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 Data/ca-mfa-ucsb-tnc/Excel Models/"/>
    </mc:Choice>
  </mc:AlternateContent>
  <xr:revisionPtr revIDLastSave="0" documentId="13_ncr:1_{4A1D7D03-E975-D948-86C9-AFE97246D497}" xr6:coauthVersionLast="47" xr6:coauthVersionMax="47" xr10:uidLastSave="{00000000-0000-0000-0000-000000000000}"/>
  <bookViews>
    <workbookView xWindow="0" yWindow="1000" windowWidth="28780" windowHeight="15280" firstSheet="5" activeTab="9" xr2:uid="{00000000-000D-0000-FFFF-FFFF00000000}"/>
  </bookViews>
  <sheets>
    <sheet name="Resin Conversion" sheetId="6" r:id="rId1"/>
    <sheet name="2021 Raw + Conversion" sheetId="5" r:id="rId2"/>
    <sheet name="2018 Raw + Conversion" sheetId="4" r:id="rId3"/>
    <sheet name="2014 Raw + Conversion" sheetId="3" r:id="rId4"/>
    <sheet name="2008 Raw + Conversion" sheetId="2" r:id="rId5"/>
    <sheet name="2003 Raw + Converion" sheetId="11" r:id="rId6"/>
    <sheet name="Converted Resin Benchmark Years" sheetId="1" r:id="rId7"/>
    <sheet name="DRS County Waste Raw" sheetId="12" r:id="rId8"/>
    <sheet name="Resin Fractions" sheetId="7" r:id="rId9"/>
    <sheet name="Disposed Waste by Resin" sheetId="13" r:id="rId10"/>
    <sheet name="RDRS 2021 Data" sheetId="14" r:id="rId11"/>
    <sheet name="2021 Compiled Plastic Waste" sheetId="15" r:id="rId12"/>
  </sheets>
  <externalReferences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H13" i="11"/>
  <c r="F858" i="13"/>
  <c r="G858" i="13"/>
  <c r="H858" i="13"/>
  <c r="I858" i="13"/>
  <c r="J858" i="13"/>
  <c r="K858" i="13"/>
  <c r="L858" i="13"/>
  <c r="M858" i="13"/>
  <c r="F859" i="13"/>
  <c r="G859" i="13"/>
  <c r="H859" i="13"/>
  <c r="I859" i="13"/>
  <c r="J859" i="13"/>
  <c r="K859" i="13"/>
  <c r="L859" i="13"/>
  <c r="M859" i="13"/>
  <c r="F860" i="13"/>
  <c r="G860" i="13"/>
  <c r="H860" i="13"/>
  <c r="I860" i="13"/>
  <c r="J860" i="13"/>
  <c r="K860" i="13"/>
  <c r="L860" i="13"/>
  <c r="M860" i="13"/>
  <c r="F861" i="13"/>
  <c r="G861" i="13"/>
  <c r="H861" i="13"/>
  <c r="I861" i="13"/>
  <c r="J861" i="13"/>
  <c r="K861" i="13"/>
  <c r="L861" i="13"/>
  <c r="M861" i="13"/>
  <c r="F862" i="13"/>
  <c r="G862" i="13"/>
  <c r="H862" i="13"/>
  <c r="I862" i="13"/>
  <c r="J862" i="13"/>
  <c r="K862" i="13"/>
  <c r="L862" i="13"/>
  <c r="M862" i="13"/>
  <c r="F863" i="13"/>
  <c r="G863" i="13"/>
  <c r="H863" i="13"/>
  <c r="I863" i="13"/>
  <c r="J863" i="13"/>
  <c r="K863" i="13"/>
  <c r="L863" i="13"/>
  <c r="M863" i="13"/>
  <c r="F864" i="13"/>
  <c r="G864" i="13"/>
  <c r="H864" i="13"/>
  <c r="I864" i="13"/>
  <c r="J864" i="13"/>
  <c r="K864" i="13"/>
  <c r="L864" i="13"/>
  <c r="M864" i="13"/>
  <c r="F865" i="13"/>
  <c r="G865" i="13"/>
  <c r="H865" i="13"/>
  <c r="I865" i="13"/>
  <c r="J865" i="13"/>
  <c r="K865" i="13"/>
  <c r="L865" i="13"/>
  <c r="M865" i="13"/>
  <c r="F866" i="13"/>
  <c r="G866" i="13"/>
  <c r="H866" i="13"/>
  <c r="I866" i="13"/>
  <c r="J866" i="13"/>
  <c r="K866" i="13"/>
  <c r="L866" i="13"/>
  <c r="M866" i="13"/>
  <c r="F867" i="13"/>
  <c r="G867" i="13"/>
  <c r="H867" i="13"/>
  <c r="I867" i="13"/>
  <c r="J867" i="13"/>
  <c r="K867" i="13"/>
  <c r="L867" i="13"/>
  <c r="M867" i="13"/>
  <c r="F868" i="13"/>
  <c r="G868" i="13"/>
  <c r="H868" i="13"/>
  <c r="I868" i="13"/>
  <c r="J868" i="13"/>
  <c r="K868" i="13"/>
  <c r="L868" i="13"/>
  <c r="M868" i="13"/>
  <c r="F869" i="13"/>
  <c r="G869" i="13"/>
  <c r="H869" i="13"/>
  <c r="I869" i="13"/>
  <c r="J869" i="13"/>
  <c r="K869" i="13"/>
  <c r="L869" i="13"/>
  <c r="M869" i="13"/>
  <c r="F870" i="13"/>
  <c r="G870" i="13"/>
  <c r="H870" i="13"/>
  <c r="I870" i="13"/>
  <c r="J870" i="13"/>
  <c r="K870" i="13"/>
  <c r="L870" i="13"/>
  <c r="M870" i="13"/>
  <c r="F871" i="13"/>
  <c r="G871" i="13"/>
  <c r="H871" i="13"/>
  <c r="I871" i="13"/>
  <c r="J871" i="13"/>
  <c r="K871" i="13"/>
  <c r="L871" i="13"/>
  <c r="M871" i="13"/>
  <c r="F872" i="13"/>
  <c r="G872" i="13"/>
  <c r="H872" i="13"/>
  <c r="I872" i="13"/>
  <c r="J872" i="13"/>
  <c r="K872" i="13"/>
  <c r="L872" i="13"/>
  <c r="M872" i="13"/>
  <c r="F873" i="13"/>
  <c r="G873" i="13"/>
  <c r="H873" i="13"/>
  <c r="I873" i="13"/>
  <c r="J873" i="13"/>
  <c r="K873" i="13"/>
  <c r="L873" i="13"/>
  <c r="M873" i="13"/>
  <c r="F874" i="13"/>
  <c r="G874" i="13"/>
  <c r="H874" i="13"/>
  <c r="I874" i="13"/>
  <c r="J874" i="13"/>
  <c r="K874" i="13"/>
  <c r="L874" i="13"/>
  <c r="M874" i="13"/>
  <c r="F875" i="13"/>
  <c r="G875" i="13"/>
  <c r="H875" i="13"/>
  <c r="I875" i="13"/>
  <c r="J875" i="13"/>
  <c r="K875" i="13"/>
  <c r="L875" i="13"/>
  <c r="M875" i="13"/>
  <c r="F876" i="13"/>
  <c r="G876" i="13"/>
  <c r="H876" i="13"/>
  <c r="I876" i="13"/>
  <c r="J876" i="13"/>
  <c r="K876" i="13"/>
  <c r="L876" i="13"/>
  <c r="M876" i="13"/>
  <c r="F877" i="13"/>
  <c r="G877" i="13"/>
  <c r="H877" i="13"/>
  <c r="I877" i="13"/>
  <c r="J877" i="13"/>
  <c r="K877" i="13"/>
  <c r="L877" i="13"/>
  <c r="M877" i="13"/>
  <c r="F878" i="13"/>
  <c r="G878" i="13"/>
  <c r="H878" i="13"/>
  <c r="I878" i="13"/>
  <c r="J878" i="13"/>
  <c r="K878" i="13"/>
  <c r="L878" i="13"/>
  <c r="M878" i="13"/>
  <c r="F879" i="13"/>
  <c r="G879" i="13"/>
  <c r="H879" i="13"/>
  <c r="I879" i="13"/>
  <c r="J879" i="13"/>
  <c r="K879" i="13"/>
  <c r="L879" i="13"/>
  <c r="M879" i="13"/>
  <c r="F880" i="13"/>
  <c r="G880" i="13"/>
  <c r="H880" i="13"/>
  <c r="I880" i="13"/>
  <c r="J880" i="13"/>
  <c r="K880" i="13"/>
  <c r="L880" i="13"/>
  <c r="M880" i="13"/>
  <c r="F881" i="13"/>
  <c r="G881" i="13"/>
  <c r="H881" i="13"/>
  <c r="I881" i="13"/>
  <c r="J881" i="13"/>
  <c r="K881" i="13"/>
  <c r="L881" i="13"/>
  <c r="M881" i="13"/>
  <c r="F882" i="13"/>
  <c r="G882" i="13"/>
  <c r="H882" i="13"/>
  <c r="I882" i="13"/>
  <c r="J882" i="13"/>
  <c r="K882" i="13"/>
  <c r="L882" i="13"/>
  <c r="M882" i="13"/>
  <c r="F883" i="13"/>
  <c r="G883" i="13"/>
  <c r="H883" i="13"/>
  <c r="I883" i="13"/>
  <c r="J883" i="13"/>
  <c r="K883" i="13"/>
  <c r="L883" i="13"/>
  <c r="M883" i="13"/>
  <c r="F884" i="13"/>
  <c r="G884" i="13"/>
  <c r="H884" i="13"/>
  <c r="I884" i="13"/>
  <c r="J884" i="13"/>
  <c r="K884" i="13"/>
  <c r="L884" i="13"/>
  <c r="M884" i="13"/>
  <c r="F885" i="13"/>
  <c r="G885" i="13"/>
  <c r="H885" i="13"/>
  <c r="I885" i="13"/>
  <c r="J885" i="13"/>
  <c r="K885" i="13"/>
  <c r="L885" i="13"/>
  <c r="M885" i="13"/>
  <c r="F886" i="13"/>
  <c r="G886" i="13"/>
  <c r="H886" i="13"/>
  <c r="I886" i="13"/>
  <c r="J886" i="13"/>
  <c r="K886" i="13"/>
  <c r="L886" i="13"/>
  <c r="M886" i="13"/>
  <c r="F887" i="13"/>
  <c r="G887" i="13"/>
  <c r="H887" i="13"/>
  <c r="I887" i="13"/>
  <c r="J887" i="13"/>
  <c r="K887" i="13"/>
  <c r="L887" i="13"/>
  <c r="M887" i="13"/>
  <c r="F888" i="13"/>
  <c r="G888" i="13"/>
  <c r="H888" i="13"/>
  <c r="I888" i="13"/>
  <c r="J888" i="13"/>
  <c r="K888" i="13"/>
  <c r="L888" i="13"/>
  <c r="M888" i="13"/>
  <c r="F889" i="13"/>
  <c r="G889" i="13"/>
  <c r="H889" i="13"/>
  <c r="I889" i="13"/>
  <c r="J889" i="13"/>
  <c r="K889" i="13"/>
  <c r="L889" i="13"/>
  <c r="M889" i="13"/>
  <c r="F890" i="13"/>
  <c r="G890" i="13"/>
  <c r="H890" i="13"/>
  <c r="I890" i="13"/>
  <c r="J890" i="13"/>
  <c r="K890" i="13"/>
  <c r="L890" i="13"/>
  <c r="M890" i="13"/>
  <c r="F891" i="13"/>
  <c r="G891" i="13"/>
  <c r="H891" i="13"/>
  <c r="I891" i="13"/>
  <c r="J891" i="13"/>
  <c r="K891" i="13"/>
  <c r="L891" i="13"/>
  <c r="M891" i="13"/>
  <c r="F892" i="13"/>
  <c r="G892" i="13"/>
  <c r="H892" i="13"/>
  <c r="I892" i="13"/>
  <c r="J892" i="13"/>
  <c r="K892" i="13"/>
  <c r="L892" i="13"/>
  <c r="M892" i="13"/>
  <c r="F893" i="13"/>
  <c r="G893" i="13"/>
  <c r="H893" i="13"/>
  <c r="I893" i="13"/>
  <c r="J893" i="13"/>
  <c r="K893" i="13"/>
  <c r="L893" i="13"/>
  <c r="M893" i="13"/>
  <c r="F894" i="13"/>
  <c r="G894" i="13"/>
  <c r="H894" i="13"/>
  <c r="I894" i="13"/>
  <c r="J894" i="13"/>
  <c r="K894" i="13"/>
  <c r="L894" i="13"/>
  <c r="M894" i="13"/>
  <c r="F895" i="13"/>
  <c r="G895" i="13"/>
  <c r="H895" i="13"/>
  <c r="I895" i="13"/>
  <c r="J895" i="13"/>
  <c r="K895" i="13"/>
  <c r="L895" i="13"/>
  <c r="M895" i="13"/>
  <c r="F896" i="13"/>
  <c r="G896" i="13"/>
  <c r="H896" i="13"/>
  <c r="I896" i="13"/>
  <c r="J896" i="13"/>
  <c r="K896" i="13"/>
  <c r="L896" i="13"/>
  <c r="M896" i="13"/>
  <c r="F897" i="13"/>
  <c r="G897" i="13"/>
  <c r="H897" i="13"/>
  <c r="I897" i="13"/>
  <c r="J897" i="13"/>
  <c r="K897" i="13"/>
  <c r="L897" i="13"/>
  <c r="M897" i="13"/>
  <c r="F898" i="13"/>
  <c r="G898" i="13"/>
  <c r="H898" i="13"/>
  <c r="I898" i="13"/>
  <c r="J898" i="13"/>
  <c r="K898" i="13"/>
  <c r="L898" i="13"/>
  <c r="M898" i="13"/>
  <c r="F899" i="13"/>
  <c r="G899" i="13"/>
  <c r="H899" i="13"/>
  <c r="I899" i="13"/>
  <c r="J899" i="13"/>
  <c r="K899" i="13"/>
  <c r="L899" i="13"/>
  <c r="M899" i="13"/>
  <c r="F900" i="13"/>
  <c r="G900" i="13"/>
  <c r="H900" i="13"/>
  <c r="I900" i="13"/>
  <c r="J900" i="13"/>
  <c r="K900" i="13"/>
  <c r="L900" i="13"/>
  <c r="M900" i="13"/>
  <c r="F901" i="13"/>
  <c r="G901" i="13"/>
  <c r="H901" i="13"/>
  <c r="I901" i="13"/>
  <c r="J901" i="13"/>
  <c r="K901" i="13"/>
  <c r="L901" i="13"/>
  <c r="M901" i="13"/>
  <c r="F902" i="13"/>
  <c r="G902" i="13"/>
  <c r="H902" i="13"/>
  <c r="I902" i="13"/>
  <c r="J902" i="13"/>
  <c r="K902" i="13"/>
  <c r="L902" i="13"/>
  <c r="M902" i="13"/>
  <c r="F903" i="13"/>
  <c r="G903" i="13"/>
  <c r="H903" i="13"/>
  <c r="I903" i="13"/>
  <c r="J903" i="13"/>
  <c r="K903" i="13"/>
  <c r="L903" i="13"/>
  <c r="M903" i="13"/>
  <c r="F904" i="13"/>
  <c r="G904" i="13"/>
  <c r="H904" i="13"/>
  <c r="I904" i="13"/>
  <c r="J904" i="13"/>
  <c r="K904" i="13"/>
  <c r="L904" i="13"/>
  <c r="M904" i="13"/>
  <c r="F905" i="13"/>
  <c r="G905" i="13"/>
  <c r="H905" i="13"/>
  <c r="I905" i="13"/>
  <c r="J905" i="13"/>
  <c r="K905" i="13"/>
  <c r="L905" i="13"/>
  <c r="M905" i="13"/>
  <c r="F906" i="13"/>
  <c r="G906" i="13"/>
  <c r="H906" i="13"/>
  <c r="I906" i="13"/>
  <c r="J906" i="13"/>
  <c r="K906" i="13"/>
  <c r="L906" i="13"/>
  <c r="M906" i="13"/>
  <c r="F907" i="13"/>
  <c r="G907" i="13"/>
  <c r="H907" i="13"/>
  <c r="I907" i="13"/>
  <c r="J907" i="13"/>
  <c r="K907" i="13"/>
  <c r="L907" i="13"/>
  <c r="M907" i="13"/>
  <c r="F908" i="13"/>
  <c r="G908" i="13"/>
  <c r="H908" i="13"/>
  <c r="I908" i="13"/>
  <c r="J908" i="13"/>
  <c r="K908" i="13"/>
  <c r="L908" i="13"/>
  <c r="M908" i="13"/>
  <c r="F909" i="13"/>
  <c r="G909" i="13"/>
  <c r="H909" i="13"/>
  <c r="I909" i="13"/>
  <c r="J909" i="13"/>
  <c r="K909" i="13"/>
  <c r="L909" i="13"/>
  <c r="M909" i="13"/>
  <c r="F910" i="13"/>
  <c r="G910" i="13"/>
  <c r="H910" i="13"/>
  <c r="I910" i="13"/>
  <c r="J910" i="13"/>
  <c r="K910" i="13"/>
  <c r="L910" i="13"/>
  <c r="M910" i="13"/>
  <c r="F911" i="13"/>
  <c r="G911" i="13"/>
  <c r="H911" i="13"/>
  <c r="I911" i="13"/>
  <c r="J911" i="13"/>
  <c r="K911" i="13"/>
  <c r="L911" i="13"/>
  <c r="M911" i="13"/>
  <c r="F912" i="13"/>
  <c r="G912" i="13"/>
  <c r="H912" i="13"/>
  <c r="I912" i="13"/>
  <c r="J912" i="13"/>
  <c r="K912" i="13"/>
  <c r="L912" i="13"/>
  <c r="M912" i="13"/>
  <c r="F913" i="13"/>
  <c r="G913" i="13"/>
  <c r="H913" i="13"/>
  <c r="I913" i="13"/>
  <c r="J913" i="13"/>
  <c r="K913" i="13"/>
  <c r="L913" i="13"/>
  <c r="M913" i="13"/>
  <c r="F914" i="13"/>
  <c r="G914" i="13"/>
  <c r="H914" i="13"/>
  <c r="I914" i="13"/>
  <c r="J914" i="13"/>
  <c r="K914" i="13"/>
  <c r="L914" i="13"/>
  <c r="M914" i="13"/>
  <c r="F915" i="13"/>
  <c r="G915" i="13"/>
  <c r="H915" i="13"/>
  <c r="I915" i="13"/>
  <c r="J915" i="13"/>
  <c r="K915" i="13"/>
  <c r="L915" i="13"/>
  <c r="M915" i="13"/>
  <c r="F916" i="13"/>
  <c r="G916" i="13"/>
  <c r="H916" i="13"/>
  <c r="I916" i="13"/>
  <c r="J916" i="13"/>
  <c r="K916" i="13"/>
  <c r="L916" i="13"/>
  <c r="M916" i="13"/>
  <c r="F917" i="13"/>
  <c r="G917" i="13"/>
  <c r="H917" i="13"/>
  <c r="I917" i="13"/>
  <c r="J917" i="13"/>
  <c r="K917" i="13"/>
  <c r="L917" i="13"/>
  <c r="M917" i="13"/>
  <c r="F918" i="13"/>
  <c r="G918" i="13"/>
  <c r="H918" i="13"/>
  <c r="I918" i="13"/>
  <c r="J918" i="13"/>
  <c r="K918" i="13"/>
  <c r="L918" i="13"/>
  <c r="M918" i="13"/>
  <c r="F919" i="13"/>
  <c r="G919" i="13"/>
  <c r="H919" i="13"/>
  <c r="I919" i="13"/>
  <c r="J919" i="13"/>
  <c r="K919" i="13"/>
  <c r="L919" i="13"/>
  <c r="M919" i="13"/>
  <c r="F920" i="13"/>
  <c r="G920" i="13"/>
  <c r="H920" i="13"/>
  <c r="I920" i="13"/>
  <c r="J920" i="13"/>
  <c r="K920" i="13"/>
  <c r="L920" i="13"/>
  <c r="M920" i="13"/>
  <c r="F921" i="13"/>
  <c r="G921" i="13"/>
  <c r="H921" i="13"/>
  <c r="I921" i="13"/>
  <c r="J921" i="13"/>
  <c r="K921" i="13"/>
  <c r="L921" i="13"/>
  <c r="M921" i="13"/>
  <c r="F922" i="13"/>
  <c r="G922" i="13"/>
  <c r="H922" i="13"/>
  <c r="I922" i="13"/>
  <c r="J922" i="13"/>
  <c r="K922" i="13"/>
  <c r="L922" i="13"/>
  <c r="M922" i="13"/>
  <c r="F923" i="13"/>
  <c r="G923" i="13"/>
  <c r="H923" i="13"/>
  <c r="I923" i="13"/>
  <c r="J923" i="13"/>
  <c r="K923" i="13"/>
  <c r="L923" i="13"/>
  <c r="M923" i="13"/>
  <c r="F924" i="13"/>
  <c r="G924" i="13"/>
  <c r="H924" i="13"/>
  <c r="I924" i="13"/>
  <c r="J924" i="13"/>
  <c r="K924" i="13"/>
  <c r="L924" i="13"/>
  <c r="M924" i="13"/>
  <c r="F925" i="13"/>
  <c r="G925" i="13"/>
  <c r="H925" i="13"/>
  <c r="I925" i="13"/>
  <c r="J925" i="13"/>
  <c r="K925" i="13"/>
  <c r="L925" i="13"/>
  <c r="M925" i="13"/>
  <c r="F926" i="13"/>
  <c r="G926" i="13"/>
  <c r="H926" i="13"/>
  <c r="I926" i="13"/>
  <c r="J926" i="13"/>
  <c r="K926" i="13"/>
  <c r="L926" i="13"/>
  <c r="M926" i="13"/>
  <c r="F927" i="13"/>
  <c r="G927" i="13"/>
  <c r="H927" i="13"/>
  <c r="I927" i="13"/>
  <c r="J927" i="13"/>
  <c r="K927" i="13"/>
  <c r="L927" i="13"/>
  <c r="M927" i="13"/>
  <c r="F928" i="13"/>
  <c r="G928" i="13"/>
  <c r="H928" i="13"/>
  <c r="I928" i="13"/>
  <c r="J928" i="13"/>
  <c r="K928" i="13"/>
  <c r="L928" i="13"/>
  <c r="M928" i="13"/>
  <c r="F929" i="13"/>
  <c r="G929" i="13"/>
  <c r="H929" i="13"/>
  <c r="I929" i="13"/>
  <c r="J929" i="13"/>
  <c r="K929" i="13"/>
  <c r="L929" i="13"/>
  <c r="M929" i="13"/>
  <c r="F930" i="13"/>
  <c r="G930" i="13"/>
  <c r="H930" i="13"/>
  <c r="I930" i="13"/>
  <c r="J930" i="13"/>
  <c r="K930" i="13"/>
  <c r="L930" i="13"/>
  <c r="M930" i="13"/>
  <c r="F931" i="13"/>
  <c r="G931" i="13"/>
  <c r="H931" i="13"/>
  <c r="I931" i="13"/>
  <c r="J931" i="13"/>
  <c r="K931" i="13"/>
  <c r="L931" i="13"/>
  <c r="M931" i="13"/>
  <c r="F932" i="13"/>
  <c r="G932" i="13"/>
  <c r="H932" i="13"/>
  <c r="I932" i="13"/>
  <c r="J932" i="13"/>
  <c r="K932" i="13"/>
  <c r="L932" i="13"/>
  <c r="M932" i="13"/>
  <c r="F933" i="13"/>
  <c r="G933" i="13"/>
  <c r="H933" i="13"/>
  <c r="I933" i="13"/>
  <c r="J933" i="13"/>
  <c r="K933" i="13"/>
  <c r="L933" i="13"/>
  <c r="M933" i="13"/>
  <c r="F934" i="13"/>
  <c r="G934" i="13"/>
  <c r="H934" i="13"/>
  <c r="I934" i="13"/>
  <c r="J934" i="13"/>
  <c r="K934" i="13"/>
  <c r="L934" i="13"/>
  <c r="M934" i="13"/>
  <c r="F935" i="13"/>
  <c r="G935" i="13"/>
  <c r="H935" i="13"/>
  <c r="I935" i="13"/>
  <c r="J935" i="13"/>
  <c r="K935" i="13"/>
  <c r="L935" i="13"/>
  <c r="M935" i="13"/>
  <c r="F936" i="13"/>
  <c r="G936" i="13"/>
  <c r="H936" i="13"/>
  <c r="I936" i="13"/>
  <c r="J936" i="13"/>
  <c r="K936" i="13"/>
  <c r="L936" i="13"/>
  <c r="M936" i="13"/>
  <c r="F937" i="13"/>
  <c r="G937" i="13"/>
  <c r="H937" i="13"/>
  <c r="I937" i="13"/>
  <c r="J937" i="13"/>
  <c r="K937" i="13"/>
  <c r="L937" i="13"/>
  <c r="M937" i="13"/>
  <c r="F938" i="13"/>
  <c r="G938" i="13"/>
  <c r="H938" i="13"/>
  <c r="I938" i="13"/>
  <c r="J938" i="13"/>
  <c r="K938" i="13"/>
  <c r="L938" i="13"/>
  <c r="M938" i="13"/>
  <c r="F939" i="13"/>
  <c r="G939" i="13"/>
  <c r="H939" i="13"/>
  <c r="I939" i="13"/>
  <c r="J939" i="13"/>
  <c r="K939" i="13"/>
  <c r="L939" i="13"/>
  <c r="M939" i="13"/>
  <c r="F940" i="13"/>
  <c r="G940" i="13"/>
  <c r="H940" i="13"/>
  <c r="I940" i="13"/>
  <c r="J940" i="13"/>
  <c r="K940" i="13"/>
  <c r="L940" i="13"/>
  <c r="M940" i="13"/>
  <c r="F941" i="13"/>
  <c r="G941" i="13"/>
  <c r="H941" i="13"/>
  <c r="I941" i="13"/>
  <c r="J941" i="13"/>
  <c r="K941" i="13"/>
  <c r="L941" i="13"/>
  <c r="M941" i="13"/>
  <c r="F942" i="13"/>
  <c r="G942" i="13"/>
  <c r="H942" i="13"/>
  <c r="I942" i="13"/>
  <c r="J942" i="13"/>
  <c r="K942" i="13"/>
  <c r="L942" i="13"/>
  <c r="M942" i="13"/>
  <c r="F943" i="13"/>
  <c r="G943" i="13"/>
  <c r="H943" i="13"/>
  <c r="I943" i="13"/>
  <c r="J943" i="13"/>
  <c r="K943" i="13"/>
  <c r="L943" i="13"/>
  <c r="M943" i="13"/>
  <c r="F944" i="13"/>
  <c r="G944" i="13"/>
  <c r="H944" i="13"/>
  <c r="I944" i="13"/>
  <c r="J944" i="13"/>
  <c r="K944" i="13"/>
  <c r="L944" i="13"/>
  <c r="M944" i="13"/>
  <c r="F945" i="13"/>
  <c r="G945" i="13"/>
  <c r="H945" i="13"/>
  <c r="I945" i="13"/>
  <c r="J945" i="13"/>
  <c r="K945" i="13"/>
  <c r="L945" i="13"/>
  <c r="M945" i="13"/>
  <c r="F946" i="13"/>
  <c r="G946" i="13"/>
  <c r="H946" i="13"/>
  <c r="I946" i="13"/>
  <c r="J946" i="13"/>
  <c r="K946" i="13"/>
  <c r="L946" i="13"/>
  <c r="M946" i="13"/>
  <c r="F947" i="13"/>
  <c r="G947" i="13"/>
  <c r="H947" i="13"/>
  <c r="I947" i="13"/>
  <c r="J947" i="13"/>
  <c r="K947" i="13"/>
  <c r="L947" i="13"/>
  <c r="M947" i="13"/>
  <c r="F948" i="13"/>
  <c r="G948" i="13"/>
  <c r="H948" i="13"/>
  <c r="I948" i="13"/>
  <c r="J948" i="13"/>
  <c r="K948" i="13"/>
  <c r="L948" i="13"/>
  <c r="M948" i="13"/>
  <c r="F949" i="13"/>
  <c r="G949" i="13"/>
  <c r="H949" i="13"/>
  <c r="I949" i="13"/>
  <c r="J949" i="13"/>
  <c r="K949" i="13"/>
  <c r="L949" i="13"/>
  <c r="M949" i="13"/>
  <c r="F950" i="13"/>
  <c r="G950" i="13"/>
  <c r="H950" i="13"/>
  <c r="I950" i="13"/>
  <c r="J950" i="13"/>
  <c r="K950" i="13"/>
  <c r="L950" i="13"/>
  <c r="M950" i="13"/>
  <c r="F951" i="13"/>
  <c r="G951" i="13"/>
  <c r="H951" i="13"/>
  <c r="I951" i="13"/>
  <c r="J951" i="13"/>
  <c r="K951" i="13"/>
  <c r="L951" i="13"/>
  <c r="M951" i="13"/>
  <c r="F952" i="13"/>
  <c r="G952" i="13"/>
  <c r="H952" i="13"/>
  <c r="I952" i="13"/>
  <c r="J952" i="13"/>
  <c r="K952" i="13"/>
  <c r="L952" i="13"/>
  <c r="M952" i="13"/>
  <c r="F953" i="13"/>
  <c r="G953" i="13"/>
  <c r="H953" i="13"/>
  <c r="I953" i="13"/>
  <c r="J953" i="13"/>
  <c r="K953" i="13"/>
  <c r="L953" i="13"/>
  <c r="M953" i="13"/>
  <c r="F954" i="13"/>
  <c r="G954" i="13"/>
  <c r="H954" i="13"/>
  <c r="I954" i="13"/>
  <c r="J954" i="13"/>
  <c r="K954" i="13"/>
  <c r="L954" i="13"/>
  <c r="M954" i="13"/>
  <c r="F955" i="13"/>
  <c r="G955" i="13"/>
  <c r="H955" i="13"/>
  <c r="I955" i="13"/>
  <c r="J955" i="13"/>
  <c r="K955" i="13"/>
  <c r="L955" i="13"/>
  <c r="M955" i="13"/>
  <c r="F956" i="13"/>
  <c r="G956" i="13"/>
  <c r="H956" i="13"/>
  <c r="I956" i="13"/>
  <c r="J956" i="13"/>
  <c r="K956" i="13"/>
  <c r="L956" i="13"/>
  <c r="M956" i="13"/>
  <c r="F957" i="13"/>
  <c r="G957" i="13"/>
  <c r="H957" i="13"/>
  <c r="I957" i="13"/>
  <c r="J957" i="13"/>
  <c r="K957" i="13"/>
  <c r="L957" i="13"/>
  <c r="M957" i="13"/>
  <c r="F958" i="13"/>
  <c r="G958" i="13"/>
  <c r="H958" i="13"/>
  <c r="I958" i="13"/>
  <c r="J958" i="13"/>
  <c r="K958" i="13"/>
  <c r="L958" i="13"/>
  <c r="M958" i="13"/>
  <c r="F959" i="13"/>
  <c r="G959" i="13"/>
  <c r="H959" i="13"/>
  <c r="I959" i="13"/>
  <c r="J959" i="13"/>
  <c r="K959" i="13"/>
  <c r="L959" i="13"/>
  <c r="M959" i="13"/>
  <c r="F960" i="13"/>
  <c r="G960" i="13"/>
  <c r="H960" i="13"/>
  <c r="I960" i="13"/>
  <c r="J960" i="13"/>
  <c r="K960" i="13"/>
  <c r="L960" i="13"/>
  <c r="M960" i="13"/>
  <c r="F961" i="13"/>
  <c r="G961" i="13"/>
  <c r="H961" i="13"/>
  <c r="I961" i="13"/>
  <c r="J961" i="13"/>
  <c r="K961" i="13"/>
  <c r="L961" i="13"/>
  <c r="M961" i="13"/>
  <c r="F962" i="13"/>
  <c r="G962" i="13"/>
  <c r="H962" i="13"/>
  <c r="I962" i="13"/>
  <c r="J962" i="13"/>
  <c r="K962" i="13"/>
  <c r="L962" i="13"/>
  <c r="M962" i="13"/>
  <c r="F963" i="13"/>
  <c r="G963" i="13"/>
  <c r="H963" i="13"/>
  <c r="I963" i="13"/>
  <c r="J963" i="13"/>
  <c r="K963" i="13"/>
  <c r="L963" i="13"/>
  <c r="M963" i="13"/>
  <c r="F964" i="13"/>
  <c r="G964" i="13"/>
  <c r="H964" i="13"/>
  <c r="I964" i="13"/>
  <c r="J964" i="13"/>
  <c r="K964" i="13"/>
  <c r="L964" i="13"/>
  <c r="M964" i="13"/>
  <c r="F965" i="13"/>
  <c r="G965" i="13"/>
  <c r="H965" i="13"/>
  <c r="I965" i="13"/>
  <c r="J965" i="13"/>
  <c r="K965" i="13"/>
  <c r="L965" i="13"/>
  <c r="M965" i="13"/>
  <c r="F966" i="13"/>
  <c r="G966" i="13"/>
  <c r="H966" i="13"/>
  <c r="I966" i="13"/>
  <c r="J966" i="13"/>
  <c r="K966" i="13"/>
  <c r="L966" i="13"/>
  <c r="M966" i="13"/>
  <c r="F967" i="13"/>
  <c r="G967" i="13"/>
  <c r="H967" i="13"/>
  <c r="I967" i="13"/>
  <c r="J967" i="13"/>
  <c r="K967" i="13"/>
  <c r="L967" i="13"/>
  <c r="M967" i="13"/>
  <c r="F968" i="13"/>
  <c r="G968" i="13"/>
  <c r="H968" i="13"/>
  <c r="I968" i="13"/>
  <c r="J968" i="13"/>
  <c r="K968" i="13"/>
  <c r="L968" i="13"/>
  <c r="M968" i="13"/>
  <c r="F969" i="13"/>
  <c r="G969" i="13"/>
  <c r="H969" i="13"/>
  <c r="I969" i="13"/>
  <c r="J969" i="13"/>
  <c r="K969" i="13"/>
  <c r="L969" i="13"/>
  <c r="M969" i="13"/>
  <c r="F970" i="13"/>
  <c r="G970" i="13"/>
  <c r="H970" i="13"/>
  <c r="I970" i="13"/>
  <c r="J970" i="13"/>
  <c r="K970" i="13"/>
  <c r="L970" i="13"/>
  <c r="M970" i="13"/>
  <c r="F971" i="13"/>
  <c r="G971" i="13"/>
  <c r="H971" i="13"/>
  <c r="I971" i="13"/>
  <c r="J971" i="13"/>
  <c r="K971" i="13"/>
  <c r="L971" i="13"/>
  <c r="M971" i="13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A83" i="13"/>
  <c r="B83" i="13"/>
  <c r="C83" i="13"/>
  <c r="D83" i="13"/>
  <c r="E83" i="13"/>
  <c r="A84" i="13"/>
  <c r="B84" i="13"/>
  <c r="C84" i="13"/>
  <c r="D84" i="13"/>
  <c r="E84" i="13"/>
  <c r="A85" i="13"/>
  <c r="B85" i="13"/>
  <c r="C85" i="13"/>
  <c r="D85" i="13"/>
  <c r="E85" i="13"/>
  <c r="A86" i="13"/>
  <c r="B86" i="13"/>
  <c r="C86" i="13"/>
  <c r="D86" i="13"/>
  <c r="E86" i="13"/>
  <c r="A87" i="13"/>
  <c r="B87" i="13"/>
  <c r="C87" i="13"/>
  <c r="D87" i="13"/>
  <c r="E87" i="13"/>
  <c r="A88" i="13"/>
  <c r="B88" i="13"/>
  <c r="C88" i="13"/>
  <c r="D88" i="13"/>
  <c r="E88" i="13"/>
  <c r="A89" i="13"/>
  <c r="B89" i="13"/>
  <c r="C89" i="13"/>
  <c r="D89" i="13"/>
  <c r="E89" i="13"/>
  <c r="A90" i="13"/>
  <c r="B90" i="13"/>
  <c r="C90" i="13"/>
  <c r="D90" i="13"/>
  <c r="E90" i="13"/>
  <c r="A91" i="13"/>
  <c r="B91" i="13"/>
  <c r="C91" i="13"/>
  <c r="D91" i="13"/>
  <c r="E91" i="13"/>
  <c r="A92" i="13"/>
  <c r="B92" i="13"/>
  <c r="C92" i="13"/>
  <c r="D92" i="13"/>
  <c r="E92" i="13"/>
  <c r="A93" i="13"/>
  <c r="B93" i="13"/>
  <c r="C93" i="13"/>
  <c r="D93" i="13"/>
  <c r="E93" i="13"/>
  <c r="A94" i="13"/>
  <c r="B94" i="13"/>
  <c r="C94" i="13"/>
  <c r="D94" i="13"/>
  <c r="E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D97" i="13"/>
  <c r="E97" i="13"/>
  <c r="A98" i="13"/>
  <c r="B98" i="13"/>
  <c r="C98" i="13"/>
  <c r="D98" i="13"/>
  <c r="E98" i="13"/>
  <c r="A99" i="13"/>
  <c r="B99" i="13"/>
  <c r="C99" i="13"/>
  <c r="D99" i="13"/>
  <c r="E99" i="13"/>
  <c r="A100" i="13"/>
  <c r="B100" i="13"/>
  <c r="C100" i="13"/>
  <c r="D100" i="13"/>
  <c r="E100" i="13"/>
  <c r="A101" i="13"/>
  <c r="B101" i="13"/>
  <c r="C101" i="13"/>
  <c r="D101" i="13"/>
  <c r="E101" i="13"/>
  <c r="A102" i="13"/>
  <c r="B102" i="13"/>
  <c r="C102" i="13"/>
  <c r="D102" i="13"/>
  <c r="E102" i="13"/>
  <c r="A103" i="13"/>
  <c r="B103" i="13"/>
  <c r="C103" i="13"/>
  <c r="D103" i="13"/>
  <c r="E103" i="13"/>
  <c r="A104" i="13"/>
  <c r="B104" i="13"/>
  <c r="C104" i="13"/>
  <c r="D104" i="13"/>
  <c r="E104" i="13"/>
  <c r="A105" i="13"/>
  <c r="B105" i="13"/>
  <c r="C105" i="13"/>
  <c r="D105" i="13"/>
  <c r="E105" i="13"/>
  <c r="A106" i="13"/>
  <c r="B106" i="13"/>
  <c r="C106" i="13"/>
  <c r="D106" i="13"/>
  <c r="E106" i="13"/>
  <c r="A107" i="13"/>
  <c r="B107" i="13"/>
  <c r="C107" i="13"/>
  <c r="D107" i="13"/>
  <c r="E107" i="13"/>
  <c r="A108" i="13"/>
  <c r="B108" i="13"/>
  <c r="C108" i="13"/>
  <c r="D108" i="13"/>
  <c r="E108" i="13"/>
  <c r="A109" i="13"/>
  <c r="B109" i="13"/>
  <c r="C109" i="13"/>
  <c r="D109" i="13"/>
  <c r="E109" i="13"/>
  <c r="A110" i="13"/>
  <c r="B110" i="13"/>
  <c r="C110" i="13"/>
  <c r="D110" i="13"/>
  <c r="E110" i="13"/>
  <c r="A111" i="13"/>
  <c r="B111" i="13"/>
  <c r="C111" i="13"/>
  <c r="D111" i="13"/>
  <c r="E111" i="13"/>
  <c r="A112" i="13"/>
  <c r="B112" i="13"/>
  <c r="C112" i="13"/>
  <c r="D112" i="13"/>
  <c r="E112" i="13"/>
  <c r="A113" i="13"/>
  <c r="B113" i="13"/>
  <c r="C113" i="13"/>
  <c r="D113" i="13"/>
  <c r="E113" i="13"/>
  <c r="A114" i="13"/>
  <c r="B114" i="13"/>
  <c r="C114" i="13"/>
  <c r="D114" i="13"/>
  <c r="E114" i="13"/>
  <c r="A115" i="13"/>
  <c r="B115" i="13"/>
  <c r="C115" i="13"/>
  <c r="D115" i="13"/>
  <c r="E115" i="13"/>
  <c r="A116" i="13"/>
  <c r="B116" i="13"/>
  <c r="C116" i="13"/>
  <c r="D116" i="13"/>
  <c r="E116" i="13"/>
  <c r="A117" i="13"/>
  <c r="B117" i="13"/>
  <c r="C117" i="13"/>
  <c r="D117" i="13"/>
  <c r="E117" i="13"/>
  <c r="A118" i="13"/>
  <c r="B118" i="13"/>
  <c r="C118" i="13"/>
  <c r="D118" i="13"/>
  <c r="E118" i="13"/>
  <c r="A119" i="13"/>
  <c r="B119" i="13"/>
  <c r="C119" i="13"/>
  <c r="D119" i="13"/>
  <c r="E119" i="13"/>
  <c r="A120" i="13"/>
  <c r="B120" i="13"/>
  <c r="C120" i="13"/>
  <c r="D120" i="13"/>
  <c r="E120" i="13"/>
  <c r="A121" i="13"/>
  <c r="B121" i="13"/>
  <c r="C121" i="13"/>
  <c r="D121" i="13"/>
  <c r="E121" i="13"/>
  <c r="A122" i="13"/>
  <c r="B122" i="13"/>
  <c r="C122" i="13"/>
  <c r="D122" i="13"/>
  <c r="E122" i="13"/>
  <c r="A123" i="13"/>
  <c r="B123" i="13"/>
  <c r="C123" i="13"/>
  <c r="D123" i="13"/>
  <c r="E123" i="13"/>
  <c r="A124" i="13"/>
  <c r="B124" i="13"/>
  <c r="C124" i="13"/>
  <c r="D124" i="13"/>
  <c r="E124" i="13"/>
  <c r="A125" i="13"/>
  <c r="B125" i="13"/>
  <c r="C125" i="13"/>
  <c r="D125" i="13"/>
  <c r="E125" i="13"/>
  <c r="A126" i="13"/>
  <c r="B126" i="13"/>
  <c r="C126" i="13"/>
  <c r="D126" i="13"/>
  <c r="E126" i="13"/>
  <c r="A127" i="13"/>
  <c r="B127" i="13"/>
  <c r="C127" i="13"/>
  <c r="D127" i="13"/>
  <c r="E127" i="13"/>
  <c r="A128" i="13"/>
  <c r="B128" i="13"/>
  <c r="C128" i="13"/>
  <c r="D128" i="13"/>
  <c r="E128" i="13"/>
  <c r="A129" i="13"/>
  <c r="B129" i="13"/>
  <c r="C129" i="13"/>
  <c r="D129" i="13"/>
  <c r="E129" i="13"/>
  <c r="A130" i="13"/>
  <c r="B130" i="13"/>
  <c r="C130" i="13"/>
  <c r="D130" i="13"/>
  <c r="E130" i="13"/>
  <c r="A131" i="13"/>
  <c r="B131" i="13"/>
  <c r="C131" i="13"/>
  <c r="D131" i="13"/>
  <c r="E131" i="13"/>
  <c r="A132" i="13"/>
  <c r="B132" i="13"/>
  <c r="C132" i="13"/>
  <c r="D132" i="13"/>
  <c r="E132" i="13"/>
  <c r="A133" i="13"/>
  <c r="B133" i="13"/>
  <c r="C133" i="13"/>
  <c r="D133" i="13"/>
  <c r="E133" i="13"/>
  <c r="A134" i="13"/>
  <c r="B134" i="13"/>
  <c r="C134" i="13"/>
  <c r="D134" i="13"/>
  <c r="E134" i="13"/>
  <c r="A135" i="13"/>
  <c r="B135" i="13"/>
  <c r="C135" i="13"/>
  <c r="D135" i="13"/>
  <c r="E135" i="13"/>
  <c r="A136" i="13"/>
  <c r="B136" i="13"/>
  <c r="C136" i="13"/>
  <c r="D136" i="13"/>
  <c r="E136" i="13"/>
  <c r="A137" i="13"/>
  <c r="B137" i="13"/>
  <c r="C137" i="13"/>
  <c r="D137" i="13"/>
  <c r="E137" i="13"/>
  <c r="A138" i="13"/>
  <c r="B138" i="13"/>
  <c r="C138" i="13"/>
  <c r="D138" i="13"/>
  <c r="E138" i="13"/>
  <c r="A139" i="13"/>
  <c r="B139" i="13"/>
  <c r="C139" i="13"/>
  <c r="D139" i="13"/>
  <c r="E139" i="13"/>
  <c r="A140" i="13"/>
  <c r="B140" i="13"/>
  <c r="C140" i="13"/>
  <c r="D140" i="13"/>
  <c r="E140" i="13"/>
  <c r="A141" i="13"/>
  <c r="B141" i="13"/>
  <c r="C141" i="13"/>
  <c r="D141" i="13"/>
  <c r="E141" i="13"/>
  <c r="A142" i="13"/>
  <c r="B142" i="13"/>
  <c r="C142" i="13"/>
  <c r="D142" i="13"/>
  <c r="E142" i="13"/>
  <c r="A143" i="13"/>
  <c r="B143" i="13"/>
  <c r="C143" i="13"/>
  <c r="D143" i="13"/>
  <c r="E143" i="13"/>
  <c r="A144" i="13"/>
  <c r="B144" i="13"/>
  <c r="C144" i="13"/>
  <c r="D144" i="13"/>
  <c r="E144" i="13"/>
  <c r="A145" i="13"/>
  <c r="B145" i="13"/>
  <c r="C145" i="13"/>
  <c r="D145" i="13"/>
  <c r="E145" i="13"/>
  <c r="A146" i="13"/>
  <c r="B146" i="13"/>
  <c r="C146" i="13"/>
  <c r="D146" i="13"/>
  <c r="E146" i="13"/>
  <c r="A147" i="13"/>
  <c r="B147" i="13"/>
  <c r="C147" i="13"/>
  <c r="D147" i="13"/>
  <c r="E147" i="13"/>
  <c r="A148" i="13"/>
  <c r="B148" i="13"/>
  <c r="C148" i="13"/>
  <c r="D148" i="13"/>
  <c r="E148" i="13"/>
  <c r="A149" i="13"/>
  <c r="B149" i="13"/>
  <c r="C149" i="13"/>
  <c r="D149" i="13"/>
  <c r="E149" i="13"/>
  <c r="A150" i="13"/>
  <c r="B150" i="13"/>
  <c r="C150" i="13"/>
  <c r="D150" i="13"/>
  <c r="E150" i="13"/>
  <c r="A151" i="13"/>
  <c r="B151" i="13"/>
  <c r="C151" i="13"/>
  <c r="D151" i="13"/>
  <c r="E151" i="13"/>
  <c r="A152" i="13"/>
  <c r="B152" i="13"/>
  <c r="C152" i="13"/>
  <c r="D152" i="13"/>
  <c r="E152" i="13"/>
  <c r="A153" i="13"/>
  <c r="B153" i="13"/>
  <c r="C153" i="13"/>
  <c r="D153" i="13"/>
  <c r="E153" i="13"/>
  <c r="A154" i="13"/>
  <c r="B154" i="13"/>
  <c r="C154" i="13"/>
  <c r="D154" i="13"/>
  <c r="E154" i="13"/>
  <c r="A155" i="13"/>
  <c r="B155" i="13"/>
  <c r="C155" i="13"/>
  <c r="D155" i="13"/>
  <c r="E155" i="13"/>
  <c r="A156" i="13"/>
  <c r="B156" i="13"/>
  <c r="C156" i="13"/>
  <c r="D156" i="13"/>
  <c r="E156" i="13"/>
  <c r="A157" i="13"/>
  <c r="B157" i="13"/>
  <c r="C157" i="13"/>
  <c r="D157" i="13"/>
  <c r="E157" i="13"/>
  <c r="A158" i="13"/>
  <c r="B158" i="13"/>
  <c r="C158" i="13"/>
  <c r="D158" i="13"/>
  <c r="E158" i="13"/>
  <c r="A159" i="13"/>
  <c r="B159" i="13"/>
  <c r="C159" i="13"/>
  <c r="D159" i="13"/>
  <c r="E159" i="13"/>
  <c r="A160" i="13"/>
  <c r="B160" i="13"/>
  <c r="C160" i="13"/>
  <c r="D160" i="13"/>
  <c r="E160" i="13"/>
  <c r="A161" i="13"/>
  <c r="B161" i="13"/>
  <c r="C161" i="13"/>
  <c r="D161" i="13"/>
  <c r="E161" i="13"/>
  <c r="A162" i="13"/>
  <c r="B162" i="13"/>
  <c r="C162" i="13"/>
  <c r="D162" i="13"/>
  <c r="E162" i="13"/>
  <c r="A163" i="13"/>
  <c r="B163" i="13"/>
  <c r="C163" i="13"/>
  <c r="D163" i="13"/>
  <c r="E163" i="13"/>
  <c r="A164" i="13"/>
  <c r="B164" i="13"/>
  <c r="C164" i="13"/>
  <c r="D164" i="13"/>
  <c r="E164" i="13"/>
  <c r="A165" i="13"/>
  <c r="B165" i="13"/>
  <c r="C165" i="13"/>
  <c r="D165" i="13"/>
  <c r="E165" i="13"/>
  <c r="A166" i="13"/>
  <c r="B166" i="13"/>
  <c r="C166" i="13"/>
  <c r="D166" i="13"/>
  <c r="E166" i="13"/>
  <c r="A167" i="13"/>
  <c r="B167" i="13"/>
  <c r="C167" i="13"/>
  <c r="D167" i="13"/>
  <c r="E167" i="13"/>
  <c r="A168" i="13"/>
  <c r="B168" i="13"/>
  <c r="C168" i="13"/>
  <c r="D168" i="13"/>
  <c r="E168" i="13"/>
  <c r="A169" i="13"/>
  <c r="B169" i="13"/>
  <c r="C169" i="13"/>
  <c r="D169" i="13"/>
  <c r="E169" i="13"/>
  <c r="A170" i="13"/>
  <c r="B170" i="13"/>
  <c r="C170" i="13"/>
  <c r="D170" i="13"/>
  <c r="E170" i="13"/>
  <c r="A171" i="13"/>
  <c r="B171" i="13"/>
  <c r="C171" i="13"/>
  <c r="D171" i="13"/>
  <c r="E171" i="13"/>
  <c r="A172" i="13"/>
  <c r="B172" i="13"/>
  <c r="C172" i="13"/>
  <c r="D172" i="13"/>
  <c r="E172" i="13"/>
  <c r="A173" i="13"/>
  <c r="B173" i="13"/>
  <c r="C173" i="13"/>
  <c r="D173" i="13"/>
  <c r="E173" i="13"/>
  <c r="A174" i="13"/>
  <c r="B174" i="13"/>
  <c r="C174" i="13"/>
  <c r="D174" i="13"/>
  <c r="E174" i="13"/>
  <c r="A175" i="13"/>
  <c r="B175" i="13"/>
  <c r="C175" i="13"/>
  <c r="D175" i="13"/>
  <c r="E175" i="13"/>
  <c r="A176" i="13"/>
  <c r="B176" i="13"/>
  <c r="C176" i="13"/>
  <c r="D176" i="13"/>
  <c r="E176" i="13"/>
  <c r="A177" i="13"/>
  <c r="B177" i="13"/>
  <c r="C177" i="13"/>
  <c r="D177" i="13"/>
  <c r="E177" i="13"/>
  <c r="A178" i="13"/>
  <c r="B178" i="13"/>
  <c r="C178" i="13"/>
  <c r="D178" i="13"/>
  <c r="E178" i="13"/>
  <c r="A179" i="13"/>
  <c r="B179" i="13"/>
  <c r="C179" i="13"/>
  <c r="D179" i="13"/>
  <c r="E179" i="13"/>
  <c r="A180" i="13"/>
  <c r="B180" i="13"/>
  <c r="C180" i="13"/>
  <c r="D180" i="13"/>
  <c r="E180" i="13"/>
  <c r="A181" i="13"/>
  <c r="B181" i="13"/>
  <c r="C181" i="13"/>
  <c r="D181" i="13"/>
  <c r="E181" i="13"/>
  <c r="A182" i="13"/>
  <c r="B182" i="13"/>
  <c r="C182" i="13"/>
  <c r="D182" i="13"/>
  <c r="E182" i="13"/>
  <c r="A183" i="13"/>
  <c r="B183" i="13"/>
  <c r="C183" i="13"/>
  <c r="D183" i="13"/>
  <c r="E183" i="13"/>
  <c r="A184" i="13"/>
  <c r="B184" i="13"/>
  <c r="C184" i="13"/>
  <c r="D184" i="13"/>
  <c r="E184" i="13"/>
  <c r="A185" i="13"/>
  <c r="B185" i="13"/>
  <c r="C185" i="13"/>
  <c r="D185" i="13"/>
  <c r="E185" i="13"/>
  <c r="A186" i="13"/>
  <c r="B186" i="13"/>
  <c r="C186" i="13"/>
  <c r="D186" i="13"/>
  <c r="E186" i="13"/>
  <c r="A187" i="13"/>
  <c r="B187" i="13"/>
  <c r="C187" i="13"/>
  <c r="D187" i="13"/>
  <c r="E187" i="13"/>
  <c r="A188" i="13"/>
  <c r="B188" i="13"/>
  <c r="C188" i="13"/>
  <c r="D188" i="13"/>
  <c r="E188" i="13"/>
  <c r="A189" i="13"/>
  <c r="B189" i="13"/>
  <c r="C189" i="13"/>
  <c r="D189" i="13"/>
  <c r="E189" i="13"/>
  <c r="A190" i="13"/>
  <c r="B190" i="13"/>
  <c r="C190" i="13"/>
  <c r="D190" i="13"/>
  <c r="E190" i="13"/>
  <c r="A191" i="13"/>
  <c r="B191" i="13"/>
  <c r="C191" i="13"/>
  <c r="D191" i="13"/>
  <c r="E191" i="13"/>
  <c r="A192" i="13"/>
  <c r="B192" i="13"/>
  <c r="C192" i="13"/>
  <c r="D192" i="13"/>
  <c r="E192" i="13"/>
  <c r="A193" i="13"/>
  <c r="B193" i="13"/>
  <c r="C193" i="13"/>
  <c r="D193" i="13"/>
  <c r="E193" i="13"/>
  <c r="A194" i="13"/>
  <c r="B194" i="13"/>
  <c r="C194" i="13"/>
  <c r="D194" i="13"/>
  <c r="E194" i="13"/>
  <c r="A195" i="13"/>
  <c r="B195" i="13"/>
  <c r="C195" i="13"/>
  <c r="D195" i="13"/>
  <c r="E195" i="13"/>
  <c r="A196" i="13"/>
  <c r="B196" i="13"/>
  <c r="C196" i="13"/>
  <c r="D196" i="13"/>
  <c r="E196" i="13"/>
  <c r="A197" i="13"/>
  <c r="B197" i="13"/>
  <c r="C197" i="13"/>
  <c r="D197" i="13"/>
  <c r="E197" i="13"/>
  <c r="A198" i="13"/>
  <c r="B198" i="13"/>
  <c r="C198" i="13"/>
  <c r="D198" i="13"/>
  <c r="E198" i="13"/>
  <c r="A199" i="13"/>
  <c r="B199" i="13"/>
  <c r="C199" i="13"/>
  <c r="D199" i="13"/>
  <c r="E199" i="13"/>
  <c r="A200" i="13"/>
  <c r="B200" i="13"/>
  <c r="C200" i="13"/>
  <c r="D200" i="13"/>
  <c r="E200" i="13"/>
  <c r="A201" i="13"/>
  <c r="B201" i="13"/>
  <c r="C201" i="13"/>
  <c r="D201" i="13"/>
  <c r="E201" i="13"/>
  <c r="A202" i="13"/>
  <c r="B202" i="13"/>
  <c r="C202" i="13"/>
  <c r="D202" i="13"/>
  <c r="E202" i="13"/>
  <c r="A203" i="13"/>
  <c r="B203" i="13"/>
  <c r="C203" i="13"/>
  <c r="D203" i="13"/>
  <c r="E203" i="13"/>
  <c r="A204" i="13"/>
  <c r="B204" i="13"/>
  <c r="C204" i="13"/>
  <c r="D204" i="13"/>
  <c r="E204" i="13"/>
  <c r="A205" i="13"/>
  <c r="B205" i="13"/>
  <c r="C205" i="13"/>
  <c r="D205" i="13"/>
  <c r="E205" i="13"/>
  <c r="A206" i="13"/>
  <c r="B206" i="13"/>
  <c r="C206" i="13"/>
  <c r="D206" i="13"/>
  <c r="E206" i="13"/>
  <c r="A207" i="13"/>
  <c r="B207" i="13"/>
  <c r="C207" i="13"/>
  <c r="D207" i="13"/>
  <c r="E207" i="13"/>
  <c r="A208" i="13"/>
  <c r="B208" i="13"/>
  <c r="C208" i="13"/>
  <c r="D208" i="13"/>
  <c r="E208" i="13"/>
  <c r="A209" i="13"/>
  <c r="B209" i="13"/>
  <c r="C209" i="13"/>
  <c r="D209" i="13"/>
  <c r="E209" i="13"/>
  <c r="A210" i="13"/>
  <c r="B210" i="13"/>
  <c r="C210" i="13"/>
  <c r="D210" i="13"/>
  <c r="E210" i="13"/>
  <c r="A211" i="13"/>
  <c r="B211" i="13"/>
  <c r="C211" i="13"/>
  <c r="D211" i="13"/>
  <c r="E211" i="13"/>
  <c r="A212" i="13"/>
  <c r="B212" i="13"/>
  <c r="C212" i="13"/>
  <c r="D212" i="13"/>
  <c r="E212" i="13"/>
  <c r="A213" i="13"/>
  <c r="B213" i="13"/>
  <c r="C213" i="13"/>
  <c r="D213" i="13"/>
  <c r="E213" i="13"/>
  <c r="A214" i="13"/>
  <c r="B214" i="13"/>
  <c r="C214" i="13"/>
  <c r="D214" i="13"/>
  <c r="E214" i="13"/>
  <c r="A215" i="13"/>
  <c r="B215" i="13"/>
  <c r="C215" i="13"/>
  <c r="D215" i="13"/>
  <c r="E215" i="13"/>
  <c r="A216" i="13"/>
  <c r="B216" i="13"/>
  <c r="C216" i="13"/>
  <c r="D216" i="13"/>
  <c r="E216" i="13"/>
  <c r="A217" i="13"/>
  <c r="B217" i="13"/>
  <c r="C217" i="13"/>
  <c r="D217" i="13"/>
  <c r="E217" i="13"/>
  <c r="A218" i="13"/>
  <c r="B218" i="13"/>
  <c r="C218" i="13"/>
  <c r="D218" i="13"/>
  <c r="E218" i="13"/>
  <c r="A219" i="13"/>
  <c r="B219" i="13"/>
  <c r="C219" i="13"/>
  <c r="D219" i="13"/>
  <c r="E219" i="13"/>
  <c r="A220" i="13"/>
  <c r="B220" i="13"/>
  <c r="C220" i="13"/>
  <c r="D220" i="13"/>
  <c r="E220" i="13"/>
  <c r="A221" i="13"/>
  <c r="B221" i="13"/>
  <c r="C221" i="13"/>
  <c r="D221" i="13"/>
  <c r="E221" i="13"/>
  <c r="A222" i="13"/>
  <c r="B222" i="13"/>
  <c r="C222" i="13"/>
  <c r="D222" i="13"/>
  <c r="E222" i="13"/>
  <c r="A223" i="13"/>
  <c r="B223" i="13"/>
  <c r="C223" i="13"/>
  <c r="D223" i="13"/>
  <c r="E223" i="13"/>
  <c r="A224" i="13"/>
  <c r="B224" i="13"/>
  <c r="C224" i="13"/>
  <c r="D224" i="13"/>
  <c r="E224" i="13"/>
  <c r="A225" i="13"/>
  <c r="B225" i="13"/>
  <c r="C225" i="13"/>
  <c r="D225" i="13"/>
  <c r="E225" i="13"/>
  <c r="A226" i="13"/>
  <c r="B226" i="13"/>
  <c r="C226" i="13"/>
  <c r="D226" i="13"/>
  <c r="E226" i="13"/>
  <c r="A227" i="13"/>
  <c r="B227" i="13"/>
  <c r="C227" i="13"/>
  <c r="D227" i="13"/>
  <c r="E227" i="13"/>
  <c r="A228" i="13"/>
  <c r="B228" i="13"/>
  <c r="C228" i="13"/>
  <c r="D228" i="13"/>
  <c r="E228" i="13"/>
  <c r="A229" i="13"/>
  <c r="B229" i="13"/>
  <c r="C229" i="13"/>
  <c r="D229" i="13"/>
  <c r="E229" i="13"/>
  <c r="A230" i="13"/>
  <c r="B230" i="13"/>
  <c r="C230" i="13"/>
  <c r="D230" i="13"/>
  <c r="E230" i="13"/>
  <c r="A231" i="13"/>
  <c r="B231" i="13"/>
  <c r="C231" i="13"/>
  <c r="D231" i="13"/>
  <c r="E231" i="13"/>
  <c r="A232" i="13"/>
  <c r="B232" i="13"/>
  <c r="C232" i="13"/>
  <c r="D232" i="13"/>
  <c r="E232" i="13"/>
  <c r="A233" i="13"/>
  <c r="B233" i="13"/>
  <c r="C233" i="13"/>
  <c r="D233" i="13"/>
  <c r="E233" i="13"/>
  <c r="A234" i="13"/>
  <c r="B234" i="13"/>
  <c r="C234" i="13"/>
  <c r="D234" i="13"/>
  <c r="E234" i="13"/>
  <c r="A235" i="13"/>
  <c r="B235" i="13"/>
  <c r="C235" i="13"/>
  <c r="D235" i="13"/>
  <c r="E235" i="13"/>
  <c r="A236" i="13"/>
  <c r="B236" i="13"/>
  <c r="C236" i="13"/>
  <c r="D236" i="13"/>
  <c r="E236" i="13"/>
  <c r="A237" i="13"/>
  <c r="B237" i="13"/>
  <c r="C237" i="13"/>
  <c r="D237" i="13"/>
  <c r="E237" i="13"/>
  <c r="A238" i="13"/>
  <c r="B238" i="13"/>
  <c r="C238" i="13"/>
  <c r="D238" i="13"/>
  <c r="E238" i="13"/>
  <c r="A239" i="13"/>
  <c r="B239" i="13"/>
  <c r="C239" i="13"/>
  <c r="D239" i="13"/>
  <c r="E239" i="13"/>
  <c r="A240" i="13"/>
  <c r="B240" i="13"/>
  <c r="C240" i="13"/>
  <c r="D240" i="13"/>
  <c r="E240" i="13"/>
  <c r="A241" i="13"/>
  <c r="B241" i="13"/>
  <c r="C241" i="13"/>
  <c r="D241" i="13"/>
  <c r="E241" i="13"/>
  <c r="A242" i="13"/>
  <c r="B242" i="13"/>
  <c r="C242" i="13"/>
  <c r="D242" i="13"/>
  <c r="E242" i="13"/>
  <c r="A243" i="13"/>
  <c r="B243" i="13"/>
  <c r="C243" i="13"/>
  <c r="D243" i="13"/>
  <c r="E243" i="13"/>
  <c r="A244" i="13"/>
  <c r="B244" i="13"/>
  <c r="C244" i="13"/>
  <c r="D244" i="13"/>
  <c r="E244" i="13"/>
  <c r="A245" i="13"/>
  <c r="B245" i="13"/>
  <c r="C245" i="13"/>
  <c r="D245" i="13"/>
  <c r="E245" i="13"/>
  <c r="A246" i="13"/>
  <c r="B246" i="13"/>
  <c r="C246" i="13"/>
  <c r="D246" i="13"/>
  <c r="E246" i="13"/>
  <c r="A247" i="13"/>
  <c r="B247" i="13"/>
  <c r="C247" i="13"/>
  <c r="D247" i="13"/>
  <c r="E247" i="13"/>
  <c r="A248" i="13"/>
  <c r="B248" i="13"/>
  <c r="C248" i="13"/>
  <c r="D248" i="13"/>
  <c r="E248" i="13"/>
  <c r="A249" i="13"/>
  <c r="B249" i="13"/>
  <c r="C249" i="13"/>
  <c r="D249" i="13"/>
  <c r="E249" i="13"/>
  <c r="A250" i="13"/>
  <c r="B250" i="13"/>
  <c r="C250" i="13"/>
  <c r="D250" i="13"/>
  <c r="E250" i="13"/>
  <c r="A251" i="13"/>
  <c r="B251" i="13"/>
  <c r="C251" i="13"/>
  <c r="D251" i="13"/>
  <c r="E251" i="13"/>
  <c r="A252" i="13"/>
  <c r="B252" i="13"/>
  <c r="C252" i="13"/>
  <c r="D252" i="13"/>
  <c r="E252" i="13"/>
  <c r="A253" i="13"/>
  <c r="B253" i="13"/>
  <c r="C253" i="13"/>
  <c r="D253" i="13"/>
  <c r="E253" i="13"/>
  <c r="A254" i="13"/>
  <c r="B254" i="13"/>
  <c r="C254" i="13"/>
  <c r="D254" i="13"/>
  <c r="E254" i="13"/>
  <c r="A255" i="13"/>
  <c r="B255" i="13"/>
  <c r="C255" i="13"/>
  <c r="D255" i="13"/>
  <c r="E255" i="13"/>
  <c r="A256" i="13"/>
  <c r="B256" i="13"/>
  <c r="C256" i="13"/>
  <c r="D256" i="13"/>
  <c r="E256" i="13"/>
  <c r="A257" i="13"/>
  <c r="B257" i="13"/>
  <c r="C257" i="13"/>
  <c r="D257" i="13"/>
  <c r="E257" i="13"/>
  <c r="A258" i="13"/>
  <c r="B258" i="13"/>
  <c r="C258" i="13"/>
  <c r="D258" i="13"/>
  <c r="E258" i="13"/>
  <c r="A259" i="13"/>
  <c r="B259" i="13"/>
  <c r="C259" i="13"/>
  <c r="D259" i="13"/>
  <c r="E259" i="13"/>
  <c r="A260" i="13"/>
  <c r="B260" i="13"/>
  <c r="C260" i="13"/>
  <c r="D260" i="13"/>
  <c r="E260" i="13"/>
  <c r="A261" i="13"/>
  <c r="B261" i="13"/>
  <c r="C261" i="13"/>
  <c r="D261" i="13"/>
  <c r="E261" i="13"/>
  <c r="A262" i="13"/>
  <c r="B262" i="13"/>
  <c r="C262" i="13"/>
  <c r="D262" i="13"/>
  <c r="E262" i="13"/>
  <c r="A263" i="13"/>
  <c r="B263" i="13"/>
  <c r="C263" i="13"/>
  <c r="D263" i="13"/>
  <c r="E263" i="13"/>
  <c r="A264" i="13"/>
  <c r="B264" i="13"/>
  <c r="C264" i="13"/>
  <c r="D264" i="13"/>
  <c r="E264" i="13"/>
  <c r="A265" i="13"/>
  <c r="B265" i="13"/>
  <c r="C265" i="13"/>
  <c r="D265" i="13"/>
  <c r="E265" i="13"/>
  <c r="A266" i="13"/>
  <c r="B266" i="13"/>
  <c r="C266" i="13"/>
  <c r="D266" i="13"/>
  <c r="E266" i="13"/>
  <c r="A267" i="13"/>
  <c r="B267" i="13"/>
  <c r="C267" i="13"/>
  <c r="D267" i="13"/>
  <c r="E267" i="13"/>
  <c r="A268" i="13"/>
  <c r="B268" i="13"/>
  <c r="C268" i="13"/>
  <c r="D268" i="13"/>
  <c r="E268" i="13"/>
  <c r="A269" i="13"/>
  <c r="B269" i="13"/>
  <c r="C269" i="13"/>
  <c r="D269" i="13"/>
  <c r="E269" i="13"/>
  <c r="A270" i="13"/>
  <c r="B270" i="13"/>
  <c r="C270" i="13"/>
  <c r="D270" i="13"/>
  <c r="E270" i="13"/>
  <c r="A271" i="13"/>
  <c r="B271" i="13"/>
  <c r="C271" i="13"/>
  <c r="D271" i="13"/>
  <c r="E271" i="13"/>
  <c r="A272" i="13"/>
  <c r="B272" i="13"/>
  <c r="C272" i="13"/>
  <c r="D272" i="13"/>
  <c r="E272" i="13"/>
  <c r="A273" i="13"/>
  <c r="B273" i="13"/>
  <c r="C273" i="13"/>
  <c r="D273" i="13"/>
  <c r="E273" i="13"/>
  <c r="A274" i="13"/>
  <c r="B274" i="13"/>
  <c r="C274" i="13"/>
  <c r="D274" i="13"/>
  <c r="E274" i="13"/>
  <c r="A275" i="13"/>
  <c r="B275" i="13"/>
  <c r="C275" i="13"/>
  <c r="D275" i="13"/>
  <c r="E275" i="13"/>
  <c r="A276" i="13"/>
  <c r="B276" i="13"/>
  <c r="C276" i="13"/>
  <c r="D276" i="13"/>
  <c r="E276" i="13"/>
  <c r="A277" i="13"/>
  <c r="B277" i="13"/>
  <c r="C277" i="13"/>
  <c r="D277" i="13"/>
  <c r="E277" i="13"/>
  <c r="A278" i="13"/>
  <c r="B278" i="13"/>
  <c r="C278" i="13"/>
  <c r="D278" i="13"/>
  <c r="E278" i="13"/>
  <c r="A279" i="13"/>
  <c r="B279" i="13"/>
  <c r="C279" i="13"/>
  <c r="D279" i="13"/>
  <c r="E279" i="13"/>
  <c r="A280" i="13"/>
  <c r="B280" i="13"/>
  <c r="C280" i="13"/>
  <c r="D280" i="13"/>
  <c r="E280" i="13"/>
  <c r="A281" i="13"/>
  <c r="B281" i="13"/>
  <c r="C281" i="13"/>
  <c r="D281" i="13"/>
  <c r="E281" i="13"/>
  <c r="A282" i="13"/>
  <c r="B282" i="13"/>
  <c r="C282" i="13"/>
  <c r="D282" i="13"/>
  <c r="E282" i="13"/>
  <c r="A283" i="13"/>
  <c r="B283" i="13"/>
  <c r="C283" i="13"/>
  <c r="D283" i="13"/>
  <c r="E283" i="13"/>
  <c r="A284" i="13"/>
  <c r="B284" i="13"/>
  <c r="C284" i="13"/>
  <c r="D284" i="13"/>
  <c r="E284" i="13"/>
  <c r="A285" i="13"/>
  <c r="B285" i="13"/>
  <c r="C285" i="13"/>
  <c r="D285" i="13"/>
  <c r="E285" i="13"/>
  <c r="A286" i="13"/>
  <c r="B286" i="13"/>
  <c r="C286" i="13"/>
  <c r="D286" i="13"/>
  <c r="E286" i="13"/>
  <c r="A287" i="13"/>
  <c r="B287" i="13"/>
  <c r="C287" i="13"/>
  <c r="D287" i="13"/>
  <c r="E287" i="13"/>
  <c r="A288" i="13"/>
  <c r="B288" i="13"/>
  <c r="C288" i="13"/>
  <c r="D288" i="13"/>
  <c r="E288" i="13"/>
  <c r="A289" i="13"/>
  <c r="B289" i="13"/>
  <c r="C289" i="13"/>
  <c r="D289" i="13"/>
  <c r="E289" i="13"/>
  <c r="A290" i="13"/>
  <c r="B290" i="13"/>
  <c r="C290" i="13"/>
  <c r="D290" i="13"/>
  <c r="E290" i="13"/>
  <c r="A291" i="13"/>
  <c r="B291" i="13"/>
  <c r="C291" i="13"/>
  <c r="D291" i="13"/>
  <c r="E291" i="13"/>
  <c r="A292" i="13"/>
  <c r="B292" i="13"/>
  <c r="C292" i="13"/>
  <c r="D292" i="13"/>
  <c r="E292" i="13"/>
  <c r="A293" i="13"/>
  <c r="B293" i="13"/>
  <c r="C293" i="13"/>
  <c r="D293" i="13"/>
  <c r="E293" i="13"/>
  <c r="A294" i="13"/>
  <c r="B294" i="13"/>
  <c r="C294" i="13"/>
  <c r="D294" i="13"/>
  <c r="E294" i="13"/>
  <c r="A295" i="13"/>
  <c r="B295" i="13"/>
  <c r="C295" i="13"/>
  <c r="D295" i="13"/>
  <c r="E295" i="13"/>
  <c r="A296" i="13"/>
  <c r="B296" i="13"/>
  <c r="C296" i="13"/>
  <c r="D296" i="13"/>
  <c r="E296" i="13"/>
  <c r="A297" i="13"/>
  <c r="B297" i="13"/>
  <c r="C297" i="13"/>
  <c r="D297" i="13"/>
  <c r="E297" i="13"/>
  <c r="A298" i="13"/>
  <c r="B298" i="13"/>
  <c r="C298" i="13"/>
  <c r="D298" i="13"/>
  <c r="E298" i="13"/>
  <c r="A299" i="13"/>
  <c r="B299" i="13"/>
  <c r="C299" i="13"/>
  <c r="D299" i="13"/>
  <c r="E299" i="13"/>
  <c r="A300" i="13"/>
  <c r="B300" i="13"/>
  <c r="C300" i="13"/>
  <c r="D300" i="13"/>
  <c r="E300" i="13"/>
  <c r="A301" i="13"/>
  <c r="B301" i="13"/>
  <c r="C301" i="13"/>
  <c r="D301" i="13"/>
  <c r="E301" i="13"/>
  <c r="A302" i="13"/>
  <c r="B302" i="13"/>
  <c r="C302" i="13"/>
  <c r="D302" i="13"/>
  <c r="E302" i="13"/>
  <c r="A303" i="13"/>
  <c r="B303" i="13"/>
  <c r="C303" i="13"/>
  <c r="D303" i="13"/>
  <c r="E303" i="13"/>
  <c r="A304" i="13"/>
  <c r="B304" i="13"/>
  <c r="C304" i="13"/>
  <c r="D304" i="13"/>
  <c r="E304" i="13"/>
  <c r="A305" i="13"/>
  <c r="B305" i="13"/>
  <c r="C305" i="13"/>
  <c r="D305" i="13"/>
  <c r="E305" i="13"/>
  <c r="A306" i="13"/>
  <c r="B306" i="13"/>
  <c r="C306" i="13"/>
  <c r="D306" i="13"/>
  <c r="E306" i="13"/>
  <c r="A307" i="13"/>
  <c r="B307" i="13"/>
  <c r="C307" i="13"/>
  <c r="D307" i="13"/>
  <c r="E307" i="13"/>
  <c r="A308" i="13"/>
  <c r="B308" i="13"/>
  <c r="C308" i="13"/>
  <c r="D308" i="13"/>
  <c r="E308" i="13"/>
  <c r="A309" i="13"/>
  <c r="B309" i="13"/>
  <c r="C309" i="13"/>
  <c r="D309" i="13"/>
  <c r="E309" i="13"/>
  <c r="A310" i="13"/>
  <c r="B310" i="13"/>
  <c r="C310" i="13"/>
  <c r="D310" i="13"/>
  <c r="E310" i="13"/>
  <c r="A311" i="13"/>
  <c r="B311" i="13"/>
  <c r="C311" i="13"/>
  <c r="D311" i="13"/>
  <c r="E311" i="13"/>
  <c r="A312" i="13"/>
  <c r="B312" i="13"/>
  <c r="C312" i="13"/>
  <c r="D312" i="13"/>
  <c r="E312" i="13"/>
  <c r="A313" i="13"/>
  <c r="B313" i="13"/>
  <c r="C313" i="13"/>
  <c r="D313" i="13"/>
  <c r="E313" i="13"/>
  <c r="A314" i="13"/>
  <c r="B314" i="13"/>
  <c r="C314" i="13"/>
  <c r="D314" i="13"/>
  <c r="E314" i="13"/>
  <c r="A315" i="13"/>
  <c r="B315" i="13"/>
  <c r="C315" i="13"/>
  <c r="D315" i="13"/>
  <c r="E315" i="13"/>
  <c r="A316" i="13"/>
  <c r="B316" i="13"/>
  <c r="C316" i="13"/>
  <c r="D316" i="13"/>
  <c r="E316" i="13"/>
  <c r="A317" i="13"/>
  <c r="B317" i="13"/>
  <c r="C317" i="13"/>
  <c r="D317" i="13"/>
  <c r="E317" i="13"/>
  <c r="A318" i="13"/>
  <c r="B318" i="13"/>
  <c r="C318" i="13"/>
  <c r="D318" i="13"/>
  <c r="E318" i="13"/>
  <c r="A319" i="13"/>
  <c r="B319" i="13"/>
  <c r="C319" i="13"/>
  <c r="D319" i="13"/>
  <c r="E319" i="13"/>
  <c r="A320" i="13"/>
  <c r="B320" i="13"/>
  <c r="C320" i="13"/>
  <c r="D320" i="13"/>
  <c r="E320" i="13"/>
  <c r="A321" i="13"/>
  <c r="B321" i="13"/>
  <c r="C321" i="13"/>
  <c r="D321" i="13"/>
  <c r="E321" i="13"/>
  <c r="A322" i="13"/>
  <c r="B322" i="13"/>
  <c r="C322" i="13"/>
  <c r="D322" i="13"/>
  <c r="E322" i="13"/>
  <c r="A323" i="13"/>
  <c r="B323" i="13"/>
  <c r="C323" i="13"/>
  <c r="D323" i="13"/>
  <c r="E323" i="13"/>
  <c r="A324" i="13"/>
  <c r="B324" i="13"/>
  <c r="C324" i="13"/>
  <c r="D324" i="13"/>
  <c r="E324" i="13"/>
  <c r="A325" i="13"/>
  <c r="B325" i="13"/>
  <c r="C325" i="13"/>
  <c r="D325" i="13"/>
  <c r="E325" i="13"/>
  <c r="A326" i="13"/>
  <c r="B326" i="13"/>
  <c r="C326" i="13"/>
  <c r="D326" i="13"/>
  <c r="E326" i="13"/>
  <c r="A327" i="13"/>
  <c r="B327" i="13"/>
  <c r="C327" i="13"/>
  <c r="D327" i="13"/>
  <c r="E327" i="13"/>
  <c r="A328" i="13"/>
  <c r="B328" i="13"/>
  <c r="C328" i="13"/>
  <c r="D328" i="13"/>
  <c r="E328" i="13"/>
  <c r="A329" i="13"/>
  <c r="B329" i="13"/>
  <c r="C329" i="13"/>
  <c r="D329" i="13"/>
  <c r="E329" i="13"/>
  <c r="A330" i="13"/>
  <c r="B330" i="13"/>
  <c r="C330" i="13"/>
  <c r="D330" i="13"/>
  <c r="E330" i="13"/>
  <c r="A331" i="13"/>
  <c r="B331" i="13"/>
  <c r="C331" i="13"/>
  <c r="D331" i="13"/>
  <c r="E331" i="13"/>
  <c r="A332" i="13"/>
  <c r="B332" i="13"/>
  <c r="C332" i="13"/>
  <c r="D332" i="13"/>
  <c r="E332" i="13"/>
  <c r="A333" i="13"/>
  <c r="B333" i="13"/>
  <c r="C333" i="13"/>
  <c r="D333" i="13"/>
  <c r="E333" i="13"/>
  <c r="A334" i="13"/>
  <c r="B334" i="13"/>
  <c r="C334" i="13"/>
  <c r="D334" i="13"/>
  <c r="E334" i="13"/>
  <c r="A335" i="13"/>
  <c r="B335" i="13"/>
  <c r="C335" i="13"/>
  <c r="D335" i="13"/>
  <c r="E335" i="13"/>
  <c r="A336" i="13"/>
  <c r="B336" i="13"/>
  <c r="C336" i="13"/>
  <c r="D336" i="13"/>
  <c r="E336" i="13"/>
  <c r="A337" i="13"/>
  <c r="B337" i="13"/>
  <c r="C337" i="13"/>
  <c r="D337" i="13"/>
  <c r="E337" i="13"/>
  <c r="A338" i="13"/>
  <c r="B338" i="13"/>
  <c r="C338" i="13"/>
  <c r="D338" i="13"/>
  <c r="E338" i="13"/>
  <c r="A339" i="13"/>
  <c r="B339" i="13"/>
  <c r="C339" i="13"/>
  <c r="D339" i="13"/>
  <c r="E339" i="13"/>
  <c r="A340" i="13"/>
  <c r="B340" i="13"/>
  <c r="C340" i="13"/>
  <c r="D340" i="13"/>
  <c r="E340" i="13"/>
  <c r="A341" i="13"/>
  <c r="B341" i="13"/>
  <c r="C341" i="13"/>
  <c r="D341" i="13"/>
  <c r="E341" i="13"/>
  <c r="A342" i="13"/>
  <c r="B342" i="13"/>
  <c r="C342" i="13"/>
  <c r="D342" i="13"/>
  <c r="E342" i="13"/>
  <c r="A343" i="13"/>
  <c r="B343" i="13"/>
  <c r="C343" i="13"/>
  <c r="D343" i="13"/>
  <c r="E343" i="13"/>
  <c r="A344" i="13"/>
  <c r="B344" i="13"/>
  <c r="C344" i="13"/>
  <c r="D344" i="13"/>
  <c r="E344" i="13"/>
  <c r="A345" i="13"/>
  <c r="B345" i="13"/>
  <c r="C345" i="13"/>
  <c r="D345" i="13"/>
  <c r="E345" i="13"/>
  <c r="A346" i="13"/>
  <c r="B346" i="13"/>
  <c r="C346" i="13"/>
  <c r="D346" i="13"/>
  <c r="E346" i="13"/>
  <c r="A347" i="13"/>
  <c r="B347" i="13"/>
  <c r="C347" i="13"/>
  <c r="D347" i="13"/>
  <c r="E347" i="13"/>
  <c r="A348" i="13"/>
  <c r="B348" i="13"/>
  <c r="C348" i="13"/>
  <c r="D348" i="13"/>
  <c r="E348" i="13"/>
  <c r="A349" i="13"/>
  <c r="B349" i="13"/>
  <c r="C349" i="13"/>
  <c r="D349" i="13"/>
  <c r="E349" i="13"/>
  <c r="A350" i="13"/>
  <c r="B350" i="13"/>
  <c r="C350" i="13"/>
  <c r="D350" i="13"/>
  <c r="E350" i="13"/>
  <c r="A351" i="13"/>
  <c r="B351" i="13"/>
  <c r="C351" i="13"/>
  <c r="D351" i="13"/>
  <c r="E351" i="13"/>
  <c r="A352" i="13"/>
  <c r="B352" i="13"/>
  <c r="C352" i="13"/>
  <c r="D352" i="13"/>
  <c r="E352" i="13"/>
  <c r="A353" i="13"/>
  <c r="B353" i="13"/>
  <c r="C353" i="13"/>
  <c r="D353" i="13"/>
  <c r="E353" i="13"/>
  <c r="A354" i="13"/>
  <c r="B354" i="13"/>
  <c r="C354" i="13"/>
  <c r="D354" i="13"/>
  <c r="E354" i="13"/>
  <c r="A355" i="13"/>
  <c r="B355" i="13"/>
  <c r="C355" i="13"/>
  <c r="D355" i="13"/>
  <c r="E355" i="13"/>
  <c r="A356" i="13"/>
  <c r="B356" i="13"/>
  <c r="C356" i="13"/>
  <c r="D356" i="13"/>
  <c r="E356" i="13"/>
  <c r="A357" i="13"/>
  <c r="B357" i="13"/>
  <c r="C357" i="13"/>
  <c r="D357" i="13"/>
  <c r="E357" i="13"/>
  <c r="A358" i="13"/>
  <c r="B358" i="13"/>
  <c r="C358" i="13"/>
  <c r="D358" i="13"/>
  <c r="E358" i="13"/>
  <c r="A359" i="13"/>
  <c r="B359" i="13"/>
  <c r="C359" i="13"/>
  <c r="D359" i="13"/>
  <c r="E359" i="13"/>
  <c r="A360" i="13"/>
  <c r="B360" i="13"/>
  <c r="C360" i="13"/>
  <c r="D360" i="13"/>
  <c r="E360" i="13"/>
  <c r="A361" i="13"/>
  <c r="B361" i="13"/>
  <c r="C361" i="13"/>
  <c r="D361" i="13"/>
  <c r="E361" i="13"/>
  <c r="A362" i="13"/>
  <c r="B362" i="13"/>
  <c r="C362" i="13"/>
  <c r="D362" i="13"/>
  <c r="E362" i="13"/>
  <c r="A363" i="13"/>
  <c r="B363" i="13"/>
  <c r="C363" i="13"/>
  <c r="D363" i="13"/>
  <c r="E363" i="13"/>
  <c r="A364" i="13"/>
  <c r="B364" i="13"/>
  <c r="C364" i="13"/>
  <c r="D364" i="13"/>
  <c r="E364" i="13"/>
  <c r="A365" i="13"/>
  <c r="B365" i="13"/>
  <c r="C365" i="13"/>
  <c r="D365" i="13"/>
  <c r="E365" i="13"/>
  <c r="A366" i="13"/>
  <c r="B366" i="13"/>
  <c r="C366" i="13"/>
  <c r="D366" i="13"/>
  <c r="E366" i="13"/>
  <c r="A367" i="13"/>
  <c r="B367" i="13"/>
  <c r="C367" i="13"/>
  <c r="D367" i="13"/>
  <c r="E367" i="13"/>
  <c r="A368" i="13"/>
  <c r="B368" i="13"/>
  <c r="C368" i="13"/>
  <c r="D368" i="13"/>
  <c r="E368" i="13"/>
  <c r="A369" i="13"/>
  <c r="B369" i="13"/>
  <c r="C369" i="13"/>
  <c r="D369" i="13"/>
  <c r="E369" i="13"/>
  <c r="A370" i="13"/>
  <c r="B370" i="13"/>
  <c r="C370" i="13"/>
  <c r="D370" i="13"/>
  <c r="E370" i="13"/>
  <c r="A371" i="13"/>
  <c r="B371" i="13"/>
  <c r="C371" i="13"/>
  <c r="D371" i="13"/>
  <c r="E371" i="13"/>
  <c r="A372" i="13"/>
  <c r="B372" i="13"/>
  <c r="C372" i="13"/>
  <c r="D372" i="13"/>
  <c r="E372" i="13"/>
  <c r="A373" i="13"/>
  <c r="B373" i="13"/>
  <c r="C373" i="13"/>
  <c r="D373" i="13"/>
  <c r="E373" i="13"/>
  <c r="A374" i="13"/>
  <c r="B374" i="13"/>
  <c r="C374" i="13"/>
  <c r="D374" i="13"/>
  <c r="E374" i="13"/>
  <c r="A375" i="13"/>
  <c r="B375" i="13"/>
  <c r="C375" i="13"/>
  <c r="D375" i="13"/>
  <c r="E375" i="13"/>
  <c r="A376" i="13"/>
  <c r="B376" i="13"/>
  <c r="C376" i="13"/>
  <c r="D376" i="13"/>
  <c r="E376" i="13"/>
  <c r="A377" i="13"/>
  <c r="B377" i="13"/>
  <c r="C377" i="13"/>
  <c r="D377" i="13"/>
  <c r="E377" i="13"/>
  <c r="A378" i="13"/>
  <c r="B378" i="13"/>
  <c r="C378" i="13"/>
  <c r="D378" i="13"/>
  <c r="E378" i="13"/>
  <c r="A379" i="13"/>
  <c r="B379" i="13"/>
  <c r="C379" i="13"/>
  <c r="D379" i="13"/>
  <c r="E379" i="13"/>
  <c r="A380" i="13"/>
  <c r="B380" i="13"/>
  <c r="C380" i="13"/>
  <c r="D380" i="13"/>
  <c r="E380" i="13"/>
  <c r="A381" i="13"/>
  <c r="B381" i="13"/>
  <c r="C381" i="13"/>
  <c r="D381" i="13"/>
  <c r="E381" i="13"/>
  <c r="A382" i="13"/>
  <c r="B382" i="13"/>
  <c r="C382" i="13"/>
  <c r="D382" i="13"/>
  <c r="E382" i="13"/>
  <c r="A383" i="13"/>
  <c r="B383" i="13"/>
  <c r="C383" i="13"/>
  <c r="D383" i="13"/>
  <c r="E383" i="13"/>
  <c r="A384" i="13"/>
  <c r="B384" i="13"/>
  <c r="C384" i="13"/>
  <c r="D384" i="13"/>
  <c r="E384" i="13"/>
  <c r="A385" i="13"/>
  <c r="B385" i="13"/>
  <c r="C385" i="13"/>
  <c r="D385" i="13"/>
  <c r="E385" i="13"/>
  <c r="A386" i="13"/>
  <c r="B386" i="13"/>
  <c r="C386" i="13"/>
  <c r="D386" i="13"/>
  <c r="E386" i="13"/>
  <c r="A387" i="13"/>
  <c r="B387" i="13"/>
  <c r="C387" i="13"/>
  <c r="D387" i="13"/>
  <c r="E387" i="13"/>
  <c r="A388" i="13"/>
  <c r="B388" i="13"/>
  <c r="C388" i="13"/>
  <c r="D388" i="13"/>
  <c r="E388" i="13"/>
  <c r="A389" i="13"/>
  <c r="B389" i="13"/>
  <c r="C389" i="13"/>
  <c r="D389" i="13"/>
  <c r="E389" i="13"/>
  <c r="A390" i="13"/>
  <c r="B390" i="13"/>
  <c r="C390" i="13"/>
  <c r="D390" i="13"/>
  <c r="E390" i="13"/>
  <c r="A391" i="13"/>
  <c r="B391" i="13"/>
  <c r="C391" i="13"/>
  <c r="D391" i="13"/>
  <c r="E391" i="13"/>
  <c r="A392" i="13"/>
  <c r="B392" i="13"/>
  <c r="C392" i="13"/>
  <c r="D392" i="13"/>
  <c r="E392" i="13"/>
  <c r="A393" i="13"/>
  <c r="B393" i="13"/>
  <c r="C393" i="13"/>
  <c r="D393" i="13"/>
  <c r="E393" i="13"/>
  <c r="A394" i="13"/>
  <c r="B394" i="13"/>
  <c r="C394" i="13"/>
  <c r="D394" i="13"/>
  <c r="E394" i="13"/>
  <c r="A395" i="13"/>
  <c r="B395" i="13"/>
  <c r="C395" i="13"/>
  <c r="D395" i="13"/>
  <c r="E395" i="13"/>
  <c r="A396" i="13"/>
  <c r="B396" i="13"/>
  <c r="C396" i="13"/>
  <c r="D396" i="13"/>
  <c r="E396" i="13"/>
  <c r="A397" i="13"/>
  <c r="B397" i="13"/>
  <c r="C397" i="13"/>
  <c r="D397" i="13"/>
  <c r="E397" i="13"/>
  <c r="A398" i="13"/>
  <c r="B398" i="13"/>
  <c r="C398" i="13"/>
  <c r="D398" i="13"/>
  <c r="E398" i="13"/>
  <c r="A399" i="13"/>
  <c r="B399" i="13"/>
  <c r="C399" i="13"/>
  <c r="D399" i="13"/>
  <c r="E399" i="13"/>
  <c r="A400" i="13"/>
  <c r="B400" i="13"/>
  <c r="C400" i="13"/>
  <c r="D400" i="13"/>
  <c r="E400" i="13"/>
  <c r="A401" i="13"/>
  <c r="B401" i="13"/>
  <c r="C401" i="13"/>
  <c r="D401" i="13"/>
  <c r="E401" i="13"/>
  <c r="A402" i="13"/>
  <c r="B402" i="13"/>
  <c r="C402" i="13"/>
  <c r="D402" i="13"/>
  <c r="E402" i="13"/>
  <c r="A403" i="13"/>
  <c r="B403" i="13"/>
  <c r="C403" i="13"/>
  <c r="D403" i="13"/>
  <c r="E403" i="13"/>
  <c r="A404" i="13"/>
  <c r="B404" i="13"/>
  <c r="C404" i="13"/>
  <c r="D404" i="13"/>
  <c r="E404" i="13"/>
  <c r="A405" i="13"/>
  <c r="B405" i="13"/>
  <c r="C405" i="13"/>
  <c r="D405" i="13"/>
  <c r="E405" i="13"/>
  <c r="A406" i="13"/>
  <c r="B406" i="13"/>
  <c r="C406" i="13"/>
  <c r="D406" i="13"/>
  <c r="E406" i="13"/>
  <c r="A407" i="13"/>
  <c r="B407" i="13"/>
  <c r="C407" i="13"/>
  <c r="D407" i="13"/>
  <c r="E407" i="13"/>
  <c r="A408" i="13"/>
  <c r="B408" i="13"/>
  <c r="C408" i="13"/>
  <c r="D408" i="13"/>
  <c r="E408" i="13"/>
  <c r="A409" i="13"/>
  <c r="B409" i="13"/>
  <c r="C409" i="13"/>
  <c r="D409" i="13"/>
  <c r="E409" i="13"/>
  <c r="A410" i="13"/>
  <c r="B410" i="13"/>
  <c r="C410" i="13"/>
  <c r="D410" i="13"/>
  <c r="E410" i="13"/>
  <c r="A411" i="13"/>
  <c r="B411" i="13"/>
  <c r="C411" i="13"/>
  <c r="D411" i="13"/>
  <c r="E411" i="13"/>
  <c r="A412" i="13"/>
  <c r="B412" i="13"/>
  <c r="C412" i="13"/>
  <c r="D412" i="13"/>
  <c r="E412" i="13"/>
  <c r="A413" i="13"/>
  <c r="B413" i="13"/>
  <c r="C413" i="13"/>
  <c r="D413" i="13"/>
  <c r="E413" i="13"/>
  <c r="A414" i="13"/>
  <c r="B414" i="13"/>
  <c r="C414" i="13"/>
  <c r="D414" i="13"/>
  <c r="E414" i="13"/>
  <c r="A415" i="13"/>
  <c r="B415" i="13"/>
  <c r="C415" i="13"/>
  <c r="D415" i="13"/>
  <c r="E415" i="13"/>
  <c r="A416" i="13"/>
  <c r="B416" i="13"/>
  <c r="C416" i="13"/>
  <c r="D416" i="13"/>
  <c r="E416" i="13"/>
  <c r="A417" i="13"/>
  <c r="B417" i="13"/>
  <c r="C417" i="13"/>
  <c r="D417" i="13"/>
  <c r="E417" i="13"/>
  <c r="A418" i="13"/>
  <c r="B418" i="13"/>
  <c r="C418" i="13"/>
  <c r="D418" i="13"/>
  <c r="E418" i="13"/>
  <c r="A419" i="13"/>
  <c r="B419" i="13"/>
  <c r="C419" i="13"/>
  <c r="D419" i="13"/>
  <c r="E419" i="13"/>
  <c r="A420" i="13"/>
  <c r="B420" i="13"/>
  <c r="C420" i="13"/>
  <c r="D420" i="13"/>
  <c r="E420" i="13"/>
  <c r="A421" i="13"/>
  <c r="B421" i="13"/>
  <c r="C421" i="13"/>
  <c r="D421" i="13"/>
  <c r="E421" i="13"/>
  <c r="A422" i="13"/>
  <c r="B422" i="13"/>
  <c r="C422" i="13"/>
  <c r="D422" i="13"/>
  <c r="E422" i="13"/>
  <c r="A423" i="13"/>
  <c r="B423" i="13"/>
  <c r="C423" i="13"/>
  <c r="D423" i="13"/>
  <c r="E423" i="13"/>
  <c r="A424" i="13"/>
  <c r="B424" i="13"/>
  <c r="C424" i="13"/>
  <c r="D424" i="13"/>
  <c r="E424" i="13"/>
  <c r="A425" i="13"/>
  <c r="B425" i="13"/>
  <c r="C425" i="13"/>
  <c r="D425" i="13"/>
  <c r="E425" i="13"/>
  <c r="A426" i="13"/>
  <c r="B426" i="13"/>
  <c r="C426" i="13"/>
  <c r="D426" i="13"/>
  <c r="E426" i="13"/>
  <c r="A427" i="13"/>
  <c r="B427" i="13"/>
  <c r="C427" i="13"/>
  <c r="D427" i="13"/>
  <c r="E427" i="13"/>
  <c r="A428" i="13"/>
  <c r="B428" i="13"/>
  <c r="C428" i="13"/>
  <c r="D428" i="13"/>
  <c r="E428" i="13"/>
  <c r="A429" i="13"/>
  <c r="B429" i="13"/>
  <c r="C429" i="13"/>
  <c r="D429" i="13"/>
  <c r="E429" i="13"/>
  <c r="A430" i="13"/>
  <c r="B430" i="13"/>
  <c r="C430" i="13"/>
  <c r="D430" i="13"/>
  <c r="E430" i="13"/>
  <c r="A431" i="13"/>
  <c r="B431" i="13"/>
  <c r="C431" i="13"/>
  <c r="D431" i="13"/>
  <c r="E431" i="13"/>
  <c r="A432" i="13"/>
  <c r="B432" i="13"/>
  <c r="C432" i="13"/>
  <c r="D432" i="13"/>
  <c r="E432" i="13"/>
  <c r="A433" i="13"/>
  <c r="B433" i="13"/>
  <c r="C433" i="13"/>
  <c r="D433" i="13"/>
  <c r="E433" i="13"/>
  <c r="A434" i="13"/>
  <c r="B434" i="13"/>
  <c r="C434" i="13"/>
  <c r="D434" i="13"/>
  <c r="E434" i="13"/>
  <c r="A435" i="13"/>
  <c r="B435" i="13"/>
  <c r="C435" i="13"/>
  <c r="D435" i="13"/>
  <c r="E435" i="13"/>
  <c r="A436" i="13"/>
  <c r="B436" i="13"/>
  <c r="C436" i="13"/>
  <c r="D436" i="13"/>
  <c r="E436" i="13"/>
  <c r="A437" i="13"/>
  <c r="B437" i="13"/>
  <c r="C437" i="13"/>
  <c r="D437" i="13"/>
  <c r="E437" i="13"/>
  <c r="A438" i="13"/>
  <c r="B438" i="13"/>
  <c r="C438" i="13"/>
  <c r="D438" i="13"/>
  <c r="E438" i="13"/>
  <c r="A439" i="13"/>
  <c r="B439" i="13"/>
  <c r="C439" i="13"/>
  <c r="D439" i="13"/>
  <c r="E439" i="13"/>
  <c r="A440" i="13"/>
  <c r="B440" i="13"/>
  <c r="C440" i="13"/>
  <c r="D440" i="13"/>
  <c r="E440" i="13"/>
  <c r="A441" i="13"/>
  <c r="B441" i="13"/>
  <c r="C441" i="13"/>
  <c r="D441" i="13"/>
  <c r="E441" i="13"/>
  <c r="A442" i="13"/>
  <c r="B442" i="13"/>
  <c r="C442" i="13"/>
  <c r="D442" i="13"/>
  <c r="E442" i="13"/>
  <c r="A443" i="13"/>
  <c r="B443" i="13"/>
  <c r="C443" i="13"/>
  <c r="D443" i="13"/>
  <c r="E443" i="13"/>
  <c r="A444" i="13"/>
  <c r="B444" i="13"/>
  <c r="C444" i="13"/>
  <c r="D444" i="13"/>
  <c r="E444" i="13"/>
  <c r="A445" i="13"/>
  <c r="B445" i="13"/>
  <c r="C445" i="13"/>
  <c r="D445" i="13"/>
  <c r="E445" i="13"/>
  <c r="A446" i="13"/>
  <c r="B446" i="13"/>
  <c r="C446" i="13"/>
  <c r="D446" i="13"/>
  <c r="E446" i="13"/>
  <c r="A447" i="13"/>
  <c r="B447" i="13"/>
  <c r="C447" i="13"/>
  <c r="D447" i="13"/>
  <c r="E447" i="13"/>
  <c r="A448" i="13"/>
  <c r="B448" i="13"/>
  <c r="C448" i="13"/>
  <c r="D448" i="13"/>
  <c r="E448" i="13"/>
  <c r="A449" i="13"/>
  <c r="B449" i="13"/>
  <c r="C449" i="13"/>
  <c r="D449" i="13"/>
  <c r="E449" i="13"/>
  <c r="A450" i="13"/>
  <c r="B450" i="13"/>
  <c r="C450" i="13"/>
  <c r="D450" i="13"/>
  <c r="E450" i="13"/>
  <c r="A451" i="13"/>
  <c r="B451" i="13"/>
  <c r="C451" i="13"/>
  <c r="D451" i="13"/>
  <c r="E451" i="13"/>
  <c r="A452" i="13"/>
  <c r="B452" i="13"/>
  <c r="C452" i="13"/>
  <c r="D452" i="13"/>
  <c r="E452" i="13"/>
  <c r="A453" i="13"/>
  <c r="B453" i="13"/>
  <c r="C453" i="13"/>
  <c r="D453" i="13"/>
  <c r="E453" i="13"/>
  <c r="A454" i="13"/>
  <c r="B454" i="13"/>
  <c r="C454" i="13"/>
  <c r="D454" i="13"/>
  <c r="E454" i="13"/>
  <c r="A455" i="13"/>
  <c r="B455" i="13"/>
  <c r="C455" i="13"/>
  <c r="D455" i="13"/>
  <c r="E455" i="13"/>
  <c r="A456" i="13"/>
  <c r="B456" i="13"/>
  <c r="C456" i="13"/>
  <c r="D456" i="13"/>
  <c r="E456" i="13"/>
  <c r="A457" i="13"/>
  <c r="B457" i="13"/>
  <c r="C457" i="13"/>
  <c r="D457" i="13"/>
  <c r="E457" i="13"/>
  <c r="A458" i="13"/>
  <c r="B458" i="13"/>
  <c r="C458" i="13"/>
  <c r="D458" i="13"/>
  <c r="E458" i="13"/>
  <c r="A459" i="13"/>
  <c r="B459" i="13"/>
  <c r="C459" i="13"/>
  <c r="D459" i="13"/>
  <c r="E459" i="13"/>
  <c r="A460" i="13"/>
  <c r="B460" i="13"/>
  <c r="C460" i="13"/>
  <c r="D460" i="13"/>
  <c r="E460" i="13"/>
  <c r="A461" i="13"/>
  <c r="B461" i="13"/>
  <c r="C461" i="13"/>
  <c r="D461" i="13"/>
  <c r="E461" i="13"/>
  <c r="A462" i="13"/>
  <c r="B462" i="13"/>
  <c r="C462" i="13"/>
  <c r="D462" i="13"/>
  <c r="E462" i="13"/>
  <c r="A463" i="13"/>
  <c r="B463" i="13"/>
  <c r="C463" i="13"/>
  <c r="D463" i="13"/>
  <c r="E463" i="13"/>
  <c r="A464" i="13"/>
  <c r="B464" i="13"/>
  <c r="C464" i="13"/>
  <c r="D464" i="13"/>
  <c r="E464" i="13"/>
  <c r="A465" i="13"/>
  <c r="B465" i="13"/>
  <c r="C465" i="13"/>
  <c r="D465" i="13"/>
  <c r="E465" i="13"/>
  <c r="A466" i="13"/>
  <c r="B466" i="13"/>
  <c r="C466" i="13"/>
  <c r="D466" i="13"/>
  <c r="E466" i="13"/>
  <c r="A467" i="13"/>
  <c r="B467" i="13"/>
  <c r="C467" i="13"/>
  <c r="D467" i="13"/>
  <c r="E467" i="13"/>
  <c r="A468" i="13"/>
  <c r="B468" i="13"/>
  <c r="C468" i="13"/>
  <c r="D468" i="13"/>
  <c r="E468" i="13"/>
  <c r="A469" i="13"/>
  <c r="B469" i="13"/>
  <c r="C469" i="13"/>
  <c r="D469" i="13"/>
  <c r="E469" i="13"/>
  <c r="A470" i="13"/>
  <c r="B470" i="13"/>
  <c r="C470" i="13"/>
  <c r="D470" i="13"/>
  <c r="E470" i="13"/>
  <c r="A471" i="13"/>
  <c r="B471" i="13"/>
  <c r="C471" i="13"/>
  <c r="D471" i="13"/>
  <c r="E471" i="13"/>
  <c r="A472" i="13"/>
  <c r="B472" i="13"/>
  <c r="C472" i="13"/>
  <c r="D472" i="13"/>
  <c r="E472" i="13"/>
  <c r="A473" i="13"/>
  <c r="B473" i="13"/>
  <c r="C473" i="13"/>
  <c r="D473" i="13"/>
  <c r="E473" i="13"/>
  <c r="A474" i="13"/>
  <c r="B474" i="13"/>
  <c r="C474" i="13"/>
  <c r="D474" i="13"/>
  <c r="E474" i="13"/>
  <c r="A475" i="13"/>
  <c r="B475" i="13"/>
  <c r="C475" i="13"/>
  <c r="D475" i="13"/>
  <c r="E475" i="13"/>
  <c r="A476" i="13"/>
  <c r="B476" i="13"/>
  <c r="C476" i="13"/>
  <c r="D476" i="13"/>
  <c r="E476" i="13"/>
  <c r="A477" i="13"/>
  <c r="B477" i="13"/>
  <c r="C477" i="13"/>
  <c r="D477" i="13"/>
  <c r="E477" i="13"/>
  <c r="A478" i="13"/>
  <c r="B478" i="13"/>
  <c r="C478" i="13"/>
  <c r="D478" i="13"/>
  <c r="E478" i="13"/>
  <c r="A479" i="13"/>
  <c r="B479" i="13"/>
  <c r="C479" i="13"/>
  <c r="D479" i="13"/>
  <c r="E479" i="13"/>
  <c r="A480" i="13"/>
  <c r="B480" i="13"/>
  <c r="C480" i="13"/>
  <c r="D480" i="13"/>
  <c r="E480" i="13"/>
  <c r="A481" i="13"/>
  <c r="B481" i="13"/>
  <c r="C481" i="13"/>
  <c r="D481" i="13"/>
  <c r="E481" i="13"/>
  <c r="A482" i="13"/>
  <c r="B482" i="13"/>
  <c r="C482" i="13"/>
  <c r="D482" i="13"/>
  <c r="E482" i="13"/>
  <c r="A483" i="13"/>
  <c r="B483" i="13"/>
  <c r="C483" i="13"/>
  <c r="D483" i="13"/>
  <c r="E483" i="13"/>
  <c r="A484" i="13"/>
  <c r="B484" i="13"/>
  <c r="C484" i="13"/>
  <c r="D484" i="13"/>
  <c r="E484" i="13"/>
  <c r="A485" i="13"/>
  <c r="B485" i="13"/>
  <c r="C485" i="13"/>
  <c r="D485" i="13"/>
  <c r="E485" i="13"/>
  <c r="A486" i="13"/>
  <c r="B486" i="13"/>
  <c r="C486" i="13"/>
  <c r="D486" i="13"/>
  <c r="E486" i="13"/>
  <c r="A487" i="13"/>
  <c r="B487" i="13"/>
  <c r="C487" i="13"/>
  <c r="D487" i="13"/>
  <c r="E487" i="13"/>
  <c r="A488" i="13"/>
  <c r="B488" i="13"/>
  <c r="C488" i="13"/>
  <c r="D488" i="13"/>
  <c r="E488" i="13"/>
  <c r="A489" i="13"/>
  <c r="B489" i="13"/>
  <c r="C489" i="13"/>
  <c r="D489" i="13"/>
  <c r="E489" i="13"/>
  <c r="A490" i="13"/>
  <c r="B490" i="13"/>
  <c r="C490" i="13"/>
  <c r="D490" i="13"/>
  <c r="E490" i="13"/>
  <c r="A491" i="13"/>
  <c r="B491" i="13"/>
  <c r="C491" i="13"/>
  <c r="D491" i="13"/>
  <c r="E491" i="13"/>
  <c r="A492" i="13"/>
  <c r="B492" i="13"/>
  <c r="C492" i="13"/>
  <c r="D492" i="13"/>
  <c r="E492" i="13"/>
  <c r="A493" i="13"/>
  <c r="B493" i="13"/>
  <c r="C493" i="13"/>
  <c r="D493" i="13"/>
  <c r="E493" i="13"/>
  <c r="A494" i="13"/>
  <c r="B494" i="13"/>
  <c r="C494" i="13"/>
  <c r="D494" i="13"/>
  <c r="E494" i="13"/>
  <c r="A495" i="13"/>
  <c r="B495" i="13"/>
  <c r="C495" i="13"/>
  <c r="D495" i="13"/>
  <c r="E495" i="13"/>
  <c r="A496" i="13"/>
  <c r="B496" i="13"/>
  <c r="C496" i="13"/>
  <c r="D496" i="13"/>
  <c r="E496" i="13"/>
  <c r="A497" i="13"/>
  <c r="B497" i="13"/>
  <c r="C497" i="13"/>
  <c r="D497" i="13"/>
  <c r="E497" i="13"/>
  <c r="A498" i="13"/>
  <c r="B498" i="13"/>
  <c r="C498" i="13"/>
  <c r="D498" i="13"/>
  <c r="E498" i="13"/>
  <c r="A499" i="13"/>
  <c r="B499" i="13"/>
  <c r="C499" i="13"/>
  <c r="D499" i="13"/>
  <c r="E499" i="13"/>
  <c r="A500" i="13"/>
  <c r="B500" i="13"/>
  <c r="C500" i="13"/>
  <c r="D500" i="13"/>
  <c r="E500" i="13"/>
  <c r="A501" i="13"/>
  <c r="B501" i="13"/>
  <c r="C501" i="13"/>
  <c r="D501" i="13"/>
  <c r="E501" i="13"/>
  <c r="A502" i="13"/>
  <c r="B502" i="13"/>
  <c r="C502" i="13"/>
  <c r="D502" i="13"/>
  <c r="E502" i="13"/>
  <c r="A503" i="13"/>
  <c r="B503" i="13"/>
  <c r="C503" i="13"/>
  <c r="D503" i="13"/>
  <c r="E503" i="13"/>
  <c r="A504" i="13"/>
  <c r="B504" i="13"/>
  <c r="C504" i="13"/>
  <c r="D504" i="13"/>
  <c r="E504" i="13"/>
  <c r="A505" i="13"/>
  <c r="B505" i="13"/>
  <c r="C505" i="13"/>
  <c r="D505" i="13"/>
  <c r="E505" i="13"/>
  <c r="A506" i="13"/>
  <c r="B506" i="13"/>
  <c r="C506" i="13"/>
  <c r="D506" i="13"/>
  <c r="E506" i="13"/>
  <c r="A507" i="13"/>
  <c r="B507" i="13"/>
  <c r="C507" i="13"/>
  <c r="D507" i="13"/>
  <c r="E507" i="13"/>
  <c r="A508" i="13"/>
  <c r="B508" i="13"/>
  <c r="C508" i="13"/>
  <c r="D508" i="13"/>
  <c r="E508" i="13"/>
  <c r="A509" i="13"/>
  <c r="B509" i="13"/>
  <c r="C509" i="13"/>
  <c r="D509" i="13"/>
  <c r="E509" i="13"/>
  <c r="A510" i="13"/>
  <c r="B510" i="13"/>
  <c r="C510" i="13"/>
  <c r="D510" i="13"/>
  <c r="E510" i="13"/>
  <c r="A511" i="13"/>
  <c r="B511" i="13"/>
  <c r="C511" i="13"/>
  <c r="D511" i="13"/>
  <c r="E511" i="13"/>
  <c r="A512" i="13"/>
  <c r="B512" i="13"/>
  <c r="C512" i="13"/>
  <c r="D512" i="13"/>
  <c r="E512" i="13"/>
  <c r="A513" i="13"/>
  <c r="B513" i="13"/>
  <c r="C513" i="13"/>
  <c r="D513" i="13"/>
  <c r="E513" i="13"/>
  <c r="A514" i="13"/>
  <c r="B514" i="13"/>
  <c r="C514" i="13"/>
  <c r="D514" i="13"/>
  <c r="E514" i="13"/>
  <c r="A515" i="13"/>
  <c r="B515" i="13"/>
  <c r="C515" i="13"/>
  <c r="D515" i="13"/>
  <c r="E515" i="13"/>
  <c r="A516" i="13"/>
  <c r="B516" i="13"/>
  <c r="C516" i="13"/>
  <c r="D516" i="13"/>
  <c r="E516" i="13"/>
  <c r="A517" i="13"/>
  <c r="B517" i="13"/>
  <c r="C517" i="13"/>
  <c r="D517" i="13"/>
  <c r="E517" i="13"/>
  <c r="A518" i="13"/>
  <c r="B518" i="13"/>
  <c r="C518" i="13"/>
  <c r="D518" i="13"/>
  <c r="E518" i="13"/>
  <c r="A519" i="13"/>
  <c r="B519" i="13"/>
  <c r="C519" i="13"/>
  <c r="D519" i="13"/>
  <c r="E519" i="13"/>
  <c r="A520" i="13"/>
  <c r="B520" i="13"/>
  <c r="C520" i="13"/>
  <c r="D520" i="13"/>
  <c r="E520" i="13"/>
  <c r="A521" i="13"/>
  <c r="B521" i="13"/>
  <c r="C521" i="13"/>
  <c r="D521" i="13"/>
  <c r="E521" i="13"/>
  <c r="A522" i="13"/>
  <c r="B522" i="13"/>
  <c r="C522" i="13"/>
  <c r="D522" i="13"/>
  <c r="E522" i="13"/>
  <c r="A523" i="13"/>
  <c r="B523" i="13"/>
  <c r="C523" i="13"/>
  <c r="D523" i="13"/>
  <c r="E523" i="13"/>
  <c r="A524" i="13"/>
  <c r="B524" i="13"/>
  <c r="C524" i="13"/>
  <c r="D524" i="13"/>
  <c r="E524" i="13"/>
  <c r="A525" i="13"/>
  <c r="B525" i="13"/>
  <c r="C525" i="13"/>
  <c r="D525" i="13"/>
  <c r="E525" i="13"/>
  <c r="A526" i="13"/>
  <c r="B526" i="13"/>
  <c r="C526" i="13"/>
  <c r="D526" i="13"/>
  <c r="E526" i="13"/>
  <c r="A527" i="13"/>
  <c r="B527" i="13"/>
  <c r="C527" i="13"/>
  <c r="D527" i="13"/>
  <c r="E527" i="13"/>
  <c r="A528" i="13"/>
  <c r="B528" i="13"/>
  <c r="C528" i="13"/>
  <c r="D528" i="13"/>
  <c r="E528" i="13"/>
  <c r="A529" i="13"/>
  <c r="B529" i="13"/>
  <c r="C529" i="13"/>
  <c r="D529" i="13"/>
  <c r="E529" i="13"/>
  <c r="A530" i="13"/>
  <c r="B530" i="13"/>
  <c r="C530" i="13"/>
  <c r="D530" i="13"/>
  <c r="E530" i="13"/>
  <c r="A531" i="13"/>
  <c r="B531" i="13"/>
  <c r="C531" i="13"/>
  <c r="D531" i="13"/>
  <c r="E531" i="13"/>
  <c r="A532" i="13"/>
  <c r="B532" i="13"/>
  <c r="C532" i="13"/>
  <c r="D532" i="13"/>
  <c r="E532" i="13"/>
  <c r="A533" i="13"/>
  <c r="B533" i="13"/>
  <c r="C533" i="13"/>
  <c r="D533" i="13"/>
  <c r="E533" i="13"/>
  <c r="A534" i="13"/>
  <c r="B534" i="13"/>
  <c r="C534" i="13"/>
  <c r="D534" i="13"/>
  <c r="E534" i="13"/>
  <c r="A535" i="13"/>
  <c r="B535" i="13"/>
  <c r="C535" i="13"/>
  <c r="D535" i="13"/>
  <c r="E535" i="13"/>
  <c r="A536" i="13"/>
  <c r="B536" i="13"/>
  <c r="C536" i="13"/>
  <c r="D536" i="13"/>
  <c r="E536" i="13"/>
  <c r="A537" i="13"/>
  <c r="B537" i="13"/>
  <c r="C537" i="13"/>
  <c r="D537" i="13"/>
  <c r="E537" i="13"/>
  <c r="A538" i="13"/>
  <c r="B538" i="13"/>
  <c r="C538" i="13"/>
  <c r="D538" i="13"/>
  <c r="E538" i="13"/>
  <c r="A539" i="13"/>
  <c r="B539" i="13"/>
  <c r="C539" i="13"/>
  <c r="D539" i="13"/>
  <c r="E539" i="13"/>
  <c r="A540" i="13"/>
  <c r="B540" i="13"/>
  <c r="C540" i="13"/>
  <c r="D540" i="13"/>
  <c r="E540" i="13"/>
  <c r="A541" i="13"/>
  <c r="B541" i="13"/>
  <c r="C541" i="13"/>
  <c r="D541" i="13"/>
  <c r="E541" i="13"/>
  <c r="A542" i="13"/>
  <c r="B542" i="13"/>
  <c r="C542" i="13"/>
  <c r="D542" i="13"/>
  <c r="E542" i="13"/>
  <c r="A543" i="13"/>
  <c r="B543" i="13"/>
  <c r="C543" i="13"/>
  <c r="D543" i="13"/>
  <c r="E543" i="13"/>
  <c r="A544" i="13"/>
  <c r="B544" i="13"/>
  <c r="C544" i="13"/>
  <c r="D544" i="13"/>
  <c r="E544" i="13"/>
  <c r="A545" i="13"/>
  <c r="B545" i="13"/>
  <c r="C545" i="13"/>
  <c r="D545" i="13"/>
  <c r="E545" i="13"/>
  <c r="A546" i="13"/>
  <c r="B546" i="13"/>
  <c r="C546" i="13"/>
  <c r="D546" i="13"/>
  <c r="E546" i="13"/>
  <c r="A547" i="13"/>
  <c r="B547" i="13"/>
  <c r="C547" i="13"/>
  <c r="D547" i="13"/>
  <c r="E547" i="13"/>
  <c r="A548" i="13"/>
  <c r="B548" i="13"/>
  <c r="C548" i="13"/>
  <c r="D548" i="13"/>
  <c r="E548" i="13"/>
  <c r="A549" i="13"/>
  <c r="B549" i="13"/>
  <c r="C549" i="13"/>
  <c r="D549" i="13"/>
  <c r="E549" i="13"/>
  <c r="A550" i="13"/>
  <c r="B550" i="13"/>
  <c r="C550" i="13"/>
  <c r="D550" i="13"/>
  <c r="E550" i="13"/>
  <c r="A551" i="13"/>
  <c r="B551" i="13"/>
  <c r="C551" i="13"/>
  <c r="D551" i="13"/>
  <c r="E551" i="13"/>
  <c r="A552" i="13"/>
  <c r="B552" i="13"/>
  <c r="C552" i="13"/>
  <c r="D552" i="13"/>
  <c r="E552" i="13"/>
  <c r="A553" i="13"/>
  <c r="B553" i="13"/>
  <c r="C553" i="13"/>
  <c r="D553" i="13"/>
  <c r="E553" i="13"/>
  <c r="A554" i="13"/>
  <c r="B554" i="13"/>
  <c r="C554" i="13"/>
  <c r="D554" i="13"/>
  <c r="E554" i="13"/>
  <c r="A555" i="13"/>
  <c r="B555" i="13"/>
  <c r="C555" i="13"/>
  <c r="D555" i="13"/>
  <c r="E555" i="13"/>
  <c r="A556" i="13"/>
  <c r="B556" i="13"/>
  <c r="C556" i="13"/>
  <c r="D556" i="13"/>
  <c r="E556" i="13"/>
  <c r="A557" i="13"/>
  <c r="B557" i="13"/>
  <c r="C557" i="13"/>
  <c r="D557" i="13"/>
  <c r="E557" i="13"/>
  <c r="A558" i="13"/>
  <c r="B558" i="13"/>
  <c r="C558" i="13"/>
  <c r="D558" i="13"/>
  <c r="E558" i="13"/>
  <c r="A559" i="13"/>
  <c r="B559" i="13"/>
  <c r="C559" i="13"/>
  <c r="D559" i="13"/>
  <c r="E559" i="13"/>
  <c r="A560" i="13"/>
  <c r="B560" i="13"/>
  <c r="C560" i="13"/>
  <c r="D560" i="13"/>
  <c r="E560" i="13"/>
  <c r="A561" i="13"/>
  <c r="B561" i="13"/>
  <c r="C561" i="13"/>
  <c r="D561" i="13"/>
  <c r="E561" i="13"/>
  <c r="A562" i="13"/>
  <c r="B562" i="13"/>
  <c r="C562" i="13"/>
  <c r="D562" i="13"/>
  <c r="E562" i="13"/>
  <c r="A563" i="13"/>
  <c r="B563" i="13"/>
  <c r="C563" i="13"/>
  <c r="D563" i="13"/>
  <c r="E563" i="13"/>
  <c r="A564" i="13"/>
  <c r="B564" i="13"/>
  <c r="C564" i="13"/>
  <c r="D564" i="13"/>
  <c r="E564" i="13"/>
  <c r="A565" i="13"/>
  <c r="B565" i="13"/>
  <c r="C565" i="13"/>
  <c r="D565" i="13"/>
  <c r="E565" i="13"/>
  <c r="A566" i="13"/>
  <c r="B566" i="13"/>
  <c r="C566" i="13"/>
  <c r="D566" i="13"/>
  <c r="E566" i="13"/>
  <c r="A567" i="13"/>
  <c r="B567" i="13"/>
  <c r="C567" i="13"/>
  <c r="D567" i="13"/>
  <c r="E567" i="13"/>
  <c r="A568" i="13"/>
  <c r="B568" i="13"/>
  <c r="C568" i="13"/>
  <c r="D568" i="13"/>
  <c r="E568" i="13"/>
  <c r="A569" i="13"/>
  <c r="B569" i="13"/>
  <c r="C569" i="13"/>
  <c r="D569" i="13"/>
  <c r="E569" i="13"/>
  <c r="A570" i="13"/>
  <c r="B570" i="13"/>
  <c r="C570" i="13"/>
  <c r="D570" i="13"/>
  <c r="E570" i="13"/>
  <c r="A571" i="13"/>
  <c r="B571" i="13"/>
  <c r="C571" i="13"/>
  <c r="D571" i="13"/>
  <c r="E571" i="13"/>
  <c r="A572" i="13"/>
  <c r="B572" i="13"/>
  <c r="C572" i="13"/>
  <c r="D572" i="13"/>
  <c r="E572" i="13"/>
  <c r="A573" i="13"/>
  <c r="B573" i="13"/>
  <c r="C573" i="13"/>
  <c r="D573" i="13"/>
  <c r="E573" i="13"/>
  <c r="A574" i="13"/>
  <c r="B574" i="13"/>
  <c r="C574" i="13"/>
  <c r="D574" i="13"/>
  <c r="E574" i="13"/>
  <c r="A575" i="13"/>
  <c r="B575" i="13"/>
  <c r="C575" i="13"/>
  <c r="D575" i="13"/>
  <c r="E575" i="13"/>
  <c r="A576" i="13"/>
  <c r="B576" i="13"/>
  <c r="C576" i="13"/>
  <c r="D576" i="13"/>
  <c r="E576" i="13"/>
  <c r="A577" i="13"/>
  <c r="B577" i="13"/>
  <c r="C577" i="13"/>
  <c r="D577" i="13"/>
  <c r="E577" i="13"/>
  <c r="A578" i="13"/>
  <c r="B578" i="13"/>
  <c r="C578" i="13"/>
  <c r="D578" i="13"/>
  <c r="E578" i="13"/>
  <c r="A579" i="13"/>
  <c r="B579" i="13"/>
  <c r="C579" i="13"/>
  <c r="D579" i="13"/>
  <c r="E579" i="13"/>
  <c r="A580" i="13"/>
  <c r="B580" i="13"/>
  <c r="C580" i="13"/>
  <c r="D580" i="13"/>
  <c r="E580" i="13"/>
  <c r="A581" i="13"/>
  <c r="B581" i="13"/>
  <c r="C581" i="13"/>
  <c r="D581" i="13"/>
  <c r="E581" i="13"/>
  <c r="A582" i="13"/>
  <c r="B582" i="13"/>
  <c r="C582" i="13"/>
  <c r="D582" i="13"/>
  <c r="E582" i="13"/>
  <c r="A583" i="13"/>
  <c r="B583" i="13"/>
  <c r="C583" i="13"/>
  <c r="D583" i="13"/>
  <c r="E583" i="13"/>
  <c r="A584" i="13"/>
  <c r="B584" i="13"/>
  <c r="C584" i="13"/>
  <c r="D584" i="13"/>
  <c r="E584" i="13"/>
  <c r="A585" i="13"/>
  <c r="B585" i="13"/>
  <c r="C585" i="13"/>
  <c r="D585" i="13"/>
  <c r="E585" i="13"/>
  <c r="A586" i="13"/>
  <c r="B586" i="13"/>
  <c r="C586" i="13"/>
  <c r="D586" i="13"/>
  <c r="E586" i="13"/>
  <c r="A587" i="13"/>
  <c r="B587" i="13"/>
  <c r="C587" i="13"/>
  <c r="D587" i="13"/>
  <c r="E587" i="13"/>
  <c r="A588" i="13"/>
  <c r="B588" i="13"/>
  <c r="C588" i="13"/>
  <c r="D588" i="13"/>
  <c r="E588" i="13"/>
  <c r="A589" i="13"/>
  <c r="B589" i="13"/>
  <c r="C589" i="13"/>
  <c r="D589" i="13"/>
  <c r="E589" i="13"/>
  <c r="A590" i="13"/>
  <c r="B590" i="13"/>
  <c r="C590" i="13"/>
  <c r="D590" i="13"/>
  <c r="E590" i="13"/>
  <c r="A591" i="13"/>
  <c r="B591" i="13"/>
  <c r="C591" i="13"/>
  <c r="D591" i="13"/>
  <c r="E591" i="13"/>
  <c r="A592" i="13"/>
  <c r="B592" i="13"/>
  <c r="C592" i="13"/>
  <c r="D592" i="13"/>
  <c r="E592" i="13"/>
  <c r="A593" i="13"/>
  <c r="B593" i="13"/>
  <c r="C593" i="13"/>
  <c r="D593" i="13"/>
  <c r="E593" i="13"/>
  <c r="A594" i="13"/>
  <c r="B594" i="13"/>
  <c r="C594" i="13"/>
  <c r="D594" i="13"/>
  <c r="E594" i="13"/>
  <c r="A595" i="13"/>
  <c r="B595" i="13"/>
  <c r="C595" i="13"/>
  <c r="D595" i="13"/>
  <c r="E595" i="13"/>
  <c r="A596" i="13"/>
  <c r="B596" i="13"/>
  <c r="C596" i="13"/>
  <c r="D596" i="13"/>
  <c r="E596" i="13"/>
  <c r="A597" i="13"/>
  <c r="B597" i="13"/>
  <c r="C597" i="13"/>
  <c r="D597" i="13"/>
  <c r="E597" i="13"/>
  <c r="A598" i="13"/>
  <c r="B598" i="13"/>
  <c r="C598" i="13"/>
  <c r="D598" i="13"/>
  <c r="E598" i="13"/>
  <c r="A599" i="13"/>
  <c r="B599" i="13"/>
  <c r="C599" i="13"/>
  <c r="D599" i="13"/>
  <c r="E599" i="13"/>
  <c r="A600" i="13"/>
  <c r="B600" i="13"/>
  <c r="C600" i="13"/>
  <c r="D600" i="13"/>
  <c r="E600" i="13"/>
  <c r="A601" i="13"/>
  <c r="B601" i="13"/>
  <c r="C601" i="13"/>
  <c r="D601" i="13"/>
  <c r="E601" i="13"/>
  <c r="A602" i="13"/>
  <c r="B602" i="13"/>
  <c r="C602" i="13"/>
  <c r="D602" i="13"/>
  <c r="E602" i="13"/>
  <c r="A603" i="13"/>
  <c r="B603" i="13"/>
  <c r="C603" i="13"/>
  <c r="D603" i="13"/>
  <c r="E603" i="13"/>
  <c r="A604" i="13"/>
  <c r="B604" i="13"/>
  <c r="C604" i="13"/>
  <c r="D604" i="13"/>
  <c r="E604" i="13"/>
  <c r="A605" i="13"/>
  <c r="B605" i="13"/>
  <c r="C605" i="13"/>
  <c r="D605" i="13"/>
  <c r="E605" i="13"/>
  <c r="A606" i="13"/>
  <c r="B606" i="13"/>
  <c r="C606" i="13"/>
  <c r="D606" i="13"/>
  <c r="E606" i="13"/>
  <c r="A607" i="13"/>
  <c r="B607" i="13"/>
  <c r="C607" i="13"/>
  <c r="D607" i="13"/>
  <c r="E607" i="13"/>
  <c r="A608" i="13"/>
  <c r="B608" i="13"/>
  <c r="C608" i="13"/>
  <c r="D608" i="13"/>
  <c r="E608" i="13"/>
  <c r="A609" i="13"/>
  <c r="B609" i="13"/>
  <c r="C609" i="13"/>
  <c r="D609" i="13"/>
  <c r="E609" i="13"/>
  <c r="A610" i="13"/>
  <c r="B610" i="13"/>
  <c r="C610" i="13"/>
  <c r="D610" i="13"/>
  <c r="E610" i="13"/>
  <c r="A611" i="13"/>
  <c r="B611" i="13"/>
  <c r="C611" i="13"/>
  <c r="D611" i="13"/>
  <c r="E611" i="13"/>
  <c r="A612" i="13"/>
  <c r="B612" i="13"/>
  <c r="C612" i="13"/>
  <c r="D612" i="13"/>
  <c r="E612" i="13"/>
  <c r="A613" i="13"/>
  <c r="B613" i="13"/>
  <c r="C613" i="13"/>
  <c r="D613" i="13"/>
  <c r="E613" i="13"/>
  <c r="A614" i="13"/>
  <c r="B614" i="13"/>
  <c r="C614" i="13"/>
  <c r="D614" i="13"/>
  <c r="E614" i="13"/>
  <c r="A615" i="13"/>
  <c r="B615" i="13"/>
  <c r="C615" i="13"/>
  <c r="D615" i="13"/>
  <c r="E615" i="13"/>
  <c r="A616" i="13"/>
  <c r="B616" i="13"/>
  <c r="C616" i="13"/>
  <c r="D616" i="13"/>
  <c r="E616" i="13"/>
  <c r="A617" i="13"/>
  <c r="B617" i="13"/>
  <c r="C617" i="13"/>
  <c r="D617" i="13"/>
  <c r="E617" i="13"/>
  <c r="A618" i="13"/>
  <c r="B618" i="13"/>
  <c r="C618" i="13"/>
  <c r="D618" i="13"/>
  <c r="E618" i="13"/>
  <c r="A619" i="13"/>
  <c r="B619" i="13"/>
  <c r="C619" i="13"/>
  <c r="D619" i="13"/>
  <c r="E619" i="13"/>
  <c r="A620" i="13"/>
  <c r="B620" i="13"/>
  <c r="C620" i="13"/>
  <c r="D620" i="13"/>
  <c r="E620" i="13"/>
  <c r="A621" i="13"/>
  <c r="B621" i="13"/>
  <c r="C621" i="13"/>
  <c r="D621" i="13"/>
  <c r="E621" i="13"/>
  <c r="A622" i="13"/>
  <c r="B622" i="13"/>
  <c r="C622" i="13"/>
  <c r="D622" i="13"/>
  <c r="E622" i="13"/>
  <c r="A623" i="13"/>
  <c r="B623" i="13"/>
  <c r="C623" i="13"/>
  <c r="D623" i="13"/>
  <c r="E623" i="13"/>
  <c r="A624" i="13"/>
  <c r="B624" i="13"/>
  <c r="C624" i="13"/>
  <c r="D624" i="13"/>
  <c r="E624" i="13"/>
  <c r="A625" i="13"/>
  <c r="B625" i="13"/>
  <c r="C625" i="13"/>
  <c r="D625" i="13"/>
  <c r="E625" i="13"/>
  <c r="A626" i="13"/>
  <c r="B626" i="13"/>
  <c r="C626" i="13"/>
  <c r="D626" i="13"/>
  <c r="E626" i="13"/>
  <c r="A627" i="13"/>
  <c r="B627" i="13"/>
  <c r="C627" i="13"/>
  <c r="D627" i="13"/>
  <c r="E627" i="13"/>
  <c r="A628" i="13"/>
  <c r="B628" i="13"/>
  <c r="C628" i="13"/>
  <c r="D628" i="13"/>
  <c r="E628" i="13"/>
  <c r="A629" i="13"/>
  <c r="B629" i="13"/>
  <c r="C629" i="13"/>
  <c r="D629" i="13"/>
  <c r="E629" i="13"/>
  <c r="A630" i="13"/>
  <c r="B630" i="13"/>
  <c r="C630" i="13"/>
  <c r="D630" i="13"/>
  <c r="E630" i="13"/>
  <c r="A631" i="13"/>
  <c r="B631" i="13"/>
  <c r="C631" i="13"/>
  <c r="D631" i="13"/>
  <c r="E631" i="13"/>
  <c r="A632" i="13"/>
  <c r="B632" i="13"/>
  <c r="C632" i="13"/>
  <c r="D632" i="13"/>
  <c r="E632" i="13"/>
  <c r="A633" i="13"/>
  <c r="B633" i="13"/>
  <c r="C633" i="13"/>
  <c r="D633" i="13"/>
  <c r="E633" i="13"/>
  <c r="A634" i="13"/>
  <c r="B634" i="13"/>
  <c r="C634" i="13"/>
  <c r="D634" i="13"/>
  <c r="E634" i="13"/>
  <c r="A635" i="13"/>
  <c r="B635" i="13"/>
  <c r="C635" i="13"/>
  <c r="D635" i="13"/>
  <c r="E635" i="13"/>
  <c r="A636" i="13"/>
  <c r="B636" i="13"/>
  <c r="C636" i="13"/>
  <c r="D636" i="13"/>
  <c r="E636" i="13"/>
  <c r="A637" i="13"/>
  <c r="B637" i="13"/>
  <c r="C637" i="13"/>
  <c r="D637" i="13"/>
  <c r="E637" i="13"/>
  <c r="A638" i="13"/>
  <c r="B638" i="13"/>
  <c r="C638" i="13"/>
  <c r="D638" i="13"/>
  <c r="E638" i="13"/>
  <c r="A639" i="13"/>
  <c r="B639" i="13"/>
  <c r="C639" i="13"/>
  <c r="D639" i="13"/>
  <c r="E639" i="13"/>
  <c r="A640" i="13"/>
  <c r="B640" i="13"/>
  <c r="C640" i="13"/>
  <c r="D640" i="13"/>
  <c r="E640" i="13"/>
  <c r="A641" i="13"/>
  <c r="B641" i="13"/>
  <c r="C641" i="13"/>
  <c r="D641" i="13"/>
  <c r="E641" i="13"/>
  <c r="A642" i="13"/>
  <c r="B642" i="13"/>
  <c r="C642" i="13"/>
  <c r="D642" i="13"/>
  <c r="E642" i="13"/>
  <c r="A643" i="13"/>
  <c r="B643" i="13"/>
  <c r="C643" i="13"/>
  <c r="D643" i="13"/>
  <c r="E643" i="13"/>
  <c r="A644" i="13"/>
  <c r="B644" i="13"/>
  <c r="C644" i="13"/>
  <c r="D644" i="13"/>
  <c r="E644" i="13"/>
  <c r="A645" i="13"/>
  <c r="B645" i="13"/>
  <c r="C645" i="13"/>
  <c r="D645" i="13"/>
  <c r="E645" i="13"/>
  <c r="A646" i="13"/>
  <c r="B646" i="13"/>
  <c r="C646" i="13"/>
  <c r="D646" i="13"/>
  <c r="E646" i="13"/>
  <c r="A647" i="13"/>
  <c r="B647" i="13"/>
  <c r="C647" i="13"/>
  <c r="D647" i="13"/>
  <c r="E647" i="13"/>
  <c r="A648" i="13"/>
  <c r="B648" i="13"/>
  <c r="C648" i="13"/>
  <c r="D648" i="13"/>
  <c r="E648" i="13"/>
  <c r="A649" i="13"/>
  <c r="B649" i="13"/>
  <c r="C649" i="13"/>
  <c r="D649" i="13"/>
  <c r="E649" i="13"/>
  <c r="A650" i="13"/>
  <c r="B650" i="13"/>
  <c r="C650" i="13"/>
  <c r="D650" i="13"/>
  <c r="E650" i="13"/>
  <c r="A651" i="13"/>
  <c r="B651" i="13"/>
  <c r="C651" i="13"/>
  <c r="D651" i="13"/>
  <c r="E651" i="13"/>
  <c r="A652" i="13"/>
  <c r="B652" i="13"/>
  <c r="C652" i="13"/>
  <c r="D652" i="13"/>
  <c r="E652" i="13"/>
  <c r="A653" i="13"/>
  <c r="B653" i="13"/>
  <c r="C653" i="13"/>
  <c r="D653" i="13"/>
  <c r="E653" i="13"/>
  <c r="A654" i="13"/>
  <c r="B654" i="13"/>
  <c r="C654" i="13"/>
  <c r="D654" i="13"/>
  <c r="E654" i="13"/>
  <c r="A655" i="13"/>
  <c r="B655" i="13"/>
  <c r="C655" i="13"/>
  <c r="D655" i="13"/>
  <c r="E655" i="13"/>
  <c r="A656" i="13"/>
  <c r="B656" i="13"/>
  <c r="C656" i="13"/>
  <c r="D656" i="13"/>
  <c r="E656" i="13"/>
  <c r="A657" i="13"/>
  <c r="B657" i="13"/>
  <c r="C657" i="13"/>
  <c r="D657" i="13"/>
  <c r="E657" i="13"/>
  <c r="A658" i="13"/>
  <c r="B658" i="13"/>
  <c r="C658" i="13"/>
  <c r="D658" i="13"/>
  <c r="E658" i="13"/>
  <c r="A659" i="13"/>
  <c r="B659" i="13"/>
  <c r="C659" i="13"/>
  <c r="D659" i="13"/>
  <c r="E659" i="13"/>
  <c r="A660" i="13"/>
  <c r="B660" i="13"/>
  <c r="C660" i="13"/>
  <c r="D660" i="13"/>
  <c r="E660" i="13"/>
  <c r="A661" i="13"/>
  <c r="B661" i="13"/>
  <c r="C661" i="13"/>
  <c r="D661" i="13"/>
  <c r="E661" i="13"/>
  <c r="A662" i="13"/>
  <c r="B662" i="13"/>
  <c r="C662" i="13"/>
  <c r="D662" i="13"/>
  <c r="E662" i="13"/>
  <c r="A663" i="13"/>
  <c r="B663" i="13"/>
  <c r="C663" i="13"/>
  <c r="D663" i="13"/>
  <c r="E663" i="13"/>
  <c r="A664" i="13"/>
  <c r="B664" i="13"/>
  <c r="C664" i="13"/>
  <c r="D664" i="13"/>
  <c r="E664" i="13"/>
  <c r="A665" i="13"/>
  <c r="B665" i="13"/>
  <c r="C665" i="13"/>
  <c r="D665" i="13"/>
  <c r="E665" i="13"/>
  <c r="A666" i="13"/>
  <c r="B666" i="13"/>
  <c r="C666" i="13"/>
  <c r="D666" i="13"/>
  <c r="E666" i="13"/>
  <c r="A667" i="13"/>
  <c r="B667" i="13"/>
  <c r="C667" i="13"/>
  <c r="D667" i="13"/>
  <c r="E667" i="13"/>
  <c r="A668" i="13"/>
  <c r="B668" i="13"/>
  <c r="C668" i="13"/>
  <c r="D668" i="13"/>
  <c r="E668" i="13"/>
  <c r="A669" i="13"/>
  <c r="B669" i="13"/>
  <c r="C669" i="13"/>
  <c r="D669" i="13"/>
  <c r="E669" i="13"/>
  <c r="A670" i="13"/>
  <c r="B670" i="13"/>
  <c r="C670" i="13"/>
  <c r="D670" i="13"/>
  <c r="E670" i="13"/>
  <c r="A671" i="13"/>
  <c r="B671" i="13"/>
  <c r="C671" i="13"/>
  <c r="D671" i="13"/>
  <c r="E671" i="13"/>
  <c r="A672" i="13"/>
  <c r="B672" i="13"/>
  <c r="C672" i="13"/>
  <c r="D672" i="13"/>
  <c r="E672" i="13"/>
  <c r="A673" i="13"/>
  <c r="B673" i="13"/>
  <c r="C673" i="13"/>
  <c r="D673" i="13"/>
  <c r="E673" i="13"/>
  <c r="A674" i="13"/>
  <c r="B674" i="13"/>
  <c r="C674" i="13"/>
  <c r="D674" i="13"/>
  <c r="E674" i="13"/>
  <c r="A675" i="13"/>
  <c r="B675" i="13"/>
  <c r="C675" i="13"/>
  <c r="D675" i="13"/>
  <c r="E675" i="13"/>
  <c r="A676" i="13"/>
  <c r="B676" i="13"/>
  <c r="C676" i="13"/>
  <c r="D676" i="13"/>
  <c r="E676" i="13"/>
  <c r="A677" i="13"/>
  <c r="B677" i="13"/>
  <c r="C677" i="13"/>
  <c r="D677" i="13"/>
  <c r="E677" i="13"/>
  <c r="A678" i="13"/>
  <c r="B678" i="13"/>
  <c r="C678" i="13"/>
  <c r="D678" i="13"/>
  <c r="E678" i="13"/>
  <c r="A679" i="13"/>
  <c r="B679" i="13"/>
  <c r="C679" i="13"/>
  <c r="D679" i="13"/>
  <c r="E679" i="13"/>
  <c r="A680" i="13"/>
  <c r="B680" i="13"/>
  <c r="C680" i="13"/>
  <c r="D680" i="13"/>
  <c r="E680" i="13"/>
  <c r="A681" i="13"/>
  <c r="B681" i="13"/>
  <c r="C681" i="13"/>
  <c r="D681" i="13"/>
  <c r="E681" i="13"/>
  <c r="A682" i="13"/>
  <c r="B682" i="13"/>
  <c r="C682" i="13"/>
  <c r="D682" i="13"/>
  <c r="E682" i="13"/>
  <c r="A683" i="13"/>
  <c r="B683" i="13"/>
  <c r="C683" i="13"/>
  <c r="D683" i="13"/>
  <c r="E683" i="13"/>
  <c r="A684" i="13"/>
  <c r="B684" i="13"/>
  <c r="C684" i="13"/>
  <c r="D684" i="13"/>
  <c r="E684" i="13"/>
  <c r="A685" i="13"/>
  <c r="B685" i="13"/>
  <c r="C685" i="13"/>
  <c r="D685" i="13"/>
  <c r="E685" i="13"/>
  <c r="A686" i="13"/>
  <c r="B686" i="13"/>
  <c r="C686" i="13"/>
  <c r="D686" i="13"/>
  <c r="E686" i="13"/>
  <c r="A687" i="13"/>
  <c r="B687" i="13"/>
  <c r="C687" i="13"/>
  <c r="D687" i="13"/>
  <c r="E687" i="13"/>
  <c r="A688" i="13"/>
  <c r="B688" i="13"/>
  <c r="C688" i="13"/>
  <c r="D688" i="13"/>
  <c r="E688" i="13"/>
  <c r="A689" i="13"/>
  <c r="B689" i="13"/>
  <c r="C689" i="13"/>
  <c r="D689" i="13"/>
  <c r="E689" i="13"/>
  <c r="A690" i="13"/>
  <c r="B690" i="13"/>
  <c r="C690" i="13"/>
  <c r="D690" i="13"/>
  <c r="E690" i="13"/>
  <c r="A691" i="13"/>
  <c r="B691" i="13"/>
  <c r="C691" i="13"/>
  <c r="D691" i="13"/>
  <c r="E691" i="13"/>
  <c r="A692" i="13"/>
  <c r="B692" i="13"/>
  <c r="C692" i="13"/>
  <c r="D692" i="13"/>
  <c r="E692" i="13"/>
  <c r="A693" i="13"/>
  <c r="B693" i="13"/>
  <c r="C693" i="13"/>
  <c r="D693" i="13"/>
  <c r="E693" i="13"/>
  <c r="A694" i="13"/>
  <c r="B694" i="13"/>
  <c r="C694" i="13"/>
  <c r="D694" i="13"/>
  <c r="E694" i="13"/>
  <c r="A695" i="13"/>
  <c r="B695" i="13"/>
  <c r="C695" i="13"/>
  <c r="D695" i="13"/>
  <c r="E695" i="13"/>
  <c r="A696" i="13"/>
  <c r="B696" i="13"/>
  <c r="C696" i="13"/>
  <c r="D696" i="13"/>
  <c r="E696" i="13"/>
  <c r="A697" i="13"/>
  <c r="B697" i="13"/>
  <c r="C697" i="13"/>
  <c r="D697" i="13"/>
  <c r="E697" i="13"/>
  <c r="A698" i="13"/>
  <c r="B698" i="13"/>
  <c r="C698" i="13"/>
  <c r="D698" i="13"/>
  <c r="E698" i="13"/>
  <c r="A699" i="13"/>
  <c r="B699" i="13"/>
  <c r="C699" i="13"/>
  <c r="D699" i="13"/>
  <c r="E699" i="13"/>
  <c r="A700" i="13"/>
  <c r="B700" i="13"/>
  <c r="C700" i="13"/>
  <c r="D700" i="13"/>
  <c r="E700" i="13"/>
  <c r="A701" i="13"/>
  <c r="B701" i="13"/>
  <c r="C701" i="13"/>
  <c r="D701" i="13"/>
  <c r="E701" i="13"/>
  <c r="A702" i="13"/>
  <c r="B702" i="13"/>
  <c r="C702" i="13"/>
  <c r="D702" i="13"/>
  <c r="E702" i="13"/>
  <c r="A703" i="13"/>
  <c r="B703" i="13"/>
  <c r="C703" i="13"/>
  <c r="D703" i="13"/>
  <c r="E703" i="13"/>
  <c r="A704" i="13"/>
  <c r="B704" i="13"/>
  <c r="C704" i="13"/>
  <c r="D704" i="13"/>
  <c r="E704" i="13"/>
  <c r="A705" i="13"/>
  <c r="B705" i="13"/>
  <c r="C705" i="13"/>
  <c r="D705" i="13"/>
  <c r="E705" i="13"/>
  <c r="A706" i="13"/>
  <c r="B706" i="13"/>
  <c r="C706" i="13"/>
  <c r="D706" i="13"/>
  <c r="E706" i="13"/>
  <c r="A707" i="13"/>
  <c r="B707" i="13"/>
  <c r="C707" i="13"/>
  <c r="D707" i="13"/>
  <c r="E707" i="13"/>
  <c r="A708" i="13"/>
  <c r="B708" i="13"/>
  <c r="C708" i="13"/>
  <c r="D708" i="13"/>
  <c r="E708" i="13"/>
  <c r="A709" i="13"/>
  <c r="B709" i="13"/>
  <c r="C709" i="13"/>
  <c r="D709" i="13"/>
  <c r="E709" i="13"/>
  <c r="A710" i="13"/>
  <c r="B710" i="13"/>
  <c r="C710" i="13"/>
  <c r="D710" i="13"/>
  <c r="E710" i="13"/>
  <c r="A711" i="13"/>
  <c r="B711" i="13"/>
  <c r="C711" i="13"/>
  <c r="D711" i="13"/>
  <c r="E711" i="13"/>
  <c r="A712" i="13"/>
  <c r="B712" i="13"/>
  <c r="C712" i="13"/>
  <c r="D712" i="13"/>
  <c r="E712" i="13"/>
  <c r="A713" i="13"/>
  <c r="B713" i="13"/>
  <c r="C713" i="13"/>
  <c r="D713" i="13"/>
  <c r="E713" i="13"/>
  <c r="A714" i="13"/>
  <c r="B714" i="13"/>
  <c r="C714" i="13"/>
  <c r="D714" i="13"/>
  <c r="E714" i="13"/>
  <c r="A715" i="13"/>
  <c r="B715" i="13"/>
  <c r="C715" i="13"/>
  <c r="D715" i="13"/>
  <c r="E715" i="13"/>
  <c r="A716" i="13"/>
  <c r="B716" i="13"/>
  <c r="C716" i="13"/>
  <c r="D716" i="13"/>
  <c r="E716" i="13"/>
  <c r="A717" i="13"/>
  <c r="B717" i="13"/>
  <c r="C717" i="13"/>
  <c r="D717" i="13"/>
  <c r="E717" i="13"/>
  <c r="A718" i="13"/>
  <c r="B718" i="13"/>
  <c r="C718" i="13"/>
  <c r="D718" i="13"/>
  <c r="E718" i="13"/>
  <c r="A719" i="13"/>
  <c r="B719" i="13"/>
  <c r="C719" i="13"/>
  <c r="D719" i="13"/>
  <c r="E719" i="13"/>
  <c r="A720" i="13"/>
  <c r="B720" i="13"/>
  <c r="C720" i="13"/>
  <c r="D720" i="13"/>
  <c r="E720" i="13"/>
  <c r="A721" i="13"/>
  <c r="B721" i="13"/>
  <c r="C721" i="13"/>
  <c r="D721" i="13"/>
  <c r="E721" i="13"/>
  <c r="A722" i="13"/>
  <c r="B722" i="13"/>
  <c r="C722" i="13"/>
  <c r="D722" i="13"/>
  <c r="E722" i="13"/>
  <c r="A723" i="13"/>
  <c r="B723" i="13"/>
  <c r="C723" i="13"/>
  <c r="D723" i="13"/>
  <c r="E723" i="13"/>
  <c r="A724" i="13"/>
  <c r="B724" i="13"/>
  <c r="C724" i="13"/>
  <c r="D724" i="13"/>
  <c r="E724" i="13"/>
  <c r="A725" i="13"/>
  <c r="B725" i="13"/>
  <c r="C725" i="13"/>
  <c r="D725" i="13"/>
  <c r="E725" i="13"/>
  <c r="A726" i="13"/>
  <c r="B726" i="13"/>
  <c r="C726" i="13"/>
  <c r="D726" i="13"/>
  <c r="E726" i="13"/>
  <c r="A727" i="13"/>
  <c r="B727" i="13"/>
  <c r="C727" i="13"/>
  <c r="D727" i="13"/>
  <c r="E727" i="13"/>
  <c r="A728" i="13"/>
  <c r="B728" i="13"/>
  <c r="C728" i="13"/>
  <c r="D728" i="13"/>
  <c r="E728" i="13"/>
  <c r="A729" i="13"/>
  <c r="B729" i="13"/>
  <c r="C729" i="13"/>
  <c r="D729" i="13"/>
  <c r="E729" i="13"/>
  <c r="A730" i="13"/>
  <c r="B730" i="13"/>
  <c r="C730" i="13"/>
  <c r="D730" i="13"/>
  <c r="E730" i="13"/>
  <c r="A731" i="13"/>
  <c r="B731" i="13"/>
  <c r="C731" i="13"/>
  <c r="D731" i="13"/>
  <c r="E731" i="13"/>
  <c r="A732" i="13"/>
  <c r="B732" i="13"/>
  <c r="C732" i="13"/>
  <c r="D732" i="13"/>
  <c r="E732" i="13"/>
  <c r="A733" i="13"/>
  <c r="B733" i="13"/>
  <c r="C733" i="13"/>
  <c r="D733" i="13"/>
  <c r="E733" i="13"/>
  <c r="A734" i="13"/>
  <c r="B734" i="13"/>
  <c r="C734" i="13"/>
  <c r="D734" i="13"/>
  <c r="E734" i="13"/>
  <c r="A735" i="13"/>
  <c r="B735" i="13"/>
  <c r="C735" i="13"/>
  <c r="D735" i="13"/>
  <c r="E735" i="13"/>
  <c r="A736" i="13"/>
  <c r="B736" i="13"/>
  <c r="C736" i="13"/>
  <c r="D736" i="13"/>
  <c r="E736" i="13"/>
  <c r="A737" i="13"/>
  <c r="B737" i="13"/>
  <c r="C737" i="13"/>
  <c r="D737" i="13"/>
  <c r="E737" i="13"/>
  <c r="A738" i="13"/>
  <c r="B738" i="13"/>
  <c r="C738" i="13"/>
  <c r="D738" i="13"/>
  <c r="E738" i="13"/>
  <c r="A739" i="13"/>
  <c r="B739" i="13"/>
  <c r="C739" i="13"/>
  <c r="D739" i="13"/>
  <c r="E739" i="13"/>
  <c r="A740" i="13"/>
  <c r="B740" i="13"/>
  <c r="C740" i="13"/>
  <c r="D740" i="13"/>
  <c r="E740" i="13"/>
  <c r="A741" i="13"/>
  <c r="B741" i="13"/>
  <c r="C741" i="13"/>
  <c r="D741" i="13"/>
  <c r="E741" i="13"/>
  <c r="A742" i="13"/>
  <c r="B742" i="13"/>
  <c r="C742" i="13"/>
  <c r="D742" i="13"/>
  <c r="E742" i="13"/>
  <c r="A743" i="13"/>
  <c r="B743" i="13"/>
  <c r="C743" i="13"/>
  <c r="D743" i="13"/>
  <c r="E743" i="13"/>
  <c r="A744" i="13"/>
  <c r="B744" i="13"/>
  <c r="C744" i="13"/>
  <c r="D744" i="13"/>
  <c r="E744" i="13"/>
  <c r="A745" i="13"/>
  <c r="B745" i="13"/>
  <c r="C745" i="13"/>
  <c r="D745" i="13"/>
  <c r="E745" i="13"/>
  <c r="A746" i="13"/>
  <c r="B746" i="13"/>
  <c r="C746" i="13"/>
  <c r="D746" i="13"/>
  <c r="E746" i="13"/>
  <c r="A747" i="13"/>
  <c r="B747" i="13"/>
  <c r="C747" i="13"/>
  <c r="D747" i="13"/>
  <c r="E747" i="13"/>
  <c r="A748" i="13"/>
  <c r="B748" i="13"/>
  <c r="C748" i="13"/>
  <c r="D748" i="13"/>
  <c r="E748" i="13"/>
  <c r="A749" i="13"/>
  <c r="B749" i="13"/>
  <c r="C749" i="13"/>
  <c r="D749" i="13"/>
  <c r="E749" i="13"/>
  <c r="A750" i="13"/>
  <c r="B750" i="13"/>
  <c r="C750" i="13"/>
  <c r="D750" i="13"/>
  <c r="E750" i="13"/>
  <c r="A751" i="13"/>
  <c r="B751" i="13"/>
  <c r="C751" i="13"/>
  <c r="D751" i="13"/>
  <c r="E751" i="13"/>
  <c r="A752" i="13"/>
  <c r="B752" i="13"/>
  <c r="C752" i="13"/>
  <c r="D752" i="13"/>
  <c r="E752" i="13"/>
  <c r="A753" i="13"/>
  <c r="B753" i="13"/>
  <c r="C753" i="13"/>
  <c r="D753" i="13"/>
  <c r="E753" i="13"/>
  <c r="A754" i="13"/>
  <c r="B754" i="13"/>
  <c r="C754" i="13"/>
  <c r="D754" i="13"/>
  <c r="E754" i="13"/>
  <c r="A755" i="13"/>
  <c r="B755" i="13"/>
  <c r="C755" i="13"/>
  <c r="D755" i="13"/>
  <c r="E755" i="13"/>
  <c r="A756" i="13"/>
  <c r="B756" i="13"/>
  <c r="C756" i="13"/>
  <c r="D756" i="13"/>
  <c r="E756" i="13"/>
  <c r="A757" i="13"/>
  <c r="B757" i="13"/>
  <c r="C757" i="13"/>
  <c r="D757" i="13"/>
  <c r="E757" i="13"/>
  <c r="A758" i="13"/>
  <c r="B758" i="13"/>
  <c r="C758" i="13"/>
  <c r="D758" i="13"/>
  <c r="E758" i="13"/>
  <c r="A759" i="13"/>
  <c r="B759" i="13"/>
  <c r="C759" i="13"/>
  <c r="D759" i="13"/>
  <c r="E759" i="13"/>
  <c r="A760" i="13"/>
  <c r="B760" i="13"/>
  <c r="C760" i="13"/>
  <c r="D760" i="13"/>
  <c r="E760" i="13"/>
  <c r="A761" i="13"/>
  <c r="B761" i="13"/>
  <c r="C761" i="13"/>
  <c r="D761" i="13"/>
  <c r="E761" i="13"/>
  <c r="A762" i="13"/>
  <c r="B762" i="13"/>
  <c r="C762" i="13"/>
  <c r="D762" i="13"/>
  <c r="E762" i="13"/>
  <c r="A763" i="13"/>
  <c r="B763" i="13"/>
  <c r="C763" i="13"/>
  <c r="D763" i="13"/>
  <c r="E763" i="13"/>
  <c r="A764" i="13"/>
  <c r="B764" i="13"/>
  <c r="C764" i="13"/>
  <c r="D764" i="13"/>
  <c r="E764" i="13"/>
  <c r="A765" i="13"/>
  <c r="B765" i="13"/>
  <c r="C765" i="13"/>
  <c r="D765" i="13"/>
  <c r="E765" i="13"/>
  <c r="A766" i="13"/>
  <c r="B766" i="13"/>
  <c r="C766" i="13"/>
  <c r="D766" i="13"/>
  <c r="E766" i="13"/>
  <c r="A767" i="13"/>
  <c r="B767" i="13"/>
  <c r="C767" i="13"/>
  <c r="D767" i="13"/>
  <c r="E767" i="13"/>
  <c r="A768" i="13"/>
  <c r="B768" i="13"/>
  <c r="C768" i="13"/>
  <c r="D768" i="13"/>
  <c r="E768" i="13"/>
  <c r="A769" i="13"/>
  <c r="B769" i="13"/>
  <c r="C769" i="13"/>
  <c r="D769" i="13"/>
  <c r="E769" i="13"/>
  <c r="A770" i="13"/>
  <c r="B770" i="13"/>
  <c r="C770" i="13"/>
  <c r="D770" i="13"/>
  <c r="E770" i="13"/>
  <c r="A771" i="13"/>
  <c r="B771" i="13"/>
  <c r="C771" i="13"/>
  <c r="D771" i="13"/>
  <c r="E771" i="13"/>
  <c r="A772" i="13"/>
  <c r="B772" i="13"/>
  <c r="C772" i="13"/>
  <c r="D772" i="13"/>
  <c r="E772" i="13"/>
  <c r="A773" i="13"/>
  <c r="B773" i="13"/>
  <c r="C773" i="13"/>
  <c r="D773" i="13"/>
  <c r="E773" i="13"/>
  <c r="A774" i="13"/>
  <c r="B774" i="13"/>
  <c r="C774" i="13"/>
  <c r="D774" i="13"/>
  <c r="E774" i="13"/>
  <c r="A775" i="13"/>
  <c r="B775" i="13"/>
  <c r="C775" i="13"/>
  <c r="D775" i="13"/>
  <c r="E775" i="13"/>
  <c r="A776" i="13"/>
  <c r="B776" i="13"/>
  <c r="C776" i="13"/>
  <c r="D776" i="13"/>
  <c r="E776" i="13"/>
  <c r="A777" i="13"/>
  <c r="B777" i="13"/>
  <c r="C777" i="13"/>
  <c r="D777" i="13"/>
  <c r="E777" i="13"/>
  <c r="A778" i="13"/>
  <c r="B778" i="13"/>
  <c r="C778" i="13"/>
  <c r="D778" i="13"/>
  <c r="E778" i="13"/>
  <c r="A779" i="13"/>
  <c r="B779" i="13"/>
  <c r="C779" i="13"/>
  <c r="D779" i="13"/>
  <c r="E779" i="13"/>
  <c r="A780" i="13"/>
  <c r="B780" i="13"/>
  <c r="C780" i="13"/>
  <c r="D780" i="13"/>
  <c r="E780" i="13"/>
  <c r="A781" i="13"/>
  <c r="B781" i="13"/>
  <c r="C781" i="13"/>
  <c r="D781" i="13"/>
  <c r="E781" i="13"/>
  <c r="A782" i="13"/>
  <c r="B782" i="13"/>
  <c r="C782" i="13"/>
  <c r="D782" i="13"/>
  <c r="E782" i="13"/>
  <c r="A783" i="13"/>
  <c r="B783" i="13"/>
  <c r="C783" i="13"/>
  <c r="D783" i="13"/>
  <c r="E783" i="13"/>
  <c r="A784" i="13"/>
  <c r="B784" i="13"/>
  <c r="C784" i="13"/>
  <c r="D784" i="13"/>
  <c r="E784" i="13"/>
  <c r="A785" i="13"/>
  <c r="B785" i="13"/>
  <c r="C785" i="13"/>
  <c r="D785" i="13"/>
  <c r="E785" i="13"/>
  <c r="A786" i="13"/>
  <c r="B786" i="13"/>
  <c r="C786" i="13"/>
  <c r="D786" i="13"/>
  <c r="E786" i="13"/>
  <c r="A787" i="13"/>
  <c r="B787" i="13"/>
  <c r="C787" i="13"/>
  <c r="D787" i="13"/>
  <c r="E787" i="13"/>
  <c r="A788" i="13"/>
  <c r="B788" i="13"/>
  <c r="C788" i="13"/>
  <c r="D788" i="13"/>
  <c r="E788" i="13"/>
  <c r="A789" i="13"/>
  <c r="B789" i="13"/>
  <c r="C789" i="13"/>
  <c r="D789" i="13"/>
  <c r="E789" i="13"/>
  <c r="A790" i="13"/>
  <c r="B790" i="13"/>
  <c r="C790" i="13"/>
  <c r="D790" i="13"/>
  <c r="E790" i="13"/>
  <c r="A791" i="13"/>
  <c r="B791" i="13"/>
  <c r="C791" i="13"/>
  <c r="D791" i="13"/>
  <c r="E791" i="13"/>
  <c r="A792" i="13"/>
  <c r="B792" i="13"/>
  <c r="C792" i="13"/>
  <c r="D792" i="13"/>
  <c r="E792" i="13"/>
  <c r="A793" i="13"/>
  <c r="B793" i="13"/>
  <c r="C793" i="13"/>
  <c r="D793" i="13"/>
  <c r="E793" i="13"/>
  <c r="A794" i="13"/>
  <c r="B794" i="13"/>
  <c r="C794" i="13"/>
  <c r="D794" i="13"/>
  <c r="E794" i="13"/>
  <c r="A795" i="13"/>
  <c r="B795" i="13"/>
  <c r="C795" i="13"/>
  <c r="D795" i="13"/>
  <c r="E795" i="13"/>
  <c r="A796" i="13"/>
  <c r="B796" i="13"/>
  <c r="C796" i="13"/>
  <c r="D796" i="13"/>
  <c r="E796" i="13"/>
  <c r="A797" i="13"/>
  <c r="B797" i="13"/>
  <c r="C797" i="13"/>
  <c r="D797" i="13"/>
  <c r="E797" i="13"/>
  <c r="A798" i="13"/>
  <c r="B798" i="13"/>
  <c r="C798" i="13"/>
  <c r="D798" i="13"/>
  <c r="E798" i="13"/>
  <c r="A799" i="13"/>
  <c r="B799" i="13"/>
  <c r="C799" i="13"/>
  <c r="D799" i="13"/>
  <c r="E799" i="13"/>
  <c r="A800" i="13"/>
  <c r="B800" i="13"/>
  <c r="C800" i="13"/>
  <c r="D800" i="13"/>
  <c r="E800" i="13"/>
  <c r="A801" i="13"/>
  <c r="B801" i="13"/>
  <c r="C801" i="13"/>
  <c r="D801" i="13"/>
  <c r="E801" i="13"/>
  <c r="A802" i="13"/>
  <c r="B802" i="13"/>
  <c r="C802" i="13"/>
  <c r="D802" i="13"/>
  <c r="E802" i="13"/>
  <c r="A803" i="13"/>
  <c r="B803" i="13"/>
  <c r="C803" i="13"/>
  <c r="D803" i="13"/>
  <c r="E803" i="13"/>
  <c r="A804" i="13"/>
  <c r="B804" i="13"/>
  <c r="C804" i="13"/>
  <c r="D804" i="13"/>
  <c r="E804" i="13"/>
  <c r="A805" i="13"/>
  <c r="B805" i="13"/>
  <c r="C805" i="13"/>
  <c r="D805" i="13"/>
  <c r="E805" i="13"/>
  <c r="A806" i="13"/>
  <c r="B806" i="13"/>
  <c r="C806" i="13"/>
  <c r="D806" i="13"/>
  <c r="E806" i="13"/>
  <c r="A807" i="13"/>
  <c r="B807" i="13"/>
  <c r="C807" i="13"/>
  <c r="D807" i="13"/>
  <c r="E807" i="13"/>
  <c r="A808" i="13"/>
  <c r="B808" i="13"/>
  <c r="C808" i="13"/>
  <c r="D808" i="13"/>
  <c r="E808" i="13"/>
  <c r="A809" i="13"/>
  <c r="B809" i="13"/>
  <c r="C809" i="13"/>
  <c r="D809" i="13"/>
  <c r="E809" i="13"/>
  <c r="A810" i="13"/>
  <c r="B810" i="13"/>
  <c r="C810" i="13"/>
  <c r="D810" i="13"/>
  <c r="E810" i="13"/>
  <c r="A811" i="13"/>
  <c r="B811" i="13"/>
  <c r="C811" i="13"/>
  <c r="D811" i="13"/>
  <c r="E811" i="13"/>
  <c r="A812" i="13"/>
  <c r="B812" i="13"/>
  <c r="C812" i="13"/>
  <c r="D812" i="13"/>
  <c r="E812" i="13"/>
  <c r="A813" i="13"/>
  <c r="B813" i="13"/>
  <c r="C813" i="13"/>
  <c r="D813" i="13"/>
  <c r="E813" i="13"/>
  <c r="A814" i="13"/>
  <c r="B814" i="13"/>
  <c r="C814" i="13"/>
  <c r="D814" i="13"/>
  <c r="E814" i="13"/>
  <c r="A815" i="13"/>
  <c r="B815" i="13"/>
  <c r="C815" i="13"/>
  <c r="D815" i="13"/>
  <c r="E815" i="13"/>
  <c r="A816" i="13"/>
  <c r="B816" i="13"/>
  <c r="C816" i="13"/>
  <c r="D816" i="13"/>
  <c r="E816" i="13"/>
  <c r="A817" i="13"/>
  <c r="B817" i="13"/>
  <c r="C817" i="13"/>
  <c r="D817" i="13"/>
  <c r="E817" i="13"/>
  <c r="A818" i="13"/>
  <c r="B818" i="13"/>
  <c r="C818" i="13"/>
  <c r="D818" i="13"/>
  <c r="E818" i="13"/>
  <c r="A819" i="13"/>
  <c r="B819" i="13"/>
  <c r="C819" i="13"/>
  <c r="D819" i="13"/>
  <c r="E819" i="13"/>
  <c r="A820" i="13"/>
  <c r="B820" i="13"/>
  <c r="C820" i="13"/>
  <c r="D820" i="13"/>
  <c r="E820" i="13"/>
  <c r="A821" i="13"/>
  <c r="B821" i="13"/>
  <c r="C821" i="13"/>
  <c r="D821" i="13"/>
  <c r="E821" i="13"/>
  <c r="A822" i="13"/>
  <c r="B822" i="13"/>
  <c r="C822" i="13"/>
  <c r="D822" i="13"/>
  <c r="E822" i="13"/>
  <c r="A823" i="13"/>
  <c r="B823" i="13"/>
  <c r="C823" i="13"/>
  <c r="D823" i="13"/>
  <c r="E823" i="13"/>
  <c r="A824" i="13"/>
  <c r="B824" i="13"/>
  <c r="C824" i="13"/>
  <c r="D824" i="13"/>
  <c r="E824" i="13"/>
  <c r="A825" i="13"/>
  <c r="B825" i="13"/>
  <c r="C825" i="13"/>
  <c r="D825" i="13"/>
  <c r="E825" i="13"/>
  <c r="A826" i="13"/>
  <c r="B826" i="13"/>
  <c r="C826" i="13"/>
  <c r="D826" i="13"/>
  <c r="E826" i="13"/>
  <c r="A827" i="13"/>
  <c r="B827" i="13"/>
  <c r="C827" i="13"/>
  <c r="D827" i="13"/>
  <c r="E827" i="13"/>
  <c r="A828" i="13"/>
  <c r="B828" i="13"/>
  <c r="C828" i="13"/>
  <c r="D828" i="13"/>
  <c r="E828" i="13"/>
  <c r="A829" i="13"/>
  <c r="B829" i="13"/>
  <c r="C829" i="13"/>
  <c r="D829" i="13"/>
  <c r="E829" i="13"/>
  <c r="A830" i="13"/>
  <c r="B830" i="13"/>
  <c r="C830" i="13"/>
  <c r="D830" i="13"/>
  <c r="E830" i="13"/>
  <c r="A831" i="13"/>
  <c r="B831" i="13"/>
  <c r="C831" i="13"/>
  <c r="D831" i="13"/>
  <c r="E831" i="13"/>
  <c r="A832" i="13"/>
  <c r="B832" i="13"/>
  <c r="C832" i="13"/>
  <c r="D832" i="13"/>
  <c r="E832" i="13"/>
  <c r="A833" i="13"/>
  <c r="B833" i="13"/>
  <c r="C833" i="13"/>
  <c r="D833" i="13"/>
  <c r="E833" i="13"/>
  <c r="A834" i="13"/>
  <c r="B834" i="13"/>
  <c r="C834" i="13"/>
  <c r="D834" i="13"/>
  <c r="E834" i="13"/>
  <c r="A835" i="13"/>
  <c r="B835" i="13"/>
  <c r="C835" i="13"/>
  <c r="D835" i="13"/>
  <c r="E835" i="13"/>
  <c r="A836" i="13"/>
  <c r="B836" i="13"/>
  <c r="C836" i="13"/>
  <c r="D836" i="13"/>
  <c r="E836" i="13"/>
  <c r="A837" i="13"/>
  <c r="B837" i="13"/>
  <c r="C837" i="13"/>
  <c r="D837" i="13"/>
  <c r="E837" i="13"/>
  <c r="A838" i="13"/>
  <c r="B838" i="13"/>
  <c r="C838" i="13"/>
  <c r="D838" i="13"/>
  <c r="E838" i="13"/>
  <c r="A839" i="13"/>
  <c r="B839" i="13"/>
  <c r="C839" i="13"/>
  <c r="D839" i="13"/>
  <c r="E839" i="13"/>
  <c r="A840" i="13"/>
  <c r="B840" i="13"/>
  <c r="C840" i="13"/>
  <c r="D840" i="13"/>
  <c r="E840" i="13"/>
  <c r="A841" i="13"/>
  <c r="B841" i="13"/>
  <c r="C841" i="13"/>
  <c r="D841" i="13"/>
  <c r="E841" i="13"/>
  <c r="A842" i="13"/>
  <c r="B842" i="13"/>
  <c r="C842" i="13"/>
  <c r="D842" i="13"/>
  <c r="E842" i="13"/>
  <c r="A843" i="13"/>
  <c r="B843" i="13"/>
  <c r="C843" i="13"/>
  <c r="D843" i="13"/>
  <c r="E843" i="13"/>
  <c r="A844" i="13"/>
  <c r="B844" i="13"/>
  <c r="C844" i="13"/>
  <c r="D844" i="13"/>
  <c r="E844" i="13"/>
  <c r="A845" i="13"/>
  <c r="B845" i="13"/>
  <c r="C845" i="13"/>
  <c r="D845" i="13"/>
  <c r="E845" i="13"/>
  <c r="A846" i="13"/>
  <c r="B846" i="13"/>
  <c r="C846" i="13"/>
  <c r="D846" i="13"/>
  <c r="E846" i="13"/>
  <c r="A847" i="13"/>
  <c r="B847" i="13"/>
  <c r="C847" i="13"/>
  <c r="D847" i="13"/>
  <c r="E847" i="13"/>
  <c r="A848" i="13"/>
  <c r="B848" i="13"/>
  <c r="C848" i="13"/>
  <c r="D848" i="13"/>
  <c r="E848" i="13"/>
  <c r="A849" i="13"/>
  <c r="B849" i="13"/>
  <c r="C849" i="13"/>
  <c r="D849" i="13"/>
  <c r="E849" i="13"/>
  <c r="A850" i="13"/>
  <c r="B850" i="13"/>
  <c r="C850" i="13"/>
  <c r="D850" i="13"/>
  <c r="E850" i="13"/>
  <c r="A851" i="13"/>
  <c r="B851" i="13"/>
  <c r="C851" i="13"/>
  <c r="D851" i="13"/>
  <c r="E851" i="13"/>
  <c r="A852" i="13"/>
  <c r="B852" i="13"/>
  <c r="C852" i="13"/>
  <c r="D852" i="13"/>
  <c r="E852" i="13"/>
  <c r="A853" i="13"/>
  <c r="B853" i="13"/>
  <c r="C853" i="13"/>
  <c r="D853" i="13"/>
  <c r="E853" i="13"/>
  <c r="A854" i="13"/>
  <c r="B854" i="13"/>
  <c r="C854" i="13"/>
  <c r="D854" i="13"/>
  <c r="E854" i="13"/>
  <c r="A855" i="13"/>
  <c r="B855" i="13"/>
  <c r="C855" i="13"/>
  <c r="D855" i="13"/>
  <c r="E855" i="13"/>
  <c r="A856" i="13"/>
  <c r="B856" i="13"/>
  <c r="C856" i="13"/>
  <c r="D856" i="13"/>
  <c r="E856" i="13"/>
  <c r="A857" i="13"/>
  <c r="B857" i="13"/>
  <c r="C857" i="13"/>
  <c r="D857" i="13"/>
  <c r="E857" i="13"/>
  <c r="A858" i="13"/>
  <c r="B858" i="13"/>
  <c r="C858" i="13"/>
  <c r="D858" i="13"/>
  <c r="E858" i="13"/>
  <c r="A859" i="13"/>
  <c r="B859" i="13"/>
  <c r="C859" i="13"/>
  <c r="D859" i="13"/>
  <c r="E859" i="13"/>
  <c r="A860" i="13"/>
  <c r="B860" i="13"/>
  <c r="C860" i="13"/>
  <c r="D860" i="13"/>
  <c r="E860" i="13"/>
  <c r="A861" i="13"/>
  <c r="B861" i="13"/>
  <c r="C861" i="13"/>
  <c r="D861" i="13"/>
  <c r="E861" i="13"/>
  <c r="A862" i="13"/>
  <c r="B862" i="13"/>
  <c r="C862" i="13"/>
  <c r="D862" i="13"/>
  <c r="E862" i="13"/>
  <c r="A863" i="13"/>
  <c r="B863" i="13"/>
  <c r="C863" i="13"/>
  <c r="D863" i="13"/>
  <c r="E863" i="13"/>
  <c r="A864" i="13"/>
  <c r="B864" i="13"/>
  <c r="C864" i="13"/>
  <c r="D864" i="13"/>
  <c r="E864" i="13"/>
  <c r="A865" i="13"/>
  <c r="B865" i="13"/>
  <c r="C865" i="13"/>
  <c r="D865" i="13"/>
  <c r="E865" i="13"/>
  <c r="A866" i="13"/>
  <c r="B866" i="13"/>
  <c r="C866" i="13"/>
  <c r="D866" i="13"/>
  <c r="E866" i="13"/>
  <c r="A867" i="13"/>
  <c r="B867" i="13"/>
  <c r="C867" i="13"/>
  <c r="D867" i="13"/>
  <c r="E867" i="13"/>
  <c r="A868" i="13"/>
  <c r="B868" i="13"/>
  <c r="C868" i="13"/>
  <c r="D868" i="13"/>
  <c r="E868" i="13"/>
  <c r="A869" i="13"/>
  <c r="B869" i="13"/>
  <c r="C869" i="13"/>
  <c r="D869" i="13"/>
  <c r="E869" i="13"/>
  <c r="A870" i="13"/>
  <c r="B870" i="13"/>
  <c r="C870" i="13"/>
  <c r="D870" i="13"/>
  <c r="E870" i="13"/>
  <c r="A871" i="13"/>
  <c r="B871" i="13"/>
  <c r="C871" i="13"/>
  <c r="D871" i="13"/>
  <c r="E871" i="13"/>
  <c r="A872" i="13"/>
  <c r="B872" i="13"/>
  <c r="C872" i="13"/>
  <c r="D872" i="13"/>
  <c r="E872" i="13"/>
  <c r="A873" i="13"/>
  <c r="B873" i="13"/>
  <c r="C873" i="13"/>
  <c r="D873" i="13"/>
  <c r="E873" i="13"/>
  <c r="A874" i="13"/>
  <c r="B874" i="13"/>
  <c r="C874" i="13"/>
  <c r="D874" i="13"/>
  <c r="E874" i="13"/>
  <c r="A875" i="13"/>
  <c r="B875" i="13"/>
  <c r="C875" i="13"/>
  <c r="D875" i="13"/>
  <c r="E875" i="13"/>
  <c r="A876" i="13"/>
  <c r="B876" i="13"/>
  <c r="C876" i="13"/>
  <c r="D876" i="13"/>
  <c r="E876" i="13"/>
  <c r="A877" i="13"/>
  <c r="B877" i="13"/>
  <c r="C877" i="13"/>
  <c r="D877" i="13"/>
  <c r="E877" i="13"/>
  <c r="A878" i="13"/>
  <c r="B878" i="13"/>
  <c r="C878" i="13"/>
  <c r="D878" i="13"/>
  <c r="E878" i="13"/>
  <c r="A879" i="13"/>
  <c r="B879" i="13"/>
  <c r="C879" i="13"/>
  <c r="D879" i="13"/>
  <c r="E879" i="13"/>
  <c r="A880" i="13"/>
  <c r="B880" i="13"/>
  <c r="C880" i="13"/>
  <c r="D880" i="13"/>
  <c r="E880" i="13"/>
  <c r="A881" i="13"/>
  <c r="B881" i="13"/>
  <c r="C881" i="13"/>
  <c r="D881" i="13"/>
  <c r="E881" i="13"/>
  <c r="A882" i="13"/>
  <c r="B882" i="13"/>
  <c r="C882" i="13"/>
  <c r="D882" i="13"/>
  <c r="E882" i="13"/>
  <c r="A883" i="13"/>
  <c r="B883" i="13"/>
  <c r="C883" i="13"/>
  <c r="D883" i="13"/>
  <c r="E883" i="13"/>
  <c r="A884" i="13"/>
  <c r="B884" i="13"/>
  <c r="C884" i="13"/>
  <c r="D884" i="13"/>
  <c r="E884" i="13"/>
  <c r="A885" i="13"/>
  <c r="B885" i="13"/>
  <c r="C885" i="13"/>
  <c r="D885" i="13"/>
  <c r="E885" i="13"/>
  <c r="A886" i="13"/>
  <c r="B886" i="13"/>
  <c r="C886" i="13"/>
  <c r="D886" i="13"/>
  <c r="E886" i="13"/>
  <c r="A887" i="13"/>
  <c r="B887" i="13"/>
  <c r="C887" i="13"/>
  <c r="D887" i="13"/>
  <c r="E887" i="13"/>
  <c r="A888" i="13"/>
  <c r="B888" i="13"/>
  <c r="C888" i="13"/>
  <c r="D888" i="13"/>
  <c r="E888" i="13"/>
  <c r="A889" i="13"/>
  <c r="B889" i="13"/>
  <c r="C889" i="13"/>
  <c r="D889" i="13"/>
  <c r="E889" i="13"/>
  <c r="A890" i="13"/>
  <c r="B890" i="13"/>
  <c r="C890" i="13"/>
  <c r="D890" i="13"/>
  <c r="E890" i="13"/>
  <c r="A891" i="13"/>
  <c r="B891" i="13"/>
  <c r="C891" i="13"/>
  <c r="D891" i="13"/>
  <c r="E891" i="13"/>
  <c r="A892" i="13"/>
  <c r="B892" i="13"/>
  <c r="C892" i="13"/>
  <c r="D892" i="13"/>
  <c r="E892" i="13"/>
  <c r="A893" i="13"/>
  <c r="B893" i="13"/>
  <c r="C893" i="13"/>
  <c r="D893" i="13"/>
  <c r="E893" i="13"/>
  <c r="A894" i="13"/>
  <c r="B894" i="13"/>
  <c r="C894" i="13"/>
  <c r="D894" i="13"/>
  <c r="E894" i="13"/>
  <c r="A895" i="13"/>
  <c r="B895" i="13"/>
  <c r="C895" i="13"/>
  <c r="D895" i="13"/>
  <c r="E895" i="13"/>
  <c r="A896" i="13"/>
  <c r="B896" i="13"/>
  <c r="C896" i="13"/>
  <c r="D896" i="13"/>
  <c r="E896" i="13"/>
  <c r="A897" i="13"/>
  <c r="B897" i="13"/>
  <c r="C897" i="13"/>
  <c r="D897" i="13"/>
  <c r="E897" i="13"/>
  <c r="A898" i="13"/>
  <c r="B898" i="13"/>
  <c r="C898" i="13"/>
  <c r="D898" i="13"/>
  <c r="E898" i="13"/>
  <c r="A899" i="13"/>
  <c r="B899" i="13"/>
  <c r="C899" i="13"/>
  <c r="D899" i="13"/>
  <c r="E899" i="13"/>
  <c r="A900" i="13"/>
  <c r="B900" i="13"/>
  <c r="C900" i="13"/>
  <c r="D900" i="13"/>
  <c r="E900" i="13"/>
  <c r="A901" i="13"/>
  <c r="B901" i="13"/>
  <c r="C901" i="13"/>
  <c r="D901" i="13"/>
  <c r="E901" i="13"/>
  <c r="A902" i="13"/>
  <c r="B902" i="13"/>
  <c r="C902" i="13"/>
  <c r="D902" i="13"/>
  <c r="E902" i="13"/>
  <c r="A903" i="13"/>
  <c r="B903" i="13"/>
  <c r="C903" i="13"/>
  <c r="D903" i="13"/>
  <c r="E903" i="13"/>
  <c r="A904" i="13"/>
  <c r="B904" i="13"/>
  <c r="C904" i="13"/>
  <c r="D904" i="13"/>
  <c r="E904" i="13"/>
  <c r="A905" i="13"/>
  <c r="B905" i="13"/>
  <c r="C905" i="13"/>
  <c r="D905" i="13"/>
  <c r="E905" i="13"/>
  <c r="A906" i="13"/>
  <c r="B906" i="13"/>
  <c r="C906" i="13"/>
  <c r="D906" i="13"/>
  <c r="E906" i="13"/>
  <c r="A907" i="13"/>
  <c r="B907" i="13"/>
  <c r="C907" i="13"/>
  <c r="D907" i="13"/>
  <c r="E907" i="13"/>
  <c r="A908" i="13"/>
  <c r="B908" i="13"/>
  <c r="C908" i="13"/>
  <c r="D908" i="13"/>
  <c r="E908" i="13"/>
  <c r="A909" i="13"/>
  <c r="B909" i="13"/>
  <c r="C909" i="13"/>
  <c r="D909" i="13"/>
  <c r="E909" i="13"/>
  <c r="A910" i="13"/>
  <c r="B910" i="13"/>
  <c r="C910" i="13"/>
  <c r="D910" i="13"/>
  <c r="E910" i="13"/>
  <c r="A911" i="13"/>
  <c r="B911" i="13"/>
  <c r="C911" i="13"/>
  <c r="D911" i="13"/>
  <c r="E911" i="13"/>
  <c r="A912" i="13"/>
  <c r="B912" i="13"/>
  <c r="C912" i="13"/>
  <c r="D912" i="13"/>
  <c r="E912" i="13"/>
  <c r="A913" i="13"/>
  <c r="B913" i="13"/>
  <c r="C913" i="13"/>
  <c r="D913" i="13"/>
  <c r="E913" i="13"/>
  <c r="A914" i="13"/>
  <c r="B914" i="13"/>
  <c r="C914" i="13"/>
  <c r="D914" i="13"/>
  <c r="E914" i="13"/>
  <c r="A915" i="13"/>
  <c r="B915" i="13"/>
  <c r="C915" i="13"/>
  <c r="D915" i="13"/>
  <c r="E915" i="13"/>
  <c r="A916" i="13"/>
  <c r="B916" i="13"/>
  <c r="C916" i="13"/>
  <c r="D916" i="13"/>
  <c r="E916" i="13"/>
  <c r="A917" i="13"/>
  <c r="B917" i="13"/>
  <c r="C917" i="13"/>
  <c r="D917" i="13"/>
  <c r="E917" i="13"/>
  <c r="A918" i="13"/>
  <c r="B918" i="13"/>
  <c r="C918" i="13"/>
  <c r="D918" i="13"/>
  <c r="E918" i="13"/>
  <c r="A919" i="13"/>
  <c r="B919" i="13"/>
  <c r="C919" i="13"/>
  <c r="D919" i="13"/>
  <c r="E919" i="13"/>
  <c r="A920" i="13"/>
  <c r="B920" i="13"/>
  <c r="C920" i="13"/>
  <c r="D920" i="13"/>
  <c r="E920" i="13"/>
  <c r="A921" i="13"/>
  <c r="B921" i="13"/>
  <c r="C921" i="13"/>
  <c r="D921" i="13"/>
  <c r="E921" i="13"/>
  <c r="A922" i="13"/>
  <c r="B922" i="13"/>
  <c r="C922" i="13"/>
  <c r="D922" i="13"/>
  <c r="E922" i="13"/>
  <c r="A923" i="13"/>
  <c r="B923" i="13"/>
  <c r="C923" i="13"/>
  <c r="D923" i="13"/>
  <c r="E923" i="13"/>
  <c r="A924" i="13"/>
  <c r="B924" i="13"/>
  <c r="C924" i="13"/>
  <c r="D924" i="13"/>
  <c r="E924" i="13"/>
  <c r="A925" i="13"/>
  <c r="B925" i="13"/>
  <c r="C925" i="13"/>
  <c r="D925" i="13"/>
  <c r="E925" i="13"/>
  <c r="A926" i="13"/>
  <c r="B926" i="13"/>
  <c r="C926" i="13"/>
  <c r="D926" i="13"/>
  <c r="E926" i="13"/>
  <c r="A927" i="13"/>
  <c r="B927" i="13"/>
  <c r="C927" i="13"/>
  <c r="D927" i="13"/>
  <c r="E927" i="13"/>
  <c r="A928" i="13"/>
  <c r="B928" i="13"/>
  <c r="C928" i="13"/>
  <c r="D928" i="13"/>
  <c r="E928" i="13"/>
  <c r="A929" i="13"/>
  <c r="B929" i="13"/>
  <c r="C929" i="13"/>
  <c r="D929" i="13"/>
  <c r="E929" i="13"/>
  <c r="A930" i="13"/>
  <c r="B930" i="13"/>
  <c r="C930" i="13"/>
  <c r="D930" i="13"/>
  <c r="E930" i="13"/>
  <c r="A931" i="13"/>
  <c r="B931" i="13"/>
  <c r="C931" i="13"/>
  <c r="D931" i="13"/>
  <c r="E931" i="13"/>
  <c r="A932" i="13"/>
  <c r="B932" i="13"/>
  <c r="C932" i="13"/>
  <c r="D932" i="13"/>
  <c r="E932" i="13"/>
  <c r="A933" i="13"/>
  <c r="B933" i="13"/>
  <c r="C933" i="13"/>
  <c r="D933" i="13"/>
  <c r="E933" i="13"/>
  <c r="A934" i="13"/>
  <c r="B934" i="13"/>
  <c r="C934" i="13"/>
  <c r="D934" i="13"/>
  <c r="E934" i="13"/>
  <c r="A935" i="13"/>
  <c r="B935" i="13"/>
  <c r="C935" i="13"/>
  <c r="D935" i="13"/>
  <c r="E935" i="13"/>
  <c r="A936" i="13"/>
  <c r="B936" i="13"/>
  <c r="C936" i="13"/>
  <c r="D936" i="13"/>
  <c r="E936" i="13"/>
  <c r="A937" i="13"/>
  <c r="B937" i="13"/>
  <c r="C937" i="13"/>
  <c r="D937" i="13"/>
  <c r="E937" i="13"/>
  <c r="A938" i="13"/>
  <c r="B938" i="13"/>
  <c r="C938" i="13"/>
  <c r="D938" i="13"/>
  <c r="E938" i="13"/>
  <c r="A939" i="13"/>
  <c r="B939" i="13"/>
  <c r="C939" i="13"/>
  <c r="D939" i="13"/>
  <c r="E939" i="13"/>
  <c r="A940" i="13"/>
  <c r="B940" i="13"/>
  <c r="C940" i="13"/>
  <c r="D940" i="13"/>
  <c r="E940" i="13"/>
  <c r="A941" i="13"/>
  <c r="B941" i="13"/>
  <c r="C941" i="13"/>
  <c r="D941" i="13"/>
  <c r="E941" i="13"/>
  <c r="A942" i="13"/>
  <c r="B942" i="13"/>
  <c r="C942" i="13"/>
  <c r="D942" i="13"/>
  <c r="E942" i="13"/>
  <c r="A943" i="13"/>
  <c r="B943" i="13"/>
  <c r="C943" i="13"/>
  <c r="D943" i="13"/>
  <c r="E943" i="13"/>
  <c r="A944" i="13"/>
  <c r="B944" i="13"/>
  <c r="C944" i="13"/>
  <c r="D944" i="13"/>
  <c r="E944" i="13"/>
  <c r="A945" i="13"/>
  <c r="B945" i="13"/>
  <c r="C945" i="13"/>
  <c r="D945" i="13"/>
  <c r="E945" i="13"/>
  <c r="A946" i="13"/>
  <c r="B946" i="13"/>
  <c r="C946" i="13"/>
  <c r="D946" i="13"/>
  <c r="E946" i="13"/>
  <c r="A947" i="13"/>
  <c r="B947" i="13"/>
  <c r="C947" i="13"/>
  <c r="D947" i="13"/>
  <c r="E947" i="13"/>
  <c r="A948" i="13"/>
  <c r="B948" i="13"/>
  <c r="C948" i="13"/>
  <c r="D948" i="13"/>
  <c r="E948" i="13"/>
  <c r="A949" i="13"/>
  <c r="B949" i="13"/>
  <c r="C949" i="13"/>
  <c r="D949" i="13"/>
  <c r="E949" i="13"/>
  <c r="A950" i="13"/>
  <c r="B950" i="13"/>
  <c r="C950" i="13"/>
  <c r="D950" i="13"/>
  <c r="E950" i="13"/>
  <c r="A951" i="13"/>
  <c r="B951" i="13"/>
  <c r="C951" i="13"/>
  <c r="D951" i="13"/>
  <c r="E951" i="13"/>
  <c r="A952" i="13"/>
  <c r="B952" i="13"/>
  <c r="C952" i="13"/>
  <c r="D952" i="13"/>
  <c r="E952" i="13"/>
  <c r="A953" i="13"/>
  <c r="B953" i="13"/>
  <c r="C953" i="13"/>
  <c r="D953" i="13"/>
  <c r="E953" i="13"/>
  <c r="A954" i="13"/>
  <c r="B954" i="13"/>
  <c r="C954" i="13"/>
  <c r="D954" i="13"/>
  <c r="E954" i="13"/>
  <c r="A955" i="13"/>
  <c r="B955" i="13"/>
  <c r="C955" i="13"/>
  <c r="D955" i="13"/>
  <c r="E955" i="13"/>
  <c r="A956" i="13"/>
  <c r="B956" i="13"/>
  <c r="C956" i="13"/>
  <c r="D956" i="13"/>
  <c r="E956" i="13"/>
  <c r="A957" i="13"/>
  <c r="B957" i="13"/>
  <c r="C957" i="13"/>
  <c r="D957" i="13"/>
  <c r="E957" i="13"/>
  <c r="A958" i="13"/>
  <c r="B958" i="13"/>
  <c r="C958" i="13"/>
  <c r="D958" i="13"/>
  <c r="E958" i="13"/>
  <c r="A959" i="13"/>
  <c r="B959" i="13"/>
  <c r="C959" i="13"/>
  <c r="D959" i="13"/>
  <c r="E959" i="13"/>
  <c r="A960" i="13"/>
  <c r="B960" i="13"/>
  <c r="C960" i="13"/>
  <c r="D960" i="13"/>
  <c r="E960" i="13"/>
  <c r="A961" i="13"/>
  <c r="B961" i="13"/>
  <c r="C961" i="13"/>
  <c r="D961" i="13"/>
  <c r="E961" i="13"/>
  <c r="A962" i="13"/>
  <c r="B962" i="13"/>
  <c r="C962" i="13"/>
  <c r="D962" i="13"/>
  <c r="E962" i="13"/>
  <c r="A963" i="13"/>
  <c r="B963" i="13"/>
  <c r="C963" i="13"/>
  <c r="D963" i="13"/>
  <c r="E963" i="13"/>
  <c r="A964" i="13"/>
  <c r="B964" i="13"/>
  <c r="C964" i="13"/>
  <c r="D964" i="13"/>
  <c r="E964" i="13"/>
  <c r="A965" i="13"/>
  <c r="B965" i="13"/>
  <c r="C965" i="13"/>
  <c r="D965" i="13"/>
  <c r="E965" i="13"/>
  <c r="A966" i="13"/>
  <c r="B966" i="13"/>
  <c r="C966" i="13"/>
  <c r="D966" i="13"/>
  <c r="E966" i="13"/>
  <c r="A967" i="13"/>
  <c r="B967" i="13"/>
  <c r="C967" i="13"/>
  <c r="D967" i="13"/>
  <c r="E967" i="13"/>
  <c r="A968" i="13"/>
  <c r="B968" i="13"/>
  <c r="C968" i="13"/>
  <c r="D968" i="13"/>
  <c r="E968" i="13"/>
  <c r="A969" i="13"/>
  <c r="B969" i="13"/>
  <c r="C969" i="13"/>
  <c r="D969" i="13"/>
  <c r="E969" i="13"/>
  <c r="A970" i="13"/>
  <c r="B970" i="13"/>
  <c r="C970" i="13"/>
  <c r="D970" i="13"/>
  <c r="E970" i="13"/>
  <c r="A971" i="13"/>
  <c r="B971" i="13"/>
  <c r="C971" i="13"/>
  <c r="D971" i="13"/>
  <c r="E971" i="13"/>
  <c r="I2" i="12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H6" i="1"/>
  <c r="H5" i="1"/>
  <c r="H4" i="1"/>
  <c r="H3" i="1"/>
  <c r="H2" i="1"/>
  <c r="G6" i="1"/>
  <c r="G5" i="1"/>
  <c r="G4" i="1"/>
  <c r="G3" i="1"/>
  <c r="G2" i="1"/>
  <c r="P13" i="11"/>
  <c r="E5" i="15"/>
  <c r="C5" i="15"/>
  <c r="C6" i="15"/>
  <c r="D6" i="15"/>
  <c r="D5" i="15" s="1"/>
  <c r="E6" i="15"/>
  <c r="F6" i="15"/>
  <c r="G6" i="15"/>
  <c r="H6" i="15"/>
  <c r="I6" i="15"/>
  <c r="J6" i="15"/>
  <c r="J5" i="15" s="1"/>
  <c r="C7" i="15"/>
  <c r="D7" i="15"/>
  <c r="E7" i="15"/>
  <c r="F7" i="15"/>
  <c r="G7" i="15"/>
  <c r="H7" i="15"/>
  <c r="I7" i="15"/>
  <c r="J7" i="15"/>
  <c r="O2" i="12"/>
  <c r="O3" i="14"/>
  <c r="O5" i="14" s="1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AD3" i="14"/>
  <c r="AC3" i="14"/>
  <c r="AB3" i="14"/>
  <c r="AA3" i="14"/>
  <c r="Z3" i="14"/>
  <c r="Y3" i="14"/>
  <c r="U4" i="14"/>
  <c r="S4" i="14"/>
  <c r="R4" i="14"/>
  <c r="Q4" i="14"/>
  <c r="P4" i="14"/>
  <c r="O4" i="14"/>
  <c r="L3" i="14"/>
  <c r="K3" i="14"/>
  <c r="AD2" i="14"/>
  <c r="AC2" i="14"/>
  <c r="AB2" i="14"/>
  <c r="AA2" i="14"/>
  <c r="Z2" i="14"/>
  <c r="Y2" i="14"/>
  <c r="U3" i="14"/>
  <c r="U5" i="14" s="1"/>
  <c r="S3" i="14"/>
  <c r="S5" i="14" s="1"/>
  <c r="R3" i="14"/>
  <c r="R5" i="14" s="1"/>
  <c r="Q3" i="14"/>
  <c r="Q5" i="14" s="1"/>
  <c r="P3" i="14"/>
  <c r="P5" i="14" s="1"/>
  <c r="L2" i="14"/>
  <c r="L71" i="14" s="1"/>
  <c r="K2" i="14"/>
  <c r="K71" i="14" s="1"/>
  <c r="O3" i="12"/>
  <c r="P3" i="12" s="1"/>
  <c r="O4" i="12"/>
  <c r="P4" i="12" s="1"/>
  <c r="O5" i="12"/>
  <c r="P5" i="12" s="1"/>
  <c r="O6" i="12"/>
  <c r="P6" i="12" s="1"/>
  <c r="O7" i="12"/>
  <c r="P7" i="12" s="1"/>
  <c r="O8" i="12"/>
  <c r="P8" i="12" s="1"/>
  <c r="O9" i="12"/>
  <c r="P9" i="12" s="1"/>
  <c r="O10" i="12"/>
  <c r="P10" i="12" s="1"/>
  <c r="O11" i="12"/>
  <c r="P11" i="12" s="1"/>
  <c r="O12" i="12"/>
  <c r="P12" i="12" s="1"/>
  <c r="O13" i="12"/>
  <c r="P13" i="12" s="1"/>
  <c r="O14" i="12"/>
  <c r="P14" i="12" s="1"/>
  <c r="O15" i="12"/>
  <c r="P15" i="12" s="1"/>
  <c r="O16" i="12"/>
  <c r="P16" i="12" s="1"/>
  <c r="O17" i="12"/>
  <c r="P17" i="12" s="1"/>
  <c r="O18" i="12"/>
  <c r="P18" i="12" s="1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M2" i="12"/>
  <c r="N2" i="12"/>
  <c r="L2" i="12"/>
  <c r="I5" i="15" l="1"/>
  <c r="H5" i="15"/>
  <c r="G5" i="15"/>
  <c r="F5" i="15"/>
  <c r="P2" i="12"/>
  <c r="X2" i="14"/>
  <c r="T3" i="14" s="1"/>
  <c r="V3" i="14" s="1"/>
  <c r="X3" i="14"/>
  <c r="T4" i="14" s="1"/>
  <c r="V4" i="14" s="1"/>
  <c r="H13" i="2"/>
  <c r="I13" i="2"/>
  <c r="J13" i="2"/>
  <c r="K13" i="2"/>
  <c r="L13" i="2"/>
  <c r="M13" i="2"/>
  <c r="N13" i="2"/>
  <c r="O13" i="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T5" i="14" l="1"/>
  <c r="V5" i="14" s="1"/>
  <c r="M1" i="13"/>
  <c r="L1" i="13"/>
  <c r="K1" i="13"/>
  <c r="J1" i="13"/>
  <c r="I1" i="13"/>
  <c r="H1" i="13"/>
  <c r="G1" i="13"/>
  <c r="F1" i="13"/>
  <c r="J6" i="1"/>
  <c r="B6" i="1"/>
  <c r="C6" i="1"/>
  <c r="D6" i="1"/>
  <c r="E6" i="1"/>
  <c r="F6" i="1"/>
  <c r="I6" i="1"/>
  <c r="K6" i="1" s="1"/>
  <c r="O13" i="11"/>
  <c r="E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E2" i="11"/>
  <c r="B2" i="11"/>
  <c r="N13" i="11" l="1"/>
  <c r="I13" i="11"/>
  <c r="J13" i="11"/>
  <c r="K13" i="11"/>
  <c r="L13" i="11"/>
  <c r="M13" i="11"/>
  <c r="J3" i="1"/>
  <c r="E13" i="2"/>
  <c r="J5" i="1" s="1"/>
  <c r="E13" i="3"/>
  <c r="J4" i="1" s="1"/>
  <c r="E20" i="4"/>
  <c r="E18" i="5"/>
  <c r="J2" i="1" s="1"/>
  <c r="J21" i="7" l="1"/>
  <c r="J17" i="7"/>
  <c r="J18" i="7"/>
  <c r="J19" i="7"/>
  <c r="J20" i="7"/>
  <c r="J7" i="7"/>
  <c r="J16" i="7"/>
  <c r="J15" i="7"/>
  <c r="J14" i="7"/>
  <c r="J13" i="7"/>
  <c r="J12" i="7"/>
  <c r="J11" i="7"/>
  <c r="J10" i="7"/>
  <c r="J3" i="7"/>
  <c r="J9" i="7"/>
  <c r="J8" i="7"/>
  <c r="J5" i="7"/>
  <c r="J6" i="7"/>
  <c r="J4" i="7"/>
  <c r="H28" i="3"/>
  <c r="I28" i="3"/>
  <c r="J28" i="3"/>
  <c r="K28" i="3"/>
  <c r="L28" i="3"/>
  <c r="M28" i="3"/>
  <c r="N28" i="3"/>
  <c r="N29" i="3" s="1"/>
  <c r="O28" i="3"/>
  <c r="H26" i="3"/>
  <c r="I26" i="3"/>
  <c r="J26" i="3"/>
  <c r="K26" i="3"/>
  <c r="L26" i="3"/>
  <c r="M26" i="3"/>
  <c r="N26" i="3"/>
  <c r="O26" i="3"/>
  <c r="E3" i="4"/>
  <c r="E4" i="4"/>
  <c r="I13" i="4" s="1"/>
  <c r="C3" i="1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3" i="2"/>
  <c r="E4" i="2"/>
  <c r="E5" i="2"/>
  <c r="E6" i="2"/>
  <c r="E7" i="2"/>
  <c r="E8" i="2"/>
  <c r="E9" i="2"/>
  <c r="E10" i="2"/>
  <c r="E11" i="2"/>
  <c r="E12" i="2"/>
  <c r="E2" i="2"/>
  <c r="F4" i="1"/>
  <c r="J13" i="3"/>
  <c r="D4" i="1" s="1"/>
  <c r="K13" i="3"/>
  <c r="E4" i="1" s="1"/>
  <c r="L13" i="3"/>
  <c r="M13" i="3"/>
  <c r="N13" i="3"/>
  <c r="I13" i="3"/>
  <c r="C4" i="1" s="1"/>
  <c r="H13" i="3"/>
  <c r="H29" i="3" s="1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3" i="4"/>
  <c r="B14" i="4"/>
  <c r="B15" i="4"/>
  <c r="B16" i="4"/>
  <c r="B17" i="4"/>
  <c r="B18" i="4"/>
  <c r="B19" i="4"/>
  <c r="B12" i="4"/>
  <c r="B11" i="4"/>
  <c r="B10" i="4"/>
  <c r="B9" i="4"/>
  <c r="B8" i="4"/>
  <c r="B7" i="4"/>
  <c r="B6" i="4"/>
  <c r="B5" i="4"/>
  <c r="B4" i="4"/>
  <c r="B3" i="4"/>
  <c r="B2" i="4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2" i="2"/>
  <c r="B5" i="1" l="1"/>
  <c r="K27" i="3"/>
  <c r="H27" i="3"/>
  <c r="I29" i="3"/>
  <c r="J13" i="4"/>
  <c r="D3" i="1" s="1"/>
  <c r="D8" i="7" s="1"/>
  <c r="M13" i="5"/>
  <c r="H13" i="5"/>
  <c r="K13" i="5"/>
  <c r="E2" i="1" s="1"/>
  <c r="M13" i="4"/>
  <c r="G7" i="7" s="1"/>
  <c r="K29" i="3"/>
  <c r="O13" i="3"/>
  <c r="O27" i="3" s="1"/>
  <c r="J27" i="3"/>
  <c r="J29" i="3"/>
  <c r="O29" i="3"/>
  <c r="I27" i="3"/>
  <c r="B4" i="1"/>
  <c r="M27" i="3"/>
  <c r="M29" i="3"/>
  <c r="N27" i="3"/>
  <c r="L27" i="3"/>
  <c r="L29" i="3"/>
  <c r="L13" i="4"/>
  <c r="F3" i="1" s="1"/>
  <c r="F9" i="7" s="1"/>
  <c r="H13" i="4"/>
  <c r="B3" i="1" s="1"/>
  <c r="N13" i="4"/>
  <c r="H9" i="7" s="1"/>
  <c r="K13" i="4"/>
  <c r="E3" i="1" s="1"/>
  <c r="E9" i="7" s="1"/>
  <c r="H8" i="7"/>
  <c r="C9" i="7"/>
  <c r="C8" i="7"/>
  <c r="C7" i="7"/>
  <c r="L13" i="5"/>
  <c r="N13" i="5"/>
  <c r="J13" i="5"/>
  <c r="D2" i="1" s="1"/>
  <c r="I13" i="5"/>
  <c r="C2" i="1" s="1"/>
  <c r="C5" i="7" s="1"/>
  <c r="F5" i="1"/>
  <c r="E5" i="1"/>
  <c r="D5" i="1"/>
  <c r="C5" i="1"/>
  <c r="D9" i="7" l="1"/>
  <c r="F2" i="1"/>
  <c r="F3" i="7" s="1"/>
  <c r="C16" i="7"/>
  <c r="C21" i="7"/>
  <c r="C18" i="7"/>
  <c r="C19" i="7"/>
  <c r="C20" i="7"/>
  <c r="C17" i="7"/>
  <c r="H10" i="7"/>
  <c r="H17" i="7"/>
  <c r="H18" i="7"/>
  <c r="H19" i="7"/>
  <c r="H20" i="7"/>
  <c r="H21" i="7"/>
  <c r="E17" i="7"/>
  <c r="E18" i="7"/>
  <c r="E19" i="7"/>
  <c r="E20" i="7"/>
  <c r="E21" i="7"/>
  <c r="F17" i="7"/>
  <c r="F19" i="7"/>
  <c r="F21" i="7"/>
  <c r="F18" i="7"/>
  <c r="F20" i="7"/>
  <c r="G11" i="7"/>
  <c r="G17" i="7"/>
  <c r="G18" i="7"/>
  <c r="G20" i="7"/>
  <c r="G19" i="7"/>
  <c r="G21" i="7"/>
  <c r="D13" i="7"/>
  <c r="D17" i="7"/>
  <c r="D18" i="7"/>
  <c r="D19" i="7"/>
  <c r="D20" i="7"/>
  <c r="D21" i="7"/>
  <c r="B16" i="7"/>
  <c r="B18" i="7"/>
  <c r="B19" i="7"/>
  <c r="B17" i="7"/>
  <c r="B20" i="7"/>
  <c r="B21" i="7"/>
  <c r="D4" i="7"/>
  <c r="H16" i="7"/>
  <c r="H15" i="7"/>
  <c r="H14" i="7"/>
  <c r="H13" i="7"/>
  <c r="H12" i="7"/>
  <c r="H11" i="7"/>
  <c r="G10" i="7"/>
  <c r="B11" i="7"/>
  <c r="B13" i="7"/>
  <c r="B14" i="7"/>
  <c r="B10" i="7"/>
  <c r="B12" i="7"/>
  <c r="B15" i="7"/>
  <c r="D7" i="7"/>
  <c r="G8" i="7"/>
  <c r="G6" i="7"/>
  <c r="G9" i="7"/>
  <c r="G3" i="7"/>
  <c r="G4" i="7"/>
  <c r="G5" i="7"/>
  <c r="H7" i="7"/>
  <c r="H6" i="7"/>
  <c r="B2" i="1"/>
  <c r="B4" i="7" s="1"/>
  <c r="O13" i="5"/>
  <c r="P13" i="5" s="1"/>
  <c r="H3" i="7"/>
  <c r="D5" i="7"/>
  <c r="D6" i="7"/>
  <c r="G16" i="7"/>
  <c r="D12" i="7"/>
  <c r="D16" i="7"/>
  <c r="G14" i="7"/>
  <c r="D11" i="7"/>
  <c r="D10" i="7"/>
  <c r="D15" i="7"/>
  <c r="G13" i="7"/>
  <c r="G15" i="7"/>
  <c r="D14" i="7"/>
  <c r="G12" i="7"/>
  <c r="P13" i="2"/>
  <c r="H4" i="7"/>
  <c r="H5" i="7"/>
  <c r="B7" i="7"/>
  <c r="F8" i="7"/>
  <c r="E6" i="7"/>
  <c r="E3" i="7"/>
  <c r="F4" i="7"/>
  <c r="E7" i="7"/>
  <c r="F5" i="7"/>
  <c r="F7" i="7"/>
  <c r="B9" i="7"/>
  <c r="E4" i="7"/>
  <c r="E8" i="7"/>
  <c r="B8" i="7"/>
  <c r="E5" i="7"/>
  <c r="F6" i="7"/>
  <c r="B5" i="7"/>
  <c r="O13" i="4"/>
  <c r="I3" i="1" s="1"/>
  <c r="K3" i="1" s="1"/>
  <c r="I4" i="1"/>
  <c r="K4" i="1" s="1"/>
  <c r="P13" i="3"/>
  <c r="D3" i="7"/>
  <c r="C4" i="7"/>
  <c r="C6" i="7"/>
  <c r="C3" i="7"/>
  <c r="C10" i="7"/>
  <c r="C11" i="7"/>
  <c r="C12" i="7"/>
  <c r="C13" i="7"/>
  <c r="C14" i="7"/>
  <c r="C15" i="7"/>
  <c r="E10" i="7"/>
  <c r="E11" i="7"/>
  <c r="E12" i="7"/>
  <c r="E13" i="7"/>
  <c r="E14" i="7"/>
  <c r="E15" i="7"/>
  <c r="E16" i="7"/>
  <c r="F10" i="7"/>
  <c r="F11" i="7"/>
  <c r="F12" i="7"/>
  <c r="F13" i="7"/>
  <c r="F14" i="7"/>
  <c r="F15" i="7"/>
  <c r="F16" i="7"/>
  <c r="B6" i="7" l="1"/>
  <c r="B3" i="7"/>
  <c r="P13" i="4"/>
  <c r="I2" i="1"/>
  <c r="K2" i="1" s="1"/>
  <c r="I5" i="1"/>
  <c r="I13" i="7" s="1"/>
  <c r="K13" i="7" s="1"/>
  <c r="I4" i="7"/>
  <c r="I5" i="7"/>
  <c r="K5" i="7" s="1"/>
  <c r="I9" i="7"/>
  <c r="I8" i="7"/>
  <c r="I7" i="7"/>
  <c r="I15" i="7" l="1"/>
  <c r="K15" i="7" s="1"/>
  <c r="G37" i="7" s="1"/>
  <c r="I14" i="7"/>
  <c r="K14" i="7" s="1"/>
  <c r="K5" i="1"/>
  <c r="I19" i="7"/>
  <c r="K19" i="7" s="1"/>
  <c r="I20" i="7"/>
  <c r="I21" i="7"/>
  <c r="I17" i="7"/>
  <c r="K17" i="7" s="1"/>
  <c r="I18" i="7"/>
  <c r="K18" i="7" s="1"/>
  <c r="I12" i="7"/>
  <c r="M12" i="7" s="1"/>
  <c r="I3" i="7"/>
  <c r="M3" i="7" s="1"/>
  <c r="I6" i="7"/>
  <c r="K6" i="7" s="1"/>
  <c r="G28" i="7" s="1"/>
  <c r="I11" i="7"/>
  <c r="K11" i="7" s="1"/>
  <c r="G33" i="7" s="1"/>
  <c r="I10" i="7"/>
  <c r="K10" i="7" s="1"/>
  <c r="H32" i="7" s="1"/>
  <c r="D41" i="7"/>
  <c r="I16" i="7"/>
  <c r="M16" i="7" s="1"/>
  <c r="M7" i="7"/>
  <c r="K7" i="7"/>
  <c r="E29" i="7" s="1"/>
  <c r="M4" i="7"/>
  <c r="K4" i="7"/>
  <c r="G26" i="7" s="1"/>
  <c r="M8" i="7"/>
  <c r="K8" i="7"/>
  <c r="B30" i="7" s="1"/>
  <c r="M15" i="7"/>
  <c r="M9" i="7"/>
  <c r="K9" i="7"/>
  <c r="G31" i="7" s="1"/>
  <c r="F36" i="7"/>
  <c r="M14" i="7"/>
  <c r="C35" i="7"/>
  <c r="M13" i="7"/>
  <c r="D27" i="7"/>
  <c r="M5" i="7"/>
  <c r="G27" i="7"/>
  <c r="C27" i="7"/>
  <c r="F27" i="7"/>
  <c r="B27" i="7"/>
  <c r="E27" i="7"/>
  <c r="H27" i="7"/>
  <c r="C36" i="7"/>
  <c r="H36" i="7"/>
  <c r="B36" i="7"/>
  <c r="G36" i="7"/>
  <c r="G35" i="7"/>
  <c r="H35" i="7"/>
  <c r="B35" i="7"/>
  <c r="D35" i="7"/>
  <c r="E35" i="7"/>
  <c r="F35" i="7"/>
  <c r="E36" i="7" l="1"/>
  <c r="D36" i="7"/>
  <c r="K3" i="7"/>
  <c r="M11" i="7"/>
  <c r="M10" i="7"/>
  <c r="K291" i="13"/>
  <c r="K299" i="13"/>
  <c r="K307" i="13"/>
  <c r="K315" i="13"/>
  <c r="K323" i="13"/>
  <c r="K331" i="13"/>
  <c r="K339" i="13"/>
  <c r="K292" i="13"/>
  <c r="K300" i="13"/>
  <c r="K308" i="13"/>
  <c r="K316" i="13"/>
  <c r="K324" i="13"/>
  <c r="K332" i="13"/>
  <c r="K340" i="13"/>
  <c r="K293" i="13"/>
  <c r="K301" i="13"/>
  <c r="K309" i="13"/>
  <c r="K317" i="13"/>
  <c r="K325" i="13"/>
  <c r="K333" i="13"/>
  <c r="K341" i="13"/>
  <c r="K294" i="13"/>
  <c r="K302" i="13"/>
  <c r="K310" i="13"/>
  <c r="K318" i="13"/>
  <c r="K326" i="13"/>
  <c r="K334" i="13"/>
  <c r="K342" i="13"/>
  <c r="K297" i="13"/>
  <c r="K313" i="13"/>
  <c r="K329" i="13"/>
  <c r="K298" i="13"/>
  <c r="K314" i="13"/>
  <c r="K330" i="13"/>
  <c r="K303" i="13"/>
  <c r="K319" i="13"/>
  <c r="K335" i="13"/>
  <c r="K288" i="13"/>
  <c r="K304" i="13"/>
  <c r="K320" i="13"/>
  <c r="K336" i="13"/>
  <c r="K305" i="13"/>
  <c r="K337" i="13"/>
  <c r="K306" i="13"/>
  <c r="K338" i="13"/>
  <c r="K311" i="13"/>
  <c r="K343" i="13"/>
  <c r="K312" i="13"/>
  <c r="K344" i="13"/>
  <c r="K289" i="13"/>
  <c r="K321" i="13"/>
  <c r="K290" i="13"/>
  <c r="K322" i="13"/>
  <c r="K295" i="13"/>
  <c r="K296" i="13"/>
  <c r="K327" i="13"/>
  <c r="K328" i="13"/>
  <c r="F255" i="13"/>
  <c r="F263" i="13"/>
  <c r="F268" i="13"/>
  <c r="F283" i="13"/>
  <c r="F243" i="13"/>
  <c r="F250" i="13"/>
  <c r="F231" i="13"/>
  <c r="F284" i="13"/>
  <c r="F236" i="13"/>
  <c r="F287" i="13"/>
  <c r="F254" i="13"/>
  <c r="F279" i="13"/>
  <c r="F251" i="13"/>
  <c r="F275" i="13"/>
  <c r="F242" i="13"/>
  <c r="F245" i="13"/>
  <c r="F256" i="13"/>
  <c r="F282" i="13"/>
  <c r="F270" i="13"/>
  <c r="F241" i="13"/>
  <c r="F259" i="13"/>
  <c r="F257" i="13"/>
  <c r="F247" i="13"/>
  <c r="F265" i="13"/>
  <c r="F240" i="13"/>
  <c r="F286" i="13"/>
  <c r="F238" i="13"/>
  <c r="F273" i="13"/>
  <c r="F232" i="13"/>
  <c r="F239" i="13"/>
  <c r="F260" i="13"/>
  <c r="F277" i="13"/>
  <c r="F235" i="13"/>
  <c r="F246" i="13"/>
  <c r="F264" i="13"/>
  <c r="F267" i="13"/>
  <c r="F234" i="13"/>
  <c r="F237" i="13"/>
  <c r="F233" i="13"/>
  <c r="F272" i="13"/>
  <c r="F274" i="13"/>
  <c r="F252" i="13"/>
  <c r="F266" i="13"/>
  <c r="F280" i="13"/>
  <c r="F261" i="13"/>
  <c r="F278" i="13"/>
  <c r="F244" i="13"/>
  <c r="F269" i="13"/>
  <c r="F249" i="13"/>
  <c r="F258" i="13"/>
  <c r="F276" i="13"/>
  <c r="F285" i="13"/>
  <c r="F262" i="13"/>
  <c r="F281" i="13"/>
  <c r="F248" i="13"/>
  <c r="F271" i="13"/>
  <c r="F253" i="13"/>
  <c r="M6" i="7"/>
  <c r="I176" i="13"/>
  <c r="I184" i="13"/>
  <c r="I192" i="13"/>
  <c r="I200" i="13"/>
  <c r="I224" i="13"/>
  <c r="I211" i="13"/>
  <c r="I217" i="13"/>
  <c r="I223" i="13"/>
  <c r="I226" i="13"/>
  <c r="I177" i="13"/>
  <c r="I185" i="13"/>
  <c r="I193" i="13"/>
  <c r="I201" i="13"/>
  <c r="I213" i="13"/>
  <c r="I219" i="13"/>
  <c r="I209" i="13"/>
  <c r="I222" i="13"/>
  <c r="I228" i="13"/>
  <c r="I178" i="13"/>
  <c r="I186" i="13"/>
  <c r="I194" i="13"/>
  <c r="I202" i="13"/>
  <c r="I221" i="13"/>
  <c r="I227" i="13"/>
  <c r="I214" i="13"/>
  <c r="I210" i="13"/>
  <c r="I179" i="13"/>
  <c r="I187" i="13"/>
  <c r="I195" i="13"/>
  <c r="I203" i="13"/>
  <c r="I229" i="13"/>
  <c r="I215" i="13"/>
  <c r="I182" i="13"/>
  <c r="I198" i="13"/>
  <c r="I207" i="13"/>
  <c r="I230" i="13"/>
  <c r="I206" i="13"/>
  <c r="I183" i="13"/>
  <c r="I199" i="13"/>
  <c r="I212" i="13"/>
  <c r="I218" i="13"/>
  <c r="I188" i="13"/>
  <c r="I204" i="13"/>
  <c r="I189" i="13"/>
  <c r="I205" i="13"/>
  <c r="I174" i="13"/>
  <c r="I208" i="13"/>
  <c r="I175" i="13"/>
  <c r="I216" i="13"/>
  <c r="I180" i="13"/>
  <c r="I181" i="13"/>
  <c r="I190" i="13"/>
  <c r="I191" i="13"/>
  <c r="I220" i="13"/>
  <c r="I225" i="13"/>
  <c r="I196" i="13"/>
  <c r="I197" i="13"/>
  <c r="B25" i="7"/>
  <c r="C3" i="15" s="1"/>
  <c r="I75" i="13"/>
  <c r="I95" i="13"/>
  <c r="I103" i="13"/>
  <c r="I111" i="13"/>
  <c r="I60" i="13"/>
  <c r="I72" i="13"/>
  <c r="I83" i="13"/>
  <c r="I96" i="13"/>
  <c r="I104" i="13"/>
  <c r="I112" i="13"/>
  <c r="I68" i="13"/>
  <c r="I64" i="13"/>
  <c r="I77" i="13"/>
  <c r="I89" i="13"/>
  <c r="I97" i="13"/>
  <c r="I105" i="13"/>
  <c r="I113" i="13"/>
  <c r="I76" i="13"/>
  <c r="I73" i="13"/>
  <c r="I69" i="13"/>
  <c r="I82" i="13"/>
  <c r="I61" i="13"/>
  <c r="I90" i="13"/>
  <c r="I98" i="13"/>
  <c r="I106" i="13"/>
  <c r="I114" i="13"/>
  <c r="I84" i="13"/>
  <c r="I74" i="13"/>
  <c r="I87" i="13"/>
  <c r="I71" i="13"/>
  <c r="I62" i="13"/>
  <c r="I91" i="13"/>
  <c r="I99" i="13"/>
  <c r="I107" i="13"/>
  <c r="I115" i="13"/>
  <c r="I79" i="13"/>
  <c r="I88" i="13"/>
  <c r="I70" i="13"/>
  <c r="I92" i="13"/>
  <c r="I100" i="13"/>
  <c r="I108" i="13"/>
  <c r="I116" i="13"/>
  <c r="I66" i="13"/>
  <c r="I78" i="13"/>
  <c r="I93" i="13"/>
  <c r="I101" i="13"/>
  <c r="I109" i="13"/>
  <c r="I63" i="13"/>
  <c r="I80" i="13"/>
  <c r="I65" i="13"/>
  <c r="I110" i="13"/>
  <c r="I86" i="13"/>
  <c r="I81" i="13"/>
  <c r="I67" i="13"/>
  <c r="I94" i="13"/>
  <c r="I85" i="13"/>
  <c r="I102" i="13"/>
  <c r="F64" i="13"/>
  <c r="F72" i="13"/>
  <c r="F80" i="13"/>
  <c r="F88" i="13"/>
  <c r="F96" i="13"/>
  <c r="F104" i="13"/>
  <c r="F112" i="13"/>
  <c r="F82" i="13"/>
  <c r="F98" i="13"/>
  <c r="F114" i="13"/>
  <c r="F75" i="13"/>
  <c r="F115" i="13"/>
  <c r="F84" i="13"/>
  <c r="F100" i="13"/>
  <c r="F65" i="13"/>
  <c r="F73" i="13"/>
  <c r="F81" i="13"/>
  <c r="F89" i="13"/>
  <c r="F97" i="13"/>
  <c r="F105" i="13"/>
  <c r="F113" i="13"/>
  <c r="F74" i="13"/>
  <c r="F90" i="13"/>
  <c r="F106" i="13"/>
  <c r="F83" i="13"/>
  <c r="F107" i="13"/>
  <c r="F92" i="13"/>
  <c r="F108" i="13"/>
  <c r="F69" i="13"/>
  <c r="F66" i="13"/>
  <c r="F67" i="13"/>
  <c r="F99" i="13"/>
  <c r="F68" i="13"/>
  <c r="F91" i="13"/>
  <c r="F60" i="13"/>
  <c r="F116" i="13"/>
  <c r="F76" i="13"/>
  <c r="F62" i="13"/>
  <c r="F70" i="13"/>
  <c r="F78" i="13"/>
  <c r="F86" i="13"/>
  <c r="F94" i="13"/>
  <c r="F102" i="13"/>
  <c r="F110" i="13"/>
  <c r="F85" i="13"/>
  <c r="F95" i="13"/>
  <c r="F101" i="13"/>
  <c r="F87" i="13"/>
  <c r="F93" i="13"/>
  <c r="F61" i="13"/>
  <c r="F63" i="13"/>
  <c r="F103" i="13"/>
  <c r="F77" i="13"/>
  <c r="F109" i="13"/>
  <c r="F79" i="13"/>
  <c r="F111" i="13"/>
  <c r="F71" i="13"/>
  <c r="H92" i="13"/>
  <c r="H100" i="13"/>
  <c r="H108" i="13"/>
  <c r="H116" i="13"/>
  <c r="H93" i="13"/>
  <c r="H101" i="13"/>
  <c r="H109" i="13"/>
  <c r="H64" i="13"/>
  <c r="H81" i="13"/>
  <c r="H61" i="13"/>
  <c r="H90" i="13"/>
  <c r="H98" i="13"/>
  <c r="H106" i="13"/>
  <c r="H114" i="13"/>
  <c r="H67" i="13"/>
  <c r="H97" i="13"/>
  <c r="H111" i="13"/>
  <c r="H72" i="13"/>
  <c r="H82" i="13"/>
  <c r="H70" i="13"/>
  <c r="H78" i="13"/>
  <c r="H74" i="13"/>
  <c r="H75" i="13"/>
  <c r="H99" i="13"/>
  <c r="H112" i="13"/>
  <c r="H80" i="13"/>
  <c r="H87" i="13"/>
  <c r="H60" i="13"/>
  <c r="H69" i="13"/>
  <c r="H83" i="13"/>
  <c r="H102" i="13"/>
  <c r="H113" i="13"/>
  <c r="H88" i="13"/>
  <c r="H79" i="13"/>
  <c r="H84" i="13"/>
  <c r="H89" i="13"/>
  <c r="H103" i="13"/>
  <c r="H115" i="13"/>
  <c r="H65" i="13"/>
  <c r="H66" i="13"/>
  <c r="H85" i="13"/>
  <c r="H91" i="13"/>
  <c r="H104" i="13"/>
  <c r="H73" i="13"/>
  <c r="H63" i="13"/>
  <c r="H71" i="13"/>
  <c r="H94" i="13"/>
  <c r="H105" i="13"/>
  <c r="H68" i="13"/>
  <c r="H76" i="13"/>
  <c r="H62" i="13"/>
  <c r="H95" i="13"/>
  <c r="H107" i="13"/>
  <c r="H86" i="13"/>
  <c r="H77" i="13"/>
  <c r="H96" i="13"/>
  <c r="H110" i="13"/>
  <c r="C4" i="15"/>
  <c r="J78" i="13"/>
  <c r="J94" i="13"/>
  <c r="J99" i="13"/>
  <c r="J85" i="13"/>
  <c r="J86" i="13"/>
  <c r="J61" i="13"/>
  <c r="J102" i="13"/>
  <c r="J107" i="13"/>
  <c r="J96" i="13"/>
  <c r="J109" i="13"/>
  <c r="J108" i="13"/>
  <c r="J60" i="13"/>
  <c r="J65" i="13"/>
  <c r="J63" i="13"/>
  <c r="J90" i="13"/>
  <c r="J81" i="13"/>
  <c r="J62" i="13"/>
  <c r="J79" i="13"/>
  <c r="J106" i="13"/>
  <c r="J105" i="13"/>
  <c r="J69" i="13"/>
  <c r="J82" i="13"/>
  <c r="J75" i="13"/>
  <c r="J88" i="13"/>
  <c r="J87" i="13"/>
  <c r="J89" i="13"/>
  <c r="J110" i="13"/>
  <c r="J77" i="13"/>
  <c r="J112" i="13"/>
  <c r="J98" i="13"/>
  <c r="J68" i="13"/>
  <c r="J97" i="13"/>
  <c r="J91" i="13"/>
  <c r="J70" i="13"/>
  <c r="J114" i="13"/>
  <c r="J95" i="13"/>
  <c r="J113" i="13"/>
  <c r="J115" i="13"/>
  <c r="J83" i="13"/>
  <c r="J103" i="13"/>
  <c r="J92" i="13"/>
  <c r="J111" i="13"/>
  <c r="J76" i="13"/>
  <c r="J116" i="13"/>
  <c r="J100" i="13"/>
  <c r="J66" i="13"/>
  <c r="J64" i="13"/>
  <c r="J67" i="13"/>
  <c r="J80" i="13"/>
  <c r="J93" i="13"/>
  <c r="J73" i="13"/>
  <c r="J71" i="13"/>
  <c r="J84" i="13"/>
  <c r="J74" i="13"/>
  <c r="J72" i="13"/>
  <c r="J104" i="13"/>
  <c r="J101" i="13"/>
  <c r="G66" i="13"/>
  <c r="G74" i="13"/>
  <c r="G82" i="13"/>
  <c r="G103" i="13"/>
  <c r="G97" i="13"/>
  <c r="G98" i="13"/>
  <c r="G67" i="13"/>
  <c r="G75" i="13"/>
  <c r="G83" i="13"/>
  <c r="G111" i="13"/>
  <c r="G96" i="13"/>
  <c r="G93" i="13"/>
  <c r="G64" i="13"/>
  <c r="G72" i="13"/>
  <c r="G80" i="13"/>
  <c r="G88" i="13"/>
  <c r="G116" i="13"/>
  <c r="G110" i="13"/>
  <c r="G107" i="13"/>
  <c r="G65" i="13"/>
  <c r="G78" i="13"/>
  <c r="G105" i="13"/>
  <c r="G68" i="13"/>
  <c r="G79" i="13"/>
  <c r="G92" i="13"/>
  <c r="G91" i="13"/>
  <c r="G101" i="13"/>
  <c r="G99" i="13"/>
  <c r="G109" i="13"/>
  <c r="G113" i="13"/>
  <c r="G69" i="13"/>
  <c r="G81" i="13"/>
  <c r="G100" i="13"/>
  <c r="G106" i="13"/>
  <c r="G70" i="13"/>
  <c r="G84" i="13"/>
  <c r="G108" i="13"/>
  <c r="G115" i="13"/>
  <c r="G114" i="13"/>
  <c r="G60" i="13"/>
  <c r="G71" i="13"/>
  <c r="G85" i="13"/>
  <c r="G94" i="13"/>
  <c r="G104" i="13"/>
  <c r="G90" i="13"/>
  <c r="G61" i="13"/>
  <c r="G73" i="13"/>
  <c r="G86" i="13"/>
  <c r="G102" i="13"/>
  <c r="G112" i="13"/>
  <c r="G89" i="13"/>
  <c r="G62" i="13"/>
  <c r="G76" i="13"/>
  <c r="G87" i="13"/>
  <c r="G63" i="13"/>
  <c r="G77" i="13"/>
  <c r="G95" i="13"/>
  <c r="L67" i="13"/>
  <c r="L75" i="13"/>
  <c r="L83" i="13"/>
  <c r="L112" i="13"/>
  <c r="L109" i="13"/>
  <c r="L108" i="13"/>
  <c r="L105" i="13"/>
  <c r="L90" i="13"/>
  <c r="L60" i="13"/>
  <c r="L68" i="13"/>
  <c r="L76" i="13"/>
  <c r="L84" i="13"/>
  <c r="L116" i="13"/>
  <c r="L113" i="13"/>
  <c r="L61" i="13"/>
  <c r="L69" i="13"/>
  <c r="L77" i="13"/>
  <c r="L85" i="13"/>
  <c r="L95" i="13"/>
  <c r="L91" i="13"/>
  <c r="L62" i="13"/>
  <c r="L70" i="13"/>
  <c r="L78" i="13"/>
  <c r="L86" i="13"/>
  <c r="L103" i="13"/>
  <c r="L94" i="13"/>
  <c r="L115" i="13"/>
  <c r="L98" i="13"/>
  <c r="L99" i="13"/>
  <c r="L63" i="13"/>
  <c r="L71" i="13"/>
  <c r="L79" i="13"/>
  <c r="L87" i="13"/>
  <c r="L111" i="13"/>
  <c r="L102" i="13"/>
  <c r="L106" i="13"/>
  <c r="L64" i="13"/>
  <c r="L72" i="13"/>
  <c r="L80" i="13"/>
  <c r="L88" i="13"/>
  <c r="L110" i="13"/>
  <c r="L65" i="13"/>
  <c r="L73" i="13"/>
  <c r="L81" i="13"/>
  <c r="L96" i="13"/>
  <c r="L93" i="13"/>
  <c r="L92" i="13"/>
  <c r="L89" i="13"/>
  <c r="L107" i="13"/>
  <c r="L66" i="13"/>
  <c r="L74" i="13"/>
  <c r="L82" i="13"/>
  <c r="L104" i="13"/>
  <c r="L101" i="13"/>
  <c r="L100" i="13"/>
  <c r="L97" i="13"/>
  <c r="L114" i="13"/>
  <c r="K60" i="13"/>
  <c r="K78" i="13"/>
  <c r="K100" i="13"/>
  <c r="K113" i="13"/>
  <c r="K87" i="13"/>
  <c r="K115" i="13"/>
  <c r="K75" i="13"/>
  <c r="K68" i="13"/>
  <c r="K66" i="13"/>
  <c r="K83" i="13"/>
  <c r="K108" i="13"/>
  <c r="K94" i="13"/>
  <c r="K62" i="13"/>
  <c r="K95" i="13"/>
  <c r="K76" i="13"/>
  <c r="K74" i="13"/>
  <c r="K88" i="13"/>
  <c r="K86" i="13"/>
  <c r="K116" i="13"/>
  <c r="K102" i="13"/>
  <c r="K67" i="13"/>
  <c r="K70" i="13"/>
  <c r="K101" i="13"/>
  <c r="K98" i="13"/>
  <c r="K79" i="13"/>
  <c r="K77" i="13"/>
  <c r="K96" i="13"/>
  <c r="K103" i="13"/>
  <c r="K112" i="13"/>
  <c r="K81" i="13"/>
  <c r="K106" i="13"/>
  <c r="K84" i="13"/>
  <c r="K65" i="13"/>
  <c r="K82" i="13"/>
  <c r="K93" i="13"/>
  <c r="K90" i="13"/>
  <c r="K61" i="13"/>
  <c r="K110" i="13"/>
  <c r="K72" i="13"/>
  <c r="K80" i="13"/>
  <c r="K104" i="13"/>
  <c r="K85" i="13"/>
  <c r="K73" i="13"/>
  <c r="K109" i="13"/>
  <c r="K89" i="13"/>
  <c r="K91" i="13"/>
  <c r="K63" i="13"/>
  <c r="K114" i="13"/>
  <c r="K71" i="13"/>
  <c r="K97" i="13"/>
  <c r="K64" i="13"/>
  <c r="K99" i="13"/>
  <c r="K92" i="13"/>
  <c r="K105" i="13"/>
  <c r="K69" i="13"/>
  <c r="K107" i="13"/>
  <c r="K111" i="13"/>
  <c r="K41" i="13"/>
  <c r="K24" i="13"/>
  <c r="K37" i="13"/>
  <c r="K58" i="13"/>
  <c r="K38" i="13"/>
  <c r="K6" i="13"/>
  <c r="K31" i="13"/>
  <c r="K22" i="13"/>
  <c r="K30" i="13"/>
  <c r="K17" i="13"/>
  <c r="K59" i="13"/>
  <c r="K4" i="13"/>
  <c r="K49" i="13"/>
  <c r="K32" i="13"/>
  <c r="K45" i="13"/>
  <c r="K55" i="13"/>
  <c r="K19" i="13"/>
  <c r="K35" i="13"/>
  <c r="K26" i="13"/>
  <c r="K34" i="13"/>
  <c r="K12" i="13"/>
  <c r="K57" i="13"/>
  <c r="K40" i="13"/>
  <c r="K10" i="13"/>
  <c r="K39" i="13"/>
  <c r="K56" i="13"/>
  <c r="K27" i="13"/>
  <c r="K9" i="13"/>
  <c r="K5" i="13"/>
  <c r="K7" i="13"/>
  <c r="K47" i="13"/>
  <c r="K54" i="13"/>
  <c r="K20" i="13"/>
  <c r="K48" i="13"/>
  <c r="K18" i="13"/>
  <c r="K43" i="13"/>
  <c r="K51" i="13"/>
  <c r="K15" i="13"/>
  <c r="K28" i="13"/>
  <c r="K13" i="13"/>
  <c r="K53" i="13"/>
  <c r="K36" i="13"/>
  <c r="K44" i="13"/>
  <c r="K25" i="13"/>
  <c r="K8" i="13"/>
  <c r="K21" i="13"/>
  <c r="K42" i="13"/>
  <c r="K23" i="13"/>
  <c r="K3" i="13"/>
  <c r="K52" i="13"/>
  <c r="K33" i="13"/>
  <c r="K16" i="13"/>
  <c r="K29" i="13"/>
  <c r="K50" i="13"/>
  <c r="K46" i="13"/>
  <c r="K11" i="13"/>
  <c r="K14" i="13"/>
  <c r="K125" i="13"/>
  <c r="K157" i="13"/>
  <c r="K166" i="13"/>
  <c r="K148" i="13"/>
  <c r="K163" i="13"/>
  <c r="K138" i="13"/>
  <c r="K152" i="13"/>
  <c r="K129" i="13"/>
  <c r="K161" i="13"/>
  <c r="K121" i="13"/>
  <c r="K123" i="13"/>
  <c r="K130" i="13"/>
  <c r="K139" i="13"/>
  <c r="K140" i="13"/>
  <c r="K147" i="13"/>
  <c r="K133" i="13"/>
  <c r="K165" i="13"/>
  <c r="K155" i="13"/>
  <c r="K144" i="13"/>
  <c r="K142" i="13"/>
  <c r="K171" i="13"/>
  <c r="K141" i="13"/>
  <c r="K173" i="13"/>
  <c r="K128" i="13"/>
  <c r="K118" i="13"/>
  <c r="K134" i="13"/>
  <c r="K170" i="13"/>
  <c r="K167" i="13"/>
  <c r="K172" i="13"/>
  <c r="K132" i="13"/>
  <c r="K127" i="13"/>
  <c r="K137" i="13"/>
  <c r="K169" i="13"/>
  <c r="K124" i="13"/>
  <c r="K168" i="13"/>
  <c r="K158" i="13"/>
  <c r="K159" i="13"/>
  <c r="K150" i="13"/>
  <c r="K154" i="13"/>
  <c r="K119" i="13"/>
  <c r="K145" i="13"/>
  <c r="K117" i="13"/>
  <c r="K149" i="13"/>
  <c r="K136" i="13"/>
  <c r="K131" i="13"/>
  <c r="K151" i="13"/>
  <c r="K160" i="13"/>
  <c r="K120" i="13"/>
  <c r="K156" i="13"/>
  <c r="K143" i="13"/>
  <c r="K122" i="13"/>
  <c r="K153" i="13"/>
  <c r="K135" i="13"/>
  <c r="K164" i="13"/>
  <c r="K162" i="13"/>
  <c r="K126" i="13"/>
  <c r="K146" i="13"/>
  <c r="D39" i="7"/>
  <c r="H759" i="13" s="1"/>
  <c r="F33" i="7"/>
  <c r="J434" i="13" s="1"/>
  <c r="J549" i="13"/>
  <c r="J521" i="13"/>
  <c r="J540" i="13"/>
  <c r="J572" i="13"/>
  <c r="J563" i="13"/>
  <c r="J551" i="13"/>
  <c r="J555" i="13"/>
  <c r="J523" i="13"/>
  <c r="J525" i="13"/>
  <c r="J566" i="13"/>
  <c r="J544" i="13"/>
  <c r="J565" i="13"/>
  <c r="J553" i="13"/>
  <c r="J517" i="13"/>
  <c r="J557" i="13"/>
  <c r="J542" i="13"/>
  <c r="J548" i="13"/>
  <c r="J527" i="13"/>
  <c r="J570" i="13"/>
  <c r="J522" i="13"/>
  <c r="J536" i="13"/>
  <c r="J568" i="13"/>
  <c r="J550" i="13"/>
  <c r="J538" i="13"/>
  <c r="J562" i="13"/>
  <c r="J571" i="13"/>
  <c r="J569" i="13"/>
  <c r="J534" i="13"/>
  <c r="J552" i="13"/>
  <c r="J556" i="13"/>
  <c r="J560" i="13"/>
  <c r="J519" i="13"/>
  <c r="J529" i="13"/>
  <c r="J526" i="13"/>
  <c r="J535" i="13"/>
  <c r="J564" i="13"/>
  <c r="J520" i="13"/>
  <c r="J546" i="13"/>
  <c r="J530" i="13"/>
  <c r="J539" i="13"/>
  <c r="J537" i="13"/>
  <c r="J518" i="13"/>
  <c r="J531" i="13"/>
  <c r="J559" i="13"/>
  <c r="J543" i="13"/>
  <c r="J541" i="13"/>
  <c r="J554" i="13"/>
  <c r="J528" i="13"/>
  <c r="J532" i="13"/>
  <c r="J547" i="13"/>
  <c r="J545" i="13"/>
  <c r="J558" i="13"/>
  <c r="J516" i="13"/>
  <c r="J533" i="13"/>
  <c r="J524" i="13"/>
  <c r="J567" i="13"/>
  <c r="J561" i="13"/>
  <c r="L616" i="13"/>
  <c r="L624" i="13"/>
  <c r="L578" i="13"/>
  <c r="L586" i="13"/>
  <c r="L594" i="13"/>
  <c r="L602" i="13"/>
  <c r="L610" i="13"/>
  <c r="L623" i="13"/>
  <c r="L629" i="13"/>
  <c r="L621" i="13"/>
  <c r="L579" i="13"/>
  <c r="L587" i="13"/>
  <c r="L595" i="13"/>
  <c r="L603" i="13"/>
  <c r="L611" i="13"/>
  <c r="L580" i="13"/>
  <c r="L588" i="13"/>
  <c r="L596" i="13"/>
  <c r="L604" i="13"/>
  <c r="L612" i="13"/>
  <c r="L619" i="13"/>
  <c r="L577" i="13"/>
  <c r="L585" i="13"/>
  <c r="L593" i="13"/>
  <c r="L601" i="13"/>
  <c r="L609" i="13"/>
  <c r="L615" i="13"/>
  <c r="L618" i="13"/>
  <c r="L582" i="13"/>
  <c r="L598" i="13"/>
  <c r="L625" i="13"/>
  <c r="L622" i="13"/>
  <c r="L583" i="13"/>
  <c r="L599" i="13"/>
  <c r="L628" i="13"/>
  <c r="L584" i="13"/>
  <c r="L600" i="13"/>
  <c r="L626" i="13"/>
  <c r="L573" i="13"/>
  <c r="L589" i="13"/>
  <c r="L605" i="13"/>
  <c r="L574" i="13"/>
  <c r="L590" i="13"/>
  <c r="L606" i="13"/>
  <c r="L620" i="13"/>
  <c r="L575" i="13"/>
  <c r="L591" i="13"/>
  <c r="L607" i="13"/>
  <c r="L576" i="13"/>
  <c r="L592" i="13"/>
  <c r="L608" i="13"/>
  <c r="L581" i="13"/>
  <c r="L597" i="13"/>
  <c r="L613" i="13"/>
  <c r="L617" i="13"/>
  <c r="L614" i="13"/>
  <c r="L627" i="13"/>
  <c r="K12" i="7"/>
  <c r="B34" i="7" s="1"/>
  <c r="I517" i="13"/>
  <c r="I518" i="13"/>
  <c r="I519" i="13"/>
  <c r="I544" i="13"/>
  <c r="I533" i="13"/>
  <c r="I565" i="13"/>
  <c r="I567" i="13"/>
  <c r="I548" i="13"/>
  <c r="I537" i="13"/>
  <c r="I569" i="13"/>
  <c r="I526" i="13"/>
  <c r="I531" i="13"/>
  <c r="I552" i="13"/>
  <c r="I541" i="13"/>
  <c r="I523" i="13"/>
  <c r="I539" i="13"/>
  <c r="I550" i="13"/>
  <c r="I530" i="13"/>
  <c r="I522" i="13"/>
  <c r="I540" i="13"/>
  <c r="I572" i="13"/>
  <c r="I529" i="13"/>
  <c r="I561" i="13"/>
  <c r="I566" i="13"/>
  <c r="I554" i="13"/>
  <c r="I538" i="13"/>
  <c r="I521" i="13"/>
  <c r="I556" i="13"/>
  <c r="I534" i="13"/>
  <c r="I560" i="13"/>
  <c r="I547" i="13"/>
  <c r="I564" i="13"/>
  <c r="I525" i="13"/>
  <c r="I558" i="13"/>
  <c r="I568" i="13"/>
  <c r="I545" i="13"/>
  <c r="I524" i="13"/>
  <c r="I528" i="13"/>
  <c r="I553" i="13"/>
  <c r="I516" i="13"/>
  <c r="I532" i="13"/>
  <c r="I557" i="13"/>
  <c r="I520" i="13"/>
  <c r="I536" i="13"/>
  <c r="I555" i="13"/>
  <c r="I570" i="13"/>
  <c r="I549" i="13"/>
  <c r="I542" i="13"/>
  <c r="I535" i="13"/>
  <c r="I527" i="13"/>
  <c r="I551" i="13"/>
  <c r="I546" i="13"/>
  <c r="I563" i="13"/>
  <c r="I559" i="13"/>
  <c r="I543" i="13"/>
  <c r="I571" i="13"/>
  <c r="I562" i="13"/>
  <c r="G620" i="13"/>
  <c r="G601" i="13"/>
  <c r="G616" i="13"/>
  <c r="G586" i="13"/>
  <c r="G599" i="13"/>
  <c r="G596" i="13"/>
  <c r="G585" i="13"/>
  <c r="G590" i="13"/>
  <c r="G619" i="13"/>
  <c r="G574" i="13"/>
  <c r="G606" i="13"/>
  <c r="G625" i="13"/>
  <c r="G615" i="13"/>
  <c r="G603" i="13"/>
  <c r="G600" i="13"/>
  <c r="G598" i="13"/>
  <c r="G627" i="13"/>
  <c r="G593" i="13"/>
  <c r="G613" i="13"/>
  <c r="G617" i="13"/>
  <c r="G575" i="13"/>
  <c r="G607" i="13"/>
  <c r="G604" i="13"/>
  <c r="G589" i="13"/>
  <c r="G618" i="13"/>
  <c r="G594" i="13"/>
  <c r="G595" i="13"/>
  <c r="G592" i="13"/>
  <c r="G577" i="13"/>
  <c r="G610" i="13"/>
  <c r="G579" i="13"/>
  <c r="G580" i="13"/>
  <c r="G629" i="13"/>
  <c r="G578" i="13"/>
  <c r="G581" i="13"/>
  <c r="G614" i="13"/>
  <c r="G583" i="13"/>
  <c r="G584" i="13"/>
  <c r="G597" i="13"/>
  <c r="G605" i="13"/>
  <c r="G587" i="13"/>
  <c r="G588" i="13"/>
  <c r="G623" i="13"/>
  <c r="G573" i="13"/>
  <c r="G591" i="13"/>
  <c r="G576" i="13"/>
  <c r="G621" i="13"/>
  <c r="G622" i="13"/>
  <c r="G611" i="13"/>
  <c r="G612" i="13"/>
  <c r="G609" i="13"/>
  <c r="G582" i="13"/>
  <c r="G624" i="13"/>
  <c r="G626" i="13"/>
  <c r="G628" i="13"/>
  <c r="G602" i="13"/>
  <c r="G608" i="13"/>
  <c r="C40" i="7"/>
  <c r="F547" i="13"/>
  <c r="F521" i="13"/>
  <c r="F564" i="13"/>
  <c r="F522" i="13"/>
  <c r="F524" i="13"/>
  <c r="F537" i="13"/>
  <c r="F539" i="13"/>
  <c r="F556" i="13"/>
  <c r="F569" i="13"/>
  <c r="F545" i="13"/>
  <c r="F571" i="13"/>
  <c r="F516" i="13"/>
  <c r="F532" i="13"/>
  <c r="F559" i="13"/>
  <c r="F527" i="13"/>
  <c r="F544" i="13"/>
  <c r="F548" i="13"/>
  <c r="F543" i="13"/>
  <c r="F519" i="13"/>
  <c r="F542" i="13"/>
  <c r="F525" i="13"/>
  <c r="F567" i="13"/>
  <c r="F535" i="13"/>
  <c r="F541" i="13"/>
  <c r="F546" i="13"/>
  <c r="F565" i="13"/>
  <c r="F533" i="13"/>
  <c r="F520" i="13"/>
  <c r="F538" i="13"/>
  <c r="F570" i="13"/>
  <c r="F536" i="13"/>
  <c r="F560" i="13"/>
  <c r="F534" i="13"/>
  <c r="F531" i="13"/>
  <c r="F552" i="13"/>
  <c r="F551" i="13"/>
  <c r="F517" i="13"/>
  <c r="F566" i="13"/>
  <c r="F529" i="13"/>
  <c r="F562" i="13"/>
  <c r="F518" i="13"/>
  <c r="F572" i="13"/>
  <c r="F540" i="13"/>
  <c r="F549" i="13"/>
  <c r="F526" i="13"/>
  <c r="F555" i="13"/>
  <c r="F558" i="13"/>
  <c r="F530" i="13"/>
  <c r="F568" i="13"/>
  <c r="F563" i="13"/>
  <c r="F523" i="13"/>
  <c r="F561" i="13"/>
  <c r="F550" i="13"/>
  <c r="F553" i="13"/>
  <c r="F557" i="13"/>
  <c r="F528" i="13"/>
  <c r="F554" i="13"/>
  <c r="M21" i="7"/>
  <c r="K21" i="7"/>
  <c r="L522" i="13"/>
  <c r="L530" i="13"/>
  <c r="L538" i="13"/>
  <c r="L546" i="13"/>
  <c r="L554" i="13"/>
  <c r="L562" i="13"/>
  <c r="L570" i="13"/>
  <c r="L523" i="13"/>
  <c r="L531" i="13"/>
  <c r="L539" i="13"/>
  <c r="L547" i="13"/>
  <c r="L555" i="13"/>
  <c r="L563" i="13"/>
  <c r="L571" i="13"/>
  <c r="L516" i="13"/>
  <c r="L524" i="13"/>
  <c r="L532" i="13"/>
  <c r="L540" i="13"/>
  <c r="L548" i="13"/>
  <c r="L556" i="13"/>
  <c r="L564" i="13"/>
  <c r="L572" i="13"/>
  <c r="L521" i="13"/>
  <c r="L529" i="13"/>
  <c r="L537" i="13"/>
  <c r="L545" i="13"/>
  <c r="L553" i="13"/>
  <c r="L561" i="13"/>
  <c r="L569" i="13"/>
  <c r="L518" i="13"/>
  <c r="L534" i="13"/>
  <c r="L550" i="13"/>
  <c r="L566" i="13"/>
  <c r="L519" i="13"/>
  <c r="L535" i="13"/>
  <c r="L551" i="13"/>
  <c r="L567" i="13"/>
  <c r="L520" i="13"/>
  <c r="L536" i="13"/>
  <c r="L552" i="13"/>
  <c r="L568" i="13"/>
  <c r="L525" i="13"/>
  <c r="L541" i="13"/>
  <c r="L557" i="13"/>
  <c r="L526" i="13"/>
  <c r="L542" i="13"/>
  <c r="L558" i="13"/>
  <c r="L527" i="13"/>
  <c r="L543" i="13"/>
  <c r="L559" i="13"/>
  <c r="L528" i="13"/>
  <c r="L544" i="13"/>
  <c r="L560" i="13"/>
  <c r="L517" i="13"/>
  <c r="L533" i="13"/>
  <c r="L549" i="13"/>
  <c r="L565" i="13"/>
  <c r="K415" i="13"/>
  <c r="K423" i="13"/>
  <c r="K431" i="13"/>
  <c r="K439" i="13"/>
  <c r="K447" i="13"/>
  <c r="K455" i="13"/>
  <c r="K410" i="13"/>
  <c r="K404" i="13"/>
  <c r="K408" i="13"/>
  <c r="K416" i="13"/>
  <c r="K424" i="13"/>
  <c r="K432" i="13"/>
  <c r="K440" i="13"/>
  <c r="K448" i="13"/>
  <c r="K456" i="13"/>
  <c r="K403" i="13"/>
  <c r="K417" i="13"/>
  <c r="K425" i="13"/>
  <c r="K433" i="13"/>
  <c r="K441" i="13"/>
  <c r="K449" i="13"/>
  <c r="K457" i="13"/>
  <c r="K418" i="13"/>
  <c r="K426" i="13"/>
  <c r="K434" i="13"/>
  <c r="K442" i="13"/>
  <c r="K450" i="13"/>
  <c r="K458" i="13"/>
  <c r="K409" i="13"/>
  <c r="K405" i="13"/>
  <c r="K411" i="13"/>
  <c r="K419" i="13"/>
  <c r="K427" i="13"/>
  <c r="K435" i="13"/>
  <c r="K443" i="13"/>
  <c r="K451" i="13"/>
  <c r="K412" i="13"/>
  <c r="K420" i="13"/>
  <c r="K428" i="13"/>
  <c r="K436" i="13"/>
  <c r="K444" i="13"/>
  <c r="K452" i="13"/>
  <c r="K413" i="13"/>
  <c r="K421" i="13"/>
  <c r="K429" i="13"/>
  <c r="K437" i="13"/>
  <c r="K445" i="13"/>
  <c r="K453" i="13"/>
  <c r="K414" i="13"/>
  <c r="K422" i="13"/>
  <c r="K430" i="13"/>
  <c r="K438" i="13"/>
  <c r="K446" i="13"/>
  <c r="K454" i="13"/>
  <c r="K402" i="13"/>
  <c r="K406" i="13"/>
  <c r="K407" i="13"/>
  <c r="F577" i="13"/>
  <c r="F601" i="13"/>
  <c r="F608" i="13"/>
  <c r="F579" i="13"/>
  <c r="F596" i="13"/>
  <c r="F603" i="13"/>
  <c r="F609" i="13"/>
  <c r="F605" i="13"/>
  <c r="F611" i="13"/>
  <c r="F588" i="13"/>
  <c r="F607" i="13"/>
  <c r="F591" i="13"/>
  <c r="F576" i="13"/>
  <c r="F612" i="13"/>
  <c r="F580" i="13"/>
  <c r="F575" i="13"/>
  <c r="F574" i="13"/>
  <c r="F606" i="13"/>
  <c r="F620" i="13"/>
  <c r="F628" i="13"/>
  <c r="F589" i="13"/>
  <c r="F599" i="13"/>
  <c r="F573" i="13"/>
  <c r="F578" i="13"/>
  <c r="F610" i="13"/>
  <c r="F621" i="13"/>
  <c r="F629" i="13"/>
  <c r="F597" i="13"/>
  <c r="F602" i="13"/>
  <c r="F619" i="13"/>
  <c r="F627" i="13"/>
  <c r="F583" i="13"/>
  <c r="F590" i="13"/>
  <c r="F622" i="13"/>
  <c r="F595" i="13"/>
  <c r="F600" i="13"/>
  <c r="F616" i="13"/>
  <c r="F618" i="13"/>
  <c r="F625" i="13"/>
  <c r="F626" i="13"/>
  <c r="F587" i="13"/>
  <c r="F585" i="13"/>
  <c r="F592" i="13"/>
  <c r="F582" i="13"/>
  <c r="F623" i="13"/>
  <c r="F604" i="13"/>
  <c r="F586" i="13"/>
  <c r="F624" i="13"/>
  <c r="F594" i="13"/>
  <c r="F593" i="13"/>
  <c r="F584" i="13"/>
  <c r="F613" i="13"/>
  <c r="F598" i="13"/>
  <c r="F614" i="13"/>
  <c r="F581" i="13"/>
  <c r="F615" i="13"/>
  <c r="F617" i="13"/>
  <c r="J607" i="13"/>
  <c r="J629" i="13"/>
  <c r="J623" i="13"/>
  <c r="J624" i="13"/>
  <c r="J599" i="13"/>
  <c r="J611" i="13"/>
  <c r="J604" i="13"/>
  <c r="J591" i="13"/>
  <c r="J575" i="13"/>
  <c r="J573" i="13"/>
  <c r="J586" i="13"/>
  <c r="J618" i="13"/>
  <c r="J576" i="13"/>
  <c r="J608" i="13"/>
  <c r="J593" i="13"/>
  <c r="J577" i="13"/>
  <c r="J590" i="13"/>
  <c r="J589" i="13"/>
  <c r="J606" i="13"/>
  <c r="J580" i="13"/>
  <c r="J612" i="13"/>
  <c r="J582" i="13"/>
  <c r="J610" i="13"/>
  <c r="J594" i="13"/>
  <c r="J603" i="13"/>
  <c r="J601" i="13"/>
  <c r="J574" i="13"/>
  <c r="J613" i="13"/>
  <c r="J579" i="13"/>
  <c r="J600" i="13"/>
  <c r="J578" i="13"/>
  <c r="J609" i="13"/>
  <c r="J614" i="13"/>
  <c r="J628" i="13"/>
  <c r="J581" i="13"/>
  <c r="J615" i="13"/>
  <c r="J626" i="13"/>
  <c r="J622" i="13"/>
  <c r="J625" i="13"/>
  <c r="J617" i="13"/>
  <c r="J587" i="13"/>
  <c r="J584" i="13"/>
  <c r="J592" i="13"/>
  <c r="J595" i="13"/>
  <c r="J619" i="13"/>
  <c r="J583" i="13"/>
  <c r="J605" i="13"/>
  <c r="J598" i="13"/>
  <c r="J616" i="13"/>
  <c r="J596" i="13"/>
  <c r="J597" i="13"/>
  <c r="J627" i="13"/>
  <c r="J585" i="13"/>
  <c r="J620" i="13"/>
  <c r="J602" i="13"/>
  <c r="J621" i="13"/>
  <c r="J588" i="13"/>
  <c r="H792" i="13"/>
  <c r="H755" i="13"/>
  <c r="H748" i="13"/>
  <c r="H782" i="13"/>
  <c r="H534" i="13"/>
  <c r="H536" i="13"/>
  <c r="H553" i="13"/>
  <c r="H566" i="13"/>
  <c r="H526" i="13"/>
  <c r="H568" i="13"/>
  <c r="H558" i="13"/>
  <c r="H528" i="13"/>
  <c r="H545" i="13"/>
  <c r="H560" i="13"/>
  <c r="H565" i="13"/>
  <c r="H533" i="13"/>
  <c r="H546" i="13"/>
  <c r="H535" i="13"/>
  <c r="H567" i="13"/>
  <c r="H517" i="13"/>
  <c r="H541" i="13"/>
  <c r="H572" i="13"/>
  <c r="H540" i="13"/>
  <c r="H539" i="13"/>
  <c r="H571" i="13"/>
  <c r="H516" i="13"/>
  <c r="H570" i="13"/>
  <c r="H538" i="13"/>
  <c r="H520" i="13"/>
  <c r="H543" i="13"/>
  <c r="H569" i="13"/>
  <c r="H537" i="13"/>
  <c r="H548" i="13"/>
  <c r="H531" i="13"/>
  <c r="H563" i="13"/>
  <c r="H550" i="13"/>
  <c r="H549" i="13"/>
  <c r="H521" i="13"/>
  <c r="H524" i="13"/>
  <c r="H562" i="13"/>
  <c r="H523" i="13"/>
  <c r="H522" i="13"/>
  <c r="H519" i="13"/>
  <c r="H559" i="13"/>
  <c r="H518" i="13"/>
  <c r="H527" i="13"/>
  <c r="H542" i="13"/>
  <c r="H525" i="13"/>
  <c r="H561" i="13"/>
  <c r="H544" i="13"/>
  <c r="H547" i="13"/>
  <c r="H557" i="13"/>
  <c r="H551" i="13"/>
  <c r="H564" i="13"/>
  <c r="H529" i="13"/>
  <c r="H555" i="13"/>
  <c r="H532" i="13"/>
  <c r="H530" i="13"/>
  <c r="H556" i="13"/>
  <c r="H552" i="13"/>
  <c r="H554" i="13"/>
  <c r="J457" i="13"/>
  <c r="J430" i="13"/>
  <c r="J419" i="13"/>
  <c r="J439" i="13"/>
  <c r="J428" i="13"/>
  <c r="J443" i="13"/>
  <c r="J402" i="13"/>
  <c r="J406" i="13"/>
  <c r="J407" i="13"/>
  <c r="J412" i="13"/>
  <c r="J456" i="13"/>
  <c r="J454" i="13"/>
  <c r="J448" i="13"/>
  <c r="J429" i="13"/>
  <c r="J403" i="13"/>
  <c r="J433" i="13"/>
  <c r="J410" i="13"/>
  <c r="J441" i="13"/>
  <c r="J414" i="13"/>
  <c r="J452" i="13"/>
  <c r="J437" i="13"/>
  <c r="L387" i="13"/>
  <c r="L359" i="13"/>
  <c r="L391" i="13"/>
  <c r="L379" i="13"/>
  <c r="L384" i="13"/>
  <c r="L352" i="13"/>
  <c r="L383" i="13"/>
  <c r="L388" i="13"/>
  <c r="L357" i="13"/>
  <c r="L349" i="13"/>
  <c r="L355" i="13"/>
  <c r="L356" i="13"/>
  <c r="L345" i="13"/>
  <c r="L395" i="13"/>
  <c r="L360" i="13"/>
  <c r="L392" i="13"/>
  <c r="L370" i="13"/>
  <c r="L366" i="13"/>
  <c r="L362" i="13"/>
  <c r="L369" i="13"/>
  <c r="L348" i="13"/>
  <c r="L377" i="13"/>
  <c r="L358" i="13"/>
  <c r="L354" i="13"/>
  <c r="L375" i="13"/>
  <c r="L380" i="13"/>
  <c r="L351" i="13"/>
  <c r="L372" i="13"/>
  <c r="L389" i="13"/>
  <c r="L378" i="13"/>
  <c r="L361" i="13"/>
  <c r="L353" i="13"/>
  <c r="L376" i="13"/>
  <c r="L382" i="13"/>
  <c r="L397" i="13"/>
  <c r="L374" i="13"/>
  <c r="L373" i="13"/>
  <c r="L396" i="13"/>
  <c r="L401" i="13"/>
  <c r="L393" i="13"/>
  <c r="L400" i="13"/>
  <c r="L381" i="13"/>
  <c r="L386" i="13"/>
  <c r="L363" i="13"/>
  <c r="L394" i="13"/>
  <c r="L367" i="13"/>
  <c r="L346" i="13"/>
  <c r="L371" i="13"/>
  <c r="L364" i="13"/>
  <c r="L385" i="13"/>
  <c r="L347" i="13"/>
  <c r="L390" i="13"/>
  <c r="L350" i="13"/>
  <c r="L399" i="13"/>
  <c r="L368" i="13"/>
  <c r="L398" i="13"/>
  <c r="L365" i="13"/>
  <c r="M20" i="7"/>
  <c r="K20" i="7"/>
  <c r="K519" i="13"/>
  <c r="K527" i="13"/>
  <c r="K535" i="13"/>
  <c r="K543" i="13"/>
  <c r="K551" i="13"/>
  <c r="K559" i="13"/>
  <c r="K567" i="13"/>
  <c r="K520" i="13"/>
  <c r="K528" i="13"/>
  <c r="K536" i="13"/>
  <c r="K544" i="13"/>
  <c r="K552" i="13"/>
  <c r="K560" i="13"/>
  <c r="K568" i="13"/>
  <c r="K521" i="13"/>
  <c r="K529" i="13"/>
  <c r="K537" i="13"/>
  <c r="K545" i="13"/>
  <c r="K553" i="13"/>
  <c r="K561" i="13"/>
  <c r="K569" i="13"/>
  <c r="K522" i="13"/>
  <c r="K530" i="13"/>
  <c r="K538" i="13"/>
  <c r="K546" i="13"/>
  <c r="K554" i="13"/>
  <c r="K562" i="13"/>
  <c r="K570" i="13"/>
  <c r="K531" i="13"/>
  <c r="K547" i="13"/>
  <c r="K563" i="13"/>
  <c r="K516" i="13"/>
  <c r="K532" i="13"/>
  <c r="K548" i="13"/>
  <c r="K564" i="13"/>
  <c r="K517" i="13"/>
  <c r="K533" i="13"/>
  <c r="K549" i="13"/>
  <c r="K565" i="13"/>
  <c r="K518" i="13"/>
  <c r="K534" i="13"/>
  <c r="K550" i="13"/>
  <c r="K566" i="13"/>
  <c r="K523" i="13"/>
  <c r="K539" i="13"/>
  <c r="K555" i="13"/>
  <c r="K571" i="13"/>
  <c r="K524" i="13"/>
  <c r="K540" i="13"/>
  <c r="K556" i="13"/>
  <c r="K572" i="13"/>
  <c r="K525" i="13"/>
  <c r="K541" i="13"/>
  <c r="K557" i="13"/>
  <c r="K526" i="13"/>
  <c r="K542" i="13"/>
  <c r="K558" i="13"/>
  <c r="K630" i="13"/>
  <c r="K638" i="13"/>
  <c r="K646" i="13"/>
  <c r="K674" i="13"/>
  <c r="K679" i="13"/>
  <c r="K661" i="13"/>
  <c r="K631" i="13"/>
  <c r="K639" i="13"/>
  <c r="K647" i="13"/>
  <c r="K678" i="13"/>
  <c r="K675" i="13"/>
  <c r="K663" i="13"/>
  <c r="K665" i="13"/>
  <c r="K632" i="13"/>
  <c r="K640" i="13"/>
  <c r="K648" i="13"/>
  <c r="K682" i="13"/>
  <c r="K655" i="13"/>
  <c r="K656" i="13"/>
  <c r="K659" i="13"/>
  <c r="K673" i="13"/>
  <c r="K633" i="13"/>
  <c r="K641" i="13"/>
  <c r="K649" i="13"/>
  <c r="K654" i="13"/>
  <c r="K686" i="13"/>
  <c r="K672" i="13"/>
  <c r="K669" i="13"/>
  <c r="K667" i="13"/>
  <c r="K642" i="13"/>
  <c r="K662" i="13"/>
  <c r="K643" i="13"/>
  <c r="K666" i="13"/>
  <c r="K664" i="13"/>
  <c r="K644" i="13"/>
  <c r="K670" i="13"/>
  <c r="K677" i="13"/>
  <c r="K645" i="13"/>
  <c r="K634" i="13"/>
  <c r="K650" i="13"/>
  <c r="K635" i="13"/>
  <c r="K636" i="13"/>
  <c r="K637" i="13"/>
  <c r="K653" i="13"/>
  <c r="K658" i="13"/>
  <c r="K685" i="13"/>
  <c r="K671" i="13"/>
  <c r="K668" i="13"/>
  <c r="K676" i="13"/>
  <c r="K681" i="13"/>
  <c r="K680" i="13"/>
  <c r="K660" i="13"/>
  <c r="K651" i="13"/>
  <c r="K683" i="13"/>
  <c r="K684" i="13"/>
  <c r="K652" i="13"/>
  <c r="K657" i="13"/>
  <c r="K575" i="13"/>
  <c r="K583" i="13"/>
  <c r="K591" i="13"/>
  <c r="K599" i="13"/>
  <c r="K607" i="13"/>
  <c r="K614" i="13"/>
  <c r="K622" i="13"/>
  <c r="K576" i="13"/>
  <c r="K584" i="13"/>
  <c r="K592" i="13"/>
  <c r="K600" i="13"/>
  <c r="K608" i="13"/>
  <c r="K615" i="13"/>
  <c r="K623" i="13"/>
  <c r="K577" i="13"/>
  <c r="K585" i="13"/>
  <c r="K593" i="13"/>
  <c r="K601" i="13"/>
  <c r="K609" i="13"/>
  <c r="K616" i="13"/>
  <c r="K624" i="13"/>
  <c r="K578" i="13"/>
  <c r="K586" i="13"/>
  <c r="K594" i="13"/>
  <c r="K602" i="13"/>
  <c r="K610" i="13"/>
  <c r="K617" i="13"/>
  <c r="K625" i="13"/>
  <c r="K579" i="13"/>
  <c r="K595" i="13"/>
  <c r="K611" i="13"/>
  <c r="K626" i="13"/>
  <c r="K580" i="13"/>
  <c r="K596" i="13"/>
  <c r="K612" i="13"/>
  <c r="K627" i="13"/>
  <c r="K581" i="13"/>
  <c r="K597" i="13"/>
  <c r="K613" i="13"/>
  <c r="K628" i="13"/>
  <c r="K582" i="13"/>
  <c r="K598" i="13"/>
  <c r="K629" i="13"/>
  <c r="K587" i="13"/>
  <c r="K603" i="13"/>
  <c r="K618" i="13"/>
  <c r="K588" i="13"/>
  <c r="K604" i="13"/>
  <c r="K619" i="13"/>
  <c r="K573" i="13"/>
  <c r="K589" i="13"/>
  <c r="K605" i="13"/>
  <c r="K620" i="13"/>
  <c r="K574" i="13"/>
  <c r="K590" i="13"/>
  <c r="K606" i="13"/>
  <c r="K621" i="13"/>
  <c r="I576" i="13"/>
  <c r="I608" i="13"/>
  <c r="I597" i="13"/>
  <c r="I591" i="13"/>
  <c r="I616" i="13"/>
  <c r="I579" i="13"/>
  <c r="I622" i="13"/>
  <c r="I611" i="13"/>
  <c r="I621" i="13"/>
  <c r="I580" i="13"/>
  <c r="I612" i="13"/>
  <c r="I601" i="13"/>
  <c r="I610" i="13"/>
  <c r="I624" i="13"/>
  <c r="I586" i="13"/>
  <c r="I626" i="13"/>
  <c r="I584" i="13"/>
  <c r="I573" i="13"/>
  <c r="I605" i="13"/>
  <c r="I619" i="13"/>
  <c r="I599" i="13"/>
  <c r="I583" i="13"/>
  <c r="I604" i="13"/>
  <c r="I593" i="13"/>
  <c r="I578" i="13"/>
  <c r="I606" i="13"/>
  <c r="I629" i="13"/>
  <c r="I614" i="13"/>
  <c r="I607" i="13"/>
  <c r="I575" i="13"/>
  <c r="I581" i="13"/>
  <c r="I574" i="13"/>
  <c r="I585" i="13"/>
  <c r="I587" i="13"/>
  <c r="I589" i="13"/>
  <c r="I592" i="13"/>
  <c r="I596" i="13"/>
  <c r="I600" i="13"/>
  <c r="I577" i="13"/>
  <c r="I627" i="13"/>
  <c r="I625" i="13"/>
  <c r="I603" i="13"/>
  <c r="I588" i="13"/>
  <c r="I590" i="13"/>
  <c r="I598" i="13"/>
  <c r="I594" i="13"/>
  <c r="I602" i="13"/>
  <c r="I609" i="13"/>
  <c r="I617" i="13"/>
  <c r="I615" i="13"/>
  <c r="I613" i="13"/>
  <c r="I620" i="13"/>
  <c r="I582" i="13"/>
  <c r="I618" i="13"/>
  <c r="I595" i="13"/>
  <c r="I623" i="13"/>
  <c r="I628" i="13"/>
  <c r="H612" i="13"/>
  <c r="H627" i="13"/>
  <c r="H577" i="13"/>
  <c r="H592" i="13"/>
  <c r="H613" i="13"/>
  <c r="H620" i="13"/>
  <c r="H628" i="13"/>
  <c r="H615" i="13"/>
  <c r="H623" i="13"/>
  <c r="H609" i="13"/>
  <c r="H585" i="13"/>
  <c r="H598" i="13"/>
  <c r="H610" i="13"/>
  <c r="H617" i="13"/>
  <c r="H600" i="13"/>
  <c r="H605" i="13"/>
  <c r="H618" i="13"/>
  <c r="H625" i="13"/>
  <c r="H590" i="13"/>
  <c r="H619" i="13"/>
  <c r="H626" i="13"/>
  <c r="H597" i="13"/>
  <c r="H599" i="13"/>
  <c r="H573" i="13"/>
  <c r="H604" i="13"/>
  <c r="H603" i="13"/>
  <c r="H602" i="13"/>
  <c r="H575" i="13"/>
  <c r="H607" i="13"/>
  <c r="H601" i="13"/>
  <c r="H595" i="13"/>
  <c r="H614" i="13"/>
  <c r="H582" i="13"/>
  <c r="H581" i="13"/>
  <c r="H583" i="13"/>
  <c r="H588" i="13"/>
  <c r="H589" i="13"/>
  <c r="H587" i="13"/>
  <c r="H584" i="13"/>
  <c r="H586" i="13"/>
  <c r="H580" i="13"/>
  <c r="H578" i="13"/>
  <c r="H594" i="13"/>
  <c r="H606" i="13"/>
  <c r="H574" i="13"/>
  <c r="H629" i="13"/>
  <c r="H621" i="13"/>
  <c r="H616" i="13"/>
  <c r="H608" i="13"/>
  <c r="H622" i="13"/>
  <c r="H593" i="13"/>
  <c r="H624" i="13"/>
  <c r="H579" i="13"/>
  <c r="H576" i="13"/>
  <c r="H591" i="13"/>
  <c r="H611" i="13"/>
  <c r="H596" i="13"/>
  <c r="G562" i="13"/>
  <c r="G535" i="13"/>
  <c r="G567" i="13"/>
  <c r="G520" i="13"/>
  <c r="G532" i="13"/>
  <c r="G564" i="13"/>
  <c r="G557" i="13"/>
  <c r="G517" i="13"/>
  <c r="G554" i="13"/>
  <c r="G539" i="13"/>
  <c r="G571" i="13"/>
  <c r="G536" i="13"/>
  <c r="G568" i="13"/>
  <c r="G570" i="13"/>
  <c r="G522" i="13"/>
  <c r="G543" i="13"/>
  <c r="G540" i="13"/>
  <c r="G572" i="13"/>
  <c r="G537" i="13"/>
  <c r="G533" i="13"/>
  <c r="G530" i="13"/>
  <c r="G541" i="13"/>
  <c r="G531" i="13"/>
  <c r="G563" i="13"/>
  <c r="G528" i="13"/>
  <c r="G560" i="13"/>
  <c r="G538" i="13"/>
  <c r="G566" i="13"/>
  <c r="G561" i="13"/>
  <c r="G519" i="13"/>
  <c r="G549" i="13"/>
  <c r="G529" i="13"/>
  <c r="G521" i="13"/>
  <c r="G518" i="13"/>
  <c r="G542" i="13"/>
  <c r="G523" i="13"/>
  <c r="G524" i="13"/>
  <c r="G534" i="13"/>
  <c r="G527" i="13"/>
  <c r="G544" i="13"/>
  <c r="G555" i="13"/>
  <c r="G559" i="13"/>
  <c r="G558" i="13"/>
  <c r="G565" i="13"/>
  <c r="G550" i="13"/>
  <c r="G569" i="13"/>
  <c r="G546" i="13"/>
  <c r="G553" i="13"/>
  <c r="G548" i="13"/>
  <c r="G525" i="13"/>
  <c r="G516" i="13"/>
  <c r="G552" i="13"/>
  <c r="G526" i="13"/>
  <c r="G547" i="13"/>
  <c r="G556" i="13"/>
  <c r="G545" i="13"/>
  <c r="G551" i="13"/>
  <c r="B33" i="7"/>
  <c r="D33" i="7"/>
  <c r="D62" i="7"/>
  <c r="D83" i="7" s="1"/>
  <c r="H53" i="7"/>
  <c r="H74" i="7" s="1"/>
  <c r="G57" i="7"/>
  <c r="G78" i="7" s="1"/>
  <c r="F54" i="7"/>
  <c r="F75" i="7" s="1"/>
  <c r="G52" i="7"/>
  <c r="G73" i="7" s="1"/>
  <c r="G56" i="7"/>
  <c r="G77" i="7" s="1"/>
  <c r="E48" i="7"/>
  <c r="E69" i="7" s="1"/>
  <c r="D48" i="7"/>
  <c r="D69" i="7" s="1"/>
  <c r="H57" i="7"/>
  <c r="H78" i="7" s="1"/>
  <c r="G48" i="7"/>
  <c r="G69" i="7" s="1"/>
  <c r="D56" i="7"/>
  <c r="D77" i="7" s="1"/>
  <c r="E50" i="7"/>
  <c r="E71" i="7" s="1"/>
  <c r="C33" i="7"/>
  <c r="G49" i="7"/>
  <c r="G70" i="7" s="1"/>
  <c r="G54" i="7"/>
  <c r="G75" i="7" s="1"/>
  <c r="D57" i="7"/>
  <c r="D78" i="7" s="1"/>
  <c r="F48" i="7"/>
  <c r="F69" i="7" s="1"/>
  <c r="F56" i="7"/>
  <c r="F77" i="7" s="1"/>
  <c r="C48" i="7"/>
  <c r="C69" i="7" s="1"/>
  <c r="G58" i="7"/>
  <c r="G79" i="7" s="1"/>
  <c r="G47" i="7"/>
  <c r="G68" i="7" s="1"/>
  <c r="E56" i="7"/>
  <c r="E77" i="7" s="1"/>
  <c r="C57" i="7"/>
  <c r="C78" i="7" s="1"/>
  <c r="C56" i="7"/>
  <c r="C77" i="7" s="1"/>
  <c r="E57" i="7"/>
  <c r="E78" i="7" s="1"/>
  <c r="E33" i="7"/>
  <c r="H33" i="7"/>
  <c r="H56" i="7"/>
  <c r="H77" i="7" s="1"/>
  <c r="H48" i="7"/>
  <c r="H69" i="7" s="1"/>
  <c r="M19" i="7"/>
  <c r="F57" i="7"/>
  <c r="F78" i="7" s="1"/>
  <c r="H25" i="7"/>
  <c r="G25" i="7"/>
  <c r="H34" i="7"/>
  <c r="G34" i="7"/>
  <c r="M18" i="7"/>
  <c r="C34" i="7"/>
  <c r="K16" i="7"/>
  <c r="G38" i="7" s="1"/>
  <c r="D34" i="7"/>
  <c r="M17" i="7"/>
  <c r="B41" i="7"/>
  <c r="E34" i="7"/>
  <c r="G41" i="7"/>
  <c r="D40" i="7"/>
  <c r="B40" i="7"/>
  <c r="F38" i="7"/>
  <c r="B32" i="7"/>
  <c r="H41" i="7"/>
  <c r="E37" i="7"/>
  <c r="E41" i="7"/>
  <c r="B31" i="7"/>
  <c r="F34" i="7"/>
  <c r="G39" i="7"/>
  <c r="C30" i="7"/>
  <c r="E30" i="7"/>
  <c r="G30" i="7"/>
  <c r="H30" i="7"/>
  <c r="H29" i="7"/>
  <c r="D30" i="7"/>
  <c r="F30" i="7"/>
  <c r="C28" i="7"/>
  <c r="F28" i="7"/>
  <c r="H28" i="7"/>
  <c r="B28" i="7"/>
  <c r="D28" i="7"/>
  <c r="E28" i="7"/>
  <c r="C26" i="7"/>
  <c r="H26" i="7"/>
  <c r="E26" i="7"/>
  <c r="E39" i="7"/>
  <c r="H39" i="7"/>
  <c r="G40" i="7"/>
  <c r="H37" i="7"/>
  <c r="G29" i="7"/>
  <c r="E32" i="7"/>
  <c r="B29" i="7"/>
  <c r="F41" i="7"/>
  <c r="F29" i="7"/>
  <c r="B39" i="7"/>
  <c r="F31" i="7"/>
  <c r="C29" i="7"/>
  <c r="F37" i="7"/>
  <c r="C32" i="7"/>
  <c r="H40" i="7"/>
  <c r="F40" i="7"/>
  <c r="H31" i="7"/>
  <c r="B37" i="7"/>
  <c r="D29" i="7"/>
  <c r="D32" i="7"/>
  <c r="C41" i="7"/>
  <c r="F39" i="7"/>
  <c r="F32" i="7"/>
  <c r="C31" i="7"/>
  <c r="D37" i="7"/>
  <c r="E40" i="7"/>
  <c r="G32" i="7"/>
  <c r="D26" i="7"/>
  <c r="F26" i="7"/>
  <c r="B26" i="7"/>
  <c r="D31" i="7"/>
  <c r="E31" i="7"/>
  <c r="C37" i="7"/>
  <c r="C39" i="7"/>
  <c r="C25" i="7"/>
  <c r="D25" i="7"/>
  <c r="E25" i="7"/>
  <c r="F25" i="7"/>
  <c r="B51" i="7"/>
  <c r="B72" i="7" s="1"/>
  <c r="B55" i="7"/>
  <c r="B76" i="7" s="1"/>
  <c r="I36" i="7"/>
  <c r="B57" i="7"/>
  <c r="B78" i="7" s="1"/>
  <c r="I35" i="7"/>
  <c r="B56" i="7"/>
  <c r="B77" i="7" s="1"/>
  <c r="I27" i="7"/>
  <c r="B48" i="7"/>
  <c r="B69" i="7" s="1"/>
  <c r="J451" i="13" l="1"/>
  <c r="J423" i="13"/>
  <c r="J442" i="13"/>
  <c r="J404" i="13"/>
  <c r="J424" i="13"/>
  <c r="J408" i="13"/>
  <c r="J418" i="13"/>
  <c r="J426" i="13"/>
  <c r="J436" i="13"/>
  <c r="J438" i="13"/>
  <c r="J435" i="13"/>
  <c r="H751" i="13"/>
  <c r="J432" i="13"/>
  <c r="J445" i="13"/>
  <c r="J416" i="13"/>
  <c r="J413" i="13"/>
  <c r="J415" i="13"/>
  <c r="J444" i="13"/>
  <c r="J425" i="13"/>
  <c r="J458" i="13"/>
  <c r="J411" i="13"/>
  <c r="J447" i="13"/>
  <c r="J420" i="13"/>
  <c r="D54" i="7"/>
  <c r="D75" i="7" s="1"/>
  <c r="J453" i="13"/>
  <c r="J455" i="13"/>
  <c r="J405" i="13"/>
  <c r="J440" i="13"/>
  <c r="J422" i="13"/>
  <c r="J450" i="13"/>
  <c r="J431" i="13"/>
  <c r="H765" i="13"/>
  <c r="J421" i="13"/>
  <c r="J409" i="13"/>
  <c r="J417" i="13"/>
  <c r="J427" i="13"/>
  <c r="J449" i="13"/>
  <c r="J446" i="13"/>
  <c r="H753" i="13"/>
  <c r="L251" i="13"/>
  <c r="L232" i="13"/>
  <c r="L282" i="13"/>
  <c r="L254" i="13"/>
  <c r="L287" i="13"/>
  <c r="L260" i="13"/>
  <c r="L281" i="13"/>
  <c r="L259" i="13"/>
  <c r="L240" i="13"/>
  <c r="L286" i="13"/>
  <c r="L262" i="13"/>
  <c r="L234" i="13"/>
  <c r="L265" i="13"/>
  <c r="L242" i="13"/>
  <c r="L237" i="13"/>
  <c r="L267" i="13"/>
  <c r="L248" i="13"/>
  <c r="L239" i="13"/>
  <c r="L275" i="13"/>
  <c r="L252" i="13"/>
  <c r="L247" i="13"/>
  <c r="L276" i="13"/>
  <c r="L256" i="13"/>
  <c r="L244" i="13"/>
  <c r="L277" i="13"/>
  <c r="L253" i="13"/>
  <c r="L283" i="13"/>
  <c r="L238" i="13"/>
  <c r="L273" i="13"/>
  <c r="L250" i="13"/>
  <c r="L268" i="13"/>
  <c r="L246" i="13"/>
  <c r="L280" i="13"/>
  <c r="L255" i="13"/>
  <c r="L269" i="13"/>
  <c r="L264" i="13"/>
  <c r="L284" i="13"/>
  <c r="L261" i="13"/>
  <c r="L257" i="13"/>
  <c r="L270" i="13"/>
  <c r="L231" i="13"/>
  <c r="L266" i="13"/>
  <c r="L285" i="13"/>
  <c r="L235" i="13"/>
  <c r="L272" i="13"/>
  <c r="L243" i="13"/>
  <c r="L279" i="13"/>
  <c r="L245" i="13"/>
  <c r="L274" i="13"/>
  <c r="L236" i="13"/>
  <c r="L233" i="13"/>
  <c r="L278" i="13"/>
  <c r="L241" i="13"/>
  <c r="L249" i="13"/>
  <c r="L263" i="13"/>
  <c r="L271" i="13"/>
  <c r="L258" i="13"/>
  <c r="J193" i="13"/>
  <c r="J210" i="13"/>
  <c r="J218" i="13"/>
  <c r="J226" i="13"/>
  <c r="J178" i="13"/>
  <c r="J197" i="13"/>
  <c r="J211" i="13"/>
  <c r="J219" i="13"/>
  <c r="J227" i="13"/>
  <c r="J182" i="13"/>
  <c r="J201" i="13"/>
  <c r="J212" i="13"/>
  <c r="J220" i="13"/>
  <c r="J228" i="13"/>
  <c r="J186" i="13"/>
  <c r="J188" i="13"/>
  <c r="J205" i="13"/>
  <c r="J213" i="13"/>
  <c r="J221" i="13"/>
  <c r="J229" i="13"/>
  <c r="J190" i="13"/>
  <c r="J185" i="13"/>
  <c r="J216" i="13"/>
  <c r="J183" i="13"/>
  <c r="J187" i="13"/>
  <c r="J189" i="13"/>
  <c r="J217" i="13"/>
  <c r="J174" i="13"/>
  <c r="J196" i="13"/>
  <c r="J191" i="13"/>
  <c r="J206" i="13"/>
  <c r="J222" i="13"/>
  <c r="J194" i="13"/>
  <c r="J199" i="13"/>
  <c r="J176" i="13"/>
  <c r="J207" i="13"/>
  <c r="J223" i="13"/>
  <c r="J198" i="13"/>
  <c r="J203" i="13"/>
  <c r="J195" i="13"/>
  <c r="J208" i="13"/>
  <c r="J180" i="13"/>
  <c r="J209" i="13"/>
  <c r="J200" i="13"/>
  <c r="J214" i="13"/>
  <c r="J184" i="13"/>
  <c r="J215" i="13"/>
  <c r="J224" i="13"/>
  <c r="J225" i="13"/>
  <c r="J179" i="13"/>
  <c r="J230" i="13"/>
  <c r="J202" i="13"/>
  <c r="J192" i="13"/>
  <c r="J204" i="13"/>
  <c r="J175" i="13"/>
  <c r="J177" i="13"/>
  <c r="J181" i="13"/>
  <c r="G309" i="13"/>
  <c r="G341" i="13"/>
  <c r="G323" i="13"/>
  <c r="G294" i="13"/>
  <c r="G335" i="13"/>
  <c r="G288" i="13"/>
  <c r="G343" i="13"/>
  <c r="G311" i="13"/>
  <c r="G313" i="13"/>
  <c r="G330" i="13"/>
  <c r="G296" i="13"/>
  <c r="G342" i="13"/>
  <c r="G295" i="13"/>
  <c r="G322" i="13"/>
  <c r="G317" i="13"/>
  <c r="G291" i="13"/>
  <c r="G332" i="13"/>
  <c r="G303" i="13"/>
  <c r="G344" i="13"/>
  <c r="G302" i="13"/>
  <c r="G289" i="13"/>
  <c r="G321" i="13"/>
  <c r="G298" i="13"/>
  <c r="G293" i="13"/>
  <c r="G300" i="13"/>
  <c r="G336" i="13"/>
  <c r="G306" i="13"/>
  <c r="G297" i="13"/>
  <c r="G307" i="13"/>
  <c r="G315" i="13"/>
  <c r="G320" i="13"/>
  <c r="G304" i="13"/>
  <c r="G301" i="13"/>
  <c r="G314" i="13"/>
  <c r="G310" i="13"/>
  <c r="G318" i="13"/>
  <c r="G331" i="13"/>
  <c r="G329" i="13"/>
  <c r="G292" i="13"/>
  <c r="G326" i="13"/>
  <c r="G327" i="13"/>
  <c r="G340" i="13"/>
  <c r="G339" i="13"/>
  <c r="G290" i="13"/>
  <c r="G319" i="13"/>
  <c r="G305" i="13"/>
  <c r="G325" i="13"/>
  <c r="G308" i="13"/>
  <c r="G299" i="13"/>
  <c r="G328" i="13"/>
  <c r="G324" i="13"/>
  <c r="G338" i="13"/>
  <c r="G333" i="13"/>
  <c r="G337" i="13"/>
  <c r="G316" i="13"/>
  <c r="G312" i="13"/>
  <c r="G334" i="13"/>
  <c r="H319" i="13"/>
  <c r="H336" i="13"/>
  <c r="H301" i="13"/>
  <c r="H333" i="13"/>
  <c r="H300" i="13"/>
  <c r="H294" i="13"/>
  <c r="H303" i="13"/>
  <c r="H305" i="13"/>
  <c r="H337" i="13"/>
  <c r="H309" i="13"/>
  <c r="H341" i="13"/>
  <c r="H297" i="13"/>
  <c r="H332" i="13"/>
  <c r="H304" i="13"/>
  <c r="H306" i="13"/>
  <c r="H327" i="13"/>
  <c r="H313" i="13"/>
  <c r="H291" i="13"/>
  <c r="H339" i="13"/>
  <c r="H312" i="13"/>
  <c r="H338" i="13"/>
  <c r="H317" i="13"/>
  <c r="H298" i="13"/>
  <c r="H326" i="13"/>
  <c r="H344" i="13"/>
  <c r="H320" i="13"/>
  <c r="H329" i="13"/>
  <c r="H316" i="13"/>
  <c r="H288" i="13"/>
  <c r="H299" i="13"/>
  <c r="H335" i="13"/>
  <c r="H322" i="13"/>
  <c r="H340" i="13"/>
  <c r="H325" i="13"/>
  <c r="H318" i="13"/>
  <c r="H334" i="13"/>
  <c r="H308" i="13"/>
  <c r="H314" i="13"/>
  <c r="H295" i="13"/>
  <c r="H296" i="13"/>
  <c r="H343" i="13"/>
  <c r="H307" i="13"/>
  <c r="H311" i="13"/>
  <c r="H289" i="13"/>
  <c r="H328" i="13"/>
  <c r="H302" i="13"/>
  <c r="H324" i="13"/>
  <c r="H310" i="13"/>
  <c r="H292" i="13"/>
  <c r="H323" i="13"/>
  <c r="H290" i="13"/>
  <c r="H293" i="13"/>
  <c r="H330" i="13"/>
  <c r="H342" i="13"/>
  <c r="H321" i="13"/>
  <c r="H315" i="13"/>
  <c r="H331" i="13"/>
  <c r="J234" i="13"/>
  <c r="J242" i="13"/>
  <c r="J250" i="13"/>
  <c r="J258" i="13"/>
  <c r="J266" i="13"/>
  <c r="J274" i="13"/>
  <c r="J282" i="13"/>
  <c r="J235" i="13"/>
  <c r="J243" i="13"/>
  <c r="J251" i="13"/>
  <c r="J259" i="13"/>
  <c r="J267" i="13"/>
  <c r="J275" i="13"/>
  <c r="J283" i="13"/>
  <c r="J236" i="13"/>
  <c r="J244" i="13"/>
  <c r="J252" i="13"/>
  <c r="J260" i="13"/>
  <c r="J268" i="13"/>
  <c r="J276" i="13"/>
  <c r="J284" i="13"/>
  <c r="J237" i="13"/>
  <c r="J245" i="13"/>
  <c r="J253" i="13"/>
  <c r="J261" i="13"/>
  <c r="J269" i="13"/>
  <c r="J277" i="13"/>
  <c r="J285" i="13"/>
  <c r="J232" i="13"/>
  <c r="J248" i="13"/>
  <c r="J264" i="13"/>
  <c r="J280" i="13"/>
  <c r="J233" i="13"/>
  <c r="J249" i="13"/>
  <c r="J265" i="13"/>
  <c r="J281" i="13"/>
  <c r="J238" i="13"/>
  <c r="J254" i="13"/>
  <c r="J270" i="13"/>
  <c r="J286" i="13"/>
  <c r="J239" i="13"/>
  <c r="J255" i="13"/>
  <c r="J271" i="13"/>
  <c r="J287" i="13"/>
  <c r="J240" i="13"/>
  <c r="J272" i="13"/>
  <c r="J241" i="13"/>
  <c r="J273" i="13"/>
  <c r="J246" i="13"/>
  <c r="J278" i="13"/>
  <c r="J247" i="13"/>
  <c r="J279" i="13"/>
  <c r="J256" i="13"/>
  <c r="J257" i="13"/>
  <c r="J231" i="13"/>
  <c r="J262" i="13"/>
  <c r="J263" i="13"/>
  <c r="K197" i="13"/>
  <c r="K211" i="13"/>
  <c r="K219" i="13"/>
  <c r="K227" i="13"/>
  <c r="K198" i="13"/>
  <c r="K178" i="13"/>
  <c r="K204" i="13"/>
  <c r="K201" i="13"/>
  <c r="K212" i="13"/>
  <c r="K220" i="13"/>
  <c r="K228" i="13"/>
  <c r="K179" i="13"/>
  <c r="K195" i="13"/>
  <c r="K188" i="13"/>
  <c r="K205" i="13"/>
  <c r="K213" i="13"/>
  <c r="K221" i="13"/>
  <c r="K229" i="13"/>
  <c r="K192" i="13"/>
  <c r="K182" i="13"/>
  <c r="K174" i="13"/>
  <c r="K177" i="13"/>
  <c r="K206" i="13"/>
  <c r="K214" i="13"/>
  <c r="K222" i="13"/>
  <c r="K230" i="13"/>
  <c r="K194" i="13"/>
  <c r="K199" i="13"/>
  <c r="K203" i="13"/>
  <c r="K181" i="13"/>
  <c r="K185" i="13"/>
  <c r="K189" i="13"/>
  <c r="K217" i="13"/>
  <c r="K183" i="13"/>
  <c r="K180" i="13"/>
  <c r="K193" i="13"/>
  <c r="K218" i="13"/>
  <c r="K196" i="13"/>
  <c r="K184" i="13"/>
  <c r="K207" i="13"/>
  <c r="K223" i="13"/>
  <c r="K187" i="13"/>
  <c r="K191" i="13"/>
  <c r="K208" i="13"/>
  <c r="K224" i="13"/>
  <c r="K200" i="13"/>
  <c r="K186" i="13"/>
  <c r="K209" i="13"/>
  <c r="K210" i="13"/>
  <c r="K215" i="13"/>
  <c r="K216" i="13"/>
  <c r="K225" i="13"/>
  <c r="K202" i="13"/>
  <c r="K226" i="13"/>
  <c r="K175" i="13"/>
  <c r="K176" i="13"/>
  <c r="K190" i="13"/>
  <c r="L202" i="13"/>
  <c r="L203" i="13"/>
  <c r="L185" i="13"/>
  <c r="L229" i="13"/>
  <c r="L176" i="13"/>
  <c r="L201" i="13"/>
  <c r="L215" i="13"/>
  <c r="L174" i="13"/>
  <c r="L175" i="13"/>
  <c r="L181" i="13"/>
  <c r="L204" i="13"/>
  <c r="L197" i="13"/>
  <c r="L207" i="13"/>
  <c r="L220" i="13"/>
  <c r="L178" i="13"/>
  <c r="L179" i="13"/>
  <c r="L200" i="13"/>
  <c r="L206" i="13"/>
  <c r="L192" i="13"/>
  <c r="L209" i="13"/>
  <c r="L212" i="13"/>
  <c r="L225" i="13"/>
  <c r="L182" i="13"/>
  <c r="L183" i="13"/>
  <c r="L211" i="13"/>
  <c r="L177" i="13"/>
  <c r="L214" i="13"/>
  <c r="L221" i="13"/>
  <c r="L217" i="13"/>
  <c r="L188" i="13"/>
  <c r="L195" i="13"/>
  <c r="L216" i="13"/>
  <c r="L205" i="13"/>
  <c r="L228" i="13"/>
  <c r="L199" i="13"/>
  <c r="L224" i="13"/>
  <c r="L180" i="13"/>
  <c r="L210" i="13"/>
  <c r="L186" i="13"/>
  <c r="L219" i="13"/>
  <c r="L226" i="13"/>
  <c r="L213" i="13"/>
  <c r="L190" i="13"/>
  <c r="L227" i="13"/>
  <c r="L223" i="13"/>
  <c r="L218" i="13"/>
  <c r="L196" i="13"/>
  <c r="L222" i="13"/>
  <c r="L193" i="13"/>
  <c r="L208" i="13"/>
  <c r="L230" i="13"/>
  <c r="L184" i="13"/>
  <c r="L194" i="13"/>
  <c r="L198" i="13"/>
  <c r="L189" i="13"/>
  <c r="L191" i="13"/>
  <c r="L187" i="13"/>
  <c r="H774" i="13"/>
  <c r="H781" i="13"/>
  <c r="H798" i="13"/>
  <c r="H790" i="13"/>
  <c r="H747" i="13"/>
  <c r="H799" i="13"/>
  <c r="H752" i="13"/>
  <c r="H778" i="13"/>
  <c r="H757" i="13"/>
  <c r="H762" i="13"/>
  <c r="H788" i="13"/>
  <c r="H795" i="13"/>
  <c r="H779" i="13"/>
  <c r="H791" i="13"/>
  <c r="H181" i="13"/>
  <c r="H189" i="13"/>
  <c r="H197" i="13"/>
  <c r="H205" i="13"/>
  <c r="H213" i="13"/>
  <c r="H221" i="13"/>
  <c r="H229" i="13"/>
  <c r="H174" i="13"/>
  <c r="H182" i="13"/>
  <c r="H190" i="13"/>
  <c r="H198" i="13"/>
  <c r="H206" i="13"/>
  <c r="H214" i="13"/>
  <c r="H222" i="13"/>
  <c r="H230" i="13"/>
  <c r="H175" i="13"/>
  <c r="H183" i="13"/>
  <c r="H191" i="13"/>
  <c r="H199" i="13"/>
  <c r="H207" i="13"/>
  <c r="H215" i="13"/>
  <c r="H223" i="13"/>
  <c r="H176" i="13"/>
  <c r="H187" i="13"/>
  <c r="H201" i="13"/>
  <c r="H212" i="13"/>
  <c r="H226" i="13"/>
  <c r="H177" i="13"/>
  <c r="H188" i="13"/>
  <c r="H202" i="13"/>
  <c r="H216" i="13"/>
  <c r="H227" i="13"/>
  <c r="H178" i="13"/>
  <c r="H192" i="13"/>
  <c r="H203" i="13"/>
  <c r="H217" i="13"/>
  <c r="H228" i="13"/>
  <c r="H184" i="13"/>
  <c r="H195" i="13"/>
  <c r="H209" i="13"/>
  <c r="H220" i="13"/>
  <c r="H180" i="13"/>
  <c r="H208" i="13"/>
  <c r="H194" i="13"/>
  <c r="H185" i="13"/>
  <c r="H210" i="13"/>
  <c r="H218" i="13"/>
  <c r="H219" i="13"/>
  <c r="H196" i="13"/>
  <c r="H186" i="13"/>
  <c r="H211" i="13"/>
  <c r="H193" i="13"/>
  <c r="H224" i="13"/>
  <c r="H200" i="13"/>
  <c r="H225" i="13"/>
  <c r="H179" i="13"/>
  <c r="H204" i="13"/>
  <c r="H773" i="13"/>
  <c r="H797" i="13"/>
  <c r="H794" i="13"/>
  <c r="H776" i="13"/>
  <c r="H787" i="13"/>
  <c r="H760" i="13"/>
  <c r="H783" i="13"/>
  <c r="G192" i="13"/>
  <c r="G221" i="13"/>
  <c r="G216" i="13"/>
  <c r="G185" i="13"/>
  <c r="G222" i="13"/>
  <c r="G223" i="13"/>
  <c r="G209" i="13"/>
  <c r="G196" i="13"/>
  <c r="G229" i="13"/>
  <c r="G190" i="13"/>
  <c r="G224" i="13"/>
  <c r="G202" i="13"/>
  <c r="G227" i="13"/>
  <c r="G228" i="13"/>
  <c r="G219" i="13"/>
  <c r="G200" i="13"/>
  <c r="G203" i="13"/>
  <c r="G187" i="13"/>
  <c r="G204" i="13"/>
  <c r="G205" i="13"/>
  <c r="G175" i="13"/>
  <c r="G210" i="13"/>
  <c r="G211" i="13"/>
  <c r="G220" i="13"/>
  <c r="G177" i="13"/>
  <c r="G218" i="13"/>
  <c r="G183" i="13"/>
  <c r="G225" i="13"/>
  <c r="G194" i="13"/>
  <c r="G226" i="13"/>
  <c r="G197" i="13"/>
  <c r="G230" i="13"/>
  <c r="G174" i="13"/>
  <c r="G180" i="13"/>
  <c r="G181" i="13"/>
  <c r="G186" i="13"/>
  <c r="G217" i="13"/>
  <c r="G179" i="13"/>
  <c r="G199" i="13"/>
  <c r="G195" i="13"/>
  <c r="G193" i="13"/>
  <c r="G201" i="13"/>
  <c r="G198" i="13"/>
  <c r="G189" i="13"/>
  <c r="G182" i="13"/>
  <c r="G214" i="13"/>
  <c r="G184" i="13"/>
  <c r="G208" i="13"/>
  <c r="G206" i="13"/>
  <c r="G191" i="13"/>
  <c r="G207" i="13"/>
  <c r="G176" i="13"/>
  <c r="G212" i="13"/>
  <c r="G188" i="13"/>
  <c r="G215" i="13"/>
  <c r="G178" i="13"/>
  <c r="G213" i="13"/>
  <c r="J290" i="13"/>
  <c r="J298" i="13"/>
  <c r="J306" i="13"/>
  <c r="J314" i="13"/>
  <c r="J322" i="13"/>
  <c r="J330" i="13"/>
  <c r="J338" i="13"/>
  <c r="J291" i="13"/>
  <c r="J299" i="13"/>
  <c r="J307" i="13"/>
  <c r="J315" i="13"/>
  <c r="J323" i="13"/>
  <c r="J331" i="13"/>
  <c r="J339" i="13"/>
  <c r="J292" i="13"/>
  <c r="J300" i="13"/>
  <c r="J308" i="13"/>
  <c r="J316" i="13"/>
  <c r="J324" i="13"/>
  <c r="J332" i="13"/>
  <c r="J340" i="13"/>
  <c r="J293" i="13"/>
  <c r="J301" i="13"/>
  <c r="J309" i="13"/>
  <c r="J317" i="13"/>
  <c r="J325" i="13"/>
  <c r="J333" i="13"/>
  <c r="J341" i="13"/>
  <c r="J296" i="13"/>
  <c r="J312" i="13"/>
  <c r="J328" i="13"/>
  <c r="J344" i="13"/>
  <c r="J297" i="13"/>
  <c r="J313" i="13"/>
  <c r="J329" i="13"/>
  <c r="J302" i="13"/>
  <c r="J318" i="13"/>
  <c r="J334" i="13"/>
  <c r="J303" i="13"/>
  <c r="J319" i="13"/>
  <c r="J335" i="13"/>
  <c r="J304" i="13"/>
  <c r="J336" i="13"/>
  <c r="J305" i="13"/>
  <c r="J337" i="13"/>
  <c r="J310" i="13"/>
  <c r="J342" i="13"/>
  <c r="J311" i="13"/>
  <c r="J343" i="13"/>
  <c r="J288" i="13"/>
  <c r="J320" i="13"/>
  <c r="J289" i="13"/>
  <c r="J321" i="13"/>
  <c r="J294" i="13"/>
  <c r="J295" i="13"/>
  <c r="J326" i="13"/>
  <c r="J327" i="13"/>
  <c r="K235" i="13"/>
  <c r="K243" i="13"/>
  <c r="K251" i="13"/>
  <c r="K259" i="13"/>
  <c r="K267" i="13"/>
  <c r="K275" i="13"/>
  <c r="K283" i="13"/>
  <c r="K236" i="13"/>
  <c r="K244" i="13"/>
  <c r="K252" i="13"/>
  <c r="K260" i="13"/>
  <c r="K268" i="13"/>
  <c r="K276" i="13"/>
  <c r="K284" i="13"/>
  <c r="K237" i="13"/>
  <c r="K245" i="13"/>
  <c r="K253" i="13"/>
  <c r="K261" i="13"/>
  <c r="K269" i="13"/>
  <c r="K277" i="13"/>
  <c r="K285" i="13"/>
  <c r="K238" i="13"/>
  <c r="K246" i="13"/>
  <c r="K254" i="13"/>
  <c r="K262" i="13"/>
  <c r="K270" i="13"/>
  <c r="K278" i="13"/>
  <c r="K286" i="13"/>
  <c r="K233" i="13"/>
  <c r="K249" i="13"/>
  <c r="K265" i="13"/>
  <c r="K281" i="13"/>
  <c r="K234" i="13"/>
  <c r="K250" i="13"/>
  <c r="K266" i="13"/>
  <c r="K282" i="13"/>
  <c r="K239" i="13"/>
  <c r="K255" i="13"/>
  <c r="K271" i="13"/>
  <c r="K287" i="13"/>
  <c r="K240" i="13"/>
  <c r="K256" i="13"/>
  <c r="K272" i="13"/>
  <c r="K241" i="13"/>
  <c r="K273" i="13"/>
  <c r="K242" i="13"/>
  <c r="K274" i="13"/>
  <c r="K247" i="13"/>
  <c r="K279" i="13"/>
  <c r="K248" i="13"/>
  <c r="K280" i="13"/>
  <c r="K257" i="13"/>
  <c r="K258" i="13"/>
  <c r="K231" i="13"/>
  <c r="K232" i="13"/>
  <c r="K263" i="13"/>
  <c r="K264" i="13"/>
  <c r="I278" i="13"/>
  <c r="I234" i="13"/>
  <c r="I287" i="13"/>
  <c r="I262" i="13"/>
  <c r="I232" i="13"/>
  <c r="I282" i="13"/>
  <c r="I239" i="13"/>
  <c r="I236" i="13"/>
  <c r="I231" i="13"/>
  <c r="I240" i="13"/>
  <c r="I286" i="13"/>
  <c r="I244" i="13"/>
  <c r="I266" i="13"/>
  <c r="I233" i="13"/>
  <c r="I246" i="13"/>
  <c r="I241" i="13"/>
  <c r="I248" i="13"/>
  <c r="I235" i="13"/>
  <c r="I249" i="13"/>
  <c r="I258" i="13"/>
  <c r="I272" i="13"/>
  <c r="I238" i="13"/>
  <c r="I275" i="13"/>
  <c r="I270" i="13"/>
  <c r="I259" i="13"/>
  <c r="I277" i="13"/>
  <c r="I274" i="13"/>
  <c r="I267" i="13"/>
  <c r="I284" i="13"/>
  <c r="I237" i="13"/>
  <c r="I254" i="13"/>
  <c r="I242" i="13"/>
  <c r="I279" i="13"/>
  <c r="I269" i="13"/>
  <c r="I245" i="13"/>
  <c r="I271" i="13"/>
  <c r="I247" i="13"/>
  <c r="I281" i="13"/>
  <c r="I276" i="13"/>
  <c r="I255" i="13"/>
  <c r="I253" i="13"/>
  <c r="I252" i="13"/>
  <c r="I283" i="13"/>
  <c r="I261" i="13"/>
  <c r="I257" i="13"/>
  <c r="I285" i="13"/>
  <c r="I256" i="13"/>
  <c r="I243" i="13"/>
  <c r="I263" i="13"/>
  <c r="I264" i="13"/>
  <c r="I251" i="13"/>
  <c r="I268" i="13"/>
  <c r="I273" i="13"/>
  <c r="I265" i="13"/>
  <c r="I280" i="13"/>
  <c r="I260" i="13"/>
  <c r="I250" i="13"/>
  <c r="H789" i="13"/>
  <c r="H777" i="13"/>
  <c r="H750" i="13"/>
  <c r="H763" i="13"/>
  <c r="H768" i="13"/>
  <c r="H744" i="13"/>
  <c r="H771" i="13"/>
  <c r="C2" i="15"/>
  <c r="G277" i="13"/>
  <c r="G242" i="13"/>
  <c r="G282" i="13"/>
  <c r="G255" i="13"/>
  <c r="G235" i="13"/>
  <c r="G236" i="13"/>
  <c r="G281" i="13"/>
  <c r="G250" i="13"/>
  <c r="G284" i="13"/>
  <c r="G260" i="13"/>
  <c r="G274" i="13"/>
  <c r="G241" i="13"/>
  <c r="G263" i="13"/>
  <c r="G237" i="13"/>
  <c r="G285" i="13"/>
  <c r="G258" i="13"/>
  <c r="G232" i="13"/>
  <c r="G247" i="13"/>
  <c r="G265" i="13"/>
  <c r="G276" i="13"/>
  <c r="G233" i="13"/>
  <c r="G246" i="13"/>
  <c r="G270" i="13"/>
  <c r="G272" i="13"/>
  <c r="G268" i="13"/>
  <c r="G245" i="13"/>
  <c r="G266" i="13"/>
  <c r="G240" i="13"/>
  <c r="G252" i="13"/>
  <c r="G248" i="13"/>
  <c r="G238" i="13"/>
  <c r="G280" i="13"/>
  <c r="G254" i="13"/>
  <c r="G256" i="13"/>
  <c r="G243" i="13"/>
  <c r="G287" i="13"/>
  <c r="G264" i="13"/>
  <c r="G259" i="13"/>
  <c r="G261" i="13"/>
  <c r="G262" i="13"/>
  <c r="G251" i="13"/>
  <c r="G249" i="13"/>
  <c r="G253" i="13"/>
  <c r="G231" i="13"/>
  <c r="G269" i="13"/>
  <c r="G279" i="13"/>
  <c r="G257" i="13"/>
  <c r="G271" i="13"/>
  <c r="G273" i="13"/>
  <c r="G244" i="13"/>
  <c r="G286" i="13"/>
  <c r="G239" i="13"/>
  <c r="G267" i="13"/>
  <c r="G275" i="13"/>
  <c r="G278" i="13"/>
  <c r="G234" i="13"/>
  <c r="G283" i="13"/>
  <c r="D60" i="7"/>
  <c r="D81" i="7" s="1"/>
  <c r="H770" i="13"/>
  <c r="H769" i="13"/>
  <c r="H785" i="13"/>
  <c r="H754" i="13"/>
  <c r="H796" i="13"/>
  <c r="H800" i="13"/>
  <c r="H784" i="13"/>
  <c r="H764" i="13"/>
  <c r="L314" i="13"/>
  <c r="L328" i="13"/>
  <c r="L309" i="13"/>
  <c r="L315" i="13"/>
  <c r="L308" i="13"/>
  <c r="L313" i="13"/>
  <c r="L316" i="13"/>
  <c r="L318" i="13"/>
  <c r="L289" i="13"/>
  <c r="L335" i="13"/>
  <c r="L288" i="13"/>
  <c r="L320" i="13"/>
  <c r="L341" i="13"/>
  <c r="L327" i="13"/>
  <c r="L290" i="13"/>
  <c r="L322" i="13"/>
  <c r="L296" i="13"/>
  <c r="L337" i="13"/>
  <c r="L295" i="13"/>
  <c r="L323" i="13"/>
  <c r="L325" i="13"/>
  <c r="L294" i="13"/>
  <c r="L326" i="13"/>
  <c r="L303" i="13"/>
  <c r="L344" i="13"/>
  <c r="L297" i="13"/>
  <c r="L340" i="13"/>
  <c r="L336" i="13"/>
  <c r="L311" i="13"/>
  <c r="L307" i="13"/>
  <c r="L306" i="13"/>
  <c r="L332" i="13"/>
  <c r="L310" i="13"/>
  <c r="L343" i="13"/>
  <c r="L330" i="13"/>
  <c r="L305" i="13"/>
  <c r="L339" i="13"/>
  <c r="L334" i="13"/>
  <c r="L312" i="13"/>
  <c r="L291" i="13"/>
  <c r="L338" i="13"/>
  <c r="L319" i="13"/>
  <c r="L292" i="13"/>
  <c r="L342" i="13"/>
  <c r="L321" i="13"/>
  <c r="L299" i="13"/>
  <c r="L304" i="13"/>
  <c r="L317" i="13"/>
  <c r="L331" i="13"/>
  <c r="L293" i="13"/>
  <c r="L333" i="13"/>
  <c r="L300" i="13"/>
  <c r="L301" i="13"/>
  <c r="L324" i="13"/>
  <c r="L329" i="13"/>
  <c r="L298" i="13"/>
  <c r="L302" i="13"/>
  <c r="H761" i="13"/>
  <c r="H745" i="13"/>
  <c r="H766" i="13"/>
  <c r="H786" i="13"/>
  <c r="H775" i="13"/>
  <c r="H780" i="13"/>
  <c r="H772" i="13"/>
  <c r="I310" i="13"/>
  <c r="I342" i="13"/>
  <c r="I328" i="13"/>
  <c r="I297" i="13"/>
  <c r="I292" i="13"/>
  <c r="I333" i="13"/>
  <c r="I291" i="13"/>
  <c r="I323" i="13"/>
  <c r="I339" i="13"/>
  <c r="I314" i="13"/>
  <c r="I289" i="13"/>
  <c r="I335" i="13"/>
  <c r="I304" i="13"/>
  <c r="I299" i="13"/>
  <c r="I340" i="13"/>
  <c r="I325" i="13"/>
  <c r="I318" i="13"/>
  <c r="I296" i="13"/>
  <c r="I337" i="13"/>
  <c r="I301" i="13"/>
  <c r="I329" i="13"/>
  <c r="I336" i="13"/>
  <c r="I290" i="13"/>
  <c r="I322" i="13"/>
  <c r="I303" i="13"/>
  <c r="I344" i="13"/>
  <c r="I308" i="13"/>
  <c r="I332" i="13"/>
  <c r="I307" i="13"/>
  <c r="I311" i="13"/>
  <c r="I334" i="13"/>
  <c r="I319" i="13"/>
  <c r="I324" i="13"/>
  <c r="I338" i="13"/>
  <c r="I321" i="13"/>
  <c r="I331" i="13"/>
  <c r="I313" i="13"/>
  <c r="I294" i="13"/>
  <c r="I343" i="13"/>
  <c r="I293" i="13"/>
  <c r="I298" i="13"/>
  <c r="I300" i="13"/>
  <c r="I309" i="13"/>
  <c r="I320" i="13"/>
  <c r="I315" i="13"/>
  <c r="I316" i="13"/>
  <c r="I317" i="13"/>
  <c r="I327" i="13"/>
  <c r="I302" i="13"/>
  <c r="I288" i="13"/>
  <c r="I306" i="13"/>
  <c r="I295" i="13"/>
  <c r="I341" i="13"/>
  <c r="I326" i="13"/>
  <c r="I330" i="13"/>
  <c r="I305" i="13"/>
  <c r="I312" i="13"/>
  <c r="F208" i="13"/>
  <c r="F227" i="13"/>
  <c r="F184" i="13"/>
  <c r="F185" i="13"/>
  <c r="F210" i="13"/>
  <c r="F186" i="13"/>
  <c r="F221" i="13"/>
  <c r="F188" i="13"/>
  <c r="F189" i="13"/>
  <c r="F218" i="13"/>
  <c r="F199" i="13"/>
  <c r="F229" i="13"/>
  <c r="F216" i="13"/>
  <c r="F187" i="13"/>
  <c r="F192" i="13"/>
  <c r="F193" i="13"/>
  <c r="F226" i="13"/>
  <c r="F217" i="13"/>
  <c r="F204" i="13"/>
  <c r="F205" i="13"/>
  <c r="F175" i="13"/>
  <c r="F201" i="13"/>
  <c r="F215" i="13"/>
  <c r="F206" i="13"/>
  <c r="F224" i="13"/>
  <c r="F225" i="13"/>
  <c r="F196" i="13"/>
  <c r="F176" i="13"/>
  <c r="F190" i="13"/>
  <c r="F223" i="13"/>
  <c r="F194" i="13"/>
  <c r="F211" i="13"/>
  <c r="F230" i="13"/>
  <c r="F191" i="13"/>
  <c r="F182" i="13"/>
  <c r="F200" i="13"/>
  <c r="F180" i="13"/>
  <c r="F203" i="13"/>
  <c r="F213" i="13"/>
  <c r="F228" i="13"/>
  <c r="F183" i="13"/>
  <c r="F212" i="13"/>
  <c r="F202" i="13"/>
  <c r="F222" i="13"/>
  <c r="F179" i="13"/>
  <c r="F178" i="13"/>
  <c r="F181" i="13"/>
  <c r="F214" i="13"/>
  <c r="F174" i="13"/>
  <c r="F197" i="13"/>
  <c r="F207" i="13"/>
  <c r="F219" i="13"/>
  <c r="F220" i="13"/>
  <c r="F198" i="13"/>
  <c r="F177" i="13"/>
  <c r="F195" i="13"/>
  <c r="F209" i="13"/>
  <c r="H237" i="13"/>
  <c r="H245" i="13"/>
  <c r="H253" i="13"/>
  <c r="H261" i="13"/>
  <c r="H269" i="13"/>
  <c r="H270" i="13"/>
  <c r="H274" i="13"/>
  <c r="H238" i="13"/>
  <c r="H246" i="13"/>
  <c r="H254" i="13"/>
  <c r="H262" i="13"/>
  <c r="H273" i="13"/>
  <c r="H231" i="13"/>
  <c r="H239" i="13"/>
  <c r="H247" i="13"/>
  <c r="H255" i="13"/>
  <c r="H263" i="13"/>
  <c r="H277" i="13"/>
  <c r="H240" i="13"/>
  <c r="H251" i="13"/>
  <c r="H265" i="13"/>
  <c r="H284" i="13"/>
  <c r="H271" i="13"/>
  <c r="H241" i="13"/>
  <c r="H252" i="13"/>
  <c r="H266" i="13"/>
  <c r="H276" i="13"/>
  <c r="H278" i="13"/>
  <c r="H242" i="13"/>
  <c r="H256" i="13"/>
  <c r="H267" i="13"/>
  <c r="H272" i="13"/>
  <c r="H283" i="13"/>
  <c r="H234" i="13"/>
  <c r="H248" i="13"/>
  <c r="H259" i="13"/>
  <c r="H285" i="13"/>
  <c r="H233" i="13"/>
  <c r="H258" i="13"/>
  <c r="H286" i="13"/>
  <c r="H243" i="13"/>
  <c r="H249" i="13"/>
  <c r="H280" i="13"/>
  <c r="H235" i="13"/>
  <c r="H260" i="13"/>
  <c r="H275" i="13"/>
  <c r="H281" i="13"/>
  <c r="H236" i="13"/>
  <c r="H264" i="13"/>
  <c r="H282" i="13"/>
  <c r="H268" i="13"/>
  <c r="H244" i="13"/>
  <c r="H250" i="13"/>
  <c r="H287" i="13"/>
  <c r="H232" i="13"/>
  <c r="H257" i="13"/>
  <c r="H279" i="13"/>
  <c r="F331" i="13"/>
  <c r="F342" i="13"/>
  <c r="F305" i="13"/>
  <c r="F339" i="13"/>
  <c r="F319" i="13"/>
  <c r="F296" i="13"/>
  <c r="F328" i="13"/>
  <c r="F333" i="13"/>
  <c r="F300" i="13"/>
  <c r="F332" i="13"/>
  <c r="F309" i="13"/>
  <c r="F322" i="13"/>
  <c r="F316" i="13"/>
  <c r="F292" i="13"/>
  <c r="F344" i="13"/>
  <c r="F311" i="13"/>
  <c r="F299" i="13"/>
  <c r="F321" i="13"/>
  <c r="F330" i="13"/>
  <c r="F323" i="13"/>
  <c r="F298" i="13"/>
  <c r="F312" i="13"/>
  <c r="F334" i="13"/>
  <c r="F304" i="13"/>
  <c r="F318" i="13"/>
  <c r="F294" i="13"/>
  <c r="F337" i="13"/>
  <c r="F303" i="13"/>
  <c r="F314" i="13"/>
  <c r="F320" i="13"/>
  <c r="F291" i="13"/>
  <c r="F308" i="13"/>
  <c r="F325" i="13"/>
  <c r="F301" i="13"/>
  <c r="F327" i="13"/>
  <c r="F336" i="13"/>
  <c r="F295" i="13"/>
  <c r="F343" i="13"/>
  <c r="F290" i="13"/>
  <c r="F338" i="13"/>
  <c r="F310" i="13"/>
  <c r="F306" i="13"/>
  <c r="F326" i="13"/>
  <c r="F288" i="13"/>
  <c r="F340" i="13"/>
  <c r="F302" i="13"/>
  <c r="F297" i="13"/>
  <c r="F293" i="13"/>
  <c r="F329" i="13"/>
  <c r="F324" i="13"/>
  <c r="F341" i="13"/>
  <c r="F335" i="13"/>
  <c r="F307" i="13"/>
  <c r="F289" i="13"/>
  <c r="F313" i="13"/>
  <c r="F317" i="13"/>
  <c r="F315" i="13"/>
  <c r="H793" i="13"/>
  <c r="H749" i="13"/>
  <c r="H746" i="13"/>
  <c r="H758" i="13"/>
  <c r="H756" i="13"/>
  <c r="H767" i="13"/>
  <c r="F46" i="7"/>
  <c r="F67" i="7" s="1"/>
  <c r="G2" i="15"/>
  <c r="G4" i="15"/>
  <c r="G3" i="15"/>
  <c r="F8" i="13"/>
  <c r="F16" i="13"/>
  <c r="F24" i="13"/>
  <c r="F32" i="13"/>
  <c r="F40" i="13"/>
  <c r="F48" i="13"/>
  <c r="F56" i="13"/>
  <c r="F10" i="13"/>
  <c r="F26" i="13"/>
  <c r="F42" i="13"/>
  <c r="F58" i="13"/>
  <c r="F27" i="13"/>
  <c r="F51" i="13"/>
  <c r="F4" i="13"/>
  <c r="F44" i="13"/>
  <c r="F5" i="13"/>
  <c r="F21" i="13"/>
  <c r="F9" i="13"/>
  <c r="F17" i="13"/>
  <c r="F25" i="13"/>
  <c r="F33" i="13"/>
  <c r="F41" i="13"/>
  <c r="F49" i="13"/>
  <c r="F57" i="13"/>
  <c r="F18" i="13"/>
  <c r="F34" i="13"/>
  <c r="F50" i="13"/>
  <c r="F11" i="13"/>
  <c r="F35" i="13"/>
  <c r="F59" i="13"/>
  <c r="F36" i="13"/>
  <c r="F52" i="13"/>
  <c r="F13" i="13"/>
  <c r="F29" i="13"/>
  <c r="F19" i="13"/>
  <c r="F20" i="13"/>
  <c r="F45" i="13"/>
  <c r="F43" i="13"/>
  <c r="F12" i="13"/>
  <c r="F53" i="13"/>
  <c r="F28" i="13"/>
  <c r="F37" i="13"/>
  <c r="F6" i="13"/>
  <c r="F14" i="13"/>
  <c r="F22" i="13"/>
  <c r="F30" i="13"/>
  <c r="F38" i="13"/>
  <c r="F46" i="13"/>
  <c r="F54" i="13"/>
  <c r="F39" i="13"/>
  <c r="F55" i="13"/>
  <c r="F15" i="13"/>
  <c r="F47" i="13"/>
  <c r="F23" i="13"/>
  <c r="F31" i="13"/>
  <c r="F7" i="13"/>
  <c r="G10" i="13"/>
  <c r="G18" i="13"/>
  <c r="G26" i="13"/>
  <c r="G34" i="13"/>
  <c r="G42" i="13"/>
  <c r="G50" i="13"/>
  <c r="G58" i="13"/>
  <c r="G11" i="13"/>
  <c r="G19" i="13"/>
  <c r="G27" i="13"/>
  <c r="G35" i="13"/>
  <c r="G43" i="13"/>
  <c r="G51" i="13"/>
  <c r="G59" i="13"/>
  <c r="G8" i="13"/>
  <c r="G16" i="13"/>
  <c r="G24" i="13"/>
  <c r="G32" i="13"/>
  <c r="G40" i="13"/>
  <c r="G48" i="13"/>
  <c r="G56" i="13"/>
  <c r="G3" i="13"/>
  <c r="G14" i="13"/>
  <c r="G28" i="13"/>
  <c r="G39" i="13"/>
  <c r="G53" i="13"/>
  <c r="G4" i="13"/>
  <c r="G15" i="13"/>
  <c r="G29" i="13"/>
  <c r="G41" i="13"/>
  <c r="G54" i="13"/>
  <c r="G55" i="13"/>
  <c r="G5" i="13"/>
  <c r="G17" i="13"/>
  <c r="G30" i="13"/>
  <c r="G44" i="13"/>
  <c r="G6" i="13"/>
  <c r="G20" i="13"/>
  <c r="G31" i="13"/>
  <c r="G45" i="13"/>
  <c r="G57" i="13"/>
  <c r="G7" i="13"/>
  <c r="G21" i="13"/>
  <c r="G33" i="13"/>
  <c r="G46" i="13"/>
  <c r="G9" i="13"/>
  <c r="G22" i="13"/>
  <c r="G36" i="13"/>
  <c r="G47" i="13"/>
  <c r="G12" i="13"/>
  <c r="G23" i="13"/>
  <c r="G37" i="13"/>
  <c r="G49" i="13"/>
  <c r="G13" i="13"/>
  <c r="G25" i="13"/>
  <c r="G38" i="13"/>
  <c r="G52" i="13"/>
  <c r="D46" i="7"/>
  <c r="D67" i="7" s="1"/>
  <c r="E3" i="15"/>
  <c r="E2" i="15"/>
  <c r="E4" i="15"/>
  <c r="H51" i="13"/>
  <c r="H59" i="13"/>
  <c r="H39" i="13"/>
  <c r="H17" i="13"/>
  <c r="H58" i="13"/>
  <c r="H21" i="13"/>
  <c r="H35" i="13"/>
  <c r="H12" i="13"/>
  <c r="H41" i="13"/>
  <c r="H5" i="13"/>
  <c r="H30" i="13"/>
  <c r="H10" i="13"/>
  <c r="H50" i="13"/>
  <c r="H13" i="13"/>
  <c r="H8" i="13"/>
  <c r="H20" i="13"/>
  <c r="H49" i="13"/>
  <c r="H38" i="13"/>
  <c r="H34" i="13"/>
  <c r="H55" i="13"/>
  <c r="H16" i="13"/>
  <c r="H28" i="13"/>
  <c r="H57" i="13"/>
  <c r="H42" i="13"/>
  <c r="H3" i="13"/>
  <c r="H54" i="13"/>
  <c r="H4" i="13"/>
  <c r="H24" i="13"/>
  <c r="H7" i="13"/>
  <c r="H36" i="13"/>
  <c r="H53" i="13"/>
  <c r="H11" i="13"/>
  <c r="H32" i="13"/>
  <c r="H15" i="13"/>
  <c r="H44" i="13"/>
  <c r="H45" i="13"/>
  <c r="H19" i="13"/>
  <c r="H40" i="13"/>
  <c r="H23" i="13"/>
  <c r="H9" i="13"/>
  <c r="H6" i="13"/>
  <c r="H27" i="13"/>
  <c r="H48" i="13"/>
  <c r="H31" i="13"/>
  <c r="H25" i="13"/>
  <c r="H14" i="13"/>
  <c r="H26" i="13"/>
  <c r="H37" i="13"/>
  <c r="H29" i="13"/>
  <c r="H22" i="13"/>
  <c r="H52" i="13"/>
  <c r="H43" i="13"/>
  <c r="H18" i="13"/>
  <c r="H56" i="13"/>
  <c r="H47" i="13"/>
  <c r="H46" i="13"/>
  <c r="H33" i="13"/>
  <c r="H124" i="13"/>
  <c r="H132" i="13"/>
  <c r="H140" i="13"/>
  <c r="H148" i="13"/>
  <c r="H156" i="13"/>
  <c r="H164" i="13"/>
  <c r="H172" i="13"/>
  <c r="H117" i="13"/>
  <c r="H125" i="13"/>
  <c r="H133" i="13"/>
  <c r="H141" i="13"/>
  <c r="H149" i="13"/>
  <c r="H157" i="13"/>
  <c r="H165" i="13"/>
  <c r="H173" i="13"/>
  <c r="H122" i="13"/>
  <c r="H130" i="13"/>
  <c r="H138" i="13"/>
  <c r="H146" i="13"/>
  <c r="H154" i="13"/>
  <c r="H123" i="13"/>
  <c r="H136" i="13"/>
  <c r="H150" i="13"/>
  <c r="H161" i="13"/>
  <c r="H171" i="13"/>
  <c r="H126" i="13"/>
  <c r="H137" i="13"/>
  <c r="H151" i="13"/>
  <c r="H162" i="13"/>
  <c r="H127" i="13"/>
  <c r="H139" i="13"/>
  <c r="H152" i="13"/>
  <c r="H163" i="13"/>
  <c r="H128" i="13"/>
  <c r="H142" i="13"/>
  <c r="H153" i="13"/>
  <c r="H166" i="13"/>
  <c r="H118" i="13"/>
  <c r="H129" i="13"/>
  <c r="H143" i="13"/>
  <c r="H155" i="13"/>
  <c r="H167" i="13"/>
  <c r="H119" i="13"/>
  <c r="H131" i="13"/>
  <c r="H144" i="13"/>
  <c r="H158" i="13"/>
  <c r="H168" i="13"/>
  <c r="H120" i="13"/>
  <c r="H134" i="13"/>
  <c r="H145" i="13"/>
  <c r="H159" i="13"/>
  <c r="H169" i="13"/>
  <c r="H121" i="13"/>
  <c r="H135" i="13"/>
  <c r="H147" i="13"/>
  <c r="H160" i="13"/>
  <c r="H170" i="13"/>
  <c r="C46" i="7"/>
  <c r="C67" i="7" s="1"/>
  <c r="D4" i="15"/>
  <c r="D2" i="15"/>
  <c r="D3" i="15"/>
  <c r="F120" i="13"/>
  <c r="F140" i="13"/>
  <c r="F172" i="13"/>
  <c r="F137" i="13"/>
  <c r="F169" i="13"/>
  <c r="F167" i="13"/>
  <c r="F143" i="13"/>
  <c r="F151" i="13"/>
  <c r="F148" i="13"/>
  <c r="F130" i="13"/>
  <c r="F135" i="13"/>
  <c r="F170" i="13"/>
  <c r="F121" i="13"/>
  <c r="F144" i="13"/>
  <c r="F126" i="13"/>
  <c r="F141" i="13"/>
  <c r="F173" i="13"/>
  <c r="F162" i="13"/>
  <c r="F142" i="13"/>
  <c r="F150" i="13"/>
  <c r="F122" i="13"/>
  <c r="F145" i="13"/>
  <c r="F123" i="13"/>
  <c r="F149" i="13"/>
  <c r="F171" i="13"/>
  <c r="F146" i="13"/>
  <c r="F138" i="13"/>
  <c r="F153" i="13"/>
  <c r="F166" i="13"/>
  <c r="F158" i="13"/>
  <c r="F163" i="13"/>
  <c r="F134" i="13"/>
  <c r="F159" i="13"/>
  <c r="F124" i="13"/>
  <c r="F152" i="13"/>
  <c r="F155" i="13"/>
  <c r="F156" i="13"/>
  <c r="F118" i="13"/>
  <c r="F132" i="13"/>
  <c r="F164" i="13"/>
  <c r="F129" i="13"/>
  <c r="F161" i="13"/>
  <c r="F139" i="13"/>
  <c r="F131" i="13"/>
  <c r="F117" i="13"/>
  <c r="F157" i="13"/>
  <c r="F128" i="13"/>
  <c r="F127" i="13"/>
  <c r="F136" i="13"/>
  <c r="F168" i="13"/>
  <c r="F119" i="13"/>
  <c r="F165" i="13"/>
  <c r="F125" i="13"/>
  <c r="F133" i="13"/>
  <c r="F147" i="13"/>
  <c r="F160" i="13"/>
  <c r="F154" i="13"/>
  <c r="J122" i="13"/>
  <c r="J153" i="13"/>
  <c r="J121" i="13"/>
  <c r="J138" i="13"/>
  <c r="J170" i="13"/>
  <c r="J128" i="13"/>
  <c r="J117" i="13"/>
  <c r="J168" i="13"/>
  <c r="J139" i="13"/>
  <c r="J124" i="13"/>
  <c r="J125" i="13"/>
  <c r="J157" i="13"/>
  <c r="J142" i="13"/>
  <c r="J143" i="13"/>
  <c r="J159" i="13"/>
  <c r="J167" i="13"/>
  <c r="J129" i="13"/>
  <c r="J161" i="13"/>
  <c r="J133" i="13"/>
  <c r="J165" i="13"/>
  <c r="J137" i="13"/>
  <c r="J169" i="13"/>
  <c r="J145" i="13"/>
  <c r="J119" i="13"/>
  <c r="J135" i="13"/>
  <c r="J130" i="13"/>
  <c r="J162" i="13"/>
  <c r="J166" i="13"/>
  <c r="J132" i="13"/>
  <c r="J172" i="13"/>
  <c r="J118" i="13"/>
  <c r="J120" i="13"/>
  <c r="J147" i="13"/>
  <c r="J151" i="13"/>
  <c r="J127" i="13"/>
  <c r="J126" i="13"/>
  <c r="J160" i="13"/>
  <c r="J164" i="13"/>
  <c r="J155" i="13"/>
  <c r="J141" i="13"/>
  <c r="J131" i="13"/>
  <c r="J123" i="13"/>
  <c r="J134" i="13"/>
  <c r="J140" i="13"/>
  <c r="J149" i="13"/>
  <c r="J146" i="13"/>
  <c r="J171" i="13"/>
  <c r="J173" i="13"/>
  <c r="J150" i="13"/>
  <c r="J148" i="13"/>
  <c r="J154" i="13"/>
  <c r="J156" i="13"/>
  <c r="J136" i="13"/>
  <c r="J158" i="13"/>
  <c r="J152" i="13"/>
  <c r="J163" i="13"/>
  <c r="J144" i="13"/>
  <c r="I3" i="13"/>
  <c r="I30" i="13"/>
  <c r="I11" i="13"/>
  <c r="I18" i="13"/>
  <c r="I31" i="13"/>
  <c r="I29" i="13"/>
  <c r="I13" i="13"/>
  <c r="I16" i="13"/>
  <c r="I38" i="13"/>
  <c r="I19" i="13"/>
  <c r="I26" i="13"/>
  <c r="I39" i="13"/>
  <c r="I55" i="13"/>
  <c r="I41" i="13"/>
  <c r="I46" i="13"/>
  <c r="I27" i="13"/>
  <c r="I34" i="13"/>
  <c r="I12" i="13"/>
  <c r="I45" i="13"/>
  <c r="I54" i="13"/>
  <c r="I35" i="13"/>
  <c r="I42" i="13"/>
  <c r="I20" i="13"/>
  <c r="I5" i="13"/>
  <c r="I57" i="13"/>
  <c r="I37" i="13"/>
  <c r="I4" i="13"/>
  <c r="I43" i="13"/>
  <c r="I50" i="13"/>
  <c r="I28" i="13"/>
  <c r="I9" i="13"/>
  <c r="I53" i="13"/>
  <c r="I21" i="13"/>
  <c r="I56" i="13"/>
  <c r="I6" i="13"/>
  <c r="I51" i="13"/>
  <c r="I7" i="13"/>
  <c r="I36" i="13"/>
  <c r="I17" i="13"/>
  <c r="I58" i="13"/>
  <c r="I8" i="13"/>
  <c r="I32" i="13"/>
  <c r="I33" i="13"/>
  <c r="I14" i="13"/>
  <c r="I59" i="13"/>
  <c r="I15" i="13"/>
  <c r="I44" i="13"/>
  <c r="I25" i="13"/>
  <c r="I40" i="13"/>
  <c r="I49" i="13"/>
  <c r="I47" i="13"/>
  <c r="I10" i="13"/>
  <c r="I23" i="13"/>
  <c r="I52" i="13"/>
  <c r="I22" i="13"/>
  <c r="I24" i="13"/>
  <c r="I48" i="13"/>
  <c r="G128" i="13"/>
  <c r="G160" i="13"/>
  <c r="G127" i="13"/>
  <c r="G123" i="13"/>
  <c r="G138" i="13"/>
  <c r="G143" i="13"/>
  <c r="G149" i="13"/>
  <c r="G163" i="13"/>
  <c r="G146" i="13"/>
  <c r="G153" i="13"/>
  <c r="G125" i="13"/>
  <c r="G132" i="13"/>
  <c r="G164" i="13"/>
  <c r="G131" i="13"/>
  <c r="G145" i="13"/>
  <c r="G141" i="13"/>
  <c r="G129" i="13"/>
  <c r="G166" i="13"/>
  <c r="G167" i="13"/>
  <c r="G170" i="13"/>
  <c r="G154" i="13"/>
  <c r="G152" i="13"/>
  <c r="G130" i="13"/>
  <c r="G122" i="13"/>
  <c r="G121" i="13"/>
  <c r="G151" i="13"/>
  <c r="G169" i="13"/>
  <c r="G159" i="13"/>
  <c r="G161" i="13"/>
  <c r="G119" i="13"/>
  <c r="G148" i="13"/>
  <c r="G139" i="13"/>
  <c r="G134" i="13"/>
  <c r="G156" i="13"/>
  <c r="G155" i="13"/>
  <c r="G142" i="13"/>
  <c r="G168" i="13"/>
  <c r="G172" i="13"/>
  <c r="G117" i="13"/>
  <c r="G165" i="13"/>
  <c r="G124" i="13"/>
  <c r="G158" i="13"/>
  <c r="G137" i="13"/>
  <c r="G136" i="13"/>
  <c r="G133" i="13"/>
  <c r="G171" i="13"/>
  <c r="G157" i="13"/>
  <c r="G140" i="13"/>
  <c r="G118" i="13"/>
  <c r="G120" i="13"/>
  <c r="G162" i="13"/>
  <c r="G173" i="13"/>
  <c r="G147" i="13"/>
  <c r="G150" i="13"/>
  <c r="G144" i="13"/>
  <c r="G135" i="13"/>
  <c r="G126" i="13"/>
  <c r="E46" i="7"/>
  <c r="E67" i="7" s="1"/>
  <c r="F4" i="15"/>
  <c r="F3" i="15"/>
  <c r="F2" i="15"/>
  <c r="J33" i="13"/>
  <c r="J14" i="13"/>
  <c r="J10" i="13"/>
  <c r="J31" i="13"/>
  <c r="J12" i="13"/>
  <c r="J56" i="13"/>
  <c r="J36" i="13"/>
  <c r="J58" i="13"/>
  <c r="J41" i="13"/>
  <c r="J22" i="13"/>
  <c r="J18" i="13"/>
  <c r="J39" i="13"/>
  <c r="J20" i="13"/>
  <c r="J24" i="13"/>
  <c r="J27" i="13"/>
  <c r="J40" i="13"/>
  <c r="J19" i="13"/>
  <c r="J3" i="13"/>
  <c r="J49" i="13"/>
  <c r="J30" i="13"/>
  <c r="J5" i="13"/>
  <c r="J26" i="13"/>
  <c r="J47" i="13"/>
  <c r="J11" i="13"/>
  <c r="J57" i="13"/>
  <c r="J38" i="13"/>
  <c r="J13" i="13"/>
  <c r="J34" i="13"/>
  <c r="J55" i="13"/>
  <c r="J4" i="13"/>
  <c r="J46" i="13"/>
  <c r="J21" i="13"/>
  <c r="J42" i="13"/>
  <c r="J17" i="13"/>
  <c r="J37" i="13"/>
  <c r="J15" i="13"/>
  <c r="J50" i="13"/>
  <c r="J52" i="13"/>
  <c r="J53" i="13"/>
  <c r="J6" i="13"/>
  <c r="J54" i="13"/>
  <c r="J16" i="13"/>
  <c r="J29" i="13"/>
  <c r="J44" i="13"/>
  <c r="J43" i="13"/>
  <c r="J45" i="13"/>
  <c r="J51" i="13"/>
  <c r="J8" i="13"/>
  <c r="J28" i="13"/>
  <c r="J9" i="13"/>
  <c r="J7" i="13"/>
  <c r="J35" i="13"/>
  <c r="J59" i="13"/>
  <c r="J48" i="13"/>
  <c r="J32" i="13"/>
  <c r="J25" i="13"/>
  <c r="J23" i="13"/>
  <c r="I119" i="13"/>
  <c r="I127" i="13"/>
  <c r="I135" i="13"/>
  <c r="I143" i="13"/>
  <c r="I151" i="13"/>
  <c r="I159" i="13"/>
  <c r="I167" i="13"/>
  <c r="I120" i="13"/>
  <c r="I128" i="13"/>
  <c r="I136" i="13"/>
  <c r="I144" i="13"/>
  <c r="I152" i="13"/>
  <c r="I160" i="13"/>
  <c r="I168" i="13"/>
  <c r="I121" i="13"/>
  <c r="I129" i="13"/>
  <c r="I137" i="13"/>
  <c r="I145" i="13"/>
  <c r="I153" i="13"/>
  <c r="I161" i="13"/>
  <c r="I169" i="13"/>
  <c r="I122" i="13"/>
  <c r="I130" i="13"/>
  <c r="I138" i="13"/>
  <c r="I146" i="13"/>
  <c r="I154" i="13"/>
  <c r="I162" i="13"/>
  <c r="I170" i="13"/>
  <c r="I123" i="13"/>
  <c r="I131" i="13"/>
  <c r="I139" i="13"/>
  <c r="I147" i="13"/>
  <c r="I155" i="13"/>
  <c r="I163" i="13"/>
  <c r="I171" i="13"/>
  <c r="I124" i="13"/>
  <c r="I132" i="13"/>
  <c r="I140" i="13"/>
  <c r="I148" i="13"/>
  <c r="I156" i="13"/>
  <c r="I164" i="13"/>
  <c r="I172" i="13"/>
  <c r="I117" i="13"/>
  <c r="I125" i="13"/>
  <c r="I133" i="13"/>
  <c r="I141" i="13"/>
  <c r="I149" i="13"/>
  <c r="I157" i="13"/>
  <c r="I165" i="13"/>
  <c r="I173" i="13"/>
  <c r="I118" i="13"/>
  <c r="I126" i="13"/>
  <c r="I134" i="13"/>
  <c r="I142" i="13"/>
  <c r="I150" i="13"/>
  <c r="I158" i="13"/>
  <c r="I166" i="13"/>
  <c r="H46" i="7"/>
  <c r="H67" i="7" s="1"/>
  <c r="I2" i="15"/>
  <c r="I4" i="15"/>
  <c r="I3" i="15"/>
  <c r="L150" i="13"/>
  <c r="L131" i="13"/>
  <c r="L163" i="13"/>
  <c r="L137" i="13"/>
  <c r="L129" i="13"/>
  <c r="L120" i="13"/>
  <c r="L154" i="13"/>
  <c r="L117" i="13"/>
  <c r="L135" i="13"/>
  <c r="L167" i="13"/>
  <c r="L122" i="13"/>
  <c r="L140" i="13"/>
  <c r="L126" i="13"/>
  <c r="L158" i="13"/>
  <c r="L124" i="13"/>
  <c r="L121" i="13"/>
  <c r="L139" i="13"/>
  <c r="L171" i="13"/>
  <c r="L133" i="13"/>
  <c r="L153" i="13"/>
  <c r="L157" i="13"/>
  <c r="L130" i="13"/>
  <c r="L162" i="13"/>
  <c r="L128" i="13"/>
  <c r="L143" i="13"/>
  <c r="L145" i="13"/>
  <c r="L123" i="13"/>
  <c r="L172" i="13"/>
  <c r="L156" i="13"/>
  <c r="L169" i="13"/>
  <c r="L134" i="13"/>
  <c r="L166" i="13"/>
  <c r="L132" i="13"/>
  <c r="L147" i="13"/>
  <c r="L149" i="13"/>
  <c r="L164" i="13"/>
  <c r="L148" i="13"/>
  <c r="L160" i="13"/>
  <c r="L138" i="13"/>
  <c r="L170" i="13"/>
  <c r="L119" i="13"/>
  <c r="L136" i="13"/>
  <c r="L151" i="13"/>
  <c r="L168" i="13"/>
  <c r="L125" i="13"/>
  <c r="L152" i="13"/>
  <c r="L142" i="13"/>
  <c r="L118" i="13"/>
  <c r="L155" i="13"/>
  <c r="L141" i="13"/>
  <c r="L144" i="13"/>
  <c r="L173" i="13"/>
  <c r="L146" i="13"/>
  <c r="L127" i="13"/>
  <c r="L159" i="13"/>
  <c r="L161" i="13"/>
  <c r="L165" i="13"/>
  <c r="L11" i="13"/>
  <c r="L19" i="13"/>
  <c r="L27" i="13"/>
  <c r="L35" i="13"/>
  <c r="L43" i="13"/>
  <c r="L51" i="13"/>
  <c r="L59" i="13"/>
  <c r="L4" i="13"/>
  <c r="L12" i="13"/>
  <c r="L20" i="13"/>
  <c r="L28" i="13"/>
  <c r="L36" i="13"/>
  <c r="L44" i="13"/>
  <c r="L52" i="13"/>
  <c r="L5" i="13"/>
  <c r="L13" i="13"/>
  <c r="L21" i="13"/>
  <c r="L29" i="13"/>
  <c r="L37" i="13"/>
  <c r="L45" i="13"/>
  <c r="L53" i="13"/>
  <c r="L6" i="13"/>
  <c r="L14" i="13"/>
  <c r="L22" i="13"/>
  <c r="L30" i="13"/>
  <c r="L38" i="13"/>
  <c r="L46" i="13"/>
  <c r="L54" i="13"/>
  <c r="L7" i="13"/>
  <c r="L15" i="13"/>
  <c r="L23" i="13"/>
  <c r="L31" i="13"/>
  <c r="L39" i="13"/>
  <c r="L47" i="13"/>
  <c r="L55" i="13"/>
  <c r="L8" i="13"/>
  <c r="L16" i="13"/>
  <c r="L24" i="13"/>
  <c r="L32" i="13"/>
  <c r="L40" i="13"/>
  <c r="L48" i="13"/>
  <c r="L56" i="13"/>
  <c r="L9" i="13"/>
  <c r="L17" i="13"/>
  <c r="L25" i="13"/>
  <c r="L33" i="13"/>
  <c r="L41" i="13"/>
  <c r="L49" i="13"/>
  <c r="L57" i="13"/>
  <c r="L3" i="13"/>
  <c r="L10" i="13"/>
  <c r="L18" i="13"/>
  <c r="L26" i="13"/>
  <c r="L34" i="13"/>
  <c r="L42" i="13"/>
  <c r="L50" i="13"/>
  <c r="L58" i="13"/>
  <c r="G46" i="7"/>
  <c r="G67" i="7" s="1"/>
  <c r="H4" i="15"/>
  <c r="H3" i="15"/>
  <c r="H2" i="15"/>
  <c r="M68" i="13"/>
  <c r="M85" i="13"/>
  <c r="M82" i="13"/>
  <c r="M93" i="13"/>
  <c r="M100" i="13"/>
  <c r="M113" i="13"/>
  <c r="M109" i="13"/>
  <c r="M107" i="13"/>
  <c r="M76" i="13"/>
  <c r="M75" i="13"/>
  <c r="M89" i="13"/>
  <c r="M106" i="13"/>
  <c r="M114" i="13"/>
  <c r="M101" i="13"/>
  <c r="M79" i="13"/>
  <c r="M111" i="13"/>
  <c r="M84" i="13"/>
  <c r="M80" i="13"/>
  <c r="M73" i="13"/>
  <c r="M90" i="13"/>
  <c r="M74" i="13"/>
  <c r="M97" i="13"/>
  <c r="M67" i="13"/>
  <c r="M83" i="13"/>
  <c r="M95" i="13"/>
  <c r="M72" i="13"/>
  <c r="M115" i="13"/>
  <c r="M91" i="13"/>
  <c r="M78" i="13"/>
  <c r="M98" i="13"/>
  <c r="M66" i="13"/>
  <c r="M92" i="13"/>
  <c r="M105" i="13"/>
  <c r="M81" i="13"/>
  <c r="M62" i="13"/>
  <c r="M94" i="13"/>
  <c r="M63" i="13"/>
  <c r="M108" i="13"/>
  <c r="M99" i="13"/>
  <c r="M71" i="13"/>
  <c r="M61" i="13"/>
  <c r="M116" i="13"/>
  <c r="M88" i="13"/>
  <c r="M110" i="13"/>
  <c r="M69" i="13"/>
  <c r="M96" i="13"/>
  <c r="M102" i="13"/>
  <c r="M87" i="13"/>
  <c r="M60" i="13"/>
  <c r="M77" i="13"/>
  <c r="M65" i="13"/>
  <c r="M104" i="13"/>
  <c r="M64" i="13"/>
  <c r="M86" i="13"/>
  <c r="M70" i="13"/>
  <c r="M112" i="13"/>
  <c r="M103" i="13"/>
  <c r="C61" i="7"/>
  <c r="C82" i="7" s="1"/>
  <c r="G483" i="13"/>
  <c r="G481" i="13"/>
  <c r="G485" i="13"/>
  <c r="G501" i="13"/>
  <c r="G476" i="13"/>
  <c r="G469" i="13"/>
  <c r="G491" i="13"/>
  <c r="G464" i="13"/>
  <c r="G489" i="13"/>
  <c r="G477" i="13"/>
  <c r="G490" i="13"/>
  <c r="G506" i="13"/>
  <c r="G494" i="13"/>
  <c r="G474" i="13"/>
  <c r="G499" i="13"/>
  <c r="G472" i="13"/>
  <c r="G497" i="13"/>
  <c r="G482" i="13"/>
  <c r="G495" i="13"/>
  <c r="G511" i="13"/>
  <c r="G479" i="13"/>
  <c r="G475" i="13"/>
  <c r="G512" i="13"/>
  <c r="G473" i="13"/>
  <c r="G470" i="13"/>
  <c r="G486" i="13"/>
  <c r="G471" i="13"/>
  <c r="G507" i="13"/>
  <c r="G513" i="13"/>
  <c r="G500" i="13"/>
  <c r="G515" i="13"/>
  <c r="G460" i="13"/>
  <c r="G514" i="13"/>
  <c r="G487" i="13"/>
  <c r="G463" i="13"/>
  <c r="G462" i="13"/>
  <c r="G459" i="13"/>
  <c r="G496" i="13"/>
  <c r="G465" i="13"/>
  <c r="G467" i="13"/>
  <c r="G504" i="13"/>
  <c r="G505" i="13"/>
  <c r="G502" i="13"/>
  <c r="G466" i="13"/>
  <c r="G508" i="13"/>
  <c r="G478" i="13"/>
  <c r="G480" i="13"/>
  <c r="G492" i="13"/>
  <c r="G509" i="13"/>
  <c r="G488" i="13"/>
  <c r="G510" i="13"/>
  <c r="G484" i="13"/>
  <c r="G493" i="13"/>
  <c r="G503" i="13"/>
  <c r="G461" i="13"/>
  <c r="G498" i="13"/>
  <c r="G468" i="13"/>
  <c r="J350" i="13"/>
  <c r="J351" i="13"/>
  <c r="J358" i="13"/>
  <c r="J390" i="13"/>
  <c r="J346" i="13"/>
  <c r="J356" i="13"/>
  <c r="J382" i="13"/>
  <c r="J379" i="13"/>
  <c r="J368" i="13"/>
  <c r="J388" i="13"/>
  <c r="J347" i="13"/>
  <c r="J357" i="13"/>
  <c r="J386" i="13"/>
  <c r="J383" i="13"/>
  <c r="J381" i="13"/>
  <c r="J401" i="13"/>
  <c r="J348" i="13"/>
  <c r="J394" i="13"/>
  <c r="J387" i="13"/>
  <c r="J400" i="13"/>
  <c r="J364" i="13"/>
  <c r="J369" i="13"/>
  <c r="J349" i="13"/>
  <c r="J362" i="13"/>
  <c r="J398" i="13"/>
  <c r="J352" i="13"/>
  <c r="J366" i="13"/>
  <c r="J353" i="13"/>
  <c r="J370" i="13"/>
  <c r="J345" i="13"/>
  <c r="J355" i="13"/>
  <c r="J378" i="13"/>
  <c r="J375" i="13"/>
  <c r="J395" i="13"/>
  <c r="J360" i="13"/>
  <c r="J393" i="13"/>
  <c r="J384" i="13"/>
  <c r="J399" i="13"/>
  <c r="J373" i="13"/>
  <c r="J392" i="13"/>
  <c r="J376" i="13"/>
  <c r="J354" i="13"/>
  <c r="J359" i="13"/>
  <c r="J389" i="13"/>
  <c r="J372" i="13"/>
  <c r="J363" i="13"/>
  <c r="J377" i="13"/>
  <c r="J385" i="13"/>
  <c r="J374" i="13"/>
  <c r="J367" i="13"/>
  <c r="J396" i="13"/>
  <c r="J371" i="13"/>
  <c r="J361" i="13"/>
  <c r="J365" i="13"/>
  <c r="J397" i="13"/>
  <c r="J391" i="13"/>
  <c r="J380" i="13"/>
  <c r="K352" i="13"/>
  <c r="K378" i="13"/>
  <c r="K377" i="13"/>
  <c r="K397" i="13"/>
  <c r="K369" i="13"/>
  <c r="K345" i="13"/>
  <c r="K353" i="13"/>
  <c r="K382" i="13"/>
  <c r="K379" i="13"/>
  <c r="K399" i="13"/>
  <c r="K401" i="13"/>
  <c r="K346" i="13"/>
  <c r="K354" i="13"/>
  <c r="K386" i="13"/>
  <c r="K368" i="13"/>
  <c r="K396" i="13"/>
  <c r="K360" i="13"/>
  <c r="K347" i="13"/>
  <c r="K355" i="13"/>
  <c r="K358" i="13"/>
  <c r="K390" i="13"/>
  <c r="K381" i="13"/>
  <c r="K361" i="13"/>
  <c r="K357" i="13"/>
  <c r="K348" i="13"/>
  <c r="K356" i="13"/>
  <c r="K349" i="13"/>
  <c r="K350" i="13"/>
  <c r="K351" i="13"/>
  <c r="K366" i="13"/>
  <c r="K400" i="13"/>
  <c r="K363" i="13"/>
  <c r="K370" i="13"/>
  <c r="K380" i="13"/>
  <c r="K374" i="13"/>
  <c r="K364" i="13"/>
  <c r="K393" i="13"/>
  <c r="K394" i="13"/>
  <c r="K372" i="13"/>
  <c r="K395" i="13"/>
  <c r="K398" i="13"/>
  <c r="K385" i="13"/>
  <c r="K365" i="13"/>
  <c r="K387" i="13"/>
  <c r="K367" i="13"/>
  <c r="K384" i="13"/>
  <c r="K362" i="13"/>
  <c r="K383" i="13"/>
  <c r="K359" i="13"/>
  <c r="K371" i="13"/>
  <c r="K388" i="13"/>
  <c r="K376" i="13"/>
  <c r="K389" i="13"/>
  <c r="K391" i="13"/>
  <c r="K373" i="13"/>
  <c r="K375" i="13"/>
  <c r="K392" i="13"/>
  <c r="K835" i="13"/>
  <c r="K845" i="13"/>
  <c r="K830" i="13"/>
  <c r="K802" i="13"/>
  <c r="K842" i="13"/>
  <c r="K849" i="13"/>
  <c r="K812" i="13"/>
  <c r="K857" i="13"/>
  <c r="K811" i="13"/>
  <c r="K822" i="13"/>
  <c r="K806" i="13"/>
  <c r="K850" i="13"/>
  <c r="K820" i="13"/>
  <c r="K816" i="13"/>
  <c r="K810" i="13"/>
  <c r="K808" i="13"/>
  <c r="K815" i="13"/>
  <c r="K828" i="13"/>
  <c r="K824" i="13"/>
  <c r="K853" i="13"/>
  <c r="K801" i="13"/>
  <c r="K823" i="13"/>
  <c r="K836" i="13"/>
  <c r="K832" i="13"/>
  <c r="K839" i="13"/>
  <c r="K843" i="13"/>
  <c r="K847" i="13"/>
  <c r="K838" i="13"/>
  <c r="K855" i="13"/>
  <c r="K809" i="13"/>
  <c r="K821" i="13"/>
  <c r="K831" i="13"/>
  <c r="K814" i="13"/>
  <c r="K844" i="13"/>
  <c r="K805" i="13"/>
  <c r="K837" i="13"/>
  <c r="K827" i="13"/>
  <c r="K852" i="13"/>
  <c r="K807" i="13"/>
  <c r="K819" i="13"/>
  <c r="K813" i="13"/>
  <c r="K804" i="13"/>
  <c r="K803" i="13"/>
  <c r="K817" i="13"/>
  <c r="K840" i="13"/>
  <c r="K818" i="13"/>
  <c r="K825" i="13"/>
  <c r="K848" i="13"/>
  <c r="K826" i="13"/>
  <c r="K833" i="13"/>
  <c r="K856" i="13"/>
  <c r="K834" i="13"/>
  <c r="K841" i="13"/>
  <c r="K829" i="13"/>
  <c r="K854" i="13"/>
  <c r="K846" i="13"/>
  <c r="K851" i="13"/>
  <c r="G679" i="13"/>
  <c r="G632" i="13"/>
  <c r="G640" i="13"/>
  <c r="G648" i="13"/>
  <c r="G657" i="13"/>
  <c r="G683" i="13"/>
  <c r="G653" i="13"/>
  <c r="G660" i="13"/>
  <c r="G638" i="13"/>
  <c r="G641" i="13"/>
  <c r="G686" i="13"/>
  <c r="G674" i="13"/>
  <c r="G664" i="13"/>
  <c r="G662" i="13"/>
  <c r="G646" i="13"/>
  <c r="G685" i="13"/>
  <c r="G670" i="13"/>
  <c r="G668" i="13"/>
  <c r="G635" i="13"/>
  <c r="G675" i="13"/>
  <c r="G658" i="13"/>
  <c r="G639" i="13"/>
  <c r="G681" i="13"/>
  <c r="G655" i="13"/>
  <c r="G652" i="13"/>
  <c r="G645" i="13"/>
  <c r="G656" i="13"/>
  <c r="G633" i="13"/>
  <c r="G636" i="13"/>
  <c r="G669" i="13"/>
  <c r="G630" i="13"/>
  <c r="G672" i="13"/>
  <c r="G667" i="13"/>
  <c r="G678" i="13"/>
  <c r="G665" i="13"/>
  <c r="G637" i="13"/>
  <c r="G676" i="13"/>
  <c r="G682" i="13"/>
  <c r="G680" i="13"/>
  <c r="G643" i="13"/>
  <c r="G650" i="13"/>
  <c r="G654" i="13"/>
  <c r="G661" i="13"/>
  <c r="G649" i="13"/>
  <c r="G651" i="13"/>
  <c r="G631" i="13"/>
  <c r="G671" i="13"/>
  <c r="G666" i="13"/>
  <c r="G673" i="13"/>
  <c r="G659" i="13"/>
  <c r="G663" i="13"/>
  <c r="G647" i="13"/>
  <c r="G634" i="13"/>
  <c r="G677" i="13"/>
  <c r="G642" i="13"/>
  <c r="G644" i="13"/>
  <c r="G684" i="13"/>
  <c r="H635" i="13"/>
  <c r="H643" i="13"/>
  <c r="H651" i="13"/>
  <c r="H660" i="13"/>
  <c r="H676" i="13"/>
  <c r="H684" i="13"/>
  <c r="H636" i="13"/>
  <c r="H644" i="13"/>
  <c r="H652" i="13"/>
  <c r="H663" i="13"/>
  <c r="H664" i="13"/>
  <c r="H631" i="13"/>
  <c r="H639" i="13"/>
  <c r="H647" i="13"/>
  <c r="H655" i="13"/>
  <c r="H667" i="13"/>
  <c r="H679" i="13"/>
  <c r="H656" i="13"/>
  <c r="H668" i="13"/>
  <c r="H680" i="13"/>
  <c r="H671" i="13"/>
  <c r="H633" i="13"/>
  <c r="H641" i="13"/>
  <c r="H649" i="13"/>
  <c r="H672" i="13"/>
  <c r="H634" i="13"/>
  <c r="H642" i="13"/>
  <c r="H650" i="13"/>
  <c r="H659" i="13"/>
  <c r="H675" i="13"/>
  <c r="H683" i="13"/>
  <c r="H662" i="13"/>
  <c r="H658" i="13"/>
  <c r="H653" i="13"/>
  <c r="H686" i="13"/>
  <c r="H654" i="13"/>
  <c r="H666" i="13"/>
  <c r="H674" i="13"/>
  <c r="H670" i="13"/>
  <c r="H645" i="13"/>
  <c r="H682" i="13"/>
  <c r="H638" i="13"/>
  <c r="H657" i="13"/>
  <c r="H640" i="13"/>
  <c r="H677" i="13"/>
  <c r="H669" i="13"/>
  <c r="H630" i="13"/>
  <c r="H637" i="13"/>
  <c r="H685" i="13"/>
  <c r="H648" i="13"/>
  <c r="H681" i="13"/>
  <c r="H632" i="13"/>
  <c r="H673" i="13"/>
  <c r="H678" i="13"/>
  <c r="H665" i="13"/>
  <c r="H646" i="13"/>
  <c r="H661" i="13"/>
  <c r="I768" i="13"/>
  <c r="I794" i="13"/>
  <c r="I765" i="13"/>
  <c r="I797" i="13"/>
  <c r="I752" i="13"/>
  <c r="I799" i="13"/>
  <c r="I755" i="13"/>
  <c r="I782" i="13"/>
  <c r="I798" i="13"/>
  <c r="I769" i="13"/>
  <c r="I747" i="13"/>
  <c r="I754" i="13"/>
  <c r="I760" i="13"/>
  <c r="I800" i="13"/>
  <c r="I751" i="13"/>
  <c r="I778" i="13"/>
  <c r="I756" i="13"/>
  <c r="I773" i="13"/>
  <c r="I771" i="13"/>
  <c r="I744" i="13"/>
  <c r="I767" i="13"/>
  <c r="I750" i="13"/>
  <c r="I759" i="13"/>
  <c r="I748" i="13"/>
  <c r="I780" i="13"/>
  <c r="I761" i="13"/>
  <c r="I793" i="13"/>
  <c r="I774" i="13"/>
  <c r="I770" i="13"/>
  <c r="I753" i="13"/>
  <c r="I764" i="13"/>
  <c r="I783" i="13"/>
  <c r="I775" i="13"/>
  <c r="I757" i="13"/>
  <c r="I776" i="13"/>
  <c r="I788" i="13"/>
  <c r="I792" i="13"/>
  <c r="I777" i="13"/>
  <c r="I791" i="13"/>
  <c r="I790" i="13"/>
  <c r="I749" i="13"/>
  <c r="I762" i="13"/>
  <c r="I745" i="13"/>
  <c r="I784" i="13"/>
  <c r="I763" i="13"/>
  <c r="I796" i="13"/>
  <c r="I781" i="13"/>
  <c r="I786" i="13"/>
  <c r="I766" i="13"/>
  <c r="I785" i="13"/>
  <c r="I758" i="13"/>
  <c r="I789" i="13"/>
  <c r="I787" i="13"/>
  <c r="I746" i="13"/>
  <c r="I772" i="13"/>
  <c r="I779" i="13"/>
  <c r="I795" i="13"/>
  <c r="J740" i="13"/>
  <c r="J708" i="13"/>
  <c r="J720" i="13"/>
  <c r="J712" i="13"/>
  <c r="J710" i="13"/>
  <c r="J742" i="13"/>
  <c r="J715" i="13"/>
  <c r="J700" i="13"/>
  <c r="J721" i="13"/>
  <c r="J704" i="13"/>
  <c r="J714" i="13"/>
  <c r="J687" i="13"/>
  <c r="J719" i="13"/>
  <c r="J713" i="13"/>
  <c r="J696" i="13"/>
  <c r="J692" i="13"/>
  <c r="J717" i="13"/>
  <c r="J701" i="13"/>
  <c r="J718" i="13"/>
  <c r="J691" i="13"/>
  <c r="J723" i="13"/>
  <c r="J732" i="13"/>
  <c r="J709" i="13"/>
  <c r="J705" i="13"/>
  <c r="J697" i="13"/>
  <c r="J706" i="13"/>
  <c r="J738" i="13"/>
  <c r="J711" i="13"/>
  <c r="J743" i="13"/>
  <c r="J725" i="13"/>
  <c r="J688" i="13"/>
  <c r="J698" i="13"/>
  <c r="J703" i="13"/>
  <c r="J689" i="13"/>
  <c r="J702" i="13"/>
  <c r="J707" i="13"/>
  <c r="J722" i="13"/>
  <c r="J727" i="13"/>
  <c r="J728" i="13"/>
  <c r="J724" i="13"/>
  <c r="J716" i="13"/>
  <c r="J726" i="13"/>
  <c r="J731" i="13"/>
  <c r="J741" i="13"/>
  <c r="J737" i="13"/>
  <c r="J729" i="13"/>
  <c r="J730" i="13"/>
  <c r="J735" i="13"/>
  <c r="J736" i="13"/>
  <c r="J690" i="13"/>
  <c r="J695" i="13"/>
  <c r="J694" i="13"/>
  <c r="J699" i="13"/>
  <c r="J693" i="13"/>
  <c r="J739" i="13"/>
  <c r="J733" i="13"/>
  <c r="J734" i="13"/>
  <c r="K706" i="13"/>
  <c r="K738" i="13"/>
  <c r="K719" i="13"/>
  <c r="K700" i="13"/>
  <c r="K720" i="13"/>
  <c r="K695" i="13"/>
  <c r="K697" i="13"/>
  <c r="K737" i="13"/>
  <c r="K710" i="13"/>
  <c r="K742" i="13"/>
  <c r="K736" i="13"/>
  <c r="K713" i="13"/>
  <c r="K696" i="13"/>
  <c r="K733" i="13"/>
  <c r="K707" i="13"/>
  <c r="K714" i="13"/>
  <c r="K715" i="13"/>
  <c r="K709" i="13"/>
  <c r="K735" i="13"/>
  <c r="K740" i="13"/>
  <c r="K727" i="13"/>
  <c r="K718" i="13"/>
  <c r="K732" i="13"/>
  <c r="K711" i="13"/>
  <c r="K708" i="13"/>
  <c r="K691" i="13"/>
  <c r="K726" i="13"/>
  <c r="K687" i="13"/>
  <c r="K688" i="13"/>
  <c r="K705" i="13"/>
  <c r="K721" i="13"/>
  <c r="K730" i="13"/>
  <c r="K704" i="13"/>
  <c r="K701" i="13"/>
  <c r="K723" i="13"/>
  <c r="K725" i="13"/>
  <c r="K734" i="13"/>
  <c r="K717" i="13"/>
  <c r="K703" i="13"/>
  <c r="K731" i="13"/>
  <c r="K729" i="13"/>
  <c r="K722" i="13"/>
  <c r="K693" i="13"/>
  <c r="K699" i="13"/>
  <c r="K712" i="13"/>
  <c r="K716" i="13"/>
  <c r="K692" i="13"/>
  <c r="K689" i="13"/>
  <c r="K739" i="13"/>
  <c r="K690" i="13"/>
  <c r="K728" i="13"/>
  <c r="K694" i="13"/>
  <c r="K741" i="13"/>
  <c r="K698" i="13"/>
  <c r="K743" i="13"/>
  <c r="K702" i="13"/>
  <c r="K724" i="13"/>
  <c r="G803" i="13"/>
  <c r="G809" i="13"/>
  <c r="G811" i="13"/>
  <c r="G805" i="13"/>
  <c r="G807" i="13"/>
  <c r="G801" i="13"/>
  <c r="G814" i="13"/>
  <c r="G822" i="13"/>
  <c r="G830" i="13"/>
  <c r="G838" i="13"/>
  <c r="G846" i="13"/>
  <c r="G854" i="13"/>
  <c r="G815" i="13"/>
  <c r="G823" i="13"/>
  <c r="G831" i="13"/>
  <c r="G839" i="13"/>
  <c r="G847" i="13"/>
  <c r="G855" i="13"/>
  <c r="G816" i="13"/>
  <c r="G824" i="13"/>
  <c r="G832" i="13"/>
  <c r="G840" i="13"/>
  <c r="G848" i="13"/>
  <c r="G856" i="13"/>
  <c r="G813" i="13"/>
  <c r="G821" i="13"/>
  <c r="G829" i="13"/>
  <c r="G837" i="13"/>
  <c r="G845" i="13"/>
  <c r="G853" i="13"/>
  <c r="G825" i="13"/>
  <c r="G841" i="13"/>
  <c r="G857" i="13"/>
  <c r="G806" i="13"/>
  <c r="G804" i="13"/>
  <c r="G826" i="13"/>
  <c r="G842" i="13"/>
  <c r="G808" i="13"/>
  <c r="G827" i="13"/>
  <c r="G843" i="13"/>
  <c r="G802" i="13"/>
  <c r="G820" i="13"/>
  <c r="G836" i="13"/>
  <c r="G852" i="13"/>
  <c r="G817" i="13"/>
  <c r="G849" i="13"/>
  <c r="G818" i="13"/>
  <c r="G850" i="13"/>
  <c r="G819" i="13"/>
  <c r="G851" i="13"/>
  <c r="G828" i="13"/>
  <c r="G833" i="13"/>
  <c r="G834" i="13"/>
  <c r="G835" i="13"/>
  <c r="G812" i="13"/>
  <c r="G810" i="13"/>
  <c r="G844" i="13"/>
  <c r="F802" i="13"/>
  <c r="F810" i="13"/>
  <c r="F854" i="13"/>
  <c r="F846" i="13"/>
  <c r="F838" i="13"/>
  <c r="F830" i="13"/>
  <c r="F822" i="13"/>
  <c r="F814" i="13"/>
  <c r="F804" i="13"/>
  <c r="F852" i="13"/>
  <c r="F836" i="13"/>
  <c r="F820" i="13"/>
  <c r="F843" i="13"/>
  <c r="F819" i="13"/>
  <c r="F834" i="13"/>
  <c r="F841" i="13"/>
  <c r="F801" i="13"/>
  <c r="F839" i="13"/>
  <c r="F823" i="13"/>
  <c r="F803" i="13"/>
  <c r="F811" i="13"/>
  <c r="F853" i="13"/>
  <c r="F845" i="13"/>
  <c r="F837" i="13"/>
  <c r="F829" i="13"/>
  <c r="F821" i="13"/>
  <c r="F813" i="13"/>
  <c r="F812" i="13"/>
  <c r="F844" i="13"/>
  <c r="F828" i="13"/>
  <c r="F805" i="13"/>
  <c r="F851" i="13"/>
  <c r="F835" i="13"/>
  <c r="F842" i="13"/>
  <c r="F807" i="13"/>
  <c r="F833" i="13"/>
  <c r="F831" i="13"/>
  <c r="F827" i="13"/>
  <c r="F806" i="13"/>
  <c r="F850" i="13"/>
  <c r="F817" i="13"/>
  <c r="F855" i="13"/>
  <c r="F826" i="13"/>
  <c r="F857" i="13"/>
  <c r="F818" i="13"/>
  <c r="F849" i="13"/>
  <c r="F825" i="13"/>
  <c r="F808" i="13"/>
  <c r="F856" i="13"/>
  <c r="F848" i="13"/>
  <c r="F840" i="13"/>
  <c r="F832" i="13"/>
  <c r="F824" i="13"/>
  <c r="F816" i="13"/>
  <c r="F809" i="13"/>
  <c r="F847" i="13"/>
  <c r="F815" i="13"/>
  <c r="J854" i="13"/>
  <c r="J809" i="13"/>
  <c r="J814" i="13"/>
  <c r="J830" i="13"/>
  <c r="J842" i="13"/>
  <c r="J848" i="13"/>
  <c r="J851" i="13"/>
  <c r="J824" i="13"/>
  <c r="J827" i="13"/>
  <c r="J804" i="13"/>
  <c r="J818" i="13"/>
  <c r="J834" i="13"/>
  <c r="J840" i="13"/>
  <c r="J843" i="13"/>
  <c r="J846" i="13"/>
  <c r="J822" i="13"/>
  <c r="J856" i="13"/>
  <c r="J801" i="13"/>
  <c r="J816" i="13"/>
  <c r="J819" i="13"/>
  <c r="J850" i="13"/>
  <c r="J826" i="13"/>
  <c r="J832" i="13"/>
  <c r="J835" i="13"/>
  <c r="J838" i="13"/>
  <c r="J806" i="13"/>
  <c r="J811" i="13"/>
  <c r="J825" i="13"/>
  <c r="J852" i="13"/>
  <c r="J831" i="13"/>
  <c r="J810" i="13"/>
  <c r="J853" i="13"/>
  <c r="J817" i="13"/>
  <c r="J844" i="13"/>
  <c r="J823" i="13"/>
  <c r="J845" i="13"/>
  <c r="J808" i="13"/>
  <c r="J836" i="13"/>
  <c r="J815" i="13"/>
  <c r="J802" i="13"/>
  <c r="J807" i="13"/>
  <c r="J805" i="13"/>
  <c r="J833" i="13"/>
  <c r="J839" i="13"/>
  <c r="J829" i="13"/>
  <c r="J821" i="13"/>
  <c r="J813" i="13"/>
  <c r="J857" i="13"/>
  <c r="J841" i="13"/>
  <c r="J837" i="13"/>
  <c r="J812" i="13"/>
  <c r="J820" i="13"/>
  <c r="J803" i="13"/>
  <c r="J849" i="13"/>
  <c r="J855" i="13"/>
  <c r="J847" i="13"/>
  <c r="J828" i="13"/>
  <c r="J493" i="13"/>
  <c r="J494" i="13"/>
  <c r="J495" i="13"/>
  <c r="J461" i="13"/>
  <c r="J474" i="13"/>
  <c r="J491" i="13"/>
  <c r="J504" i="13"/>
  <c r="J512" i="13"/>
  <c r="J465" i="13"/>
  <c r="J502" i="13"/>
  <c r="J503" i="13"/>
  <c r="J466" i="13"/>
  <c r="J492" i="13"/>
  <c r="J496" i="13"/>
  <c r="J509" i="13"/>
  <c r="J467" i="13"/>
  <c r="J473" i="13"/>
  <c r="J510" i="13"/>
  <c r="J511" i="13"/>
  <c r="J484" i="13"/>
  <c r="J475" i="13"/>
  <c r="J501" i="13"/>
  <c r="J514" i="13"/>
  <c r="J477" i="13"/>
  <c r="J513" i="13"/>
  <c r="J486" i="13"/>
  <c r="J487" i="13"/>
  <c r="J469" i="13"/>
  <c r="J460" i="13"/>
  <c r="J499" i="13"/>
  <c r="J507" i="13"/>
  <c r="J500" i="13"/>
  <c r="J482" i="13"/>
  <c r="J489" i="13"/>
  <c r="J471" i="13"/>
  <c r="J459" i="13"/>
  <c r="J498" i="13"/>
  <c r="J497" i="13"/>
  <c r="J462" i="13"/>
  <c r="J479" i="13"/>
  <c r="J464" i="13"/>
  <c r="J468" i="13"/>
  <c r="J476" i="13"/>
  <c r="J505" i="13"/>
  <c r="J470" i="13"/>
  <c r="J515" i="13"/>
  <c r="J480" i="13"/>
  <c r="J506" i="13"/>
  <c r="J483" i="13"/>
  <c r="J478" i="13"/>
  <c r="J485" i="13"/>
  <c r="J490" i="13"/>
  <c r="J481" i="13"/>
  <c r="J463" i="13"/>
  <c r="J488" i="13"/>
  <c r="J508" i="13"/>
  <c r="J472" i="13"/>
  <c r="J757" i="13"/>
  <c r="J776" i="13"/>
  <c r="J764" i="13"/>
  <c r="J744" i="13"/>
  <c r="J773" i="13"/>
  <c r="J785" i="13"/>
  <c r="J761" i="13"/>
  <c r="J780" i="13"/>
  <c r="J800" i="13"/>
  <c r="J768" i="13"/>
  <c r="J796" i="13"/>
  <c r="J774" i="13"/>
  <c r="J747" i="13"/>
  <c r="J779" i="13"/>
  <c r="J781" i="13"/>
  <c r="J746" i="13"/>
  <c r="J778" i="13"/>
  <c r="J751" i="13"/>
  <c r="J783" i="13"/>
  <c r="J772" i="13"/>
  <c r="J752" i="13"/>
  <c r="J750" i="13"/>
  <c r="J782" i="13"/>
  <c r="J755" i="13"/>
  <c r="J787" i="13"/>
  <c r="J792" i="13"/>
  <c r="J765" i="13"/>
  <c r="J770" i="13"/>
  <c r="J775" i="13"/>
  <c r="J788" i="13"/>
  <c r="J777" i="13"/>
  <c r="J793" i="13"/>
  <c r="J762" i="13"/>
  <c r="J767" i="13"/>
  <c r="J789" i="13"/>
  <c r="J766" i="13"/>
  <c r="J771" i="13"/>
  <c r="J786" i="13"/>
  <c r="J791" i="13"/>
  <c r="J784" i="13"/>
  <c r="J790" i="13"/>
  <c r="J795" i="13"/>
  <c r="J760" i="13"/>
  <c r="J794" i="13"/>
  <c r="J799" i="13"/>
  <c r="J756" i="13"/>
  <c r="J748" i="13"/>
  <c r="J754" i="13"/>
  <c r="J759" i="13"/>
  <c r="J745" i="13"/>
  <c r="J749" i="13"/>
  <c r="J758" i="13"/>
  <c r="J763" i="13"/>
  <c r="J797" i="13"/>
  <c r="J769" i="13"/>
  <c r="J798" i="13"/>
  <c r="J753" i="13"/>
  <c r="G380" i="13"/>
  <c r="G369" i="13"/>
  <c r="G401" i="13"/>
  <c r="G392" i="13"/>
  <c r="G390" i="13"/>
  <c r="G345" i="13"/>
  <c r="G373" i="13"/>
  <c r="G394" i="13"/>
  <c r="G354" i="13"/>
  <c r="G356" i="13"/>
  <c r="G382" i="13"/>
  <c r="G349" i="13"/>
  <c r="G346" i="13"/>
  <c r="G377" i="13"/>
  <c r="G363" i="13"/>
  <c r="G359" i="13"/>
  <c r="G352" i="13"/>
  <c r="G399" i="13"/>
  <c r="G365" i="13"/>
  <c r="G397" i="13"/>
  <c r="G398" i="13"/>
  <c r="G379" i="13"/>
  <c r="G388" i="13"/>
  <c r="G348" i="13"/>
  <c r="G364" i="13"/>
  <c r="G374" i="13"/>
  <c r="G367" i="13"/>
  <c r="G353" i="13"/>
  <c r="G355" i="13"/>
  <c r="G366" i="13"/>
  <c r="G391" i="13"/>
  <c r="G371" i="13"/>
  <c r="G357" i="13"/>
  <c r="G383" i="13"/>
  <c r="G347" i="13"/>
  <c r="G368" i="13"/>
  <c r="G361" i="13"/>
  <c r="G351" i="13"/>
  <c r="G396" i="13"/>
  <c r="G350" i="13"/>
  <c r="G389" i="13"/>
  <c r="G360" i="13"/>
  <c r="G378" i="13"/>
  <c r="G393" i="13"/>
  <c r="G362" i="13"/>
  <c r="G395" i="13"/>
  <c r="G372" i="13"/>
  <c r="G400" i="13"/>
  <c r="G386" i="13"/>
  <c r="G381" i="13"/>
  <c r="G385" i="13"/>
  <c r="G384" i="13"/>
  <c r="G358" i="13"/>
  <c r="G376" i="13"/>
  <c r="G370" i="13"/>
  <c r="G375" i="13"/>
  <c r="G387" i="13"/>
  <c r="K463" i="13"/>
  <c r="K471" i="13"/>
  <c r="K479" i="13"/>
  <c r="K487" i="13"/>
  <c r="K495" i="13"/>
  <c r="K503" i="13"/>
  <c r="K511" i="13"/>
  <c r="K464" i="13"/>
  <c r="K472" i="13"/>
  <c r="K480" i="13"/>
  <c r="K488" i="13"/>
  <c r="K496" i="13"/>
  <c r="K504" i="13"/>
  <c r="K512" i="13"/>
  <c r="K465" i="13"/>
  <c r="K473" i="13"/>
  <c r="K481" i="13"/>
  <c r="K489" i="13"/>
  <c r="K497" i="13"/>
  <c r="K505" i="13"/>
  <c r="K513" i="13"/>
  <c r="K466" i="13"/>
  <c r="K474" i="13"/>
  <c r="K482" i="13"/>
  <c r="K490" i="13"/>
  <c r="K498" i="13"/>
  <c r="K506" i="13"/>
  <c r="K514" i="13"/>
  <c r="K460" i="13"/>
  <c r="K461" i="13"/>
  <c r="K462" i="13"/>
  <c r="K467" i="13"/>
  <c r="K483" i="13"/>
  <c r="K499" i="13"/>
  <c r="K515" i="13"/>
  <c r="K468" i="13"/>
  <c r="K484" i="13"/>
  <c r="K500" i="13"/>
  <c r="K469" i="13"/>
  <c r="K485" i="13"/>
  <c r="K501" i="13"/>
  <c r="K470" i="13"/>
  <c r="K486" i="13"/>
  <c r="K502" i="13"/>
  <c r="K475" i="13"/>
  <c r="K491" i="13"/>
  <c r="K507" i="13"/>
  <c r="K476" i="13"/>
  <c r="K492" i="13"/>
  <c r="K508" i="13"/>
  <c r="K477" i="13"/>
  <c r="K493" i="13"/>
  <c r="K509" i="13"/>
  <c r="K459" i="13"/>
  <c r="K478" i="13"/>
  <c r="K494" i="13"/>
  <c r="K510" i="13"/>
  <c r="M518" i="13"/>
  <c r="M532" i="13"/>
  <c r="M551" i="13"/>
  <c r="M564" i="13"/>
  <c r="M527" i="13"/>
  <c r="M540" i="13"/>
  <c r="M559" i="13"/>
  <c r="M572" i="13"/>
  <c r="M571" i="13"/>
  <c r="M539" i="13"/>
  <c r="M533" i="13"/>
  <c r="M565" i="13"/>
  <c r="M542" i="13"/>
  <c r="M543" i="13"/>
  <c r="M537" i="13"/>
  <c r="M569" i="13"/>
  <c r="M546" i="13"/>
  <c r="M568" i="13"/>
  <c r="M536" i="13"/>
  <c r="M519" i="13"/>
  <c r="M547" i="13"/>
  <c r="M529" i="13"/>
  <c r="M561" i="13"/>
  <c r="M538" i="13"/>
  <c r="M570" i="13"/>
  <c r="M544" i="13"/>
  <c r="M552" i="13"/>
  <c r="M524" i="13"/>
  <c r="M516" i="13"/>
  <c r="M522" i="13"/>
  <c r="M566" i="13"/>
  <c r="M525" i="13"/>
  <c r="M526" i="13"/>
  <c r="M531" i="13"/>
  <c r="M523" i="13"/>
  <c r="M557" i="13"/>
  <c r="M521" i="13"/>
  <c r="M558" i="13"/>
  <c r="M528" i="13"/>
  <c r="M534" i="13"/>
  <c r="M563" i="13"/>
  <c r="M567" i="13"/>
  <c r="M541" i="13"/>
  <c r="M550" i="13"/>
  <c r="M545" i="13"/>
  <c r="M554" i="13"/>
  <c r="M535" i="13"/>
  <c r="M517" i="13"/>
  <c r="M555" i="13"/>
  <c r="M549" i="13"/>
  <c r="M562" i="13"/>
  <c r="M553" i="13"/>
  <c r="M520" i="13"/>
  <c r="M560" i="13"/>
  <c r="M530" i="13"/>
  <c r="M556" i="13"/>
  <c r="M548" i="13"/>
  <c r="J676" i="13"/>
  <c r="J637" i="13"/>
  <c r="J645" i="13"/>
  <c r="J647" i="13"/>
  <c r="J632" i="13"/>
  <c r="J640" i="13"/>
  <c r="J656" i="13"/>
  <c r="J680" i="13"/>
  <c r="J638" i="13"/>
  <c r="J678" i="13"/>
  <c r="J652" i="13"/>
  <c r="J683" i="13"/>
  <c r="J677" i="13"/>
  <c r="J673" i="13"/>
  <c r="J665" i="13"/>
  <c r="J641" i="13"/>
  <c r="J639" i="13"/>
  <c r="J646" i="13"/>
  <c r="J682" i="13"/>
  <c r="J655" i="13"/>
  <c r="J684" i="13"/>
  <c r="J654" i="13"/>
  <c r="J686" i="13"/>
  <c r="J659" i="13"/>
  <c r="J630" i="13"/>
  <c r="J674" i="13"/>
  <c r="J651" i="13"/>
  <c r="J644" i="13"/>
  <c r="J679" i="13"/>
  <c r="J681" i="13"/>
  <c r="J664" i="13"/>
  <c r="J660" i="13"/>
  <c r="J649" i="13"/>
  <c r="J657" i="13"/>
  <c r="J635" i="13"/>
  <c r="J669" i="13"/>
  <c r="J634" i="13"/>
  <c r="J643" i="13"/>
  <c r="J636" i="13"/>
  <c r="J633" i="13"/>
  <c r="J631" i="13"/>
  <c r="J685" i="13"/>
  <c r="J658" i="13"/>
  <c r="J663" i="13"/>
  <c r="J661" i="13"/>
  <c r="J662" i="13"/>
  <c r="J667" i="13"/>
  <c r="J648" i="13"/>
  <c r="J666" i="13"/>
  <c r="J671" i="13"/>
  <c r="J653" i="13"/>
  <c r="J672" i="13"/>
  <c r="J642" i="13"/>
  <c r="J675" i="13"/>
  <c r="J650" i="13"/>
  <c r="J670" i="13"/>
  <c r="J668" i="13"/>
  <c r="I461" i="13"/>
  <c r="I469" i="13"/>
  <c r="I477" i="13"/>
  <c r="I485" i="13"/>
  <c r="I493" i="13"/>
  <c r="I501" i="13"/>
  <c r="I509" i="13"/>
  <c r="I462" i="13"/>
  <c r="I470" i="13"/>
  <c r="I478" i="13"/>
  <c r="I486" i="13"/>
  <c r="I494" i="13"/>
  <c r="I502" i="13"/>
  <c r="I510" i="13"/>
  <c r="I463" i="13"/>
  <c r="I471" i="13"/>
  <c r="I479" i="13"/>
  <c r="I487" i="13"/>
  <c r="I495" i="13"/>
  <c r="I503" i="13"/>
  <c r="I511" i="13"/>
  <c r="I464" i="13"/>
  <c r="I472" i="13"/>
  <c r="I480" i="13"/>
  <c r="I488" i="13"/>
  <c r="I496" i="13"/>
  <c r="I504" i="13"/>
  <c r="I512" i="13"/>
  <c r="I460" i="13"/>
  <c r="I476" i="13"/>
  <c r="I492" i="13"/>
  <c r="I508" i="13"/>
  <c r="I465" i="13"/>
  <c r="I481" i="13"/>
  <c r="I497" i="13"/>
  <c r="I513" i="13"/>
  <c r="I466" i="13"/>
  <c r="I482" i="13"/>
  <c r="I498" i="13"/>
  <c r="I514" i="13"/>
  <c r="I459" i="13"/>
  <c r="I475" i="13"/>
  <c r="I491" i="13"/>
  <c r="I507" i="13"/>
  <c r="I490" i="13"/>
  <c r="I467" i="13"/>
  <c r="I499" i="13"/>
  <c r="I468" i="13"/>
  <c r="I500" i="13"/>
  <c r="I473" i="13"/>
  <c r="I505" i="13"/>
  <c r="I474" i="13"/>
  <c r="I506" i="13"/>
  <c r="I483" i="13"/>
  <c r="I515" i="13"/>
  <c r="I484" i="13"/>
  <c r="I489" i="13"/>
  <c r="L461" i="13"/>
  <c r="L466" i="13"/>
  <c r="L474" i="13"/>
  <c r="L482" i="13"/>
  <c r="L490" i="13"/>
  <c r="L498" i="13"/>
  <c r="L506" i="13"/>
  <c r="L514" i="13"/>
  <c r="L467" i="13"/>
  <c r="L475" i="13"/>
  <c r="L483" i="13"/>
  <c r="L491" i="13"/>
  <c r="L499" i="13"/>
  <c r="L507" i="13"/>
  <c r="L515" i="13"/>
  <c r="L459" i="13"/>
  <c r="L468" i="13"/>
  <c r="L476" i="13"/>
  <c r="L484" i="13"/>
  <c r="L492" i="13"/>
  <c r="L500" i="13"/>
  <c r="L508" i="13"/>
  <c r="L465" i="13"/>
  <c r="L473" i="13"/>
  <c r="L481" i="13"/>
  <c r="L489" i="13"/>
  <c r="L497" i="13"/>
  <c r="L505" i="13"/>
  <c r="L513" i="13"/>
  <c r="L470" i="13"/>
  <c r="L486" i="13"/>
  <c r="L502" i="13"/>
  <c r="L471" i="13"/>
  <c r="L487" i="13"/>
  <c r="L503" i="13"/>
  <c r="L472" i="13"/>
  <c r="L488" i="13"/>
  <c r="L504" i="13"/>
  <c r="L460" i="13"/>
  <c r="L477" i="13"/>
  <c r="L493" i="13"/>
  <c r="L509" i="13"/>
  <c r="L462" i="13"/>
  <c r="L478" i="13"/>
  <c r="L494" i="13"/>
  <c r="L510" i="13"/>
  <c r="L463" i="13"/>
  <c r="L479" i="13"/>
  <c r="L495" i="13"/>
  <c r="L511" i="13"/>
  <c r="L464" i="13"/>
  <c r="L480" i="13"/>
  <c r="L496" i="13"/>
  <c r="L512" i="13"/>
  <c r="L469" i="13"/>
  <c r="L485" i="13"/>
  <c r="L501" i="13"/>
  <c r="L413" i="13"/>
  <c r="L421" i="13"/>
  <c r="L429" i="13"/>
  <c r="L437" i="13"/>
  <c r="L445" i="13"/>
  <c r="L453" i="13"/>
  <c r="L414" i="13"/>
  <c r="L422" i="13"/>
  <c r="L430" i="13"/>
  <c r="L438" i="13"/>
  <c r="L446" i="13"/>
  <c r="L454" i="13"/>
  <c r="L415" i="13"/>
  <c r="L425" i="13"/>
  <c r="L435" i="13"/>
  <c r="L447" i="13"/>
  <c r="L457" i="13"/>
  <c r="L405" i="13"/>
  <c r="L416" i="13"/>
  <c r="L426" i="13"/>
  <c r="L436" i="13"/>
  <c r="L448" i="13"/>
  <c r="L458" i="13"/>
  <c r="L417" i="13"/>
  <c r="L427" i="13"/>
  <c r="L439" i="13"/>
  <c r="L449" i="13"/>
  <c r="L412" i="13"/>
  <c r="L424" i="13"/>
  <c r="L434" i="13"/>
  <c r="L444" i="13"/>
  <c r="L456" i="13"/>
  <c r="L406" i="13"/>
  <c r="L403" i="13"/>
  <c r="L431" i="13"/>
  <c r="L451" i="13"/>
  <c r="L407" i="13"/>
  <c r="L432" i="13"/>
  <c r="L452" i="13"/>
  <c r="L402" i="13"/>
  <c r="L411" i="13"/>
  <c r="L433" i="13"/>
  <c r="L455" i="13"/>
  <c r="L410" i="13"/>
  <c r="L418" i="13"/>
  <c r="L440" i="13"/>
  <c r="L419" i="13"/>
  <c r="L441" i="13"/>
  <c r="L404" i="13"/>
  <c r="L420" i="13"/>
  <c r="L442" i="13"/>
  <c r="L408" i="13"/>
  <c r="L423" i="13"/>
  <c r="L443" i="13"/>
  <c r="L428" i="13"/>
  <c r="L450" i="13"/>
  <c r="L409" i="13"/>
  <c r="B54" i="7"/>
  <c r="B75" i="7" s="1"/>
  <c r="H361" i="13"/>
  <c r="H369" i="13"/>
  <c r="H377" i="13"/>
  <c r="H385" i="13"/>
  <c r="H393" i="13"/>
  <c r="H401" i="13"/>
  <c r="H362" i="13"/>
  <c r="H370" i="13"/>
  <c r="H378" i="13"/>
  <c r="H386" i="13"/>
  <c r="H394" i="13"/>
  <c r="H347" i="13"/>
  <c r="H363" i="13"/>
  <c r="H371" i="13"/>
  <c r="H379" i="13"/>
  <c r="H387" i="13"/>
  <c r="H395" i="13"/>
  <c r="H359" i="13"/>
  <c r="H373" i="13"/>
  <c r="H384" i="13"/>
  <c r="H398" i="13"/>
  <c r="H353" i="13"/>
  <c r="H360" i="13"/>
  <c r="H374" i="13"/>
  <c r="H388" i="13"/>
  <c r="H399" i="13"/>
  <c r="H357" i="13"/>
  <c r="H364" i="13"/>
  <c r="H375" i="13"/>
  <c r="H389" i="13"/>
  <c r="H400" i="13"/>
  <c r="H358" i="13"/>
  <c r="H372" i="13"/>
  <c r="H383" i="13"/>
  <c r="H397" i="13"/>
  <c r="H349" i="13"/>
  <c r="H355" i="13"/>
  <c r="H382" i="13"/>
  <c r="H351" i="13"/>
  <c r="H350" i="13"/>
  <c r="H365" i="13"/>
  <c r="H390" i="13"/>
  <c r="H346" i="13"/>
  <c r="H352" i="13"/>
  <c r="H367" i="13"/>
  <c r="H392" i="13"/>
  <c r="H368" i="13"/>
  <c r="H396" i="13"/>
  <c r="H376" i="13"/>
  <c r="H380" i="13"/>
  <c r="H354" i="13"/>
  <c r="H366" i="13"/>
  <c r="H345" i="13"/>
  <c r="H356" i="13"/>
  <c r="H381" i="13"/>
  <c r="H391" i="13"/>
  <c r="H348" i="13"/>
  <c r="L652" i="13"/>
  <c r="L649" i="13"/>
  <c r="L683" i="13"/>
  <c r="L672" i="13"/>
  <c r="L645" i="13"/>
  <c r="L636" i="13"/>
  <c r="L674" i="13"/>
  <c r="L632" i="13"/>
  <c r="L655" i="13"/>
  <c r="L631" i="13"/>
  <c r="L676" i="13"/>
  <c r="L650" i="13"/>
  <c r="L643" i="13"/>
  <c r="L654" i="13"/>
  <c r="L637" i="13"/>
  <c r="L669" i="13"/>
  <c r="L659" i="13"/>
  <c r="L639" i="13"/>
  <c r="L680" i="13"/>
  <c r="L657" i="13"/>
  <c r="L648" i="13"/>
  <c r="L673" i="13"/>
  <c r="L658" i="13"/>
  <c r="L678" i="13"/>
  <c r="L677" i="13"/>
  <c r="L641" i="13"/>
  <c r="L679" i="13"/>
  <c r="L646" i="13"/>
  <c r="L668" i="13"/>
  <c r="L640" i="13"/>
  <c r="L666" i="13"/>
  <c r="L661" i="13"/>
  <c r="L633" i="13"/>
  <c r="L630" i="13"/>
  <c r="L685" i="13"/>
  <c r="L665" i="13"/>
  <c r="L663" i="13"/>
  <c r="L638" i="13"/>
  <c r="L647" i="13"/>
  <c r="L635" i="13"/>
  <c r="L667" i="13"/>
  <c r="L656" i="13"/>
  <c r="L670" i="13"/>
  <c r="L634" i="13"/>
  <c r="L671" i="13"/>
  <c r="L660" i="13"/>
  <c r="L686" i="13"/>
  <c r="L642" i="13"/>
  <c r="L644" i="13"/>
  <c r="L675" i="13"/>
  <c r="L664" i="13"/>
  <c r="L651" i="13"/>
  <c r="L684" i="13"/>
  <c r="L653" i="13"/>
  <c r="L681" i="13"/>
  <c r="L682" i="13"/>
  <c r="L662" i="13"/>
  <c r="I669" i="13"/>
  <c r="I630" i="13"/>
  <c r="I660" i="13"/>
  <c r="I658" i="13"/>
  <c r="I634" i="13"/>
  <c r="I671" i="13"/>
  <c r="I678" i="13"/>
  <c r="I673" i="13"/>
  <c r="I664" i="13"/>
  <c r="I662" i="13"/>
  <c r="I675" i="13"/>
  <c r="I639" i="13"/>
  <c r="I686" i="13"/>
  <c r="I631" i="13"/>
  <c r="I637" i="13"/>
  <c r="I632" i="13"/>
  <c r="I677" i="13"/>
  <c r="I666" i="13"/>
  <c r="I679" i="13"/>
  <c r="I644" i="13"/>
  <c r="I670" i="13"/>
  <c r="I645" i="13"/>
  <c r="I665" i="13"/>
  <c r="I649" i="13"/>
  <c r="I638" i="13"/>
  <c r="I656" i="13"/>
  <c r="I663" i="13"/>
  <c r="I659" i="13"/>
  <c r="I636" i="13"/>
  <c r="I635" i="13"/>
  <c r="I633" i="13"/>
  <c r="I667" i="13"/>
  <c r="I674" i="13"/>
  <c r="I643" i="13"/>
  <c r="I641" i="13"/>
  <c r="I680" i="13"/>
  <c r="I672" i="13"/>
  <c r="I651" i="13"/>
  <c r="I640" i="13"/>
  <c r="I682" i="13"/>
  <c r="I685" i="13"/>
  <c r="I683" i="13"/>
  <c r="I646" i="13"/>
  <c r="I655" i="13"/>
  <c r="I684" i="13"/>
  <c r="I652" i="13"/>
  <c r="I653" i="13"/>
  <c r="I668" i="13"/>
  <c r="I648" i="13"/>
  <c r="I676" i="13"/>
  <c r="I657" i="13"/>
  <c r="I647" i="13"/>
  <c r="I661" i="13"/>
  <c r="I681" i="13"/>
  <c r="I650" i="13"/>
  <c r="I642" i="13"/>
  <c r="I654" i="13"/>
  <c r="I409" i="13"/>
  <c r="I413" i="13"/>
  <c r="I421" i="13"/>
  <c r="I429" i="13"/>
  <c r="I437" i="13"/>
  <c r="I445" i="13"/>
  <c r="I453" i="13"/>
  <c r="I402" i="13"/>
  <c r="I410" i="13"/>
  <c r="I414" i="13"/>
  <c r="I422" i="13"/>
  <c r="I430" i="13"/>
  <c r="I438" i="13"/>
  <c r="I446" i="13"/>
  <c r="I454" i="13"/>
  <c r="I403" i="13"/>
  <c r="I415" i="13"/>
  <c r="I423" i="13"/>
  <c r="I431" i="13"/>
  <c r="I439" i="13"/>
  <c r="I447" i="13"/>
  <c r="I455" i="13"/>
  <c r="I404" i="13"/>
  <c r="I416" i="13"/>
  <c r="I424" i="13"/>
  <c r="I432" i="13"/>
  <c r="I440" i="13"/>
  <c r="I448" i="13"/>
  <c r="I456" i="13"/>
  <c r="I412" i="13"/>
  <c r="I428" i="13"/>
  <c r="I444" i="13"/>
  <c r="I417" i="13"/>
  <c r="I433" i="13"/>
  <c r="I449" i="13"/>
  <c r="I405" i="13"/>
  <c r="I418" i="13"/>
  <c r="I434" i="13"/>
  <c r="I450" i="13"/>
  <c r="I411" i="13"/>
  <c r="I427" i="13"/>
  <c r="I443" i="13"/>
  <c r="I426" i="13"/>
  <c r="I458" i="13"/>
  <c r="I406" i="13"/>
  <c r="I435" i="13"/>
  <c r="I407" i="13"/>
  <c r="I436" i="13"/>
  <c r="I408" i="13"/>
  <c r="I441" i="13"/>
  <c r="I442" i="13"/>
  <c r="I419" i="13"/>
  <c r="I451" i="13"/>
  <c r="I420" i="13"/>
  <c r="I452" i="13"/>
  <c r="I425" i="13"/>
  <c r="I457" i="13"/>
  <c r="G419" i="13"/>
  <c r="G456" i="13"/>
  <c r="G412" i="13"/>
  <c r="G417" i="13"/>
  <c r="G414" i="13"/>
  <c r="G450" i="13"/>
  <c r="G405" i="13"/>
  <c r="G427" i="13"/>
  <c r="G407" i="13"/>
  <c r="G420" i="13"/>
  <c r="G425" i="13"/>
  <c r="G422" i="13"/>
  <c r="G409" i="13"/>
  <c r="G435" i="13"/>
  <c r="G411" i="13"/>
  <c r="G413" i="13"/>
  <c r="G428" i="13"/>
  <c r="G433" i="13"/>
  <c r="G430" i="13"/>
  <c r="G431" i="13"/>
  <c r="G448" i="13"/>
  <c r="G410" i="13"/>
  <c r="G406" i="13"/>
  <c r="G402" i="13"/>
  <c r="G429" i="13"/>
  <c r="G454" i="13"/>
  <c r="G437" i="13"/>
  <c r="G455" i="13"/>
  <c r="G416" i="13"/>
  <c r="G408" i="13"/>
  <c r="G453" i="13"/>
  <c r="G424" i="13"/>
  <c r="G436" i="13"/>
  <c r="G423" i="13"/>
  <c r="G458" i="13"/>
  <c r="G434" i="13"/>
  <c r="G432" i="13"/>
  <c r="G444" i="13"/>
  <c r="G404" i="13"/>
  <c r="G426" i="13"/>
  <c r="G415" i="13"/>
  <c r="G440" i="13"/>
  <c r="G452" i="13"/>
  <c r="G441" i="13"/>
  <c r="G421" i="13"/>
  <c r="G446" i="13"/>
  <c r="G442" i="13"/>
  <c r="G438" i="13"/>
  <c r="G403" i="13"/>
  <c r="G449" i="13"/>
  <c r="G418" i="13"/>
  <c r="G457" i="13"/>
  <c r="G447" i="13"/>
  <c r="G443" i="13"/>
  <c r="G451" i="13"/>
  <c r="G445" i="13"/>
  <c r="G439" i="13"/>
  <c r="H426" i="13"/>
  <c r="H442" i="13"/>
  <c r="H418" i="13"/>
  <c r="H448" i="13"/>
  <c r="H402" i="13"/>
  <c r="H403" i="13"/>
  <c r="H411" i="13"/>
  <c r="H409" i="13"/>
  <c r="H422" i="13"/>
  <c r="H419" i="13"/>
  <c r="H444" i="13"/>
  <c r="H441" i="13"/>
  <c r="H421" i="13"/>
  <c r="H429" i="13"/>
  <c r="H456" i="13"/>
  <c r="H410" i="13"/>
  <c r="H430" i="13"/>
  <c r="H427" i="13"/>
  <c r="H415" i="13"/>
  <c r="H452" i="13"/>
  <c r="H449" i="13"/>
  <c r="H438" i="13"/>
  <c r="H435" i="13"/>
  <c r="H416" i="13"/>
  <c r="H423" i="13"/>
  <c r="H432" i="13"/>
  <c r="H434" i="13"/>
  <c r="H408" i="13"/>
  <c r="H414" i="13"/>
  <c r="H436" i="13"/>
  <c r="H433" i="13"/>
  <c r="H453" i="13"/>
  <c r="H407" i="13"/>
  <c r="H431" i="13"/>
  <c r="H458" i="13"/>
  <c r="H455" i="13"/>
  <c r="H439" i="13"/>
  <c r="H412" i="13"/>
  <c r="H413" i="13"/>
  <c r="H445" i="13"/>
  <c r="H404" i="13"/>
  <c r="H405" i="13"/>
  <c r="H457" i="13"/>
  <c r="H420" i="13"/>
  <c r="H417" i="13"/>
  <c r="H428" i="13"/>
  <c r="H425" i="13"/>
  <c r="H450" i="13"/>
  <c r="H447" i="13"/>
  <c r="H406" i="13"/>
  <c r="H446" i="13"/>
  <c r="H443" i="13"/>
  <c r="H454" i="13"/>
  <c r="H451" i="13"/>
  <c r="H424" i="13"/>
  <c r="H440" i="13"/>
  <c r="H437" i="13"/>
  <c r="F468" i="13"/>
  <c r="F506" i="13"/>
  <c r="F473" i="13"/>
  <c r="F475" i="13"/>
  <c r="F491" i="13"/>
  <c r="F511" i="13"/>
  <c r="F463" i="13"/>
  <c r="F497" i="13"/>
  <c r="F482" i="13"/>
  <c r="F484" i="13"/>
  <c r="F476" i="13"/>
  <c r="F464" i="13"/>
  <c r="F493" i="13"/>
  <c r="F514" i="13"/>
  <c r="F508" i="13"/>
  <c r="F472" i="13"/>
  <c r="F501" i="13"/>
  <c r="F507" i="13"/>
  <c r="F479" i="13"/>
  <c r="F499" i="13"/>
  <c r="F471" i="13"/>
  <c r="F487" i="13"/>
  <c r="F483" i="13"/>
  <c r="F513" i="13"/>
  <c r="F485" i="13"/>
  <c r="F512" i="13"/>
  <c r="F515" i="13"/>
  <c r="F492" i="13"/>
  <c r="F474" i="13"/>
  <c r="F481" i="13"/>
  <c r="F503" i="13"/>
  <c r="F496" i="13"/>
  <c r="F467" i="13"/>
  <c r="F469" i="13"/>
  <c r="F478" i="13"/>
  <c r="F505" i="13"/>
  <c r="F509" i="13"/>
  <c r="F500" i="13"/>
  <c r="F459" i="13"/>
  <c r="F510" i="13"/>
  <c r="F495" i="13"/>
  <c r="F465" i="13"/>
  <c r="F477" i="13"/>
  <c r="F486" i="13"/>
  <c r="F494" i="13"/>
  <c r="F502" i="13"/>
  <c r="F498" i="13"/>
  <c r="F490" i="13"/>
  <c r="F460" i="13"/>
  <c r="F504" i="13"/>
  <c r="F489" i="13"/>
  <c r="F470" i="13"/>
  <c r="F466" i="13"/>
  <c r="F480" i="13"/>
  <c r="F461" i="13"/>
  <c r="F488" i="13"/>
  <c r="F462" i="13"/>
  <c r="K787" i="13"/>
  <c r="K756" i="13"/>
  <c r="K770" i="13"/>
  <c r="K773" i="13"/>
  <c r="K776" i="13"/>
  <c r="K753" i="13"/>
  <c r="K797" i="13"/>
  <c r="K774" i="13"/>
  <c r="K775" i="13"/>
  <c r="K783" i="13"/>
  <c r="K772" i="13"/>
  <c r="K799" i="13"/>
  <c r="K784" i="13"/>
  <c r="K759" i="13"/>
  <c r="K763" i="13"/>
  <c r="K746" i="13"/>
  <c r="K778" i="13"/>
  <c r="K749" i="13"/>
  <c r="K788" i="13"/>
  <c r="K789" i="13"/>
  <c r="K755" i="13"/>
  <c r="K771" i="13"/>
  <c r="K750" i="13"/>
  <c r="K782" i="13"/>
  <c r="K751" i="13"/>
  <c r="K752" i="13"/>
  <c r="K744" i="13"/>
  <c r="K791" i="13"/>
  <c r="K765" i="13"/>
  <c r="K768" i="13"/>
  <c r="K792" i="13"/>
  <c r="K790" i="13"/>
  <c r="K747" i="13"/>
  <c r="K757" i="13"/>
  <c r="K779" i="13"/>
  <c r="K785" i="13"/>
  <c r="K794" i="13"/>
  <c r="K764" i="13"/>
  <c r="K793" i="13"/>
  <c r="K796" i="13"/>
  <c r="K800" i="13"/>
  <c r="K798" i="13"/>
  <c r="K769" i="13"/>
  <c r="K795" i="13"/>
  <c r="K786" i="13"/>
  <c r="K745" i="13"/>
  <c r="K748" i="13"/>
  <c r="K767" i="13"/>
  <c r="K780" i="13"/>
  <c r="K754" i="13"/>
  <c r="K758" i="13"/>
  <c r="K762" i="13"/>
  <c r="K766" i="13"/>
  <c r="K781" i="13"/>
  <c r="K777" i="13"/>
  <c r="K761" i="13"/>
  <c r="K760" i="13"/>
  <c r="L802" i="13"/>
  <c r="L811" i="13"/>
  <c r="L817" i="13"/>
  <c r="L825" i="13"/>
  <c r="L833" i="13"/>
  <c r="L841" i="13"/>
  <c r="L849" i="13"/>
  <c r="L857" i="13"/>
  <c r="L805" i="13"/>
  <c r="L804" i="13"/>
  <c r="L818" i="13"/>
  <c r="L826" i="13"/>
  <c r="L834" i="13"/>
  <c r="L842" i="13"/>
  <c r="L850" i="13"/>
  <c r="L801" i="13"/>
  <c r="L808" i="13"/>
  <c r="L819" i="13"/>
  <c r="L827" i="13"/>
  <c r="L835" i="13"/>
  <c r="L843" i="13"/>
  <c r="L851" i="13"/>
  <c r="L807" i="13"/>
  <c r="L816" i="13"/>
  <c r="L824" i="13"/>
  <c r="L832" i="13"/>
  <c r="L840" i="13"/>
  <c r="L848" i="13"/>
  <c r="L856" i="13"/>
  <c r="L814" i="13"/>
  <c r="L830" i="13"/>
  <c r="L846" i="13"/>
  <c r="L815" i="13"/>
  <c r="L831" i="13"/>
  <c r="L847" i="13"/>
  <c r="L806" i="13"/>
  <c r="L820" i="13"/>
  <c r="L836" i="13"/>
  <c r="L852" i="13"/>
  <c r="L821" i="13"/>
  <c r="L837" i="13"/>
  <c r="L853" i="13"/>
  <c r="L809" i="13"/>
  <c r="L822" i="13"/>
  <c r="L838" i="13"/>
  <c r="L854" i="13"/>
  <c r="L803" i="13"/>
  <c r="L823" i="13"/>
  <c r="L839" i="13"/>
  <c r="L855" i="13"/>
  <c r="L813" i="13"/>
  <c r="L829" i="13"/>
  <c r="L845" i="13"/>
  <c r="L810" i="13"/>
  <c r="L812" i="13"/>
  <c r="L828" i="13"/>
  <c r="L844" i="13"/>
  <c r="I361" i="13"/>
  <c r="I369" i="13"/>
  <c r="I377" i="13"/>
  <c r="I385" i="13"/>
  <c r="I393" i="13"/>
  <c r="I401" i="13"/>
  <c r="I346" i="13"/>
  <c r="I362" i="13"/>
  <c r="I370" i="13"/>
  <c r="I378" i="13"/>
  <c r="I386" i="13"/>
  <c r="I394" i="13"/>
  <c r="I350" i="13"/>
  <c r="I363" i="13"/>
  <c r="I371" i="13"/>
  <c r="I379" i="13"/>
  <c r="I387" i="13"/>
  <c r="I395" i="13"/>
  <c r="I351" i="13"/>
  <c r="I354" i="13"/>
  <c r="I364" i="13"/>
  <c r="I372" i="13"/>
  <c r="I380" i="13"/>
  <c r="I388" i="13"/>
  <c r="I396" i="13"/>
  <c r="I353" i="13"/>
  <c r="I347" i="13"/>
  <c r="I367" i="13"/>
  <c r="I383" i="13"/>
  <c r="I399" i="13"/>
  <c r="I345" i="13"/>
  <c r="I368" i="13"/>
  <c r="I384" i="13"/>
  <c r="I400" i="13"/>
  <c r="I348" i="13"/>
  <c r="I373" i="13"/>
  <c r="I389" i="13"/>
  <c r="I366" i="13"/>
  <c r="I382" i="13"/>
  <c r="I398" i="13"/>
  <c r="I365" i="13"/>
  <c r="I397" i="13"/>
  <c r="I374" i="13"/>
  <c r="I357" i="13"/>
  <c r="I375" i="13"/>
  <c r="I376" i="13"/>
  <c r="I349" i="13"/>
  <c r="I352" i="13"/>
  <c r="I381" i="13"/>
  <c r="I356" i="13"/>
  <c r="I358" i="13"/>
  <c r="I390" i="13"/>
  <c r="I359" i="13"/>
  <c r="I391" i="13"/>
  <c r="I360" i="13"/>
  <c r="I392" i="13"/>
  <c r="I355" i="13"/>
  <c r="H814" i="13"/>
  <c r="H817" i="13"/>
  <c r="H820" i="13"/>
  <c r="H830" i="13"/>
  <c r="H842" i="13"/>
  <c r="H845" i="13"/>
  <c r="H848" i="13"/>
  <c r="H851" i="13"/>
  <c r="H803" i="13"/>
  <c r="H824" i="13"/>
  <c r="H827" i="13"/>
  <c r="H833" i="13"/>
  <c r="H839" i="13"/>
  <c r="H804" i="13"/>
  <c r="H818" i="13"/>
  <c r="H821" i="13"/>
  <c r="H836" i="13"/>
  <c r="H855" i="13"/>
  <c r="H811" i="13"/>
  <c r="H815" i="13"/>
  <c r="H834" i="13"/>
  <c r="H840" i="13"/>
  <c r="H843" i="13"/>
  <c r="H846" i="13"/>
  <c r="H849" i="13"/>
  <c r="H852" i="13"/>
  <c r="H812" i="13"/>
  <c r="H822" i="13"/>
  <c r="H825" i="13"/>
  <c r="H828" i="13"/>
  <c r="H831" i="13"/>
  <c r="H837" i="13"/>
  <c r="H856" i="13"/>
  <c r="H816" i="13"/>
  <c r="H819" i="13"/>
  <c r="H850" i="13"/>
  <c r="H853" i="13"/>
  <c r="H807" i="13"/>
  <c r="H813" i="13"/>
  <c r="H826" i="13"/>
  <c r="H829" i="13"/>
  <c r="H832" i="13"/>
  <c r="H835" i="13"/>
  <c r="H838" i="13"/>
  <c r="H841" i="13"/>
  <c r="H844" i="13"/>
  <c r="H847" i="13"/>
  <c r="H808" i="13"/>
  <c r="H823" i="13"/>
  <c r="H854" i="13"/>
  <c r="H857" i="13"/>
  <c r="H802" i="13"/>
  <c r="H810" i="13"/>
  <c r="H801" i="13"/>
  <c r="H805" i="13"/>
  <c r="H809" i="13"/>
  <c r="H806" i="13"/>
  <c r="F452" i="13"/>
  <c r="F431" i="13"/>
  <c r="F457" i="13"/>
  <c r="F412" i="13"/>
  <c r="F458" i="13"/>
  <c r="F420" i="13"/>
  <c r="F447" i="13"/>
  <c r="F423" i="13"/>
  <c r="F428" i="13"/>
  <c r="F429" i="13"/>
  <c r="F436" i="13"/>
  <c r="F415" i="13"/>
  <c r="F439" i="13"/>
  <c r="F405" i="13"/>
  <c r="F411" i="13"/>
  <c r="F437" i="13"/>
  <c r="F450" i="13"/>
  <c r="F455" i="13"/>
  <c r="F434" i="13"/>
  <c r="F410" i="13"/>
  <c r="F456" i="13"/>
  <c r="F421" i="13"/>
  <c r="F424" i="13"/>
  <c r="F444" i="13"/>
  <c r="F432" i="13"/>
  <c r="F453" i="13"/>
  <c r="F409" i="13"/>
  <c r="F402" i="13"/>
  <c r="F407" i="13"/>
  <c r="F404" i="13"/>
  <c r="F414" i="13"/>
  <c r="F419" i="13"/>
  <c r="F416" i="13"/>
  <c r="F425" i="13"/>
  <c r="F430" i="13"/>
  <c r="F440" i="13"/>
  <c r="F438" i="13"/>
  <c r="F451" i="13"/>
  <c r="F442" i="13"/>
  <c r="F417" i="13"/>
  <c r="F422" i="13"/>
  <c r="F427" i="13"/>
  <c r="F435" i="13"/>
  <c r="F406" i="13"/>
  <c r="F433" i="13"/>
  <c r="F448" i="13"/>
  <c r="F454" i="13"/>
  <c r="F443" i="13"/>
  <c r="F441" i="13"/>
  <c r="F446" i="13"/>
  <c r="F403" i="13"/>
  <c r="F413" i="13"/>
  <c r="F449" i="13"/>
  <c r="F426" i="13"/>
  <c r="F445" i="13"/>
  <c r="F418" i="13"/>
  <c r="F408" i="13"/>
  <c r="M591" i="13"/>
  <c r="M583" i="13"/>
  <c r="M596" i="13"/>
  <c r="M603" i="13"/>
  <c r="M604" i="13"/>
  <c r="M600" i="13"/>
  <c r="M611" i="13"/>
  <c r="M597" i="13"/>
  <c r="M617" i="13"/>
  <c r="M625" i="13"/>
  <c r="M574" i="13"/>
  <c r="M606" i="13"/>
  <c r="M607" i="13"/>
  <c r="M575" i="13"/>
  <c r="M601" i="13"/>
  <c r="M618" i="13"/>
  <c r="M626" i="13"/>
  <c r="M578" i="13"/>
  <c r="M610" i="13"/>
  <c r="M584" i="13"/>
  <c r="M579" i="13"/>
  <c r="M593" i="13"/>
  <c r="M616" i="13"/>
  <c r="M624" i="13"/>
  <c r="M602" i="13"/>
  <c r="M608" i="13"/>
  <c r="M576" i="13"/>
  <c r="M588" i="13"/>
  <c r="M577" i="13"/>
  <c r="M615" i="13"/>
  <c r="M629" i="13"/>
  <c r="M581" i="13"/>
  <c r="M619" i="13"/>
  <c r="M582" i="13"/>
  <c r="M587" i="13"/>
  <c r="M613" i="13"/>
  <c r="M627" i="13"/>
  <c r="M605" i="13"/>
  <c r="M614" i="13"/>
  <c r="M628" i="13"/>
  <c r="M609" i="13"/>
  <c r="M599" i="13"/>
  <c r="M592" i="13"/>
  <c r="M620" i="13"/>
  <c r="M621" i="13"/>
  <c r="M586" i="13"/>
  <c r="M598" i="13"/>
  <c r="M573" i="13"/>
  <c r="M622" i="13"/>
  <c r="M590" i="13"/>
  <c r="M595" i="13"/>
  <c r="M585" i="13"/>
  <c r="M623" i="13"/>
  <c r="M594" i="13"/>
  <c r="M612" i="13"/>
  <c r="M580" i="13"/>
  <c r="M589" i="13"/>
  <c r="G751" i="13"/>
  <c r="G771" i="13"/>
  <c r="G783" i="13"/>
  <c r="G790" i="13"/>
  <c r="G797" i="13"/>
  <c r="G759" i="13"/>
  <c r="G778" i="13"/>
  <c r="G798" i="13"/>
  <c r="G766" i="13"/>
  <c r="G779" i="13"/>
  <c r="G754" i="13"/>
  <c r="G767" i="13"/>
  <c r="G773" i="13"/>
  <c r="G785" i="13"/>
  <c r="G794" i="13"/>
  <c r="G755" i="13"/>
  <c r="G761" i="13"/>
  <c r="G795" i="13"/>
  <c r="G747" i="13"/>
  <c r="G774" i="13"/>
  <c r="G762" i="13"/>
  <c r="G781" i="13"/>
  <c r="G769" i="13"/>
  <c r="G775" i="13"/>
  <c r="G756" i="13"/>
  <c r="G788" i="13"/>
  <c r="G765" i="13"/>
  <c r="G789" i="13"/>
  <c r="G799" i="13"/>
  <c r="G760" i="13"/>
  <c r="G792" i="13"/>
  <c r="G782" i="13"/>
  <c r="G777" i="13"/>
  <c r="G770" i="13"/>
  <c r="G764" i="13"/>
  <c r="G796" i="13"/>
  <c r="G746" i="13"/>
  <c r="G752" i="13"/>
  <c r="G784" i="13"/>
  <c r="G763" i="13"/>
  <c r="G786" i="13"/>
  <c r="G800" i="13"/>
  <c r="G791" i="13"/>
  <c r="G787" i="13"/>
  <c r="G753" i="13"/>
  <c r="G744" i="13"/>
  <c r="G749" i="13"/>
  <c r="G757" i="13"/>
  <c r="G758" i="13"/>
  <c r="G780" i="13"/>
  <c r="G793" i="13"/>
  <c r="G745" i="13"/>
  <c r="G750" i="13"/>
  <c r="G748" i="13"/>
  <c r="G768" i="13"/>
  <c r="G772" i="13"/>
  <c r="G776" i="13"/>
  <c r="I840" i="13"/>
  <c r="I848" i="13"/>
  <c r="I853" i="13"/>
  <c r="I821" i="13"/>
  <c r="I813" i="13"/>
  <c r="I817" i="13"/>
  <c r="I814" i="13"/>
  <c r="I826" i="13"/>
  <c r="I823" i="13"/>
  <c r="I811" i="13"/>
  <c r="I801" i="13"/>
  <c r="I812" i="13"/>
  <c r="I825" i="13"/>
  <c r="I822" i="13"/>
  <c r="I834" i="13"/>
  <c r="I805" i="13"/>
  <c r="I820" i="13"/>
  <c r="I833" i="13"/>
  <c r="I830" i="13"/>
  <c r="I802" i="13"/>
  <c r="I842" i="13"/>
  <c r="I845" i="13"/>
  <c r="I810" i="13"/>
  <c r="I806" i="13"/>
  <c r="I818" i="13"/>
  <c r="I855" i="13"/>
  <c r="I828" i="13"/>
  <c r="I841" i="13"/>
  <c r="I819" i="13"/>
  <c r="I824" i="13"/>
  <c r="I836" i="13"/>
  <c r="I849" i="13"/>
  <c r="I835" i="13"/>
  <c r="I844" i="13"/>
  <c r="I857" i="13"/>
  <c r="I843" i="13"/>
  <c r="I803" i="13"/>
  <c r="I831" i="13"/>
  <c r="I816" i="13"/>
  <c r="I851" i="13"/>
  <c r="I808" i="13"/>
  <c r="I837" i="13"/>
  <c r="I852" i="13"/>
  <c r="I815" i="13"/>
  <c r="I827" i="13"/>
  <c r="I839" i="13"/>
  <c r="I847" i="13"/>
  <c r="I804" i="13"/>
  <c r="I807" i="13"/>
  <c r="I809" i="13"/>
  <c r="I838" i="13"/>
  <c r="I850" i="13"/>
  <c r="I856" i="13"/>
  <c r="I832" i="13"/>
  <c r="I846" i="13"/>
  <c r="I854" i="13"/>
  <c r="I829" i="13"/>
  <c r="F636" i="13"/>
  <c r="F644" i="13"/>
  <c r="F652" i="13"/>
  <c r="F660" i="13"/>
  <c r="F668" i="13"/>
  <c r="F676" i="13"/>
  <c r="F684" i="13"/>
  <c r="F637" i="13"/>
  <c r="F645" i="13"/>
  <c r="F653" i="13"/>
  <c r="F661" i="13"/>
  <c r="F669" i="13"/>
  <c r="F677" i="13"/>
  <c r="F685" i="13"/>
  <c r="F635" i="13"/>
  <c r="F643" i="13"/>
  <c r="F651" i="13"/>
  <c r="F659" i="13"/>
  <c r="F667" i="13"/>
  <c r="F675" i="13"/>
  <c r="F683" i="13"/>
  <c r="F633" i="13"/>
  <c r="F647" i="13"/>
  <c r="F658" i="13"/>
  <c r="F672" i="13"/>
  <c r="F686" i="13"/>
  <c r="F630" i="13"/>
  <c r="F641" i="13"/>
  <c r="F655" i="13"/>
  <c r="F666" i="13"/>
  <c r="F680" i="13"/>
  <c r="F638" i="13"/>
  <c r="F654" i="13"/>
  <c r="F671" i="13"/>
  <c r="F640" i="13"/>
  <c r="F674" i="13"/>
  <c r="F662" i="13"/>
  <c r="F663" i="13"/>
  <c r="F634" i="13"/>
  <c r="F639" i="13"/>
  <c r="F656" i="13"/>
  <c r="F673" i="13"/>
  <c r="F657" i="13"/>
  <c r="F642" i="13"/>
  <c r="F678" i="13"/>
  <c r="F646" i="13"/>
  <c r="F679" i="13"/>
  <c r="F670" i="13"/>
  <c r="F650" i="13"/>
  <c r="F631" i="13"/>
  <c r="F648" i="13"/>
  <c r="F664" i="13"/>
  <c r="F681" i="13"/>
  <c r="F632" i="13"/>
  <c r="F649" i="13"/>
  <c r="F665" i="13"/>
  <c r="F682" i="13"/>
  <c r="F746" i="13"/>
  <c r="F754" i="13"/>
  <c r="F762" i="13"/>
  <c r="F770" i="13"/>
  <c r="F778" i="13"/>
  <c r="F786" i="13"/>
  <c r="F794" i="13"/>
  <c r="F756" i="13"/>
  <c r="F772" i="13"/>
  <c r="F788" i="13"/>
  <c r="F749" i="13"/>
  <c r="F773" i="13"/>
  <c r="F797" i="13"/>
  <c r="F758" i="13"/>
  <c r="F790" i="13"/>
  <c r="F783" i="13"/>
  <c r="F799" i="13"/>
  <c r="F761" i="13"/>
  <c r="F747" i="13"/>
  <c r="F755" i="13"/>
  <c r="F763" i="13"/>
  <c r="F771" i="13"/>
  <c r="F779" i="13"/>
  <c r="F787" i="13"/>
  <c r="F795" i="13"/>
  <c r="F748" i="13"/>
  <c r="F764" i="13"/>
  <c r="F780" i="13"/>
  <c r="F796" i="13"/>
  <c r="F765" i="13"/>
  <c r="F789" i="13"/>
  <c r="F750" i="13"/>
  <c r="F766" i="13"/>
  <c r="F798" i="13"/>
  <c r="F791" i="13"/>
  <c r="F753" i="13"/>
  <c r="F793" i="13"/>
  <c r="F781" i="13"/>
  <c r="F767" i="13"/>
  <c r="F769" i="13"/>
  <c r="F757" i="13"/>
  <c r="F774" i="13"/>
  <c r="F751" i="13"/>
  <c r="F782" i="13"/>
  <c r="F759" i="13"/>
  <c r="F777" i="13"/>
  <c r="F775" i="13"/>
  <c r="F744" i="13"/>
  <c r="F752" i="13"/>
  <c r="F760" i="13"/>
  <c r="F768" i="13"/>
  <c r="F776" i="13"/>
  <c r="F784" i="13"/>
  <c r="F792" i="13"/>
  <c r="F800" i="13"/>
  <c r="F745" i="13"/>
  <c r="F785" i="13"/>
  <c r="L798" i="13"/>
  <c r="L782" i="13"/>
  <c r="L789" i="13"/>
  <c r="L753" i="13"/>
  <c r="L747" i="13"/>
  <c r="L779" i="13"/>
  <c r="L768" i="13"/>
  <c r="L800" i="13"/>
  <c r="L786" i="13"/>
  <c r="L770" i="13"/>
  <c r="L751" i="13"/>
  <c r="L783" i="13"/>
  <c r="L772" i="13"/>
  <c r="L749" i="13"/>
  <c r="L755" i="13"/>
  <c r="L787" i="13"/>
  <c r="L744" i="13"/>
  <c r="L776" i="13"/>
  <c r="L745" i="13"/>
  <c r="L781" i="13"/>
  <c r="L754" i="13"/>
  <c r="L775" i="13"/>
  <c r="L764" i="13"/>
  <c r="L796" i="13"/>
  <c r="L750" i="13"/>
  <c r="L767" i="13"/>
  <c r="L756" i="13"/>
  <c r="L758" i="13"/>
  <c r="L765" i="13"/>
  <c r="L771" i="13"/>
  <c r="L760" i="13"/>
  <c r="L777" i="13"/>
  <c r="L746" i="13"/>
  <c r="L785" i="13"/>
  <c r="L791" i="13"/>
  <c r="L780" i="13"/>
  <c r="L793" i="13"/>
  <c r="L761" i="13"/>
  <c r="L790" i="13"/>
  <c r="L795" i="13"/>
  <c r="L784" i="13"/>
  <c r="L766" i="13"/>
  <c r="L799" i="13"/>
  <c r="L788" i="13"/>
  <c r="L757" i="13"/>
  <c r="L773" i="13"/>
  <c r="L792" i="13"/>
  <c r="L762" i="13"/>
  <c r="L797" i="13"/>
  <c r="L778" i="13"/>
  <c r="L759" i="13"/>
  <c r="L748" i="13"/>
  <c r="L763" i="13"/>
  <c r="L752" i="13"/>
  <c r="L774" i="13"/>
  <c r="L769" i="13"/>
  <c r="L794" i="13"/>
  <c r="F363" i="13"/>
  <c r="F395" i="13"/>
  <c r="F367" i="13"/>
  <c r="F352" i="13"/>
  <c r="F369" i="13"/>
  <c r="F401" i="13"/>
  <c r="F382" i="13"/>
  <c r="F392" i="13"/>
  <c r="F353" i="13"/>
  <c r="F356" i="13"/>
  <c r="F373" i="13"/>
  <c r="F386" i="13"/>
  <c r="F399" i="13"/>
  <c r="F345" i="13"/>
  <c r="F380" i="13"/>
  <c r="F348" i="13"/>
  <c r="F365" i="13"/>
  <c r="F397" i="13"/>
  <c r="F378" i="13"/>
  <c r="F379" i="13"/>
  <c r="F361" i="13"/>
  <c r="F366" i="13"/>
  <c r="F377" i="13"/>
  <c r="F370" i="13"/>
  <c r="F350" i="13"/>
  <c r="F358" i="13"/>
  <c r="F360" i="13"/>
  <c r="F390" i="13"/>
  <c r="F349" i="13"/>
  <c r="F398" i="13"/>
  <c r="F351" i="13"/>
  <c r="F381" i="13"/>
  <c r="F354" i="13"/>
  <c r="F359" i="13"/>
  <c r="F393" i="13"/>
  <c r="F374" i="13"/>
  <c r="F396" i="13"/>
  <c r="F394" i="13"/>
  <c r="F355" i="13"/>
  <c r="F347" i="13"/>
  <c r="F376" i="13"/>
  <c r="F384" i="13"/>
  <c r="F346" i="13"/>
  <c r="F364" i="13"/>
  <c r="F357" i="13"/>
  <c r="F388" i="13"/>
  <c r="F368" i="13"/>
  <c r="F375" i="13"/>
  <c r="F371" i="13"/>
  <c r="F391" i="13"/>
  <c r="F385" i="13"/>
  <c r="F389" i="13"/>
  <c r="F362" i="13"/>
  <c r="F372" i="13"/>
  <c r="F387" i="13"/>
  <c r="F383" i="13"/>
  <c r="F400" i="13"/>
  <c r="H485" i="13"/>
  <c r="H501" i="13"/>
  <c r="H490" i="13"/>
  <c r="H506" i="13"/>
  <c r="H511" i="13"/>
  <c r="H480" i="13"/>
  <c r="H495" i="13"/>
  <c r="H513" i="13"/>
  <c r="H465" i="13"/>
  <c r="H496" i="13"/>
  <c r="H466" i="13"/>
  <c r="H461" i="13"/>
  <c r="H471" i="13"/>
  <c r="H486" i="13"/>
  <c r="H483" i="13"/>
  <c r="H508" i="13"/>
  <c r="H509" i="13"/>
  <c r="H477" i="13"/>
  <c r="H494" i="13"/>
  <c r="H491" i="13"/>
  <c r="H512" i="13"/>
  <c r="H481" i="13"/>
  <c r="H504" i="13"/>
  <c r="H473" i="13"/>
  <c r="H472" i="13"/>
  <c r="H502" i="13"/>
  <c r="H499" i="13"/>
  <c r="H460" i="13"/>
  <c r="H503" i="13"/>
  <c r="H478" i="13"/>
  <c r="H475" i="13"/>
  <c r="H500" i="13"/>
  <c r="H515" i="13"/>
  <c r="H487" i="13"/>
  <c r="H493" i="13"/>
  <c r="H482" i="13"/>
  <c r="H489" i="13"/>
  <c r="H510" i="13"/>
  <c r="H467" i="13"/>
  <c r="H484" i="13"/>
  <c r="H488" i="13"/>
  <c r="H514" i="13"/>
  <c r="H469" i="13"/>
  <c r="H464" i="13"/>
  <c r="H474" i="13"/>
  <c r="H468" i="13"/>
  <c r="H497" i="13"/>
  <c r="H476" i="13"/>
  <c r="H492" i="13"/>
  <c r="H463" i="13"/>
  <c r="H462" i="13"/>
  <c r="H459" i="13"/>
  <c r="H505" i="13"/>
  <c r="H479" i="13"/>
  <c r="H470" i="13"/>
  <c r="H507" i="13"/>
  <c r="H498" i="13"/>
  <c r="C38" i="7"/>
  <c r="H49" i="7"/>
  <c r="H70" i="7" s="1"/>
  <c r="B60" i="7"/>
  <c r="B81" i="7" s="1"/>
  <c r="H60" i="7"/>
  <c r="H81" i="7" s="1"/>
  <c r="E51" i="7"/>
  <c r="E72" i="7" s="1"/>
  <c r="C58" i="7"/>
  <c r="C79" i="7" s="1"/>
  <c r="D58" i="7"/>
  <c r="D79" i="7" s="1"/>
  <c r="H52" i="7"/>
  <c r="H73" i="7" s="1"/>
  <c r="F50" i="7"/>
  <c r="F71" i="7" s="1"/>
  <c r="E60" i="7"/>
  <c r="E81" i="7" s="1"/>
  <c r="F49" i="7"/>
  <c r="F70" i="7" s="1"/>
  <c r="C51" i="7"/>
  <c r="C72" i="7" s="1"/>
  <c r="D55" i="7"/>
  <c r="D76" i="7" s="1"/>
  <c r="I56" i="7"/>
  <c r="I77" i="7" s="1"/>
  <c r="E52" i="7"/>
  <c r="E73" i="7" s="1"/>
  <c r="C52" i="7"/>
  <c r="C73" i="7" s="1"/>
  <c r="F61" i="7"/>
  <c r="F82" i="7" s="1"/>
  <c r="F62" i="7"/>
  <c r="F83" i="7" s="1"/>
  <c r="E47" i="7"/>
  <c r="E68" i="7" s="1"/>
  <c r="C49" i="7"/>
  <c r="C70" i="7" s="1"/>
  <c r="G60" i="7"/>
  <c r="G81" i="7" s="1"/>
  <c r="F59" i="7"/>
  <c r="F80" i="7" s="1"/>
  <c r="G59" i="7"/>
  <c r="G80" i="7" s="1"/>
  <c r="E61" i="7"/>
  <c r="E82" i="7" s="1"/>
  <c r="H47" i="7"/>
  <c r="H68" i="7" s="1"/>
  <c r="B58" i="7"/>
  <c r="B79" i="7" s="1"/>
  <c r="C54" i="7"/>
  <c r="C75" i="7" s="1"/>
  <c r="B61" i="7"/>
  <c r="B82" i="7" s="1"/>
  <c r="I33" i="7"/>
  <c r="B47" i="7"/>
  <c r="B68" i="7" s="1"/>
  <c r="C53" i="7"/>
  <c r="C74" i="7" s="1"/>
  <c r="E53" i="7"/>
  <c r="E74" i="7" s="1"/>
  <c r="D51" i="7"/>
  <c r="D72" i="7" s="1"/>
  <c r="B52" i="7"/>
  <c r="B73" i="7" s="1"/>
  <c r="F51" i="7"/>
  <c r="F72" i="7" s="1"/>
  <c r="I48" i="7"/>
  <c r="I69" i="7" s="1"/>
  <c r="C60" i="7"/>
  <c r="C81" i="7" s="1"/>
  <c r="B53" i="7"/>
  <c r="B74" i="7" s="1"/>
  <c r="E54" i="7"/>
  <c r="E75" i="7" s="1"/>
  <c r="D52" i="7"/>
  <c r="D73" i="7" s="1"/>
  <c r="F53" i="7"/>
  <c r="F74" i="7" s="1"/>
  <c r="H61" i="7"/>
  <c r="H82" i="7" s="1"/>
  <c r="F55" i="7"/>
  <c r="F76" i="7" s="1"/>
  <c r="C55" i="7"/>
  <c r="C76" i="7" s="1"/>
  <c r="F60" i="7"/>
  <c r="F81" i="7" s="1"/>
  <c r="C47" i="7"/>
  <c r="C68" i="7" s="1"/>
  <c r="C62" i="7"/>
  <c r="C83" i="7" s="1"/>
  <c r="F58" i="7"/>
  <c r="F79" i="7" s="1"/>
  <c r="G50" i="7"/>
  <c r="G71" i="7" s="1"/>
  <c r="H50" i="7"/>
  <c r="H71" i="7" s="1"/>
  <c r="E62" i="7"/>
  <c r="E83" i="7" s="1"/>
  <c r="G55" i="7"/>
  <c r="G76" i="7" s="1"/>
  <c r="I57" i="7"/>
  <c r="I78" i="7" s="1"/>
  <c r="H58" i="7"/>
  <c r="H79" i="7" s="1"/>
  <c r="E58" i="7"/>
  <c r="E79" i="7" s="1"/>
  <c r="H55" i="7"/>
  <c r="H76" i="7" s="1"/>
  <c r="D61" i="7"/>
  <c r="D82" i="7" s="1"/>
  <c r="F47" i="7"/>
  <c r="F68" i="7" s="1"/>
  <c r="E49" i="7"/>
  <c r="E70" i="7" s="1"/>
  <c r="G62" i="7"/>
  <c r="G83" i="7" s="1"/>
  <c r="D47" i="7"/>
  <c r="D68" i="7" s="1"/>
  <c r="D53" i="7"/>
  <c r="D74" i="7" s="1"/>
  <c r="C50" i="7"/>
  <c r="C71" i="7" s="1"/>
  <c r="D49" i="7"/>
  <c r="D70" i="7" s="1"/>
  <c r="H51" i="7"/>
  <c r="H72" i="7" s="1"/>
  <c r="E55" i="7"/>
  <c r="E76" i="7" s="1"/>
  <c r="G53" i="7"/>
  <c r="G74" i="7" s="1"/>
  <c r="D50" i="7"/>
  <c r="D71" i="7" s="1"/>
  <c r="F52" i="7"/>
  <c r="F73" i="7" s="1"/>
  <c r="G61" i="7"/>
  <c r="G82" i="7" s="1"/>
  <c r="B49" i="7"/>
  <c r="B70" i="7" s="1"/>
  <c r="G51" i="7"/>
  <c r="G72" i="7" s="1"/>
  <c r="H62" i="7"/>
  <c r="H83" i="7" s="1"/>
  <c r="B62" i="7"/>
  <c r="B83" i="7" s="1"/>
  <c r="H54" i="7"/>
  <c r="H75" i="7" s="1"/>
  <c r="H38" i="7"/>
  <c r="B38" i="7"/>
  <c r="D38" i="7"/>
  <c r="E38" i="7"/>
  <c r="I34" i="7"/>
  <c r="I37" i="7"/>
  <c r="I40" i="7"/>
  <c r="I29" i="7"/>
  <c r="I30" i="7"/>
  <c r="I28" i="7"/>
  <c r="I41" i="7"/>
  <c r="I32" i="7"/>
  <c r="B50" i="7"/>
  <c r="B71" i="7" s="1"/>
  <c r="I31" i="7"/>
  <c r="I39" i="7"/>
  <c r="I26" i="7"/>
  <c r="B46" i="7"/>
  <c r="B67" i="7" s="1"/>
  <c r="I25" i="7"/>
  <c r="C8" i="15" l="1"/>
  <c r="E12" i="15"/>
  <c r="I11" i="15"/>
  <c r="D8" i="15"/>
  <c r="D13" i="15" s="1"/>
  <c r="M282" i="13"/>
  <c r="M238" i="13"/>
  <c r="M287" i="13"/>
  <c r="M259" i="13"/>
  <c r="M233" i="13"/>
  <c r="M231" i="13"/>
  <c r="M284" i="13"/>
  <c r="M253" i="13"/>
  <c r="M256" i="13"/>
  <c r="M239" i="13"/>
  <c r="M246" i="13"/>
  <c r="M267" i="13"/>
  <c r="M241" i="13"/>
  <c r="M236" i="13"/>
  <c r="M240" i="13"/>
  <c r="M286" i="13"/>
  <c r="M258" i="13"/>
  <c r="M261" i="13"/>
  <c r="M264" i="13"/>
  <c r="M254" i="13"/>
  <c r="M249" i="13"/>
  <c r="M245" i="13"/>
  <c r="M263" i="13"/>
  <c r="M266" i="13"/>
  <c r="M275" i="13"/>
  <c r="M235" i="13"/>
  <c r="M278" i="13"/>
  <c r="M242" i="13"/>
  <c r="M260" i="13"/>
  <c r="M281" i="13"/>
  <c r="M273" i="13"/>
  <c r="M271" i="13"/>
  <c r="M276" i="13"/>
  <c r="M255" i="13"/>
  <c r="M272" i="13"/>
  <c r="M237" i="13"/>
  <c r="M244" i="13"/>
  <c r="M279" i="13"/>
  <c r="M285" i="13"/>
  <c r="M270" i="13"/>
  <c r="M257" i="13"/>
  <c r="M274" i="13"/>
  <c r="M280" i="13"/>
  <c r="M283" i="13"/>
  <c r="M277" i="13"/>
  <c r="M232" i="13"/>
  <c r="M234" i="13"/>
  <c r="M265" i="13"/>
  <c r="M243" i="13"/>
  <c r="M247" i="13"/>
  <c r="M251" i="13"/>
  <c r="M252" i="13"/>
  <c r="M248" i="13"/>
  <c r="M262" i="13"/>
  <c r="M269" i="13"/>
  <c r="M250" i="13"/>
  <c r="M268" i="13"/>
  <c r="M344" i="13"/>
  <c r="M319" i="13"/>
  <c r="M294" i="13"/>
  <c r="M340" i="13"/>
  <c r="M297" i="13"/>
  <c r="M338" i="13"/>
  <c r="M312" i="13"/>
  <c r="M325" i="13"/>
  <c r="M291" i="13"/>
  <c r="M323" i="13"/>
  <c r="M301" i="13"/>
  <c r="M342" i="13"/>
  <c r="M304" i="13"/>
  <c r="M298" i="13"/>
  <c r="M328" i="13"/>
  <c r="M295" i="13"/>
  <c r="M327" i="13"/>
  <c r="M308" i="13"/>
  <c r="M293" i="13"/>
  <c r="M306" i="13"/>
  <c r="M305" i="13"/>
  <c r="M307" i="13"/>
  <c r="M339" i="13"/>
  <c r="M324" i="13"/>
  <c r="M322" i="13"/>
  <c r="M332" i="13"/>
  <c r="M335" i="13"/>
  <c r="M320" i="13"/>
  <c r="M321" i="13"/>
  <c r="M337" i="13"/>
  <c r="M299" i="13"/>
  <c r="M310" i="13"/>
  <c r="M289" i="13"/>
  <c r="M343" i="13"/>
  <c r="M329" i="13"/>
  <c r="M300" i="13"/>
  <c r="M316" i="13"/>
  <c r="M303" i="13"/>
  <c r="M317" i="13"/>
  <c r="M311" i="13"/>
  <c r="M326" i="13"/>
  <c r="M292" i="13"/>
  <c r="M336" i="13"/>
  <c r="M302" i="13"/>
  <c r="M341" i="13"/>
  <c r="M296" i="13"/>
  <c r="M330" i="13"/>
  <c r="M315" i="13"/>
  <c r="M333" i="13"/>
  <c r="M290" i="13"/>
  <c r="M309" i="13"/>
  <c r="M314" i="13"/>
  <c r="M331" i="13"/>
  <c r="M313" i="13"/>
  <c r="M318" i="13"/>
  <c r="M334" i="13"/>
  <c r="M288" i="13"/>
  <c r="M202" i="13"/>
  <c r="M183" i="13"/>
  <c r="M218" i="13"/>
  <c r="M193" i="13"/>
  <c r="M174" i="13"/>
  <c r="M185" i="13"/>
  <c r="M200" i="13"/>
  <c r="M223" i="13"/>
  <c r="M205" i="13"/>
  <c r="M178" i="13"/>
  <c r="M187" i="13"/>
  <c r="M211" i="13"/>
  <c r="M176" i="13"/>
  <c r="M228" i="13"/>
  <c r="M175" i="13"/>
  <c r="M203" i="13"/>
  <c r="M224" i="13"/>
  <c r="M215" i="13"/>
  <c r="M199" i="13"/>
  <c r="M190" i="13"/>
  <c r="M214" i="13"/>
  <c r="M209" i="13"/>
  <c r="M188" i="13"/>
  <c r="M216" i="13"/>
  <c r="M177" i="13"/>
  <c r="M201" i="13"/>
  <c r="M210" i="13"/>
  <c r="M179" i="13"/>
  <c r="M186" i="13"/>
  <c r="M191" i="13"/>
  <c r="M195" i="13"/>
  <c r="M180" i="13"/>
  <c r="M227" i="13"/>
  <c r="M222" i="13"/>
  <c r="M208" i="13"/>
  <c r="M197" i="13"/>
  <c r="M194" i="13"/>
  <c r="M217" i="13"/>
  <c r="M221" i="13"/>
  <c r="M207" i="13"/>
  <c r="M196" i="13"/>
  <c r="M204" i="13"/>
  <c r="M198" i="13"/>
  <c r="M181" i="13"/>
  <c r="M225" i="13"/>
  <c r="M226" i="13"/>
  <c r="M212" i="13"/>
  <c r="M229" i="13"/>
  <c r="M219" i="13"/>
  <c r="M206" i="13"/>
  <c r="M184" i="13"/>
  <c r="M230" i="13"/>
  <c r="M213" i="13"/>
  <c r="M182" i="13"/>
  <c r="M189" i="13"/>
  <c r="M192" i="13"/>
  <c r="M220" i="13"/>
  <c r="E8" i="15"/>
  <c r="E13" i="15" s="1"/>
  <c r="G8" i="15"/>
  <c r="G13" i="15" s="1"/>
  <c r="F8" i="15"/>
  <c r="F13" i="15" s="1"/>
  <c r="I8" i="15"/>
  <c r="I13" i="15" s="1"/>
  <c r="M150" i="13"/>
  <c r="M140" i="13"/>
  <c r="M134" i="13"/>
  <c r="M149" i="13"/>
  <c r="M120" i="13"/>
  <c r="M154" i="13"/>
  <c r="M133" i="13"/>
  <c r="M132" i="13"/>
  <c r="M153" i="13"/>
  <c r="M117" i="13"/>
  <c r="M167" i="13"/>
  <c r="M160" i="13"/>
  <c r="M144" i="13"/>
  <c r="M126" i="13"/>
  <c r="M158" i="13"/>
  <c r="M137" i="13"/>
  <c r="M136" i="13"/>
  <c r="M155" i="13"/>
  <c r="M148" i="13"/>
  <c r="M118" i="13"/>
  <c r="M139" i="13"/>
  <c r="M147" i="13"/>
  <c r="M138" i="13"/>
  <c r="M130" i="13"/>
  <c r="M162" i="13"/>
  <c r="M172" i="13"/>
  <c r="M169" i="13"/>
  <c r="M152" i="13"/>
  <c r="M156" i="13"/>
  <c r="M143" i="13"/>
  <c r="M164" i="13"/>
  <c r="M171" i="13"/>
  <c r="M122" i="13"/>
  <c r="M170" i="13"/>
  <c r="M121" i="13"/>
  <c r="M161" i="13"/>
  <c r="M151" i="13"/>
  <c r="M165" i="13"/>
  <c r="M123" i="13"/>
  <c r="M146" i="13"/>
  <c r="M125" i="13"/>
  <c r="M119" i="13"/>
  <c r="M124" i="13"/>
  <c r="M127" i="13"/>
  <c r="M168" i="13"/>
  <c r="M157" i="13"/>
  <c r="M135" i="13"/>
  <c r="M129" i="13"/>
  <c r="M128" i="13"/>
  <c r="M159" i="13"/>
  <c r="M145" i="13"/>
  <c r="M166" i="13"/>
  <c r="M131" i="13"/>
  <c r="M141" i="13"/>
  <c r="M173" i="13"/>
  <c r="M163" i="13"/>
  <c r="M142" i="13"/>
  <c r="H8" i="15"/>
  <c r="H13" i="15" s="1"/>
  <c r="M31" i="13"/>
  <c r="M42" i="13"/>
  <c r="M50" i="13"/>
  <c r="M14" i="13"/>
  <c r="M32" i="13"/>
  <c r="M44" i="13"/>
  <c r="M5" i="13"/>
  <c r="M39" i="13"/>
  <c r="M12" i="13"/>
  <c r="M8" i="13"/>
  <c r="M29" i="13"/>
  <c r="M10" i="13"/>
  <c r="M46" i="13"/>
  <c r="M58" i="13"/>
  <c r="M56" i="13"/>
  <c r="M57" i="13"/>
  <c r="M36" i="13"/>
  <c r="M3" i="13"/>
  <c r="M47" i="13"/>
  <c r="M20" i="13"/>
  <c r="M16" i="13"/>
  <c r="M37" i="13"/>
  <c r="M18" i="13"/>
  <c r="M34" i="13"/>
  <c r="M53" i="13"/>
  <c r="M22" i="13"/>
  <c r="M7" i="13"/>
  <c r="M40" i="13"/>
  <c r="M35" i="13"/>
  <c r="M59" i="13"/>
  <c r="M55" i="13"/>
  <c r="M28" i="13"/>
  <c r="M11" i="13"/>
  <c r="M24" i="13"/>
  <c r="M45" i="13"/>
  <c r="M26" i="13"/>
  <c r="M9" i="13"/>
  <c r="M38" i="13"/>
  <c r="M15" i="13"/>
  <c r="M25" i="13"/>
  <c r="M52" i="13"/>
  <c r="M49" i="13"/>
  <c r="M41" i="13"/>
  <c r="M27" i="13"/>
  <c r="M33" i="13"/>
  <c r="M54" i="13"/>
  <c r="M6" i="13"/>
  <c r="M23" i="13"/>
  <c r="M43" i="13"/>
  <c r="M13" i="13"/>
  <c r="M30" i="13"/>
  <c r="M4" i="13"/>
  <c r="M51" i="13"/>
  <c r="M21" i="13"/>
  <c r="M19" i="13"/>
  <c r="M17" i="13"/>
  <c r="M48" i="13"/>
  <c r="I46" i="7"/>
  <c r="I67" i="7" s="1"/>
  <c r="J2" i="15"/>
  <c r="J4" i="15"/>
  <c r="J3" i="15"/>
  <c r="M377" i="13"/>
  <c r="M350" i="13"/>
  <c r="M353" i="13"/>
  <c r="M360" i="13"/>
  <c r="M362" i="13"/>
  <c r="M379" i="13"/>
  <c r="M400" i="13"/>
  <c r="M380" i="13"/>
  <c r="M383" i="13"/>
  <c r="M346" i="13"/>
  <c r="M397" i="13"/>
  <c r="M347" i="13"/>
  <c r="M356" i="13"/>
  <c r="M375" i="13"/>
  <c r="M354" i="13"/>
  <c r="M398" i="13"/>
  <c r="M378" i="13"/>
  <c r="M395" i="13"/>
  <c r="M345" i="13"/>
  <c r="M401" i="13"/>
  <c r="M399" i="13"/>
  <c r="M352" i="13"/>
  <c r="M357" i="13"/>
  <c r="M373" i="13"/>
  <c r="M348" i="13"/>
  <c r="M349" i="13"/>
  <c r="M387" i="13"/>
  <c r="M393" i="13"/>
  <c r="M368" i="13"/>
  <c r="M382" i="13"/>
  <c r="M390" i="13"/>
  <c r="M364" i="13"/>
  <c r="M391" i="13"/>
  <c r="M361" i="13"/>
  <c r="M369" i="13"/>
  <c r="M376" i="13"/>
  <c r="M392" i="13"/>
  <c r="M365" i="13"/>
  <c r="M358" i="13"/>
  <c r="M371" i="13"/>
  <c r="M388" i="13"/>
  <c r="M374" i="13"/>
  <c r="M384" i="13"/>
  <c r="M359" i="13"/>
  <c r="M366" i="13"/>
  <c r="M394" i="13"/>
  <c r="M355" i="13"/>
  <c r="M396" i="13"/>
  <c r="M363" i="13"/>
  <c r="M370" i="13"/>
  <c r="M385" i="13"/>
  <c r="M351" i="13"/>
  <c r="M367" i="13"/>
  <c r="M372" i="13"/>
  <c r="M386" i="13"/>
  <c r="M381" i="13"/>
  <c r="M389" i="13"/>
  <c r="F692" i="13"/>
  <c r="F700" i="13"/>
  <c r="F708" i="13"/>
  <c r="F716" i="13"/>
  <c r="F724" i="13"/>
  <c r="F732" i="13"/>
  <c r="F695" i="13"/>
  <c r="F704" i="13"/>
  <c r="F713" i="13"/>
  <c r="F722" i="13"/>
  <c r="F688" i="13"/>
  <c r="F698" i="13"/>
  <c r="F709" i="13"/>
  <c r="F719" i="13"/>
  <c r="F729" i="13"/>
  <c r="F738" i="13"/>
  <c r="F701" i="13"/>
  <c r="F721" i="13"/>
  <c r="F740" i="13"/>
  <c r="F702" i="13"/>
  <c r="F733" i="13"/>
  <c r="F693" i="13"/>
  <c r="F742" i="13"/>
  <c r="F743" i="13"/>
  <c r="F687" i="13"/>
  <c r="F718" i="13"/>
  <c r="F689" i="13"/>
  <c r="F699" i="13"/>
  <c r="F710" i="13"/>
  <c r="F720" i="13"/>
  <c r="F730" i="13"/>
  <c r="F739" i="13"/>
  <c r="F690" i="13"/>
  <c r="F711" i="13"/>
  <c r="F731" i="13"/>
  <c r="F723" i="13"/>
  <c r="F741" i="13"/>
  <c r="F703" i="13"/>
  <c r="F735" i="13"/>
  <c r="F707" i="13"/>
  <c r="F712" i="13"/>
  <c r="F734" i="13"/>
  <c r="F691" i="13"/>
  <c r="F714" i="13"/>
  <c r="F737" i="13"/>
  <c r="F725" i="13"/>
  <c r="F694" i="13"/>
  <c r="F705" i="13"/>
  <c r="F715" i="13"/>
  <c r="F726" i="13"/>
  <c r="F728" i="13"/>
  <c r="F696" i="13"/>
  <c r="F706" i="13"/>
  <c r="F717" i="13"/>
  <c r="F727" i="13"/>
  <c r="F736" i="13"/>
  <c r="F697" i="13"/>
  <c r="M454" i="13"/>
  <c r="M438" i="13"/>
  <c r="M443" i="13"/>
  <c r="M424" i="13"/>
  <c r="M448" i="13"/>
  <c r="M451" i="13"/>
  <c r="M412" i="13"/>
  <c r="M417" i="13"/>
  <c r="M421" i="13"/>
  <c r="M434" i="13"/>
  <c r="M420" i="13"/>
  <c r="M425" i="13"/>
  <c r="M414" i="13"/>
  <c r="M429" i="13"/>
  <c r="M442" i="13"/>
  <c r="M411" i="13"/>
  <c r="M435" i="13"/>
  <c r="M407" i="13"/>
  <c r="M408" i="13"/>
  <c r="M404" i="13"/>
  <c r="M413" i="13"/>
  <c r="M426" i="13"/>
  <c r="M447" i="13"/>
  <c r="M419" i="13"/>
  <c r="M428" i="13"/>
  <c r="M449" i="13"/>
  <c r="M422" i="13"/>
  <c r="M455" i="13"/>
  <c r="M436" i="13"/>
  <c r="M457" i="13"/>
  <c r="M418" i="13"/>
  <c r="M440" i="13"/>
  <c r="M433" i="13"/>
  <c r="M445" i="13"/>
  <c r="M431" i="13"/>
  <c r="M446" i="13"/>
  <c r="M402" i="13"/>
  <c r="M405" i="13"/>
  <c r="M416" i="13"/>
  <c r="M450" i="13"/>
  <c r="M456" i="13"/>
  <c r="M403" i="13"/>
  <c r="M441" i="13"/>
  <c r="M437" i="13"/>
  <c r="M409" i="13"/>
  <c r="M458" i="13"/>
  <c r="M453" i="13"/>
  <c r="M432" i="13"/>
  <c r="M406" i="13"/>
  <c r="M430" i="13"/>
  <c r="M444" i="13"/>
  <c r="M410" i="13"/>
  <c r="M452" i="13"/>
  <c r="M415" i="13"/>
  <c r="M427" i="13"/>
  <c r="M423" i="13"/>
  <c r="M439" i="13"/>
  <c r="G687" i="13"/>
  <c r="G698" i="13"/>
  <c r="G717" i="13"/>
  <c r="G743" i="13"/>
  <c r="G702" i="13"/>
  <c r="G721" i="13"/>
  <c r="G695" i="13"/>
  <c r="G713" i="13"/>
  <c r="G706" i="13"/>
  <c r="G692" i="13"/>
  <c r="G724" i="13"/>
  <c r="G739" i="13"/>
  <c r="G722" i="13"/>
  <c r="G693" i="13"/>
  <c r="G689" i="13"/>
  <c r="G696" i="13"/>
  <c r="G728" i="13"/>
  <c r="G741" i="13"/>
  <c r="G735" i="13"/>
  <c r="G699" i="13"/>
  <c r="G710" i="13"/>
  <c r="G714" i="13"/>
  <c r="G697" i="13"/>
  <c r="G700" i="13"/>
  <c r="G732" i="13"/>
  <c r="G737" i="13"/>
  <c r="G701" i="13"/>
  <c r="G723" i="13"/>
  <c r="G738" i="13"/>
  <c r="G688" i="13"/>
  <c r="G720" i="13"/>
  <c r="G726" i="13"/>
  <c r="G705" i="13"/>
  <c r="G691" i="13"/>
  <c r="G727" i="13"/>
  <c r="G736" i="13"/>
  <c r="G703" i="13"/>
  <c r="G740" i="13"/>
  <c r="G718" i="13"/>
  <c r="G725" i="13"/>
  <c r="G734" i="13"/>
  <c r="G731" i="13"/>
  <c r="G742" i="13"/>
  <c r="G719" i="13"/>
  <c r="G729" i="13"/>
  <c r="G716" i="13"/>
  <c r="G709" i="13"/>
  <c r="G690" i="13"/>
  <c r="G704" i="13"/>
  <c r="G708" i="13"/>
  <c r="G733" i="13"/>
  <c r="G715" i="13"/>
  <c r="G712" i="13"/>
  <c r="G730" i="13"/>
  <c r="G711" i="13"/>
  <c r="G694" i="13"/>
  <c r="G707" i="13"/>
  <c r="M823" i="13"/>
  <c r="M826" i="13"/>
  <c r="M832" i="13"/>
  <c r="M838" i="13"/>
  <c r="M857" i="13"/>
  <c r="M817" i="13"/>
  <c r="M820" i="13"/>
  <c r="M835" i="13"/>
  <c r="M854" i="13"/>
  <c r="M814" i="13"/>
  <c r="M833" i="13"/>
  <c r="M839" i="13"/>
  <c r="M842" i="13"/>
  <c r="M845" i="13"/>
  <c r="M848" i="13"/>
  <c r="M851" i="13"/>
  <c r="M821" i="13"/>
  <c r="M824" i="13"/>
  <c r="M827" i="13"/>
  <c r="M830" i="13"/>
  <c r="M836" i="13"/>
  <c r="M855" i="13"/>
  <c r="M815" i="13"/>
  <c r="M818" i="13"/>
  <c r="M849" i="13"/>
  <c r="M852" i="13"/>
  <c r="M812" i="13"/>
  <c r="M825" i="13"/>
  <c r="M828" i="13"/>
  <c r="M831" i="13"/>
  <c r="M834" i="13"/>
  <c r="M837" i="13"/>
  <c r="M840" i="13"/>
  <c r="M843" i="13"/>
  <c r="M846" i="13"/>
  <c r="M822" i="13"/>
  <c r="M853" i="13"/>
  <c r="M856" i="13"/>
  <c r="M813" i="13"/>
  <c r="M816" i="13"/>
  <c r="M819" i="13"/>
  <c r="M829" i="13"/>
  <c r="M841" i="13"/>
  <c r="M844" i="13"/>
  <c r="M847" i="13"/>
  <c r="M850" i="13"/>
  <c r="M801" i="13"/>
  <c r="M809" i="13"/>
  <c r="M802" i="13"/>
  <c r="M810" i="13"/>
  <c r="M808" i="13"/>
  <c r="M807" i="13"/>
  <c r="M811" i="13"/>
  <c r="M805" i="13"/>
  <c r="M803" i="13"/>
  <c r="M804" i="13"/>
  <c r="M806" i="13"/>
  <c r="M469" i="13"/>
  <c r="M485" i="13"/>
  <c r="M503" i="13"/>
  <c r="M470" i="13"/>
  <c r="M487" i="13"/>
  <c r="M459" i="13"/>
  <c r="M475" i="13"/>
  <c r="M464" i="13"/>
  <c r="M480" i="13"/>
  <c r="M499" i="13"/>
  <c r="M463" i="13"/>
  <c r="M494" i="13"/>
  <c r="M504" i="13"/>
  <c r="M477" i="13"/>
  <c r="M476" i="13"/>
  <c r="M481" i="13"/>
  <c r="M498" i="13"/>
  <c r="M510" i="13"/>
  <c r="M472" i="13"/>
  <c r="M484" i="13"/>
  <c r="M489" i="13"/>
  <c r="M506" i="13"/>
  <c r="M467" i="13"/>
  <c r="M486" i="13"/>
  <c r="M511" i="13"/>
  <c r="M478" i="13"/>
  <c r="M468" i="13"/>
  <c r="M473" i="13"/>
  <c r="M490" i="13"/>
  <c r="M479" i="13"/>
  <c r="M495" i="13"/>
  <c r="M509" i="13"/>
  <c r="M500" i="13"/>
  <c r="M482" i="13"/>
  <c r="M508" i="13"/>
  <c r="M471" i="13"/>
  <c r="M497" i="13"/>
  <c r="M501" i="13"/>
  <c r="M461" i="13"/>
  <c r="M502" i="13"/>
  <c r="M496" i="13"/>
  <c r="M493" i="13"/>
  <c r="M462" i="13"/>
  <c r="M465" i="13"/>
  <c r="M492" i="13"/>
  <c r="M491" i="13"/>
  <c r="M488" i="13"/>
  <c r="M483" i="13"/>
  <c r="M505" i="13"/>
  <c r="M466" i="13"/>
  <c r="M513" i="13"/>
  <c r="M474" i="13"/>
  <c r="M515" i="13"/>
  <c r="M460" i="13"/>
  <c r="M514" i="13"/>
  <c r="M512" i="13"/>
  <c r="M507" i="13"/>
  <c r="I706" i="13"/>
  <c r="I701" i="13"/>
  <c r="I733" i="13"/>
  <c r="I730" i="13"/>
  <c r="I743" i="13"/>
  <c r="I714" i="13"/>
  <c r="I740" i="13"/>
  <c r="I703" i="13"/>
  <c r="I705" i="13"/>
  <c r="I737" i="13"/>
  <c r="I731" i="13"/>
  <c r="I708" i="13"/>
  <c r="I718" i="13"/>
  <c r="I709" i="13"/>
  <c r="I741" i="13"/>
  <c r="I688" i="13"/>
  <c r="I716" i="13"/>
  <c r="I719" i="13"/>
  <c r="I697" i="13"/>
  <c r="I729" i="13"/>
  <c r="I728" i="13"/>
  <c r="I726" i="13"/>
  <c r="I739" i="13"/>
  <c r="I712" i="13"/>
  <c r="I738" i="13"/>
  <c r="I710" i="13"/>
  <c r="I695" i="13"/>
  <c r="I689" i="13"/>
  <c r="I696" i="13"/>
  <c r="I694" i="13"/>
  <c r="I690" i="13"/>
  <c r="I723" i="13"/>
  <c r="I693" i="13"/>
  <c r="I698" i="13"/>
  <c r="I711" i="13"/>
  <c r="I707" i="13"/>
  <c r="I700" i="13"/>
  <c r="I742" i="13"/>
  <c r="I713" i="13"/>
  <c r="I715" i="13"/>
  <c r="I724" i="13"/>
  <c r="I720" i="13"/>
  <c r="I704" i="13"/>
  <c r="I692" i="13"/>
  <c r="I691" i="13"/>
  <c r="I725" i="13"/>
  <c r="I722" i="13"/>
  <c r="I727" i="13"/>
  <c r="I735" i="13"/>
  <c r="I732" i="13"/>
  <c r="I687" i="13"/>
  <c r="I699" i="13"/>
  <c r="I734" i="13"/>
  <c r="I702" i="13"/>
  <c r="I717" i="13"/>
  <c r="I721" i="13"/>
  <c r="I736" i="13"/>
  <c r="H696" i="13"/>
  <c r="H707" i="13"/>
  <c r="H716" i="13"/>
  <c r="H727" i="13"/>
  <c r="H708" i="13"/>
  <c r="H728" i="13"/>
  <c r="H687" i="13"/>
  <c r="H699" i="13"/>
  <c r="H719" i="13"/>
  <c r="H731" i="13"/>
  <c r="H743" i="13"/>
  <c r="H688" i="13"/>
  <c r="H700" i="13"/>
  <c r="H711" i="13"/>
  <c r="H720" i="13"/>
  <c r="H732" i="13"/>
  <c r="H691" i="13"/>
  <c r="H712" i="13"/>
  <c r="H735" i="13"/>
  <c r="H692" i="13"/>
  <c r="H703" i="13"/>
  <c r="H736" i="13"/>
  <c r="H704" i="13"/>
  <c r="H723" i="13"/>
  <c r="H739" i="13"/>
  <c r="H695" i="13"/>
  <c r="H715" i="13"/>
  <c r="H724" i="13"/>
  <c r="H740" i="13"/>
  <c r="H726" i="13"/>
  <c r="H694" i="13"/>
  <c r="H722" i="13"/>
  <c r="H690" i="13"/>
  <c r="H718" i="13"/>
  <c r="H730" i="13"/>
  <c r="H698" i="13"/>
  <c r="H738" i="13"/>
  <c r="H734" i="13"/>
  <c r="H721" i="13"/>
  <c r="H689" i="13"/>
  <c r="H713" i="13"/>
  <c r="H741" i="13"/>
  <c r="H737" i="13"/>
  <c r="H742" i="13"/>
  <c r="H717" i="13"/>
  <c r="H714" i="13"/>
  <c r="H709" i="13"/>
  <c r="H705" i="13"/>
  <c r="H710" i="13"/>
  <c r="H701" i="13"/>
  <c r="H693" i="13"/>
  <c r="H706" i="13"/>
  <c r="H733" i="13"/>
  <c r="H702" i="13"/>
  <c r="H725" i="13"/>
  <c r="H729" i="13"/>
  <c r="H697" i="13"/>
  <c r="M633" i="13"/>
  <c r="M641" i="13"/>
  <c r="M649" i="13"/>
  <c r="M657" i="13"/>
  <c r="M665" i="13"/>
  <c r="M673" i="13"/>
  <c r="M681" i="13"/>
  <c r="M634" i="13"/>
  <c r="M642" i="13"/>
  <c r="M650" i="13"/>
  <c r="M658" i="13"/>
  <c r="M666" i="13"/>
  <c r="M674" i="13"/>
  <c r="M682" i="13"/>
  <c r="M632" i="13"/>
  <c r="M640" i="13"/>
  <c r="M648" i="13"/>
  <c r="M656" i="13"/>
  <c r="M664" i="13"/>
  <c r="M672" i="13"/>
  <c r="M680" i="13"/>
  <c r="M643" i="13"/>
  <c r="M654" i="13"/>
  <c r="M668" i="13"/>
  <c r="M679" i="13"/>
  <c r="M630" i="13"/>
  <c r="M644" i="13"/>
  <c r="M655" i="13"/>
  <c r="M669" i="13"/>
  <c r="M683" i="13"/>
  <c r="M638" i="13"/>
  <c r="M652" i="13"/>
  <c r="M663" i="13"/>
  <c r="M677" i="13"/>
  <c r="M631" i="13"/>
  <c r="M651" i="13"/>
  <c r="M671" i="13"/>
  <c r="M636" i="13"/>
  <c r="M676" i="13"/>
  <c r="M635" i="13"/>
  <c r="M653" i="13"/>
  <c r="M675" i="13"/>
  <c r="M659" i="13"/>
  <c r="M647" i="13"/>
  <c r="M637" i="13"/>
  <c r="M660" i="13"/>
  <c r="M678" i="13"/>
  <c r="M639" i="13"/>
  <c r="M661" i="13"/>
  <c r="M684" i="13"/>
  <c r="M645" i="13"/>
  <c r="M662" i="13"/>
  <c r="M685" i="13"/>
  <c r="M670" i="13"/>
  <c r="M646" i="13"/>
  <c r="M667" i="13"/>
  <c r="M686" i="13"/>
  <c r="C59" i="7"/>
  <c r="C80" i="7" s="1"/>
  <c r="M745" i="13"/>
  <c r="M753" i="13"/>
  <c r="M761" i="13"/>
  <c r="M769" i="13"/>
  <c r="M777" i="13"/>
  <c r="M785" i="13"/>
  <c r="M793" i="13"/>
  <c r="M746" i="13"/>
  <c r="M754" i="13"/>
  <c r="M762" i="13"/>
  <c r="M770" i="13"/>
  <c r="M778" i="13"/>
  <c r="M786" i="13"/>
  <c r="M794" i="13"/>
  <c r="M744" i="13"/>
  <c r="M752" i="13"/>
  <c r="M760" i="13"/>
  <c r="M768" i="13"/>
  <c r="M776" i="13"/>
  <c r="M784" i="13"/>
  <c r="M792" i="13"/>
  <c r="M800" i="13"/>
  <c r="M757" i="13"/>
  <c r="M771" i="13"/>
  <c r="M782" i="13"/>
  <c r="M796" i="13"/>
  <c r="M747" i="13"/>
  <c r="M758" i="13"/>
  <c r="M772" i="13"/>
  <c r="M783" i="13"/>
  <c r="M797" i="13"/>
  <c r="M755" i="13"/>
  <c r="M766" i="13"/>
  <c r="M780" i="13"/>
  <c r="M791" i="13"/>
  <c r="M751" i="13"/>
  <c r="M774" i="13"/>
  <c r="M795" i="13"/>
  <c r="M779" i="13"/>
  <c r="M799" i="13"/>
  <c r="M773" i="13"/>
  <c r="M756" i="13"/>
  <c r="M775" i="13"/>
  <c r="M798" i="13"/>
  <c r="M759" i="13"/>
  <c r="M790" i="13"/>
  <c r="M763" i="13"/>
  <c r="M781" i="13"/>
  <c r="M764" i="13"/>
  <c r="M787" i="13"/>
  <c r="M748" i="13"/>
  <c r="M765" i="13"/>
  <c r="M788" i="13"/>
  <c r="M749" i="13"/>
  <c r="M767" i="13"/>
  <c r="M789" i="13"/>
  <c r="M750" i="13"/>
  <c r="L709" i="13"/>
  <c r="L715" i="13"/>
  <c r="L704" i="13"/>
  <c r="L736" i="13"/>
  <c r="L730" i="13"/>
  <c r="L713" i="13"/>
  <c r="L690" i="13"/>
  <c r="L687" i="13"/>
  <c r="L719" i="13"/>
  <c r="L708" i="13"/>
  <c r="L740" i="13"/>
  <c r="L726" i="13"/>
  <c r="L697" i="13"/>
  <c r="L738" i="13"/>
  <c r="L706" i="13"/>
  <c r="L691" i="13"/>
  <c r="L723" i="13"/>
  <c r="L712" i="13"/>
  <c r="L710" i="13"/>
  <c r="L711" i="13"/>
  <c r="L743" i="13"/>
  <c r="L700" i="13"/>
  <c r="L732" i="13"/>
  <c r="L734" i="13"/>
  <c r="L717" i="13"/>
  <c r="L694" i="13"/>
  <c r="L703" i="13"/>
  <c r="L692" i="13"/>
  <c r="L742" i="13"/>
  <c r="L693" i="13"/>
  <c r="L733" i="13"/>
  <c r="L707" i="13"/>
  <c r="L696" i="13"/>
  <c r="L727" i="13"/>
  <c r="L716" i="13"/>
  <c r="L698" i="13"/>
  <c r="L722" i="13"/>
  <c r="L731" i="13"/>
  <c r="L720" i="13"/>
  <c r="L725" i="13"/>
  <c r="L741" i="13"/>
  <c r="L735" i="13"/>
  <c r="L724" i="13"/>
  <c r="L689" i="13"/>
  <c r="L729" i="13"/>
  <c r="L739" i="13"/>
  <c r="L728" i="13"/>
  <c r="L702" i="13"/>
  <c r="L705" i="13"/>
  <c r="L695" i="13"/>
  <c r="L699" i="13"/>
  <c r="L688" i="13"/>
  <c r="L737" i="13"/>
  <c r="L701" i="13"/>
  <c r="L714" i="13"/>
  <c r="L721" i="13"/>
  <c r="L718" i="13"/>
  <c r="I53" i="7"/>
  <c r="I74" i="7" s="1"/>
  <c r="I62" i="7"/>
  <c r="I83" i="7" s="1"/>
  <c r="E59" i="7"/>
  <c r="E80" i="7" s="1"/>
  <c r="D59" i="7"/>
  <c r="D80" i="7" s="1"/>
  <c r="I49" i="7"/>
  <c r="I70" i="7" s="1"/>
  <c r="B59" i="7"/>
  <c r="B80" i="7" s="1"/>
  <c r="I50" i="7"/>
  <c r="I71" i="7" s="1"/>
  <c r="I47" i="7"/>
  <c r="I68" i="7" s="1"/>
  <c r="I51" i="7"/>
  <c r="I72" i="7" s="1"/>
  <c r="H59" i="7"/>
  <c r="H80" i="7" s="1"/>
  <c r="I61" i="7"/>
  <c r="I82" i="7" s="1"/>
  <c r="I52" i="7"/>
  <c r="I73" i="7" s="1"/>
  <c r="I58" i="7"/>
  <c r="I79" i="7" s="1"/>
  <c r="I60" i="7"/>
  <c r="I81" i="7" s="1"/>
  <c r="I55" i="7"/>
  <c r="I76" i="7" s="1"/>
  <c r="I54" i="7"/>
  <c r="I75" i="7" s="1"/>
  <c r="I38" i="7"/>
  <c r="D10" i="15" l="1"/>
  <c r="D11" i="15"/>
  <c r="H12" i="15"/>
  <c r="H11" i="15"/>
  <c r="F11" i="15"/>
  <c r="F12" i="15"/>
  <c r="G10" i="15"/>
  <c r="E11" i="15"/>
  <c r="C13" i="15"/>
  <c r="C12" i="15"/>
  <c r="C11" i="15"/>
  <c r="E10" i="15"/>
  <c r="C10" i="15"/>
  <c r="I12" i="15"/>
  <c r="F10" i="15"/>
  <c r="I10" i="15"/>
  <c r="G11" i="15"/>
  <c r="D12" i="15"/>
  <c r="G12" i="15"/>
  <c r="H10" i="15"/>
  <c r="J8" i="15"/>
  <c r="M689" i="13"/>
  <c r="M697" i="13"/>
  <c r="M705" i="13"/>
  <c r="M713" i="13"/>
  <c r="M721" i="13"/>
  <c r="M729" i="13"/>
  <c r="M737" i="13"/>
  <c r="M690" i="13"/>
  <c r="M698" i="13"/>
  <c r="M706" i="13"/>
  <c r="M714" i="13"/>
  <c r="M722" i="13"/>
  <c r="M730" i="13"/>
  <c r="M738" i="13"/>
  <c r="M688" i="13"/>
  <c r="M696" i="13"/>
  <c r="M704" i="13"/>
  <c r="M712" i="13"/>
  <c r="M720" i="13"/>
  <c r="M728" i="13"/>
  <c r="M736" i="13"/>
  <c r="M693" i="13"/>
  <c r="M707" i="13"/>
  <c r="M718" i="13"/>
  <c r="M732" i="13"/>
  <c r="M743" i="13"/>
  <c r="M694" i="13"/>
  <c r="M708" i="13"/>
  <c r="M719" i="13"/>
  <c r="M733" i="13"/>
  <c r="M691" i="13"/>
  <c r="M702" i="13"/>
  <c r="M716" i="13"/>
  <c r="M727" i="13"/>
  <c r="M741" i="13"/>
  <c r="M692" i="13"/>
  <c r="M711" i="13"/>
  <c r="M734" i="13"/>
  <c r="M717" i="13"/>
  <c r="M695" i="13"/>
  <c r="M715" i="13"/>
  <c r="M735" i="13"/>
  <c r="M699" i="13"/>
  <c r="M739" i="13"/>
  <c r="M710" i="13"/>
  <c r="M700" i="13"/>
  <c r="M723" i="13"/>
  <c r="M740" i="13"/>
  <c r="M687" i="13"/>
  <c r="M701" i="13"/>
  <c r="M724" i="13"/>
  <c r="M742" i="13"/>
  <c r="M731" i="13"/>
  <c r="M703" i="13"/>
  <c r="M725" i="13"/>
  <c r="M709" i="13"/>
  <c r="M726" i="13"/>
  <c r="I59" i="7"/>
  <c r="I8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Eleanor Thomas</author>
  </authors>
  <commentList>
    <comment ref="A1" authorId="0" shapeId="0" xr:uid="{74B06CF0-5712-224B-8103-310F81F93053}">
      <text>
        <r>
          <rPr>
            <b/>
            <sz val="10"/>
            <color rgb="FF000000"/>
            <rFont val="Tahoma"/>
            <family val="2"/>
          </rPr>
          <t>Eleanor Thomas: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Processed DRS / RDRS data in R, made the 2020-2021 data consistent with the 2005-2019 data (see interim report for details)</t>
        </r>
      </text>
    </comment>
  </commentList>
</comments>
</file>

<file path=xl/sharedStrings.xml><?xml version="1.0" encoding="utf-8"?>
<sst xmlns="http://schemas.openxmlformats.org/spreadsheetml/2006/main" count="2579" uniqueCount="254">
  <si>
    <t>Year</t>
  </si>
  <si>
    <t>PET</t>
  </si>
  <si>
    <t>HDPE</t>
  </si>
  <si>
    <t>PP</t>
  </si>
  <si>
    <t>PVC</t>
  </si>
  <si>
    <t>PS</t>
  </si>
  <si>
    <t>Total Plastic</t>
  </si>
  <si>
    <t>PETE Containers</t>
  </si>
  <si>
    <t>HDPE Containers</t>
  </si>
  <si>
    <t>Miscellaneous Plastic Containers</t>
  </si>
  <si>
    <t>Plastic Trash Bags</t>
  </si>
  <si>
    <t>Plastic Grocery and Other Merchandise Bags</t>
  </si>
  <si>
    <t>Non-Bag Commercial and Industrial Packaging Film</t>
  </si>
  <si>
    <t>Film Products</t>
  </si>
  <si>
    <t>Other Film</t>
  </si>
  <si>
    <t>Durable Plastic Items</t>
  </si>
  <si>
    <t>Remainder/Composite Plastic</t>
  </si>
  <si>
    <t>PETE Containers - CRV</t>
  </si>
  <si>
    <t>PETE Containers - Non-CRV</t>
  </si>
  <si>
    <t>PETE Containers, Lids, and other Packaging</t>
  </si>
  <si>
    <t>HDPE Containers - CRV</t>
  </si>
  <si>
    <t>HDPE Containers - Non-CRV</t>
  </si>
  <si>
    <t>HDPE Containers, Lids, and other Packaging</t>
  </si>
  <si>
    <t>Polypropylene Containers and Packaging</t>
  </si>
  <si>
    <t>Other Plastic Containers and Packaging</t>
  </si>
  <si>
    <t>Expanded Polystyrene Packaging</t>
  </si>
  <si>
    <t>Flexible Plastic Pouches</t>
  </si>
  <si>
    <t>PETE Beverage Containers - CRV</t>
  </si>
  <si>
    <t>PETE Bottles and Jars - Non-CRV</t>
  </si>
  <si>
    <t>HDPE Beverage Containers - CRV</t>
  </si>
  <si>
    <t>HDPE Bottles and Jars - Non-CRV</t>
  </si>
  <si>
    <t>Film Products- Non-Packaging</t>
  </si>
  <si>
    <t>Other Film Bags and Plastic Mailing Pouches</t>
  </si>
  <si>
    <t>Rigid Plastic Food Service Ware</t>
  </si>
  <si>
    <t>Other Plastic Packaging</t>
  </si>
  <si>
    <t>All</t>
  </si>
  <si>
    <t>PETE Plastic Containers</t>
  </si>
  <si>
    <t>PETbc</t>
  </si>
  <si>
    <t>HDPE Plastic Containers</t>
  </si>
  <si>
    <t>HDPEbc</t>
  </si>
  <si>
    <t>MP</t>
  </si>
  <si>
    <t>FWB</t>
  </si>
  <si>
    <t>Other Film - Other</t>
  </si>
  <si>
    <t>Durable Plastic Items - #2 and #5 Bulky Rigids</t>
  </si>
  <si>
    <t>DP</t>
  </si>
  <si>
    <t>Durable Plastic Items - Other</t>
  </si>
  <si>
    <t>Remainder / Composite Plastic</t>
  </si>
  <si>
    <t>RC</t>
  </si>
  <si>
    <t>LDPE</t>
  </si>
  <si>
    <t>Other Resins</t>
  </si>
  <si>
    <t xml:space="preserve"> </t>
  </si>
  <si>
    <t>Metric Tons</t>
  </si>
  <si>
    <t>Resin Class</t>
  </si>
  <si>
    <t>Material Type</t>
  </si>
  <si>
    <t>Estimated Tonnage</t>
  </si>
  <si>
    <t>Estimated % of Total Waste</t>
  </si>
  <si>
    <t>PET (Mt)</t>
  </si>
  <si>
    <t>HDPE (Mt)</t>
  </si>
  <si>
    <t>PP (Mt)</t>
  </si>
  <si>
    <t>LDPE/LLDPE (Mt)</t>
  </si>
  <si>
    <t>PVC (Mt)</t>
  </si>
  <si>
    <t>Other Resins (Mt)</t>
  </si>
  <si>
    <t>PS (Mt)</t>
  </si>
  <si>
    <t>Total Plastic (Mt)</t>
  </si>
  <si>
    <t>LDPE/LLDPE</t>
  </si>
  <si>
    <t>pet</t>
  </si>
  <si>
    <t>pp</t>
  </si>
  <si>
    <t>pvc</t>
  </si>
  <si>
    <t>hdpe</t>
  </si>
  <si>
    <t>ldpe</t>
  </si>
  <si>
    <t>ps</t>
  </si>
  <si>
    <t>other_resins</t>
  </si>
  <si>
    <t>total_plastic_waste</t>
  </si>
  <si>
    <t>2014  Waste Characterization Data (includes commericial diverted waste)</t>
  </si>
  <si>
    <t>2014 Waste Chacterization Commericial+Residential Disposal</t>
  </si>
  <si>
    <t>Difference</t>
  </si>
  <si>
    <t>Plastic % Total Waste</t>
  </si>
  <si>
    <t>Fraction of Total Disposed Waste</t>
  </si>
  <si>
    <t>Waste Characterization Disposed Waste (Mt)</t>
  </si>
  <si>
    <t>Total Plastic Fraction</t>
  </si>
  <si>
    <t>Milbrandt Conversion Formulas</t>
  </si>
  <si>
    <t>Total Waste</t>
  </si>
  <si>
    <t>Plastic Fraction</t>
  </si>
  <si>
    <t>CalRecycle Waste Characterization Material Types</t>
  </si>
  <si>
    <t>Milbrandt Resin Classifier</t>
  </si>
  <si>
    <t>Check</t>
  </si>
  <si>
    <t xml:space="preserve">Converted Resin (Mt) </t>
  </si>
  <si>
    <t>N/A</t>
  </si>
  <si>
    <t>Raw Data</t>
  </si>
  <si>
    <t>Calculated</t>
  </si>
  <si>
    <t>WC Total Waste (Mt)</t>
  </si>
  <si>
    <t>Applied Fractions to RDS Landfill Waste</t>
  </si>
  <si>
    <t>Estimated RDS Waste / Waste Characterization Comparison</t>
  </si>
  <si>
    <t>Data Source:</t>
  </si>
  <si>
    <t>https://www2.calrecycle.ca.gov/Publications/Details/1346</t>
  </si>
  <si>
    <t>https://www2.calrecycle.ca.gov/Publications/Details/1546</t>
  </si>
  <si>
    <t>https://www2.calrecycle.ca.gov/Publications/Details/1666</t>
  </si>
  <si>
    <t>https://calrecycle.ca.gov/wcs/dbstudy/</t>
  </si>
  <si>
    <t>https://www.sciencedirect.com/science/article/pii/S0921344922002087</t>
  </si>
  <si>
    <t>DRS Disposed Waste (Mt)</t>
  </si>
  <si>
    <t>DRS Landfill Waste (Mt)</t>
  </si>
  <si>
    <t>PET (tons)</t>
  </si>
  <si>
    <t>HDPE (tons)</t>
  </si>
  <si>
    <t>PP (tons)</t>
  </si>
  <si>
    <t>LDPE/LLDPE (tons)</t>
  </si>
  <si>
    <t>PVC (tons)</t>
  </si>
  <si>
    <t>Other Resins (tons)</t>
  </si>
  <si>
    <t>PS (tons)</t>
  </si>
  <si>
    <t>Total Plastic Waste (tons)</t>
  </si>
  <si>
    <t>Total Waste (tons)</t>
  </si>
  <si>
    <t>Total Plastic (tons)</t>
  </si>
  <si>
    <t>check</t>
  </si>
  <si>
    <t>region</t>
  </si>
  <si>
    <t>population</t>
  </si>
  <si>
    <t>Bay Area </t>
  </si>
  <si>
    <t>Mountain </t>
  </si>
  <si>
    <t>Central Valley </t>
  </si>
  <si>
    <t>Coastal </t>
  </si>
  <si>
    <t>Southern </t>
  </si>
  <si>
    <t>year</t>
  </si>
  <si>
    <t>county</t>
  </si>
  <si>
    <t>disposal_ton</t>
  </si>
  <si>
    <t>export_ton</t>
  </si>
  <si>
    <t>transformation_ton</t>
  </si>
  <si>
    <t>total_ton</t>
  </si>
  <si>
    <t>alameda</t>
  </si>
  <si>
    <t>alpine</t>
  </si>
  <si>
    <t>amador</t>
  </si>
  <si>
    <t>butte</t>
  </si>
  <si>
    <t>calaveras</t>
  </si>
  <si>
    <t>colusa</t>
  </si>
  <si>
    <t>contracosta</t>
  </si>
  <si>
    <t>delnorte</t>
  </si>
  <si>
    <t>eldorado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</si>
  <si>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</si>
  <si>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</si>
  <si>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</si>
  <si>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</si>
  <si>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</si>
  <si>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</si>
  <si>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</si>
  <si>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</si>
  <si>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</si>
  <si>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</si>
  <si>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</si>
  <si>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</si>
  <si>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</si>
  <si>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</si>
  <si>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</si>
  <si>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</si>
  <si>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</si>
  <si>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</si>
  <si>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</si>
  <si>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</si>
  <si>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</si>
  <si>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</si>
  <si>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</si>
  <si>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</si>
  <si>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</si>
  <si>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sanbenito</t>
  </si>
  <si>
    <t>sanbernardino</t>
  </si>
  <si>
    <t>sandiego</t>
  </si>
  <si>
    <t>sanfrancisco</t>
  </si>
  <si>
    <t>sanjoaquin</t>
  </si>
  <si>
    <t>sanluisobispo</t>
  </si>
  <si>
    <t>sanmateo</t>
  </si>
  <si>
    <t>santabarbara</t>
  </si>
  <si>
    <t>santaclara</t>
  </si>
  <si>
    <t>santacruz</t>
  </si>
  <si>
    <t>shasta</t>
  </si>
  <si>
    <t>sierra</t>
  </si>
  <si>
    <t>siskiyou</t>
  </si>
  <si>
    <t>solano</t>
  </si>
  <si>
    <t>sonoma</t>
  </si>
  <si>
    <t>stanislaus</t>
  </si>
  <si>
    <t>tehama</t>
  </si>
  <si>
    <t>trinity</t>
  </si>
  <si>
    <t>tulare</t>
  </si>
  <si>
    <t>tuolumne</t>
  </si>
  <si>
    <t>ventura</t>
  </si>
  <si>
    <t>yolo</t>
  </si>
  <si>
    <t>yuba</t>
  </si>
  <si>
    <t>* only included disposed waste bc WCS included only waste destined for landfill</t>
  </si>
  <si>
    <t>Disposed Waste (tons) *</t>
  </si>
  <si>
    <t>Landfill</t>
  </si>
  <si>
    <t>Export</t>
  </si>
  <si>
    <t>Transformation</t>
  </si>
  <si>
    <t>Total</t>
  </si>
  <si>
    <t>Plastic Material Subcategory</t>
  </si>
  <si>
    <t>Plastic Material Type</t>
  </si>
  <si>
    <t>In-state 1Q21</t>
  </si>
  <si>
    <t>In-state 2Q21</t>
  </si>
  <si>
    <t>In-state 3Q21</t>
  </si>
  <si>
    <t>In-state 4Q21</t>
  </si>
  <si>
    <t>Out-of-state 1Q21</t>
  </si>
  <si>
    <t>Out-of-state 2Q21</t>
  </si>
  <si>
    <t>Out-of-state 3Q21</t>
  </si>
  <si>
    <t>Out-of-state 4Q21</t>
  </si>
  <si>
    <t>#1-2</t>
  </si>
  <si>
    <t>#1-5</t>
  </si>
  <si>
    <t>#1-6</t>
  </si>
  <si>
    <t>#3-7</t>
  </si>
  <si>
    <t>Mixed Plastic</t>
  </si>
  <si>
    <t>Other (#7)</t>
  </si>
  <si>
    <t>Plastic</t>
  </si>
  <si>
    <t>Bottles</t>
  </si>
  <si>
    <t>In state</t>
  </si>
  <si>
    <t>Out of state</t>
  </si>
  <si>
    <t>Bottles and All Other Rigid Plastics: #6 &amp; #7</t>
  </si>
  <si>
    <t>Bottles and All Other Rigid Plastics: 6, 5, 5</t>
  </si>
  <si>
    <t>Bottles and All Other Rigid Plastics: CRV PLASTIC 4, 5, 6 , 7</t>
  </si>
  <si>
    <t>Bottles and All Other Rigid Plastics: number 6 &amp; 7</t>
  </si>
  <si>
    <t>Bottles and All Other Rigid Plastics: OTHER #7</t>
  </si>
  <si>
    <t>Bottles and All Other Rigid Plastics: Plastics - LDPE #4, PP# 5 Bottles, PS# 6 Bottles, # 7 Plastic</t>
  </si>
  <si>
    <t>Bottles and All Other Rigid Plastics: Plastics - LDPET #4, PP# 5 Bottles, PS# 6 Bottles, # 7 Plastic</t>
  </si>
  <si>
    <t>Bottles and All Other Rigid Plastics: Polypropylen</t>
  </si>
  <si>
    <t>Bottles and All Other Rigid Plastics: Triple Rinse</t>
  </si>
  <si>
    <t>Bottles and Small Rigid Plastics</t>
  </si>
  <si>
    <t>Non-bottle Rigids</t>
  </si>
  <si>
    <t>Bag, Film, and/or Sheet</t>
  </si>
  <si>
    <t>Flake</t>
  </si>
  <si>
    <t>Pellet</t>
  </si>
  <si>
    <t>Bag, Film, and/or Sheet - Colored</t>
  </si>
  <si>
    <t>Bag, Film, and/or Sheet - Furniture Mix</t>
  </si>
  <si>
    <t>Bag, Film, and/or Sheet - Natural</t>
  </si>
  <si>
    <t>Rigids</t>
  </si>
  <si>
    <t>Bottles and All Rigid Plastic</t>
  </si>
  <si>
    <t>Film and Sheet - Agricultural PE</t>
  </si>
  <si>
    <t>Film and Sheet - Clear PE</t>
  </si>
  <si>
    <t>Film and Sheet - Curbside</t>
  </si>
  <si>
    <t>Film and Sheet - Mixed Retail</t>
  </si>
  <si>
    <t>Rigids - Auto Bumpers</t>
  </si>
  <si>
    <t>Rigids - Bulky</t>
  </si>
  <si>
    <t>Rigids - Clamshells</t>
  </si>
  <si>
    <t>Rigids - Tubs and Lids</t>
  </si>
  <si>
    <t>Rigids - Tubs and Lids with Bulky Rigid Plastic</t>
  </si>
  <si>
    <t>Other (#7): ABS</t>
  </si>
  <si>
    <t>Other (#7): Beverage Containers</t>
  </si>
  <si>
    <t>Other (#7): bottles</t>
  </si>
  <si>
    <t>Other (#7): clear flake floatables</t>
  </si>
  <si>
    <t>Other (#7): Ice Tea Bottles</t>
  </si>
  <si>
    <t>Other (#7): Other</t>
  </si>
  <si>
    <t>Other (#7): Plastic #7 Bottles</t>
  </si>
  <si>
    <t>Rigids - All</t>
  </si>
  <si>
    <t>Rigids - Small</t>
  </si>
  <si>
    <t>Densified</t>
  </si>
  <si>
    <t>Expanded</t>
  </si>
  <si>
    <t>Clothing</t>
  </si>
  <si>
    <t>2021 In state (Metic tons)</t>
  </si>
  <si>
    <t>2021 Out of state (Metric tons)</t>
  </si>
  <si>
    <t>Export (disposal)</t>
  </si>
  <si>
    <t>Recycling (In state)</t>
  </si>
  <si>
    <t>Recycling (Out of state)</t>
  </si>
  <si>
    <t>Recycling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</si>
</sst>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AF2E4"/>
        <bgColor indexed="64"/>
      </patternFill>
    </fill>
    <fill>
      <patternFill patternType="solid">
        <fgColor rgb="FFFAF2E4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2" borderId="2" xfId="0" applyNumberFormat="1" applyFill="1" applyBorder="1"/>
    <xf numFmtId="164" fontId="0" fillId="2" borderId="2" xfId="1" applyNumberFormat="1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6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4" borderId="1" xfId="0" applyFill="1" applyBorder="1"/>
    <xf numFmtId="3" fontId="0" fillId="2" borderId="1" xfId="0" applyNumberFormat="1" applyFill="1" applyBorder="1"/>
    <xf numFmtId="164" fontId="0" fillId="2" borderId="1" xfId="1" applyNumberFormat="1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6" fillId="7" borderId="1" xfId="0" applyFont="1" applyFill="1" applyBorder="1"/>
    <xf numFmtId="0" fontId="0" fillId="7" borderId="1" xfId="0" applyFill="1" applyBorder="1" applyAlignment="1">
      <alignment horizontal="left"/>
    </xf>
    <xf numFmtId="10" fontId="5" fillId="7" borderId="1" xfId="0" applyNumberFormat="1" applyFont="1" applyFill="1" applyBorder="1"/>
    <xf numFmtId="3" fontId="0" fillId="7" borderId="1" xfId="0" applyNumberFormat="1" applyFill="1" applyBorder="1" applyAlignment="1">
      <alignment horizontal="right"/>
    </xf>
    <xf numFmtId="164" fontId="0" fillId="7" borderId="1" xfId="1" applyNumberFormat="1" applyFont="1" applyFill="1" applyBorder="1"/>
    <xf numFmtId="9" fontId="0" fillId="7" borderId="1" xfId="1" applyFont="1" applyFill="1" applyBorder="1"/>
    <xf numFmtId="0" fontId="6" fillId="8" borderId="1" xfId="0" applyFont="1" applyFill="1" applyBorder="1"/>
    <xf numFmtId="0" fontId="8" fillId="9" borderId="3" xfId="0" applyFont="1" applyFill="1" applyBorder="1"/>
    <xf numFmtId="9" fontId="0" fillId="7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1" fillId="6" borderId="2" xfId="0" applyFont="1" applyFill="1" applyBorder="1" applyAlignment="1">
      <alignment horizontal="center"/>
    </xf>
    <xf numFmtId="3" fontId="0" fillId="2" borderId="3" xfId="0" applyNumberFormat="1" applyFill="1" applyBorder="1"/>
    <xf numFmtId="0" fontId="1" fillId="6" borderId="1" xfId="0" applyFont="1" applyFill="1" applyBorder="1"/>
    <xf numFmtId="3" fontId="1" fillId="2" borderId="1" xfId="0" applyNumberFormat="1" applyFont="1" applyFill="1" applyBorder="1"/>
    <xf numFmtId="164" fontId="1" fillId="2" borderId="1" xfId="1" applyNumberFormat="1" applyFont="1" applyFill="1" applyBorder="1"/>
    <xf numFmtId="0" fontId="1" fillId="6" borderId="3" xfId="0" applyFont="1" applyFill="1" applyBorder="1" applyAlignment="1">
      <alignment horizontal="center"/>
    </xf>
    <xf numFmtId="3" fontId="0" fillId="7" borderId="2" xfId="0" applyNumberFormat="1" applyFill="1" applyBorder="1" applyAlignment="1">
      <alignment horizontal="right"/>
    </xf>
    <xf numFmtId="3" fontId="0" fillId="7" borderId="3" xfId="0" applyNumberFormat="1" applyFill="1" applyBorder="1" applyAlignment="1">
      <alignment horizontal="right"/>
    </xf>
    <xf numFmtId="10" fontId="0" fillId="2" borderId="1" xfId="1" applyNumberFormat="1" applyFon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4" borderId="10" xfId="0" applyFill="1" applyBorder="1"/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0" fontId="1" fillId="6" borderId="10" xfId="0" applyFont="1" applyFill="1" applyBorder="1" applyAlignment="1">
      <alignment horizontal="center"/>
    </xf>
    <xf numFmtId="10" fontId="0" fillId="2" borderId="2" xfId="1" applyNumberFormat="1" applyFont="1" applyFill="1" applyBorder="1"/>
    <xf numFmtId="10" fontId="0" fillId="2" borderId="3" xfId="1" applyNumberFormat="1" applyFont="1" applyFill="1" applyBorder="1"/>
    <xf numFmtId="164" fontId="0" fillId="2" borderId="13" xfId="1" applyNumberFormat="1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3" borderId="0" xfId="0" applyFill="1"/>
    <xf numFmtId="0" fontId="0" fillId="7" borderId="2" xfId="0" applyFill="1" applyBorder="1"/>
    <xf numFmtId="0" fontId="1" fillId="10" borderId="0" xfId="0" applyFont="1" applyFill="1" applyAlignment="1">
      <alignment horizontal="center"/>
    </xf>
    <xf numFmtId="0" fontId="9" fillId="0" borderId="0" xfId="3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3" fontId="0" fillId="7" borderId="2" xfId="0" applyNumberFormat="1" applyFill="1" applyBorder="1"/>
    <xf numFmtId="3" fontId="0" fillId="0" borderId="0" xfId="0" applyNumberFormat="1"/>
    <xf numFmtId="3" fontId="0" fillId="2" borderId="7" xfId="0" applyNumberFormat="1" applyFill="1" applyBorder="1"/>
    <xf numFmtId="3" fontId="0" fillId="2" borderId="0" xfId="0" applyNumberFormat="1" applyFill="1"/>
    <xf numFmtId="0" fontId="10" fillId="0" borderId="0" xfId="4"/>
    <xf numFmtId="0" fontId="11" fillId="11" borderId="14" xfId="4" applyFont="1" applyFill="1" applyBorder="1"/>
    <xf numFmtId="0" fontId="12" fillId="12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/>
    </xf>
    <xf numFmtId="0" fontId="10" fillId="13" borderId="14" xfId="4" applyFill="1" applyBorder="1"/>
    <xf numFmtId="3" fontId="10" fillId="0" borderId="0" xfId="4" applyNumberFormat="1"/>
    <xf numFmtId="9" fontId="10" fillId="0" borderId="0" xfId="1" applyFont="1"/>
    <xf numFmtId="10" fontId="0" fillId="0" borderId="0" xfId="1" applyNumberFormat="1" applyFont="1"/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</cellXfs>
  <cellStyles count="5">
    <cellStyle name="Hyperlink" xfId="3" builtinId="8"/>
    <cellStyle name="Normal" xfId="0" builtinId="0"/>
    <cellStyle name="Normal 2" xfId="4" xr:uid="{9A2586EB-F3A5-7840-B017-AD607B8966CF}"/>
    <cellStyle name="Normal 4" xfId="2" xr:uid="{ED95AEDE-BE3E-2D49-81E5-0BC9B8664E80}"/>
    <cellStyle name="Percent" xfId="1" builtinId="5"/>
  </cellStyles>
  <dxfs count="0"/>
  <tableStyles count="0" defaultTableStyle="TableStyleMedium9" defaultPivotStyle="PivotStyleLight16"/>
  <colors>
    <mruColors>
      <color rgb="FFFAF2E4"/>
      <color rgb="FFF6EBEA"/>
      <color rgb="FFF2F4E3"/>
      <color rgb="FFF5EDE0"/>
      <color rgb="FFF4F1E4"/>
      <color rgb="FFF3F2DA"/>
      <color rgb="FFEDE3DB"/>
      <color rgb="FFEDE0C7"/>
      <color rgb="FFEBE6C6"/>
      <color rgb="FFF4E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'Converted Resin Benchmark Years'!$B$1</c:f>
              <c:strCache>
                <c:ptCount val="1"/>
                <c:pt idx="0">
                  <c:v>PET (tons)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Years'!$B$2:$B$6</c:f>
              <c:numCache>
                <c:formatCode>#,##0</c:formatCode>
                <c:ptCount val="5"/>
                <c:pt idx="0">
                  <c:v>454817.93284936476</c:v>
                </c:pt>
                <c:pt idx="1">
                  <c:v>331379.22323049</c:v>
                </c:pt>
                <c:pt idx="2">
                  <c:v>264250.95462794916</c:v>
                </c:pt>
                <c:pt idx="3">
                  <c:v>296216.09800362971</c:v>
                </c:pt>
                <c:pt idx="4">
                  <c:v>284058.45553539018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0-0A49-AC48-8FF721E10912}"/>
            </c:ext>
          </c:extLst>
        </c:ser>
        <c:ser>
          <c:idx val="1"/>
          <c:order val="1"/>
          <c:tx>
            <c:strRef>
              <c:f>'Converted Resin Benchmark Years'!$C$1</c:f>
              <c:strCache>
                <c:ptCount val="1"/>
                <c:pt idx="0">
                  <c:v>HDPE (tons)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Years'!$C$2:$C$6</c:f>
              <c:numCache>
                <c:formatCode>#,##0</c:formatCode>
                <c:ptCount val="5"/>
                <c:pt idx="0">
                  <c:v>729262.6751361161</c:v>
                </c:pt>
                <c:pt idx="1">
                  <c:v>683556.7386569872</c:v>
                </c:pt>
                <c:pt idx="2">
                  <c:v>473520.1070780399</c:v>
                </c:pt>
                <c:pt idx="3">
                  <c:v>557770.84392014518</c:v>
                </c:pt>
                <c:pt idx="4">
                  <c:v>596432.02540834842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0-0A49-AC48-8FF721E10912}"/>
            </c:ext>
          </c:extLst>
        </c:ser>
        <c:ser>
          <c:idx val="2"/>
          <c:order val="2"/>
          <c:tx>
            <c:strRef>
              <c:f>'Converted Resin Benchmark Years'!$D$1</c:f>
              <c:strCache>
                <c:ptCount val="1"/>
                <c:pt idx="0">
                  <c:v>PP (tons)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Years'!$D$2:$D$6</c:f>
              <c:numCache>
                <c:formatCode>#,##0</c:formatCode>
                <c:ptCount val="5"/>
                <c:pt idx="0">
                  <c:v>1198781.1270417422</c:v>
                </c:pt>
                <c:pt idx="1">
                  <c:v>853168.81488203269</c:v>
                </c:pt>
                <c:pt idx="2">
                  <c:v>636241.1361161524</c:v>
                </c:pt>
                <c:pt idx="3">
                  <c:v>773778.69328493648</c:v>
                </c:pt>
                <c:pt idx="4">
                  <c:v>693423.54627949174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0-0A49-AC48-8FF721E10912}"/>
            </c:ext>
          </c:extLst>
        </c:ser>
        <c:ser>
          <c:idx val="3"/>
          <c:order val="3"/>
          <c:tx>
            <c:strRef>
              <c:f>'Converted Resin Benchmark Years'!$E$1</c:f>
              <c:strCache>
                <c:ptCount val="1"/>
                <c:pt idx="0">
                  <c:v>LDPE/LLDPE (tons)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Years'!$E$2:$E$6</c:f>
              <c:numCache>
                <c:formatCode>#,##0</c:formatCode>
                <c:ptCount val="5"/>
                <c:pt idx="0">
                  <c:v>1597332.2686025405</c:v>
                </c:pt>
                <c:pt idx="1">
                  <c:v>1774490.3901996366</c:v>
                </c:pt>
                <c:pt idx="2">
                  <c:v>1013280.6987295824</c:v>
                </c:pt>
                <c:pt idx="3">
                  <c:v>1152813.5117967329</c:v>
                </c:pt>
                <c:pt idx="4">
                  <c:v>1334541.6515426496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0-0A49-AC48-8FF721E10912}"/>
            </c:ext>
          </c:extLst>
        </c:ser>
        <c:ser>
          <c:idx val="4"/>
          <c:order val="4"/>
          <c:tx>
            <c:strRef>
              <c:f>'Converted Resin Benchmark Years'!$F$1</c:f>
              <c:strCache>
                <c:ptCount val="1"/>
                <c:pt idx="0">
                  <c:v>PVC (tons)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Years'!$F$2:$F$6</c:f>
              <c:numCache>
                <c:formatCode>#,##0</c:formatCode>
                <c:ptCount val="5"/>
                <c:pt idx="0">
                  <c:v>103041.43194192376</c:v>
                </c:pt>
                <c:pt idx="1">
                  <c:v>57780.284936479125</c:v>
                </c:pt>
                <c:pt idx="2">
                  <c:v>55289.144283121583</c:v>
                </c:pt>
                <c:pt idx="3">
                  <c:v>69325.202359346629</c:v>
                </c:pt>
                <c:pt idx="4">
                  <c:v>63493.13883847549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0-0A49-AC48-8FF721E10912}"/>
            </c:ext>
          </c:extLst>
        </c:ser>
        <c:ser>
          <c:idx val="5"/>
          <c:order val="5"/>
          <c:tx>
            <c:strRef>
              <c:f>'Converted Resin Benchmark Years'!$G$1</c:f>
              <c:strCache>
                <c:ptCount val="1"/>
                <c:pt idx="0">
                  <c:v>Other Resins (tons)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Years'!$G$2:$G$6</c:f>
              <c:numCache>
                <c:formatCode>#,##0</c:formatCode>
                <c:ptCount val="5"/>
                <c:pt idx="0">
                  <c:v>525561.81034482759</c:v>
                </c:pt>
                <c:pt idx="1">
                  <c:v>245636.87840290379</c:v>
                </c:pt>
                <c:pt idx="2">
                  <c:v>310610.76043557166</c:v>
                </c:pt>
                <c:pt idx="3">
                  <c:v>405873.06352087116</c:v>
                </c:pt>
                <c:pt idx="4">
                  <c:v>298556.29673321231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C0-0A49-AC48-8FF721E10912}"/>
            </c:ext>
          </c:extLst>
        </c:ser>
        <c:ser>
          <c:idx val="6"/>
          <c:order val="6"/>
          <c:tx>
            <c:strRef>
              <c:f>'Converted Resin Benchmark Years'!$H$1</c:f>
              <c:strCache>
                <c:ptCount val="1"/>
                <c:pt idx="0">
                  <c:v>PS (tons)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Years'!$H$2:$H$6</c:f>
              <c:numCache>
                <c:formatCode>#,##0</c:formatCode>
                <c:ptCount val="5"/>
                <c:pt idx="0">
                  <c:v>332491.32032667875</c:v>
                </c:pt>
                <c:pt idx="1">
                  <c:v>159296.19963702356</c:v>
                </c:pt>
                <c:pt idx="2">
                  <c:v>165085.78312159711</c:v>
                </c:pt>
                <c:pt idx="3">
                  <c:v>199715.3275862069</c:v>
                </c:pt>
                <c:pt idx="4">
                  <c:v>186571.11070780398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C0-0A49-AC48-8FF721E10912}"/>
            </c:ext>
          </c:extLst>
        </c:ser>
        <c:ser>
          <c:idx val="7"/>
          <c:order val="7"/>
          <c:tx>
            <c:strRef>
              <c:f>'Converted Resin Benchmark Years'!$I$1</c:f>
              <c:strCache>
                <c:ptCount val="1"/>
                <c:pt idx="0">
                  <c:v>Total Plastic Waste (tons)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Years'!$I$2:$I$6</c:f>
              <c:numCache>
                <c:formatCode>#,##0</c:formatCode>
                <c:ptCount val="5"/>
                <c:pt idx="0">
                  <c:v>4941288.5662431931</c:v>
                </c:pt>
                <c:pt idx="1">
                  <c:v>4105308.5299455533</c:v>
                </c:pt>
                <c:pt idx="2">
                  <c:v>2918278.584392014</c:v>
                </c:pt>
                <c:pt idx="3">
                  <c:v>3455492.7404718692</c:v>
                </c:pt>
                <c:pt idx="4">
                  <c:v>3457076.2250453718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C0-0A49-AC48-8FF721E1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93760"/>
        <c:axId val="395883056"/>
      </c:scatterChart>
      <c:valAx>
        <c:axId val="3955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3056"/>
        <c:crosses val="autoZero"/>
        <c:crossBetween val="midCat"/>
      </c:valAx>
      <c:valAx>
        <c:axId val="3958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Plastic Waste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Metric Tons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'DRS County Waste Raw'!$L$1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cat>
            <c:numRef>
              <c:f>'DRS County Waste Raw'!$K$2:$K$18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Raw'!$L$2:$L$18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ED4A-8B67-2F8FD36BD341}"/>
            </c:ext>
          </c:extLst>
        </c:ser>
        <c:ser>
          <c:idx val="1"/>
          <c:order val="1"/>
          <c:tx>
            <c:strRef>
              <c:f>'DRS County Waste Raw'!$M$1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'DRS County Waste Raw'!$K$2:$K$18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Raw'!$M$2:$M$18</c:f>
              <c:numCache>
                <c:formatCode>#,##0</c:formatCode>
                <c:ptCount val="17"/>
                <c:pt idx="0">
                  <c:v>187934.86990599078</c:v>
                </c:pt>
                <c:pt idx="1">
                  <c:v>183946.94603198333</c:v>
                </c:pt>
                <c:pt idx="2">
                  <c:v>387659.38294010889</c:v>
                </c:pt>
                <c:pt idx="3">
                  <c:v>384732.1960072596</c:v>
                </c:pt>
                <c:pt idx="4">
                  <c:v>327837.2141560798</c:v>
                </c:pt>
                <c:pt idx="5">
                  <c:v>346531.23411978222</c:v>
                </c:pt>
                <c:pt idx="6">
                  <c:v>289247.36842105264</c:v>
                </c:pt>
                <c:pt idx="7">
                  <c:v>293451.98729582573</c:v>
                </c:pt>
                <c:pt idx="8">
                  <c:v>248181.63339382934</c:v>
                </c:pt>
                <c:pt idx="9">
                  <c:v>226457.52268602542</c:v>
                </c:pt>
                <c:pt idx="10">
                  <c:v>277525.0635208711</c:v>
                </c:pt>
                <c:pt idx="11">
                  <c:v>320759.78221415618</c:v>
                </c:pt>
                <c:pt idx="12">
                  <c:v>329248.18511796731</c:v>
                </c:pt>
                <c:pt idx="13">
                  <c:v>364665.08166969143</c:v>
                </c:pt>
                <c:pt idx="14">
                  <c:v>423087.64065335749</c:v>
                </c:pt>
                <c:pt idx="15">
                  <c:v>389085.07259528124</c:v>
                </c:pt>
                <c:pt idx="16">
                  <c:v>408866.56079854816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ED4A-8B67-2F8FD36BD341}"/>
            </c:ext>
          </c:extLst>
        </c:ser>
        <c:ser>
          <c:idx val="2"/>
          <c:order val="2"/>
          <c:tx>
            <c:strRef>
              <c:f>'DRS County Waste Raw'!$N$1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'DRS County Waste Raw'!$K$2:$K$18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Raw'!$N$2:$N$18</c:f>
              <c:numCache>
                <c:formatCode>#,##0</c:formatCode>
                <c:ptCount val="17"/>
                <c:pt idx="0">
                  <c:v>567791.47912885668</c:v>
                </c:pt>
                <c:pt idx="1">
                  <c:v>597710.03629764053</c:v>
                </c:pt>
                <c:pt idx="2">
                  <c:v>586697.7676950997</c:v>
                </c:pt>
                <c:pt idx="3">
                  <c:v>614025.09981851175</c:v>
                </c:pt>
                <c:pt idx="4">
                  <c:v>651309.64609800361</c:v>
                </c:pt>
                <c:pt idx="5">
                  <c:v>725759.15607985458</c:v>
                </c:pt>
                <c:pt idx="6">
                  <c:v>737204.782214156</c:v>
                </c:pt>
                <c:pt idx="7">
                  <c:v>741932.41379310342</c:v>
                </c:pt>
                <c:pt idx="8">
                  <c:v>776396.22504537203</c:v>
                </c:pt>
                <c:pt idx="9">
                  <c:v>743699.60072595277</c:v>
                </c:pt>
                <c:pt idx="10">
                  <c:v>745666.66061706003</c:v>
                </c:pt>
                <c:pt idx="11">
                  <c:v>769708.95644283108</c:v>
                </c:pt>
                <c:pt idx="12">
                  <c:v>776609.5009074409</c:v>
                </c:pt>
                <c:pt idx="13">
                  <c:v>716742.11433756782</c:v>
                </c:pt>
                <c:pt idx="14">
                  <c:v>790233.18511796719</c:v>
                </c:pt>
                <c:pt idx="15">
                  <c:v>762811.79673321219</c:v>
                </c:pt>
                <c:pt idx="16">
                  <c:v>736175.68965517241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8-ED4A-8B67-2F8FD36B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8559"/>
        <c:axId val="700693919"/>
      </c:areaChart>
      <c:dateAx>
        <c:axId val="700798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3919"/>
        <c:crosses val="autoZero"/>
        <c:auto val="0"/>
        <c:lblOffset val="100"/>
        <c:baseTimeUnit val="days"/>
      </c:dateAx>
      <c:valAx>
        <c:axId val="7006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Total Disposed 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Fractions'!$L$2</c:f>
              <c:strCache>
                <c:ptCount val="1"/>
                <c:pt idx="0">
                  <c:v>DRS Landfill Waste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Fractions'!$A$3:$A$19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Fractions'!$L$3:$L$19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D-B04E-A7EE-CDFC82BF2215}"/>
            </c:ext>
          </c:extLst>
        </c:ser>
        <c:ser>
          <c:idx val="2"/>
          <c:order val="2"/>
          <c:tx>
            <c:strRef>
              <c:f>'Resin Fractions'!$J$2</c:f>
              <c:strCache>
                <c:ptCount val="1"/>
                <c:pt idx="0">
                  <c:v>WC Total Waste (Mt)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Fractions'!$A$3:$A$19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Fractions'!$J$3:$J$19</c:f>
              <c:numCache>
                <c:formatCode>#,##0</c:formatCode>
                <c:ptCount val="17"/>
                <c:pt idx="0">
                  <c:v>36187824.863883913</c:v>
                </c:pt>
                <c:pt idx="1">
                  <c:v>36014042.044767141</c:v>
                </c:pt>
                <c:pt idx="2">
                  <c:v>35840259.22565037</c:v>
                </c:pt>
                <c:pt idx="3">
                  <c:v>35666476.406533599</c:v>
                </c:pt>
                <c:pt idx="4">
                  <c:v>33751735.48094368</c:v>
                </c:pt>
                <c:pt idx="5">
                  <c:v>31836994.555354118</c:v>
                </c:pt>
                <c:pt idx="6">
                  <c:v>29922253.62976408</c:v>
                </c:pt>
                <c:pt idx="7">
                  <c:v>28007512.704174042</c:v>
                </c:pt>
                <c:pt idx="8">
                  <c:v>29347279.643073082</c:v>
                </c:pt>
                <c:pt idx="9">
                  <c:v>30687046.581972122</c:v>
                </c:pt>
                <c:pt idx="10">
                  <c:v>32026813.520871162</c:v>
                </c:pt>
                <c:pt idx="11">
                  <c:v>33366580.459769726</c:v>
                </c:pt>
                <c:pt idx="12">
                  <c:v>34706347.398668766</c:v>
                </c:pt>
                <c:pt idx="13">
                  <c:v>36046114.337567806</c:v>
                </c:pt>
                <c:pt idx="14">
                  <c:v>36139128.856624305</c:v>
                </c:pt>
                <c:pt idx="15">
                  <c:v>36232143.375680566</c:v>
                </c:pt>
                <c:pt idx="16">
                  <c:v>36325157.894736826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C14B-8F80-51E541D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7360"/>
        <c:axId val="1379962047"/>
      </c:scatterChart>
      <c:scatterChart>
        <c:scatterStyle val="lineMarker"/>
        <c:varyColors val="0"/>
        <c:ser>
          <c:idx val="1"/>
          <c:order val="1"/>
          <c:tx>
            <c:v>Plastic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Fractions'!$A$3:$A$19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Fractions'!$K$3:$K$19</c:f>
              <c:numCache>
                <c:formatCode>0.0%</c:formatCode>
                <c:ptCount val="17"/>
                <c:pt idx="0">
                  <c:v>0.13654560849758796</c:v>
                </c:pt>
                <c:pt idx="1">
                  <c:v>0.12946696036918154</c:v>
                </c:pt>
                <c:pt idx="2">
                  <c:v>0.12231966611745972</c:v>
                </c:pt>
                <c:pt idx="3">
                  <c:v>0.11510272231975956</c:v>
                </c:pt>
                <c:pt idx="4">
                  <c:v>0.11284015441835886</c:v>
                </c:pt>
                <c:pt idx="5">
                  <c:v>0.11030543574277972</c:v>
                </c:pt>
                <c:pt idx="6">
                  <c:v>0.10744632107464241</c:v>
                </c:pt>
                <c:pt idx="7">
                  <c:v>0.1041962781635058</c:v>
                </c:pt>
                <c:pt idx="8">
                  <c:v>0.10249039480502428</c:v>
                </c:pt>
                <c:pt idx="9">
                  <c:v>0.10093346589996054</c:v>
                </c:pt>
                <c:pt idx="10">
                  <c:v>9.9506797963373181E-2</c:v>
                </c:pt>
                <c:pt idx="11">
                  <c:v>9.8194699905264679E-2</c:v>
                </c:pt>
                <c:pt idx="12">
                  <c:v>9.6983903524259549E-2</c:v>
                </c:pt>
                <c:pt idx="13">
                  <c:v>9.586311323632829E-2</c:v>
                </c:pt>
                <c:pt idx="14">
                  <c:v>9.5625145008251075E-2</c:v>
                </c:pt>
                <c:pt idx="15">
                  <c:v>9.5388398595846316E-2</c:v>
                </c:pt>
                <c:pt idx="16">
                  <c:v>9.5152864613336677E-2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D-B04E-A7EE-CDFC82BF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35472"/>
        <c:axId val="550892624"/>
      </c:scatterChart>
      <c:valAx>
        <c:axId val="3158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62047"/>
        <c:crosses val="autoZero"/>
        <c:crossBetween val="midCat"/>
      </c:valAx>
      <c:valAx>
        <c:axId val="13799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7360"/>
        <c:crosses val="autoZero"/>
        <c:crossBetween val="midCat"/>
      </c:valAx>
      <c:valAx>
        <c:axId val="55089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Plastic Fraction of Total Waste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35472"/>
        <c:crosses val="max"/>
        <c:crossBetween val="midCat"/>
      </c:valAx>
      <c:valAx>
        <c:axId val="55093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8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Fractions'!$B$24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Fractions'!$B$25:$B$41</c:f>
              <c:numCache>
                <c:formatCode>0.00%</c:formatCode>
                <c:ptCount val="17"/>
                <c:pt idx="0">
                  <c:v>1.2568258373088316E-2</c:v>
                </c:pt>
                <c:pt idx="1">
                  <c:v>1.1486400104590233E-2</c:v>
                </c:pt>
                <c:pt idx="2">
                  <c:v>1.0394050372925371E-2</c:v>
                </c:pt>
                <c:pt idx="3">
                  <c:v>9.2910558209719045E-3</c:v>
                </c:pt>
                <c:pt idx="4">
                  <c:v>9.3209179201312747E-3</c:v>
                </c:pt>
                <c:pt idx="5">
                  <c:v>9.3543719527739363E-3</c:v>
                </c:pt>
                <c:pt idx="6">
                  <c:v>9.3921074681031398E-3</c:v>
                </c:pt>
                <c:pt idx="7">
                  <c:v>9.4350025801672732E-3</c:v>
                </c:pt>
                <c:pt idx="8">
                  <c:v>9.1858080817901755E-3</c:v>
                </c:pt>
                <c:pt idx="9">
                  <c:v>8.9583727676596555E-3</c:v>
                </c:pt>
                <c:pt idx="10">
                  <c:v>8.7499659038251711E-3</c:v>
                </c:pt>
                <c:pt idx="11">
                  <c:v>8.5582953445301202E-3</c:v>
                </c:pt>
                <c:pt idx="12">
                  <c:v>8.3814228782496426E-3</c:v>
                </c:pt>
                <c:pt idx="13">
                  <c:v>8.2176984523102577E-3</c:v>
                </c:pt>
                <c:pt idx="14">
                  <c:v>8.12926539196673E-3</c:v>
                </c:pt>
                <c:pt idx="15">
                  <c:v>8.0412863792069574E-3</c:v>
                </c:pt>
                <c:pt idx="16">
                  <c:v>7.9537579261162207E-3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E-BB4B-880C-8749F7F74B57}"/>
            </c:ext>
          </c:extLst>
        </c:ser>
        <c:ser>
          <c:idx val="1"/>
          <c:order val="1"/>
          <c:tx>
            <c:strRef>
              <c:f>'Resin Fractions'!$C$24</c:f>
              <c:strCache>
                <c:ptCount val="1"/>
                <c:pt idx="0">
                  <c:v>HDPE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Fractions'!$C$25:$C$41</c:f>
              <c:numCache>
                <c:formatCode>0.00%</c:formatCode>
                <c:ptCount val="17"/>
                <c:pt idx="0">
                  <c:v>2.0152155535159904E-2</c:v>
                </c:pt>
                <c:pt idx="1">
                  <c:v>1.9826360009488415E-2</c:v>
                </c:pt>
                <c:pt idx="2">
                  <c:v>1.9497405038761004E-2</c:v>
                </c:pt>
                <c:pt idx="3">
                  <c:v>1.9165244440344224E-2</c:v>
                </c:pt>
                <c:pt idx="4">
                  <c:v>1.8696744679055941E-2</c:v>
                </c:pt>
                <c:pt idx="5">
                  <c:v>1.8171891880736972E-2</c:v>
                </c:pt>
                <c:pt idx="6">
                  <c:v>1.7579867862944409E-2</c:v>
                </c:pt>
                <c:pt idx="7">
                  <c:v>1.6906896091757124E-2</c:v>
                </c:pt>
                <c:pt idx="8">
                  <c:v>1.6613529515564659E-2</c:v>
                </c:pt>
                <c:pt idx="9">
                  <c:v>1.634577914448394E-2</c:v>
                </c:pt>
                <c:pt idx="10">
                  <c:v>1.6100430196187291E-2</c:v>
                </c:pt>
                <c:pt idx="11">
                  <c:v>1.5874784220439461E-2</c:v>
                </c:pt>
                <c:pt idx="12">
                  <c:v>1.5666559439421582E-2</c:v>
                </c:pt>
                <c:pt idx="13">
                  <c:v>1.5473813313043506E-2</c:v>
                </c:pt>
                <c:pt idx="14">
                  <c:v>1.5647944433340413E-2</c:v>
                </c:pt>
                <c:pt idx="15">
                  <c:v>1.582118150095943E-2</c:v>
                </c:pt>
                <c:pt idx="16">
                  <c:v>1.599353138385793E-2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E-BB4B-880C-8749F7F74B57}"/>
            </c:ext>
          </c:extLst>
        </c:ser>
        <c:ser>
          <c:idx val="2"/>
          <c:order val="2"/>
          <c:tx>
            <c:strRef>
              <c:f>'Resin Fractions'!$D$24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Fractions'!$D$25:$D$41</c:f>
              <c:numCache>
                <c:formatCode>0.00%</c:formatCode>
                <c:ptCount val="17"/>
                <c:pt idx="0">
                  <c:v>3.3126642221543462E-2</c:v>
                </c:pt>
                <c:pt idx="1">
                  <c:v>3.0087625866643652E-2</c:v>
                </c:pt>
                <c:pt idx="2">
                  <c:v>2.7019138250045021E-2</c:v>
                </c:pt>
                <c:pt idx="3">
                  <c:v>2.3920748580753583E-2</c:v>
                </c:pt>
                <c:pt idx="4">
                  <c:v>2.3670987100549205E-2</c:v>
                </c:pt>
                <c:pt idx="5">
                  <c:v>2.3391183304199623E-2</c:v>
                </c:pt>
                <c:pt idx="6">
                  <c:v>2.3075569920335052E-2</c:v>
                </c:pt>
                <c:pt idx="7">
                  <c:v>2.2716802553528204E-2</c:v>
                </c:pt>
                <c:pt idx="8">
                  <c:v>2.2460823297008152E-2</c:v>
                </c:pt>
                <c:pt idx="9">
                  <c:v>2.2227195656764832E-2</c:v>
                </c:pt>
                <c:pt idx="10">
                  <c:v>2.2013114549816394E-2</c:v>
                </c:pt>
                <c:pt idx="11">
                  <c:v>2.1816225422710608E-2</c:v>
                </c:pt>
                <c:pt idx="12">
                  <c:v>2.1634537292706934E-2</c:v>
                </c:pt>
                <c:pt idx="13">
                  <c:v>2.1466355181548439E-2</c:v>
                </c:pt>
                <c:pt idx="14">
                  <c:v>2.096640643691006E-2</c:v>
                </c:pt>
                <c:pt idx="15">
                  <c:v>2.0469024611460194E-2</c:v>
                </c:pt>
                <c:pt idx="16">
                  <c:v>1.9974189986571196E-2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E-BB4B-880C-8749F7F74B57}"/>
            </c:ext>
          </c:extLst>
        </c:ser>
        <c:ser>
          <c:idx val="3"/>
          <c:order val="3"/>
          <c:tx>
            <c:strRef>
              <c:f>'Resin Fractions'!$E$24</c:f>
              <c:strCache>
                <c:ptCount val="1"/>
                <c:pt idx="0">
                  <c:v>LDPE/LLDPE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Fractions'!$E$25:$E$41</c:f>
              <c:numCache>
                <c:formatCode>0.00%</c:formatCode>
                <c:ptCount val="17"/>
                <c:pt idx="0">
                  <c:v>4.4140046399879528E-2</c:v>
                </c:pt>
                <c:pt idx="1">
                  <c:v>4.5992753985865373E-2</c:v>
                </c:pt>
                <c:pt idx="2">
                  <c:v>4.7863428447886186E-2</c:v>
                </c:pt>
                <c:pt idx="3">
                  <c:v>4.9752332413599019E-2</c:v>
                </c:pt>
                <c:pt idx="4">
                  <c:v>4.6936489183691359E-2</c:v>
                </c:pt>
                <c:pt idx="5">
                  <c:v>4.3781944996129495E-2</c:v>
                </c:pt>
                <c:pt idx="6">
                  <c:v>4.0223678887605259E-2</c:v>
                </c:pt>
                <c:pt idx="7">
                  <c:v>3.6178889194204304E-2</c:v>
                </c:pt>
                <c:pt idx="8">
                  <c:v>3.5319667791381272E-2</c:v>
                </c:pt>
                <c:pt idx="9">
                  <c:v>3.4535471948650621E-2</c:v>
                </c:pt>
                <c:pt idx="10">
                  <c:v>3.3816886108802575E-2</c:v>
                </c:pt>
                <c:pt idx="11">
                  <c:v>3.3156006964560225E-2</c:v>
                </c:pt>
                <c:pt idx="12">
                  <c:v>3.2546151572133926E-2</c:v>
                </c:pt>
                <c:pt idx="13">
                  <c:v>3.19816305580337E-2</c:v>
                </c:pt>
                <c:pt idx="14">
                  <c:v>3.2905030568492331E-2</c:v>
                </c:pt>
                <c:pt idx="15">
                  <c:v>3.3823689506529642E-2</c:v>
                </c:pt>
                <c:pt idx="16">
                  <c:v>3.4737643792240959E-2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E-BB4B-880C-8749F7F74B57}"/>
            </c:ext>
          </c:extLst>
        </c:ser>
        <c:ser>
          <c:idx val="4"/>
          <c:order val="4"/>
          <c:tx>
            <c:strRef>
              <c:f>'Resin Fractions'!$F$24</c:f>
              <c:strCache>
                <c:ptCount val="1"/>
                <c:pt idx="0">
                  <c:v>PVC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Fractions'!$F$25:$F$41</c:f>
              <c:numCache>
                <c:formatCode>0.00%</c:formatCode>
                <c:ptCount val="17"/>
                <c:pt idx="0">
                  <c:v>2.8474060634896001E-3</c:v>
                </c:pt>
                <c:pt idx="1">
                  <c:v>2.4422246975436598E-3</c:v>
                </c:pt>
                <c:pt idx="2">
                  <c:v>2.0331140318913493E-3</c:v>
                </c:pt>
                <c:pt idx="3">
                  <c:v>1.6200166306838191E-3</c:v>
                </c:pt>
                <c:pt idx="4">
                  <c:v>1.6934684678780773E-3</c:v>
                </c:pt>
                <c:pt idx="5">
                  <c:v>1.7757553876985781E-3</c:v>
                </c:pt>
                <c:pt idx="6">
                  <c:v>1.8685734750555278E-3</c:v>
                </c:pt>
                <c:pt idx="7">
                  <c:v>1.9740826280115029E-3</c:v>
                </c:pt>
                <c:pt idx="8">
                  <c:v>1.9636739076573061E-3</c:v>
                </c:pt>
                <c:pt idx="9">
                  <c:v>1.9541740567422072E-3</c:v>
                </c:pt>
                <c:pt idx="10">
                  <c:v>1.9454690139757383E-3</c:v>
                </c:pt>
                <c:pt idx="11">
                  <c:v>1.9374630376607612E-3</c:v>
                </c:pt>
                <c:pt idx="12">
                  <c:v>1.930075169742914E-3</c:v>
                </c:pt>
                <c:pt idx="13">
                  <c:v>1.9232364884082375E-3</c:v>
                </c:pt>
                <c:pt idx="14">
                  <c:v>1.886010864445041E-3</c:v>
                </c:pt>
                <c:pt idx="15">
                  <c:v>1.848976370411594E-3</c:v>
                </c:pt>
                <c:pt idx="16">
                  <c:v>1.8121315380809934E-3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E-BB4B-880C-8749F7F74B57}"/>
            </c:ext>
          </c:extLst>
        </c:ser>
        <c:ser>
          <c:idx val="5"/>
          <c:order val="5"/>
          <c:tx>
            <c:strRef>
              <c:f>'Resin Fractions'!$G$24</c:f>
              <c:strCache>
                <c:ptCount val="1"/>
                <c:pt idx="0">
                  <c:v>Other Resins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Fractions'!$G$25:$G$41</c:f>
              <c:numCache>
                <c:formatCode>0.00%</c:formatCode>
                <c:ptCount val="17"/>
                <c:pt idx="0">
                  <c:v>1.452316662639028E-2</c:v>
                </c:pt>
                <c:pt idx="1">
                  <c:v>1.2002360056119083E-2</c:v>
                </c:pt>
                <c:pt idx="2">
                  <c:v>9.4571076318448969E-3</c:v>
                </c:pt>
                <c:pt idx="3">
                  <c:v>6.8870520205884852E-3</c:v>
                </c:pt>
                <c:pt idx="4">
                  <c:v>7.7590187639071601E-3</c:v>
                </c:pt>
                <c:pt idx="5">
                  <c:v>8.7358691768367903E-3</c:v>
                </c:pt>
                <c:pt idx="6">
                  <c:v>9.8377379447982787E-3</c:v>
                </c:pt>
                <c:pt idx="7">
                  <c:v>1.1090265805334528E-2</c:v>
                </c:pt>
                <c:pt idx="8">
                  <c:v>1.1124976996866319E-2</c:v>
                </c:pt>
                <c:pt idx="9">
                  <c:v>1.1156657273924033E-2</c:v>
                </c:pt>
                <c:pt idx="10">
                  <c:v>1.1185687010191136E-2</c:v>
                </c:pt>
                <c:pt idx="11">
                  <c:v>1.1212385486835166E-2</c:v>
                </c:pt>
                <c:pt idx="12">
                  <c:v>1.1237022684260242E-2</c:v>
                </c:pt>
                <c:pt idx="13">
                  <c:v>1.1259828444195655E-2</c:v>
                </c:pt>
                <c:pt idx="14">
                  <c:v>1.063693902773393E-2</c:v>
                </c:pt>
                <c:pt idx="15">
                  <c:v>1.0017247752707206E-2</c:v>
                </c:pt>
                <c:pt idx="16">
                  <c:v>9.4007300515477708E-3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E-BB4B-880C-8749F7F74B57}"/>
            </c:ext>
          </c:extLst>
        </c:ser>
        <c:ser>
          <c:idx val="6"/>
          <c:order val="6"/>
          <c:tx>
            <c:strRef>
              <c:f>'Resin Fractions'!$H$24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Fractions'!$H$25:$H$41</c:f>
              <c:numCache>
                <c:formatCode>0.00%</c:formatCode>
                <c:ptCount val="17"/>
                <c:pt idx="0">
                  <c:v>9.1879332780378884E-3</c:v>
                </c:pt>
                <c:pt idx="1">
                  <c:v>7.629235648933916E-3</c:v>
                </c:pt>
                <c:pt idx="2">
                  <c:v>6.0554223441068233E-3</c:v>
                </c:pt>
                <c:pt idx="3">
                  <c:v>4.4662724128208178E-3</c:v>
                </c:pt>
                <c:pt idx="4">
                  <c:v>4.7625283031423179E-3</c:v>
                </c:pt>
                <c:pt idx="5">
                  <c:v>5.0944190444017351E-3</c:v>
                </c:pt>
                <c:pt idx="6">
                  <c:v>5.4687855157968717E-3</c:v>
                </c:pt>
                <c:pt idx="7">
                  <c:v>5.8943393105019923E-3</c:v>
                </c:pt>
                <c:pt idx="8">
                  <c:v>5.8219152147557674E-3</c:v>
                </c:pt>
                <c:pt idx="9">
                  <c:v>5.7558150517347893E-3</c:v>
                </c:pt>
                <c:pt idx="10">
                  <c:v>5.6952451805745794E-3</c:v>
                </c:pt>
                <c:pt idx="11">
                  <c:v>5.6395394285274417E-3</c:v>
                </c:pt>
                <c:pt idx="12">
                  <c:v>5.5881344877434227E-3</c:v>
                </c:pt>
                <c:pt idx="13">
                  <c:v>5.5405507987877963E-3</c:v>
                </c:pt>
                <c:pt idx="14">
                  <c:v>5.45354828536216E-3</c:v>
                </c:pt>
                <c:pt idx="15">
                  <c:v>5.3669924745707118E-3</c:v>
                </c:pt>
                <c:pt idx="16">
                  <c:v>5.280879934921324E-3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E-BB4B-880C-8749F7F74B57}"/>
            </c:ext>
          </c:extLst>
        </c:ser>
        <c:ser>
          <c:idx val="7"/>
          <c:order val="7"/>
          <c:tx>
            <c:strRef>
              <c:f>'Resin Fractions'!$I$24</c:f>
              <c:strCache>
                <c:ptCount val="1"/>
                <c:pt idx="0">
                  <c:v>Total Plastic Fraction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'Resin Fractions'!$A$25:$A$41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Fractions'!$I$25:$I$41</c:f>
              <c:numCache>
                <c:formatCode>0.0%</c:formatCode>
                <c:ptCount val="17"/>
                <c:pt idx="0">
                  <c:v>0.13654560849758896</c:v>
                </c:pt>
                <c:pt idx="1">
                  <c:v>0.12946696036918431</c:v>
                </c:pt>
                <c:pt idx="2">
                  <c:v>0.12231966611746066</c:v>
                </c:pt>
                <c:pt idx="3">
                  <c:v>0.11510272231976183</c:v>
                </c:pt>
                <c:pt idx="4">
                  <c:v>0.11284015441835533</c:v>
                </c:pt>
                <c:pt idx="5">
                  <c:v>0.11030543574277711</c:v>
                </c:pt>
                <c:pt idx="6">
                  <c:v>0.10744632107463853</c:v>
                </c:pt>
                <c:pt idx="7">
                  <c:v>0.10419627816350492</c:v>
                </c:pt>
                <c:pt idx="8">
                  <c:v>0.10249039480502366</c:v>
                </c:pt>
                <c:pt idx="9">
                  <c:v>0.10093346589996008</c:v>
                </c:pt>
                <c:pt idx="10">
                  <c:v>9.9506797963372889E-2</c:v>
                </c:pt>
                <c:pt idx="11">
                  <c:v>9.8194699905263777E-2</c:v>
                </c:pt>
                <c:pt idx="12">
                  <c:v>9.6983903524258674E-2</c:v>
                </c:pt>
                <c:pt idx="13">
                  <c:v>9.5863113236327582E-2</c:v>
                </c:pt>
                <c:pt idx="14">
                  <c:v>9.5625145008250673E-2</c:v>
                </c:pt>
                <c:pt idx="15">
                  <c:v>9.5388398595845747E-2</c:v>
                </c:pt>
                <c:pt idx="16">
                  <c:v>9.5152864613336399E-2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E-BB4B-880C-8749F7F7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8847"/>
        <c:axId val="1801280559"/>
      </c:scatterChart>
      <c:valAx>
        <c:axId val="18012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0559"/>
        <c:crosses val="autoZero"/>
        <c:crossBetween val="midCat"/>
      </c:valAx>
      <c:valAx>
        <c:axId val="18012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'RDRS 2021 Data'!$N$3</c:f>
              <c:strCache>
                <c:ptCount val="1"/>
                <c:pt idx="0">
                  <c:v>In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Data'!$O$3:$U$3</c:f>
              <c:numCache>
                <c:formatCode>#,##0</c:formatCode>
                <c:ptCount val="7"/>
                <c:pt idx="0">
                  <c:v>185196.86025408344</c:v>
                </c:pt>
                <c:pt idx="1">
                  <c:v>44567.241379310348</c:v>
                </c:pt>
                <c:pt idx="2">
                  <c:v>15143.076225045372</c:v>
                </c:pt>
                <c:pt idx="3">
                  <c:v>42069.382940108888</c:v>
                </c:pt>
                <c:pt idx="4">
                  <c:v>7.6225045372050815</c:v>
                </c:pt>
                <c:pt idx="5">
                  <c:v>45211.724137931029</c:v>
                </c:pt>
                <c:pt idx="6">
                  <c:v>392.42286751361155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4-8448-98AA-0F9239A9A4D7}"/>
            </c:ext>
          </c:extLst>
        </c:ser>
        <c:ser>
          <c:idx val="1"/>
          <c:order val="1"/>
          <c:tx>
            <c:strRef>
              <c:f>'RDRS 2021 Data'!$N$4</c:f>
              <c:strCache>
                <c:ptCount val="1"/>
                <c:pt idx="0">
                  <c:v>Out of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Data'!$O$4:$U$4</c:f>
              <c:numCache>
                <c:formatCode>#,##0</c:formatCode>
                <c:ptCount val="7"/>
                <c:pt idx="0">
                  <c:v>39901.705989110706</c:v>
                </c:pt>
                <c:pt idx="1">
                  <c:v>39901.705989110706</c:v>
                </c:pt>
                <c:pt idx="2">
                  <c:v>5231.125226860253</c:v>
                </c:pt>
                <c:pt idx="3">
                  <c:v>19123.829401088929</c:v>
                </c:pt>
                <c:pt idx="4">
                  <c:v>118.78402903811251</c:v>
                </c:pt>
                <c:pt idx="5">
                  <c:v>16976.515426497277</c:v>
                </c:pt>
                <c:pt idx="6">
                  <c:v>63.865698729582569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4-8448-98AA-0F9239A9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9663"/>
        <c:axId val="1553431375"/>
      </c:barChart>
      <c:catAx>
        <c:axId val="15534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1375"/>
        <c:crosses val="autoZero"/>
        <c:auto val="1"/>
        <c:lblAlgn val="ctr"/>
        <c:lblOffset val="100"/>
        <c:noMultiLvlLbl val="0"/>
      </c:catAx>
      <c:valAx>
        <c:axId val="1553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Compiled Plastic Waste'!$B$2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Waste'!$C$2:$I$2</c:f>
              <c:numCache>
                <c:formatCode>#,##0</c:formatCode>
                <c:ptCount val="7"/>
                <c:pt idx="0">
                  <c:v>448293.94394597493</c:v>
                </c:pt>
                <c:pt idx="1">
                  <c:v>718802.00228965015</c:v>
                </c:pt>
                <c:pt idx="2">
                  <c:v>1181585.59844548</c:v>
                </c:pt>
                <c:pt idx="3">
                  <c:v>1574419.8519128645</c:v>
                </c:pt>
                <c:pt idx="4">
                  <c:v>101563.38741019819</c:v>
                </c:pt>
                <c:pt idx="5">
                  <c:v>518023.05874534941</c:v>
                </c:pt>
                <c:pt idx="6">
                  <c:v>327722.00599755539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A74F-9EEC-691B046F9CBE}"/>
            </c:ext>
          </c:extLst>
        </c:ser>
        <c:ser>
          <c:idx val="1"/>
          <c:order val="1"/>
          <c:tx>
            <c:strRef>
              <c:f>'2021 Compiled Plastic Waste'!$B$3</c:f>
              <c:strCache>
                <c:ptCount val="1"/>
                <c:pt idx="0">
                  <c:v>Export (disposal)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Waste'!$C$3:$I$3</c:f>
              <c:numCache>
                <c:formatCode>#,##0</c:formatCode>
                <c:ptCount val="7"/>
                <c:pt idx="0">
                  <c:v>2362.0140022912319</c:v>
                </c:pt>
                <c:pt idx="1">
                  <c:v>3787.2927288255687</c:v>
                </c:pt>
                <c:pt idx="2">
                  <c:v>6225.6511963280718</c:v>
                </c:pt>
                <c:pt idx="3">
                  <c:v>8295.4538778057558</c:v>
                </c:pt>
                <c:pt idx="4">
                  <c:v>535.12688811144733</c:v>
                </c:pt>
                <c:pt idx="5">
                  <c:v>2729.4094305536842</c:v>
                </c:pt>
                <c:pt idx="6">
                  <c:v>1726.7330453129739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A74F-9EEC-691B046F9CBE}"/>
            </c:ext>
          </c:extLst>
        </c:ser>
        <c:ser>
          <c:idx val="2"/>
          <c:order val="2"/>
          <c:tx>
            <c:strRef>
              <c:f>'2021 Compiled Plastic Waste'!$B$4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Waste'!$C$4:$I$4</c:f>
              <c:numCache>
                <c:formatCode>#,##0</c:formatCode>
                <c:ptCount val="7"/>
                <c:pt idx="0">
                  <c:v>7136.1500117294527</c:v>
                </c:pt>
                <c:pt idx="1">
                  <c:v>11442.222198943218</c:v>
                </c:pt>
                <c:pt idx="2">
                  <c:v>18809.025185542596</c:v>
                </c:pt>
                <c:pt idx="3">
                  <c:v>25062.342234203963</c:v>
                </c:pt>
                <c:pt idx="4">
                  <c:v>1616.7329004692351</c:v>
                </c:pt>
                <c:pt idx="5">
                  <c:v>8246.1302604329849</c:v>
                </c:pt>
                <c:pt idx="6">
                  <c:v>5216.8302260743776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A74F-9EEC-691B046F9CBE}"/>
            </c:ext>
          </c:extLst>
        </c:ser>
        <c:ser>
          <c:idx val="3"/>
          <c:order val="3"/>
          <c:tx>
            <c:strRef>
              <c:f>'2021 Compiled Plastic Waste'!$B$5</c:f>
              <c:strCache>
                <c:ptCount val="1"/>
                <c:pt idx="0">
                  <c:v>Recycling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Waste'!$C$5:$I$5</c:f>
              <c:numCache>
                <c:formatCode>#,##0</c:formatCode>
                <c:ptCount val="7"/>
                <c:pt idx="0">
                  <c:v>225098.56624319416</c:v>
                </c:pt>
                <c:pt idx="1">
                  <c:v>84468.947368421053</c:v>
                </c:pt>
                <c:pt idx="2">
                  <c:v>20374.201451905625</c:v>
                </c:pt>
                <c:pt idx="3">
                  <c:v>61193.212341197817</c:v>
                </c:pt>
                <c:pt idx="4">
                  <c:v>126.40653357531758</c:v>
                </c:pt>
                <c:pt idx="5">
                  <c:v>62188.23956442831</c:v>
                </c:pt>
                <c:pt idx="6">
                  <c:v>456.28856624319411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A74F-9EEC-691B046F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5760"/>
        <c:axId val="917558448"/>
      </c:barChart>
      <c:catAx>
        <c:axId val="917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8448"/>
        <c:crosses val="autoZero"/>
        <c:auto val="1"/>
        <c:lblAlgn val="ctr"/>
        <c:lblOffset val="100"/>
        <c:noMultiLvlLbl val="0"/>
      </c:catAx>
      <c:valAx>
        <c:axId val="91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18274</xdr:colOff>
      <xdr:row>2</xdr:row>
      <xdr:rowOff>27409</xdr:rowOff>
    </xdr:from>
    <xdr:to>
      <xdr:col>21</xdr:col>
      <xdr:colOff>402014</xdr:colOff>
      <xdr:row>7</xdr:row>
      <xdr:rowOff>118777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1CBF72-3BBE-4A06-5BBD-D8EE02A6B6B5}"/>
            </a:ext>
          </a:extLst>
        </xdr:cNvPr>
        <xdr:cNvSpPr txBox="1"/>
      </xdr:nvSpPr>
      <xdr:spPr>
        <a:xfrm>
          <a:off x="16756691" y="420287"/>
          <a:ext cx="3234388" cy="10964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Statewide study on solid waste materials disposed in California landfills. This study estimates the quantity and composition of the franchised commercial, franchised residential, mixed waste, and self-hauled waste streams in California and aggregates this data to estimate the statewide composition.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57150</xdr:rowOff>
    </xdr:from>
    <xdr:to>
      <xdr:col>18</xdr:col>
      <xdr:colOff>152400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46C7-9911-7856-5579-FB60725D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</xdr:colOff>
      <xdr:row>2</xdr:row>
      <xdr:rowOff>81280</xdr:rowOff>
    </xdr:from>
    <xdr:to>
      <xdr:col>21</xdr:col>
      <xdr:colOff>396240</xdr:colOff>
      <xdr:row>9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706BC9-EC97-524F-A17B-56DB903F7FEB}"/>
            </a:ext>
          </a:extLst>
        </xdr:cNvPr>
        <xdr:cNvSpPr txBox="1"/>
      </xdr:nvSpPr>
      <xdr:spPr>
        <a:xfrm>
          <a:off x="16530320" y="477520"/>
          <a:ext cx="3251200" cy="1422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 This study also includes quantity and composition of residual processing materials from selected MRFs in California.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81643</xdr:rowOff>
    </xdr:from>
    <xdr:to>
      <xdr:col>22</xdr:col>
      <xdr:colOff>362857</xdr:colOff>
      <xdr:row>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6A1CC0-19D4-704D-B357-1E1D40BA8DEA}"/>
            </a:ext>
          </a:extLst>
        </xdr:cNvPr>
        <xdr:cNvSpPr txBox="1"/>
      </xdr:nvSpPr>
      <xdr:spPr>
        <a:xfrm>
          <a:off x="17780000" y="471714"/>
          <a:ext cx="3048000" cy="843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71A195-BC51-0F48-AA11-0EE55B19747A}"/>
            </a:ext>
          </a:extLst>
        </xdr:cNvPr>
        <xdr:cNvSpPr txBox="1"/>
      </xdr:nvSpPr>
      <xdr:spPr>
        <a:xfrm>
          <a:off x="16189831" y="533614"/>
          <a:ext cx="3073613" cy="12059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(landfills and transfer stations)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80D5D5-1F70-154B-A8AE-79C702F68CA6}"/>
            </a:ext>
          </a:extLst>
        </xdr:cNvPr>
        <xdr:cNvSpPr txBox="1"/>
      </xdr:nvSpPr>
      <xdr:spPr>
        <a:xfrm>
          <a:off x="16215871" y="532440"/>
          <a:ext cx="3079590" cy="12085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39872</xdr:colOff>
      <xdr:row>0</xdr:row>
      <xdr:rowOff>42383</xdr:rowOff>
    </xdr:from>
    <xdr:to>
      <xdr:col>21</xdr:col>
      <xdr:colOff>22152</xdr:colOff>
      <xdr:row>14</xdr:row>
      <xdr:rowOff>97909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1DC33-A780-8742-8358-533E8CFB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13051</xdr:colOff>
      <xdr:row>1</xdr:row>
      <xdr:rowOff>13050</xdr:rowOff>
    </xdr:from>
    <xdr:to>
      <xdr:col>21</xdr:col>
      <xdr:colOff>815526</xdr:colOff>
      <xdr:row>17</xdr:row>
      <xdr:rowOff>166250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338C8-9502-9E43-B059-7FD97BB3A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508001</xdr:colOff>
      <xdr:row>1</xdr:row>
      <xdr:rowOff>89162</xdr:rowOff>
    </xdr:from>
    <xdr:to>
      <xdr:col>23</xdr:col>
      <xdr:colOff>564444</xdr:colOff>
      <xdr:row>24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974A-0A15-CE7A-9DE0-C5D90E379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114300</xdr:rowOff>
    </xdr:from>
    <xdr:to>
      <xdr:col>21</xdr:col>
      <xdr:colOff>381000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AC2B-69A8-7400-E37E-4BD47D23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9</xdr:row>
      <xdr:rowOff>171450</xdr:rowOff>
    </xdr:from>
    <xdr:to>
      <xdr:col>25</xdr:col>
      <xdr:colOff>127000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5E28-D1EC-A54F-A6BC-FB3C94AF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eanor/Documents/CA-MFA/CalRecycle/CalRecycle%20Data/data/CalRecycle-Milbrandt%20Comparison.xlsx" TargetMode="External"/><Relationship Id="rId1" Type="http://schemas.openxmlformats.org/officeDocument/2006/relationships/externalLinkPath" Target="/Users/eleanor/Documents/CA-MFA/CalRecycle/CalRecycle%20Data/data/CalRecycle-Milbrandt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eanor/Documents/CA-MFA/CalRecycle/CalRecycle%20Data/data/CalRecycle-Milbrandt%20Comparison_v2.xlsx" TargetMode="External"/><Relationship Id="rId1" Type="http://schemas.openxmlformats.org/officeDocument/2006/relationships/externalLinkPath" Target="/Users/eleanor/Documents/CA-MFA/CalRecycle/CalRecycle%20Data/data/CalRecycle-Milbrandt%20Compari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 refreshError="1"/>
      <sheetData sheetId="1">
        <row r="60">
          <cell r="B60">
            <v>294534.12166263309</v>
          </cell>
          <cell r="C60">
            <v>600504.021879412</v>
          </cell>
          <cell r="D60">
            <v>57591.64996714583</v>
          </cell>
          <cell r="E60">
            <v>485506.62166816817</v>
          </cell>
          <cell r="F60">
            <v>1060038.8886096161</v>
          </cell>
          <cell r="G60">
            <v>164344.37880972572</v>
          </cell>
          <cell r="H60">
            <v>275200.47330868576</v>
          </cell>
          <cell r="I60">
            <v>2937720.1559053869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/>
      <sheetData sheetId="1">
        <row r="60">
          <cell r="B60">
            <v>237214.38662228224</v>
          </cell>
          <cell r="C60">
            <v>554653.98065032752</v>
          </cell>
          <cell r="D60">
            <v>54395.120273566827</v>
          </cell>
          <cell r="E60">
            <v>444942.1833056364</v>
          </cell>
          <cell r="F60">
            <v>1006707.6335621261</v>
          </cell>
          <cell r="G60">
            <v>151245.04294803712</v>
          </cell>
          <cell r="H60">
            <v>260340.5691689128</v>
          </cell>
          <cell r="I60">
            <v>2709498.9165308895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137FA-114D-8246-8AD0-269D2AF4D55D}" name="Table1" displayName="Table1" ref="A1:J70" totalsRowShown="0">
  <autoFilter ref="A1:J70" xr:uid="{875E2C44-36A6-4EF1-94D1-7FEA1E6153AC}"/>
  <tableColumns count="10">
    <tableColumn id="1" xr3:uid="{BDA49BBF-9B72-E54D-9484-6C441275406B}" name="Plastic Material Subcategory"/>
    <tableColumn id="2" xr3:uid="{6B454347-4A63-FC40-B292-17D8B71AA29D}" name="Plastic Material Type"/>
    <tableColumn id="3" xr3:uid="{D199013F-CA48-1541-ACB2-E505DC7B21F2}" name="In-state 1Q21"/>
    <tableColumn id="4" xr3:uid="{CBFCED1E-C894-7048-84B2-6D6E2EDB4779}" name="In-state 2Q21"/>
    <tableColumn id="5" xr3:uid="{F0021DE7-0369-9048-B0D3-C05D3D332764}" name="In-state 3Q21"/>
    <tableColumn id="6" xr3:uid="{D41526BE-8AC0-E94D-A2F8-871B1BD6E214}" name="In-state 4Q21"/>
    <tableColumn id="7" xr3:uid="{D5572C7E-9440-9F46-B070-32EE94A0AEF7}" name="Out-of-state 1Q21"/>
    <tableColumn id="8" xr3:uid="{461AAFFA-F003-2349-A7AF-B7EDFB44E393}" name="Out-of-state 2Q21"/>
    <tableColumn id="9" xr3:uid="{15804BC8-BB5A-0649-9E7E-D3DD0293F6FC}" name="Out-of-state 3Q21"/>
    <tableColumn id="10" xr3:uid="{EA59D070-9DC3-2E42-B9D8-ABCDD4296351}" name="Out-of-state 4Q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2.calrecycle.ca.gov/Publications/Details/134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B3DE-6BA6-2B41-B4D8-0B6062FCB28B}">
  <dimension ref="A1:P38"/>
  <sheetViews>
    <sheetView zoomScale="83" workbookViewId="0">
      <selection activeCell="A54" sqref="A54"/>
    </sheetView>
  </sheetViews>
  <sheetFormatPr baseColWidth="10" defaultRowHeight="15" x14ac:dyDescent="0.2"/>
  <cols>
    <col min="1" max="1" width="41.33203125" bestFit="1" customWidth="1"/>
    <col min="2" max="2" width="20.83203125" bestFit="1" customWidth="1"/>
  </cols>
  <sheetData>
    <row r="1" spans="1:16" x14ac:dyDescent="0.2">
      <c r="A1" s="12" t="s">
        <v>83</v>
      </c>
      <c r="B1" s="12" t="s">
        <v>84</v>
      </c>
      <c r="D1" s="80" t="s">
        <v>80</v>
      </c>
      <c r="E1" s="81"/>
      <c r="F1" s="81"/>
      <c r="G1" s="81"/>
      <c r="H1" s="81"/>
      <c r="I1" s="81"/>
      <c r="J1" s="81"/>
      <c r="K1" s="81"/>
    </row>
    <row r="2" spans="1:16" ht="16" x14ac:dyDescent="0.2">
      <c r="A2" s="24" t="s">
        <v>36</v>
      </c>
      <c r="B2" s="25" t="s">
        <v>37</v>
      </c>
      <c r="D2" s="14" t="s">
        <v>50</v>
      </c>
      <c r="E2" s="15" t="s">
        <v>1</v>
      </c>
      <c r="F2" s="15" t="s">
        <v>2</v>
      </c>
      <c r="G2" s="15" t="s">
        <v>3</v>
      </c>
      <c r="H2" s="15" t="s">
        <v>48</v>
      </c>
      <c r="I2" s="15" t="s">
        <v>4</v>
      </c>
      <c r="J2" s="15" t="s">
        <v>5</v>
      </c>
      <c r="K2" s="15" t="s">
        <v>49</v>
      </c>
      <c r="M2" s="28" t="s">
        <v>88</v>
      </c>
      <c r="O2" s="64" t="s">
        <v>93</v>
      </c>
      <c r="P2" t="s">
        <v>98</v>
      </c>
    </row>
    <row r="3" spans="1:16" ht="16" x14ac:dyDescent="0.2">
      <c r="A3" s="24" t="s">
        <v>38</v>
      </c>
      <c r="B3" s="25" t="s">
        <v>39</v>
      </c>
      <c r="D3" s="15" t="s">
        <v>37</v>
      </c>
      <c r="E3" s="28">
        <v>1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M3" s="11" t="s">
        <v>89</v>
      </c>
    </row>
    <row r="4" spans="1:16" ht="16" x14ac:dyDescent="0.2">
      <c r="A4" s="24" t="s">
        <v>9</v>
      </c>
      <c r="B4" s="24" t="s">
        <v>40</v>
      </c>
      <c r="D4" s="15" t="s">
        <v>44</v>
      </c>
      <c r="E4" s="27">
        <v>4.5999999999999999E-2</v>
      </c>
      <c r="F4" s="28">
        <v>0.114</v>
      </c>
      <c r="G4" s="28">
        <v>0.33600000000000002</v>
      </c>
      <c r="H4" s="28">
        <v>0.15</v>
      </c>
      <c r="I4" s="28">
        <v>1.7999999999999999E-2</v>
      </c>
      <c r="J4" s="28">
        <v>5.7000000000000002E-2</v>
      </c>
      <c r="K4" s="28">
        <v>0.27900000000000003</v>
      </c>
    </row>
    <row r="5" spans="1:16" ht="16" x14ac:dyDescent="0.2">
      <c r="A5" s="24" t="s">
        <v>10</v>
      </c>
      <c r="B5" s="25" t="s">
        <v>41</v>
      </c>
      <c r="D5" s="15" t="s">
        <v>47</v>
      </c>
      <c r="E5" s="27">
        <v>0.08</v>
      </c>
      <c r="F5" s="28">
        <v>0.12</v>
      </c>
      <c r="G5" s="28">
        <v>0.3</v>
      </c>
      <c r="H5" s="28">
        <v>0.18</v>
      </c>
      <c r="I5" s="28">
        <v>3.5999999999999997E-2</v>
      </c>
      <c r="J5" s="28">
        <v>0.09</v>
      </c>
      <c r="K5" s="28">
        <v>0.19400000000000001</v>
      </c>
    </row>
    <row r="6" spans="1:16" ht="16" x14ac:dyDescent="0.2">
      <c r="A6" s="24" t="s">
        <v>11</v>
      </c>
      <c r="B6" s="25" t="s">
        <v>41</v>
      </c>
      <c r="D6" s="15" t="s">
        <v>39</v>
      </c>
      <c r="E6" s="27">
        <v>0</v>
      </c>
      <c r="F6" s="28"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</row>
    <row r="7" spans="1:16" ht="16" x14ac:dyDescent="0.2">
      <c r="A7" s="24" t="s">
        <v>12</v>
      </c>
      <c r="B7" s="25" t="s">
        <v>41</v>
      </c>
      <c r="D7" s="15" t="s">
        <v>41</v>
      </c>
      <c r="E7" s="27">
        <v>0</v>
      </c>
      <c r="F7" s="28">
        <v>0.17</v>
      </c>
      <c r="G7" s="28">
        <v>0.1</v>
      </c>
      <c r="H7" s="28">
        <v>0.69</v>
      </c>
      <c r="I7" s="28">
        <v>1.2999999999999999E-2</v>
      </c>
      <c r="J7" s="28">
        <v>2.7E-2</v>
      </c>
      <c r="K7" s="28">
        <v>0</v>
      </c>
    </row>
    <row r="8" spans="1:16" ht="16" x14ac:dyDescent="0.2">
      <c r="A8" s="24" t="s">
        <v>13</v>
      </c>
      <c r="B8" s="25" t="s">
        <v>41</v>
      </c>
      <c r="D8" s="15" t="s">
        <v>40</v>
      </c>
      <c r="E8" s="28">
        <v>0</v>
      </c>
      <c r="F8" s="28">
        <v>0</v>
      </c>
      <c r="G8" s="28">
        <v>0.65</v>
      </c>
      <c r="H8" s="28">
        <v>0.1</v>
      </c>
      <c r="I8" s="28">
        <v>2.5000000000000001E-2</v>
      </c>
      <c r="J8" s="28">
        <v>0.22500000000000001</v>
      </c>
      <c r="K8" s="28">
        <v>0</v>
      </c>
    </row>
    <row r="9" spans="1:16" ht="16" x14ac:dyDescent="0.2">
      <c r="A9" s="24" t="s">
        <v>42</v>
      </c>
      <c r="B9" s="25" t="s">
        <v>41</v>
      </c>
      <c r="D9" s="15" t="s">
        <v>3</v>
      </c>
      <c r="E9" s="27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</row>
    <row r="10" spans="1:16" x14ac:dyDescent="0.2">
      <c r="A10" s="24" t="s">
        <v>43</v>
      </c>
      <c r="B10" s="24" t="s">
        <v>44</v>
      </c>
    </row>
    <row r="11" spans="1:16" x14ac:dyDescent="0.2">
      <c r="A11" s="24" t="s">
        <v>45</v>
      </c>
      <c r="B11" s="24" t="s">
        <v>44</v>
      </c>
    </row>
    <row r="12" spans="1:16" x14ac:dyDescent="0.2">
      <c r="A12" s="24" t="s">
        <v>46</v>
      </c>
      <c r="B12" s="24" t="s">
        <v>47</v>
      </c>
    </row>
    <row r="13" spans="1:16" x14ac:dyDescent="0.2">
      <c r="A13" s="26" t="s">
        <v>27</v>
      </c>
      <c r="B13" s="25" t="s">
        <v>37</v>
      </c>
    </row>
    <row r="14" spans="1:16" x14ac:dyDescent="0.2">
      <c r="A14" s="26" t="s">
        <v>28</v>
      </c>
      <c r="B14" s="25" t="s">
        <v>37</v>
      </c>
    </row>
    <row r="15" spans="1:16" x14ac:dyDescent="0.2">
      <c r="A15" s="26" t="s">
        <v>29</v>
      </c>
      <c r="B15" s="25" t="s">
        <v>39</v>
      </c>
    </row>
    <row r="16" spans="1:16" x14ac:dyDescent="0.2">
      <c r="A16" s="26" t="s">
        <v>30</v>
      </c>
      <c r="B16" s="25" t="s">
        <v>39</v>
      </c>
    </row>
    <row r="17" spans="1:2" x14ac:dyDescent="0.2">
      <c r="A17" s="26" t="s">
        <v>25</v>
      </c>
      <c r="B17" s="25" t="s">
        <v>41</v>
      </c>
    </row>
    <row r="18" spans="1:2" x14ac:dyDescent="0.2">
      <c r="A18" s="26" t="s">
        <v>31</v>
      </c>
      <c r="B18" s="25" t="s">
        <v>41</v>
      </c>
    </row>
    <row r="19" spans="1:2" x14ac:dyDescent="0.2">
      <c r="A19" s="26" t="s">
        <v>26</v>
      </c>
      <c r="B19" s="25" t="s">
        <v>41</v>
      </c>
    </row>
    <row r="20" spans="1:2" x14ac:dyDescent="0.2">
      <c r="A20" s="26" t="s">
        <v>32</v>
      </c>
      <c r="B20" s="25" t="s">
        <v>41</v>
      </c>
    </row>
    <row r="21" spans="1:2" x14ac:dyDescent="0.2">
      <c r="A21" s="26" t="s">
        <v>33</v>
      </c>
      <c r="B21" s="25" t="s">
        <v>40</v>
      </c>
    </row>
    <row r="22" spans="1:2" x14ac:dyDescent="0.2">
      <c r="A22" s="26" t="s">
        <v>34</v>
      </c>
      <c r="B22" s="25" t="s">
        <v>47</v>
      </c>
    </row>
    <row r="23" spans="1:2" x14ac:dyDescent="0.2">
      <c r="A23" s="26" t="s">
        <v>15</v>
      </c>
      <c r="B23" s="25" t="s">
        <v>44</v>
      </c>
    </row>
    <row r="24" spans="1:2" x14ac:dyDescent="0.2">
      <c r="A24" s="26" t="s">
        <v>16</v>
      </c>
      <c r="B24" s="25" t="s">
        <v>47</v>
      </c>
    </row>
    <row r="25" spans="1:2" x14ac:dyDescent="0.2">
      <c r="A25" s="27" t="s">
        <v>17</v>
      </c>
      <c r="B25" s="25" t="s">
        <v>37</v>
      </c>
    </row>
    <row r="26" spans="1:2" x14ac:dyDescent="0.2">
      <c r="A26" s="27" t="s">
        <v>18</v>
      </c>
      <c r="B26" s="25" t="s">
        <v>37</v>
      </c>
    </row>
    <row r="27" spans="1:2" x14ac:dyDescent="0.2">
      <c r="A27" s="27" t="s">
        <v>19</v>
      </c>
      <c r="B27" s="25" t="s">
        <v>37</v>
      </c>
    </row>
    <row r="28" spans="1:2" x14ac:dyDescent="0.2">
      <c r="A28" s="27" t="s">
        <v>20</v>
      </c>
      <c r="B28" s="25" t="s">
        <v>39</v>
      </c>
    </row>
    <row r="29" spans="1:2" x14ac:dyDescent="0.2">
      <c r="A29" s="27" t="s">
        <v>21</v>
      </c>
      <c r="B29" s="25" t="s">
        <v>39</v>
      </c>
    </row>
    <row r="30" spans="1:2" x14ac:dyDescent="0.2">
      <c r="A30" s="27" t="s">
        <v>22</v>
      </c>
      <c r="B30" s="25" t="s">
        <v>39</v>
      </c>
    </row>
    <row r="31" spans="1:2" x14ac:dyDescent="0.2">
      <c r="A31" s="27" t="s">
        <v>23</v>
      </c>
      <c r="B31" s="25" t="s">
        <v>3</v>
      </c>
    </row>
    <row r="32" spans="1:2" x14ac:dyDescent="0.2">
      <c r="A32" s="27" t="s">
        <v>24</v>
      </c>
      <c r="B32" s="25" t="s">
        <v>40</v>
      </c>
    </row>
    <row r="33" spans="1:2" x14ac:dyDescent="0.2">
      <c r="A33" s="27" t="s">
        <v>25</v>
      </c>
      <c r="B33" s="25" t="s">
        <v>41</v>
      </c>
    </row>
    <row r="34" spans="1:2" x14ac:dyDescent="0.2">
      <c r="A34" s="27" t="s">
        <v>26</v>
      </c>
      <c r="B34" s="25" t="s">
        <v>41</v>
      </c>
    </row>
    <row r="35" spans="1:2" x14ac:dyDescent="0.2">
      <c r="A35" s="27" t="s">
        <v>14</v>
      </c>
      <c r="B35" s="25" t="s">
        <v>41</v>
      </c>
    </row>
    <row r="36" spans="1:2" x14ac:dyDescent="0.2">
      <c r="A36" s="27" t="s">
        <v>7</v>
      </c>
      <c r="B36" s="25" t="s">
        <v>37</v>
      </c>
    </row>
    <row r="37" spans="1:2" x14ac:dyDescent="0.2">
      <c r="A37" s="27" t="s">
        <v>8</v>
      </c>
      <c r="B37" s="25" t="s">
        <v>39</v>
      </c>
    </row>
    <row r="38" spans="1:2" x14ac:dyDescent="0.2">
      <c r="A38" s="27" t="s">
        <v>6</v>
      </c>
      <c r="B38" s="25" t="s">
        <v>35</v>
      </c>
    </row>
  </sheetData>
  <mergeCells count="1">
    <mergeCell ref="D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D8D0-3038-1343-9A46-FD5D7A0E2A97}">
  <dimension ref="A1:N971"/>
  <sheetViews>
    <sheetView tabSelected="1" zoomScale="144" zoomScaleNormal="240" workbookViewId="0">
      <selection activeCell="F4" sqref="F4"/>
    </sheetView>
  </sheetViews>
  <sheetFormatPr baseColWidth="10" defaultRowHeight="15" x14ac:dyDescent="0.2"/>
  <cols>
    <col min="5" max="5" width="22.5" bestFit="1" customWidth="1"/>
    <col min="13" max="13" width="17.1640625" bestFit="1" customWidth="1"/>
  </cols>
  <sheetData>
    <row r="1" spans="1:14" x14ac:dyDescent="0.2">
      <c r="A1" s="62"/>
      <c r="B1" s="62"/>
      <c r="C1" s="62"/>
      <c r="D1" s="62"/>
      <c r="E1" s="62"/>
      <c r="F1" s="66" t="str">
        <f>'Resin Fractions'!B24</f>
        <v>PET</v>
      </c>
      <c r="G1" s="66" t="str">
        <f>'Resin Fractions'!C24</f>
        <v>HDPE</v>
      </c>
      <c r="H1" s="66" t="str">
        <f>'Resin Fractions'!D24</f>
        <v>PP</v>
      </c>
      <c r="I1" s="66" t="str">
        <f>'Resin Fractions'!E24</f>
        <v>LDPE/LLDPE</v>
      </c>
      <c r="J1" s="66" t="str">
        <f>'Resin Fractions'!F24</f>
        <v>PVC</v>
      </c>
      <c r="K1" s="66" t="str">
        <f>'Resin Fractions'!G24</f>
        <v>Other Resins</v>
      </c>
      <c r="L1" s="66" t="str">
        <f>'Resin Fractions'!H24</f>
        <v>PS</v>
      </c>
      <c r="M1" s="66" t="str">
        <f>'Resin Fractions'!I24</f>
        <v>Total Plastic Fraction</v>
      </c>
    </row>
    <row r="2" spans="1:14" x14ac:dyDescent="0.2">
      <c r="A2" s="17" t="s">
        <v>119</v>
      </c>
      <c r="B2" s="17" t="s">
        <v>120</v>
      </c>
      <c r="C2" s="17" t="s">
        <v>112</v>
      </c>
      <c r="D2" s="17" t="s">
        <v>113</v>
      </c>
      <c r="E2" s="17" t="s">
        <v>183</v>
      </c>
      <c r="F2" s="44" t="s">
        <v>101</v>
      </c>
      <c r="G2" s="44" t="s">
        <v>102</v>
      </c>
      <c r="H2" s="44" t="s">
        <v>103</v>
      </c>
      <c r="I2" s="44" t="s">
        <v>104</v>
      </c>
      <c r="J2" s="44" t="s">
        <v>105</v>
      </c>
      <c r="K2" s="44" t="s">
        <v>106</v>
      </c>
      <c r="L2" s="44" t="s">
        <v>107</v>
      </c>
      <c r="M2" s="44" t="s">
        <v>110</v>
      </c>
      <c r="N2" s="67" t="s">
        <v>182</v>
      </c>
    </row>
    <row r="3" spans="1:14" x14ac:dyDescent="0.2">
      <c r="A3" s="37">
        <f>'DRS County Waste Raw'!A2</f>
        <v>2021</v>
      </c>
      <c r="B3" s="63" t="str">
        <f>'DRS County Waste Raw'!B2</f>
        <v>alameda</v>
      </c>
      <c r="C3" s="63" t="str">
        <f>'DRS County Waste Raw'!C2</f>
        <v>Bay Area </v>
      </c>
      <c r="D3" s="63">
        <f>'DRS County Waste Raw'!D2</f>
        <v>1666341</v>
      </c>
      <c r="E3" s="68">
        <f>'DRS County Waste Raw'!E2</f>
        <v>1173876.977656184</v>
      </c>
      <c r="F3" s="70">
        <f>(INDEX('Resin Fractions'!$A$24:$I$41,MATCH('Disposed Waste by Resin'!$A3,'Resin Fractions'!$A$24:$A$41,0),MATCH('Disposed Waste by Resin'!F$1,'Resin Fractions'!$A$24:$I$24,0)))*$E3</f>
        <v>14753.58915340294</v>
      </c>
      <c r="G3" s="70">
        <f>(INDEX('Resin Fractions'!$A$24:$I$41,MATCH('Disposed Waste by Resin'!$A3,'Resin Fractions'!$A$24:$A$41,0),MATCH('Disposed Waste by Resin'!G$1,'Resin Fractions'!$A$24:$I$24,0)))*$E3</f>
        <v>23656.151432870847</v>
      </c>
      <c r="H3" s="70">
        <f>(INDEX('Resin Fractions'!$A$24:$I$41,MATCH('Disposed Waste by Resin'!$A3,'Resin Fractions'!$A$24:$A$41,0),MATCH('Disposed Waste by Resin'!H$1,'Resin Fractions'!$A$24:$I$24,0)))*$E3</f>
        <v>38886.602650923174</v>
      </c>
      <c r="I3" s="70">
        <f>(INDEX('Resin Fractions'!$A$24:$I$41,MATCH('Disposed Waste by Resin'!$A3,'Resin Fractions'!$A$24:$A$41,0),MATCH('Disposed Waste by Resin'!I$1,'Resin Fractions'!$A$24:$I$24,0)))*$E3</f>
        <v>51814.984261494305</v>
      </c>
      <c r="J3" s="70">
        <f>(INDEX('Resin Fractions'!$A$24:$I$41,MATCH('Disposed Waste by Resin'!$A3,'Resin Fractions'!$A$24:$A$41,0),MATCH('Disposed Waste by Resin'!J$1,'Resin Fractions'!$A$24:$I$24,0)))*$E3</f>
        <v>3342.5044239690642</v>
      </c>
      <c r="K3" s="70">
        <f>(INDEX('Resin Fractions'!$A$24:$I$41,MATCH('Disposed Waste by Resin'!$A3,'Resin Fractions'!$A$24:$A$41,0),MATCH('Disposed Waste by Resin'!K$1,'Resin Fractions'!$A$24:$I$24,0)))*$E3</f>
        <v>17048.410945384181</v>
      </c>
      <c r="L3" s="70">
        <f>(INDEX('Resin Fractions'!$A$24:$I$41,MATCH('Disposed Waste by Resin'!$A3,'Resin Fractions'!$A$24:$A$41,0),MATCH('Disposed Waste by Resin'!L$1,'Resin Fractions'!$A$24:$I$24,0)))*$E3</f>
        <v>10785.503347329792</v>
      </c>
      <c r="M3" s="70">
        <f>(INDEX('Resin Fractions'!$A$24:$I$41,MATCH('Disposed Waste by Resin'!$A3,'Resin Fractions'!$A$24:$A$41,0),MATCH('Disposed Waste by Resin'!M$1,'Resin Fractions'!$A$24:$I$24,0)))*$E3</f>
        <v>160287.74621537427</v>
      </c>
    </row>
    <row r="4" spans="1:14" x14ac:dyDescent="0.2">
      <c r="A4" s="37">
        <f>'DRS County Waste Raw'!A3</f>
        <v>2021</v>
      </c>
      <c r="B4" s="63" t="str">
        <f>'DRS County Waste Raw'!B3</f>
        <v>alpine</v>
      </c>
      <c r="C4" s="63" t="str">
        <f>'DRS County Waste Raw'!C3</f>
        <v>Mountain </v>
      </c>
      <c r="D4" s="63">
        <f>'DRS County Waste Raw'!D3</f>
        <v>1195</v>
      </c>
      <c r="E4" s="68">
        <f>'DRS County Waste Raw'!E3</f>
        <v>688.82338318845132</v>
      </c>
      <c r="F4" s="9">
        <f>(INDEX('Resin Fractions'!$A$24:$I$41,MATCH('Disposed Waste by Resin'!$A4,'Resin Fractions'!$A$24:$A$41,0),MATCH('Disposed Waste by Resin'!F$1,'Resin Fractions'!$A$24:$I$24,0)))*$E4</f>
        <v>8.6573102533372754</v>
      </c>
      <c r="G4" s="9">
        <f>(INDEX('Resin Fractions'!$A$24:$I$41,MATCH('Disposed Waste by Resin'!$A4,'Resin Fractions'!$A$24:$A$41,0),MATCH('Disposed Waste by Resin'!G$1,'Resin Fractions'!$A$24:$I$24,0)))*$E4</f>
        <v>13.881275954268721</v>
      </c>
      <c r="H4" s="9">
        <f>(INDEX('Resin Fractions'!$A$24:$I$41,MATCH('Disposed Waste by Resin'!$A4,'Resin Fractions'!$A$24:$A$41,0),MATCH('Disposed Waste by Resin'!H$1,'Resin Fractions'!$A$24:$I$24,0)))*$E4</f>
        <v>22.818405768716961</v>
      </c>
      <c r="I4" s="9">
        <f>(INDEX('Resin Fractions'!$A$24:$I$41,MATCH('Disposed Waste by Resin'!$A4,'Resin Fractions'!$A$24:$A$41,0),MATCH('Disposed Waste by Resin'!I$1,'Resin Fractions'!$A$24:$I$24,0)))*$E4</f>
        <v>30.404696095260238</v>
      </c>
      <c r="J4" s="9">
        <f>(INDEX('Resin Fractions'!$A$24:$I$41,MATCH('Disposed Waste by Resin'!$A4,'Resin Fractions'!$A$24:$A$41,0),MATCH('Disposed Waste by Resin'!J$1,'Resin Fractions'!$A$24:$I$24,0)))*$E4</f>
        <v>1.9613598779642165</v>
      </c>
      <c r="K4" s="9">
        <f>(INDEX('Resin Fractions'!$A$24:$I$41,MATCH('Disposed Waste by Resin'!$A4,'Resin Fractions'!$A$24:$A$41,0),MATCH('Disposed Waste by Resin'!K$1,'Resin Fractions'!$A$24:$I$24,0)))*$E4</f>
        <v>10.003896770199759</v>
      </c>
      <c r="L4" s="9">
        <f>(INDEX('Resin Fractions'!$A$24:$I$41,MATCH('Disposed Waste by Resin'!$A4,'Resin Fractions'!$A$24:$A$41,0),MATCH('Disposed Waste by Resin'!L$1,'Resin Fractions'!$A$24:$I$24,0)))*$E4</f>
        <v>6.3288632850878157</v>
      </c>
      <c r="M4" s="9">
        <f>(INDEX('Resin Fractions'!$A$24:$I$41,MATCH('Disposed Waste by Resin'!$A4,'Resin Fractions'!$A$24:$A$41,0),MATCH('Disposed Waste by Resin'!M$1,'Resin Fractions'!$A$24:$I$24,0)))*$E4</f>
        <v>94.055808004834972</v>
      </c>
    </row>
    <row r="5" spans="1:14" x14ac:dyDescent="0.2">
      <c r="A5" s="37">
        <f>'DRS County Waste Raw'!A4</f>
        <v>2021</v>
      </c>
      <c r="B5" s="63" t="str">
        <f>'DRS County Waste Raw'!B4</f>
        <v>amador</v>
      </c>
      <c r="C5" s="63" t="str">
        <f>'DRS County Waste Raw'!C4</f>
        <v>Mountain </v>
      </c>
      <c r="D5" s="63">
        <f>'DRS County Waste Raw'!D4</f>
        <v>40047</v>
      </c>
      <c r="E5" s="68">
        <f>'DRS County Waste Raw'!E4</f>
        <v>32991.134301270416</v>
      </c>
      <c r="F5" s="9">
        <f>(INDEX('Resin Fractions'!$A$24:$I$41,MATCH('Disposed Waste by Resin'!$A5,'Resin Fractions'!$A$24:$A$41,0),MATCH('Disposed Waste by Resin'!F$1,'Resin Fractions'!$A$24:$I$24,0)))*$E5</f>
        <v>414.64109991962306</v>
      </c>
      <c r="G5" s="9">
        <f>(INDEX('Resin Fractions'!$A$24:$I$41,MATCH('Disposed Waste by Resin'!$A5,'Resin Fractions'!$A$24:$A$41,0),MATCH('Disposed Waste by Resin'!G$1,'Resin Fractions'!$A$24:$I$24,0)))*$E5</f>
        <v>664.84246972055041</v>
      </c>
      <c r="H5" s="9">
        <f>(INDEX('Resin Fractions'!$A$24:$I$41,MATCH('Disposed Waste by Resin'!$A5,'Resin Fractions'!$A$24:$A$41,0),MATCH('Disposed Waste by Resin'!H$1,'Resin Fractions'!$A$24:$I$24,0)))*$E5</f>
        <v>1092.8855024810753</v>
      </c>
      <c r="I5" s="9">
        <f>(INDEX('Resin Fractions'!$A$24:$I$41,MATCH('Disposed Waste by Resin'!$A5,'Resin Fractions'!$A$24:$A$41,0),MATCH('Disposed Waste by Resin'!I$1,'Resin Fractions'!$A$24:$I$24,0)))*$E5</f>
        <v>1456.2301988427332</v>
      </c>
      <c r="J5" s="9">
        <f>(INDEX('Resin Fractions'!$A$24:$I$41,MATCH('Disposed Waste by Resin'!$A5,'Resin Fractions'!$A$24:$A$41,0),MATCH('Disposed Waste by Resin'!J$1,'Resin Fractions'!$A$24:$I$24,0)))*$E5</f>
        <v>93.939155850837111</v>
      </c>
      <c r="K5" s="9">
        <f>(INDEX('Resin Fractions'!$A$24:$I$41,MATCH('Disposed Waste by Resin'!$A5,'Resin Fractions'!$A$24:$A$41,0),MATCH('Disposed Waste by Resin'!K$1,'Resin Fractions'!$A$24:$I$24,0)))*$E5</f>
        <v>479.13574065097015</v>
      </c>
      <c r="L5" s="9">
        <f>(INDEX('Resin Fractions'!$A$24:$I$41,MATCH('Disposed Waste by Resin'!$A5,'Resin Fractions'!$A$24:$A$41,0),MATCH('Disposed Waste by Resin'!L$1,'Resin Fractions'!$A$24:$I$24,0)))*$E5</f>
        <v>303.12034072685969</v>
      </c>
      <c r="M5" s="9">
        <f>(INDEX('Resin Fractions'!$A$24:$I$41,MATCH('Disposed Waste by Resin'!$A5,'Resin Fractions'!$A$24:$A$41,0),MATCH('Disposed Waste by Resin'!M$1,'Resin Fractions'!$A$24:$I$24,0)))*$E5</f>
        <v>4504.7945081926482</v>
      </c>
    </row>
    <row r="6" spans="1:14" x14ac:dyDescent="0.2">
      <c r="A6" s="37">
        <f>'DRS County Waste Raw'!A5</f>
        <v>2021</v>
      </c>
      <c r="B6" s="63" t="str">
        <f>'DRS County Waste Raw'!B5</f>
        <v>butte</v>
      </c>
      <c r="C6" s="63" t="str">
        <f>'DRS County Waste Raw'!C5</f>
        <v>Central Valley </v>
      </c>
      <c r="D6" s="63">
        <f>'DRS County Waste Raw'!D5</f>
        <v>207403</v>
      </c>
      <c r="E6" s="68">
        <f>'DRS County Waste Raw'!E5</f>
        <v>160837.03989174351</v>
      </c>
      <c r="F6" s="9">
        <f>(INDEX('Resin Fractions'!$A$24:$I$41,MATCH('Disposed Waste by Resin'!$A6,'Resin Fractions'!$A$24:$A$41,0),MATCH('Disposed Waste by Resin'!F$1,'Resin Fractions'!$A$24:$I$24,0)))*$E6</f>
        <v>2021.4414733221449</v>
      </c>
      <c r="G6" s="9">
        <f>(INDEX('Resin Fractions'!$A$24:$I$41,MATCH('Disposed Waste by Resin'!$A6,'Resin Fractions'!$A$24:$A$41,0),MATCH('Disposed Waste by Resin'!G$1,'Resin Fractions'!$A$24:$I$24,0)))*$E6</f>
        <v>3241.2130437131332</v>
      </c>
      <c r="H6" s="9">
        <f>(INDEX('Resin Fractions'!$A$24:$I$41,MATCH('Disposed Waste by Resin'!$A6,'Resin Fractions'!$A$24:$A$41,0),MATCH('Disposed Waste by Resin'!H$1,'Resin Fractions'!$A$24:$I$24,0)))*$E6</f>
        <v>5327.9910764659007</v>
      </c>
      <c r="I6" s="9">
        <f>(INDEX('Resin Fractions'!$A$24:$I$41,MATCH('Disposed Waste by Resin'!$A6,'Resin Fractions'!$A$24:$A$41,0),MATCH('Disposed Waste by Resin'!I$1,'Resin Fractions'!$A$24:$I$24,0)))*$E6</f>
        <v>7099.354403640833</v>
      </c>
      <c r="J6" s="9">
        <f>(INDEX('Resin Fractions'!$A$24:$I$41,MATCH('Disposed Waste by Resin'!$A6,'Resin Fractions'!$A$24:$A$41,0),MATCH('Disposed Waste by Resin'!J$1,'Resin Fractions'!$A$24:$I$24,0)))*$E6</f>
        <v>457.96836262146917</v>
      </c>
      <c r="K6" s="9">
        <f>(INDEX('Resin Fractions'!$A$24:$I$41,MATCH('Disposed Waste by Resin'!$A6,'Resin Fractions'!$A$24:$A$41,0),MATCH('Disposed Waste by Resin'!K$1,'Resin Fractions'!$A$24:$I$24,0)))*$E6</f>
        <v>2335.8631300431716</v>
      </c>
      <c r="L6" s="9">
        <f>(INDEX('Resin Fractions'!$A$24:$I$41,MATCH('Disposed Waste by Resin'!$A6,'Resin Fractions'!$A$24:$A$41,0),MATCH('Disposed Waste by Resin'!L$1,'Resin Fractions'!$A$24:$I$24,0)))*$E6</f>
        <v>1477.7599911624575</v>
      </c>
      <c r="M6" s="9">
        <f>(INDEX('Resin Fractions'!$A$24:$I$41,MATCH('Disposed Waste by Resin'!$A6,'Resin Fractions'!$A$24:$A$41,0),MATCH('Disposed Waste by Resin'!M$1,'Resin Fractions'!$A$24:$I$24,0)))*$E6</f>
        <v>21961.591480969106</v>
      </c>
    </row>
    <row r="7" spans="1:14" x14ac:dyDescent="0.2">
      <c r="A7" s="37">
        <f>'DRS County Waste Raw'!A6</f>
        <v>2021</v>
      </c>
      <c r="B7" s="63" t="str">
        <f>'DRS County Waste Raw'!B6</f>
        <v>calaveras</v>
      </c>
      <c r="C7" s="63" t="str">
        <f>'DRS County Waste Raw'!C6</f>
        <v>Mountain </v>
      </c>
      <c r="D7" s="63">
        <f>'DRS County Waste Raw'!D6</f>
        <v>45259</v>
      </c>
      <c r="E7" s="68">
        <f>'DRS County Waste Raw'!E6</f>
        <v>77248.90199637023</v>
      </c>
      <c r="F7" s="9">
        <f>(INDEX('Resin Fractions'!$A$24:$I$41,MATCH('Disposed Waste by Resin'!$A7,'Resin Fractions'!$A$24:$A$41,0),MATCH('Disposed Waste by Resin'!F$1,'Resin Fractions'!$A$24:$I$24,0)))*$E7</f>
        <v>970.88415932775888</v>
      </c>
      <c r="G7" s="9">
        <f>(INDEX('Resin Fractions'!$A$24:$I$41,MATCH('Disposed Waste by Resin'!$A7,'Resin Fractions'!$A$24:$A$41,0),MATCH('Disposed Waste by Resin'!G$1,'Resin Fractions'!$A$24:$I$24,0)))*$E7</f>
        <v>1556.7318879511772</v>
      </c>
      <c r="H7" s="9">
        <f>(INDEX('Resin Fractions'!$A$24:$I$41,MATCH('Disposed Waste by Resin'!$A7,'Resin Fractions'!$A$24:$A$41,0),MATCH('Disposed Waste by Resin'!H$1,'Resin Fractions'!$A$24:$I$24,0)))*$E7</f>
        <v>2558.996738440831</v>
      </c>
      <c r="I7" s="9">
        <f>(INDEX('Resin Fractions'!$A$24:$I$41,MATCH('Disposed Waste by Resin'!$A7,'Resin Fractions'!$A$24:$A$41,0),MATCH('Disposed Waste by Resin'!I$1,'Resin Fractions'!$A$24:$I$24,0)))*$E7</f>
        <v>3409.770118459528</v>
      </c>
      <c r="J7" s="9">
        <f>(INDEX('Resin Fractions'!$A$24:$I$41,MATCH('Disposed Waste by Resin'!$A7,'Resin Fractions'!$A$24:$A$41,0),MATCH('Disposed Waste by Resin'!J$1,'Resin Fractions'!$A$24:$I$24,0)))*$E7</f>
        <v>219.95899194237847</v>
      </c>
      <c r="K7" s="9">
        <f>(INDEX('Resin Fractions'!$A$24:$I$41,MATCH('Disposed Waste by Resin'!$A7,'Resin Fractions'!$A$24:$A$41,0),MATCH('Disposed Waste by Resin'!K$1,'Resin Fractions'!$A$24:$I$24,0)))*$E7</f>
        <v>1121.8986753989777</v>
      </c>
      <c r="L7" s="9">
        <f>(INDEX('Resin Fractions'!$A$24:$I$41,MATCH('Disposed Waste by Resin'!$A7,'Resin Fractions'!$A$24:$A$41,0),MATCH('Disposed Waste by Resin'!L$1,'Resin Fractions'!$A$24:$I$24,0)))*$E7</f>
        <v>709.75775734433751</v>
      </c>
      <c r="M7" s="9">
        <f>(INDEX('Resin Fractions'!$A$24:$I$41,MATCH('Disposed Waste by Resin'!$A7,'Resin Fractions'!$A$24:$A$41,0),MATCH('Disposed Waste by Resin'!M$1,'Resin Fractions'!$A$24:$I$24,0)))*$E7</f>
        <v>10547.998328864987</v>
      </c>
      <c r="N7" s="69"/>
    </row>
    <row r="8" spans="1:14" x14ac:dyDescent="0.2">
      <c r="A8" s="37">
        <f>'DRS County Waste Raw'!A7</f>
        <v>2021</v>
      </c>
      <c r="B8" s="63" t="str">
        <f>'DRS County Waste Raw'!B7</f>
        <v>colusa</v>
      </c>
      <c r="C8" s="63" t="str">
        <f>'DRS County Waste Raw'!C7</f>
        <v>Central Valley </v>
      </c>
      <c r="D8" s="63">
        <f>'DRS County Waste Raw'!D7</f>
        <v>21774</v>
      </c>
      <c r="E8" s="68">
        <f>'DRS County Waste Raw'!E7</f>
        <v>22726.25226860254</v>
      </c>
      <c r="F8" s="9">
        <f>(INDEX('Resin Fractions'!$A$24:$I$41,MATCH('Disposed Waste by Resin'!$A8,'Resin Fractions'!$A$24:$A$41,0),MATCH('Disposed Waste by Resin'!F$1,'Resin Fractions'!$A$24:$I$24,0)))*$E8</f>
        <v>285.62941036378123</v>
      </c>
      <c r="G8" s="9">
        <f>(INDEX('Resin Fractions'!$A$24:$I$41,MATCH('Disposed Waste by Resin'!$A8,'Resin Fractions'!$A$24:$A$41,0),MATCH('Disposed Waste by Resin'!G$1,'Resin Fractions'!$A$24:$I$24,0)))*$E8</f>
        <v>457.98297044815899</v>
      </c>
      <c r="H8" s="9">
        <f>(INDEX('Resin Fractions'!$A$24:$I$41,MATCH('Disposed Waste by Resin'!$A8,'Resin Fractions'!$A$24:$A$41,0),MATCH('Disposed Waste by Resin'!H$1,'Resin Fractions'!$A$24:$I$24,0)))*$E8</f>
        <v>752.8444279385368</v>
      </c>
      <c r="I8" s="9">
        <f>(INDEX('Resin Fractions'!$A$24:$I$41,MATCH('Disposed Waste by Resin'!$A8,'Resin Fractions'!$A$24:$A$41,0),MATCH('Disposed Waste by Resin'!I$1,'Resin Fractions'!$A$24:$I$24,0)))*$E8</f>
        <v>1003.1378296314836</v>
      </c>
      <c r="J8" s="9">
        <f>(INDEX('Resin Fractions'!$A$24:$I$41,MATCH('Disposed Waste by Resin'!$A8,'Resin Fractions'!$A$24:$A$41,0),MATCH('Disposed Waste by Resin'!J$1,'Resin Fractions'!$A$24:$I$24,0)))*$E8</f>
        <v>64.710868510013157</v>
      </c>
      <c r="K8" s="9">
        <f>(INDEX('Resin Fractions'!$A$24:$I$41,MATCH('Disposed Waste by Resin'!$A8,'Resin Fractions'!$A$24:$A$41,0),MATCH('Disposed Waste by Resin'!K$1,'Resin Fractions'!$A$24:$I$24,0)))*$E8</f>
        <v>330.05714849029482</v>
      </c>
      <c r="L8" s="9">
        <f>(INDEX('Resin Fractions'!$A$24:$I$41,MATCH('Disposed Waste by Resin'!$A8,'Resin Fractions'!$A$24:$A$41,0),MATCH('Disposed Waste by Resin'!L$1,'Resin Fractions'!$A$24:$I$24,0)))*$E8</f>
        <v>208.80728950377733</v>
      </c>
      <c r="M8" s="9">
        <f>(INDEX('Resin Fractions'!$A$24:$I$41,MATCH('Disposed Waste by Resin'!$A8,'Resin Fractions'!$A$24:$A$41,0),MATCH('Disposed Waste by Resin'!M$1,'Resin Fractions'!$A$24:$I$24,0)))*$E8</f>
        <v>3103.1699448860454</v>
      </c>
    </row>
    <row r="9" spans="1:14" x14ac:dyDescent="0.2">
      <c r="A9" s="37">
        <f>'DRS County Waste Raw'!A8</f>
        <v>2021</v>
      </c>
      <c r="B9" s="63" t="str">
        <f>'DRS County Waste Raw'!B8</f>
        <v>contracosta</v>
      </c>
      <c r="C9" s="63" t="str">
        <f>'DRS County Waste Raw'!C8</f>
        <v>Bay Area </v>
      </c>
      <c r="D9" s="63">
        <f>'DRS County Waste Raw'!D8</f>
        <v>1162336</v>
      </c>
      <c r="E9" s="68">
        <f>'DRS County Waste Raw'!E8</f>
        <v>718957.32304900151</v>
      </c>
      <c r="F9" s="9">
        <f>(INDEX('Resin Fractions'!$A$24:$I$41,MATCH('Disposed Waste by Resin'!$A9,'Resin Fractions'!$A$24:$A$41,0),MATCH('Disposed Waste by Resin'!F$1,'Resin Fractions'!$A$24:$I$24,0)))*$E9</f>
        <v>9036.0413953037751</v>
      </c>
      <c r="G9" s="9">
        <f>(INDEX('Resin Fractions'!$A$24:$I$41,MATCH('Disposed Waste by Resin'!$A9,'Resin Fractions'!$A$24:$A$41,0),MATCH('Disposed Waste by Resin'!G$1,'Resin Fractions'!$A$24:$I$24,0)))*$E9</f>
        <v>14488.539797225683</v>
      </c>
      <c r="H9" s="9">
        <f>(INDEX('Resin Fractions'!$A$24:$I$41,MATCH('Disposed Waste by Resin'!$A9,'Resin Fractions'!$A$24:$A$41,0),MATCH('Disposed Waste by Resin'!H$1,'Resin Fractions'!$A$24:$I$24,0)))*$E9</f>
        <v>23816.642013202916</v>
      </c>
      <c r="I9" s="9">
        <f>(INDEX('Resin Fractions'!$A$24:$I$41,MATCH('Disposed Waste by Resin'!$A9,'Resin Fractions'!$A$24:$A$41,0),MATCH('Disposed Waste by Resin'!I$1,'Resin Fractions'!$A$24:$I$24,0)))*$E9</f>
        <v>31734.809598916101</v>
      </c>
      <c r="J9" s="9">
        <f>(INDEX('Resin Fractions'!$A$24:$I$41,MATCH('Disposed Waste by Resin'!$A9,'Resin Fractions'!$A$24:$A$41,0),MATCH('Disposed Waste by Resin'!J$1,'Resin Fractions'!$A$24:$I$24,0)))*$E9</f>
        <v>2047.1634410399781</v>
      </c>
      <c r="K9" s="9">
        <f>(INDEX('Resin Fractions'!$A$24:$I$41,MATCH('Disposed Waste by Resin'!$A9,'Resin Fractions'!$A$24:$A$41,0),MATCH('Disposed Waste by Resin'!K$1,'Resin Fractions'!$A$24:$I$24,0)))*$E9</f>
        <v>10441.536999904154</v>
      </c>
      <c r="L9" s="9">
        <f>(INDEX('Resin Fractions'!$A$24:$I$41,MATCH('Disposed Waste by Resin'!$A9,'Resin Fractions'!$A$24:$A$41,0),MATCH('Disposed Waste by Resin'!L$1,'Resin Fractions'!$A$24:$I$24,0)))*$E9</f>
        <v>6605.7319139309575</v>
      </c>
      <c r="M9" s="9">
        <f>(INDEX('Resin Fractions'!$A$24:$I$41,MATCH('Disposed Waste by Resin'!$A9,'Resin Fractions'!$A$24:$A$41,0),MATCH('Disposed Waste by Resin'!M$1,'Resin Fractions'!$A$24:$I$24,0)))*$E9</f>
        <v>98170.465159523548</v>
      </c>
    </row>
    <row r="10" spans="1:14" x14ac:dyDescent="0.2">
      <c r="A10" s="37">
        <f>'DRS County Waste Raw'!A9</f>
        <v>2021</v>
      </c>
      <c r="B10" s="63" t="str">
        <f>'DRS County Waste Raw'!B9</f>
        <v>delnorte</v>
      </c>
      <c r="C10" s="63" t="str">
        <f>'DRS County Waste Raw'!C9</f>
        <v>Coastal </v>
      </c>
      <c r="D10" s="63">
        <f>'DRS County Waste Raw'!D9</f>
        <v>27450</v>
      </c>
      <c r="E10" s="68">
        <f>'DRS County Waste Raw'!E9</f>
        <v>189.4177387884134</v>
      </c>
      <c r="F10" s="9">
        <f>(INDEX('Resin Fractions'!$A$24:$I$41,MATCH('Disposed Waste by Resin'!$A10,'Resin Fractions'!$A$24:$A$41,0),MATCH('Disposed Waste by Resin'!F$1,'Resin Fractions'!$A$24:$I$24,0)))*$E10</f>
        <v>2.3806510815389323</v>
      </c>
      <c r="G10" s="9">
        <f>(INDEX('Resin Fractions'!$A$24:$I$41,MATCH('Disposed Waste by Resin'!$A10,'Resin Fractions'!$A$24:$A$41,0),MATCH('Disposed Waste by Resin'!G$1,'Resin Fractions'!$A$24:$I$24,0)))*$E10</f>
        <v>3.8171757331823981</v>
      </c>
      <c r="H10" s="9">
        <f>(INDEX('Resin Fractions'!$A$24:$I$41,MATCH('Disposed Waste by Resin'!$A10,'Resin Fractions'!$A$24:$A$41,0),MATCH('Disposed Waste by Resin'!H$1,'Resin Fractions'!$A$24:$I$24,0)))*$E10</f>
        <v>6.2747736632575464</v>
      </c>
      <c r="I10" s="9">
        <f>(INDEX('Resin Fractions'!$A$24:$I$41,MATCH('Disposed Waste by Resin'!$A10,'Resin Fractions'!$A$24:$A$41,0),MATCH('Disposed Waste by Resin'!I$1,'Resin Fractions'!$A$24:$I$24,0)))*$E10</f>
        <v>8.3609077790808275</v>
      </c>
      <c r="J10" s="9">
        <f>(INDEX('Resin Fractions'!$A$24:$I$41,MATCH('Disposed Waste by Resin'!$A10,'Resin Fractions'!$A$24:$A$41,0),MATCH('Disposed Waste by Resin'!J$1,'Resin Fractions'!$A$24:$I$24,0)))*$E10</f>
        <v>0.53934921795861757</v>
      </c>
      <c r="K10" s="9">
        <f>(INDEX('Resin Fractions'!$A$24:$I$41,MATCH('Disposed Waste by Resin'!$A10,'Resin Fractions'!$A$24:$A$41,0),MATCH('Disposed Waste by Resin'!K$1,'Resin Fractions'!$A$24:$I$24,0)))*$E10</f>
        <v>2.7509453824181973</v>
      </c>
      <c r="L10" s="9">
        <f>(INDEX('Resin Fractions'!$A$24:$I$41,MATCH('Disposed Waste by Resin'!$A10,'Resin Fractions'!$A$24:$A$41,0),MATCH('Disposed Waste by Resin'!L$1,'Resin Fractions'!$A$24:$I$24,0)))*$E10</f>
        <v>1.7403575456647515</v>
      </c>
      <c r="M10" s="9">
        <f>(INDEX('Resin Fractions'!$A$24:$I$41,MATCH('Disposed Waste by Resin'!$A10,'Resin Fractions'!$A$24:$A$41,0),MATCH('Disposed Waste by Resin'!M$1,'Resin Fractions'!$A$24:$I$24,0)))*$E10</f>
        <v>25.864160403101266</v>
      </c>
    </row>
    <row r="11" spans="1:14" x14ac:dyDescent="0.2">
      <c r="A11" s="37">
        <f>'DRS County Waste Raw'!A10</f>
        <v>2021</v>
      </c>
      <c r="B11" s="63" t="str">
        <f>'DRS County Waste Raw'!B10</f>
        <v>eldorado</v>
      </c>
      <c r="C11" s="63" t="str">
        <f>'DRS County Waste Raw'!C10</f>
        <v>Mountain </v>
      </c>
      <c r="D11" s="63">
        <f>'DRS County Waste Raw'!D10</f>
        <v>190737</v>
      </c>
      <c r="E11" s="68">
        <f>'DRS County Waste Raw'!E10</f>
        <v>111312.4970862413</v>
      </c>
      <c r="F11" s="9">
        <f>(INDEX('Resin Fractions'!$A$24:$I$41,MATCH('Disposed Waste by Resin'!$A11,'Resin Fractions'!$A$24:$A$41,0),MATCH('Disposed Waste by Resin'!F$1,'Resin Fractions'!$A$24:$I$24,0)))*$E11</f>
        <v>1399.0042235335211</v>
      </c>
      <c r="G11" s="9">
        <f>(INDEX('Resin Fractions'!$A$24:$I$41,MATCH('Disposed Waste by Resin'!$A11,'Resin Fractions'!$A$24:$A$41,0),MATCH('Disposed Waste by Resin'!G$1,'Resin Fractions'!$A$24:$I$24,0)))*$E11</f>
        <v>2243.1867542889681</v>
      </c>
      <c r="H11" s="9">
        <f>(INDEX('Resin Fractions'!$A$24:$I$41,MATCH('Disposed Waste by Resin'!$A11,'Resin Fractions'!$A$24:$A$41,0),MATCH('Disposed Waste by Resin'!H$1,'Resin Fractions'!$A$24:$I$24,0)))*$E11</f>
        <v>3687.4092657625147</v>
      </c>
      <c r="I11" s="9">
        <f>(INDEX('Resin Fractions'!$A$24:$I$41,MATCH('Disposed Waste by Resin'!$A11,'Resin Fractions'!$A$24:$A$41,0),MATCH('Disposed Waste by Resin'!I$1,'Resin Fractions'!$A$24:$I$24,0)))*$E11</f>
        <v>4913.3387862731461</v>
      </c>
      <c r="J11" s="9">
        <f>(INDEX('Resin Fractions'!$A$24:$I$41,MATCH('Disposed Waste by Resin'!$A11,'Resin Fractions'!$A$24:$A$41,0),MATCH('Disposed Waste by Resin'!J$1,'Resin Fractions'!$A$24:$I$24,0)))*$E11</f>
        <v>316.9518791455319</v>
      </c>
      <c r="K11" s="9">
        <f>(INDEX('Resin Fractions'!$A$24:$I$41,MATCH('Disposed Waste by Resin'!$A11,'Resin Fractions'!$A$24:$A$41,0),MATCH('Disposed Waste by Resin'!K$1,'Resin Fractions'!$A$24:$I$24,0)))*$E11</f>
        <v>1616.609942783065</v>
      </c>
      <c r="L11" s="9">
        <f>(INDEX('Resin Fractions'!$A$24:$I$41,MATCH('Disposed Waste by Resin'!$A11,'Resin Fractions'!$A$24:$A$41,0),MATCH('Disposed Waste by Resin'!L$1,'Resin Fractions'!$A$24:$I$24,0)))*$E11</f>
        <v>1022.731796240172</v>
      </c>
      <c r="M11" s="9">
        <f>(INDEX('Resin Fractions'!$A$24:$I$41,MATCH('Disposed Waste by Resin'!$A11,'Resin Fractions'!$A$24:$A$41,0),MATCH('Disposed Waste by Resin'!M$1,'Resin Fractions'!$A$24:$I$24,0)))*$E11</f>
        <v>15199.232648026917</v>
      </c>
    </row>
    <row r="12" spans="1:14" x14ac:dyDescent="0.2">
      <c r="A12" s="37">
        <f>'DRS County Waste Raw'!A11</f>
        <v>2021</v>
      </c>
      <c r="B12" s="63" t="str">
        <f>'DRS County Waste Raw'!B11</f>
        <v>fresno</v>
      </c>
      <c r="C12" s="63" t="str">
        <f>'DRS County Waste Raw'!C11</f>
        <v>Central Valley </v>
      </c>
      <c r="D12" s="63">
        <f>'DRS County Waste Raw'!D11</f>
        <v>1008202</v>
      </c>
      <c r="E12" s="68">
        <f>'DRS County Waste Raw'!E11</f>
        <v>997439.9546279494</v>
      </c>
      <c r="F12" s="9">
        <f>(INDEX('Resin Fractions'!$A$24:$I$41,MATCH('Disposed Waste by Resin'!$A12,'Resin Fractions'!$A$24:$A$41,0),MATCH('Disposed Waste by Resin'!F$1,'Resin Fractions'!$A$24:$I$24,0)))*$E12</f>
        <v>12536.083061405556</v>
      </c>
      <c r="G12" s="9">
        <f>(INDEX('Resin Fractions'!$A$24:$I$41,MATCH('Disposed Waste by Resin'!$A12,'Resin Fractions'!$A$24:$A$41,0),MATCH('Disposed Waste by Resin'!G$1,'Resin Fractions'!$A$24:$I$24,0)))*$E12</f>
        <v>20100.565102645272</v>
      </c>
      <c r="H12" s="9">
        <f>(INDEX('Resin Fractions'!$A$24:$I$41,MATCH('Disposed Waste by Resin'!$A12,'Resin Fractions'!$A$24:$A$41,0),MATCH('Disposed Waste by Resin'!H$1,'Resin Fractions'!$A$24:$I$24,0)))*$E12</f>
        <v>33041.836514432624</v>
      </c>
      <c r="I12" s="9">
        <f>(INDEX('Resin Fractions'!$A$24:$I$41,MATCH('Disposed Waste by Resin'!$A12,'Resin Fractions'!$A$24:$A$41,0),MATCH('Disposed Waste by Resin'!I$1,'Resin Fractions'!$A$24:$I$24,0)))*$E12</f>
        <v>44027.04587837142</v>
      </c>
      <c r="J12" s="9">
        <f>(INDEX('Resin Fractions'!$A$24:$I$41,MATCH('Disposed Waste by Resin'!$A12,'Resin Fractions'!$A$24:$A$41,0),MATCH('Disposed Waste by Resin'!J$1,'Resin Fractions'!$A$24:$I$24,0)))*$E12</f>
        <v>2840.1165747744149</v>
      </c>
      <c r="K12" s="9">
        <f>(INDEX('Resin Fractions'!$A$24:$I$41,MATCH('Disposed Waste by Resin'!$A12,'Resin Fractions'!$A$24:$A$41,0),MATCH('Disposed Waste by Resin'!K$1,'Resin Fractions'!$A$24:$I$24,0)))*$E12</f>
        <v>14485.98666088087</v>
      </c>
      <c r="L12" s="9">
        <f>(INDEX('Resin Fractions'!$A$24:$I$41,MATCH('Disposed Waste by Resin'!$A12,'Resin Fractions'!$A$24:$A$41,0),MATCH('Disposed Waste by Resin'!L$1,'Resin Fractions'!$A$24:$I$24,0)))*$E12</f>
        <v>9164.4117519707379</v>
      </c>
      <c r="M12" s="9">
        <f>(INDEX('Resin Fractions'!$A$24:$I$41,MATCH('Disposed Waste by Resin'!$A12,'Resin Fractions'!$A$24:$A$41,0),MATCH('Disposed Waste by Resin'!M$1,'Resin Fractions'!$A$24:$I$24,0)))*$E12</f>
        <v>136196.04554448088</v>
      </c>
    </row>
    <row r="13" spans="1:14" x14ac:dyDescent="0.2">
      <c r="A13" s="37">
        <f>'DRS County Waste Raw'!A12</f>
        <v>2021</v>
      </c>
      <c r="B13" s="63" t="str">
        <f>'DRS County Waste Raw'!B12</f>
        <v>glenn</v>
      </c>
      <c r="C13" s="63" t="str">
        <f>'DRS County Waste Raw'!C12</f>
        <v>Central Valley </v>
      </c>
      <c r="D13" s="63">
        <f>'DRS County Waste Raw'!D12</f>
        <v>28812</v>
      </c>
      <c r="E13" s="68">
        <f>'DRS County Waste Raw'!E12</f>
        <v>28851.542649727759</v>
      </c>
      <c r="F13" s="9">
        <f>(INDEX('Resin Fractions'!$A$24:$I$41,MATCH('Disposed Waste by Resin'!$A13,'Resin Fractions'!$A$24:$A$41,0),MATCH('Disposed Waste by Resin'!F$1,'Resin Fractions'!$A$24:$I$24,0)))*$E13</f>
        <v>362.61364248395557</v>
      </c>
      <c r="G13" s="9">
        <f>(INDEX('Resin Fractions'!$A$24:$I$41,MATCH('Disposed Waste by Resin'!$A13,'Resin Fractions'!$A$24:$A$41,0),MATCH('Disposed Waste by Resin'!G$1,'Resin Fractions'!$A$24:$I$24,0)))*$E13</f>
        <v>581.42077490661325</v>
      </c>
      <c r="H13" s="9">
        <f>(INDEX('Resin Fractions'!$A$24:$I$41,MATCH('Disposed Waste by Resin'!$A13,'Resin Fractions'!$A$24:$A$41,0),MATCH('Disposed Waste by Resin'!H$1,'Resin Fractions'!$A$24:$I$24,0)))*$E13</f>
        <v>955.75473089713353</v>
      </c>
      <c r="I13" s="9">
        <f>(INDEX('Resin Fractions'!$A$24:$I$41,MATCH('Disposed Waste by Resin'!$A13,'Resin Fractions'!$A$24:$A$41,0),MATCH('Disposed Waste by Resin'!I$1,'Resin Fractions'!$A$24:$I$24,0)))*$E13</f>
        <v>1273.5084312670863</v>
      </c>
      <c r="J13" s="9">
        <f>(INDEX('Resin Fractions'!$A$24:$I$41,MATCH('Disposed Waste by Resin'!$A13,'Resin Fractions'!$A$24:$A$41,0),MATCH('Disposed Waste by Resin'!J$1,'Resin Fractions'!$A$24:$I$24,0)))*$E13</f>
        <v>82.152057481863622</v>
      </c>
      <c r="K13" s="9">
        <f>(INDEX('Resin Fractions'!$A$24:$I$41,MATCH('Disposed Waste by Resin'!$A13,'Resin Fractions'!$A$24:$A$41,0),MATCH('Disposed Waste by Resin'!K$1,'Resin Fractions'!$A$24:$I$24,0)))*$E13</f>
        <v>419.01576133040197</v>
      </c>
      <c r="L13" s="9">
        <f>(INDEX('Resin Fractions'!$A$24:$I$41,MATCH('Disposed Waste by Resin'!$A13,'Resin Fractions'!$A$24:$A$41,0),MATCH('Disposed Waste by Resin'!L$1,'Resin Fractions'!$A$24:$I$24,0)))*$E13</f>
        <v>265.08604883416314</v>
      </c>
      <c r="M13" s="9">
        <f>(INDEX('Resin Fractions'!$A$24:$I$41,MATCH('Disposed Waste by Resin'!$A13,'Resin Fractions'!$A$24:$A$41,0),MATCH('Disposed Waste by Resin'!M$1,'Resin Fractions'!$A$24:$I$24,0)))*$E13</f>
        <v>3939.5514472012169</v>
      </c>
    </row>
    <row r="14" spans="1:14" x14ac:dyDescent="0.2">
      <c r="A14" s="37">
        <f>'DRS County Waste Raw'!A13</f>
        <v>2021</v>
      </c>
      <c r="B14" s="63" t="str">
        <f>'DRS County Waste Raw'!B13</f>
        <v>humboldt</v>
      </c>
      <c r="C14" s="63" t="str">
        <f>'DRS County Waste Raw'!C13</f>
        <v>Coastal </v>
      </c>
      <c r="D14" s="63">
        <f>'DRS County Waste Raw'!D13</f>
        <v>135130</v>
      </c>
      <c r="E14" s="68">
        <f>'DRS County Waste Raw'!E13</f>
        <v>22004.07781537317</v>
      </c>
      <c r="F14" s="9">
        <f>(INDEX('Resin Fractions'!$A$24:$I$41,MATCH('Disposed Waste by Resin'!$A14,'Resin Fractions'!$A$24:$A$41,0),MATCH('Disposed Waste by Resin'!F$1,'Resin Fractions'!$A$24:$I$24,0)))*$E14</f>
        <v>276.55293524515071</v>
      </c>
      <c r="G14" s="9">
        <f>(INDEX('Resin Fractions'!$A$24:$I$41,MATCH('Disposed Waste by Resin'!$A14,'Resin Fractions'!$A$24:$A$41,0),MATCH('Disposed Waste by Resin'!G$1,'Resin Fractions'!$A$24:$I$24,0)))*$E14</f>
        <v>443.42959854316166</v>
      </c>
      <c r="H14" s="9">
        <f>(INDEX('Resin Fractions'!$A$24:$I$41,MATCH('Disposed Waste by Resin'!$A14,'Resin Fractions'!$A$24:$A$41,0),MATCH('Disposed Waste by Resin'!H$1,'Resin Fractions'!$A$24:$I$24,0)))*$E14</f>
        <v>728.92121320486865</v>
      </c>
      <c r="I14" s="9">
        <f>(INDEX('Resin Fractions'!$A$24:$I$41,MATCH('Disposed Waste by Resin'!$A14,'Resin Fractions'!$A$24:$A$41,0),MATCH('Disposed Waste by Resin'!I$1,'Resin Fractions'!$A$24:$I$24,0)))*$E14</f>
        <v>971.26101575713142</v>
      </c>
      <c r="J14" s="9">
        <f>(INDEX('Resin Fractions'!$A$24:$I$41,MATCH('Disposed Waste by Resin'!$A14,'Resin Fractions'!$A$24:$A$41,0),MATCH('Disposed Waste by Resin'!J$1,'Resin Fractions'!$A$24:$I$24,0)))*$E14</f>
        <v>62.654544592990554</v>
      </c>
      <c r="K14" s="9">
        <f>(INDEX('Resin Fractions'!$A$24:$I$41,MATCH('Disposed Waste by Resin'!$A14,'Resin Fractions'!$A$24:$A$41,0),MATCH('Disposed Waste by Resin'!K$1,'Resin Fractions'!$A$24:$I$24,0)))*$E14</f>
        <v>319.56888857272236</v>
      </c>
      <c r="L14" s="9">
        <f>(INDEX('Resin Fractions'!$A$24:$I$41,MATCH('Disposed Waste by Resin'!$A14,'Resin Fractions'!$A$24:$A$41,0),MATCH('Disposed Waste by Resin'!L$1,'Resin Fractions'!$A$24:$I$24,0)))*$E14</f>
        <v>202.17199881240239</v>
      </c>
      <c r="M14" s="9">
        <f>(INDEX('Resin Fractions'!$A$24:$I$41,MATCH('Disposed Waste by Resin'!$A14,'Resin Fractions'!$A$24:$A$41,0),MATCH('Disposed Waste by Resin'!M$1,'Resin Fractions'!$A$24:$I$24,0)))*$E14</f>
        <v>3004.5601947284272</v>
      </c>
    </row>
    <row r="15" spans="1:14" x14ac:dyDescent="0.2">
      <c r="A15" s="37">
        <f>'DRS County Waste Raw'!A14</f>
        <v>2021</v>
      </c>
      <c r="B15" s="63" t="str">
        <f>'DRS County Waste Raw'!B14</f>
        <v>imperial</v>
      </c>
      <c r="C15" s="63" t="str">
        <f>'DRS County Waste Raw'!C14</f>
        <v>Southern </v>
      </c>
      <c r="D15" s="63">
        <f>'DRS County Waste Raw'!D14</f>
        <v>180403</v>
      </c>
      <c r="E15" s="68">
        <f>'DRS County Waste Raw'!E14</f>
        <v>114068.24088255411</v>
      </c>
      <c r="F15" s="9">
        <f>(INDEX('Resin Fractions'!$A$24:$I$41,MATCH('Disposed Waste by Resin'!$A15,'Resin Fractions'!$A$24:$A$41,0),MATCH('Disposed Waste by Resin'!F$1,'Resin Fractions'!$A$24:$I$24,0)))*$E15</f>
        <v>1433.6391235756157</v>
      </c>
      <c r="G15" s="9">
        <f>(INDEX('Resin Fractions'!$A$24:$I$41,MATCH('Disposed Waste by Resin'!$A15,'Resin Fractions'!$A$24:$A$41,0),MATCH('Disposed Waste by Resin'!G$1,'Resin Fractions'!$A$24:$I$24,0)))*$E15</f>
        <v>2298.7209318873161</v>
      </c>
      <c r="H15" s="9">
        <f>(INDEX('Resin Fractions'!$A$24:$I$41,MATCH('Disposed Waste by Resin'!$A15,'Resin Fractions'!$A$24:$A$41,0),MATCH('Disposed Waste by Resin'!H$1,'Resin Fractions'!$A$24:$I$24,0)))*$E15</f>
        <v>3778.6978045572068</v>
      </c>
      <c r="I15" s="9">
        <f>(INDEX('Resin Fractions'!$A$24:$I$41,MATCH('Disposed Waste by Resin'!$A15,'Resin Fractions'!$A$24:$A$41,0),MATCH('Disposed Waste by Resin'!I$1,'Resin Fractions'!$A$24:$I$24,0)))*$E15</f>
        <v>5034.9774453085729</v>
      </c>
      <c r="J15" s="9">
        <f>(INDEX('Resin Fractions'!$A$24:$I$41,MATCH('Disposed Waste by Resin'!$A15,'Resin Fractions'!$A$24:$A$41,0),MATCH('Disposed Waste by Resin'!J$1,'Resin Fractions'!$A$24:$I$24,0)))*$E15</f>
        <v>324.79860074057683</v>
      </c>
      <c r="K15" s="9">
        <f>(INDEX('Resin Fractions'!$A$24:$I$41,MATCH('Disposed Waste by Resin'!$A15,'Resin Fractions'!$A$24:$A$41,0),MATCH('Disposed Waste by Resin'!K$1,'Resin Fractions'!$A$24:$I$24,0)))*$E15</f>
        <v>1656.6320691165572</v>
      </c>
      <c r="L15" s="9">
        <f>(INDEX('Resin Fractions'!$A$24:$I$41,MATCH('Disposed Waste by Resin'!$A15,'Resin Fractions'!$A$24:$A$41,0),MATCH('Disposed Waste by Resin'!L$1,'Resin Fractions'!$A$24:$I$24,0)))*$E15</f>
        <v>1048.0513863720607</v>
      </c>
      <c r="M15" s="9">
        <f>(INDEX('Resin Fractions'!$A$24:$I$41,MATCH('Disposed Waste by Resin'!$A15,'Resin Fractions'!$A$24:$A$41,0),MATCH('Disposed Waste by Resin'!M$1,'Resin Fractions'!$A$24:$I$24,0)))*$E15</f>
        <v>15575.517361557904</v>
      </c>
    </row>
    <row r="16" spans="1:14" x14ac:dyDescent="0.2">
      <c r="A16" s="37">
        <f>'DRS County Waste Raw'!A15</f>
        <v>2021</v>
      </c>
      <c r="B16" s="63" t="str">
        <f>'DRS County Waste Raw'!B15</f>
        <v>inyo</v>
      </c>
      <c r="C16" s="63" t="str">
        <f>'DRS County Waste Raw'!C15</f>
        <v>Mountain </v>
      </c>
      <c r="D16" s="63">
        <f>'DRS County Waste Raw'!D15</f>
        <v>18981</v>
      </c>
      <c r="E16" s="68">
        <f>'DRS County Waste Raw'!E15</f>
        <v>18214.41016333938</v>
      </c>
      <c r="F16" s="9">
        <f>(INDEX('Resin Fractions'!$A$24:$I$41,MATCH('Disposed Waste by Resin'!$A16,'Resin Fractions'!$A$24:$A$41,0),MATCH('Disposed Waste by Resin'!F$1,'Resin Fractions'!$A$24:$I$24,0)))*$E16</f>
        <v>228.92341304625509</v>
      </c>
      <c r="G16" s="9">
        <f>(INDEX('Resin Fractions'!$A$24:$I$41,MATCH('Disposed Waste by Resin'!$A16,'Resin Fractions'!$A$24:$A$41,0),MATCH('Disposed Waste by Resin'!G$1,'Resin Fractions'!$A$24:$I$24,0)))*$E16</f>
        <v>367.05962659281249</v>
      </c>
      <c r="H16" s="9">
        <f>(INDEX('Resin Fractions'!$A$24:$I$41,MATCH('Disposed Waste by Resin'!$A16,'Resin Fractions'!$A$24:$A$41,0),MATCH('Disposed Waste by Resin'!H$1,'Resin Fractions'!$A$24:$I$24,0)))*$E16</f>
        <v>603.38224875738865</v>
      </c>
      <c r="I16" s="9">
        <f>(INDEX('Resin Fractions'!$A$24:$I$41,MATCH('Disposed Waste by Resin'!$A16,'Resin Fractions'!$A$24:$A$41,0),MATCH('Disposed Waste by Resin'!I$1,'Resin Fractions'!$A$24:$I$24,0)))*$E16</f>
        <v>803.98490975623747</v>
      </c>
      <c r="J16" s="9">
        <f>(INDEX('Resin Fractions'!$A$24:$I$41,MATCH('Disposed Waste by Resin'!$A16,'Resin Fractions'!$A$24:$A$41,0),MATCH('Disposed Waste by Resin'!J$1,'Resin Fractions'!$A$24:$I$24,0)))*$E16</f>
        <v>51.863821941979147</v>
      </c>
      <c r="K16" s="9">
        <f>(INDEX('Resin Fractions'!$A$24:$I$41,MATCH('Disposed Waste by Resin'!$A16,'Resin Fractions'!$A$24:$A$41,0),MATCH('Disposed Waste by Resin'!K$1,'Resin Fractions'!$A$24:$I$24,0)))*$E16</f>
        <v>264.53091380359444</v>
      </c>
      <c r="L16" s="9">
        <f>(INDEX('Resin Fractions'!$A$24:$I$41,MATCH('Disposed Waste by Resin'!$A16,'Resin Fractions'!$A$24:$A$41,0),MATCH('Disposed Waste by Resin'!L$1,'Resin Fractions'!$A$24:$I$24,0)))*$E16</f>
        <v>167.35278527957743</v>
      </c>
      <c r="M16" s="9">
        <f>(INDEX('Resin Fractions'!$A$24:$I$41,MATCH('Disposed Waste by Resin'!$A16,'Resin Fractions'!$A$24:$A$41,0),MATCH('Disposed Waste by Resin'!M$1,'Resin Fractions'!$A$24:$I$24,0)))*$E16</f>
        <v>2487.0977191778443</v>
      </c>
    </row>
    <row r="17" spans="1:13" x14ac:dyDescent="0.2">
      <c r="A17" s="37">
        <f>'DRS County Waste Raw'!A16</f>
        <v>2021</v>
      </c>
      <c r="B17" s="63" t="str">
        <f>'DRS County Waste Raw'!B16</f>
        <v>kern</v>
      </c>
      <c r="C17" s="63" t="str">
        <f>'DRS County Waste Raw'!C16</f>
        <v>Central Valley </v>
      </c>
      <c r="D17" s="63">
        <f>'DRS County Waste Raw'!D16</f>
        <v>905370</v>
      </c>
      <c r="E17" s="68">
        <f>'DRS County Waste Raw'!E16</f>
        <v>988612.80399274046</v>
      </c>
      <c r="F17" s="9">
        <f>(INDEX('Resin Fractions'!$A$24:$I$41,MATCH('Disposed Waste by Resin'!$A17,'Resin Fractions'!$A$24:$A$41,0),MATCH('Disposed Waste by Resin'!F$1,'Resin Fractions'!$A$24:$I$24,0)))*$E17</f>
        <v>12425.141151524078</v>
      </c>
      <c r="G17" s="9">
        <f>(INDEX('Resin Fractions'!$A$24:$I$41,MATCH('Disposed Waste by Resin'!$A17,'Resin Fractions'!$A$24:$A$41,0),MATCH('Disposed Waste by Resin'!G$1,'Resin Fractions'!$A$24:$I$24,0)))*$E17</f>
        <v>19922.678990112257</v>
      </c>
      <c r="H17" s="9">
        <f>(INDEX('Resin Fractions'!$A$24:$I$41,MATCH('Disposed Waste by Resin'!$A17,'Resin Fractions'!$A$24:$A$41,0),MATCH('Disposed Waste by Resin'!H$1,'Resin Fractions'!$A$24:$I$24,0)))*$E17</f>
        <v>32749.422653504385</v>
      </c>
      <c r="I17" s="9">
        <f>(INDEX('Resin Fractions'!$A$24:$I$41,MATCH('Disposed Waste by Resin'!$A17,'Resin Fractions'!$A$24:$A$41,0),MATCH('Disposed Waste by Resin'!I$1,'Resin Fractions'!$A$24:$I$24,0)))*$E17</f>
        <v>43637.415039754567</v>
      </c>
      <c r="J17" s="9">
        <f>(INDEX('Resin Fractions'!$A$24:$I$41,MATCH('Disposed Waste by Resin'!$A17,'Resin Fractions'!$A$24:$A$41,0),MATCH('Disposed Waste by Resin'!J$1,'Resin Fractions'!$A$24:$I$24,0)))*$E17</f>
        <v>2814.9820925323847</v>
      </c>
      <c r="K17" s="9">
        <f>(INDEX('Resin Fractions'!$A$24:$I$41,MATCH('Disposed Waste by Resin'!$A17,'Resin Fractions'!$A$24:$A$41,0),MATCH('Disposed Waste by Resin'!K$1,'Resin Fractions'!$A$24:$I$24,0)))*$E17</f>
        <v>14357.788481369484</v>
      </c>
      <c r="L17" s="9">
        <f>(INDEX('Resin Fractions'!$A$24:$I$41,MATCH('Disposed Waste by Resin'!$A17,'Resin Fractions'!$A$24:$A$41,0),MATCH('Disposed Waste by Resin'!L$1,'Resin Fractions'!$A$24:$I$24,0)))*$E17</f>
        <v>9083.308480899248</v>
      </c>
      <c r="M17" s="9">
        <f>(INDEX('Resin Fractions'!$A$24:$I$41,MATCH('Disposed Waste by Resin'!$A17,'Resin Fractions'!$A$24:$A$41,0),MATCH('Disposed Waste by Resin'!M$1,'Resin Fractions'!$A$24:$I$24,0)))*$E17</f>
        <v>134990.73688969639</v>
      </c>
    </row>
    <row r="18" spans="1:13" x14ac:dyDescent="0.2">
      <c r="A18" s="37">
        <f>'DRS County Waste Raw'!A17</f>
        <v>2021</v>
      </c>
      <c r="B18" s="63" t="str">
        <f>'DRS County Waste Raw'!B17</f>
        <v>kings</v>
      </c>
      <c r="C18" s="63" t="str">
        <f>'DRS County Waste Raw'!C17</f>
        <v>Central Valley </v>
      </c>
      <c r="D18" s="63">
        <f>'DRS County Waste Raw'!D17</f>
        <v>151157</v>
      </c>
      <c r="E18" s="68">
        <f>'DRS County Waste Raw'!E17</f>
        <v>126794.59165154261</v>
      </c>
      <c r="F18" s="9">
        <f>(INDEX('Resin Fractions'!$A$24:$I$41,MATCH('Disposed Waste by Resin'!$A18,'Resin Fractions'!$A$24:$A$41,0),MATCH('Disposed Waste by Resin'!F$1,'Resin Fractions'!$A$24:$I$24,0)))*$E18</f>
        <v>1593.5871881868143</v>
      </c>
      <c r="G18" s="9">
        <f>(INDEX('Resin Fractions'!$A$24:$I$41,MATCH('Disposed Waste by Resin'!$A18,'Resin Fractions'!$A$24:$A$41,0),MATCH('Disposed Waste by Resin'!G$1,'Resin Fractions'!$A$24:$I$24,0)))*$E18</f>
        <v>2555.1843319789741</v>
      </c>
      <c r="H18" s="9">
        <f>(INDEX('Resin Fractions'!$A$24:$I$41,MATCH('Disposed Waste by Resin'!$A18,'Resin Fractions'!$A$24:$A$41,0),MATCH('Disposed Waste by Resin'!H$1,'Resin Fractions'!$A$24:$I$24,0)))*$E18</f>
        <v>4200.2790732673539</v>
      </c>
      <c r="I18" s="9">
        <f>(INDEX('Resin Fractions'!$A$24:$I$41,MATCH('Disposed Waste by Resin'!$A18,'Resin Fractions'!$A$24:$A$41,0),MATCH('Disposed Waste by Resin'!I$1,'Resin Fractions'!$A$24:$I$24,0)))*$E18</f>
        <v>5596.7191587528678</v>
      </c>
      <c r="J18" s="9">
        <f>(INDEX('Resin Fractions'!$A$24:$I$41,MATCH('Disposed Waste by Resin'!$A18,'Resin Fractions'!$A$24:$A$41,0),MATCH('Disposed Waste by Resin'!J$1,'Resin Fractions'!$A$24:$I$24,0)))*$E18</f>
        <v>361.03568908629023</v>
      </c>
      <c r="K18" s="9">
        <f>(INDEX('Resin Fractions'!$A$24:$I$41,MATCH('Disposed Waste by Resin'!$A18,'Resin Fractions'!$A$24:$A$41,0),MATCH('Disposed Waste by Resin'!K$1,'Resin Fractions'!$A$24:$I$24,0)))*$E18</f>
        <v>1841.4589818804673</v>
      </c>
      <c r="L18" s="9">
        <f>(INDEX('Resin Fractions'!$A$24:$I$41,MATCH('Disposed Waste by Resin'!$A18,'Resin Fractions'!$A$24:$A$41,0),MATCH('Disposed Waste by Resin'!L$1,'Resin Fractions'!$A$24:$I$24,0)))*$E18</f>
        <v>1164.9802481104334</v>
      </c>
      <c r="M18" s="9">
        <f>(INDEX('Resin Fractions'!$A$24:$I$41,MATCH('Disposed Waste by Resin'!$A18,'Resin Fractions'!$A$24:$A$41,0),MATCH('Disposed Waste by Resin'!M$1,'Resin Fractions'!$A$24:$I$24,0)))*$E18</f>
        <v>17313.244671263197</v>
      </c>
    </row>
    <row r="19" spans="1:13" x14ac:dyDescent="0.2">
      <c r="A19" s="37">
        <f>'DRS County Waste Raw'!A18</f>
        <v>2021</v>
      </c>
      <c r="B19" s="63" t="str">
        <f>'DRS County Waste Raw'!B18</f>
        <v>lake</v>
      </c>
      <c r="C19" s="63" t="str">
        <f>'DRS County Waste Raw'!C18</f>
        <v>Coastal </v>
      </c>
      <c r="D19" s="63">
        <f>'DRS County Waste Raw'!D18</f>
        <v>67778</v>
      </c>
      <c r="E19" s="68">
        <f>'DRS County Waste Raw'!E18</f>
        <v>50881.651542649728</v>
      </c>
      <c r="F19" s="9">
        <f>(INDEX('Resin Fractions'!$A$24:$I$41,MATCH('Disposed Waste by Resin'!$A19,'Resin Fractions'!$A$24:$A$41,0),MATCH('Disposed Waste by Resin'!F$1,'Resin Fractions'!$A$24:$I$24,0)))*$E19</f>
        <v>639.49374303746947</v>
      </c>
      <c r="G19" s="9">
        <f>(INDEX('Resin Fractions'!$A$24:$I$41,MATCH('Disposed Waste by Resin'!$A19,'Resin Fractions'!$A$24:$A$41,0),MATCH('Disposed Waste by Resin'!G$1,'Resin Fractions'!$A$24:$I$24,0)))*$E19</f>
        <v>1025.3749557732863</v>
      </c>
      <c r="H19" s="9">
        <f>(INDEX('Resin Fractions'!$A$24:$I$41,MATCH('Disposed Waste by Resin'!$A19,'Resin Fractions'!$A$24:$A$41,0),MATCH('Disposed Waste by Resin'!H$1,'Resin Fractions'!$A$24:$I$24,0)))*$E19</f>
        <v>1685.5382662946024</v>
      </c>
      <c r="I19" s="9">
        <f>(INDEX('Resin Fractions'!$A$24:$I$41,MATCH('Disposed Waste by Resin'!$A19,'Resin Fractions'!$A$24:$A$41,0),MATCH('Disposed Waste by Resin'!I$1,'Resin Fractions'!$A$24:$I$24,0)))*$E19</f>
        <v>2245.9184599950609</v>
      </c>
      <c r="J19" s="9">
        <f>(INDEX('Resin Fractions'!$A$24:$I$41,MATCH('Disposed Waste by Resin'!$A19,'Resin Fractions'!$A$24:$A$41,0),MATCH('Disposed Waste by Resin'!J$1,'Resin Fractions'!$A$24:$I$24,0)))*$E19</f>
        <v>144.88072312290581</v>
      </c>
      <c r="K19" s="9">
        <f>(INDEX('Resin Fractions'!$A$24:$I$41,MATCH('Disposed Waste by Resin'!$A19,'Resin Fractions'!$A$24:$A$41,0),MATCH('Disposed Waste by Resin'!K$1,'Resin Fractions'!$A$24:$I$24,0)))*$E19</f>
        <v>738.96270357983008</v>
      </c>
      <c r="L19" s="9">
        <f>(INDEX('Resin Fractions'!$A$24:$I$41,MATCH('Disposed Waste by Resin'!$A19,'Resin Fractions'!$A$24:$A$41,0),MATCH('Disposed Waste by Resin'!L$1,'Resin Fractions'!$A$24:$I$24,0)))*$E19</f>
        <v>467.4972194502393</v>
      </c>
      <c r="M19" s="9">
        <f>(INDEX('Resin Fractions'!$A$24:$I$41,MATCH('Disposed Waste by Resin'!$A19,'Resin Fractions'!$A$24:$A$41,0),MATCH('Disposed Waste by Resin'!M$1,'Resin Fractions'!$A$24:$I$24,0)))*$E19</f>
        <v>6947.6660712533931</v>
      </c>
    </row>
    <row r="20" spans="1:13" x14ac:dyDescent="0.2">
      <c r="A20" s="37">
        <f>'DRS County Waste Raw'!A19</f>
        <v>2021</v>
      </c>
      <c r="B20" s="63" t="str">
        <f>'DRS County Waste Raw'!B19</f>
        <v>lassen</v>
      </c>
      <c r="C20" s="63" t="str">
        <f>'DRS County Waste Raw'!C19</f>
        <v>Mountain </v>
      </c>
      <c r="D20" s="63">
        <f>'DRS County Waste Raw'!D19</f>
        <v>30991</v>
      </c>
      <c r="E20" s="68">
        <f>'DRS County Waste Raw'!E19</f>
        <v>17729.086648980348</v>
      </c>
      <c r="F20" s="9">
        <f>(INDEX('Resin Fractions'!$A$24:$I$41,MATCH('Disposed Waste by Resin'!$A20,'Resin Fractions'!$A$24:$A$41,0),MATCH('Disposed Waste by Resin'!F$1,'Resin Fractions'!$A$24:$I$24,0)))*$E20</f>
        <v>222.82374172325555</v>
      </c>
      <c r="G20" s="9">
        <f>(INDEX('Resin Fractions'!$A$24:$I$41,MATCH('Disposed Waste by Resin'!$A20,'Resin Fractions'!$A$24:$A$41,0),MATCH('Disposed Waste by Resin'!G$1,'Resin Fractions'!$A$24:$I$24,0)))*$E20</f>
        <v>357.27931164657889</v>
      </c>
      <c r="H20" s="9">
        <f>(INDEX('Resin Fractions'!$A$24:$I$41,MATCH('Disposed Waste by Resin'!$A20,'Resin Fractions'!$A$24:$A$41,0),MATCH('Disposed Waste by Resin'!H$1,'Resin Fractions'!$A$24:$I$24,0)))*$E20</f>
        <v>587.30511033551488</v>
      </c>
      <c r="I20" s="9">
        <f>(INDEX('Resin Fractions'!$A$24:$I$41,MATCH('Disposed Waste by Resin'!$A20,'Resin Fractions'!$A$24:$A$41,0),MATCH('Disposed Waste by Resin'!I$1,'Resin Fractions'!$A$24:$I$24,0)))*$E20</f>
        <v>782.56270731347718</v>
      </c>
      <c r="J20" s="9">
        <f>(INDEX('Resin Fractions'!$A$24:$I$41,MATCH('Disposed Waste by Resin'!$A20,'Resin Fractions'!$A$24:$A$41,0),MATCH('Disposed Waste by Resin'!J$1,'Resin Fractions'!$A$24:$I$24,0)))*$E20</f>
        <v>50.481908824439159</v>
      </c>
      <c r="K20" s="9">
        <f>(INDEX('Resin Fractions'!$A$24:$I$41,MATCH('Disposed Waste by Resin'!$A20,'Resin Fractions'!$A$24:$A$41,0),MATCH('Disposed Waste by Resin'!K$1,'Resin Fractions'!$A$24:$I$24,0)))*$E20</f>
        <v>257.48247953685291</v>
      </c>
      <c r="L20" s="9">
        <f>(INDEX('Resin Fractions'!$A$24:$I$41,MATCH('Disposed Waste by Resin'!$A20,'Resin Fractions'!$A$24:$A$41,0),MATCH('Disposed Waste by Resin'!L$1,'Resin Fractions'!$A$24:$I$24,0)))*$E20</f>
        <v>162.89366521138376</v>
      </c>
      <c r="M20" s="9">
        <f>(INDEX('Resin Fractions'!$A$24:$I$41,MATCH('Disposed Waste by Resin'!$A20,'Resin Fractions'!$A$24:$A$41,0),MATCH('Disposed Waste by Resin'!M$1,'Resin Fractions'!$A$24:$I$24,0)))*$E20</f>
        <v>2420.8289245915021</v>
      </c>
    </row>
    <row r="21" spans="1:13" x14ac:dyDescent="0.2">
      <c r="A21" s="37">
        <f>'DRS County Waste Raw'!A20</f>
        <v>2021</v>
      </c>
      <c r="B21" s="63" t="str">
        <f>'DRS County Waste Raw'!B20</f>
        <v>losangeles</v>
      </c>
      <c r="C21" s="63" t="str">
        <f>'DRS County Waste Raw'!C20</f>
        <v>Southern </v>
      </c>
      <c r="D21" s="63">
        <f>'DRS County Waste Raw'!D20</f>
        <v>9955445</v>
      </c>
      <c r="E21" s="68">
        <f>'DRS County Waste Raw'!E20</f>
        <v>9840026.6486092731</v>
      </c>
      <c r="F21" s="9">
        <f>(INDEX('Resin Fractions'!$A$24:$I$41,MATCH('Disposed Waste by Resin'!$A21,'Resin Fractions'!$A$24:$A$41,0),MATCH('Disposed Waste by Resin'!F$1,'Resin Fractions'!$A$24:$I$24,0)))*$E21</f>
        <v>123671.99731779566</v>
      </c>
      <c r="G21" s="9">
        <f>(INDEX('Resin Fractions'!$A$24:$I$41,MATCH('Disposed Waste by Resin'!$A21,'Resin Fractions'!$A$24:$A$41,0),MATCH('Disposed Waste by Resin'!G$1,'Resin Fractions'!$A$24:$I$24,0)))*$E21</f>
        <v>198297.74749289232</v>
      </c>
      <c r="H21" s="9">
        <f>(INDEX('Resin Fractions'!$A$24:$I$41,MATCH('Disposed Waste by Resin'!$A21,'Resin Fractions'!$A$24:$A$41,0),MATCH('Disposed Waste by Resin'!H$1,'Resin Fractions'!$A$24:$I$24,0)))*$E21</f>
        <v>325967.04223893274</v>
      </c>
      <c r="I21" s="9">
        <f>(INDEX('Resin Fractions'!$A$24:$I$41,MATCH('Disposed Waste by Resin'!$A21,'Resin Fractions'!$A$24:$A$41,0),MATCH('Disposed Waste by Resin'!I$1,'Resin Fractions'!$A$24:$I$24,0)))*$E21</f>
        <v>434339.23284566437</v>
      </c>
      <c r="J21" s="9">
        <f>(INDEX('Resin Fractions'!$A$24:$I$41,MATCH('Disposed Waste by Resin'!$A21,'Resin Fractions'!$A$24:$A$41,0),MATCH('Disposed Waste by Resin'!J$1,'Resin Fractions'!$A$24:$I$24,0)))*$E21</f>
        <v>28018.551544149293</v>
      </c>
      <c r="K21" s="9">
        <f>(INDEX('Resin Fractions'!$A$24:$I$41,MATCH('Disposed Waste by Resin'!$A21,'Resin Fractions'!$A$24:$A$41,0),MATCH('Disposed Waste by Resin'!K$1,'Resin Fractions'!$A$24:$I$24,0)))*$E21</f>
        <v>142908.34662587321</v>
      </c>
      <c r="L21" s="9">
        <f>(INDEX('Resin Fractions'!$A$24:$I$41,MATCH('Disposed Waste by Resin'!$A21,'Resin Fractions'!$A$24:$A$41,0),MATCH('Disposed Waste by Resin'!L$1,'Resin Fractions'!$A$24:$I$24,0)))*$E21</f>
        <v>90409.508301536771</v>
      </c>
      <c r="M21" s="9">
        <f>(INDEX('Resin Fractions'!$A$24:$I$41,MATCH('Disposed Waste by Resin'!$A21,'Resin Fractions'!$A$24:$A$41,0),MATCH('Disposed Waste by Resin'!M$1,'Resin Fractions'!$A$24:$I$24,0)))*$E21</f>
        <v>1343612.4263668442</v>
      </c>
    </row>
    <row r="22" spans="1:13" x14ac:dyDescent="0.2">
      <c r="A22" s="37">
        <f>'DRS County Waste Raw'!A21</f>
        <v>2021</v>
      </c>
      <c r="B22" s="63" t="str">
        <f>'DRS County Waste Raw'!B21</f>
        <v>madera</v>
      </c>
      <c r="C22" s="63" t="str">
        <f>'DRS County Waste Raw'!C21</f>
        <v>Central Valley </v>
      </c>
      <c r="D22" s="63">
        <f>'DRS County Waste Raw'!D21</f>
        <v>155982</v>
      </c>
      <c r="E22" s="68">
        <f>'DRS County Waste Raw'!E21</f>
        <v>151534.03811252271</v>
      </c>
      <c r="F22" s="9">
        <f>(INDEX('Resin Fractions'!$A$24:$I$41,MATCH('Disposed Waste by Resin'!$A22,'Resin Fractions'!$A$24:$A$41,0),MATCH('Disposed Waste by Resin'!F$1,'Resin Fractions'!$A$24:$I$24,0)))*$E22</f>
        <v>1904.5189433155977</v>
      </c>
      <c r="G22" s="9">
        <f>(INDEX('Resin Fractions'!$A$24:$I$41,MATCH('Disposed Waste by Resin'!$A22,'Resin Fractions'!$A$24:$A$41,0),MATCH('Disposed Waste by Resin'!G$1,'Resin Fractions'!$A$24:$I$24,0)))*$E22</f>
        <v>3053.7375049144066</v>
      </c>
      <c r="H22" s="9">
        <f>(INDEX('Resin Fractions'!$A$24:$I$41,MATCH('Disposed Waste by Resin'!$A22,'Resin Fractions'!$A$24:$A$41,0),MATCH('Disposed Waste by Resin'!H$1,'Resin Fractions'!$A$24:$I$24,0)))*$E22</f>
        <v>5019.8138649392713</v>
      </c>
      <c r="I22" s="9">
        <f>(INDEX('Resin Fractions'!$A$24:$I$41,MATCH('Disposed Waste by Resin'!$A22,'Resin Fractions'!$A$24:$A$41,0),MATCH('Disposed Waste by Resin'!I$1,'Resin Fractions'!$A$24:$I$24,0)))*$E22</f>
        <v>6688.7194734478653</v>
      </c>
      <c r="J22" s="9">
        <f>(INDEX('Resin Fractions'!$A$24:$I$41,MATCH('Disposed Waste by Resin'!$A22,'Resin Fractions'!$A$24:$A$41,0),MATCH('Disposed Waste by Resin'!J$1,'Resin Fractions'!$A$24:$I$24,0)))*$E22</f>
        <v>431.47893894666134</v>
      </c>
      <c r="K22" s="9">
        <f>(INDEX('Resin Fractions'!$A$24:$I$41,MATCH('Disposed Waste by Resin'!$A22,'Resin Fractions'!$A$24:$A$41,0),MATCH('Disposed Waste by Resin'!K$1,'Resin Fractions'!$A$24:$I$24,0)))*$E22</f>
        <v>2200.7540850779428</v>
      </c>
      <c r="L22" s="9">
        <f>(INDEX('Resin Fractions'!$A$24:$I$41,MATCH('Disposed Waste by Resin'!$A22,'Resin Fractions'!$A$24:$A$41,0),MATCH('Disposed Waste by Resin'!L$1,'Resin Fractions'!$A$24:$I$24,0)))*$E22</f>
        <v>1392.2846315295092</v>
      </c>
      <c r="M22" s="9">
        <f>(INDEX('Resin Fractions'!$A$24:$I$41,MATCH('Disposed Waste by Resin'!$A22,'Resin Fractions'!$A$24:$A$41,0),MATCH('Disposed Waste by Resin'!M$1,'Resin Fractions'!$A$24:$I$24,0)))*$E22</f>
        <v>20691.307442171252</v>
      </c>
    </row>
    <row r="23" spans="1:13" x14ac:dyDescent="0.2">
      <c r="A23" s="37">
        <f>'DRS County Waste Raw'!A22</f>
        <v>2021</v>
      </c>
      <c r="B23" s="63" t="str">
        <f>'DRS County Waste Raw'!B22</f>
        <v>marin</v>
      </c>
      <c r="C23" s="63" t="str">
        <f>'DRS County Waste Raw'!C22</f>
        <v>Bay Area </v>
      </c>
      <c r="D23" s="63">
        <f>'DRS County Waste Raw'!D22</f>
        <v>259721</v>
      </c>
      <c r="E23" s="68">
        <f>'DRS County Waste Raw'!E22</f>
        <v>205972.3956442831</v>
      </c>
      <c r="F23" s="9">
        <f>(INDEX('Resin Fractions'!$A$24:$I$41,MATCH('Disposed Waste by Resin'!$A23,'Resin Fractions'!$A$24:$A$41,0),MATCH('Disposed Waste by Resin'!F$1,'Resin Fractions'!$A$24:$I$24,0)))*$E23</f>
        <v>2588.7142861813204</v>
      </c>
      <c r="G23" s="9">
        <f>(INDEX('Resin Fractions'!$A$24:$I$41,MATCH('Disposed Waste by Resin'!$A23,'Resin Fractions'!$A$24:$A$41,0),MATCH('Disposed Waste by Resin'!G$1,'Resin Fractions'!$A$24:$I$24,0)))*$E23</f>
        <v>4150.7877529730849</v>
      </c>
      <c r="H23" s="9">
        <f>(INDEX('Resin Fractions'!$A$24:$I$41,MATCH('Disposed Waste by Resin'!$A23,'Resin Fractions'!$A$24:$A$41,0),MATCH('Disposed Waste by Resin'!H$1,'Resin Fractions'!$A$24:$I$24,0)))*$E23</f>
        <v>6823.1738580223628</v>
      </c>
      <c r="I23" s="9">
        <f>(INDEX('Resin Fractions'!$A$24:$I$41,MATCH('Disposed Waste by Resin'!$A23,'Resin Fractions'!$A$24:$A$41,0),MATCH('Disposed Waste by Resin'!I$1,'Resin Fractions'!$A$24:$I$24,0)))*$E23</f>
        <v>9091.6311008329994</v>
      </c>
      <c r="J23" s="9">
        <f>(INDEX('Resin Fractions'!$A$24:$I$41,MATCH('Disposed Waste by Resin'!$A23,'Resin Fractions'!$A$24:$A$41,0),MATCH('Disposed Waste by Resin'!J$1,'Resin Fractions'!$A$24:$I$24,0)))*$E23</f>
        <v>586.48704826901064</v>
      </c>
      <c r="K23" s="9">
        <f>(INDEX('Resin Fractions'!$A$24:$I$41,MATCH('Disposed Waste by Resin'!$A23,'Resin Fractions'!$A$24:$A$41,0),MATCH('Disposed Waste by Resin'!K$1,'Resin Fractions'!$A$24:$I$24,0)))*$E23</f>
        <v>2991.3714223787069</v>
      </c>
      <c r="L23" s="9">
        <f>(INDEX('Resin Fractions'!$A$24:$I$41,MATCH('Disposed Waste by Resin'!$A23,'Resin Fractions'!$A$24:$A$41,0),MATCH('Disposed Waste by Resin'!L$1,'Resin Fractions'!$A$24:$I$24,0)))*$E23</f>
        <v>1892.460628297295</v>
      </c>
      <c r="M23" s="9">
        <f>(INDEX('Resin Fractions'!$A$24:$I$41,MATCH('Disposed Waste by Resin'!$A23,'Resin Fractions'!$A$24:$A$41,0),MATCH('Disposed Waste by Resin'!M$1,'Resin Fractions'!$A$24:$I$24,0)))*$E23</f>
        <v>28124.626096954777</v>
      </c>
    </row>
    <row r="24" spans="1:13" x14ac:dyDescent="0.2">
      <c r="A24" s="37">
        <f>'DRS County Waste Raw'!A23</f>
        <v>2021</v>
      </c>
      <c r="B24" s="63" t="str">
        <f>'DRS County Waste Raw'!B23</f>
        <v>mariposa</v>
      </c>
      <c r="C24" s="63" t="str">
        <f>'DRS County Waste Raw'!C23</f>
        <v>Mountain </v>
      </c>
      <c r="D24" s="63">
        <f>'DRS County Waste Raw'!D23</f>
        <v>17070</v>
      </c>
      <c r="E24" s="68">
        <f>'DRS County Waste Raw'!E23</f>
        <v>12567.867513611611</v>
      </c>
      <c r="F24" s="9">
        <f>(INDEX('Resin Fractions'!$A$24:$I$41,MATCH('Disposed Waste by Resin'!$A24,'Resin Fractions'!$A$24:$A$41,0),MATCH('Disposed Waste by Resin'!F$1,'Resin Fractions'!$A$24:$I$24,0)))*$E24</f>
        <v>157.95620610981376</v>
      </c>
      <c r="G24" s="9">
        <f>(INDEX('Resin Fractions'!$A$24:$I$41,MATCH('Disposed Waste by Resin'!$A24,'Resin Fractions'!$A$24:$A$41,0),MATCH('Disposed Waste by Resin'!G$1,'Resin Fractions'!$A$24:$I$24,0)))*$E24</f>
        <v>253.26962087958455</v>
      </c>
      <c r="H24" s="9">
        <f>(INDEX('Resin Fractions'!$A$24:$I$41,MATCH('Disposed Waste by Resin'!$A24,'Resin Fractions'!$A$24:$A$41,0),MATCH('Disposed Waste by Resin'!H$1,'Resin Fractions'!$A$24:$I$24,0)))*$E24</f>
        <v>416.33125061117084</v>
      </c>
      <c r="I24" s="9">
        <f>(INDEX('Resin Fractions'!$A$24:$I$41,MATCH('Disposed Waste by Resin'!$A24,'Resin Fractions'!$A$24:$A$41,0),MATCH('Disposed Waste by Resin'!I$1,'Resin Fractions'!$A$24:$I$24,0)))*$E24</f>
        <v>554.74625519835502</v>
      </c>
      <c r="J24" s="9">
        <f>(INDEX('Resin Fractions'!$A$24:$I$41,MATCH('Disposed Waste by Resin'!$A24,'Resin Fractions'!$A$24:$A$41,0),MATCH('Disposed Waste by Resin'!J$1,'Resin Fractions'!$A$24:$I$24,0)))*$E24</f>
        <v>35.785822163391664</v>
      </c>
      <c r="K24" s="9">
        <f>(INDEX('Resin Fractions'!$A$24:$I$41,MATCH('Disposed Waste by Resin'!$A24,'Resin Fractions'!$A$24:$A$41,0),MATCH('Disposed Waste by Resin'!K$1,'Resin Fractions'!$A$24:$I$24,0)))*$E24</f>
        <v>182.52523403857873</v>
      </c>
      <c r="L24" s="9">
        <f>(INDEX('Resin Fractions'!$A$24:$I$41,MATCH('Disposed Waste by Resin'!$A24,'Resin Fractions'!$A$24:$A$41,0),MATCH('Disposed Waste by Resin'!L$1,'Resin Fractions'!$A$24:$I$24,0)))*$E24</f>
        <v>115.47272816228342</v>
      </c>
      <c r="M24" s="9">
        <f>(INDEX('Resin Fractions'!$A$24:$I$41,MATCH('Disposed Waste by Resin'!$A24,'Resin Fractions'!$A$24:$A$41,0),MATCH('Disposed Waste by Resin'!M$1,'Resin Fractions'!$A$24:$I$24,0)))*$E24</f>
        <v>1716.0871171631777</v>
      </c>
    </row>
    <row r="25" spans="1:13" x14ac:dyDescent="0.2">
      <c r="A25" s="37">
        <f>'DRS County Waste Raw'!A24</f>
        <v>2021</v>
      </c>
      <c r="B25" s="63" t="str">
        <f>'DRS County Waste Raw'!B24</f>
        <v>mendocino</v>
      </c>
      <c r="C25" s="63" t="str">
        <f>'DRS County Waste Raw'!C24</f>
        <v>Coastal </v>
      </c>
      <c r="D25" s="63">
        <f>'DRS County Waste Raw'!D24</f>
        <v>90910</v>
      </c>
      <c r="E25" s="68">
        <f>'DRS County Waste Raw'!E24</f>
        <v>67849.0381125227</v>
      </c>
      <c r="F25" s="9">
        <f>(INDEX('Resin Fractions'!$A$24:$I$41,MATCH('Disposed Waste by Resin'!$A25,'Resin Fractions'!$A$24:$A$41,0),MATCH('Disposed Waste by Resin'!F$1,'Resin Fractions'!$A$24:$I$24,0)))*$E25</f>
        <v>852.74424136370169</v>
      </c>
      <c r="G25" s="9">
        <f>(INDEX('Resin Fractions'!$A$24:$I$41,MATCH('Disposed Waste by Resin'!$A25,'Resin Fractions'!$A$24:$A$41,0),MATCH('Disposed Waste by Resin'!G$1,'Resin Fractions'!$A$24:$I$24,0)))*$E25</f>
        <v>1367.3043689545495</v>
      </c>
      <c r="H25" s="9">
        <f>(INDEX('Resin Fractions'!$A$24:$I$41,MATCH('Disposed Waste by Resin'!$A25,'Resin Fractions'!$A$24:$A$41,0),MATCH('Disposed Waste by Resin'!H$1,'Resin Fractions'!$A$24:$I$24,0)))*$E25</f>
        <v>2247.6108106294059</v>
      </c>
      <c r="I25" s="9">
        <f>(INDEX('Resin Fractions'!$A$24:$I$41,MATCH('Disposed Waste by Resin'!$A25,'Resin Fractions'!$A$24:$A$41,0),MATCH('Disposed Waste by Resin'!I$1,'Resin Fractions'!$A$24:$I$24,0)))*$E25</f>
        <v>2994.8596904739466</v>
      </c>
      <c r="J25" s="9">
        <f>(INDEX('Resin Fractions'!$A$24:$I$41,MATCH('Disposed Waste by Resin'!$A25,'Resin Fractions'!$A$24:$A$41,0),MATCH('Disposed Waste by Resin'!J$1,'Resin Fractions'!$A$24:$I$24,0)))*$E25</f>
        <v>193.1937625235341</v>
      </c>
      <c r="K25" s="9">
        <f>(INDEX('Resin Fractions'!$A$24:$I$41,MATCH('Disposed Waste by Resin'!$A25,'Resin Fractions'!$A$24:$A$41,0),MATCH('Disposed Waste by Resin'!K$1,'Resin Fractions'!$A$24:$I$24,0)))*$E25</f>
        <v>985.38288594847188</v>
      </c>
      <c r="L25" s="9">
        <f>(INDEX('Resin Fractions'!$A$24:$I$41,MATCH('Disposed Waste by Resin'!$A25,'Resin Fractions'!$A$24:$A$41,0),MATCH('Disposed Waste by Resin'!L$1,'Resin Fractions'!$A$24:$I$24,0)))*$E25</f>
        <v>623.39243515690828</v>
      </c>
      <c r="M25" s="9">
        <f>(INDEX('Resin Fractions'!$A$24:$I$41,MATCH('Disposed Waste by Resin'!$A25,'Resin Fractions'!$A$24:$A$41,0),MATCH('Disposed Waste by Resin'!M$1,'Resin Fractions'!$A$24:$I$24,0)))*$E25</f>
        <v>9264.4881950505169</v>
      </c>
    </row>
    <row r="26" spans="1:13" x14ac:dyDescent="0.2">
      <c r="A26" s="37">
        <f>'DRS County Waste Raw'!A25</f>
        <v>2021</v>
      </c>
      <c r="B26" s="63" t="str">
        <f>'DRS County Waste Raw'!B25</f>
        <v>merced</v>
      </c>
      <c r="C26" s="63" t="str">
        <f>'DRS County Waste Raw'!C25</f>
        <v>Central Valley </v>
      </c>
      <c r="D26" s="63">
        <f>'DRS County Waste Raw'!D25</f>
        <v>280944</v>
      </c>
      <c r="E26" s="68">
        <f>'DRS County Waste Raw'!E25</f>
        <v>291898.65698729578</v>
      </c>
      <c r="F26" s="9">
        <f>(INDEX('Resin Fractions'!$A$24:$I$41,MATCH('Disposed Waste by Resin'!$A26,'Resin Fractions'!$A$24:$A$41,0),MATCH('Disposed Waste by Resin'!F$1,'Resin Fractions'!$A$24:$I$24,0)))*$E26</f>
        <v>3668.6577397738142</v>
      </c>
      <c r="G26" s="9">
        <f>(INDEX('Resin Fractions'!$A$24:$I$41,MATCH('Disposed Waste by Resin'!$A26,'Resin Fractions'!$A$24:$A$41,0),MATCH('Disposed Waste by Resin'!G$1,'Resin Fractions'!$A$24:$I$24,0)))*$E26</f>
        <v>5882.3871361122747</v>
      </c>
      <c r="H26" s="9">
        <f>(INDEX('Resin Fractions'!$A$24:$I$41,MATCH('Disposed Waste by Resin'!$A26,'Resin Fractions'!$A$24:$A$41,0),MATCH('Disposed Waste by Resin'!H$1,'Resin Fractions'!$A$24:$I$24,0)))*$E26</f>
        <v>9669.6223749671844</v>
      </c>
      <c r="I26" s="9">
        <f>(INDEX('Resin Fractions'!$A$24:$I$41,MATCH('Disposed Waste by Resin'!$A26,'Resin Fractions'!$A$24:$A$41,0),MATCH('Disposed Waste by Resin'!I$1,'Resin Fractions'!$A$24:$I$24,0)))*$E26</f>
        <v>12884.420263481754</v>
      </c>
      <c r="J26" s="9">
        <f>(INDEX('Resin Fractions'!$A$24:$I$41,MATCH('Disposed Waste by Resin'!$A26,'Resin Fractions'!$A$24:$A$41,0),MATCH('Disposed Waste by Resin'!J$1,'Resin Fractions'!$A$24:$I$24,0)))*$E26</f>
        <v>831.15400583009693</v>
      </c>
      <c r="K26" s="9">
        <f>(INDEX('Resin Fractions'!$A$24:$I$41,MATCH('Disposed Waste by Resin'!$A26,'Resin Fractions'!$A$24:$A$41,0),MATCH('Disposed Waste by Resin'!K$1,'Resin Fractions'!$A$24:$I$24,0)))*$E26</f>
        <v>4239.2928334460385</v>
      </c>
      <c r="L26" s="9">
        <f>(INDEX('Resin Fractions'!$A$24:$I$41,MATCH('Disposed Waste by Resin'!$A26,'Resin Fractions'!$A$24:$A$41,0),MATCH('Disposed Waste by Resin'!L$1,'Resin Fractions'!$A$24:$I$24,0)))*$E26</f>
        <v>2681.9453843481415</v>
      </c>
      <c r="M26" s="9">
        <f>(INDEX('Resin Fractions'!$A$24:$I$41,MATCH('Disposed Waste by Resin'!$A26,'Resin Fractions'!$A$24:$A$41,0),MATCH('Disposed Waste by Resin'!M$1,'Resin Fractions'!$A$24:$I$24,0)))*$E26</f>
        <v>39857.4797379593</v>
      </c>
    </row>
    <row r="27" spans="1:13" x14ac:dyDescent="0.2">
      <c r="A27" s="37">
        <f>'DRS County Waste Raw'!A26</f>
        <v>2021</v>
      </c>
      <c r="B27" s="63" t="str">
        <f>'DRS County Waste Raw'!B26</f>
        <v>modoc</v>
      </c>
      <c r="C27" s="63" t="str">
        <f>'DRS County Waste Raw'!C26</f>
        <v>Mountain </v>
      </c>
      <c r="D27" s="63">
        <f>'DRS County Waste Raw'!D26</f>
        <v>8608</v>
      </c>
      <c r="E27" s="68">
        <f>'DRS County Waste Raw'!E26</f>
        <v>3875.9837631164228</v>
      </c>
      <c r="F27" s="9">
        <f>(INDEX('Resin Fractions'!$A$24:$I$41,MATCH('Disposed Waste by Resin'!$A27,'Resin Fractions'!$A$24:$A$41,0),MATCH('Disposed Waste by Resin'!F$1,'Resin Fractions'!$A$24:$I$24,0)))*$E27</f>
        <v>48.714365384742344</v>
      </c>
      <c r="G27" s="9">
        <f>(INDEX('Resin Fractions'!$A$24:$I$41,MATCH('Disposed Waste by Resin'!$A27,'Resin Fractions'!$A$24:$A$41,0),MATCH('Disposed Waste by Resin'!G$1,'Resin Fractions'!$A$24:$I$24,0)))*$E27</f>
        <v>78.10942764607654</v>
      </c>
      <c r="H27" s="9">
        <f>(INDEX('Resin Fractions'!$A$24:$I$41,MATCH('Disposed Waste by Resin'!$A27,'Resin Fractions'!$A$24:$A$41,0),MATCH('Disposed Waste by Resin'!H$1,'Resin Fractions'!$A$24:$I$24,0)))*$E27</f>
        <v>128.3983273772694</v>
      </c>
      <c r="I27" s="9">
        <f>(INDEX('Resin Fractions'!$A$24:$I$41,MATCH('Disposed Waste by Resin'!$A27,'Resin Fractions'!$A$24:$A$41,0),MATCH('Disposed Waste by Resin'!I$1,'Resin Fractions'!$A$24:$I$24,0)))*$E27</f>
        <v>171.08610314913855</v>
      </c>
      <c r="J27" s="9">
        <f>(INDEX('Resin Fractions'!$A$24:$I$41,MATCH('Disposed Waste by Resin'!$A27,'Resin Fractions'!$A$24:$A$41,0),MATCH('Disposed Waste by Resin'!J$1,'Resin Fractions'!$A$24:$I$24,0)))*$E27</f>
        <v>11.03649966908494</v>
      </c>
      <c r="K27" s="9">
        <f>(INDEX('Resin Fractions'!$A$24:$I$41,MATCH('Disposed Waste by Resin'!$A27,'Resin Fractions'!$A$24:$A$41,0),MATCH('Disposed Waste by Resin'!K$1,'Resin Fractions'!$A$24:$I$24,0)))*$E27</f>
        <v>56.291558032923042</v>
      </c>
      <c r="L27" s="9">
        <f>(INDEX('Resin Fractions'!$A$24:$I$41,MATCH('Disposed Waste by Resin'!$A27,'Resin Fractions'!$A$24:$A$41,0),MATCH('Disposed Waste by Resin'!L$1,'Resin Fractions'!$A$24:$I$24,0)))*$E27</f>
        <v>35.612280202271904</v>
      </c>
      <c r="M27" s="9">
        <f>(INDEX('Resin Fractions'!$A$24:$I$41,MATCH('Disposed Waste by Resin'!$A27,'Resin Fractions'!$A$24:$A$41,0),MATCH('Disposed Waste by Resin'!M$1,'Resin Fractions'!$A$24:$I$24,0)))*$E27</f>
        <v>529.2485614615066</v>
      </c>
    </row>
    <row r="28" spans="1:13" x14ac:dyDescent="0.2">
      <c r="A28" s="37">
        <f>'DRS County Waste Raw'!A27</f>
        <v>2021</v>
      </c>
      <c r="B28" s="63" t="str">
        <f>'DRS County Waste Raw'!B27</f>
        <v>mono</v>
      </c>
      <c r="C28" s="63" t="str">
        <f>'DRS County Waste Raw'!C27</f>
        <v>Mountain </v>
      </c>
      <c r="D28" s="63">
        <f>'DRS County Waste Raw'!D27</f>
        <v>13191</v>
      </c>
      <c r="E28" s="68">
        <f>'DRS County Waste Raw'!E27</f>
        <v>23889.21190487584</v>
      </c>
      <c r="F28" s="9">
        <f>(INDEX('Resin Fractions'!$A$24:$I$41,MATCH('Disposed Waste by Resin'!$A28,'Resin Fractions'!$A$24:$A$41,0),MATCH('Disposed Waste by Resin'!F$1,'Resin Fractions'!$A$24:$I$24,0)))*$E28</f>
        <v>300.24578754993684</v>
      </c>
      <c r="G28" s="9">
        <f>(INDEX('Resin Fractions'!$A$24:$I$41,MATCH('Disposed Waste by Resin'!$A28,'Resin Fractions'!$A$24:$A$41,0),MATCH('Disposed Waste by Resin'!G$1,'Resin Fractions'!$A$24:$I$24,0)))*$E28</f>
        <v>481.41911391945155</v>
      </c>
      <c r="H28" s="9">
        <f>(INDEX('Resin Fractions'!$A$24:$I$41,MATCH('Disposed Waste by Resin'!$A28,'Resin Fractions'!$A$24:$A$41,0),MATCH('Disposed Waste by Resin'!H$1,'Resin Fractions'!$A$24:$I$24,0)))*$E28</f>
        <v>791.36937572745865</v>
      </c>
      <c r="I28" s="9">
        <f>(INDEX('Resin Fractions'!$A$24:$I$41,MATCH('Disposed Waste by Resin'!$A28,'Resin Fractions'!$A$24:$A$41,0),MATCH('Disposed Waste by Resin'!I$1,'Resin Fractions'!$A$24:$I$24,0)))*$E28</f>
        <v>1054.4709219377739</v>
      </c>
      <c r="J28" s="9">
        <f>(INDEX('Resin Fractions'!$A$24:$I$41,MATCH('Disposed Waste by Resin'!$A28,'Resin Fractions'!$A$24:$A$41,0),MATCH('Disposed Waste by Resin'!J$1,'Resin Fractions'!$A$24:$I$24,0)))*$E28</f>
        <v>68.022286829931403</v>
      </c>
      <c r="K28" s="9">
        <f>(INDEX('Resin Fractions'!$A$24:$I$41,MATCH('Disposed Waste by Resin'!$A28,'Resin Fractions'!$A$24:$A$41,0),MATCH('Disposed Waste by Resin'!K$1,'Resin Fractions'!$A$24:$I$24,0)))*$E28</f>
        <v>346.94700506765815</v>
      </c>
      <c r="L28" s="9">
        <f>(INDEX('Resin Fractions'!$A$24:$I$41,MATCH('Disposed Waste by Resin'!$A28,'Resin Fractions'!$A$24:$A$41,0),MATCH('Disposed Waste by Resin'!L$1,'Resin Fractions'!$A$24:$I$24,0)))*$E28</f>
        <v>219.49248504690763</v>
      </c>
      <c r="M28" s="9">
        <f>(INDEX('Resin Fractions'!$A$24:$I$41,MATCH('Disposed Waste by Resin'!$A28,'Resin Fractions'!$A$24:$A$41,0),MATCH('Disposed Waste by Resin'!M$1,'Resin Fractions'!$A$24:$I$24,0)))*$E28</f>
        <v>3261.9669760791176</v>
      </c>
    </row>
    <row r="29" spans="1:13" x14ac:dyDescent="0.2">
      <c r="A29" s="37">
        <f>'DRS County Waste Raw'!A28</f>
        <v>2021</v>
      </c>
      <c r="B29" s="63" t="str">
        <f>'DRS County Waste Raw'!B28</f>
        <v>monterey</v>
      </c>
      <c r="C29" s="63" t="str">
        <f>'DRS County Waste Raw'!C28</f>
        <v>Coastal </v>
      </c>
      <c r="D29" s="63">
        <f>'DRS County Waste Raw'!D28</f>
        <v>436803</v>
      </c>
      <c r="E29" s="68">
        <f>'DRS County Waste Raw'!E28</f>
        <v>477253.50272232288</v>
      </c>
      <c r="F29" s="9">
        <f>(INDEX('Resin Fractions'!$A$24:$I$41,MATCH('Disposed Waste by Resin'!$A29,'Resin Fractions'!$A$24:$A$41,0),MATCH('Disposed Waste by Resin'!F$1,'Resin Fractions'!$A$24:$I$24,0)))*$E29</f>
        <v>5998.2453316755618</v>
      </c>
      <c r="G29" s="9">
        <f>(INDEX('Resin Fractions'!$A$24:$I$41,MATCH('Disposed Waste by Resin'!$A29,'Resin Fractions'!$A$24:$A$41,0),MATCH('Disposed Waste by Resin'!G$1,'Resin Fractions'!$A$24:$I$24,0)))*$E29</f>
        <v>9617.6868165601118</v>
      </c>
      <c r="H29" s="9">
        <f>(INDEX('Resin Fractions'!$A$24:$I$41,MATCH('Disposed Waste by Resin'!$A29,'Resin Fractions'!$A$24:$A$41,0),MATCH('Disposed Waste by Resin'!H$1,'Resin Fractions'!$A$24:$I$24,0)))*$E29</f>
        <v>15809.806033660809</v>
      </c>
      <c r="I29" s="9">
        <f>(INDEX('Resin Fractions'!$A$24:$I$41,MATCH('Disposed Waste by Resin'!$A29,'Resin Fractions'!$A$24:$A$41,0),MATCH('Disposed Waste by Resin'!I$1,'Resin Fractions'!$A$24:$I$24,0)))*$E29</f>
        <v>21065.991754668361</v>
      </c>
      <c r="J29" s="9">
        <f>(INDEX('Resin Fractions'!$A$24:$I$41,MATCH('Disposed Waste by Resin'!$A29,'Resin Fractions'!$A$24:$A$41,0),MATCH('Disposed Waste by Resin'!J$1,'Resin Fractions'!$A$24:$I$24,0)))*$E29</f>
        <v>1358.9345174731925</v>
      </c>
      <c r="K29" s="9">
        <f>(INDEX('Resin Fractions'!$A$24:$I$41,MATCH('Disposed Waste by Resin'!$A29,'Resin Fractions'!$A$24:$A$41,0),MATCH('Disposed Waste by Resin'!K$1,'Resin Fractions'!$A$24:$I$24,0)))*$E29</f>
        <v>6931.2321430647025</v>
      </c>
      <c r="L29" s="9">
        <f>(INDEX('Resin Fractions'!$A$24:$I$41,MATCH('Disposed Waste by Resin'!$A29,'Resin Fractions'!$A$24:$A$41,0),MATCH('Disposed Waste by Resin'!L$1,'Resin Fractions'!$A$24:$I$24,0)))*$E29</f>
        <v>4384.9733397225764</v>
      </c>
      <c r="M29" s="9">
        <f>(INDEX('Resin Fractions'!$A$24:$I$41,MATCH('Disposed Waste by Resin'!$A29,'Resin Fractions'!$A$24:$A$41,0),MATCH('Disposed Waste by Resin'!M$1,'Resin Fractions'!$A$24:$I$24,0)))*$E29</f>
        <v>65166.869936825307</v>
      </c>
    </row>
    <row r="30" spans="1:13" x14ac:dyDescent="0.2">
      <c r="A30" s="37">
        <f>'DRS County Waste Raw'!A29</f>
        <v>2021</v>
      </c>
      <c r="B30" s="63" t="str">
        <f>'DRS County Waste Raw'!B29</f>
        <v>napa</v>
      </c>
      <c r="C30" s="63" t="str">
        <f>'DRS County Waste Raw'!C29</f>
        <v>Bay Area </v>
      </c>
      <c r="D30" s="63">
        <f>'DRS County Waste Raw'!D29</f>
        <v>137128</v>
      </c>
      <c r="E30" s="68">
        <f>'DRS County Waste Raw'!E29</f>
        <v>129925.3629764065</v>
      </c>
      <c r="F30" s="9">
        <f>(INDEX('Resin Fractions'!$A$24:$I$41,MATCH('Disposed Waste by Resin'!$A30,'Resin Fractions'!$A$24:$A$41,0),MATCH('Disposed Waste by Resin'!F$1,'Resin Fractions'!$A$24:$I$24,0)))*$E30</f>
        <v>1632.9355311047595</v>
      </c>
      <c r="G30" s="9">
        <f>(INDEX('Resin Fractions'!$A$24:$I$41,MATCH('Disposed Waste by Resin'!$A30,'Resin Fractions'!$A$24:$A$41,0),MATCH('Disposed Waste by Resin'!G$1,'Resin Fractions'!$A$24:$I$24,0)))*$E30</f>
        <v>2618.2761226626499</v>
      </c>
      <c r="H30" s="9">
        <f>(INDEX('Resin Fractions'!$A$24:$I$41,MATCH('Disposed Waste by Resin'!$A30,'Resin Fractions'!$A$24:$A$41,0),MATCH('Disposed Waste by Resin'!H$1,'Resin Fractions'!$A$24:$I$24,0)))*$E30</f>
        <v>4303.9910148235867</v>
      </c>
      <c r="I30" s="9">
        <f>(INDEX('Resin Fractions'!$A$24:$I$41,MATCH('Disposed Waste by Resin'!$A30,'Resin Fractions'!$A$24:$A$41,0),MATCH('Disposed Waste by Resin'!I$1,'Resin Fractions'!$A$24:$I$24,0)))*$E30</f>
        <v>5734.9115502997729</v>
      </c>
      <c r="J30" s="9">
        <f>(INDEX('Resin Fractions'!$A$24:$I$41,MATCH('Disposed Waste by Resin'!$A30,'Resin Fractions'!$A$24:$A$41,0),MATCH('Disposed Waste by Resin'!J$1,'Resin Fractions'!$A$24:$I$24,0)))*$E30</f>
        <v>369.95026634010708</v>
      </c>
      <c r="K30" s="9">
        <f>(INDEX('Resin Fractions'!$A$24:$I$41,MATCH('Disposed Waste by Resin'!$A30,'Resin Fractions'!$A$24:$A$41,0),MATCH('Disposed Waste by Resin'!K$1,'Resin Fractions'!$A$24:$I$24,0)))*$E30</f>
        <v>1886.9276955005903</v>
      </c>
      <c r="L30" s="9">
        <f>(INDEX('Resin Fractions'!$A$24:$I$41,MATCH('Disposed Waste by Resin'!$A30,'Resin Fractions'!$A$24:$A$41,0),MATCH('Disposed Waste by Resin'!L$1,'Resin Fractions'!$A$24:$I$24,0)))*$E30</f>
        <v>1193.7455661520771</v>
      </c>
      <c r="M30" s="9">
        <f>(INDEX('Resin Fractions'!$A$24:$I$41,MATCH('Disposed Waste by Resin'!$A30,'Resin Fractions'!$A$24:$A$41,0),MATCH('Disposed Waste by Resin'!M$1,'Resin Fractions'!$A$24:$I$24,0)))*$E30</f>
        <v>17740.73774688354</v>
      </c>
    </row>
    <row r="31" spans="1:13" x14ac:dyDescent="0.2">
      <c r="A31" s="37">
        <f>'DRS County Waste Raw'!A30</f>
        <v>2021</v>
      </c>
      <c r="B31" s="63" t="str">
        <f>'DRS County Waste Raw'!B30</f>
        <v>nevada</v>
      </c>
      <c r="C31" s="63" t="str">
        <f>'DRS County Waste Raw'!C30</f>
        <v>Mountain </v>
      </c>
      <c r="D31" s="63">
        <f>'DRS County Waste Raw'!D30</f>
        <v>101985</v>
      </c>
      <c r="E31" s="68">
        <f>'DRS County Waste Raw'!E30</f>
        <v>8348.4322438658237</v>
      </c>
      <c r="F31" s="9">
        <f>(INDEX('Resin Fractions'!$A$24:$I$41,MATCH('Disposed Waste by Resin'!$A31,'Resin Fractions'!$A$24:$A$41,0),MATCH('Disposed Waste by Resin'!F$1,'Resin Fractions'!$A$24:$I$24,0)))*$E31</f>
        <v>104.92525345112712</v>
      </c>
      <c r="G31" s="9">
        <f>(INDEX('Resin Fractions'!$A$24:$I$41,MATCH('Disposed Waste by Resin'!$A31,'Resin Fractions'!$A$24:$A$41,0),MATCH('Disposed Waste by Resin'!G$1,'Resin Fractions'!$A$24:$I$24,0)))*$E31</f>
        <v>168.23890505312806</v>
      </c>
      <c r="H31" s="9">
        <f>(INDEX('Resin Fractions'!$A$24:$I$41,MATCH('Disposed Waste by Resin'!$A31,'Resin Fractions'!$A$24:$A$41,0),MATCH('Disposed Waste by Resin'!H$1,'Resin Fractions'!$A$24:$I$24,0)))*$E31</f>
        <v>276.55552805334042</v>
      </c>
      <c r="I31" s="9">
        <f>(INDEX('Resin Fractions'!$A$24:$I$41,MATCH('Disposed Waste by Resin'!$A31,'Resin Fractions'!$A$24:$A$41,0),MATCH('Disposed Waste by Resin'!I$1,'Resin Fractions'!$A$24:$I$24,0)))*$E31</f>
        <v>368.50018661048784</v>
      </c>
      <c r="J31" s="9">
        <f>(INDEX('Resin Fractions'!$A$24:$I$41,MATCH('Disposed Waste by Resin'!$A31,'Resin Fractions'!$A$24:$A$41,0),MATCH('Disposed Waste by Resin'!J$1,'Resin Fractions'!$A$24:$I$24,0)))*$E31</f>
        <v>23.771376591815635</v>
      </c>
      <c r="K31" s="9">
        <f>(INDEX('Resin Fractions'!$A$24:$I$41,MATCH('Disposed Waste by Resin'!$A31,'Resin Fractions'!$A$24:$A$41,0),MATCH('Disposed Waste by Resin'!K$1,'Resin Fractions'!$A$24:$I$24,0)))*$E31</f>
        <v>121.24567254679265</v>
      </c>
      <c r="L31" s="9">
        <f>(INDEX('Resin Fractions'!$A$24:$I$41,MATCH('Disposed Waste by Resin'!$A31,'Resin Fractions'!$A$24:$A$41,0),MATCH('Disposed Waste by Resin'!L$1,'Resin Fractions'!$A$24:$I$24,0)))*$E31</f>
        <v>76.704838432859319</v>
      </c>
      <c r="M31" s="9">
        <f>(INDEX('Resin Fractions'!$A$24:$I$41,MATCH('Disposed Waste by Resin'!$A31,'Resin Fractions'!$A$24:$A$41,0),MATCH('Disposed Waste by Resin'!M$1,'Resin Fractions'!$A$24:$I$24,0)))*$E31</f>
        <v>1139.9417607395508</v>
      </c>
    </row>
    <row r="32" spans="1:13" x14ac:dyDescent="0.2">
      <c r="A32" s="37">
        <f>'DRS County Waste Raw'!A31</f>
        <v>2021</v>
      </c>
      <c r="B32" s="63" t="str">
        <f>'DRS County Waste Raw'!B31</f>
        <v>orange</v>
      </c>
      <c r="C32" s="63" t="str">
        <f>'DRS County Waste Raw'!C31</f>
        <v>Southern </v>
      </c>
      <c r="D32" s="63">
        <f>'DRS County Waste Raw'!D31</f>
        <v>3172352</v>
      </c>
      <c r="E32" s="68">
        <f>'DRS County Waste Raw'!E31</f>
        <v>3232887.558983665</v>
      </c>
      <c r="F32" s="9">
        <f>(INDEX('Resin Fractions'!$A$24:$I$41,MATCH('Disposed Waste by Resin'!$A32,'Resin Fractions'!$A$24:$A$41,0),MATCH('Disposed Waste by Resin'!F$1,'Resin Fractions'!$A$24:$I$24,0)))*$E32</f>
        <v>40631.766132449491</v>
      </c>
      <c r="G32" s="9">
        <f>(INDEX('Resin Fractions'!$A$24:$I$41,MATCH('Disposed Waste by Resin'!$A32,'Resin Fractions'!$A$24:$A$41,0),MATCH('Disposed Waste by Resin'!G$1,'Resin Fractions'!$A$24:$I$24,0)))*$E32</f>
        <v>65149.652916322251</v>
      </c>
      <c r="H32" s="9">
        <f>(INDEX('Resin Fractions'!$A$24:$I$41,MATCH('Disposed Waste by Resin'!$A32,'Resin Fractions'!$A$24:$A$41,0),MATCH('Disposed Waste by Resin'!H$1,'Resin Fractions'!$A$24:$I$24,0)))*$E32</f>
        <v>107094.70950893086</v>
      </c>
      <c r="I32" s="9">
        <f>(INDEX('Resin Fractions'!$A$24:$I$41,MATCH('Disposed Waste by Resin'!$A32,'Resin Fractions'!$A$24:$A$41,0),MATCH('Disposed Waste by Resin'!I$1,'Resin Fractions'!$A$24:$I$24,0)))*$E32</f>
        <v>142699.80685913222</v>
      </c>
      <c r="J32" s="9">
        <f>(INDEX('Resin Fractions'!$A$24:$I$41,MATCH('Disposed Waste by Resin'!$A32,'Resin Fractions'!$A$24:$A$41,0),MATCH('Disposed Waste by Resin'!J$1,'Resin Fractions'!$A$24:$I$24,0)))*$E32</f>
        <v>9205.3436380301791</v>
      </c>
      <c r="K32" s="9">
        <f>(INDEX('Resin Fractions'!$A$24:$I$41,MATCH('Disposed Waste by Resin'!$A32,'Resin Fractions'!$A$24:$A$41,0),MATCH('Disposed Waste by Resin'!K$1,'Resin Fractions'!$A$24:$I$24,0)))*$E32</f>
        <v>46951.764703503904</v>
      </c>
      <c r="L32" s="9">
        <f>(INDEX('Resin Fractions'!$A$24:$I$41,MATCH('Disposed Waste by Resin'!$A32,'Resin Fractions'!$A$24:$A$41,0),MATCH('Disposed Waste by Resin'!L$1,'Resin Fractions'!$A$24:$I$24,0)))*$E32</f>
        <v>29703.555187340691</v>
      </c>
      <c r="M32" s="9">
        <f>(INDEX('Resin Fractions'!$A$24:$I$41,MATCH('Disposed Waste by Resin'!$A32,'Resin Fractions'!$A$24:$A$41,0),MATCH('Disposed Waste by Resin'!M$1,'Resin Fractions'!$A$24:$I$24,0)))*$E32</f>
        <v>441436.59894570953</v>
      </c>
    </row>
    <row r="33" spans="1:13" x14ac:dyDescent="0.2">
      <c r="A33" s="37">
        <f>'DRS County Waste Raw'!A32</f>
        <v>2021</v>
      </c>
      <c r="B33" s="63" t="str">
        <f>'DRS County Waste Raw'!B32</f>
        <v>placer</v>
      </c>
      <c r="C33" s="63" t="str">
        <f>'DRS County Waste Raw'!C32</f>
        <v>Central Valley </v>
      </c>
      <c r="D33" s="63">
        <f>'DRS County Waste Raw'!D32</f>
        <v>406443</v>
      </c>
      <c r="E33" s="68">
        <f>'DRS County Waste Raw'!E32</f>
        <v>314557.55883482099</v>
      </c>
      <c r="F33" s="9">
        <f>(INDEX('Resin Fractions'!$A$24:$I$41,MATCH('Disposed Waste by Resin'!$A33,'Resin Fractions'!$A$24:$A$41,0),MATCH('Disposed Waste by Resin'!F$1,'Resin Fractions'!$A$24:$I$24,0)))*$E33</f>
        <v>3953.4406726439593</v>
      </c>
      <c r="G33" s="9">
        <f>(INDEX('Resin Fractions'!$A$24:$I$41,MATCH('Disposed Waste by Resin'!$A33,'Resin Fractions'!$A$24:$A$41,0),MATCH('Disposed Waste by Resin'!G$1,'Resin Fractions'!$A$24:$I$24,0)))*$E33</f>
        <v>6339.0128503995247</v>
      </c>
      <c r="H33" s="9">
        <f>(INDEX('Resin Fractions'!$A$24:$I$41,MATCH('Disposed Waste by Resin'!$A33,'Resin Fractions'!$A$24:$A$41,0),MATCH('Disposed Waste by Resin'!H$1,'Resin Fractions'!$A$24:$I$24,0)))*$E33</f>
        <v>10420.235709603223</v>
      </c>
      <c r="I33" s="9">
        <f>(INDEX('Resin Fractions'!$A$24:$I$41,MATCH('Disposed Waste by Resin'!$A33,'Resin Fractions'!$A$24:$A$41,0),MATCH('Disposed Waste by Resin'!I$1,'Resin Fractions'!$A$24:$I$24,0)))*$E33</f>
        <v>13884.585242401832</v>
      </c>
      <c r="J33" s="9">
        <f>(INDEX('Resin Fractions'!$A$24:$I$41,MATCH('Disposed Waste by Resin'!$A33,'Resin Fractions'!$A$24:$A$41,0),MATCH('Disposed Waste by Resin'!J$1,'Resin Fractions'!$A$24:$I$24,0)))*$E33</f>
        <v>895.6731003427559</v>
      </c>
      <c r="K33" s="9">
        <f>(INDEX('Resin Fractions'!$A$24:$I$41,MATCH('Disposed Waste by Resin'!$A33,'Resin Fractions'!$A$24:$A$41,0),MATCH('Disposed Waste by Resin'!K$1,'Resin Fractions'!$A$24:$I$24,0)))*$E33</f>
        <v>4568.3718405486688</v>
      </c>
      <c r="L33" s="9">
        <f>(INDEX('Resin Fractions'!$A$24:$I$41,MATCH('Disposed Waste by Resin'!$A33,'Resin Fractions'!$A$24:$A$41,0),MATCH('Disposed Waste by Resin'!L$1,'Resin Fractions'!$A$24:$I$24,0)))*$E33</f>
        <v>2890.1338626768129</v>
      </c>
      <c r="M33" s="9">
        <f>(INDEX('Resin Fractions'!$A$24:$I$41,MATCH('Disposed Waste by Resin'!$A33,'Resin Fractions'!$A$24:$A$41,0),MATCH('Disposed Waste by Resin'!M$1,'Resin Fractions'!$A$24:$I$24,0)))*$E33</f>
        <v>42951.453278616769</v>
      </c>
    </row>
    <row r="34" spans="1:13" x14ac:dyDescent="0.2">
      <c r="A34" s="37">
        <f>'DRS County Waste Raw'!A33</f>
        <v>2021</v>
      </c>
      <c r="B34" s="63" t="str">
        <f>'DRS County Waste Raw'!B33</f>
        <v>plumas</v>
      </c>
      <c r="C34" s="63" t="str">
        <f>'DRS County Waste Raw'!C33</f>
        <v>Mountain </v>
      </c>
      <c r="D34" s="63">
        <f>'DRS County Waste Raw'!D33</f>
        <v>19626</v>
      </c>
      <c r="E34" s="68">
        <f>'DRS County Waste Raw'!E33</f>
        <v>185.15806989839379</v>
      </c>
      <c r="F34" s="9">
        <f>(INDEX('Resin Fractions'!$A$24:$I$41,MATCH('Disposed Waste by Resin'!$A34,'Resin Fractions'!$A$24:$A$41,0),MATCH('Disposed Waste by Resin'!F$1,'Resin Fractions'!$A$24:$I$24,0)))*$E34</f>
        <v>2.3271144623453592</v>
      </c>
      <c r="G34" s="9">
        <f>(INDEX('Resin Fractions'!$A$24:$I$41,MATCH('Disposed Waste by Resin'!$A34,'Resin Fractions'!$A$24:$A$41,0),MATCH('Disposed Waste by Resin'!G$1,'Resin Fractions'!$A$24:$I$24,0)))*$E34</f>
        <v>3.7313342231824409</v>
      </c>
      <c r="H34" s="9">
        <f>(INDEX('Resin Fractions'!$A$24:$I$41,MATCH('Disposed Waste by Resin'!$A34,'Resin Fractions'!$A$24:$A$41,0),MATCH('Disposed Waste by Resin'!H$1,'Resin Fractions'!$A$24:$I$24,0)))*$E34</f>
        <v>6.1336651359556269</v>
      </c>
      <c r="I34" s="9">
        <f>(INDEX('Resin Fractions'!$A$24:$I$41,MATCH('Disposed Waste by Resin'!$A34,'Resin Fractions'!$A$24:$A$41,0),MATCH('Disposed Waste by Resin'!I$1,'Resin Fractions'!$A$24:$I$24,0)))*$E34</f>
        <v>8.1728857966272379</v>
      </c>
      <c r="J34" s="9">
        <f>(INDEX('Resin Fractions'!$A$24:$I$41,MATCH('Disposed Waste by Resin'!$A34,'Resin Fractions'!$A$24:$A$41,0),MATCH('Disposed Waste by Resin'!J$1,'Resin Fractions'!$A$24:$I$24,0)))*$E34</f>
        <v>0.52722021093271765</v>
      </c>
      <c r="K34" s="9">
        <f>(INDEX('Resin Fractions'!$A$24:$I$41,MATCH('Disposed Waste by Resin'!$A34,'Resin Fractions'!$A$24:$A$41,0),MATCH('Disposed Waste by Resin'!K$1,'Resin Fractions'!$A$24:$I$24,0)))*$E34</f>
        <v>2.6890815013551914</v>
      </c>
      <c r="L34" s="9">
        <f>(INDEX('Resin Fractions'!$A$24:$I$41,MATCH('Disposed Waste by Resin'!$A34,'Resin Fractions'!$A$24:$A$41,0),MATCH('Disposed Waste by Resin'!L$1,'Resin Fractions'!$A$24:$I$24,0)))*$E34</f>
        <v>1.7012199921167177</v>
      </c>
      <c r="M34" s="9">
        <f>(INDEX('Resin Fractions'!$A$24:$I$41,MATCH('Disposed Waste by Resin'!$A34,'Resin Fractions'!$A$24:$A$41,0),MATCH('Disposed Waste by Resin'!M$1,'Resin Fractions'!$A$24:$I$24,0)))*$E34</f>
        <v>25.28252132251529</v>
      </c>
    </row>
    <row r="35" spans="1:13" x14ac:dyDescent="0.2">
      <c r="A35" s="37">
        <f>'DRS County Waste Raw'!A34</f>
        <v>2021</v>
      </c>
      <c r="B35" s="63" t="str">
        <f>'DRS County Waste Raw'!B34</f>
        <v>riverside</v>
      </c>
      <c r="C35" s="63" t="str">
        <f>'DRS County Waste Raw'!C34</f>
        <v>Southern </v>
      </c>
      <c r="D35" s="63">
        <f>'DRS County Waste Raw'!D34</f>
        <v>2419165</v>
      </c>
      <c r="E35" s="68">
        <f>'DRS County Waste Raw'!E34</f>
        <v>2454735.2813067161</v>
      </c>
      <c r="F35" s="9">
        <f>(INDEX('Resin Fractions'!$A$24:$I$41,MATCH('Disposed Waste by Resin'!$A35,'Resin Fractions'!$A$24:$A$41,0),MATCH('Disposed Waste by Resin'!F$1,'Resin Fractions'!$A$24:$I$24,0)))*$E35</f>
        <v>30851.747252998437</v>
      </c>
      <c r="G35" s="9">
        <f>(INDEX('Resin Fractions'!$A$24:$I$41,MATCH('Disposed Waste by Resin'!$A35,'Resin Fractions'!$A$24:$A$41,0),MATCH('Disposed Waste by Resin'!G$1,'Resin Fractions'!$A$24:$I$24,0)))*$E35</f>
        <v>49468.207186537446</v>
      </c>
      <c r="H35" s="9">
        <f>(INDEX('Resin Fractions'!$A$24:$I$41,MATCH('Disposed Waste by Resin'!$A35,'Resin Fractions'!$A$24:$A$41,0),MATCH('Disposed Waste by Resin'!H$1,'Resin Fractions'!$A$24:$I$24,0)))*$E35</f>
        <v>81317.137412447424</v>
      </c>
      <c r="I35" s="9">
        <f>(INDEX('Resin Fractions'!$A$24:$I$41,MATCH('Disposed Waste by Resin'!$A35,'Resin Fractions'!$A$24:$A$41,0),MATCH('Disposed Waste by Resin'!I$1,'Resin Fractions'!$A$24:$I$24,0)))*$E35</f>
        <v>108352.12921629977</v>
      </c>
      <c r="J35" s="9">
        <f>(INDEX('Resin Fractions'!$A$24:$I$41,MATCH('Disposed Waste by Resin'!$A35,'Resin Fractions'!$A$24:$A$41,0),MATCH('Disposed Waste by Resin'!J$1,'Resin Fractions'!$A$24:$I$24,0)))*$E35</f>
        <v>6989.6281242545929</v>
      </c>
      <c r="K35" s="9">
        <f>(INDEX('Resin Fractions'!$A$24:$I$41,MATCH('Disposed Waste by Resin'!$A35,'Resin Fractions'!$A$24:$A$41,0),MATCH('Disposed Waste by Resin'!K$1,'Resin Fractions'!$A$24:$I$24,0)))*$E35</f>
        <v>35650.529514096459</v>
      </c>
      <c r="L35" s="9">
        <f>(INDEX('Resin Fractions'!$A$24:$I$41,MATCH('Disposed Waste by Resin'!$A35,'Resin Fractions'!$A$24:$A$41,0),MATCH('Disposed Waste by Resin'!L$1,'Resin Fractions'!$A$24:$I$24,0)))*$E35</f>
        <v>22553.943979891676</v>
      </c>
      <c r="M35" s="9">
        <f>(INDEX('Resin Fractions'!$A$24:$I$41,MATCH('Disposed Waste by Resin'!$A35,'Resin Fractions'!$A$24:$A$41,0),MATCH('Disposed Waste by Resin'!M$1,'Resin Fractions'!$A$24:$I$24,0)))*$E35</f>
        <v>335183.32268652576</v>
      </c>
    </row>
    <row r="36" spans="1:13" x14ac:dyDescent="0.2">
      <c r="A36" s="37">
        <f>'DRS County Waste Raw'!A35</f>
        <v>2021</v>
      </c>
      <c r="B36" s="63" t="str">
        <f>'DRS County Waste Raw'!B35</f>
        <v>sacramento</v>
      </c>
      <c r="C36" s="63" t="str">
        <f>'DRS County Waste Raw'!C35</f>
        <v>Central Valley </v>
      </c>
      <c r="D36" s="63">
        <f>'DRS County Waste Raw'!D35</f>
        <v>1580120</v>
      </c>
      <c r="E36" s="68">
        <f>'DRS County Waste Raw'!E35</f>
        <v>1305227.700482927</v>
      </c>
      <c r="F36" s="9">
        <f>(INDEX('Resin Fractions'!$A$24:$I$41,MATCH('Disposed Waste by Resin'!$A36,'Resin Fractions'!$A$24:$A$41,0),MATCH('Disposed Waste by Resin'!F$1,'Resin Fractions'!$A$24:$I$24,0)))*$E36</f>
        <v>16404.438975381356</v>
      </c>
      <c r="G36" s="9">
        <f>(INDEX('Resin Fractions'!$A$24:$I$41,MATCH('Disposed Waste by Resin'!$A36,'Resin Fractions'!$A$24:$A$41,0),MATCH('Disposed Waste by Resin'!G$1,'Resin Fractions'!$A$24:$I$24,0)))*$E36</f>
        <v>26303.151628931053</v>
      </c>
      <c r="H36" s="9">
        <f>(INDEX('Resin Fractions'!$A$24:$I$41,MATCH('Disposed Waste by Resin'!$A36,'Resin Fractions'!$A$24:$A$41,0),MATCH('Disposed Waste by Resin'!H$1,'Resin Fractions'!$A$24:$I$24,0)))*$E36</f>
        <v>43237.811051545817</v>
      </c>
      <c r="I36" s="9">
        <f>(INDEX('Resin Fractions'!$A$24:$I$41,MATCH('Disposed Waste by Resin'!$A36,'Resin Fractions'!$A$24:$A$41,0),MATCH('Disposed Waste by Resin'!I$1,'Resin Fractions'!$A$24:$I$24,0)))*$E36</f>
        <v>57612.811261724455</v>
      </c>
      <c r="J36" s="9">
        <f>(INDEX('Resin Fractions'!$A$24:$I$41,MATCH('Disposed Waste by Resin'!$A36,'Resin Fractions'!$A$24:$A$41,0),MATCH('Disposed Waste by Resin'!J$1,'Resin Fractions'!$A$24:$I$24,0)))*$E36</f>
        <v>3716.5132685896742</v>
      </c>
      <c r="K36" s="9">
        <f>(INDEX('Resin Fractions'!$A$24:$I$41,MATCH('Disposed Waste by Resin'!$A36,'Resin Fractions'!$A$24:$A$41,0),MATCH('Disposed Waste by Resin'!K$1,'Resin Fractions'!$A$24:$I$24,0)))*$E36</f>
        <v>18956.039379493774</v>
      </c>
      <c r="L36" s="9">
        <f>(INDEX('Resin Fractions'!$A$24:$I$41,MATCH('Disposed Waste by Resin'!$A36,'Resin Fractions'!$A$24:$A$41,0),MATCH('Disposed Waste by Resin'!L$1,'Resin Fractions'!$A$24:$I$24,0)))*$E36</f>
        <v>11992.345024683955</v>
      </c>
      <c r="M36" s="9">
        <f>(INDEX('Resin Fractions'!$A$24:$I$41,MATCH('Disposed Waste by Resin'!$A36,'Resin Fractions'!$A$24:$A$41,0),MATCH('Disposed Waste by Resin'!M$1,'Resin Fractions'!$A$24:$I$24,0)))*$E36</f>
        <v>178223.11059035006</v>
      </c>
    </row>
    <row r="37" spans="1:13" x14ac:dyDescent="0.2">
      <c r="A37" s="37">
        <f>'DRS County Waste Raw'!A36</f>
        <v>2021</v>
      </c>
      <c r="B37" s="63" t="str">
        <f>'DRS County Waste Raw'!B36</f>
        <v>sanbenito</v>
      </c>
      <c r="C37" s="63" t="str">
        <f>'DRS County Waste Raw'!C36</f>
        <v>Coastal </v>
      </c>
      <c r="D37" s="63">
        <f>'DRS County Waste Raw'!D36</f>
        <v>64642</v>
      </c>
      <c r="E37" s="68">
        <f>'DRS County Waste Raw'!E36</f>
        <v>103676.3611615245</v>
      </c>
      <c r="F37" s="9">
        <f>(INDEX('Resin Fractions'!$A$24:$I$41,MATCH('Disposed Waste by Resin'!$A37,'Resin Fractions'!$A$24:$A$41,0),MATCH('Disposed Waste by Resin'!F$1,'Resin Fractions'!$A$24:$I$24,0)))*$E37</f>
        <v>1303.0312942596586</v>
      </c>
      <c r="G37" s="9">
        <f>(INDEX('Resin Fractions'!$A$24:$I$41,MATCH('Disposed Waste by Resin'!$A37,'Resin Fractions'!$A$24:$A$41,0),MATCH('Disposed Waste by Resin'!G$1,'Resin Fractions'!$A$24:$I$24,0)))*$E37</f>
        <v>2089.3021554464531</v>
      </c>
      <c r="H37" s="9">
        <f>(INDEX('Resin Fractions'!$A$24:$I$41,MATCH('Disposed Waste by Resin'!$A37,'Resin Fractions'!$A$24:$A$41,0),MATCH('Disposed Waste by Resin'!H$1,'Resin Fractions'!$A$24:$I$24,0)))*$E37</f>
        <v>3434.4497230293464</v>
      </c>
      <c r="I37" s="9">
        <f>(INDEX('Resin Fractions'!$A$24:$I$41,MATCH('Disposed Waste by Resin'!$A37,'Resin Fractions'!$A$24:$A$41,0),MATCH('Disposed Waste by Resin'!I$1,'Resin Fractions'!$A$24:$I$24,0)))*$E37</f>
        <v>4576.2793922403589</v>
      </c>
      <c r="J37" s="9">
        <f>(INDEX('Resin Fractions'!$A$24:$I$41,MATCH('Disposed Waste by Resin'!$A37,'Resin Fractions'!$A$24:$A$41,0),MATCH('Disposed Waste by Resin'!J$1,'Resin Fractions'!$A$24:$I$24,0)))*$E37</f>
        <v>295.20869941186254</v>
      </c>
      <c r="K37" s="9">
        <f>(INDEX('Resin Fractions'!$A$24:$I$41,MATCH('Disposed Waste by Resin'!$A37,'Resin Fractions'!$A$24:$A$41,0),MATCH('Disposed Waste by Resin'!K$1,'Resin Fractions'!$A$24:$I$24,0)))*$E37</f>
        <v>1505.7090683666381</v>
      </c>
      <c r="L37" s="9">
        <f>(INDEX('Resin Fractions'!$A$24:$I$41,MATCH('Disposed Waste by Resin'!$A37,'Resin Fractions'!$A$24:$A$41,0),MATCH('Disposed Waste by Resin'!L$1,'Resin Fractions'!$A$24:$I$24,0)))*$E37</f>
        <v>952.57148886184586</v>
      </c>
      <c r="M37" s="9">
        <f>(INDEX('Resin Fractions'!$A$24:$I$41,MATCH('Disposed Waste by Resin'!$A37,'Resin Fractions'!$A$24:$A$41,0),MATCH('Disposed Waste by Resin'!M$1,'Resin Fractions'!$A$24:$I$24,0)))*$E37</f>
        <v>14156.551821616162</v>
      </c>
    </row>
    <row r="38" spans="1:13" x14ac:dyDescent="0.2">
      <c r="A38" s="37">
        <f>'DRS County Waste Raw'!A37</f>
        <v>2021</v>
      </c>
      <c r="B38" s="63" t="str">
        <f>'DRS County Waste Raw'!B37</f>
        <v>sanbernardino</v>
      </c>
      <c r="C38" s="63" t="str">
        <f>'DRS County Waste Raw'!C37</f>
        <v>Southern </v>
      </c>
      <c r="D38" s="63">
        <f>'DRS County Waste Raw'!D37</f>
        <v>2179006</v>
      </c>
      <c r="E38" s="68">
        <f>'DRS County Waste Raw'!E37</f>
        <v>2104217.1153739481</v>
      </c>
      <c r="F38" s="9">
        <f>(INDEX('Resin Fractions'!$A$24:$I$41,MATCH('Disposed Waste by Resin'!$A38,'Resin Fractions'!$A$24:$A$41,0),MATCH('Disposed Waste by Resin'!F$1,'Resin Fractions'!$A$24:$I$24,0)))*$E38</f>
        <v>26446.344379094367</v>
      </c>
      <c r="G38" s="9">
        <f>(INDEX('Resin Fractions'!$A$24:$I$41,MATCH('Disposed Waste by Resin'!$A38,'Resin Fractions'!$A$24:$A$41,0),MATCH('Disposed Waste by Resin'!G$1,'Resin Fractions'!$A$24:$I$24,0)))*$E38</f>
        <v>42404.510588761317</v>
      </c>
      <c r="H38" s="9">
        <f>(INDEX('Resin Fractions'!$A$24:$I$41,MATCH('Disposed Waste by Resin'!$A38,'Resin Fractions'!$A$24:$A$41,0),MATCH('Disposed Waste by Resin'!H$1,'Resin Fractions'!$A$24:$I$24,0)))*$E38</f>
        <v>69705.647537441022</v>
      </c>
      <c r="I38" s="9">
        <f>(INDEX('Resin Fractions'!$A$24:$I$41,MATCH('Disposed Waste by Resin'!$A38,'Resin Fractions'!$A$24:$A$41,0),MATCH('Disposed Waste by Resin'!I$1,'Resin Fractions'!$A$24:$I$24,0)))*$E38</f>
        <v>92880.241108026719</v>
      </c>
      <c r="J38" s="9">
        <f>(INDEX('Resin Fractions'!$A$24:$I$41,MATCH('Disposed Waste by Resin'!$A38,'Resin Fractions'!$A$24:$A$41,0),MATCH('Disposed Waste by Resin'!J$1,'Resin Fractions'!$A$24:$I$24,0)))*$E38</f>
        <v>5991.5605732143749</v>
      </c>
      <c r="K38" s="9">
        <f>(INDEX('Resin Fractions'!$A$24:$I$41,MATCH('Disposed Waste by Resin'!$A38,'Resin Fractions'!$A$24:$A$41,0),MATCH('Disposed Waste by Resin'!K$1,'Resin Fractions'!$A$24:$I$24,0)))*$E38</f>
        <v>30559.895784678149</v>
      </c>
      <c r="L38" s="9">
        <f>(INDEX('Resin Fractions'!$A$24:$I$41,MATCH('Disposed Waste by Resin'!$A38,'Resin Fractions'!$A$24:$A$41,0),MATCH('Disposed Waste by Resin'!L$1,'Resin Fractions'!$A$24:$I$24,0)))*$E38</f>
        <v>19333.406458561189</v>
      </c>
      <c r="M38" s="9">
        <f>(INDEX('Resin Fractions'!$A$24:$I$41,MATCH('Disposed Waste by Resin'!$A38,'Resin Fractions'!$A$24:$A$41,0),MATCH('Disposed Waste by Resin'!M$1,'Resin Fractions'!$A$24:$I$24,0)))*$E38</f>
        <v>287321.60642977711</v>
      </c>
    </row>
    <row r="39" spans="1:13" x14ac:dyDescent="0.2">
      <c r="A39" s="37">
        <f>'DRS County Waste Raw'!A38</f>
        <v>2021</v>
      </c>
      <c r="B39" s="63" t="str">
        <f>'DRS County Waste Raw'!B38</f>
        <v>sandiego</v>
      </c>
      <c r="C39" s="63" t="str">
        <f>'DRS County Waste Raw'!C38</f>
        <v>Southern </v>
      </c>
      <c r="D39" s="63">
        <f>'DRS County Waste Raw'!D38</f>
        <v>3286880</v>
      </c>
      <c r="E39" s="68">
        <f>'DRS County Waste Raw'!E38</f>
        <v>3223810.3698335332</v>
      </c>
      <c r="F39" s="9">
        <f>(INDEX('Resin Fractions'!$A$24:$I$41,MATCH('Disposed Waste by Resin'!$A39,'Resin Fractions'!$A$24:$A$41,0),MATCH('Disposed Waste by Resin'!F$1,'Resin Fractions'!$A$24:$I$24,0)))*$E39</f>
        <v>40517.681673909246</v>
      </c>
      <c r="G39" s="9">
        <f>(INDEX('Resin Fractions'!$A$24:$I$41,MATCH('Disposed Waste by Resin'!$A39,'Resin Fractions'!$A$24:$A$41,0),MATCH('Disposed Waste by Resin'!G$1,'Resin Fractions'!$A$24:$I$24,0)))*$E39</f>
        <v>64966.72798874673</v>
      </c>
      <c r="H39" s="9">
        <f>(INDEX('Resin Fractions'!$A$24:$I$41,MATCH('Disposed Waste by Resin'!$A39,'Resin Fractions'!$A$24:$A$41,0),MATCH('Disposed Waste by Resin'!H$1,'Resin Fractions'!$A$24:$I$24,0)))*$E39</f>
        <v>106794.01271157716</v>
      </c>
      <c r="I39" s="9">
        <f>(INDEX('Resin Fractions'!$A$24:$I$41,MATCH('Disposed Waste by Resin'!$A39,'Resin Fractions'!$A$24:$A$41,0),MATCH('Disposed Waste by Resin'!I$1,'Resin Fractions'!$A$24:$I$24,0)))*$E39</f>
        <v>142299.13930886495</v>
      </c>
      <c r="J39" s="9">
        <f>(INDEX('Resin Fractions'!$A$24:$I$41,MATCH('Disposed Waste by Resin'!$A39,'Resin Fractions'!$A$24:$A$41,0),MATCH('Disposed Waste by Resin'!J$1,'Resin Fractions'!$A$24:$I$24,0)))*$E39</f>
        <v>9179.4971946046535</v>
      </c>
      <c r="K39" s="9">
        <f>(INDEX('Resin Fractions'!$A$24:$I$41,MATCH('Disposed Waste by Resin'!$A39,'Resin Fractions'!$A$24:$A$41,0),MATCH('Disposed Waste by Resin'!K$1,'Resin Fractions'!$A$24:$I$24,0)))*$E39</f>
        <v>46819.935172977275</v>
      </c>
      <c r="L39" s="9">
        <f>(INDEX('Resin Fractions'!$A$24:$I$41,MATCH('Disposed Waste by Resin'!$A39,'Resin Fractions'!$A$24:$A$41,0),MATCH('Disposed Waste by Resin'!L$1,'Resin Fractions'!$A$24:$I$24,0)))*$E39</f>
        <v>29620.154579077152</v>
      </c>
      <c r="M39" s="9">
        <f>(INDEX('Resin Fractions'!$A$24:$I$41,MATCH('Disposed Waste by Resin'!$A39,'Resin Fractions'!$A$24:$A$41,0),MATCH('Disposed Waste by Resin'!M$1,'Resin Fractions'!$A$24:$I$24,0)))*$E39</f>
        <v>440197.14862975705</v>
      </c>
    </row>
    <row r="40" spans="1:13" x14ac:dyDescent="0.2">
      <c r="A40" s="37">
        <f>'DRS County Waste Raw'!A39</f>
        <v>2021</v>
      </c>
      <c r="B40" s="63" t="str">
        <f>'DRS County Waste Raw'!B39</f>
        <v>sanfrancisco</v>
      </c>
      <c r="C40" s="63" t="str">
        <f>'DRS County Waste Raw'!C39</f>
        <v>Bay Area </v>
      </c>
      <c r="D40" s="63">
        <f>'DRS County Waste Raw'!D39</f>
        <v>855338</v>
      </c>
      <c r="E40" s="68">
        <f>'DRS County Waste Raw'!E39</f>
        <v>459267.89473684202</v>
      </c>
      <c r="F40" s="9">
        <f>(INDEX('Resin Fractions'!$A$24:$I$41,MATCH('Disposed Waste by Resin'!$A40,'Resin Fractions'!$A$24:$A$41,0),MATCH('Disposed Waste by Resin'!F$1,'Resin Fractions'!$A$24:$I$24,0)))*$E40</f>
        <v>5772.1975635169583</v>
      </c>
      <c r="G40" s="9">
        <f>(INDEX('Resin Fractions'!$A$24:$I$41,MATCH('Disposed Waste by Resin'!$A40,'Resin Fractions'!$A$24:$A$41,0),MATCH('Disposed Waste by Resin'!G$1,'Resin Fractions'!$A$24:$I$24,0)))*$E40</f>
        <v>9255.2380470422868</v>
      </c>
      <c r="H40" s="9">
        <f>(INDEX('Resin Fractions'!$A$24:$I$41,MATCH('Disposed Waste by Resin'!$A40,'Resin Fractions'!$A$24:$A$41,0),MATCH('Disposed Waste by Resin'!H$1,'Resin Fractions'!$A$24:$I$24,0)))*$E40</f>
        <v>15214.003232788849</v>
      </c>
      <c r="I40" s="9">
        <f>(INDEX('Resin Fractions'!$A$24:$I$41,MATCH('Disposed Waste by Resin'!$A40,'Resin Fractions'!$A$24:$A$41,0),MATCH('Disposed Waste by Resin'!I$1,'Resin Fractions'!$A$24:$I$24,0)))*$E40</f>
        <v>20272.106183659194</v>
      </c>
      <c r="J40" s="9">
        <f>(INDEX('Resin Fractions'!$A$24:$I$41,MATCH('Disposed Waste by Resin'!$A40,'Resin Fractions'!$A$24:$A$41,0),MATCH('Disposed Waste by Resin'!J$1,'Resin Fractions'!$A$24:$I$24,0)))*$E40</f>
        <v>1307.7221882397873</v>
      </c>
      <c r="K40" s="9">
        <f>(INDEX('Resin Fractions'!$A$24:$I$41,MATCH('Disposed Waste by Resin'!$A40,'Resin Fractions'!$A$24:$A$41,0),MATCH('Disposed Waste by Resin'!K$1,'Resin Fractions'!$A$24:$I$24,0)))*$E40</f>
        <v>6670.024161414628</v>
      </c>
      <c r="L40" s="9">
        <f>(INDEX('Resin Fractions'!$A$24:$I$41,MATCH('Disposed Waste by Resin'!$A40,'Resin Fractions'!$A$24:$A$41,0),MATCH('Disposed Waste by Resin'!L$1,'Resin Fractions'!$A$24:$I$24,0)))*$E40</f>
        <v>4219.7227735870329</v>
      </c>
      <c r="M40" s="9">
        <f>(INDEX('Resin Fractions'!$A$24:$I$41,MATCH('Disposed Waste by Resin'!$A40,'Resin Fractions'!$A$24:$A$41,0),MATCH('Disposed Waste by Resin'!M$1,'Resin Fractions'!$A$24:$I$24,0)))*$E40</f>
        <v>62711.014150248724</v>
      </c>
    </row>
    <row r="41" spans="1:13" x14ac:dyDescent="0.2">
      <c r="A41" s="37">
        <f>'DRS County Waste Raw'!A40</f>
        <v>2021</v>
      </c>
      <c r="B41" s="63" t="str">
        <f>'DRS County Waste Raw'!B40</f>
        <v>sanjoaquin</v>
      </c>
      <c r="C41" s="63" t="str">
        <f>'DRS County Waste Raw'!C40</f>
        <v>Central Valley </v>
      </c>
      <c r="D41" s="63">
        <f>'DRS County Waste Raw'!D40</f>
        <v>780320</v>
      </c>
      <c r="E41" s="68">
        <f>'DRS County Waste Raw'!E40</f>
        <v>899767.25012696919</v>
      </c>
      <c r="F41" s="9">
        <f>(INDEX('Resin Fractions'!$A$24:$I$41,MATCH('Disposed Waste by Resin'!$A41,'Resin Fractions'!$A$24:$A$41,0),MATCH('Disposed Waste by Resin'!F$1,'Resin Fractions'!$A$24:$I$24,0)))*$E41</f>
        <v>11308.50727523893</v>
      </c>
      <c r="G41" s="9">
        <f>(INDEX('Resin Fractions'!$A$24:$I$41,MATCH('Disposed Waste by Resin'!$A41,'Resin Fractions'!$A$24:$A$41,0),MATCH('Disposed Waste by Resin'!G$1,'Resin Fractions'!$A$24:$I$24,0)))*$E41</f>
        <v>18132.249570001808</v>
      </c>
      <c r="H41" s="9">
        <f>(INDEX('Resin Fractions'!$A$24:$I$41,MATCH('Disposed Waste by Resin'!$A41,'Resin Fractions'!$A$24:$A$41,0),MATCH('Disposed Waste by Resin'!H$1,'Resin Fractions'!$A$24:$I$24,0)))*$E41</f>
        <v>29806.267777618115</v>
      </c>
      <c r="I41" s="9">
        <f>(INDEX('Resin Fractions'!$A$24:$I$41,MATCH('Disposed Waste by Resin'!$A41,'Resin Fractions'!$A$24:$A$41,0),MATCH('Disposed Waste by Resin'!I$1,'Resin Fractions'!$A$24:$I$24,0)))*$E41</f>
        <v>39715.768169696428</v>
      </c>
      <c r="J41" s="9">
        <f>(INDEX('Resin Fractions'!$A$24:$I$41,MATCH('Disposed Waste by Resin'!$A41,'Resin Fractions'!$A$24:$A$41,0),MATCH('Disposed Waste by Resin'!J$1,'Resin Fractions'!$A$24:$I$24,0)))*$E41</f>
        <v>2562.0027237408958</v>
      </c>
      <c r="K41" s="9">
        <f>(INDEX('Resin Fractions'!$A$24:$I$41,MATCH('Disposed Waste by Resin'!$A41,'Resin Fractions'!$A$24:$A$41,0),MATCH('Disposed Waste by Resin'!K$1,'Resin Fractions'!$A$24:$I$24,0)))*$E41</f>
        <v>13067.469698562954</v>
      </c>
      <c r="L41" s="9">
        <f>(INDEX('Resin Fractions'!$A$24:$I$41,MATCH('Disposed Waste by Resin'!$A41,'Resin Fractions'!$A$24:$A$41,0),MATCH('Disposed Waste by Resin'!L$1,'Resin Fractions'!$A$24:$I$24,0)))*$E41</f>
        <v>8267.0014599302212</v>
      </c>
      <c r="M41" s="9">
        <f>(INDEX('Resin Fractions'!$A$24:$I$41,MATCH('Disposed Waste by Resin'!$A41,'Resin Fractions'!$A$24:$A$41,0),MATCH('Disposed Waste by Resin'!M$1,'Resin Fractions'!$A$24:$I$24,0)))*$E41</f>
        <v>122859.26667478932</v>
      </c>
    </row>
    <row r="42" spans="1:13" x14ac:dyDescent="0.2">
      <c r="A42" s="37">
        <f>'DRS County Waste Raw'!A41</f>
        <v>2021</v>
      </c>
      <c r="B42" s="63" t="str">
        <f>'DRS County Waste Raw'!B41</f>
        <v>sanluisobispo</v>
      </c>
      <c r="C42" s="63" t="str">
        <f>'DRS County Waste Raw'!C41</f>
        <v>Coastal </v>
      </c>
      <c r="D42" s="63">
        <f>'DRS County Waste Raw'!D41</f>
        <v>278737</v>
      </c>
      <c r="E42" s="68">
        <f>'DRS County Waste Raw'!E41</f>
        <v>267295.26315789472</v>
      </c>
      <c r="F42" s="9">
        <f>(INDEX('Resin Fractions'!$A$24:$I$41,MATCH('Disposed Waste by Resin'!$A42,'Resin Fractions'!$A$24:$A$41,0),MATCH('Disposed Waste by Resin'!F$1,'Resin Fractions'!$A$24:$I$24,0)))*$E42</f>
        <v>3359.4359292710551</v>
      </c>
      <c r="G42" s="9">
        <f>(INDEX('Resin Fractions'!$A$24:$I$41,MATCH('Disposed Waste by Resin'!$A42,'Resin Fractions'!$A$24:$A$41,0),MATCH('Disposed Waste by Resin'!G$1,'Resin Fractions'!$A$24:$I$24,0)))*$E42</f>
        <v>5386.5757169693916</v>
      </c>
      <c r="H42" s="9">
        <f>(INDEX('Resin Fractions'!$A$24:$I$41,MATCH('Disposed Waste by Resin'!$A42,'Resin Fractions'!$A$24:$A$41,0),MATCH('Disposed Waste by Resin'!H$1,'Resin Fractions'!$A$24:$I$24,0)))*$E42</f>
        <v>8854.5945501448859</v>
      </c>
      <c r="I42" s="9">
        <f>(INDEX('Resin Fractions'!$A$24:$I$41,MATCH('Disposed Waste by Resin'!$A42,'Resin Fractions'!$A$24:$A$41,0),MATCH('Disposed Waste by Resin'!I$1,'Resin Fractions'!$A$24:$I$24,0)))*$E42</f>
        <v>11798.425318257481</v>
      </c>
      <c r="J42" s="9">
        <f>(INDEX('Resin Fractions'!$A$24:$I$41,MATCH('Disposed Waste by Resin'!$A42,'Resin Fractions'!$A$24:$A$41,0),MATCH('Disposed Waste by Resin'!J$1,'Resin Fractions'!$A$24:$I$24,0)))*$E42</f>
        <v>761.09815305783775</v>
      </c>
      <c r="K42" s="9">
        <f>(INDEX('Resin Fractions'!$A$24:$I$41,MATCH('Disposed Waste by Resin'!$A42,'Resin Fractions'!$A$24:$A$41,0),MATCH('Disposed Waste by Resin'!K$1,'Resin Fractions'!$A$24:$I$24,0)))*$E42</f>
        <v>3881.9736452869442</v>
      </c>
      <c r="L42" s="9">
        <f>(INDEX('Resin Fractions'!$A$24:$I$41,MATCH('Disposed Waste by Resin'!$A42,'Resin Fractions'!$A$24:$A$41,0),MATCH('Disposed Waste by Resin'!L$1,'Resin Fractions'!$A$24:$I$24,0)))*$E42</f>
        <v>2455.8910434303157</v>
      </c>
      <c r="M42" s="9">
        <f>(INDEX('Resin Fractions'!$A$24:$I$41,MATCH('Disposed Waste by Resin'!$A42,'Resin Fractions'!$A$24:$A$41,0),MATCH('Disposed Waste by Resin'!M$1,'Resin Fractions'!$A$24:$I$24,0)))*$E42</f>
        <v>36497.994356417905</v>
      </c>
    </row>
    <row r="43" spans="1:13" x14ac:dyDescent="0.2">
      <c r="A43" s="37">
        <f>'DRS County Waste Raw'!A42</f>
        <v>2021</v>
      </c>
      <c r="B43" s="63" t="str">
        <f>'DRS County Waste Raw'!B42</f>
        <v>sanmateo</v>
      </c>
      <c r="C43" s="63" t="str">
        <f>'DRS County Waste Raw'!C42</f>
        <v>Bay Area </v>
      </c>
      <c r="D43" s="63">
        <f>'DRS County Waste Raw'!D42</f>
        <v>756636</v>
      </c>
      <c r="E43" s="68">
        <f>'DRS County Waste Raw'!E42</f>
        <v>478250.19056261331</v>
      </c>
      <c r="F43" s="9">
        <f>(INDEX('Resin Fractions'!$A$24:$I$41,MATCH('Disposed Waste by Resin'!$A43,'Resin Fractions'!$A$24:$A$41,0),MATCH('Disposed Waste by Resin'!F$1,'Resin Fractions'!$A$24:$I$24,0)))*$E43</f>
        <v>6010.7719619696472</v>
      </c>
      <c r="G43" s="9">
        <f>(INDEX('Resin Fractions'!$A$24:$I$41,MATCH('Disposed Waste by Resin'!$A43,'Resin Fractions'!$A$24:$A$41,0),MATCH('Disposed Waste by Resin'!G$1,'Resin Fractions'!$A$24:$I$24,0)))*$E43</f>
        <v>9637.7722249376475</v>
      </c>
      <c r="H43" s="9">
        <f>(INDEX('Resin Fractions'!$A$24:$I$41,MATCH('Disposed Waste by Resin'!$A43,'Resin Fractions'!$A$24:$A$41,0),MATCH('Disposed Waste by Resin'!H$1,'Resin Fractions'!$A$24:$I$24,0)))*$E43</f>
        <v>15842.822955152673</v>
      </c>
      <c r="I43" s="9">
        <f>(INDEX('Resin Fractions'!$A$24:$I$41,MATCH('Disposed Waste by Resin'!$A43,'Resin Fractions'!$A$24:$A$41,0),MATCH('Disposed Waste by Resin'!I$1,'Resin Fractions'!$A$24:$I$24,0)))*$E43</f>
        <v>21109.985602184977</v>
      </c>
      <c r="J43" s="9">
        <f>(INDEX('Resin Fractions'!$A$24:$I$41,MATCH('Disposed Waste by Resin'!$A43,'Resin Fractions'!$A$24:$A$41,0),MATCH('Disposed Waste by Resin'!J$1,'Resin Fractions'!$A$24:$I$24,0)))*$E43</f>
        <v>1361.7724924730419</v>
      </c>
      <c r="K43" s="9">
        <f>(INDEX('Resin Fractions'!$A$24:$I$41,MATCH('Disposed Waste by Resin'!$A43,'Resin Fractions'!$A$24:$A$41,0),MATCH('Disposed Waste by Resin'!K$1,'Resin Fractions'!$A$24:$I$24,0)))*$E43</f>
        <v>6945.7072066437377</v>
      </c>
      <c r="L43" s="9">
        <f>(INDEX('Resin Fractions'!$A$24:$I$41,MATCH('Disposed Waste by Resin'!$A43,'Resin Fractions'!$A$24:$A$41,0),MATCH('Disposed Waste by Resin'!L$1,'Resin Fractions'!$A$24:$I$24,0)))*$E43</f>
        <v>4394.1308410981965</v>
      </c>
      <c r="M43" s="9">
        <f>(INDEX('Resin Fractions'!$A$24:$I$41,MATCH('Disposed Waste by Resin'!$A43,'Resin Fractions'!$A$24:$A$41,0),MATCH('Disposed Waste by Resin'!M$1,'Resin Fractions'!$A$24:$I$24,0)))*$E43</f>
        <v>65302.963284459911</v>
      </c>
    </row>
    <row r="44" spans="1:13" x14ac:dyDescent="0.2">
      <c r="A44" s="37">
        <f>'DRS County Waste Raw'!A43</f>
        <v>2021</v>
      </c>
      <c r="B44" s="63" t="str">
        <f>'DRS County Waste Raw'!B43</f>
        <v>santabarbara</v>
      </c>
      <c r="C44" s="63" t="str">
        <f>'DRS County Waste Raw'!C43</f>
        <v>Coastal </v>
      </c>
      <c r="D44" s="63">
        <f>'DRS County Waste Raw'!D43</f>
        <v>441552</v>
      </c>
      <c r="E44" s="68">
        <f>'DRS County Waste Raw'!E43</f>
        <v>321903.53901996359</v>
      </c>
      <c r="F44" s="9">
        <f>(INDEX('Resin Fractions'!$A$24:$I$41,MATCH('Disposed Waste by Resin'!$A44,'Resin Fractions'!$A$24:$A$41,0),MATCH('Disposed Waste by Resin'!F$1,'Resin Fractions'!$A$24:$I$24,0)))*$E44</f>
        <v>4045.7668496144188</v>
      </c>
      <c r="G44" s="9">
        <f>(INDEX('Resin Fractions'!$A$24:$I$41,MATCH('Disposed Waste by Resin'!$A44,'Resin Fractions'!$A$24:$A$41,0),MATCH('Disposed Waste by Resin'!G$1,'Resin Fractions'!$A$24:$I$24,0)))*$E44</f>
        <v>6487.0501856487217</v>
      </c>
      <c r="H44" s="9">
        <f>(INDEX('Resin Fractions'!$A$24:$I$41,MATCH('Disposed Waste by Resin'!$A44,'Resin Fractions'!$A$24:$A$41,0),MATCH('Disposed Waste by Resin'!H$1,'Resin Fractions'!$A$24:$I$24,0)))*$E44</f>
        <v>10663.583366962988</v>
      </c>
      <c r="I44" s="9">
        <f>(INDEX('Resin Fractions'!$A$24:$I$41,MATCH('Disposed Waste by Resin'!$A44,'Resin Fractions'!$A$24:$A$41,0),MATCH('Disposed Waste by Resin'!I$1,'Resin Fractions'!$A$24:$I$24,0)))*$E44</f>
        <v>14208.837148626622</v>
      </c>
      <c r="J44" s="9">
        <f>(INDEX('Resin Fractions'!$A$24:$I$41,MATCH('Disposed Waste by Resin'!$A44,'Resin Fractions'!$A$24:$A$41,0),MATCH('Disposed Waste by Resin'!J$1,'Resin Fractions'!$A$24:$I$24,0)))*$E44</f>
        <v>916.59008886420543</v>
      </c>
      <c r="K44" s="9">
        <f>(INDEX('Resin Fractions'!$A$24:$I$41,MATCH('Disposed Waste by Resin'!$A44,'Resin Fractions'!$A$24:$A$41,0),MATCH('Disposed Waste by Resin'!K$1,'Resin Fractions'!$A$24:$I$24,0)))*$E44</f>
        <v>4675.0587348116569</v>
      </c>
      <c r="L44" s="9">
        <f>(INDEX('Resin Fractions'!$A$24:$I$41,MATCH('Disposed Waste by Resin'!$A44,'Resin Fractions'!$A$24:$A$41,0),MATCH('Disposed Waste by Resin'!L$1,'Resin Fractions'!$A$24:$I$24,0)))*$E44</f>
        <v>2957.6282384796914</v>
      </c>
      <c r="M44" s="9">
        <f>(INDEX('Resin Fractions'!$A$24:$I$41,MATCH('Disposed Waste by Resin'!$A44,'Resin Fractions'!$A$24:$A$41,0),MATCH('Disposed Waste by Resin'!M$1,'Resin Fractions'!$A$24:$I$24,0)))*$E44</f>
        <v>43954.514613008301</v>
      </c>
    </row>
    <row r="45" spans="1:13" x14ac:dyDescent="0.2">
      <c r="A45" s="37">
        <f>'DRS County Waste Raw'!A44</f>
        <v>2021</v>
      </c>
      <c r="B45" s="63" t="str">
        <f>'DRS County Waste Raw'!B44</f>
        <v>santaclara</v>
      </c>
      <c r="C45" s="63" t="str">
        <f>'DRS County Waste Raw'!C44</f>
        <v>Bay Area </v>
      </c>
      <c r="D45" s="63">
        <f>'DRS County Waste Raw'!D44</f>
        <v>1913779</v>
      </c>
      <c r="E45" s="68">
        <f>'DRS County Waste Raw'!E44</f>
        <v>1284284.5462794909</v>
      </c>
      <c r="F45" s="9">
        <f>(INDEX('Resin Fractions'!$A$24:$I$41,MATCH('Disposed Waste by Resin'!$A45,'Resin Fractions'!$A$24:$A$41,0),MATCH('Disposed Waste by Resin'!F$1,'Resin Fractions'!$A$24:$I$24,0)))*$E45</f>
        <v>16141.22000220514</v>
      </c>
      <c r="G45" s="9">
        <f>(INDEX('Resin Fractions'!$A$24:$I$41,MATCH('Disposed Waste by Resin'!$A45,'Resin Fractions'!$A$24:$A$41,0),MATCH('Disposed Waste by Resin'!G$1,'Resin Fractions'!$A$24:$I$24,0)))*$E45</f>
        <v>25881.101928026568</v>
      </c>
      <c r="H45" s="9">
        <f>(INDEX('Resin Fractions'!$A$24:$I$41,MATCH('Disposed Waste by Resin'!$A45,'Resin Fractions'!$A$24:$A$41,0),MATCH('Disposed Waste by Resin'!H$1,'Resin Fractions'!$A$24:$I$24,0)))*$E45</f>
        <v>42544.034675257972</v>
      </c>
      <c r="I45" s="9">
        <f>(INDEX('Resin Fractions'!$A$24:$I$41,MATCH('Disposed Waste by Resin'!$A45,'Resin Fractions'!$A$24:$A$41,0),MATCH('Disposed Waste by Resin'!I$1,'Resin Fractions'!$A$24:$I$24,0)))*$E45</f>
        <v>56688.379463424957</v>
      </c>
      <c r="J45" s="9">
        <f>(INDEX('Resin Fractions'!$A$24:$I$41,MATCH('Disposed Waste by Resin'!$A45,'Resin Fractions'!$A$24:$A$41,0),MATCH('Disposed Waste by Resin'!J$1,'Resin Fractions'!$A$24:$I$24,0)))*$E45</f>
        <v>3656.8796043222123</v>
      </c>
      <c r="K45" s="9">
        <f>(INDEX('Resin Fractions'!$A$24:$I$41,MATCH('Disposed Waste by Resin'!$A45,'Resin Fractions'!$A$24:$A$41,0),MATCH('Disposed Waste by Resin'!K$1,'Resin Fractions'!$A$24:$I$24,0)))*$E45</f>
        <v>18651.878461315086</v>
      </c>
      <c r="L45" s="9">
        <f>(INDEX('Resin Fractions'!$A$24:$I$41,MATCH('Disposed Waste by Resin'!$A45,'Resin Fractions'!$A$24:$A$41,0),MATCH('Disposed Waste by Resin'!L$1,'Resin Fractions'!$A$24:$I$24,0)))*$E45</f>
        <v>11799.920721231125</v>
      </c>
      <c r="M45" s="9">
        <f>(INDEX('Resin Fractions'!$A$24:$I$41,MATCH('Disposed Waste by Resin'!$A45,'Resin Fractions'!$A$24:$A$41,0),MATCH('Disposed Waste by Resin'!M$1,'Resin Fractions'!$A$24:$I$24,0)))*$E45</f>
        <v>175363.41485578302</v>
      </c>
    </row>
    <row r="46" spans="1:13" x14ac:dyDescent="0.2">
      <c r="A46" s="37">
        <f>'DRS County Waste Raw'!A45</f>
        <v>2021</v>
      </c>
      <c r="B46" s="63" t="str">
        <f>'DRS County Waste Raw'!B45</f>
        <v>santacruz</v>
      </c>
      <c r="C46" s="63" t="str">
        <f>'DRS County Waste Raw'!C45</f>
        <v>Coastal </v>
      </c>
      <c r="D46" s="63">
        <f>'DRS County Waste Raw'!D45</f>
        <v>265533</v>
      </c>
      <c r="E46" s="68">
        <f>'DRS County Waste Raw'!E45</f>
        <v>207874.81851179671</v>
      </c>
      <c r="F46" s="9">
        <f>(INDEX('Resin Fractions'!$A$24:$I$41,MATCH('Disposed Waste by Resin'!$A46,'Resin Fractions'!$A$24:$A$41,0),MATCH('Disposed Waste by Resin'!F$1,'Resin Fractions'!$A$24:$I$24,0)))*$E46</f>
        <v>2612.6244283151032</v>
      </c>
      <c r="G46" s="9">
        <f>(INDEX('Resin Fractions'!$A$24:$I$41,MATCH('Disposed Waste by Resin'!$A46,'Resin Fractions'!$A$24:$A$41,0),MATCH('Disposed Waste by Resin'!G$1,'Resin Fractions'!$A$24:$I$24,0)))*$E46</f>
        <v>4189.1256744928642</v>
      </c>
      <c r="H46" s="9">
        <f>(INDEX('Resin Fractions'!$A$24:$I$41,MATCH('Disposed Waste by Resin'!$A46,'Resin Fractions'!$A$24:$A$41,0),MATCH('Disposed Waste by Resin'!H$1,'Resin Fractions'!$A$24:$I$24,0)))*$E46</f>
        <v>6886.1947397085696</v>
      </c>
      <c r="I46" s="9">
        <f>(INDEX('Resin Fractions'!$A$24:$I$41,MATCH('Disposed Waste by Resin'!$A46,'Resin Fractions'!$A$24:$A$41,0),MATCH('Disposed Waste by Resin'!I$1,'Resin Fractions'!$A$24:$I$24,0)))*$E46</f>
        <v>9175.604134477242</v>
      </c>
      <c r="J46" s="9">
        <f>(INDEX('Resin Fractions'!$A$24:$I$41,MATCH('Disposed Waste by Resin'!$A46,'Resin Fractions'!$A$24:$A$41,0),MATCH('Disposed Waste by Resin'!J$1,'Resin Fractions'!$A$24:$I$24,0)))*$E46</f>
        <v>591.90401867729008</v>
      </c>
      <c r="K46" s="9">
        <f>(INDEX('Resin Fractions'!$A$24:$I$41,MATCH('Disposed Waste by Resin'!$A46,'Resin Fractions'!$A$24:$A$41,0),MATCH('Disposed Waste by Resin'!K$1,'Resin Fractions'!$A$24:$I$24,0)))*$E46</f>
        <v>3019.0006266774626</v>
      </c>
      <c r="L46" s="9">
        <f>(INDEX('Resin Fractions'!$A$24:$I$41,MATCH('Disposed Waste by Resin'!$A46,'Resin Fractions'!$A$24:$A$41,0),MATCH('Disposed Waste by Resin'!L$1,'Resin Fractions'!$A$24:$I$24,0)))*$E46</f>
        <v>1909.9399626706233</v>
      </c>
      <c r="M46" s="9">
        <f>(INDEX('Resin Fractions'!$A$24:$I$41,MATCH('Disposed Waste by Resin'!$A46,'Resin Fractions'!$A$24:$A$41,0),MATCH('Disposed Waste by Resin'!M$1,'Resin Fractions'!$A$24:$I$24,0)))*$E46</f>
        <v>28384.393585019152</v>
      </c>
    </row>
    <row r="47" spans="1:13" x14ac:dyDescent="0.2">
      <c r="A47" s="37">
        <f>'DRS County Waste Raw'!A46</f>
        <v>2021</v>
      </c>
      <c r="B47" s="63" t="str">
        <f>'DRS County Waste Raw'!B46</f>
        <v>shasta</v>
      </c>
      <c r="C47" s="63" t="str">
        <f>'DRS County Waste Raw'!C46</f>
        <v>Central Valley </v>
      </c>
      <c r="D47" s="63">
        <f>'DRS County Waste Raw'!D46</f>
        <v>181483</v>
      </c>
      <c r="E47" s="68">
        <f>'DRS County Waste Raw'!E46</f>
        <v>182519.0522128157</v>
      </c>
      <c r="F47" s="9">
        <f>(INDEX('Resin Fractions'!$A$24:$I$41,MATCH('Disposed Waste by Resin'!$A47,'Resin Fractions'!$A$24:$A$41,0),MATCH('Disposed Waste by Resin'!F$1,'Resin Fractions'!$A$24:$I$24,0)))*$E47</f>
        <v>2293.9466062218644</v>
      </c>
      <c r="G47" s="9">
        <f>(INDEX('Resin Fractions'!$A$24:$I$41,MATCH('Disposed Waste by Resin'!$A47,'Resin Fractions'!$A$24:$A$41,0),MATCH('Disposed Waste by Resin'!G$1,'Resin Fractions'!$A$24:$I$24,0)))*$E47</f>
        <v>3678.1523283226334</v>
      </c>
      <c r="H47" s="9">
        <f>(INDEX('Resin Fractions'!$A$24:$I$41,MATCH('Disposed Waste by Resin'!$A47,'Resin Fractions'!$A$24:$A$41,0),MATCH('Disposed Waste by Resin'!H$1,'Resin Fractions'!$A$24:$I$24,0)))*$E47</f>
        <v>6046.2433412691562</v>
      </c>
      <c r="I47" s="9">
        <f>(INDEX('Resin Fractions'!$A$24:$I$41,MATCH('Disposed Waste by Resin'!$A47,'Resin Fractions'!$A$24:$A$41,0),MATCH('Disposed Waste by Resin'!I$1,'Resin Fractions'!$A$24:$I$24,0)))*$E47</f>
        <v>8056.3994335357193</v>
      </c>
      <c r="J47" s="9">
        <f>(INDEX('Resin Fractions'!$A$24:$I$41,MATCH('Disposed Waste by Resin'!$A47,'Resin Fractions'!$A$24:$A$41,0),MATCH('Disposed Waste by Resin'!J$1,'Resin Fractions'!$A$24:$I$24,0)))*$E47</f>
        <v>519.7058559731463</v>
      </c>
      <c r="K47" s="9">
        <f>(INDEX('Resin Fractions'!$A$24:$I$41,MATCH('Disposed Waste by Resin'!$A47,'Resin Fractions'!$A$24:$A$41,0),MATCH('Disposed Waste by Resin'!K$1,'Resin Fractions'!$A$24:$I$24,0)))*$E47</f>
        <v>2650.7546077775501</v>
      </c>
      <c r="L47" s="9">
        <f>(INDEX('Resin Fractions'!$A$24:$I$41,MATCH('Disposed Waste by Resin'!$A47,'Resin Fractions'!$A$24:$A$41,0),MATCH('Disposed Waste by Resin'!L$1,'Resin Fractions'!$A$24:$I$24,0)))*$E47</f>
        <v>1676.9728737020644</v>
      </c>
      <c r="M47" s="9">
        <f>(INDEX('Resin Fractions'!$A$24:$I$41,MATCH('Disposed Waste by Resin'!$A47,'Resin Fractions'!$A$24:$A$41,0),MATCH('Disposed Waste by Resin'!M$1,'Resin Fractions'!$A$24:$I$24,0)))*$E47</f>
        <v>24922.175046802131</v>
      </c>
    </row>
    <row r="48" spans="1:13" x14ac:dyDescent="0.2">
      <c r="A48" s="37">
        <f>'DRS County Waste Raw'!A47</f>
        <v>2021</v>
      </c>
      <c r="B48" s="63" t="str">
        <f>'DRS County Waste Raw'!B47</f>
        <v>sierra</v>
      </c>
      <c r="C48" s="63" t="str">
        <f>'DRS County Waste Raw'!C47</f>
        <v>Mountain </v>
      </c>
      <c r="D48" s="63">
        <f>'DRS County Waste Raw'!D47</f>
        <v>3225</v>
      </c>
      <c r="E48" s="68">
        <f>'DRS County Waste Raw'!E47</f>
        <v>28.128896787209111</v>
      </c>
      <c r="F48" s="9">
        <f>(INDEX('Resin Fractions'!$A$24:$I$41,MATCH('Disposed Waste by Resin'!$A48,'Resin Fractions'!$A$24:$A$41,0),MATCH('Disposed Waste by Resin'!F$1,'Resin Fractions'!$A$24:$I$24,0)))*$E48</f>
        <v>0.35353124257157792</v>
      </c>
      <c r="G48" s="9">
        <f>(INDEX('Resin Fractions'!$A$24:$I$41,MATCH('Disposed Waste by Resin'!$A48,'Resin Fractions'!$A$24:$A$41,0),MATCH('Disposed Waste by Resin'!G$1,'Resin Fractions'!$A$24:$I$24,0)))*$E48</f>
        <v>0.56685790308829775</v>
      </c>
      <c r="H48" s="9">
        <f>(INDEX('Resin Fractions'!$A$24:$I$41,MATCH('Disposed Waste by Resin'!$A48,'Resin Fractions'!$A$24:$A$41,0),MATCH('Disposed Waste by Resin'!H$1,'Resin Fractions'!$A$24:$I$24,0)))*$E48</f>
        <v>0.93181589995659964</v>
      </c>
      <c r="I48" s="9">
        <f>(INDEX('Resin Fractions'!$A$24:$I$41,MATCH('Disposed Waste by Resin'!$A48,'Resin Fractions'!$A$24:$A$41,0),MATCH('Disposed Waste by Resin'!I$1,'Resin Fractions'!$A$24:$I$24,0)))*$E48</f>
        <v>1.2416108093648324</v>
      </c>
      <c r="J48" s="9">
        <f>(INDEX('Resin Fractions'!$A$24:$I$41,MATCH('Disposed Waste by Resin'!$A48,'Resin Fractions'!$A$24:$A$41,0),MATCH('Disposed Waste by Resin'!J$1,'Resin Fractions'!$A$24:$I$24,0)))*$E48</f>
        <v>8.0094391271172349E-2</v>
      </c>
      <c r="K48" s="9">
        <f>(INDEX('Resin Fractions'!$A$24:$I$41,MATCH('Disposed Waste by Resin'!$A48,'Resin Fractions'!$A$24:$A$41,0),MATCH('Disposed Waste by Resin'!K$1,'Resin Fractions'!$A$24:$I$24,0)))*$E48</f>
        <v>0.40852065505717217</v>
      </c>
      <c r="L48" s="9">
        <f>(INDEX('Resin Fractions'!$A$24:$I$41,MATCH('Disposed Waste by Resin'!$A48,'Resin Fractions'!$A$24:$A$41,0),MATCH('Disposed Waste by Resin'!L$1,'Resin Fractions'!$A$24:$I$24,0)))*$E48</f>
        <v>0.25844642686569164</v>
      </c>
      <c r="M48" s="9">
        <f>(INDEX('Resin Fractions'!$A$24:$I$41,MATCH('Disposed Waste by Resin'!$A48,'Resin Fractions'!$A$24:$A$41,0),MATCH('Disposed Waste by Resin'!M$1,'Resin Fractions'!$A$24:$I$24,0)))*$E48</f>
        <v>3.8408773281753432</v>
      </c>
    </row>
    <row r="49" spans="1:13" x14ac:dyDescent="0.2">
      <c r="A49" s="37">
        <f>'DRS County Waste Raw'!A48</f>
        <v>2021</v>
      </c>
      <c r="B49" s="63" t="str">
        <f>'DRS County Waste Raw'!B48</f>
        <v>siskiyou</v>
      </c>
      <c r="C49" s="63" t="str">
        <f>'DRS County Waste Raw'!C48</f>
        <v>Mountain </v>
      </c>
      <c r="D49" s="63">
        <f>'DRS County Waste Raw'!D48</f>
        <v>43905</v>
      </c>
      <c r="E49" s="68">
        <f>'DRS County Waste Raw'!E48</f>
        <v>944.48492671853705</v>
      </c>
      <c r="F49" s="9">
        <f>(INDEX('Resin Fractions'!$A$24:$I$41,MATCH('Disposed Waste by Resin'!$A49,'Resin Fractions'!$A$24:$A$41,0),MATCH('Disposed Waste by Resin'!F$1,'Resin Fractions'!$A$24:$I$24,0)))*$E49</f>
        <v>11.870530588485957</v>
      </c>
      <c r="G49" s="9">
        <f>(INDEX('Resin Fractions'!$A$24:$I$41,MATCH('Disposed Waste by Resin'!$A49,'Resin Fractions'!$A$24:$A$41,0),MATCH('Disposed Waste by Resin'!G$1,'Resin Fractions'!$A$24:$I$24,0)))*$E49</f>
        <v>19.033407143846063</v>
      </c>
      <c r="H49" s="9">
        <f>(INDEX('Resin Fractions'!$A$24:$I$41,MATCH('Disposed Waste by Resin'!$A49,'Resin Fractions'!$A$24:$A$41,0),MATCH('Disposed Waste by Resin'!H$1,'Resin Fractions'!$A$24:$I$24,0)))*$E49</f>
        <v>31.287614251045671</v>
      </c>
      <c r="I49" s="9">
        <f>(INDEX('Resin Fractions'!$A$24:$I$41,MATCH('Disposed Waste by Resin'!$A49,'Resin Fractions'!$A$24:$A$41,0),MATCH('Disposed Waste by Resin'!I$1,'Resin Fractions'!$A$24:$I$24,0)))*$E49</f>
        <v>41.689608489343044</v>
      </c>
      <c r="J49" s="9">
        <f>(INDEX('Resin Fractions'!$A$24:$I$41,MATCH('Disposed Waste by Resin'!$A49,'Resin Fractions'!$A$24:$A$41,0),MATCH('Disposed Waste by Resin'!J$1,'Resin Fractions'!$A$24:$I$24,0)))*$E49</f>
        <v>2.6893321072128931</v>
      </c>
      <c r="K49" s="9">
        <f>(INDEX('Resin Fractions'!$A$24:$I$41,MATCH('Disposed Waste by Resin'!$A49,'Resin Fractions'!$A$24:$A$41,0),MATCH('Disposed Waste by Resin'!K$1,'Resin Fractions'!$A$24:$I$24,0)))*$E49</f>
        <v>13.716911966847327</v>
      </c>
      <c r="L49" s="9">
        <f>(INDEX('Resin Fractions'!$A$24:$I$41,MATCH('Disposed Waste by Resin'!$A49,'Resin Fractions'!$A$24:$A$41,0),MATCH('Disposed Waste by Resin'!L$1,'Resin Fractions'!$A$24:$I$24,0)))*$E49</f>
        <v>8.6778644888024221</v>
      </c>
      <c r="M49" s="9">
        <f>(INDEX('Resin Fractions'!$A$24:$I$41,MATCH('Disposed Waste by Resin'!$A49,'Resin Fractions'!$A$24:$A$41,0),MATCH('Disposed Waste by Resin'!M$1,'Resin Fractions'!$A$24:$I$24,0)))*$E49</f>
        <v>128.96526903558336</v>
      </c>
    </row>
    <row r="50" spans="1:13" x14ac:dyDescent="0.2">
      <c r="A50" s="37">
        <f>'DRS County Waste Raw'!A49</f>
        <v>2021</v>
      </c>
      <c r="B50" s="63" t="str">
        <f>'DRS County Waste Raw'!B49</f>
        <v>solano</v>
      </c>
      <c r="C50" s="63" t="str">
        <f>'DRS County Waste Raw'!C49</f>
        <v>Bay Area </v>
      </c>
      <c r="D50" s="63">
        <f>'DRS County Waste Raw'!D49</f>
        <v>450122</v>
      </c>
      <c r="E50" s="68">
        <f>'DRS County Waste Raw'!E49</f>
        <v>411346.30671506352</v>
      </c>
      <c r="F50" s="9">
        <f>(INDEX('Resin Fractions'!$A$24:$I$41,MATCH('Disposed Waste by Resin'!$A50,'Resin Fractions'!$A$24:$A$41,0),MATCH('Disposed Waste by Resin'!F$1,'Resin Fractions'!$A$24:$I$24,0)))*$E50</f>
        <v>5169.9066636105517</v>
      </c>
      <c r="G50" s="9">
        <f>(INDEX('Resin Fractions'!$A$24:$I$41,MATCH('Disposed Waste by Resin'!$A50,'Resin Fractions'!$A$24:$A$41,0),MATCH('Disposed Waste by Resin'!G$1,'Resin Fractions'!$A$24:$I$24,0)))*$E50</f>
        <v>8289.5147517355508</v>
      </c>
      <c r="H50" s="9">
        <f>(INDEX('Resin Fractions'!$A$24:$I$41,MATCH('Disposed Waste by Resin'!$A50,'Resin Fractions'!$A$24:$A$41,0),MATCH('Disposed Waste by Resin'!H$1,'Resin Fractions'!$A$24:$I$24,0)))*$E50</f>
        <v>13626.52193170319</v>
      </c>
      <c r="I50" s="9">
        <f>(INDEX('Resin Fractions'!$A$24:$I$41,MATCH('Disposed Waste by Resin'!$A50,'Resin Fractions'!$A$24:$A$41,0),MATCH('Disposed Waste by Resin'!I$1,'Resin Fractions'!$A$24:$I$24,0)))*$E50</f>
        <v>18156.84506482198</v>
      </c>
      <c r="J50" s="9">
        <f>(INDEX('Resin Fractions'!$A$24:$I$41,MATCH('Disposed Waste by Resin'!$A50,'Resin Fractions'!$A$24:$A$41,0),MATCH('Disposed Waste by Resin'!J$1,'Resin Fractions'!$A$24:$I$24,0)))*$E50</f>
        <v>1171.2699679345246</v>
      </c>
      <c r="K50" s="9">
        <f>(INDEX('Resin Fractions'!$A$24:$I$41,MATCH('Disposed Waste by Resin'!$A50,'Resin Fractions'!$A$24:$A$41,0),MATCH('Disposed Waste by Resin'!K$1,'Resin Fractions'!$A$24:$I$24,0)))*$E50</f>
        <v>5974.0509535731107</v>
      </c>
      <c r="L50" s="9">
        <f>(INDEX('Resin Fractions'!$A$24:$I$41,MATCH('Disposed Waste by Resin'!$A50,'Resin Fractions'!$A$24:$A$41,0),MATCH('Disposed Waste by Resin'!L$1,'Resin Fractions'!$A$24:$I$24,0)))*$E50</f>
        <v>3779.4224202653122</v>
      </c>
      <c r="M50" s="9">
        <f>(INDEX('Resin Fractions'!$A$24:$I$41,MATCH('Disposed Waste by Resin'!$A50,'Resin Fractions'!$A$24:$A$41,0),MATCH('Disposed Waste by Resin'!M$1,'Resin Fractions'!$A$24:$I$24,0)))*$E50</f>
        <v>56167.531753644209</v>
      </c>
    </row>
    <row r="51" spans="1:13" x14ac:dyDescent="0.2">
      <c r="A51" s="37">
        <f>'DRS County Waste Raw'!A50</f>
        <v>2021</v>
      </c>
      <c r="B51" s="63" t="str">
        <f>'DRS County Waste Raw'!B50</f>
        <v>sonoma</v>
      </c>
      <c r="C51" s="63" t="str">
        <f>'DRS County Waste Raw'!C50</f>
        <v>Bay Area </v>
      </c>
      <c r="D51" s="63">
        <f>'DRS County Waste Raw'!D50</f>
        <v>484459</v>
      </c>
      <c r="E51" s="68">
        <f>'DRS County Waste Raw'!E50</f>
        <v>365491.83303085301</v>
      </c>
      <c r="F51" s="9">
        <f>(INDEX('Resin Fractions'!$A$24:$I$41,MATCH('Disposed Waste by Resin'!$A51,'Resin Fractions'!$A$24:$A$41,0),MATCH('Disposed Waste by Resin'!F$1,'Resin Fractions'!$A$24:$I$24,0)))*$E51</f>
        <v>4593.5957907854154</v>
      </c>
      <c r="G51" s="9">
        <f>(INDEX('Resin Fractions'!$A$24:$I$41,MATCH('Disposed Waste by Resin'!$A51,'Resin Fractions'!$A$24:$A$41,0),MATCH('Disposed Waste by Resin'!G$1,'Resin Fractions'!$A$24:$I$24,0)))*$E51</f>
        <v>7365.4482660684444</v>
      </c>
      <c r="H51" s="9">
        <f>(INDEX('Resin Fractions'!$A$24:$I$41,MATCH('Disposed Waste by Resin'!$A51,'Resin Fractions'!$A$24:$A$41,0),MATCH('Disposed Waste by Resin'!H$1,'Resin Fractions'!$A$24:$I$24,0)))*$E51</f>
        <v>12107.517187709169</v>
      </c>
      <c r="I51" s="9">
        <f>(INDEX('Resin Fractions'!$A$24:$I$41,MATCH('Disposed Waste by Resin'!$A51,'Resin Fractions'!$A$24:$A$41,0),MATCH('Disposed Waste by Resin'!I$1,'Resin Fractions'!$A$24:$I$24,0)))*$E51</f>
        <v>16132.826468758873</v>
      </c>
      <c r="J51" s="9">
        <f>(INDEX('Resin Fractions'!$A$24:$I$41,MATCH('Disposed Waste by Resin'!$A51,'Resin Fractions'!$A$24:$A$41,0),MATCH('Disposed Waste by Resin'!J$1,'Resin Fractions'!$A$24:$I$24,0)))*$E51</f>
        <v>1040.7036615279794</v>
      </c>
      <c r="K51" s="9">
        <f>(INDEX('Resin Fractions'!$A$24:$I$41,MATCH('Disposed Waste by Resin'!$A51,'Resin Fractions'!$A$24:$A$41,0),MATCH('Disposed Waste by Resin'!K$1,'Resin Fractions'!$A$24:$I$24,0)))*$E51</f>
        <v>5308.098791691893</v>
      </c>
      <c r="L51" s="9">
        <f>(INDEX('Resin Fractions'!$A$24:$I$41,MATCH('Disposed Waste by Resin'!$A51,'Resin Fractions'!$A$24:$A$41,0),MATCH('Disposed Waste by Resin'!L$1,'Resin Fractions'!$A$24:$I$24,0)))*$E51</f>
        <v>3358.114575555242</v>
      </c>
      <c r="M51" s="9">
        <f>(INDEX('Resin Fractions'!$A$24:$I$41,MATCH('Disposed Waste by Resin'!$A51,'Resin Fractions'!$A$24:$A$41,0),MATCH('Disposed Waste by Resin'!M$1,'Resin Fractions'!$A$24:$I$24,0)))*$E51</f>
        <v>49906.304742097003</v>
      </c>
    </row>
    <row r="52" spans="1:13" x14ac:dyDescent="0.2">
      <c r="A52" s="37">
        <f>'DRS County Waste Raw'!A51</f>
        <v>2021</v>
      </c>
      <c r="B52" s="63" t="str">
        <f>'DRS County Waste Raw'!B51</f>
        <v>stanislaus</v>
      </c>
      <c r="C52" s="63" t="str">
        <f>'DRS County Waste Raw'!C51</f>
        <v>Central Valley </v>
      </c>
      <c r="D52" s="63">
        <f>'DRS County Waste Raw'!D51</f>
        <v>551342</v>
      </c>
      <c r="E52" s="68">
        <f>'DRS County Waste Raw'!E51</f>
        <v>434129.01088929223</v>
      </c>
      <c r="F52" s="9">
        <f>(INDEX('Resin Fractions'!$A$24:$I$41,MATCH('Disposed Waste by Resin'!$A52,'Resin Fractions'!$A$24:$A$41,0),MATCH('Disposed Waste by Resin'!F$1,'Resin Fractions'!$A$24:$I$24,0)))*$E52</f>
        <v>5456.2455761098954</v>
      </c>
      <c r="G52" s="9">
        <f>(INDEX('Resin Fractions'!$A$24:$I$41,MATCH('Disposed Waste by Resin'!$A52,'Resin Fractions'!$A$24:$A$41,0),MATCH('Disposed Waste by Resin'!G$1,'Resin Fractions'!$A$24:$I$24,0)))*$E52</f>
        <v>8748.6353497661439</v>
      </c>
      <c r="H52" s="9">
        <f>(INDEX('Resin Fractions'!$A$24:$I$41,MATCH('Disposed Waste by Resin'!$A52,'Resin Fractions'!$A$24:$A$41,0),MATCH('Disposed Waste by Resin'!H$1,'Resin Fractions'!$A$24:$I$24,0)))*$E52</f>
        <v>14381.236421722129</v>
      </c>
      <c r="I52" s="9">
        <f>(INDEX('Resin Fractions'!$A$24:$I$41,MATCH('Disposed Waste by Resin'!$A52,'Resin Fractions'!$A$24:$A$41,0),MATCH('Disposed Waste by Resin'!I$1,'Resin Fractions'!$A$24:$I$24,0)))*$E52</f>
        <v>19162.474684187164</v>
      </c>
      <c r="J52" s="9">
        <f>(INDEX('Resin Fractions'!$A$24:$I$41,MATCH('Disposed Waste by Resin'!$A52,'Resin Fractions'!$A$24:$A$41,0),MATCH('Disposed Waste by Resin'!J$1,'Resin Fractions'!$A$24:$I$24,0)))*$E52</f>
        <v>1236.1415779429133</v>
      </c>
      <c r="K52" s="9">
        <f>(INDEX('Resin Fractions'!$A$24:$I$41,MATCH('Disposed Waste by Resin'!$A52,'Resin Fractions'!$A$24:$A$41,0),MATCH('Disposed Waste by Resin'!K$1,'Resin Fractions'!$A$24:$I$24,0)))*$E52</f>
        <v>6304.9279624951914</v>
      </c>
      <c r="L52" s="9">
        <f>(INDEX('Resin Fractions'!$A$24:$I$41,MATCH('Disposed Waste by Resin'!$A52,'Resin Fractions'!$A$24:$A$41,0),MATCH('Disposed Waste by Resin'!L$1,'Resin Fractions'!$A$24:$I$24,0)))*$E52</f>
        <v>3988.748386111401</v>
      </c>
      <c r="M52" s="9">
        <f>(INDEX('Resin Fractions'!$A$24:$I$41,MATCH('Disposed Waste by Resin'!$A52,'Resin Fractions'!$A$24:$A$41,0),MATCH('Disposed Waste by Resin'!M$1,'Resin Fractions'!$A$24:$I$24,0)))*$E52</f>
        <v>59278.409958334829</v>
      </c>
    </row>
    <row r="53" spans="1:13" x14ac:dyDescent="0.2">
      <c r="A53" s="37">
        <f>'DRS County Waste Raw'!A52</f>
        <v>2021</v>
      </c>
      <c r="B53" s="63" t="str">
        <f>'DRS County Waste Raw'!B52</f>
        <v>tehama</v>
      </c>
      <c r="C53" s="63" t="str">
        <f>'DRS County Waste Raw'!C52</f>
        <v>Central Valley </v>
      </c>
      <c r="D53" s="63">
        <f>'DRS County Waste Raw'!D52</f>
        <v>65336</v>
      </c>
      <c r="E53" s="68">
        <f>'DRS County Waste Raw'!E52</f>
        <v>52473.529945553542</v>
      </c>
      <c r="F53" s="9">
        <f>(INDEX('Resin Fractions'!$A$24:$I$41,MATCH('Disposed Waste by Resin'!$A53,'Resin Fractions'!$A$24:$A$41,0),MATCH('Disposed Waste by Resin'!F$1,'Resin Fractions'!$A$24:$I$24,0)))*$E53</f>
        <v>659.50088210370382</v>
      </c>
      <c r="G53" s="9">
        <f>(INDEX('Resin Fractions'!$A$24:$I$41,MATCH('Disposed Waste by Resin'!$A53,'Resin Fractions'!$A$24:$A$41,0),MATCH('Disposed Waste by Resin'!G$1,'Resin Fractions'!$A$24:$I$24,0)))*$E53</f>
        <v>1057.4547369416657</v>
      </c>
      <c r="H53" s="9">
        <f>(INDEX('Resin Fractions'!$A$24:$I$41,MATCH('Disposed Waste by Resin'!$A53,'Resin Fractions'!$A$24:$A$41,0),MATCH('Disposed Waste by Resin'!H$1,'Resin Fractions'!$A$24:$I$24,0)))*$E53</f>
        <v>1738.2718526077992</v>
      </c>
      <c r="I53" s="9">
        <f>(INDEX('Resin Fractions'!$A$24:$I$41,MATCH('Disposed Waste by Resin'!$A53,'Resin Fractions'!$A$24:$A$41,0),MATCH('Disposed Waste by Resin'!I$1,'Resin Fractions'!$A$24:$I$24,0)))*$E53</f>
        <v>2316.1840465622013</v>
      </c>
      <c r="J53" s="9">
        <f>(INDEX('Resin Fractions'!$A$24:$I$41,MATCH('Disposed Waste by Resin'!$A53,'Resin Fractions'!$A$24:$A$41,0),MATCH('Disposed Waste by Resin'!J$1,'Resin Fractions'!$A$24:$I$24,0)))*$E53</f>
        <v>149.41344733967227</v>
      </c>
      <c r="K53" s="9">
        <f>(INDEX('Resin Fractions'!$A$24:$I$41,MATCH('Disposed Waste by Resin'!$A53,'Resin Fractions'!$A$24:$A$41,0),MATCH('Disposed Waste by Resin'!K$1,'Resin Fractions'!$A$24:$I$24,0)))*$E53</f>
        <v>762.08181887415424</v>
      </c>
      <c r="L53" s="9">
        <f>(INDEX('Resin Fractions'!$A$24:$I$41,MATCH('Disposed Waste by Resin'!$A53,'Resin Fractions'!$A$24:$A$41,0),MATCH('Disposed Waste by Resin'!L$1,'Resin Fractions'!$A$24:$I$24,0)))*$E53</f>
        <v>482.12329200286905</v>
      </c>
      <c r="M53" s="9">
        <f>(INDEX('Resin Fractions'!$A$24:$I$41,MATCH('Disposed Waste by Resin'!$A53,'Resin Fractions'!$A$24:$A$41,0),MATCH('Disposed Waste by Resin'!M$1,'Resin Fractions'!$A$24:$I$24,0)))*$E53</f>
        <v>7165.0300764320646</v>
      </c>
    </row>
    <row r="54" spans="1:13" x14ac:dyDescent="0.2">
      <c r="A54" s="37">
        <f>'DRS County Waste Raw'!A53</f>
        <v>2021</v>
      </c>
      <c r="B54" s="63" t="str">
        <f>'DRS County Waste Raw'!B53</f>
        <v>trinity</v>
      </c>
      <c r="C54" s="63" t="str">
        <f>'DRS County Waste Raw'!C53</f>
        <v>Mountain </v>
      </c>
      <c r="D54" s="63">
        <f>'DRS County Waste Raw'!D53</f>
        <v>16054</v>
      </c>
      <c r="E54" s="68">
        <f>'DRS County Waste Raw'!E53</f>
        <v>8564.009598545199</v>
      </c>
      <c r="F54" s="9">
        <f>(INDEX('Resin Fractions'!$A$24:$I$41,MATCH('Disposed Waste by Resin'!$A54,'Resin Fractions'!$A$24:$A$41,0),MATCH('Disposed Waste by Resin'!F$1,'Resin Fractions'!$A$24:$I$24,0)))*$E54</f>
        <v>107.63468534412441</v>
      </c>
      <c r="G54" s="9">
        <f>(INDEX('Resin Fractions'!$A$24:$I$41,MATCH('Disposed Waste by Resin'!$A54,'Resin Fractions'!$A$24:$A$41,0),MATCH('Disposed Waste by Resin'!G$1,'Resin Fractions'!$A$24:$I$24,0)))*$E54</f>
        <v>172.58325343448519</v>
      </c>
      <c r="H54" s="9">
        <f>(INDEX('Resin Fractions'!$A$24:$I$41,MATCH('Disposed Waste by Resin'!$A54,'Resin Fractions'!$A$24:$A$41,0),MATCH('Disposed Waste by Resin'!H$1,'Resin Fractions'!$A$24:$I$24,0)))*$E54</f>
        <v>283.69688195287085</v>
      </c>
      <c r="I54" s="9">
        <f>(INDEX('Resin Fractions'!$A$24:$I$41,MATCH('Disposed Waste by Resin'!$A54,'Resin Fractions'!$A$24:$A$41,0),MATCH('Disposed Waste by Resin'!I$1,'Resin Fractions'!$A$24:$I$24,0)))*$E54</f>
        <v>378.01578104879871</v>
      </c>
      <c r="J54" s="9">
        <f>(INDEX('Resin Fractions'!$A$24:$I$41,MATCH('Disposed Waste by Resin'!$A54,'Resin Fractions'!$A$24:$A$41,0),MATCH('Disposed Waste by Resin'!J$1,'Resin Fractions'!$A$24:$I$24,0)))*$E54</f>
        <v>24.385212858680735</v>
      </c>
      <c r="K54" s="9">
        <f>(INDEX('Resin Fractions'!$A$24:$I$41,MATCH('Disposed Waste by Resin'!$A54,'Resin Fractions'!$A$24:$A$41,0),MATCH('Disposed Waste by Resin'!K$1,'Resin Fractions'!$A$24:$I$24,0)))*$E54</f>
        <v>124.37653838967766</v>
      </c>
      <c r="L54" s="9">
        <f>(INDEX('Resin Fractions'!$A$24:$I$41,MATCH('Disposed Waste by Resin'!$A54,'Resin Fractions'!$A$24:$A$41,0),MATCH('Disposed Waste by Resin'!L$1,'Resin Fractions'!$A$24:$I$24,0)))*$E54</f>
        <v>78.685548783909326</v>
      </c>
      <c r="M54" s="9">
        <f>(INDEX('Resin Fractions'!$A$24:$I$41,MATCH('Disposed Waste by Resin'!$A54,'Resin Fractions'!$A$24:$A$41,0),MATCH('Disposed Waste by Resin'!M$1,'Resin Fractions'!$A$24:$I$24,0)))*$E54</f>
        <v>1169.3779018125467</v>
      </c>
    </row>
    <row r="55" spans="1:13" x14ac:dyDescent="0.2">
      <c r="A55" s="37">
        <f>'DRS County Waste Raw'!A54</f>
        <v>2021</v>
      </c>
      <c r="B55" s="63" t="str">
        <f>'DRS County Waste Raw'!B54</f>
        <v>tulare</v>
      </c>
      <c r="C55" s="63" t="str">
        <f>'DRS County Waste Raw'!C54</f>
        <v>Central Valley </v>
      </c>
      <c r="D55" s="63">
        <f>'DRS County Waste Raw'!D54</f>
        <v>474000</v>
      </c>
      <c r="E55" s="68">
        <f>'DRS County Waste Raw'!E54</f>
        <v>447772.57713248627</v>
      </c>
      <c r="F55" s="9">
        <f>(INDEX('Resin Fractions'!$A$24:$I$41,MATCH('Disposed Waste by Resin'!$A55,'Resin Fractions'!$A$24:$A$41,0),MATCH('Disposed Waste by Resin'!F$1,'Resin Fractions'!$A$24:$I$24,0)))*$E55</f>
        <v>5627.7214417847044</v>
      </c>
      <c r="G55" s="9">
        <f>(INDEX('Resin Fractions'!$A$24:$I$41,MATCH('Disposed Waste by Resin'!$A55,'Resin Fractions'!$A$24:$A$41,0),MATCH('Disposed Waste by Resin'!G$1,'Resin Fractions'!$A$24:$I$24,0)))*$E55</f>
        <v>9023.5826187532475</v>
      </c>
      <c r="H55" s="9">
        <f>(INDEX('Resin Fractions'!$A$24:$I$41,MATCH('Disposed Waste by Resin'!$A55,'Resin Fractions'!$A$24:$A$41,0),MATCH('Disposed Waste by Resin'!H$1,'Resin Fractions'!$A$24:$I$24,0)))*$E55</f>
        <v>14833.201959286347</v>
      </c>
      <c r="I55" s="9">
        <f>(INDEX('Resin Fractions'!$A$24:$I$41,MATCH('Disposed Waste by Resin'!$A55,'Resin Fractions'!$A$24:$A$41,0),MATCH('Disposed Waste by Resin'!I$1,'Resin Fractions'!$A$24:$I$24,0)))*$E55</f>
        <v>19764.702331221579</v>
      </c>
      <c r="J55" s="9">
        <f>(INDEX('Resin Fractions'!$A$24:$I$41,MATCH('Disposed Waste by Resin'!$A55,'Resin Fractions'!$A$24:$A$41,0),MATCH('Disposed Waste by Resin'!J$1,'Resin Fractions'!$A$24:$I$24,0)))*$E55</f>
        <v>1274.990351191406</v>
      </c>
      <c r="K55" s="9">
        <f>(INDEX('Resin Fractions'!$A$24:$I$41,MATCH('Disposed Waste by Resin'!$A55,'Resin Fractions'!$A$24:$A$41,0),MATCH('Disposed Waste by Resin'!K$1,'Resin Fractions'!$A$24:$I$24,0)))*$E55</f>
        <v>6503.0757484232927</v>
      </c>
      <c r="L55" s="9">
        <f>(INDEX('Resin Fractions'!$A$24:$I$41,MATCH('Disposed Waste by Resin'!$A55,'Resin Fractions'!$A$24:$A$41,0),MATCH('Disposed Waste by Resin'!L$1,'Resin Fractions'!$A$24:$I$24,0)))*$E55</f>
        <v>4114.1045624283579</v>
      </c>
      <c r="M55" s="9">
        <f>(INDEX('Resin Fractions'!$A$24:$I$41,MATCH('Disposed Waste by Resin'!$A55,'Resin Fractions'!$A$24:$A$41,0),MATCH('Disposed Waste by Resin'!M$1,'Resin Fractions'!$A$24:$I$24,0)))*$E55</f>
        <v>61141.379013088925</v>
      </c>
    </row>
    <row r="56" spans="1:13" x14ac:dyDescent="0.2">
      <c r="A56" s="37">
        <f>'DRS County Waste Raw'!A55</f>
        <v>2021</v>
      </c>
      <c r="B56" s="63" t="str">
        <f>'DRS County Waste Raw'!B55</f>
        <v>tuolumne</v>
      </c>
      <c r="C56" s="63" t="str">
        <f>'DRS County Waste Raw'!C55</f>
        <v>Mountain </v>
      </c>
      <c r="D56" s="63">
        <f>'DRS County Waste Raw'!D55</f>
        <v>54827</v>
      </c>
      <c r="E56" s="68">
        <f>'DRS County Waste Raw'!E55</f>
        <v>43527.359346642457</v>
      </c>
      <c r="F56" s="9">
        <f>(INDEX('Resin Fractions'!$A$24:$I$41,MATCH('Disposed Waste by Resin'!$A56,'Resin Fractions'!$A$24:$A$41,0),MATCH('Disposed Waste by Resin'!F$1,'Resin Fractions'!$A$24:$I$24,0)))*$E56</f>
        <v>547.063098566863</v>
      </c>
      <c r="G56" s="9">
        <f>(INDEX('Resin Fractions'!$A$24:$I$41,MATCH('Disposed Waste by Resin'!$A56,'Resin Fractions'!$A$24:$A$41,0),MATCH('Disposed Waste by Resin'!G$1,'Resin Fractions'!$A$24:$I$24,0)))*$E56</f>
        <v>877.17011558833497</v>
      </c>
      <c r="H56" s="9">
        <f>(INDEX('Resin Fractions'!$A$24:$I$41,MATCH('Disposed Waste by Resin'!$A56,'Resin Fractions'!$A$24:$A$41,0),MATCH('Disposed Waste by Resin'!H$1,'Resin Fractions'!$A$24:$I$24,0)))*$E56</f>
        <v>1441.9152599247805</v>
      </c>
      <c r="I56" s="9">
        <f>(INDEX('Resin Fractions'!$A$24:$I$41,MATCH('Disposed Waste by Resin'!$A56,'Resin Fractions'!$A$24:$A$41,0),MATCH('Disposed Waste by Resin'!I$1,'Resin Fractions'!$A$24:$I$24,0)))*$E56</f>
        <v>1921.2996612250279</v>
      </c>
      <c r="J56" s="9">
        <f>(INDEX('Resin Fractions'!$A$24:$I$41,MATCH('Disposed Waste by Resin'!$A56,'Resin Fractions'!$A$24:$A$41,0),MATCH('Disposed Waste by Resin'!J$1,'Resin Fractions'!$A$24:$I$24,0)))*$E56</f>
        <v>123.94006693132044</v>
      </c>
      <c r="K56" s="9">
        <f>(INDEX('Resin Fractions'!$A$24:$I$41,MATCH('Disposed Waste by Resin'!$A56,'Resin Fractions'!$A$24:$A$41,0),MATCH('Disposed Waste by Resin'!K$1,'Resin Fractions'!$A$24:$I$24,0)))*$E56</f>
        <v>632.15509259805481</v>
      </c>
      <c r="L56" s="9">
        <f>(INDEX('Resin Fractions'!$A$24:$I$41,MATCH('Disposed Waste by Resin'!$A56,'Resin Fractions'!$A$24:$A$41,0),MATCH('Disposed Waste by Resin'!L$1,'Resin Fractions'!$A$24:$I$24,0)))*$E56</f>
        <v>399.92647344612976</v>
      </c>
      <c r="M56" s="9">
        <f>(INDEX('Resin Fractions'!$A$24:$I$41,MATCH('Disposed Waste by Resin'!$A56,'Resin Fractions'!$A$24:$A$41,0),MATCH('Disposed Waste by Resin'!M$1,'Resin Fractions'!$A$24:$I$24,0)))*$E56</f>
        <v>5943.4697682805099</v>
      </c>
    </row>
    <row r="57" spans="1:13" x14ac:dyDescent="0.2">
      <c r="A57" s="37">
        <f>'DRS County Waste Raw'!A56</f>
        <v>2021</v>
      </c>
      <c r="B57" s="63" t="str">
        <f>'DRS County Waste Raw'!B56</f>
        <v>ventura</v>
      </c>
      <c r="C57" s="63" t="str">
        <f>'DRS County Waste Raw'!C56</f>
        <v>Southern </v>
      </c>
      <c r="D57" s="63">
        <f>'DRS County Waste Raw'!D56</f>
        <v>839916</v>
      </c>
      <c r="E57" s="68">
        <f>'DRS County Waste Raw'!E56</f>
        <v>853178.01270417415</v>
      </c>
      <c r="F57" s="9">
        <f>(INDEX('Resin Fractions'!$A$24:$I$41,MATCH('Disposed Waste by Resin'!$A57,'Resin Fractions'!$A$24:$A$41,0),MATCH('Disposed Waste by Resin'!F$1,'Resin Fractions'!$A$24:$I$24,0)))*$E57</f>
        <v>10722.961701904087</v>
      </c>
      <c r="G57" s="9">
        <f>(INDEX('Resin Fractions'!$A$24:$I$41,MATCH('Disposed Waste by Resin'!$A57,'Resin Fractions'!$A$24:$A$41,0),MATCH('Disposed Waste by Resin'!G$1,'Resin Fractions'!$A$24:$I$24,0)))*$E57</f>
        <v>17193.376011193151</v>
      </c>
      <c r="H57" s="9">
        <f>(INDEX('Resin Fractions'!$A$24:$I$41,MATCH('Disposed Waste by Resin'!$A57,'Resin Fractions'!$A$24:$A$41,0),MATCH('Disposed Waste by Resin'!H$1,'Resin Fractions'!$A$24:$I$24,0)))*$E57</f>
        <v>28262.92277813864</v>
      </c>
      <c r="I57" s="9">
        <f>(INDEX('Resin Fractions'!$A$24:$I$41,MATCH('Disposed Waste by Resin'!$A57,'Resin Fractions'!$A$24:$A$41,0),MATCH('Disposed Waste by Resin'!I$1,'Resin Fractions'!$A$24:$I$24,0)))*$E57</f>
        <v>37659.31706811925</v>
      </c>
      <c r="J57" s="9">
        <f>(INDEX('Resin Fractions'!$A$24:$I$41,MATCH('Disposed Waste by Resin'!$A57,'Resin Fractions'!$A$24:$A$41,0),MATCH('Disposed Waste by Resin'!J$1,'Resin Fractions'!$A$24:$I$24,0)))*$E57</f>
        <v>2429.3442466098727</v>
      </c>
      <c r="K57" s="9">
        <f>(INDEX('Resin Fractions'!$A$24:$I$41,MATCH('Disposed Waste by Resin'!$A57,'Resin Fractions'!$A$24:$A$41,0),MATCH('Disposed Waste by Resin'!K$1,'Resin Fractions'!$A$24:$I$24,0)))*$E57</f>
        <v>12390.846440475245</v>
      </c>
      <c r="L57" s="9">
        <f>(INDEX('Resin Fractions'!$A$24:$I$41,MATCH('Disposed Waste by Resin'!$A57,'Resin Fractions'!$A$24:$A$41,0),MATCH('Disposed Waste by Resin'!L$1,'Resin Fractions'!$A$24:$I$24,0)))*$E57</f>
        <v>7838.9426550149137</v>
      </c>
      <c r="M57" s="9">
        <f>(INDEX('Resin Fractions'!$A$24:$I$41,MATCH('Disposed Waste by Resin'!$A57,'Resin Fractions'!$A$24:$A$41,0),MATCH('Disposed Waste by Resin'!M$1,'Resin Fractions'!$A$24:$I$24,0)))*$E57</f>
        <v>116497.71090145514</v>
      </c>
    </row>
    <row r="58" spans="1:13" x14ac:dyDescent="0.2">
      <c r="A58" s="37">
        <f>'DRS County Waste Raw'!A57</f>
        <v>2021</v>
      </c>
      <c r="B58" s="63" t="str">
        <f>'DRS County Waste Raw'!B57</f>
        <v>yolo</v>
      </c>
      <c r="C58" s="63" t="str">
        <f>'DRS County Waste Raw'!C57</f>
        <v>Central Valley </v>
      </c>
      <c r="D58" s="63">
        <f>'DRS County Waste Raw'!D57</f>
        <v>214911</v>
      </c>
      <c r="E58" s="68">
        <f>'DRS County Waste Raw'!E57</f>
        <v>173312.41799230891</v>
      </c>
      <c r="F58" s="9">
        <f>(INDEX('Resin Fractions'!$A$24:$I$41,MATCH('Disposed Waste by Resin'!$A58,'Resin Fractions'!$A$24:$A$41,0),MATCH('Disposed Waste by Resin'!F$1,'Resin Fractions'!$A$24:$I$24,0)))*$E58</f>
        <v>2178.2352485920187</v>
      </c>
      <c r="G58" s="9">
        <f>(INDEX('Resin Fractions'!$A$24:$I$41,MATCH('Disposed Waste by Resin'!$A58,'Resin Fractions'!$A$24:$A$41,0),MATCH('Disposed Waste by Resin'!G$1,'Resin Fractions'!$A$24:$I$24,0)))*$E58</f>
        <v>3492.6188035556547</v>
      </c>
      <c r="H58" s="9">
        <f>(INDEX('Resin Fractions'!$A$24:$I$41,MATCH('Disposed Waste by Resin'!$A58,'Resin Fractions'!$A$24:$A$41,0),MATCH('Disposed Waste by Resin'!H$1,'Resin Fractions'!$A$24:$I$24,0)))*$E58</f>
        <v>5741.2584633818087</v>
      </c>
      <c r="I58" s="9">
        <f>(INDEX('Resin Fractions'!$A$24:$I$41,MATCH('Disposed Waste by Resin'!$A58,'Resin Fractions'!$A$24:$A$41,0),MATCH('Disposed Waste by Resin'!I$1,'Resin Fractions'!$A$24:$I$24,0)))*$E58</f>
        <v>7650.0181718558306</v>
      </c>
      <c r="J58" s="9">
        <f>(INDEX('Resin Fractions'!$A$24:$I$41,MATCH('Disposed Waste by Resin'!$A58,'Resin Fractions'!$A$24:$A$41,0),MATCH('Disposed Waste by Resin'!J$1,'Resin Fractions'!$A$24:$I$24,0)))*$E58</f>
        <v>493.49082986934445</v>
      </c>
      <c r="K58" s="9">
        <f>(INDEX('Resin Fractions'!$A$24:$I$41,MATCH('Disposed Waste by Resin'!$A58,'Resin Fractions'!$A$24:$A$41,0),MATCH('Disposed Waste by Resin'!K$1,'Resin Fractions'!$A$24:$I$24,0)))*$E58</f>
        <v>2517.0451249249031</v>
      </c>
      <c r="L58" s="9">
        <f>(INDEX('Resin Fractions'!$A$24:$I$41,MATCH('Disposed Waste by Resin'!$A58,'Resin Fractions'!$A$24:$A$41,0),MATCH('Disposed Waste by Resin'!L$1,'Resin Fractions'!$A$24:$I$24,0)))*$E58</f>
        <v>1592.3829327687474</v>
      </c>
      <c r="M58" s="9">
        <f>(INDEX('Resin Fractions'!$A$24:$I$41,MATCH('Disposed Waste by Resin'!$A58,'Resin Fractions'!$A$24:$A$41,0),MATCH('Disposed Waste by Resin'!M$1,'Resin Fractions'!$A$24:$I$24,0)))*$E58</f>
        <v>23665.049574948305</v>
      </c>
    </row>
    <row r="59" spans="1:13" x14ac:dyDescent="0.2">
      <c r="A59" s="37">
        <f>'DRS County Waste Raw'!A58</f>
        <v>2021</v>
      </c>
      <c r="B59" s="63" t="str">
        <f>'DRS County Waste Raw'!B58</f>
        <v>yuba</v>
      </c>
      <c r="C59" s="63" t="str">
        <f>'DRS County Waste Raw'!C58</f>
        <v>Central Valley </v>
      </c>
      <c r="D59" s="63">
        <f>'DRS County Waste Raw'!D58</f>
        <v>81917</v>
      </c>
      <c r="E59" s="68">
        <f>'DRS County Waste Raw'!E58</f>
        <v>160947.10526315789</v>
      </c>
      <c r="F59" s="9">
        <f>(INDEX('Resin Fractions'!$A$24:$I$41,MATCH('Disposed Waste by Resin'!$A59,'Resin Fractions'!$A$24:$A$41,0),MATCH('Disposed Waste by Resin'!F$1,'Resin Fractions'!$A$24:$I$24,0)))*$E59</f>
        <v>2022.8248033480108</v>
      </c>
      <c r="G59" s="9">
        <f>(INDEX('Resin Fractions'!$A$24:$I$41,MATCH('Disposed Waste by Resin'!$A59,'Resin Fractions'!$A$24:$A$41,0),MATCH('Disposed Waste by Resin'!G$1,'Resin Fractions'!$A$24:$I$24,0)))*$E59</f>
        <v>3243.4310981969111</v>
      </c>
      <c r="H59" s="9">
        <f>(INDEX('Resin Fractions'!$A$24:$I$41,MATCH('Disposed Waste by Resin'!$A59,'Resin Fractions'!$A$24:$A$41,0),MATCH('Disposed Waste by Resin'!H$1,'Resin Fractions'!$A$24:$I$24,0)))*$E59</f>
        <v>5331.6371726457264</v>
      </c>
      <c r="I59" s="9">
        <f>(INDEX('Resin Fractions'!$A$24:$I$41,MATCH('Disposed Waste by Resin'!$A59,'Resin Fractions'!$A$24:$A$41,0),MATCH('Disposed Waste by Resin'!I$1,'Resin Fractions'!$A$24:$I$24,0)))*$E59</f>
        <v>7104.2126942420837</v>
      </c>
      <c r="J59" s="9">
        <f>(INDEX('Resin Fractions'!$A$24:$I$41,MATCH('Disposed Waste by Resin'!$A59,'Resin Fractions'!$A$24:$A$41,0),MATCH('Disposed Waste by Resin'!J$1,'Resin Fractions'!$A$24:$I$24,0)))*$E59</f>
        <v>458.28176342741472</v>
      </c>
      <c r="K59" s="9">
        <f>(INDEX('Resin Fractions'!$A$24:$I$41,MATCH('Disposed Waste by Resin'!$A59,'Resin Fractions'!$A$24:$A$41,0),MATCH('Disposed Waste by Resin'!K$1,'Resin Fractions'!$A$24:$I$24,0)))*$E59</f>
        <v>2337.4616277720183</v>
      </c>
      <c r="L59" s="9">
        <f>(INDEX('Resin Fractions'!$A$24:$I$41,MATCH('Disposed Waste by Resin'!$A59,'Resin Fractions'!$A$24:$A$41,0),MATCH('Disposed Waste by Resin'!L$1,'Resin Fractions'!$A$24:$I$24,0)))*$E59</f>
        <v>1478.7712644512353</v>
      </c>
      <c r="M59" s="9">
        <f>(INDEX('Resin Fractions'!$A$24:$I$41,MATCH('Disposed Waste by Resin'!$A59,'Resin Fractions'!$A$24:$A$41,0),MATCH('Disposed Waste by Resin'!M$1,'Resin Fractions'!$A$24:$I$24,0)))*$E59</f>
        <v>21976.620424083398</v>
      </c>
    </row>
    <row r="60" spans="1:13" x14ac:dyDescent="0.2">
      <c r="A60" s="37">
        <f>'DRS County Waste Raw'!A59</f>
        <v>2020</v>
      </c>
      <c r="B60" s="63" t="str">
        <f>'DRS County Waste Raw'!B59</f>
        <v>alameda</v>
      </c>
      <c r="C60" s="63" t="str">
        <f>'DRS County Waste Raw'!C59</f>
        <v>Bay Area </v>
      </c>
      <c r="D60" s="63">
        <f>'DRS County Waste Raw'!D59</f>
        <v>1663114</v>
      </c>
      <c r="E60" s="68">
        <f>'DRS County Waste Raw'!E59</f>
        <v>1153829.427274443</v>
      </c>
      <c r="F60" s="9">
        <f>(INDEX('Resin Fractions'!$A$24:$I$41,MATCH('Disposed Waste by Resin'!$A60,'Resin Fractions'!$A$24:$A$41,0),MATCH('Disposed Waste by Resin'!F$1,'Resin Fractions'!$A$24:$I$24,0)))*$E60</f>
        <v>13253.34645412445</v>
      </c>
      <c r="G60" s="9">
        <f>(INDEX('Resin Fractions'!$A$24:$I$41,MATCH('Disposed Waste by Resin'!$A60,'Resin Fractions'!$A$24:$A$41,0),MATCH('Disposed Waste by Resin'!G$1,'Resin Fractions'!$A$24:$I$24,0)))*$E60</f>
        <v>22876.237614684938</v>
      </c>
      <c r="H60" s="9">
        <f>(INDEX('Resin Fractions'!$A$24:$I$41,MATCH('Disposed Waste by Resin'!$A60,'Resin Fractions'!$A$24:$A$41,0),MATCH('Disposed Waste by Resin'!H$1,'Resin Fractions'!$A$24:$I$24,0)))*$E60</f>
        <v>34715.98812175716</v>
      </c>
      <c r="I60" s="9">
        <f>(INDEX('Resin Fractions'!$A$24:$I$41,MATCH('Disposed Waste by Resin'!$A60,'Resin Fractions'!$A$24:$A$41,0),MATCH('Disposed Waste by Resin'!I$1,'Resin Fractions'!$A$24:$I$24,0)))*$E60</f>
        <v>53067.792990285394</v>
      </c>
      <c r="J60" s="9">
        <f>(INDEX('Resin Fractions'!$A$24:$I$41,MATCH('Disposed Waste by Resin'!$A60,'Resin Fractions'!$A$24:$A$41,0),MATCH('Disposed Waste by Resin'!J$1,'Resin Fractions'!$A$24:$I$24,0)))*$E60</f>
        <v>2817.9107240423009</v>
      </c>
      <c r="K60" s="9">
        <f>(INDEX('Resin Fractions'!$A$24:$I$41,MATCH('Disposed Waste by Resin'!$A60,'Resin Fractions'!$A$24:$A$41,0),MATCH('Disposed Waste by Resin'!K$1,'Resin Fractions'!$A$24:$I$24,0)))*$E60</f>
        <v>13848.676229493532</v>
      </c>
      <c r="L60" s="9">
        <f>(INDEX('Resin Fractions'!$A$24:$I$41,MATCH('Disposed Waste by Resin'!$A60,'Resin Fractions'!$A$24:$A$41,0),MATCH('Disposed Waste by Resin'!L$1,'Resin Fractions'!$A$24:$I$24,0)))*$E60</f>
        <v>8802.8365993511834</v>
      </c>
      <c r="M60" s="9">
        <f>(INDEX('Resin Fractions'!$A$24:$I$41,MATCH('Disposed Waste by Resin'!$A60,'Resin Fractions'!$A$24:$A$41,0),MATCH('Disposed Waste by Resin'!M$1,'Resin Fractions'!$A$24:$I$24,0)))*$E60</f>
        <v>149382.78873373894</v>
      </c>
    </row>
    <row r="61" spans="1:13" x14ac:dyDescent="0.2">
      <c r="A61" s="37">
        <f>'DRS County Waste Raw'!A60</f>
        <v>2020</v>
      </c>
      <c r="B61" s="63" t="str">
        <f>'DRS County Waste Raw'!B60</f>
        <v>alpine</v>
      </c>
      <c r="C61" s="63" t="str">
        <f>'DRS County Waste Raw'!C60</f>
        <v>Mountain </v>
      </c>
      <c r="D61" s="63">
        <f>'DRS County Waste Raw'!D60</f>
        <v>1146</v>
      </c>
      <c r="E61" s="68">
        <f>'DRS County Waste Raw'!E60</f>
        <v>548.47100910812094</v>
      </c>
      <c r="F61" s="9">
        <f>(INDEX('Resin Fractions'!$A$24:$I$41,MATCH('Disposed Waste by Resin'!$A61,'Resin Fractions'!$A$24:$A$41,0),MATCH('Disposed Waste by Resin'!F$1,'Resin Fractions'!$A$24:$I$24,0)))*$E61</f>
        <v>6.2999574563842309</v>
      </c>
      <c r="G61" s="9">
        <f>(INDEX('Resin Fractions'!$A$24:$I$41,MATCH('Disposed Waste by Resin'!$A61,'Resin Fractions'!$A$24:$A$41,0),MATCH('Disposed Waste by Resin'!G$1,'Resin Fractions'!$A$24:$I$24,0)))*$E61</f>
        <v>10.874183681345006</v>
      </c>
      <c r="H61" s="9">
        <f>(INDEX('Resin Fractions'!$A$24:$I$41,MATCH('Disposed Waste by Resin'!$A61,'Resin Fractions'!$A$24:$A$41,0),MATCH('Disposed Waste by Resin'!H$1,'Resin Fractions'!$A$24:$I$24,0)))*$E61</f>
        <v>16.502190520745646</v>
      </c>
      <c r="I61" s="9">
        <f>(INDEX('Resin Fractions'!$A$24:$I$41,MATCH('Disposed Waste by Resin'!$A61,'Resin Fractions'!$A$24:$A$41,0),MATCH('Disposed Waste by Resin'!I$1,'Resin Fractions'!$A$24:$I$24,0)))*$E61</f>
        <v>25.225692190289134</v>
      </c>
      <c r="J61" s="9">
        <f>(INDEX('Resin Fractions'!$A$24:$I$41,MATCH('Disposed Waste by Resin'!$A61,'Resin Fractions'!$A$24:$A$41,0),MATCH('Disposed Waste by Resin'!J$1,'Resin Fractions'!$A$24:$I$24,0)))*$E61</f>
        <v>1.3394894443305465</v>
      </c>
      <c r="K61" s="9">
        <f>(INDEX('Resin Fractions'!$A$24:$I$41,MATCH('Disposed Waste by Resin'!$A61,'Resin Fractions'!$A$24:$A$41,0),MATCH('Disposed Waste by Resin'!K$1,'Resin Fractions'!$A$24:$I$24,0)))*$E61</f>
        <v>6.5829465316586369</v>
      </c>
      <c r="L61" s="9">
        <f>(INDEX('Resin Fractions'!$A$24:$I$41,MATCH('Disposed Waste by Resin'!$A61,'Resin Fractions'!$A$24:$A$41,0),MATCH('Disposed Waste by Resin'!L$1,'Resin Fractions'!$A$24:$I$24,0)))*$E61</f>
        <v>4.1844145750944346</v>
      </c>
      <c r="M61" s="9">
        <f>(INDEX('Resin Fractions'!$A$24:$I$41,MATCH('Disposed Waste by Resin'!$A61,'Resin Fractions'!$A$24:$A$41,0),MATCH('Disposed Waste by Resin'!M$1,'Resin Fractions'!$A$24:$I$24,0)))*$E61</f>
        <v>71.008874399847628</v>
      </c>
    </row>
    <row r="62" spans="1:13" x14ac:dyDescent="0.2">
      <c r="A62" s="37">
        <f>'DRS County Waste Raw'!A61</f>
        <v>2020</v>
      </c>
      <c r="B62" s="63" t="str">
        <f>'DRS County Waste Raw'!B61</f>
        <v>amador</v>
      </c>
      <c r="C62" s="63" t="str">
        <f>'DRS County Waste Raw'!C61</f>
        <v>Mountain </v>
      </c>
      <c r="D62" s="63">
        <f>'DRS County Waste Raw'!D61</f>
        <v>37673</v>
      </c>
      <c r="E62" s="68">
        <f>'DRS County Waste Raw'!E61</f>
        <v>33612.876588021783</v>
      </c>
      <c r="F62" s="9">
        <f>(INDEX('Resin Fractions'!$A$24:$I$41,MATCH('Disposed Waste by Resin'!$A62,'Resin Fractions'!$A$24:$A$41,0),MATCH('Disposed Waste by Resin'!F$1,'Resin Fractions'!$A$24:$I$24,0)))*$E62</f>
        <v>386.090949156232</v>
      </c>
      <c r="G62" s="9">
        <f>(INDEX('Resin Fractions'!$A$24:$I$41,MATCH('Disposed Waste by Resin'!$A62,'Resin Fractions'!$A$24:$A$41,0),MATCH('Disposed Waste by Resin'!G$1,'Resin Fractions'!$A$24:$I$24,0)))*$E62</f>
        <v>666.4209921886245</v>
      </c>
      <c r="H62" s="9">
        <f>(INDEX('Resin Fractions'!$A$24:$I$41,MATCH('Disposed Waste by Resin'!$A62,'Resin Fractions'!$A$24:$A$41,0),MATCH('Disposed Waste by Resin'!H$1,'Resin Fractions'!$A$24:$I$24,0)))*$E62</f>
        <v>1011.331655082065</v>
      </c>
      <c r="I62" s="9">
        <f>(INDEX('Resin Fractions'!$A$24:$I$41,MATCH('Disposed Waste by Resin'!$A62,'Resin Fractions'!$A$24:$A$41,0),MATCH('Disposed Waste by Resin'!I$1,'Resin Fractions'!$A$24:$I$24,0)))*$E62</f>
        <v>1545.9487636701397</v>
      </c>
      <c r="J62" s="9">
        <f>(INDEX('Resin Fractions'!$A$24:$I$41,MATCH('Disposed Waste by Resin'!$A62,'Resin Fractions'!$A$24:$A$41,0),MATCH('Disposed Waste by Resin'!J$1,'Resin Fractions'!$A$24:$I$24,0)))*$E62</f>
        <v>82.090197358753869</v>
      </c>
      <c r="K62" s="9">
        <f>(INDEX('Resin Fractions'!$A$24:$I$41,MATCH('Disposed Waste by Resin'!$A62,'Resin Fractions'!$A$24:$A$41,0),MATCH('Disposed Waste by Resin'!K$1,'Resin Fractions'!$A$24:$I$24,0)))*$E62</f>
        <v>403.43384733133297</v>
      </c>
      <c r="L62" s="9">
        <f>(INDEX('Resin Fractions'!$A$24:$I$41,MATCH('Disposed Waste by Resin'!$A62,'Resin Fractions'!$A$24:$A$41,0),MATCH('Disposed Waste by Resin'!L$1,'Resin Fractions'!$A$24:$I$24,0)))*$E62</f>
        <v>256.44055632855202</v>
      </c>
      <c r="M62" s="9">
        <f>(INDEX('Resin Fractions'!$A$24:$I$41,MATCH('Disposed Waste by Resin'!$A62,'Resin Fractions'!$A$24:$A$41,0),MATCH('Disposed Waste by Resin'!M$1,'Resin Fractions'!$A$24:$I$24,0)))*$E62</f>
        <v>4351.7569611156996</v>
      </c>
    </row>
    <row r="63" spans="1:13" x14ac:dyDescent="0.2">
      <c r="A63" s="37">
        <f>'DRS County Waste Raw'!A62</f>
        <v>2020</v>
      </c>
      <c r="B63" s="63" t="str">
        <f>'DRS County Waste Raw'!B62</f>
        <v>butte</v>
      </c>
      <c r="C63" s="63" t="str">
        <f>'DRS County Waste Raw'!C62</f>
        <v>Central Valley </v>
      </c>
      <c r="D63" s="63">
        <f>'DRS County Waste Raw'!D62</f>
        <v>208951</v>
      </c>
      <c r="E63" s="68">
        <f>'DRS County Waste Raw'!E62</f>
        <v>155054.3405153066</v>
      </c>
      <c r="F63" s="9">
        <f>(INDEX('Resin Fractions'!$A$24:$I$41,MATCH('Disposed Waste by Resin'!$A63,'Resin Fractions'!$A$24:$A$41,0),MATCH('Disposed Waste by Resin'!F$1,'Resin Fractions'!$A$24:$I$24,0)))*$E63</f>
        <v>1781.0161931121872</v>
      </c>
      <c r="G63" s="9">
        <f>(INDEX('Resin Fractions'!$A$24:$I$41,MATCH('Disposed Waste by Resin'!$A63,'Resin Fractions'!$A$24:$A$41,0),MATCH('Disposed Waste by Resin'!G$1,'Resin Fractions'!$A$24:$I$24,0)))*$E63</f>
        <v>3074.1631760902742</v>
      </c>
      <c r="H63" s="9">
        <f>(INDEX('Resin Fractions'!$A$24:$I$41,MATCH('Disposed Waste by Resin'!$A63,'Resin Fractions'!$A$24:$A$41,0),MATCH('Disposed Waste by Resin'!H$1,'Resin Fractions'!$A$24:$I$24,0)))*$E63</f>
        <v>4665.2169864237121</v>
      </c>
      <c r="I63" s="9">
        <f>(INDEX('Resin Fractions'!$A$24:$I$41,MATCH('Disposed Waste by Resin'!$A63,'Resin Fractions'!$A$24:$A$41,0),MATCH('Disposed Waste by Resin'!I$1,'Resin Fractions'!$A$24:$I$24,0)))*$E63</f>
        <v>7131.3761377610945</v>
      </c>
      <c r="J63" s="9">
        <f>(INDEX('Resin Fractions'!$A$24:$I$41,MATCH('Disposed Waste by Resin'!$A63,'Resin Fractions'!$A$24:$A$41,0),MATCH('Disposed Waste by Resin'!J$1,'Resin Fractions'!$A$24:$I$24,0)))*$E63</f>
        <v>378.67753986782628</v>
      </c>
      <c r="K63" s="9">
        <f>(INDEX('Resin Fractions'!$A$24:$I$41,MATCH('Disposed Waste by Resin'!$A63,'Resin Fractions'!$A$24:$A$41,0),MATCH('Disposed Waste by Resin'!K$1,'Resin Fractions'!$A$24:$I$24,0)))*$E63</f>
        <v>1861.0180231288027</v>
      </c>
      <c r="L63" s="9">
        <f>(INDEX('Resin Fractions'!$A$24:$I$41,MATCH('Disposed Waste by Resin'!$A63,'Resin Fractions'!$A$24:$A$41,0),MATCH('Disposed Waste by Resin'!L$1,'Resin Fractions'!$A$24:$I$24,0)))*$E63</f>
        <v>1182.9461021813156</v>
      </c>
      <c r="M63" s="9">
        <f>(INDEX('Resin Fractions'!$A$24:$I$41,MATCH('Disposed Waste by Resin'!$A63,'Resin Fractions'!$A$24:$A$41,0),MATCH('Disposed Waste by Resin'!M$1,'Resin Fractions'!$A$24:$I$24,0)))*$E63</f>
        <v>20074.414158565211</v>
      </c>
    </row>
    <row r="64" spans="1:13" x14ac:dyDescent="0.2">
      <c r="A64" s="37">
        <f>'DRS County Waste Raw'!A63</f>
        <v>2020</v>
      </c>
      <c r="B64" s="63" t="str">
        <f>'DRS County Waste Raw'!B63</f>
        <v>calaveras</v>
      </c>
      <c r="C64" s="63" t="str">
        <f>'DRS County Waste Raw'!C63</f>
        <v>Mountain </v>
      </c>
      <c r="D64" s="63">
        <f>'DRS County Waste Raw'!D63</f>
        <v>45023</v>
      </c>
      <c r="E64" s="68">
        <f>'DRS County Waste Raw'!E63</f>
        <v>72192.785843920137</v>
      </c>
      <c r="F64" s="9">
        <f>(INDEX('Resin Fractions'!$A$24:$I$41,MATCH('Disposed Waste by Resin'!$A64,'Resin Fractions'!$A$24:$A$41,0),MATCH('Disposed Waste by Resin'!F$1,'Resin Fractions'!$A$24:$I$24,0)))*$E64</f>
        <v>829.2352228682646</v>
      </c>
      <c r="G64" s="9">
        <f>(INDEX('Resin Fractions'!$A$24:$I$41,MATCH('Disposed Waste by Resin'!$A64,'Resin Fractions'!$A$24:$A$41,0),MATCH('Disposed Waste by Resin'!G$1,'Resin Fractions'!$A$24:$I$24,0)))*$E64</f>
        <v>1431.3201622294596</v>
      </c>
      <c r="H64" s="9">
        <f>(INDEX('Resin Fractions'!$A$24:$I$41,MATCH('Disposed Waste by Resin'!$A64,'Resin Fractions'!$A$24:$A$41,0),MATCH('Disposed Waste by Resin'!H$1,'Resin Fractions'!$A$24:$I$24,0)))*$E64</f>
        <v>2172.1095307425971</v>
      </c>
      <c r="I64" s="9">
        <f>(INDEX('Resin Fractions'!$A$24:$I$41,MATCH('Disposed Waste by Resin'!$A64,'Resin Fractions'!$A$24:$A$41,0),MATCH('Disposed Waste by Resin'!I$1,'Resin Fractions'!$A$24:$I$24,0)))*$E64</f>
        <v>3320.3450388736833</v>
      </c>
      <c r="J64" s="9">
        <f>(INDEX('Resin Fractions'!$A$24:$I$41,MATCH('Disposed Waste by Resin'!$A64,'Resin Fractions'!$A$24:$A$41,0),MATCH('Disposed Waste by Resin'!J$1,'Resin Fractions'!$A$24:$I$24,0)))*$E64</f>
        <v>176.31100457250207</v>
      </c>
      <c r="K64" s="9">
        <f>(INDEX('Resin Fractions'!$A$24:$I$41,MATCH('Disposed Waste by Resin'!$A64,'Resin Fractions'!$A$24:$A$41,0),MATCH('Disposed Waste by Resin'!K$1,'Resin Fractions'!$A$24:$I$24,0)))*$E64</f>
        <v>866.4838091530263</v>
      </c>
      <c r="L64" s="9">
        <f>(INDEX('Resin Fractions'!$A$24:$I$41,MATCH('Disposed Waste by Resin'!$A64,'Resin Fractions'!$A$24:$A$41,0),MATCH('Disposed Waste by Resin'!L$1,'Resin Fractions'!$A$24:$I$24,0)))*$E64</f>
        <v>550.77577535628723</v>
      </c>
      <c r="M64" s="9">
        <f>(INDEX('Resin Fractions'!$A$24:$I$41,MATCH('Disposed Waste by Resin'!$A64,'Resin Fractions'!$A$24:$A$41,0),MATCH('Disposed Waste by Resin'!M$1,'Resin Fractions'!$A$24:$I$24,0)))*$E64</f>
        <v>9346.5805437958188</v>
      </c>
    </row>
    <row r="65" spans="1:13" x14ac:dyDescent="0.2">
      <c r="A65" s="37">
        <f>'DRS County Waste Raw'!A64</f>
        <v>2020</v>
      </c>
      <c r="B65" s="63" t="str">
        <f>'DRS County Waste Raw'!B64</f>
        <v>colusa</v>
      </c>
      <c r="C65" s="63" t="str">
        <f>'DRS County Waste Raw'!C64</f>
        <v>Central Valley </v>
      </c>
      <c r="D65" s="63">
        <f>'DRS County Waste Raw'!D64</f>
        <v>22030</v>
      </c>
      <c r="E65" s="68">
        <f>'DRS County Waste Raw'!E64</f>
        <v>21996.896551724141</v>
      </c>
      <c r="F65" s="9">
        <f>(INDEX('Resin Fractions'!$A$24:$I$41,MATCH('Disposed Waste by Resin'!$A65,'Resin Fractions'!$A$24:$A$41,0),MATCH('Disposed Waste by Resin'!F$1,'Resin Fractions'!$A$24:$I$24,0)))*$E65</f>
        <v>252.66515485238472</v>
      </c>
      <c r="G65" s="9">
        <f>(INDEX('Resin Fractions'!$A$24:$I$41,MATCH('Disposed Waste by Resin'!$A65,'Resin Fractions'!$A$24:$A$41,0),MATCH('Disposed Waste by Resin'!G$1,'Resin Fractions'!$A$24:$I$24,0)))*$E65</f>
        <v>436.11839012595715</v>
      </c>
      <c r="H65" s="9">
        <f>(INDEX('Resin Fractions'!$A$24:$I$41,MATCH('Disposed Waste by Resin'!$A65,'Resin Fractions'!$A$24:$A$41,0),MATCH('Disposed Waste by Resin'!H$1,'Resin Fractions'!$A$24:$I$24,0)))*$E65</f>
        <v>661.83439367553979</v>
      </c>
      <c r="I65" s="9">
        <f>(INDEX('Resin Fractions'!$A$24:$I$41,MATCH('Disposed Waste by Resin'!$A65,'Resin Fractions'!$A$24:$A$41,0),MATCH('Disposed Waste by Resin'!I$1,'Resin Fractions'!$A$24:$I$24,0)))*$E65</f>
        <v>1011.6978515559788</v>
      </c>
      <c r="J65" s="9">
        <f>(INDEX('Resin Fractions'!$A$24:$I$41,MATCH('Disposed Waste by Resin'!$A65,'Resin Fractions'!$A$24:$A$41,0),MATCH('Disposed Waste by Resin'!J$1,'Resin Fractions'!$A$24:$I$24,0)))*$E65</f>
        <v>53.72136402793366</v>
      </c>
      <c r="K65" s="9">
        <f>(INDEX('Resin Fractions'!$A$24:$I$41,MATCH('Disposed Waste by Resin'!$A65,'Resin Fractions'!$A$24:$A$41,0),MATCH('Disposed Waste by Resin'!K$1,'Resin Fractions'!$A$24:$I$24,0)))*$E65</f>
        <v>264.01467253099742</v>
      </c>
      <c r="L65" s="9">
        <f>(INDEX('Resin Fractions'!$A$24:$I$41,MATCH('Disposed Waste by Resin'!$A65,'Resin Fractions'!$A$24:$A$41,0),MATCH('Disposed Waste by Resin'!L$1,'Resin Fractions'!$A$24:$I$24,0)))*$E65</f>
        <v>167.81950733832534</v>
      </c>
      <c r="M65" s="9">
        <f>(INDEX('Resin Fractions'!$A$24:$I$41,MATCH('Disposed Waste by Resin'!$A65,'Resin Fractions'!$A$24:$A$41,0),MATCH('Disposed Waste by Resin'!M$1,'Resin Fractions'!$A$24:$I$24,0)))*$E65</f>
        <v>2847.8713341071166</v>
      </c>
    </row>
    <row r="66" spans="1:13" x14ac:dyDescent="0.2">
      <c r="A66" s="37">
        <f>'DRS County Waste Raw'!A65</f>
        <v>2020</v>
      </c>
      <c r="B66" s="63" t="str">
        <f>'DRS County Waste Raw'!B65</f>
        <v>contracosta</v>
      </c>
      <c r="C66" s="63" t="str">
        <f>'DRS County Waste Raw'!C65</f>
        <v>Bay Area </v>
      </c>
      <c r="D66" s="63">
        <f>'DRS County Waste Raw'!D65</f>
        <v>1149853</v>
      </c>
      <c r="E66" s="68">
        <f>'DRS County Waste Raw'!E65</f>
        <v>686047.7132486389</v>
      </c>
      <c r="F66" s="9">
        <f>(INDEX('Resin Fractions'!$A$24:$I$41,MATCH('Disposed Waste by Resin'!$A66,'Resin Fractions'!$A$24:$A$41,0),MATCH('Disposed Waste by Resin'!F$1,'Resin Fractions'!$A$24:$I$24,0)))*$E66</f>
        <v>7880.2185252130557</v>
      </c>
      <c r="G66" s="9">
        <f>(INDEX('Resin Fractions'!$A$24:$I$41,MATCH('Disposed Waste by Resin'!$A66,'Resin Fractions'!$A$24:$A$41,0),MATCH('Disposed Waste by Resin'!G$1,'Resin Fractions'!$A$24:$I$24,0)))*$E66</f>
        <v>13601.828946553789</v>
      </c>
      <c r="H66" s="9">
        <f>(INDEX('Resin Fractions'!$A$24:$I$41,MATCH('Disposed Waste by Resin'!$A66,'Resin Fractions'!$A$24:$A$41,0),MATCH('Disposed Waste by Resin'!H$1,'Resin Fractions'!$A$24:$I$24,0)))*$E66</f>
        <v>20641.546922891474</v>
      </c>
      <c r="I66" s="9">
        <f>(INDEX('Resin Fractions'!$A$24:$I$41,MATCH('Disposed Waste by Resin'!$A66,'Resin Fractions'!$A$24:$A$41,0),MATCH('Disposed Waste by Resin'!I$1,'Resin Fractions'!$A$24:$I$24,0)))*$E66</f>
        <v>31553.223698010162</v>
      </c>
      <c r="J66" s="9">
        <f>(INDEX('Resin Fractions'!$A$24:$I$41,MATCH('Disposed Waste by Resin'!$A66,'Resin Fractions'!$A$24:$A$41,0),MATCH('Disposed Waste by Resin'!J$1,'Resin Fractions'!$A$24:$I$24,0)))*$E66</f>
        <v>1675.4826689891765</v>
      </c>
      <c r="K66" s="9">
        <f>(INDEX('Resin Fractions'!$A$24:$I$41,MATCH('Disposed Waste by Resin'!$A66,'Resin Fractions'!$A$24:$A$41,0),MATCH('Disposed Waste by Resin'!K$1,'Resin Fractions'!$A$24:$I$24,0)))*$E66</f>
        <v>8234.1916700873026</v>
      </c>
      <c r="L66" s="9">
        <f>(INDEX('Resin Fractions'!$A$24:$I$41,MATCH('Disposed Waste by Resin'!$A66,'Resin Fractions'!$A$24:$A$41,0),MATCH('Disposed Waste by Resin'!L$1,'Resin Fractions'!$A$24:$I$24,0)))*$E66</f>
        <v>5234.0196707861087</v>
      </c>
      <c r="M66" s="9">
        <f>(INDEX('Resin Fractions'!$A$24:$I$41,MATCH('Disposed Waste by Resin'!$A66,'Resin Fractions'!$A$24:$A$41,0),MATCH('Disposed Waste by Resin'!M$1,'Resin Fractions'!$A$24:$I$24,0)))*$E66</f>
        <v>88820.512102531051</v>
      </c>
    </row>
    <row r="67" spans="1:13" x14ac:dyDescent="0.2">
      <c r="A67" s="37">
        <f>'DRS County Waste Raw'!A66</f>
        <v>2020</v>
      </c>
      <c r="B67" s="63" t="str">
        <f>'DRS County Waste Raw'!B66</f>
        <v>delnorte</v>
      </c>
      <c r="C67" s="63" t="str">
        <f>'DRS County Waste Raw'!C66</f>
        <v>Coastal </v>
      </c>
      <c r="D67" s="63">
        <f>'DRS County Waste Raw'!D66</f>
        <v>27231</v>
      </c>
      <c r="E67" s="68">
        <f>'DRS County Waste Raw'!E66</f>
        <v>187.31176717313639</v>
      </c>
      <c r="F67" s="9">
        <f>(INDEX('Resin Fractions'!$A$24:$I$41,MATCH('Disposed Waste by Resin'!$A67,'Resin Fractions'!$A$24:$A$41,0),MATCH('Disposed Waste by Resin'!F$1,'Resin Fractions'!$A$24:$I$24,0)))*$E67</f>
        <v>2.1515379020484953</v>
      </c>
      <c r="G67" s="9">
        <f>(INDEX('Resin Fractions'!$A$24:$I$41,MATCH('Disposed Waste by Resin'!$A67,'Resin Fractions'!$A$24:$A$41,0),MATCH('Disposed Waste by Resin'!G$1,'Resin Fractions'!$A$24:$I$24,0)))*$E67</f>
        <v>3.7137105299880759</v>
      </c>
      <c r="H67" s="9">
        <f>(INDEX('Resin Fractions'!$A$24:$I$41,MATCH('Disposed Waste by Resin'!$A67,'Resin Fractions'!$A$24:$A$41,0),MATCH('Disposed Waste by Resin'!H$1,'Resin Fractions'!$A$24:$I$24,0)))*$E67</f>
        <v>5.6357663711251922</v>
      </c>
      <c r="I67" s="9">
        <f>(INDEX('Resin Fractions'!$A$24:$I$41,MATCH('Disposed Waste by Resin'!$A67,'Resin Fractions'!$A$24:$A$41,0),MATCH('Disposed Waste by Resin'!I$1,'Resin Fractions'!$A$24:$I$24,0)))*$E67</f>
        <v>8.6149840262517561</v>
      </c>
      <c r="J67" s="9">
        <f>(INDEX('Resin Fractions'!$A$24:$I$41,MATCH('Disposed Waste by Resin'!$A67,'Resin Fractions'!$A$24:$A$41,0),MATCH('Disposed Waste by Resin'!J$1,'Resin Fractions'!$A$24:$I$24,0)))*$E67</f>
        <v>0.45745742393078143</v>
      </c>
      <c r="K67" s="9">
        <f>(INDEX('Resin Fractions'!$A$24:$I$41,MATCH('Disposed Waste by Resin'!$A67,'Resin Fractions'!$A$24:$A$41,0),MATCH('Disposed Waste by Resin'!K$1,'Resin Fractions'!$A$24:$I$24,0)))*$E67</f>
        <v>2.2481832723599298</v>
      </c>
      <c r="L67" s="9">
        <f>(INDEX('Resin Fractions'!$A$24:$I$41,MATCH('Disposed Waste by Resin'!$A67,'Resin Fractions'!$A$24:$A$41,0),MATCH('Disposed Waste by Resin'!L$1,'Resin Fractions'!$A$24:$I$24,0)))*$E67</f>
        <v>1.4290456115821017</v>
      </c>
      <c r="M67" s="9">
        <f>(INDEX('Resin Fractions'!$A$24:$I$41,MATCH('Disposed Waste by Resin'!$A67,'Resin Fractions'!$A$24:$A$41,0),MATCH('Disposed Waste by Resin'!M$1,'Resin Fractions'!$A$24:$I$24,0)))*$E67</f>
        <v>24.250685137286329</v>
      </c>
    </row>
    <row r="68" spans="1:13" x14ac:dyDescent="0.2">
      <c r="A68" s="37">
        <f>'DRS County Waste Raw'!A67</f>
        <v>2020</v>
      </c>
      <c r="B68" s="63" t="str">
        <f>'DRS County Waste Raw'!B67</f>
        <v>eldorado</v>
      </c>
      <c r="C68" s="63" t="str">
        <f>'DRS County Waste Raw'!C67</f>
        <v>Mountain </v>
      </c>
      <c r="D68" s="63">
        <f>'DRS County Waste Raw'!D67</f>
        <v>193519</v>
      </c>
      <c r="E68" s="68">
        <f>'DRS County Waste Raw'!E67</f>
        <v>113041.9640262482</v>
      </c>
      <c r="F68" s="9">
        <f>(INDEX('Resin Fractions'!$A$24:$I$41,MATCH('Disposed Waste by Resin'!$A68,'Resin Fractions'!$A$24:$A$41,0),MATCH('Disposed Waste by Resin'!F$1,'Resin Fractions'!$A$24:$I$24,0)))*$E68</f>
        <v>1298.4452274141827</v>
      </c>
      <c r="G68" s="9">
        <f>(INDEX('Resin Fractions'!$A$24:$I$41,MATCH('Disposed Waste by Resin'!$A68,'Resin Fractions'!$A$24:$A$41,0),MATCH('Disposed Waste by Resin'!G$1,'Resin Fractions'!$A$24:$I$24,0)))*$E68</f>
        <v>2241.2106749640352</v>
      </c>
      <c r="H68" s="9">
        <f>(INDEX('Resin Fractions'!$A$24:$I$41,MATCH('Disposed Waste by Resin'!$A68,'Resin Fractions'!$A$24:$A$41,0),MATCH('Disposed Waste by Resin'!H$1,'Resin Fractions'!$A$24:$I$24,0)))*$E68</f>
        <v>3401.1643208523465</v>
      </c>
      <c r="I68" s="9">
        <f>(INDEX('Resin Fractions'!$A$24:$I$41,MATCH('Disposed Waste by Resin'!$A68,'Resin Fractions'!$A$24:$A$41,0),MATCH('Disposed Waste by Resin'!I$1,'Resin Fractions'!$A$24:$I$24,0)))*$E68</f>
        <v>5199.1112415382768</v>
      </c>
      <c r="J68" s="9">
        <f>(INDEX('Resin Fractions'!$A$24:$I$41,MATCH('Disposed Waste by Resin'!$A68,'Resin Fractions'!$A$24:$A$41,0),MATCH('Disposed Waste by Resin'!J$1,'Resin Fractions'!$A$24:$I$24,0)))*$E68</f>
        <v>276.07387640374526</v>
      </c>
      <c r="K68" s="9">
        <f>(INDEX('Resin Fractions'!$A$24:$I$41,MATCH('Disposed Waste by Resin'!$A68,'Resin Fractions'!$A$24:$A$41,0),MATCH('Disposed Waste by Resin'!K$1,'Resin Fractions'!$A$24:$I$24,0)))*$E68</f>
        <v>1356.7703536938918</v>
      </c>
      <c r="L68" s="9">
        <f>(INDEX('Resin Fractions'!$A$24:$I$41,MATCH('Disposed Waste by Resin'!$A68,'Resin Fractions'!$A$24:$A$41,0),MATCH('Disposed Waste by Resin'!L$1,'Resin Fractions'!$A$24:$I$24,0)))*$E68</f>
        <v>862.42378177455805</v>
      </c>
      <c r="M68" s="9">
        <f>(INDEX('Resin Fractions'!$A$24:$I$41,MATCH('Disposed Waste by Resin'!$A68,'Resin Fractions'!$A$24:$A$41,0),MATCH('Disposed Waste by Resin'!M$1,'Resin Fractions'!$A$24:$I$24,0)))*$E68</f>
        <v>14635.199476641035</v>
      </c>
    </row>
    <row r="69" spans="1:13" x14ac:dyDescent="0.2">
      <c r="A69" s="37">
        <f>'DRS County Waste Raw'!A68</f>
        <v>2020</v>
      </c>
      <c r="B69" s="63" t="str">
        <f>'DRS County Waste Raw'!B68</f>
        <v>fresno</v>
      </c>
      <c r="C69" s="63" t="str">
        <f>'DRS County Waste Raw'!C68</f>
        <v>Central Valley </v>
      </c>
      <c r="D69" s="63">
        <f>'DRS County Waste Raw'!D68</f>
        <v>1020292</v>
      </c>
      <c r="E69" s="68">
        <f>'DRS County Waste Raw'!E68</f>
        <v>889407.93103448243</v>
      </c>
      <c r="F69" s="9">
        <f>(INDEX('Resin Fractions'!$A$24:$I$41,MATCH('Disposed Waste by Resin'!$A69,'Resin Fractions'!$A$24:$A$41,0),MATCH('Disposed Waste by Resin'!F$1,'Resin Fractions'!$A$24:$I$24,0)))*$E69</f>
        <v>10216.095352057862</v>
      </c>
      <c r="G69" s="9">
        <f>(INDEX('Resin Fractions'!$A$24:$I$41,MATCH('Disposed Waste by Resin'!$A69,'Resin Fractions'!$A$24:$A$41,0),MATCH('Disposed Waste by Resin'!G$1,'Resin Fractions'!$A$24:$I$24,0)))*$E69</f>
        <v>17633.721835983892</v>
      </c>
      <c r="H69" s="9">
        <f>(INDEX('Resin Fractions'!$A$24:$I$41,MATCH('Disposed Waste by Resin'!$A69,'Resin Fractions'!$A$24:$A$41,0),MATCH('Disposed Waste by Resin'!H$1,'Resin Fractions'!$A$24:$I$24,0)))*$E69</f>
        <v>26760.173071791109</v>
      </c>
      <c r="I69" s="9">
        <f>(INDEX('Resin Fractions'!$A$24:$I$41,MATCH('Disposed Waste by Resin'!$A69,'Resin Fractions'!$A$24:$A$41,0),MATCH('Disposed Waste by Resin'!I$1,'Resin Fractions'!$A$24:$I$24,0)))*$E69</f>
        <v>40906.32016514647</v>
      </c>
      <c r="J69" s="9">
        <f>(INDEX('Resin Fractions'!$A$24:$I$41,MATCH('Disposed Waste by Resin'!$A69,'Resin Fractions'!$A$24:$A$41,0),MATCH('Disposed Waste by Resin'!J$1,'Resin Fractions'!$A$24:$I$24,0)))*$E69</f>
        <v>2172.1340153636211</v>
      </c>
      <c r="K69" s="9">
        <f>(INDEX('Resin Fractions'!$A$24:$I$41,MATCH('Disposed Waste by Resin'!$A69,'Resin Fractions'!$A$24:$A$41,0),MATCH('Disposed Waste by Resin'!K$1,'Resin Fractions'!$A$24:$I$24,0)))*$E69</f>
        <v>10674.994225043789</v>
      </c>
      <c r="L69" s="9">
        <f>(INDEX('Resin Fractions'!$A$24:$I$41,MATCH('Disposed Waste by Resin'!$A69,'Resin Fractions'!$A$24:$A$41,0),MATCH('Disposed Waste by Resin'!L$1,'Resin Fractions'!$A$24:$I$24,0)))*$E69</f>
        <v>6785.5026938928313</v>
      </c>
      <c r="M69" s="9">
        <f>(INDEX('Resin Fractions'!$A$24:$I$41,MATCH('Disposed Waste by Resin'!$A69,'Resin Fractions'!$A$24:$A$41,0),MATCH('Disposed Waste by Resin'!M$1,'Resin Fractions'!$A$24:$I$24,0)))*$E69</f>
        <v>115148.94135927955</v>
      </c>
    </row>
    <row r="70" spans="1:13" x14ac:dyDescent="0.2">
      <c r="A70" s="37">
        <f>'DRS County Waste Raw'!A69</f>
        <v>2020</v>
      </c>
      <c r="B70" s="63" t="str">
        <f>'DRS County Waste Raw'!B69</f>
        <v>glenn</v>
      </c>
      <c r="C70" s="63" t="str">
        <f>'DRS County Waste Raw'!C69</f>
        <v>Central Valley </v>
      </c>
      <c r="D70" s="63">
        <f>'DRS County Waste Raw'!D69</f>
        <v>29582</v>
      </c>
      <c r="E70" s="68">
        <f>'DRS County Waste Raw'!E69</f>
        <v>30237.48638838475</v>
      </c>
      <c r="F70" s="9">
        <f>(INDEX('Resin Fractions'!$A$24:$I$41,MATCH('Disposed Waste by Resin'!$A70,'Resin Fractions'!$A$24:$A$41,0),MATCH('Disposed Waste by Resin'!F$1,'Resin Fractions'!$A$24:$I$24,0)))*$E70</f>
        <v>347.31986681408836</v>
      </c>
      <c r="G70" s="9">
        <f>(INDEX('Resin Fractions'!$A$24:$I$41,MATCH('Disposed Waste by Resin'!$A70,'Resin Fractions'!$A$24:$A$41,0),MATCH('Disposed Waste by Resin'!G$1,'Resin Fractions'!$A$24:$I$24,0)))*$E70</f>
        <v>599.49929091812169</v>
      </c>
      <c r="H70" s="9">
        <f>(INDEX('Resin Fractions'!$A$24:$I$41,MATCH('Disposed Waste by Resin'!$A70,'Resin Fractions'!$A$24:$A$41,0),MATCH('Disposed Waste by Resin'!H$1,'Resin Fractions'!$A$24:$I$24,0)))*$E70</f>
        <v>909.77417760145033</v>
      </c>
      <c r="I70" s="9">
        <f>(INDEX('Resin Fractions'!$A$24:$I$41,MATCH('Disposed Waste by Resin'!$A70,'Resin Fractions'!$A$24:$A$41,0),MATCH('Disposed Waste by Resin'!I$1,'Resin Fractions'!$A$24:$I$24,0)))*$E70</f>
        <v>1390.7052726119327</v>
      </c>
      <c r="J70" s="9">
        <f>(INDEX('Resin Fractions'!$A$24:$I$41,MATCH('Disposed Waste by Resin'!$A70,'Resin Fractions'!$A$24:$A$41,0),MATCH('Disposed Waste by Resin'!J$1,'Resin Fractions'!$A$24:$I$24,0)))*$E70</f>
        <v>73.846736049353481</v>
      </c>
      <c r="K70" s="9">
        <f>(INDEX('Resin Fractions'!$A$24:$I$41,MATCH('Disposed Waste by Resin'!$A70,'Resin Fractions'!$A$24:$A$41,0),MATCH('Disposed Waste by Resin'!K$1,'Resin Fractions'!$A$24:$I$24,0)))*$E70</f>
        <v>362.92119882539362</v>
      </c>
      <c r="L70" s="9">
        <f>(INDEX('Resin Fractions'!$A$24:$I$41,MATCH('Disposed Waste by Resin'!$A70,'Resin Fractions'!$A$24:$A$41,0),MATCH('Disposed Waste by Resin'!L$1,'Resin Fractions'!$A$24:$I$24,0)))*$E70</f>
        <v>230.68890908841897</v>
      </c>
      <c r="M70" s="9">
        <f>(INDEX('Resin Fractions'!$A$24:$I$41,MATCH('Disposed Waste by Resin'!$A70,'Resin Fractions'!$A$24:$A$41,0),MATCH('Disposed Waste by Resin'!M$1,'Resin Fractions'!$A$24:$I$24,0)))*$E70</f>
        <v>3914.7554519087585</v>
      </c>
    </row>
    <row r="71" spans="1:13" x14ac:dyDescent="0.2">
      <c r="A71" s="37">
        <f>'DRS County Waste Raw'!A70</f>
        <v>2020</v>
      </c>
      <c r="B71" s="63" t="str">
        <f>'DRS County Waste Raw'!B70</f>
        <v>humboldt</v>
      </c>
      <c r="C71" s="63" t="str">
        <f>'DRS County Waste Raw'!C70</f>
        <v>Coastal </v>
      </c>
      <c r="D71" s="63">
        <f>'DRS County Waste Raw'!D70</f>
        <v>132824</v>
      </c>
      <c r="E71" s="68">
        <f>'DRS County Waste Raw'!E70</f>
        <v>21576.05274310771</v>
      </c>
      <c r="F71" s="9">
        <f>(INDEX('Resin Fractions'!$A$24:$I$41,MATCH('Disposed Waste by Resin'!$A71,'Resin Fractions'!$A$24:$A$41,0),MATCH('Disposed Waste by Resin'!F$1,'Resin Fractions'!$A$24:$I$24,0)))*$E71</f>
        <v>247.83117448507679</v>
      </c>
      <c r="G71" s="9">
        <f>(INDEX('Resin Fractions'!$A$24:$I$41,MATCH('Disposed Waste by Resin'!$A71,'Resin Fractions'!$A$24:$A$41,0),MATCH('Disposed Waste by Resin'!G$1,'Resin Fractions'!$A$24:$I$24,0)))*$E71</f>
        <v>427.77458926856349</v>
      </c>
      <c r="H71" s="9">
        <f>(INDEX('Resin Fractions'!$A$24:$I$41,MATCH('Disposed Waste by Resin'!$A71,'Resin Fractions'!$A$24:$A$41,0),MATCH('Disposed Waste by Resin'!H$1,'Resin Fractions'!$A$24:$I$24,0)))*$E71</f>
        <v>649.17220261359523</v>
      </c>
      <c r="I71" s="9">
        <f>(INDEX('Resin Fractions'!$A$24:$I$41,MATCH('Disposed Waste by Resin'!$A71,'Resin Fractions'!$A$24:$A$41,0),MATCH('Disposed Waste by Resin'!I$1,'Resin Fractions'!$A$24:$I$24,0)))*$E71</f>
        <v>992.34208579980861</v>
      </c>
      <c r="J71" s="9">
        <f>(INDEX('Resin Fractions'!$A$24:$I$41,MATCH('Disposed Waste by Resin'!$A71,'Resin Fractions'!$A$24:$A$41,0),MATCH('Disposed Waste by Resin'!J$1,'Resin Fractions'!$A$24:$I$24,0)))*$E71</f>
        <v>52.693568884722275</v>
      </c>
      <c r="K71" s="9">
        <f>(INDEX('Resin Fractions'!$A$24:$I$41,MATCH('Disposed Waste by Resin'!$A71,'Resin Fractions'!$A$24:$A$41,0),MATCH('Disposed Waste by Resin'!K$1,'Resin Fractions'!$A$24:$I$24,0)))*$E71</f>
        <v>258.96355361259458</v>
      </c>
      <c r="L71" s="9">
        <f>(INDEX('Resin Fractions'!$A$24:$I$41,MATCH('Disposed Waste by Resin'!$A71,'Resin Fractions'!$A$24:$A$41,0),MATCH('Disposed Waste by Resin'!L$1,'Resin Fractions'!$A$24:$I$24,0)))*$E71</f>
        <v>164.60879075099575</v>
      </c>
      <c r="M71" s="9">
        <f>(INDEX('Resin Fractions'!$A$24:$I$41,MATCH('Disposed Waste by Resin'!$A71,'Resin Fractions'!$A$24:$A$41,0),MATCH('Disposed Waste by Resin'!M$1,'Resin Fractions'!$A$24:$I$24,0)))*$E71</f>
        <v>2793.3859654153562</v>
      </c>
    </row>
    <row r="72" spans="1:13" x14ac:dyDescent="0.2">
      <c r="A72" s="37">
        <f>'DRS County Waste Raw'!A71</f>
        <v>2020</v>
      </c>
      <c r="B72" s="63" t="str">
        <f>'DRS County Waste Raw'!B71</f>
        <v>imperial</v>
      </c>
      <c r="C72" s="63" t="str">
        <f>'DRS County Waste Raw'!C71</f>
        <v>Southern </v>
      </c>
      <c r="D72" s="63">
        <f>'DRS County Waste Raw'!D71</f>
        <v>188422</v>
      </c>
      <c r="E72" s="68">
        <f>'DRS County Waste Raw'!E71</f>
        <v>115344.1242357123</v>
      </c>
      <c r="F72" s="9">
        <f>(INDEX('Resin Fractions'!$A$24:$I$41,MATCH('Disposed Waste by Resin'!$A72,'Resin Fractions'!$A$24:$A$41,0),MATCH('Disposed Waste by Resin'!F$1,'Resin Fractions'!$A$24:$I$24,0)))*$E72</f>
        <v>1324.8887606849546</v>
      </c>
      <c r="G72" s="9">
        <f>(INDEX('Resin Fractions'!$A$24:$I$41,MATCH('Disposed Waste by Resin'!$A72,'Resin Fractions'!$A$24:$A$41,0),MATCH('Disposed Waste by Resin'!G$1,'Resin Fractions'!$A$24:$I$24,0)))*$E72</f>
        <v>2286.8541320763898</v>
      </c>
      <c r="H72" s="9">
        <f>(INDEX('Resin Fractions'!$A$24:$I$41,MATCH('Disposed Waste by Resin'!$A72,'Resin Fractions'!$A$24:$A$41,0),MATCH('Disposed Waste by Resin'!H$1,'Resin Fractions'!$A$24:$I$24,0)))*$E72</f>
        <v>3470.4308559197761</v>
      </c>
      <c r="I72" s="9">
        <f>(INDEX('Resin Fractions'!$A$24:$I$41,MATCH('Disposed Waste by Resin'!$A72,'Resin Fractions'!$A$24:$A$41,0),MATCH('Disposed Waste by Resin'!I$1,'Resin Fractions'!$A$24:$I$24,0)))*$E72</f>
        <v>5304.9939296882076</v>
      </c>
      <c r="J72" s="9">
        <f>(INDEX('Resin Fractions'!$A$24:$I$41,MATCH('Disposed Waste by Resin'!$A72,'Resin Fractions'!$A$24:$A$41,0),MATCH('Disposed Waste by Resin'!J$1,'Resin Fractions'!$A$24:$I$24,0)))*$E72</f>
        <v>281.69626892500077</v>
      </c>
      <c r="K72" s="9">
        <f>(INDEX('Resin Fractions'!$A$24:$I$41,MATCH('Disposed Waste by Resin'!$A72,'Resin Fractions'!$A$24:$A$41,0),MATCH('Disposed Waste by Resin'!K$1,'Resin Fractions'!$A$24:$I$24,0)))*$E72</f>
        <v>1384.4017094347503</v>
      </c>
      <c r="L72" s="9">
        <f>(INDEX('Resin Fractions'!$A$24:$I$41,MATCH('Disposed Waste by Resin'!$A72,'Resin Fractions'!$A$24:$A$41,0),MATCH('Disposed Waste by Resin'!L$1,'Resin Fractions'!$A$24:$I$24,0)))*$E72</f>
        <v>879.98750451415879</v>
      </c>
      <c r="M72" s="9">
        <f>(INDEX('Resin Fractions'!$A$24:$I$41,MATCH('Disposed Waste by Resin'!$A72,'Resin Fractions'!$A$24:$A$41,0),MATCH('Disposed Waste by Resin'!M$1,'Resin Fractions'!$A$24:$I$24,0)))*$E72</f>
        <v>14933.253161243236</v>
      </c>
    </row>
    <row r="73" spans="1:13" x14ac:dyDescent="0.2">
      <c r="A73" s="37">
        <f>'DRS County Waste Raw'!A72</f>
        <v>2020</v>
      </c>
      <c r="B73" s="63" t="str">
        <f>'DRS County Waste Raw'!B72</f>
        <v>inyo</v>
      </c>
      <c r="C73" s="63" t="str">
        <f>'DRS County Waste Raw'!C72</f>
        <v>Mountain </v>
      </c>
      <c r="D73" s="63">
        <f>'DRS County Waste Raw'!D72</f>
        <v>18584</v>
      </c>
      <c r="E73" s="68">
        <f>'DRS County Waste Raw'!E72</f>
        <v>20887.477313974581</v>
      </c>
      <c r="F73" s="9">
        <f>(INDEX('Resin Fractions'!$A$24:$I$41,MATCH('Disposed Waste by Resin'!$A73,'Resin Fractions'!$A$24:$A$41,0),MATCH('Disposed Waste by Resin'!F$1,'Resin Fractions'!$A$24:$I$24,0)))*$E73</f>
        <v>239.92192160386375</v>
      </c>
      <c r="G73" s="9">
        <f>(INDEX('Resin Fractions'!$A$24:$I$41,MATCH('Disposed Waste by Resin'!$A73,'Resin Fractions'!$A$24:$A$41,0),MATCH('Disposed Waste by Resin'!G$1,'Resin Fractions'!$A$24:$I$24,0)))*$E73</f>
        <v>414.12264491688211</v>
      </c>
      <c r="H73" s="9">
        <f>(INDEX('Resin Fractions'!$A$24:$I$41,MATCH('Disposed Waste by Resin'!$A73,'Resin Fractions'!$A$24:$A$41,0),MATCH('Disposed Waste by Resin'!H$1,'Resin Fractions'!$A$24:$I$24,0)))*$E73</f>
        <v>628.45460272087405</v>
      </c>
      <c r="I73" s="9">
        <f>(INDEX('Resin Fractions'!$A$24:$I$41,MATCH('Disposed Waste by Resin'!$A73,'Resin Fractions'!$A$24:$A$41,0),MATCH('Disposed Waste by Resin'!I$1,'Resin Fractions'!$A$24:$I$24,0)))*$E73</f>
        <v>960.67260548697698</v>
      </c>
      <c r="J73" s="9">
        <f>(INDEX('Resin Fractions'!$A$24:$I$41,MATCH('Disposed Waste by Resin'!$A73,'Resin Fractions'!$A$24:$A$41,0),MATCH('Disposed Waste by Resin'!J$1,'Resin Fractions'!$A$24:$I$24,0)))*$E73</f>
        <v>51.011912965571625</v>
      </c>
      <c r="K73" s="9">
        <f>(INDEX('Resin Fractions'!$A$24:$I$41,MATCH('Disposed Waste by Resin'!$A73,'Resin Fractions'!$A$24:$A$41,0),MATCH('Disposed Waste by Resin'!K$1,'Resin Fractions'!$A$24:$I$24,0)))*$E73</f>
        <v>250.69902338634205</v>
      </c>
      <c r="L73" s="9">
        <f>(INDEX('Resin Fractions'!$A$24:$I$41,MATCH('Disposed Waste by Resin'!$A73,'Resin Fractions'!$A$24:$A$41,0),MATCH('Disposed Waste by Resin'!L$1,'Resin Fractions'!$A$24:$I$24,0)))*$E73</f>
        <v>159.35548654007331</v>
      </c>
      <c r="M73" s="9">
        <f>(INDEX('Resin Fractions'!$A$24:$I$41,MATCH('Disposed Waste by Resin'!$A73,'Resin Fractions'!$A$24:$A$41,0),MATCH('Disposed Waste by Resin'!M$1,'Resin Fractions'!$A$24:$I$24,0)))*$E73</f>
        <v>2704.2381976205834</v>
      </c>
    </row>
    <row r="74" spans="1:13" x14ac:dyDescent="0.2">
      <c r="A74" s="37">
        <f>'DRS County Waste Raw'!A73</f>
        <v>2020</v>
      </c>
      <c r="B74" s="63" t="str">
        <f>'DRS County Waste Raw'!B73</f>
        <v>kern</v>
      </c>
      <c r="C74" s="63" t="str">
        <f>'DRS County Waste Raw'!C73</f>
        <v>Central Valley </v>
      </c>
      <c r="D74" s="63">
        <f>'DRS County Waste Raw'!D73</f>
        <v>916828</v>
      </c>
      <c r="E74" s="68">
        <f>'DRS County Waste Raw'!E73</f>
        <v>950553.33938294032</v>
      </c>
      <c r="F74" s="9">
        <f>(INDEX('Resin Fractions'!$A$24:$I$41,MATCH('Disposed Waste by Resin'!$A74,'Resin Fractions'!$A$24:$A$41,0),MATCH('Disposed Waste by Resin'!F$1,'Resin Fractions'!$A$24:$I$24,0)))*$E74</f>
        <v>10918.435976906801</v>
      </c>
      <c r="G74" s="9">
        <f>(INDEX('Resin Fractions'!$A$24:$I$41,MATCH('Disposed Waste by Resin'!$A74,'Resin Fractions'!$A$24:$A$41,0),MATCH('Disposed Waste by Resin'!G$1,'Resin Fractions'!$A$24:$I$24,0)))*$E74</f>
        <v>18846.012714827597</v>
      </c>
      <c r="H74" s="9">
        <f>(INDEX('Resin Fractions'!$A$24:$I$41,MATCH('Disposed Waste by Resin'!$A74,'Resin Fractions'!$A$24:$A$41,0),MATCH('Disposed Waste by Resin'!H$1,'Resin Fractions'!$A$24:$I$24,0)))*$E74</f>
        <v>28599.893241642658</v>
      </c>
      <c r="I74" s="9">
        <f>(INDEX('Resin Fractions'!$A$24:$I$41,MATCH('Disposed Waste by Resin'!$A74,'Resin Fractions'!$A$24:$A$41,0),MATCH('Disposed Waste by Resin'!I$1,'Resin Fractions'!$A$24:$I$24,0)))*$E74</f>
        <v>43718.565888682366</v>
      </c>
      <c r="J74" s="9">
        <f>(INDEX('Resin Fractions'!$A$24:$I$41,MATCH('Disposed Waste by Resin'!$A74,'Resin Fractions'!$A$24:$A$41,0),MATCH('Disposed Waste by Resin'!J$1,'Resin Fractions'!$A$24:$I$24,0)))*$E74</f>
        <v>2321.4648417736171</v>
      </c>
      <c r="K74" s="9">
        <f>(INDEX('Resin Fractions'!$A$24:$I$41,MATCH('Disposed Waste by Resin'!$A74,'Resin Fractions'!$A$24:$A$41,0),MATCH('Disposed Waste by Resin'!K$1,'Resin Fractions'!$A$24:$I$24,0)))*$E74</f>
        <v>11408.88343182041</v>
      </c>
      <c r="L74" s="9">
        <f>(INDEX('Resin Fractions'!$A$24:$I$41,MATCH('Disposed Waste by Resin'!$A74,'Resin Fractions'!$A$24:$A$41,0),MATCH('Disposed Waste by Resin'!L$1,'Resin Fractions'!$A$24:$I$24,0)))*$E74</f>
        <v>7251.9954230335079</v>
      </c>
      <c r="M74" s="9">
        <f>(INDEX('Resin Fractions'!$A$24:$I$41,MATCH('Disposed Waste by Resin'!$A74,'Resin Fractions'!$A$24:$A$41,0),MATCH('Disposed Waste by Resin'!M$1,'Resin Fractions'!$A$24:$I$24,0)))*$E74</f>
        <v>123065.25151868694</v>
      </c>
    </row>
    <row r="75" spans="1:13" x14ac:dyDescent="0.2">
      <c r="A75" s="37">
        <f>'DRS County Waste Raw'!A74</f>
        <v>2020</v>
      </c>
      <c r="B75" s="63" t="str">
        <f>'DRS County Waste Raw'!B74</f>
        <v>kings</v>
      </c>
      <c r="C75" s="63" t="str">
        <f>'DRS County Waste Raw'!C74</f>
        <v>Central Valley </v>
      </c>
      <c r="D75" s="63">
        <f>'DRS County Waste Raw'!D74</f>
        <v>153189</v>
      </c>
      <c r="E75" s="68">
        <f>'DRS County Waste Raw'!E74</f>
        <v>110590.5081669691</v>
      </c>
      <c r="F75" s="9">
        <f>(INDEX('Resin Fractions'!$A$24:$I$41,MATCH('Disposed Waste by Resin'!$A75,'Resin Fractions'!$A$24:$A$41,0),MATCH('Disposed Waste by Resin'!F$1,'Resin Fractions'!$A$24:$I$24,0)))*$E75</f>
        <v>1270.2868245757609</v>
      </c>
      <c r="G75" s="9">
        <f>(INDEX('Resin Fractions'!$A$24:$I$41,MATCH('Disposed Waste by Resin'!$A75,'Resin Fractions'!$A$24:$A$41,0),MATCH('Disposed Waste by Resin'!G$1,'Resin Fractions'!$A$24:$I$24,0)))*$E75</f>
        <v>2192.6072285505979</v>
      </c>
      <c r="H75" s="9">
        <f>(INDEX('Resin Fractions'!$A$24:$I$41,MATCH('Disposed Waste by Resin'!$A75,'Resin Fractions'!$A$24:$A$41,0),MATCH('Disposed Waste by Resin'!H$1,'Resin Fractions'!$A$24:$I$24,0)))*$E75</f>
        <v>3327.4058341297655</v>
      </c>
      <c r="I75" s="9">
        <f>(INDEX('Resin Fractions'!$A$24:$I$41,MATCH('Disposed Waste by Resin'!$A75,'Resin Fractions'!$A$24:$A$41,0),MATCH('Disposed Waste by Resin'!I$1,'Resin Fractions'!$A$24:$I$24,0)))*$E75</f>
        <v>5086.3620352952448</v>
      </c>
      <c r="J75" s="9">
        <f>(INDEX('Resin Fractions'!$A$24:$I$41,MATCH('Disposed Waste by Resin'!$A75,'Resin Fractions'!$A$24:$A$41,0),MATCH('Disposed Waste by Resin'!J$1,'Resin Fractions'!$A$24:$I$24,0)))*$E75</f>
        <v>270.08687035927574</v>
      </c>
      <c r="K75" s="9">
        <f>(INDEX('Resin Fractions'!$A$24:$I$41,MATCH('Disposed Waste by Resin'!$A75,'Resin Fractions'!$A$24:$A$41,0),MATCH('Disposed Waste by Resin'!K$1,'Resin Fractions'!$A$24:$I$24,0)))*$E75</f>
        <v>1327.3470978091411</v>
      </c>
      <c r="L75" s="9">
        <f>(INDEX('Resin Fractions'!$A$24:$I$41,MATCH('Disposed Waste by Resin'!$A75,'Resin Fractions'!$A$24:$A$41,0),MATCH('Disposed Waste by Resin'!L$1,'Resin Fractions'!$A$24:$I$24,0)))*$E75</f>
        <v>843.72104734115806</v>
      </c>
      <c r="M75" s="9">
        <f>(INDEX('Resin Fractions'!$A$24:$I$41,MATCH('Disposed Waste by Resin'!$A75,'Resin Fractions'!$A$24:$A$41,0),MATCH('Disposed Waste by Resin'!M$1,'Resin Fractions'!$A$24:$I$24,0)))*$E75</f>
        <v>14317.816938060943</v>
      </c>
    </row>
    <row r="76" spans="1:13" x14ac:dyDescent="0.2">
      <c r="A76" s="37">
        <f>'DRS County Waste Raw'!A75</f>
        <v>2020</v>
      </c>
      <c r="B76" s="63" t="str">
        <f>'DRS County Waste Raw'!B75</f>
        <v>lake</v>
      </c>
      <c r="C76" s="63" t="str">
        <f>'DRS County Waste Raw'!C75</f>
        <v>Coastal </v>
      </c>
      <c r="D76" s="63">
        <f>'DRS County Waste Raw'!D75</f>
        <v>64005</v>
      </c>
      <c r="E76" s="68">
        <f>'DRS County Waste Raw'!E75</f>
        <v>50300.21778584391</v>
      </c>
      <c r="F76" s="9">
        <f>(INDEX('Resin Fractions'!$A$24:$I$41,MATCH('Disposed Waste by Resin'!$A76,'Resin Fractions'!$A$24:$A$41,0),MATCH('Disposed Waste by Resin'!F$1,'Resin Fractions'!$A$24:$I$24,0)))*$E76</f>
        <v>577.76842683622897</v>
      </c>
      <c r="G76" s="9">
        <f>(INDEX('Resin Fractions'!$A$24:$I$41,MATCH('Disposed Waste by Resin'!$A76,'Resin Fractions'!$A$24:$A$41,0),MATCH('Disposed Waste by Resin'!G$1,'Resin Fractions'!$A$24:$I$24,0)))*$E76</f>
        <v>997.27022637781363</v>
      </c>
      <c r="H76" s="9">
        <f>(INDEX('Resin Fractions'!$A$24:$I$41,MATCH('Disposed Waste by Resin'!$A76,'Resin Fractions'!$A$24:$A$41,0),MATCH('Disposed Waste by Resin'!H$1,'Resin Fractions'!$A$24:$I$24,0)))*$E76</f>
        <v>1513.4141337511664</v>
      </c>
      <c r="I76" s="9">
        <f>(INDEX('Resin Fractions'!$A$24:$I$41,MATCH('Disposed Waste by Resin'!$A76,'Resin Fractions'!$A$24:$A$41,0),MATCH('Disposed Waste by Resin'!I$1,'Resin Fractions'!$A$24:$I$24,0)))*$E76</f>
        <v>2313.4455420597687</v>
      </c>
      <c r="J76" s="9">
        <f>(INDEX('Resin Fractions'!$A$24:$I$41,MATCH('Disposed Waste by Resin'!$A76,'Resin Fractions'!$A$24:$A$41,0),MATCH('Disposed Waste by Resin'!J$1,'Resin Fractions'!$A$24:$I$24,0)))*$E76</f>
        <v>122.84443416841286</v>
      </c>
      <c r="K76" s="9">
        <f>(INDEX('Resin Fractions'!$A$24:$I$41,MATCH('Disposed Waste by Resin'!$A76,'Resin Fractions'!$A$24:$A$41,0),MATCH('Disposed Waste by Resin'!K$1,'Resin Fractions'!$A$24:$I$24,0)))*$E76</f>
        <v>603.72132476690365</v>
      </c>
      <c r="L76" s="9">
        <f>(INDEX('Resin Fractions'!$A$24:$I$41,MATCH('Disposed Waste by Resin'!$A76,'Resin Fractions'!$A$24:$A$41,0),MATCH('Disposed Waste by Resin'!L$1,'Resin Fractions'!$A$24:$I$24,0)))*$E76</f>
        <v>383.75221468090018</v>
      </c>
      <c r="M76" s="9">
        <f>(INDEX('Resin Fractions'!$A$24:$I$41,MATCH('Disposed Waste by Resin'!$A76,'Resin Fractions'!$A$24:$A$41,0),MATCH('Disposed Waste by Resin'!M$1,'Resin Fractions'!$A$24:$I$24,0)))*$E76</f>
        <v>6512.2163026411936</v>
      </c>
    </row>
    <row r="77" spans="1:13" x14ac:dyDescent="0.2">
      <c r="A77" s="37">
        <f>'DRS County Waste Raw'!A76</f>
        <v>2020</v>
      </c>
      <c r="B77" s="63" t="str">
        <f>'DRS County Waste Raw'!B76</f>
        <v>lassen</v>
      </c>
      <c r="C77" s="63" t="str">
        <f>'DRS County Waste Raw'!C76</f>
        <v>Mountain </v>
      </c>
      <c r="D77" s="63">
        <f>'DRS County Waste Raw'!D76</f>
        <v>28666</v>
      </c>
      <c r="E77" s="68">
        <f>'DRS County Waste Raw'!E76</f>
        <v>20672.751257622269</v>
      </c>
      <c r="F77" s="9">
        <f>(INDEX('Resin Fractions'!$A$24:$I$41,MATCH('Disposed Waste by Resin'!$A77,'Resin Fractions'!$A$24:$A$41,0),MATCH('Disposed Waste by Resin'!F$1,'Resin Fractions'!$A$24:$I$24,0)))*$E77</f>
        <v>237.45549220772031</v>
      </c>
      <c r="G77" s="9">
        <f>(INDEX('Resin Fractions'!$A$24:$I$41,MATCH('Disposed Waste by Resin'!$A77,'Resin Fractions'!$A$24:$A$41,0),MATCH('Disposed Waste by Resin'!G$1,'Resin Fractions'!$A$24:$I$24,0)))*$E77</f>
        <v>409.86540882022348</v>
      </c>
      <c r="H77" s="9">
        <f>(INDEX('Resin Fractions'!$A$24:$I$41,MATCH('Disposed Waste by Resin'!$A77,'Resin Fractions'!$A$24:$A$41,0),MATCH('Disposed Waste by Resin'!H$1,'Resin Fractions'!$A$24:$I$24,0)))*$E77</f>
        <v>621.99400547352593</v>
      </c>
      <c r="I77" s="9">
        <f>(INDEX('Resin Fractions'!$A$24:$I$41,MATCH('Disposed Waste by Resin'!$A77,'Resin Fractions'!$A$24:$A$41,0),MATCH('Disposed Waste by Resin'!I$1,'Resin Fractions'!$A$24:$I$24,0)))*$E77</f>
        <v>950.79676280281001</v>
      </c>
      <c r="J77" s="9">
        <f>(INDEX('Resin Fractions'!$A$24:$I$41,MATCH('Disposed Waste by Resin'!$A77,'Resin Fractions'!$A$24:$A$41,0),MATCH('Disposed Waste by Resin'!J$1,'Resin Fractions'!$A$24:$I$24,0)))*$E77</f>
        <v>50.48750368754186</v>
      </c>
      <c r="K77" s="9">
        <f>(INDEX('Resin Fractions'!$A$24:$I$41,MATCH('Disposed Waste by Resin'!$A77,'Resin Fractions'!$A$24:$A$41,0),MATCH('Disposed Waste by Resin'!K$1,'Resin Fractions'!$A$24:$I$24,0)))*$E77</f>
        <v>248.12180394457107</v>
      </c>
      <c r="L77" s="9">
        <f>(INDEX('Resin Fractions'!$A$24:$I$41,MATCH('Disposed Waste by Resin'!$A77,'Resin Fractions'!$A$24:$A$41,0),MATCH('Disposed Waste by Resin'!L$1,'Resin Fractions'!$A$24:$I$24,0)))*$E77</f>
        <v>157.71729085619526</v>
      </c>
      <c r="M77" s="9">
        <f>(INDEX('Resin Fractions'!$A$24:$I$41,MATCH('Disposed Waste by Resin'!$A77,'Resin Fractions'!$A$24:$A$41,0),MATCH('Disposed Waste by Resin'!M$1,'Resin Fractions'!$A$24:$I$24,0)))*$E77</f>
        <v>2676.4382677925873</v>
      </c>
    </row>
    <row r="78" spans="1:13" x14ac:dyDescent="0.2">
      <c r="A78" s="37">
        <f>'DRS County Waste Raw'!A77</f>
        <v>2020</v>
      </c>
      <c r="B78" s="63" t="str">
        <f>'DRS County Waste Raw'!B77</f>
        <v>losangeles</v>
      </c>
      <c r="C78" s="63" t="str">
        <f>'DRS County Waste Raw'!C77</f>
        <v>Southern </v>
      </c>
      <c r="D78" s="63">
        <f>'DRS County Waste Raw'!D77</f>
        <v>10135614</v>
      </c>
      <c r="E78" s="68">
        <f>'DRS County Waste Raw'!E77</f>
        <v>9860485.5850670878</v>
      </c>
      <c r="F78" s="9">
        <f>(INDEX('Resin Fractions'!$A$24:$I$41,MATCH('Disposed Waste by Resin'!$A78,'Resin Fractions'!$A$24:$A$41,0),MATCH('Disposed Waste by Resin'!F$1,'Resin Fractions'!$A$24:$I$24,0)))*$E78</f>
        <v>113261.48265562508</v>
      </c>
      <c r="G78" s="9">
        <f>(INDEX('Resin Fractions'!$A$24:$I$41,MATCH('Disposed Waste by Resin'!$A78,'Resin Fractions'!$A$24:$A$41,0),MATCH('Disposed Waste by Resin'!G$1,'Resin Fractions'!$A$24:$I$24,0)))*$E78</f>
        <v>195497.53707791108</v>
      </c>
      <c r="H78" s="9">
        <f>(INDEX('Resin Fractions'!$A$24:$I$41,MATCH('Disposed Waste by Resin'!$A78,'Resin Fractions'!$A$24:$A$41,0),MATCH('Disposed Waste by Resin'!H$1,'Resin Fractions'!$A$24:$I$24,0)))*$E78</f>
        <v>296678.60114693135</v>
      </c>
      <c r="I78" s="9">
        <f>(INDEX('Resin Fractions'!$A$24:$I$41,MATCH('Disposed Waste by Resin'!$A78,'Resin Fractions'!$A$24:$A$41,0),MATCH('Disposed Waste by Resin'!I$1,'Resin Fractions'!$A$24:$I$24,0)))*$E78</f>
        <v>453510.88769516238</v>
      </c>
      <c r="J78" s="9">
        <f>(INDEX('Resin Fractions'!$A$24:$I$41,MATCH('Disposed Waste by Resin'!$A78,'Resin Fractions'!$A$24:$A$41,0),MATCH('Disposed Waste by Resin'!J$1,'Resin Fractions'!$A$24:$I$24,0)))*$E78</f>
        <v>24081.521425624087</v>
      </c>
      <c r="K78" s="9">
        <f>(INDEX('Resin Fractions'!$A$24:$I$41,MATCH('Disposed Waste by Resin'!$A78,'Resin Fractions'!$A$24:$A$41,0),MATCH('Disposed Waste by Resin'!K$1,'Resin Fractions'!$A$24:$I$24,0)))*$E78</f>
        <v>118349.09832014723</v>
      </c>
      <c r="L78" s="9">
        <f>(INDEX('Resin Fractions'!$A$24:$I$41,MATCH('Disposed Waste by Resin'!$A78,'Resin Fractions'!$A$24:$A$41,0),MATCH('Disposed Waste by Resin'!L$1,'Resin Fractions'!$A$24:$I$24,0)))*$E78</f>
        <v>75227.968141392834</v>
      </c>
      <c r="M78" s="9">
        <f>(INDEX('Resin Fractions'!$A$24:$I$41,MATCH('Disposed Waste by Resin'!$A78,'Resin Fractions'!$A$24:$A$41,0),MATCH('Disposed Waste by Resin'!M$1,'Resin Fractions'!$A$24:$I$24,0)))*$E78</f>
        <v>1276607.0964627939</v>
      </c>
    </row>
    <row r="79" spans="1:13" x14ac:dyDescent="0.2">
      <c r="A79" s="37">
        <f>'DRS County Waste Raw'!A78</f>
        <v>2020</v>
      </c>
      <c r="B79" s="63" t="str">
        <f>'DRS County Waste Raw'!B78</f>
        <v>madera</v>
      </c>
      <c r="C79" s="63" t="str">
        <f>'DRS County Waste Raw'!C78</f>
        <v>Central Valley </v>
      </c>
      <c r="D79" s="63">
        <f>'DRS County Waste Raw'!D78</f>
        <v>158602</v>
      </c>
      <c r="E79" s="68">
        <f>'DRS County Waste Raw'!E78</f>
        <v>161081.73321234121</v>
      </c>
      <c r="F79" s="9">
        <f>(INDEX('Resin Fractions'!$A$24:$I$41,MATCH('Disposed Waste by Resin'!$A79,'Resin Fractions'!$A$24:$A$41,0),MATCH('Disposed Waste by Resin'!F$1,'Resin Fractions'!$A$24:$I$24,0)))*$E79</f>
        <v>1850.2492372178122</v>
      </c>
      <c r="G79" s="9">
        <f>(INDEX('Resin Fractions'!$A$24:$I$41,MATCH('Disposed Waste by Resin'!$A79,'Resin Fractions'!$A$24:$A$41,0),MATCH('Disposed Waste by Resin'!G$1,'Resin Fractions'!$A$24:$I$24,0)))*$E79</f>
        <v>3193.6644336202435</v>
      </c>
      <c r="H79" s="9">
        <f>(INDEX('Resin Fractions'!$A$24:$I$41,MATCH('Disposed Waste by Resin'!$A79,'Resin Fractions'!$A$24:$A$41,0),MATCH('Disposed Waste by Resin'!H$1,'Resin Fractions'!$A$24:$I$24,0)))*$E79</f>
        <v>4846.566922843429</v>
      </c>
      <c r="I79" s="9">
        <f>(INDEX('Resin Fractions'!$A$24:$I$41,MATCH('Disposed Waste by Resin'!$A79,'Resin Fractions'!$A$24:$A$41,0),MATCH('Disposed Waste by Resin'!I$1,'Resin Fractions'!$A$24:$I$24,0)))*$E79</f>
        <v>7408.5925272520089</v>
      </c>
      <c r="J79" s="9">
        <f>(INDEX('Resin Fractions'!$A$24:$I$41,MATCH('Disposed Waste by Resin'!$A79,'Resin Fractions'!$A$24:$A$41,0),MATCH('Disposed Waste by Resin'!J$1,'Resin Fractions'!$A$24:$I$24,0)))*$E79</f>
        <v>393.39778717431847</v>
      </c>
      <c r="K79" s="9">
        <f>(INDEX('Resin Fractions'!$A$24:$I$41,MATCH('Disposed Waste by Resin'!$A79,'Resin Fractions'!$A$24:$A$41,0),MATCH('Disposed Waste by Resin'!K$1,'Resin Fractions'!$A$24:$I$24,0)))*$E79</f>
        <v>1933.3609604782348</v>
      </c>
      <c r="L79" s="9">
        <f>(INDEX('Resin Fractions'!$A$24:$I$41,MATCH('Disposed Waste by Resin'!$A79,'Resin Fractions'!$A$24:$A$41,0),MATCH('Disposed Waste by Resin'!L$1,'Resin Fractions'!$A$24:$I$24,0)))*$E79</f>
        <v>1228.930501415656</v>
      </c>
      <c r="M79" s="9">
        <f>(INDEX('Resin Fractions'!$A$24:$I$41,MATCH('Disposed Waste by Resin'!$A79,'Resin Fractions'!$A$24:$A$41,0),MATCH('Disposed Waste by Resin'!M$1,'Resin Fractions'!$A$24:$I$24,0)))*$E79</f>
        <v>20854.762370001699</v>
      </c>
    </row>
    <row r="80" spans="1:13" x14ac:dyDescent="0.2">
      <c r="A80" s="37">
        <f>'DRS County Waste Raw'!A79</f>
        <v>2020</v>
      </c>
      <c r="B80" s="63" t="str">
        <f>'DRS County Waste Raw'!B79</f>
        <v>marin</v>
      </c>
      <c r="C80" s="63" t="str">
        <f>'DRS County Waste Raw'!C79</f>
        <v>Bay Area </v>
      </c>
      <c r="D80" s="63">
        <f>'DRS County Waste Raw'!D79</f>
        <v>260388</v>
      </c>
      <c r="E80" s="68">
        <f>'DRS County Waste Raw'!E79</f>
        <v>208660.78947368421</v>
      </c>
      <c r="F80" s="9">
        <f>(INDEX('Resin Fractions'!$A$24:$I$41,MATCH('Disposed Waste by Resin'!$A80,'Resin Fractions'!$A$24:$A$41,0),MATCH('Disposed Waste by Resin'!F$1,'Resin Fractions'!$A$24:$I$24,0)))*$E80</f>
        <v>2396.761314034407</v>
      </c>
      <c r="G80" s="9">
        <f>(INDEX('Resin Fractions'!$A$24:$I$41,MATCH('Disposed Waste by Resin'!$A80,'Resin Fractions'!$A$24:$A$41,0),MATCH('Disposed Waste by Resin'!G$1,'Resin Fractions'!$A$24:$I$24,0)))*$E80</f>
        <v>4136.9839319693338</v>
      </c>
      <c r="H80" s="9">
        <f>(INDEX('Resin Fractions'!$A$24:$I$41,MATCH('Disposed Waste by Resin'!$A80,'Resin Fractions'!$A$24:$A$41,0),MATCH('Disposed Waste by Resin'!H$1,'Resin Fractions'!$A$24:$I$24,0)))*$E80</f>
        <v>6278.1077667227064</v>
      </c>
      <c r="I80" s="9">
        <f>(INDEX('Resin Fractions'!$A$24:$I$41,MATCH('Disposed Waste by Resin'!$A80,'Resin Fractions'!$A$24:$A$41,0),MATCH('Disposed Waste by Resin'!I$1,'Resin Fractions'!$A$24:$I$24,0)))*$E80</f>
        <v>9596.884356759605</v>
      </c>
      <c r="J80" s="9">
        <f>(INDEX('Resin Fractions'!$A$24:$I$41,MATCH('Disposed Waste by Resin'!$A80,'Resin Fractions'!$A$24:$A$41,0),MATCH('Disposed Waste by Resin'!J$1,'Resin Fractions'!$A$24:$I$24,0)))*$E80</f>
        <v>509.59653346158967</v>
      </c>
      <c r="K80" s="9">
        <f>(INDEX('Resin Fractions'!$A$24:$I$41,MATCH('Disposed Waste by Resin'!$A80,'Resin Fractions'!$A$24:$A$41,0),MATCH('Disposed Waste by Resin'!K$1,'Resin Fractions'!$A$24:$I$24,0)))*$E80</f>
        <v>2504.4219248572208</v>
      </c>
      <c r="L80" s="9">
        <f>(INDEX('Resin Fractions'!$A$24:$I$41,MATCH('Disposed Waste by Resin'!$A80,'Resin Fractions'!$A$24:$A$41,0),MATCH('Disposed Waste by Resin'!L$1,'Resin Fractions'!$A$24:$I$24,0)))*$E80</f>
        <v>1591.9223335873264</v>
      </c>
      <c r="M80" s="9">
        <f>(INDEX('Resin Fractions'!$A$24:$I$41,MATCH('Disposed Waste by Resin'!$A80,'Resin Fractions'!$A$24:$A$41,0),MATCH('Disposed Waste by Resin'!M$1,'Resin Fractions'!$A$24:$I$24,0)))*$E80</f>
        <v>27014.678161392185</v>
      </c>
    </row>
    <row r="81" spans="1:13" x14ac:dyDescent="0.2">
      <c r="A81" s="37">
        <f>'DRS County Waste Raw'!A80</f>
        <v>2020</v>
      </c>
      <c r="B81" s="63" t="str">
        <f>'DRS County Waste Raw'!B80</f>
        <v>mariposa</v>
      </c>
      <c r="C81" s="63" t="str">
        <f>'DRS County Waste Raw'!C80</f>
        <v>Mountain </v>
      </c>
      <c r="D81" s="63">
        <f>'DRS County Waste Raw'!D80</f>
        <v>18074</v>
      </c>
      <c r="E81" s="68">
        <f>'DRS County Waste Raw'!E80</f>
        <v>11746.016333938291</v>
      </c>
      <c r="F81" s="9">
        <f>(INDEX('Resin Fractions'!$A$24:$I$41,MATCH('Disposed Waste by Resin'!$A81,'Resin Fractions'!$A$24:$A$41,0),MATCH('Disposed Waste by Resin'!F$1,'Resin Fractions'!$A$24:$I$24,0)))*$E81</f>
        <v>134.91944324666736</v>
      </c>
      <c r="G81" s="9">
        <f>(INDEX('Resin Fractions'!$A$24:$I$41,MATCH('Disposed Waste by Resin'!$A81,'Resin Fractions'!$A$24:$A$41,0),MATCH('Disposed Waste by Resin'!G$1,'Resin Fractions'!$A$24:$I$24,0)))*$E81</f>
        <v>232.88074851399185</v>
      </c>
      <c r="H81" s="9">
        <f>(INDEX('Resin Fractions'!$A$24:$I$41,MATCH('Disposed Waste by Resin'!$A81,'Resin Fractions'!$A$24:$A$41,0),MATCH('Disposed Waste by Resin'!H$1,'Resin Fractions'!$A$24:$I$24,0)))*$E81</f>
        <v>353.40974487902054</v>
      </c>
      <c r="I81" s="9">
        <f>(INDEX('Resin Fractions'!$A$24:$I$41,MATCH('Disposed Waste by Resin'!$A81,'Resin Fractions'!$A$24:$A$41,0),MATCH('Disposed Waste by Resin'!I$1,'Resin Fractions'!$A$24:$I$24,0)))*$E81</f>
        <v>540.23163956078008</v>
      </c>
      <c r="J81" s="9">
        <f>(INDEX('Resin Fractions'!$A$24:$I$41,MATCH('Disposed Waste by Resin'!$A81,'Resin Fractions'!$A$24:$A$41,0),MATCH('Disposed Waste by Resin'!J$1,'Resin Fractions'!$A$24:$I$24,0)))*$E81</f>
        <v>28.686411188495331</v>
      </c>
      <c r="K81" s="9">
        <f>(INDEX('Resin Fractions'!$A$24:$I$41,MATCH('Disposed Waste by Resin'!$A81,'Resin Fractions'!$A$24:$A$41,0),MATCH('Disposed Waste by Resin'!K$1,'Resin Fractions'!$A$24:$I$24,0)))*$E81</f>
        <v>140.97991726498324</v>
      </c>
      <c r="L81" s="9">
        <f>(INDEX('Resin Fractions'!$A$24:$I$41,MATCH('Disposed Waste by Resin'!$A81,'Resin Fractions'!$A$24:$A$41,0),MATCH('Disposed Waste by Resin'!L$1,'Resin Fractions'!$A$24:$I$24,0)))*$E81</f>
        <v>89.613126547842072</v>
      </c>
      <c r="M81" s="9">
        <f>(INDEX('Resin Fractions'!$A$24:$I$41,MATCH('Disposed Waste by Resin'!$A81,'Resin Fractions'!$A$24:$A$41,0),MATCH('Disposed Waste by Resin'!M$1,'Resin Fractions'!$A$24:$I$24,0)))*$E81</f>
        <v>1520.7210312017803</v>
      </c>
    </row>
    <row r="82" spans="1:13" x14ac:dyDescent="0.2">
      <c r="A82" s="37">
        <f>'DRS County Waste Raw'!A81</f>
        <v>2020</v>
      </c>
      <c r="B82" s="63" t="str">
        <f>'DRS County Waste Raw'!B81</f>
        <v>mendocino</v>
      </c>
      <c r="C82" s="63" t="str">
        <f>'DRS County Waste Raw'!C81</f>
        <v>Coastal </v>
      </c>
      <c r="D82" s="63">
        <f>'DRS County Waste Raw'!D81</f>
        <v>87708</v>
      </c>
      <c r="E82" s="68">
        <f>'DRS County Waste Raw'!E81</f>
        <v>64919.010889292207</v>
      </c>
      <c r="F82" s="9">
        <f>(INDEX('Resin Fractions'!$A$24:$I$41,MATCH('Disposed Waste by Resin'!$A82,'Resin Fractions'!$A$24:$A$41,0),MATCH('Disposed Waste by Resin'!F$1,'Resin Fractions'!$A$24:$I$24,0)))*$E82</f>
        <v>745.68573346866049</v>
      </c>
      <c r="G82" s="9">
        <f>(INDEX('Resin Fractions'!$A$24:$I$41,MATCH('Disposed Waste by Resin'!$A82,'Resin Fractions'!$A$24:$A$41,0),MATCH('Disposed Waste by Resin'!G$1,'Resin Fractions'!$A$24:$I$24,0)))*$E82</f>
        <v>1287.107681351006</v>
      </c>
      <c r="H82" s="9">
        <f>(INDEX('Resin Fractions'!$A$24:$I$41,MATCH('Disposed Waste by Resin'!$A82,'Resin Fractions'!$A$24:$A$41,0),MATCH('Disposed Waste by Resin'!H$1,'Resin Fractions'!$A$24:$I$24,0)))*$E82</f>
        <v>1953.2589112695891</v>
      </c>
      <c r="I82" s="9">
        <f>(INDEX('Resin Fractions'!$A$24:$I$41,MATCH('Disposed Waste by Resin'!$A82,'Resin Fractions'!$A$24:$A$41,0),MATCH('Disposed Waste by Resin'!I$1,'Resin Fractions'!$A$24:$I$24,0)))*$E82</f>
        <v>2985.8040968369319</v>
      </c>
      <c r="J82" s="9">
        <f>(INDEX('Resin Fractions'!$A$24:$I$41,MATCH('Disposed Waste by Resin'!$A82,'Resin Fractions'!$A$24:$A$41,0),MATCH('Disposed Waste by Resin'!J$1,'Resin Fractions'!$A$24:$I$24,0)))*$E82</f>
        <v>158.54681173393521</v>
      </c>
      <c r="K82" s="9">
        <f>(INDEX('Resin Fractions'!$A$24:$I$41,MATCH('Disposed Waste by Resin'!$A82,'Resin Fractions'!$A$24:$A$41,0),MATCH('Disposed Waste by Resin'!K$1,'Resin Fractions'!$A$24:$I$24,0)))*$E82</f>
        <v>779.18134318040063</v>
      </c>
      <c r="L82" s="9">
        <f>(INDEX('Resin Fractions'!$A$24:$I$41,MATCH('Disposed Waste by Resin'!$A82,'Resin Fractions'!$A$24:$A$41,0),MATCH('Disposed Waste by Resin'!L$1,'Resin Fractions'!$A$24:$I$24,0)))*$E82</f>
        <v>495.2824321701172</v>
      </c>
      <c r="M82" s="9">
        <f>(INDEX('Resin Fractions'!$A$24:$I$41,MATCH('Disposed Waste by Resin'!$A82,'Resin Fractions'!$A$24:$A$41,0),MATCH('Disposed Waste by Resin'!M$1,'Resin Fractions'!$A$24:$I$24,0)))*$E82</f>
        <v>8404.8670100106392</v>
      </c>
    </row>
    <row r="83" spans="1:13" x14ac:dyDescent="0.2">
      <c r="A83" s="37">
        <f>'DRS County Waste Raw'!A82</f>
        <v>2020</v>
      </c>
      <c r="B83" s="63" t="str">
        <f>'DRS County Waste Raw'!B82</f>
        <v>merced</v>
      </c>
      <c r="C83" s="63" t="str">
        <f>'DRS County Waste Raw'!C82</f>
        <v>Central Valley </v>
      </c>
      <c r="D83" s="63">
        <f>'DRS County Waste Raw'!D82</f>
        <v>283352</v>
      </c>
      <c r="E83" s="68">
        <f>'DRS County Waste Raw'!E82</f>
        <v>267867.94010889292</v>
      </c>
      <c r="F83" s="9">
        <f>(INDEX('Resin Fractions'!$A$24:$I$41,MATCH('Disposed Waste by Resin'!$A83,'Resin Fractions'!$A$24:$A$41,0),MATCH('Disposed Waste by Resin'!F$1,'Resin Fractions'!$A$24:$I$24,0)))*$E83</f>
        <v>3076.8383352831579</v>
      </c>
      <c r="G83" s="9">
        <f>(INDEX('Resin Fractions'!$A$24:$I$41,MATCH('Disposed Waste by Resin'!$A83,'Resin Fractions'!$A$24:$A$41,0),MATCH('Disposed Waste by Resin'!G$1,'Resin Fractions'!$A$24:$I$24,0)))*$E83</f>
        <v>5310.8462155989919</v>
      </c>
      <c r="H83" s="9">
        <f>(INDEX('Resin Fractions'!$A$24:$I$41,MATCH('Disposed Waste by Resin'!$A83,'Resin Fractions'!$A$24:$A$41,0),MATCH('Disposed Waste by Resin'!H$1,'Resin Fractions'!$A$24:$I$24,0)))*$E83</f>
        <v>8059.5103636648792</v>
      </c>
      <c r="I83" s="9">
        <f>(INDEX('Resin Fractions'!$A$24:$I$41,MATCH('Disposed Waste by Resin'!$A83,'Resin Fractions'!$A$24:$A$41,0),MATCH('Disposed Waste by Resin'!I$1,'Resin Fractions'!$A$24:$I$24,0)))*$E83</f>
        <v>12319.984270128831</v>
      </c>
      <c r="J83" s="9">
        <f>(INDEX('Resin Fractions'!$A$24:$I$41,MATCH('Disposed Waste by Resin'!$A83,'Resin Fractions'!$A$24:$A$41,0),MATCH('Disposed Waste by Resin'!J$1,'Resin Fractions'!$A$24:$I$24,0)))*$E83</f>
        <v>654.19369901408413</v>
      </c>
      <c r="K83" s="9">
        <f>(INDEX('Resin Fractions'!$A$24:$I$41,MATCH('Disposed Waste by Resin'!$A83,'Resin Fractions'!$A$24:$A$41,0),MATCH('Disposed Waste by Resin'!K$1,'Resin Fractions'!$A$24:$I$24,0)))*$E83</f>
        <v>3215.0474646778753</v>
      </c>
      <c r="L83" s="9">
        <f>(INDEX('Resin Fractions'!$A$24:$I$41,MATCH('Disposed Waste by Resin'!$A83,'Resin Fractions'!$A$24:$A$41,0),MATCH('Disposed Waste by Resin'!L$1,'Resin Fractions'!$A$24:$I$24,0)))*$E83</f>
        <v>2043.627637885261</v>
      </c>
      <c r="M83" s="9">
        <f>(INDEX('Resin Fractions'!$A$24:$I$41,MATCH('Disposed Waste by Resin'!$A83,'Resin Fractions'!$A$24:$A$41,0),MATCH('Disposed Waste by Resin'!M$1,'Resin Fractions'!$A$24:$I$24,0)))*$E83</f>
        <v>34680.047986253077</v>
      </c>
    </row>
    <row r="84" spans="1:13" x14ac:dyDescent="0.2">
      <c r="A84" s="37">
        <f>'DRS County Waste Raw'!A83</f>
        <v>2020</v>
      </c>
      <c r="B84" s="63" t="str">
        <f>'DRS County Waste Raw'!B83</f>
        <v>modoc</v>
      </c>
      <c r="C84" s="63" t="str">
        <f>'DRS County Waste Raw'!C83</f>
        <v>Mountain </v>
      </c>
      <c r="D84" s="63">
        <f>'DRS County Waste Raw'!D83</f>
        <v>9563</v>
      </c>
      <c r="E84" s="68">
        <f>'DRS County Waste Raw'!E83</f>
        <v>5574.7645138064363</v>
      </c>
      <c r="F84" s="9">
        <f>(INDEX('Resin Fractions'!$A$24:$I$41,MATCH('Disposed Waste by Resin'!$A84,'Resin Fractions'!$A$24:$A$41,0),MATCH('Disposed Waste by Resin'!F$1,'Resin Fractions'!$A$24:$I$24,0)))*$E84</f>
        <v>64.033975694452167</v>
      </c>
      <c r="G84" s="9">
        <f>(INDEX('Resin Fractions'!$A$24:$I$41,MATCH('Disposed Waste by Resin'!$A84,'Resin Fractions'!$A$24:$A$41,0),MATCH('Disposed Waste by Resin'!G$1,'Resin Fractions'!$A$24:$I$24,0)))*$E84</f>
        <v>110.52728821884705</v>
      </c>
      <c r="H84" s="9">
        <f>(INDEX('Resin Fractions'!$A$24:$I$41,MATCH('Disposed Waste by Resin'!$A84,'Resin Fractions'!$A$24:$A$41,0),MATCH('Disposed Waste by Resin'!H$1,'Resin Fractions'!$A$24:$I$24,0)))*$E84</f>
        <v>167.73142898604965</v>
      </c>
      <c r="I84" s="9">
        <f>(INDEX('Resin Fractions'!$A$24:$I$41,MATCH('Disposed Waste by Resin'!$A84,'Resin Fractions'!$A$24:$A$41,0),MATCH('Disposed Waste by Resin'!I$1,'Resin Fractions'!$A$24:$I$24,0)))*$E84</f>
        <v>256.39877281263182</v>
      </c>
      <c r="J84" s="9">
        <f>(INDEX('Resin Fractions'!$A$24:$I$41,MATCH('Disposed Waste by Resin'!$A84,'Resin Fractions'!$A$24:$A$41,0),MATCH('Disposed Waste by Resin'!J$1,'Resin Fractions'!$A$24:$I$24,0)))*$E84</f>
        <v>13.614827578608052</v>
      </c>
      <c r="K84" s="9">
        <f>(INDEX('Resin Fractions'!$A$24:$I$41,MATCH('Disposed Waste by Resin'!$A84,'Resin Fractions'!$A$24:$A$41,0),MATCH('Disposed Waste by Resin'!K$1,'Resin Fractions'!$A$24:$I$24,0)))*$E84</f>
        <v>66.910330922780489</v>
      </c>
      <c r="L84" s="9">
        <f>(INDEX('Resin Fractions'!$A$24:$I$41,MATCH('Disposed Waste by Resin'!$A84,'Resin Fractions'!$A$24:$A$41,0),MATCH('Disposed Waste by Resin'!L$1,'Resin Fractions'!$A$24:$I$24,0)))*$E84</f>
        <v>42.531192163143814</v>
      </c>
      <c r="M84" s="9">
        <f>(INDEX('Resin Fractions'!$A$24:$I$41,MATCH('Disposed Waste by Resin'!$A84,'Resin Fractions'!$A$24:$A$41,0),MATCH('Disposed Waste by Resin'!M$1,'Resin Fractions'!$A$24:$I$24,0)))*$E84</f>
        <v>721.7478163765129</v>
      </c>
    </row>
    <row r="85" spans="1:13" x14ac:dyDescent="0.2">
      <c r="A85" s="37">
        <f>'DRS County Waste Raw'!A84</f>
        <v>2020</v>
      </c>
      <c r="B85" s="63" t="str">
        <f>'DRS County Waste Raw'!B84</f>
        <v>mono</v>
      </c>
      <c r="C85" s="63" t="str">
        <f>'DRS County Waste Raw'!C84</f>
        <v>Mountain </v>
      </c>
      <c r="D85" s="63">
        <f>'DRS County Waste Raw'!D84</f>
        <v>13449</v>
      </c>
      <c r="E85" s="68">
        <f>'DRS County Waste Raw'!E84</f>
        <v>21525.035184596691</v>
      </c>
      <c r="F85" s="9">
        <f>(INDEX('Resin Fractions'!$A$24:$I$41,MATCH('Disposed Waste by Resin'!$A85,'Resin Fractions'!$A$24:$A$41,0),MATCH('Disposed Waste by Resin'!F$1,'Resin Fractions'!$A$24:$I$24,0)))*$E85</f>
        <v>247.24516639565988</v>
      </c>
      <c r="G85" s="9">
        <f>(INDEX('Resin Fractions'!$A$24:$I$41,MATCH('Disposed Waste by Resin'!$A85,'Resin Fractions'!$A$24:$A$41,0),MATCH('Disposed Waste by Resin'!G$1,'Resin Fractions'!$A$24:$I$24,0)))*$E85</f>
        <v>426.7630967867189</v>
      </c>
      <c r="H85" s="9">
        <f>(INDEX('Resin Fractions'!$A$24:$I$41,MATCH('Disposed Waste by Resin'!$A85,'Resin Fractions'!$A$24:$A$41,0),MATCH('Disposed Waste by Resin'!H$1,'Resin Fractions'!$A$24:$I$24,0)))*$E85</f>
        <v>647.6372054004861</v>
      </c>
      <c r="I85" s="9">
        <f>(INDEX('Resin Fractions'!$A$24:$I$41,MATCH('Disposed Waste by Resin'!$A85,'Resin Fractions'!$A$24:$A$41,0),MATCH('Disposed Waste by Resin'!I$1,'Resin Fractions'!$A$24:$I$24,0)))*$E85</f>
        <v>989.99564778225181</v>
      </c>
      <c r="J85" s="9">
        <f>(INDEX('Resin Fractions'!$A$24:$I$41,MATCH('Disposed Waste by Resin'!$A85,'Resin Fractions'!$A$24:$A$41,0),MATCH('Disposed Waste by Resin'!J$1,'Resin Fractions'!$A$24:$I$24,0)))*$E85</f>
        <v>52.568972543318289</v>
      </c>
      <c r="K85" s="9">
        <f>(INDEX('Resin Fractions'!$A$24:$I$41,MATCH('Disposed Waste by Resin'!$A85,'Resin Fractions'!$A$24:$A$41,0),MATCH('Disposed Waste by Resin'!K$1,'Resin Fractions'!$A$24:$I$24,0)))*$E85</f>
        <v>258.35122250616121</v>
      </c>
      <c r="L85" s="9">
        <f>(INDEX('Resin Fractions'!$A$24:$I$41,MATCH('Disposed Waste by Resin'!$A85,'Resin Fractions'!$A$24:$A$41,0),MATCH('Disposed Waste by Resin'!L$1,'Resin Fractions'!$A$24:$I$24,0)))*$E85</f>
        <v>164.21956577488191</v>
      </c>
      <c r="M85" s="9">
        <f>(INDEX('Resin Fractions'!$A$24:$I$41,MATCH('Disposed Waste by Resin'!$A85,'Resin Fractions'!$A$24:$A$41,0),MATCH('Disposed Waste by Resin'!M$1,'Resin Fractions'!$A$24:$I$24,0)))*$E85</f>
        <v>2786.7808771894779</v>
      </c>
    </row>
    <row r="86" spans="1:13" x14ac:dyDescent="0.2">
      <c r="A86" s="37">
        <f>'DRS County Waste Raw'!A85</f>
        <v>2020</v>
      </c>
      <c r="B86" s="63" t="str">
        <f>'DRS County Waste Raw'!B85</f>
        <v>monterey</v>
      </c>
      <c r="C86" s="63" t="str">
        <f>'DRS County Waste Raw'!C85</f>
        <v>Coastal </v>
      </c>
      <c r="D86" s="63">
        <f>'DRS County Waste Raw'!D85</f>
        <v>440393</v>
      </c>
      <c r="E86" s="68">
        <f>'DRS County Waste Raw'!E85</f>
        <v>489088.43012704159</v>
      </c>
      <c r="F86" s="9">
        <f>(INDEX('Resin Fractions'!$A$24:$I$41,MATCH('Disposed Waste by Resin'!$A86,'Resin Fractions'!$A$24:$A$41,0),MATCH('Disposed Waste by Resin'!F$1,'Resin Fractions'!$A$24:$I$24,0)))*$E86</f>
        <v>5617.8653949651234</v>
      </c>
      <c r="G86" s="9">
        <f>(INDEX('Resin Fractions'!$A$24:$I$41,MATCH('Disposed Waste by Resin'!$A86,'Resin Fractions'!$A$24:$A$41,0),MATCH('Disposed Waste by Resin'!G$1,'Resin Fractions'!$A$24:$I$24,0)))*$E86</f>
        <v>9696.843292174246</v>
      </c>
      <c r="H86" s="9">
        <f>(INDEX('Resin Fractions'!$A$24:$I$41,MATCH('Disposed Waste by Resin'!$A86,'Resin Fractions'!$A$24:$A$41,0),MATCH('Disposed Waste by Resin'!H$1,'Resin Fractions'!$A$24:$I$24,0)))*$E86</f>
        <v>14715.509701366513</v>
      </c>
      <c r="I86" s="9">
        <f>(INDEX('Resin Fractions'!$A$24:$I$41,MATCH('Disposed Waste by Resin'!$A86,'Resin Fractions'!$A$24:$A$41,0),MATCH('Disposed Waste by Resin'!I$1,'Resin Fractions'!$A$24:$I$24,0)))*$E86</f>
        <v>22494.523844166131</v>
      </c>
      <c r="J86" s="9">
        <f>(INDEX('Resin Fractions'!$A$24:$I$41,MATCH('Disposed Waste by Resin'!$A86,'Resin Fractions'!$A$24:$A$41,0),MATCH('Disposed Waste by Resin'!J$1,'Resin Fractions'!$A$24:$I$24,0)))*$E86</f>
        <v>1194.4638433391176</v>
      </c>
      <c r="K86" s="9">
        <f>(INDEX('Resin Fractions'!$A$24:$I$41,MATCH('Disposed Waste by Resin'!$A86,'Resin Fractions'!$A$24:$A$41,0),MATCH('Disposed Waste by Resin'!K$1,'Resin Fractions'!$A$24:$I$24,0)))*$E86</f>
        <v>5870.2154376667932</v>
      </c>
      <c r="L86" s="9">
        <f>(INDEX('Resin Fractions'!$A$24:$I$41,MATCH('Disposed Waste by Resin'!$A86,'Resin Fractions'!$A$24:$A$41,0),MATCH('Disposed Waste by Resin'!L$1,'Resin Fractions'!$A$24:$I$24,0)))*$E86</f>
        <v>3731.3708866063503</v>
      </c>
      <c r="M86" s="9">
        <f>(INDEX('Resin Fractions'!$A$24:$I$41,MATCH('Disposed Waste by Resin'!$A86,'Resin Fractions'!$A$24:$A$41,0),MATCH('Disposed Waste by Resin'!M$1,'Resin Fractions'!$A$24:$I$24,0)))*$E86</f>
        <v>63320.792400284263</v>
      </c>
    </row>
    <row r="87" spans="1:13" x14ac:dyDescent="0.2">
      <c r="A87" s="37">
        <f>'DRS County Waste Raw'!A86</f>
        <v>2020</v>
      </c>
      <c r="B87" s="63" t="str">
        <f>'DRS County Waste Raw'!B86</f>
        <v>napa</v>
      </c>
      <c r="C87" s="63" t="str">
        <f>'DRS County Waste Raw'!C86</f>
        <v>Bay Area </v>
      </c>
      <c r="D87" s="63">
        <f>'DRS County Waste Raw'!D86</f>
        <v>139000</v>
      </c>
      <c r="E87" s="68">
        <f>'DRS County Waste Raw'!E86</f>
        <v>122249.9092558984</v>
      </c>
      <c r="F87" s="9">
        <f>(INDEX('Resin Fractions'!$A$24:$I$41,MATCH('Disposed Waste by Resin'!$A87,'Resin Fractions'!$A$24:$A$41,0),MATCH('Disposed Waste by Resin'!F$1,'Resin Fractions'!$A$24:$I$24,0)))*$E87</f>
        <v>1404.2113704630979</v>
      </c>
      <c r="G87" s="9">
        <f>(INDEX('Resin Fractions'!$A$24:$I$41,MATCH('Disposed Waste by Resin'!$A87,'Resin Fractions'!$A$24:$A$41,0),MATCH('Disposed Waste by Resin'!G$1,'Resin Fractions'!$A$24:$I$24,0)))*$E87</f>
        <v>2423.7707120347318</v>
      </c>
      <c r="H87" s="9">
        <f>(INDEX('Resin Fractions'!$A$24:$I$41,MATCH('Disposed Waste by Resin'!$A87,'Resin Fractions'!$A$24:$A$41,0),MATCH('Disposed Waste by Resin'!H$1,'Resin Fractions'!$A$24:$I$24,0)))*$E87</f>
        <v>3678.2095319226078</v>
      </c>
      <c r="I87" s="9">
        <f>(INDEX('Resin Fractions'!$A$24:$I$41,MATCH('Disposed Waste by Resin'!$A87,'Resin Fractions'!$A$24:$A$41,0),MATCH('Disposed Waste by Resin'!I$1,'Resin Fractions'!$A$24:$I$24,0)))*$E87</f>
        <v>5622.610001200901</v>
      </c>
      <c r="J87" s="9">
        <f>(INDEX('Resin Fractions'!$A$24:$I$41,MATCH('Disposed Waste by Resin'!$A87,'Resin Fractions'!$A$24:$A$41,0),MATCH('Disposed Waste by Resin'!J$1,'Resin Fractions'!$A$24:$I$24,0)))*$E87</f>
        <v>298.56174765722631</v>
      </c>
      <c r="K87" s="9">
        <f>(INDEX('Resin Fractions'!$A$24:$I$41,MATCH('Disposed Waste by Resin'!$A87,'Resin Fractions'!$A$24:$A$41,0),MATCH('Disposed Waste by Resin'!K$1,'Resin Fractions'!$A$24:$I$24,0)))*$E87</f>
        <v>1467.2874277171775</v>
      </c>
      <c r="L87" s="9">
        <f>(INDEX('Resin Fractions'!$A$24:$I$41,MATCH('Disposed Waste by Resin'!$A87,'Resin Fractions'!$A$24:$A$41,0),MATCH('Disposed Waste by Resin'!L$1,'Resin Fractions'!$A$24:$I$24,0)))*$E87</f>
        <v>932.67336577403637</v>
      </c>
      <c r="M87" s="9">
        <f>(INDEX('Resin Fractions'!$A$24:$I$41,MATCH('Disposed Waste by Resin'!$A87,'Resin Fractions'!$A$24:$A$41,0),MATCH('Disposed Waste by Resin'!M$1,'Resin Fractions'!$A$24:$I$24,0)))*$E87</f>
        <v>15827.324156769777</v>
      </c>
    </row>
    <row r="88" spans="1:13" x14ac:dyDescent="0.2">
      <c r="A88" s="37">
        <f>'DRS County Waste Raw'!A87</f>
        <v>2020</v>
      </c>
      <c r="B88" s="63" t="str">
        <f>'DRS County Waste Raw'!B87</f>
        <v>nevada</v>
      </c>
      <c r="C88" s="63" t="str">
        <f>'DRS County Waste Raw'!C87</f>
        <v>Mountain </v>
      </c>
      <c r="D88" s="63">
        <f>'DRS County Waste Raw'!D87</f>
        <v>97775</v>
      </c>
      <c r="E88" s="68">
        <f>'DRS County Waste Raw'!E87</f>
        <v>8305.5401280909264</v>
      </c>
      <c r="F88" s="9">
        <f>(INDEX('Resin Fractions'!$A$24:$I$41,MATCH('Disposed Waste by Resin'!$A88,'Resin Fractions'!$A$24:$A$41,0),MATCH('Disposed Waste by Resin'!F$1,'Resin Fractions'!$A$24:$I$24,0)))*$E88</f>
        <v>95.400756995981993</v>
      </c>
      <c r="G88" s="9">
        <f>(INDEX('Resin Fractions'!$A$24:$I$41,MATCH('Disposed Waste by Resin'!$A88,'Resin Fractions'!$A$24:$A$41,0),MATCH('Disposed Waste by Resin'!G$1,'Resin Fractions'!$A$24:$I$24,0)))*$E88</f>
        <v>164.66862865278324</v>
      </c>
      <c r="H88" s="9">
        <f>(INDEX('Resin Fractions'!$A$24:$I$41,MATCH('Disposed Waste by Resin'!$A88,'Resin Fractions'!$A$24:$A$41,0),MATCH('Disposed Waste by Resin'!H$1,'Resin Fractions'!$A$24:$I$24,0)))*$E88</f>
        <v>249.8939839943954</v>
      </c>
      <c r="I88" s="9">
        <f>(INDEX('Resin Fractions'!$A$24:$I$41,MATCH('Disposed Waste by Resin'!$A88,'Resin Fractions'!$A$24:$A$41,0),MATCH('Disposed Waste by Resin'!I$1,'Resin Fractions'!$A$24:$I$24,0)))*$E88</f>
        <v>381.99466383101873</v>
      </c>
      <c r="J88" s="9">
        <f>(INDEX('Resin Fractions'!$A$24:$I$41,MATCH('Disposed Waste by Resin'!$A88,'Resin Fractions'!$A$24:$A$41,0),MATCH('Disposed Waste by Resin'!J$1,'Resin Fractions'!$A$24:$I$24,0)))*$E88</f>
        <v>20.283995227263592</v>
      </c>
      <c r="K88" s="9">
        <f>(INDEX('Resin Fractions'!$A$24:$I$41,MATCH('Disposed Waste by Resin'!$A88,'Resin Fractions'!$A$24:$A$41,0),MATCH('Disposed Waste by Resin'!K$1,'Resin Fractions'!$A$24:$I$24,0)))*$E88</f>
        <v>99.686083077892704</v>
      </c>
      <c r="L88" s="9">
        <f>(INDEX('Resin Fractions'!$A$24:$I$41,MATCH('Disposed Waste by Resin'!$A88,'Resin Fractions'!$A$24:$A$41,0),MATCH('Disposed Waste by Resin'!L$1,'Resin Fractions'!$A$24:$I$24,0)))*$E88</f>
        <v>63.364922828882456</v>
      </c>
      <c r="M88" s="9">
        <f>(INDEX('Resin Fractions'!$A$24:$I$41,MATCH('Disposed Waste by Resin'!$A88,'Resin Fractions'!$A$24:$A$41,0),MATCH('Disposed Waste by Resin'!M$1,'Resin Fractions'!$A$24:$I$24,0)))*$E88</f>
        <v>1075.293034608218</v>
      </c>
    </row>
    <row r="89" spans="1:13" x14ac:dyDescent="0.2">
      <c r="A89" s="37">
        <f>'DRS County Waste Raw'!A88</f>
        <v>2020</v>
      </c>
      <c r="B89" s="63" t="str">
        <f>'DRS County Waste Raw'!B88</f>
        <v>orange</v>
      </c>
      <c r="C89" s="63" t="str">
        <f>'DRS County Waste Raw'!C88</f>
        <v>Southern </v>
      </c>
      <c r="D89" s="63">
        <f>'DRS County Waste Raw'!D88</f>
        <v>3180491</v>
      </c>
      <c r="E89" s="68">
        <f>'DRS County Waste Raw'!E88</f>
        <v>3286682.0780399269</v>
      </c>
      <c r="F89" s="9">
        <f>(INDEX('Resin Fractions'!$A$24:$I$41,MATCH('Disposed Waste by Resin'!$A89,'Resin Fractions'!$A$24:$A$41,0),MATCH('Disposed Waste by Resin'!F$1,'Resin Fractions'!$A$24:$I$24,0)))*$E89</f>
        <v>37752.145364952659</v>
      </c>
      <c r="G89" s="9">
        <f>(INDEX('Resin Fractions'!$A$24:$I$41,MATCH('Disposed Waste by Resin'!$A89,'Resin Fractions'!$A$24:$A$41,0),MATCH('Disposed Waste by Resin'!G$1,'Resin Fractions'!$A$24:$I$24,0)))*$E89</f>
        <v>65162.94211595309</v>
      </c>
      <c r="H89" s="9">
        <f>(INDEX('Resin Fractions'!$A$24:$I$41,MATCH('Disposed Waste by Resin'!$A89,'Resin Fractions'!$A$24:$A$41,0),MATCH('Disposed Waste by Resin'!H$1,'Resin Fractions'!$A$24:$I$24,0)))*$E89</f>
        <v>98888.460706668222</v>
      </c>
      <c r="I89" s="9">
        <f>(INDEX('Resin Fractions'!$A$24:$I$41,MATCH('Disposed Waste by Resin'!$A89,'Resin Fractions'!$A$24:$A$41,0),MATCH('Disposed Waste by Resin'!I$1,'Resin Fractions'!$A$24:$I$24,0)))*$E89</f>
        <v>151163.56024504313</v>
      </c>
      <c r="J89" s="9">
        <f>(INDEX('Resin Fractions'!$A$24:$I$41,MATCH('Disposed Waste by Resin'!$A89,'Resin Fractions'!$A$24:$A$41,0),MATCH('Disposed Waste by Resin'!J$1,'Resin Fractions'!$A$24:$I$24,0)))*$E89</f>
        <v>8026.8161439632277</v>
      </c>
      <c r="K89" s="9">
        <f>(INDEX('Resin Fractions'!$A$24:$I$41,MATCH('Disposed Waste by Resin'!$A89,'Resin Fractions'!$A$24:$A$41,0),MATCH('Disposed Waste by Resin'!K$1,'Resin Fractions'!$A$24:$I$24,0)))*$E89</f>
        <v>39447.941690628882</v>
      </c>
      <c r="L89" s="9">
        <f>(INDEX('Resin Fractions'!$A$24:$I$41,MATCH('Disposed Waste by Resin'!$A89,'Resin Fractions'!$A$24:$A$41,0),MATCH('Disposed Waste by Resin'!L$1,'Resin Fractions'!$A$24:$I$24,0)))*$E89</f>
        <v>25074.872076494412</v>
      </c>
      <c r="M89" s="9">
        <f>(INDEX('Resin Fractions'!$A$24:$I$41,MATCH('Disposed Waste by Resin'!$A89,'Resin Fractions'!$A$24:$A$41,0),MATCH('Disposed Waste by Resin'!M$1,'Resin Fractions'!$A$24:$I$24,0)))*$E89</f>
        <v>425516.73834370356</v>
      </c>
    </row>
    <row r="90" spans="1:13" x14ac:dyDescent="0.2">
      <c r="A90" s="37">
        <f>'DRS County Waste Raw'!A89</f>
        <v>2020</v>
      </c>
      <c r="B90" s="63" t="str">
        <f>'DRS County Waste Raw'!B89</f>
        <v>placer</v>
      </c>
      <c r="C90" s="63" t="str">
        <f>'DRS County Waste Raw'!C89</f>
        <v>Central Valley </v>
      </c>
      <c r="D90" s="63">
        <f>'DRS County Waste Raw'!D89</f>
        <v>399015</v>
      </c>
      <c r="E90" s="68">
        <f>'DRS County Waste Raw'!E89</f>
        <v>281156.74969294108</v>
      </c>
      <c r="F90" s="9">
        <f>(INDEX('Resin Fractions'!$A$24:$I$41,MATCH('Disposed Waste by Resin'!$A90,'Resin Fractions'!$A$24:$A$41,0),MATCH('Disposed Waste by Resin'!F$1,'Resin Fractions'!$A$24:$I$24,0)))*$E90</f>
        <v>3229.4789190792485</v>
      </c>
      <c r="G90" s="9">
        <f>(INDEX('Resin Fractions'!$A$24:$I$41,MATCH('Disposed Waste by Resin'!$A90,'Resin Fractions'!$A$24:$A$41,0),MATCH('Disposed Waste by Resin'!G$1,'Resin Fractions'!$A$24:$I$24,0)))*$E90</f>
        <v>5574.3149385098714</v>
      </c>
      <c r="H90" s="9">
        <f>(INDEX('Resin Fractions'!$A$24:$I$41,MATCH('Disposed Waste by Resin'!$A90,'Resin Fractions'!$A$24:$A$41,0),MATCH('Disposed Waste by Resin'!H$1,'Resin Fractions'!$A$24:$I$24,0)))*$E90</f>
        <v>8459.3390946427899</v>
      </c>
      <c r="I90" s="9">
        <f>(INDEX('Resin Fractions'!$A$24:$I$41,MATCH('Disposed Waste by Resin'!$A90,'Resin Fractions'!$A$24:$A$41,0),MATCH('Disposed Waste by Resin'!I$1,'Resin Fractions'!$A$24:$I$24,0)))*$E90</f>
        <v>12931.173220092969</v>
      </c>
      <c r="J90" s="9">
        <f>(INDEX('Resin Fractions'!$A$24:$I$41,MATCH('Disposed Waste by Resin'!$A90,'Resin Fractions'!$A$24:$A$41,0),MATCH('Disposed Waste by Resin'!J$1,'Resin Fractions'!$A$24:$I$24,0)))*$E90</f>
        <v>686.64795798120144</v>
      </c>
      <c r="K90" s="9">
        <f>(INDEX('Resin Fractions'!$A$24:$I$41,MATCH('Disposed Waste by Resin'!$A90,'Resin Fractions'!$A$24:$A$41,0),MATCH('Disposed Waste by Resin'!K$1,'Resin Fractions'!$A$24:$I$24,0)))*$E90</f>
        <v>3374.5445420228275</v>
      </c>
      <c r="L90" s="9">
        <f>(INDEX('Resin Fractions'!$A$24:$I$41,MATCH('Disposed Waste by Resin'!$A90,'Resin Fractions'!$A$24:$A$41,0),MATCH('Disposed Waste by Resin'!L$1,'Resin Fractions'!$A$24:$I$24,0)))*$E90</f>
        <v>2145.0110976957758</v>
      </c>
      <c r="M90" s="9">
        <f>(INDEX('Resin Fractions'!$A$24:$I$41,MATCH('Disposed Waste by Resin'!$A90,'Resin Fractions'!$A$24:$A$41,0),MATCH('Disposed Waste by Resin'!M$1,'Resin Fractions'!$A$24:$I$24,0)))*$E90</f>
        <v>36400.509770024677</v>
      </c>
    </row>
    <row r="91" spans="1:13" x14ac:dyDescent="0.2">
      <c r="A91" s="37">
        <f>'DRS County Waste Raw'!A90</f>
        <v>2020</v>
      </c>
      <c r="B91" s="63" t="str">
        <f>'DRS County Waste Raw'!B90</f>
        <v>plumas</v>
      </c>
      <c r="C91" s="63" t="str">
        <f>'DRS County Waste Raw'!C90</f>
        <v>Mountain </v>
      </c>
      <c r="D91" s="63">
        <f>'DRS County Waste Raw'!D90</f>
        <v>18256</v>
      </c>
      <c r="E91" s="68">
        <f>'DRS County Waste Raw'!E90</f>
        <v>179.16476663902941</v>
      </c>
      <c r="F91" s="9">
        <f>(INDEX('Resin Fractions'!$A$24:$I$41,MATCH('Disposed Waste by Resin'!$A91,'Resin Fractions'!$A$24:$A$41,0),MATCH('Disposed Waste by Resin'!F$1,'Resin Fractions'!$A$24:$I$24,0)))*$E91</f>
        <v>2.057958194261432</v>
      </c>
      <c r="G91" s="9">
        <f>(INDEX('Resin Fractions'!$A$24:$I$41,MATCH('Disposed Waste by Resin'!$A91,'Resin Fractions'!$A$24:$A$41,0),MATCH('Disposed Waste by Resin'!G$1,'Resin Fractions'!$A$24:$I$24,0)))*$E91</f>
        <v>3.5521851644013767</v>
      </c>
      <c r="H91" s="9">
        <f>(INDEX('Resin Fractions'!$A$24:$I$41,MATCH('Disposed Waste by Resin'!$A91,'Resin Fractions'!$A$24:$A$41,0),MATCH('Disposed Waste by Resin'!H$1,'Resin Fractions'!$A$24:$I$24,0)))*$E91</f>
        <v>5.3906424671196351</v>
      </c>
      <c r="I91" s="9">
        <f>(INDEX('Resin Fractions'!$A$24:$I$41,MATCH('Disposed Waste by Resin'!$A91,'Resin Fractions'!$A$24:$A$41,0),MATCH('Disposed Waste by Resin'!I$1,'Resin Fractions'!$A$24:$I$24,0)))*$E91</f>
        <v>8.2402810349638589</v>
      </c>
      <c r="J91" s="9">
        <f>(INDEX('Resin Fractions'!$A$24:$I$41,MATCH('Disposed Waste by Resin'!$A91,'Resin Fractions'!$A$24:$A$41,0),MATCH('Disposed Waste by Resin'!J$1,'Resin Fractions'!$A$24:$I$24,0)))*$E91</f>
        <v>0.43756061801548396</v>
      </c>
      <c r="K91" s="9">
        <f>(INDEX('Resin Fractions'!$A$24:$I$41,MATCH('Disposed Waste by Resin'!$A91,'Resin Fractions'!$A$24:$A$41,0),MATCH('Disposed Waste by Resin'!K$1,'Resin Fractions'!$A$24:$I$24,0)))*$E91</f>
        <v>2.1504000385721835</v>
      </c>
      <c r="L91" s="9">
        <f>(INDEX('Resin Fractions'!$A$24:$I$41,MATCH('Disposed Waste by Resin'!$A91,'Resin Fractions'!$A$24:$A$41,0),MATCH('Disposed Waste by Resin'!L$1,'Resin Fractions'!$A$24:$I$24,0)))*$E91</f>
        <v>1.3668902246754091</v>
      </c>
      <c r="M91" s="9">
        <f>(INDEX('Resin Fractions'!$A$24:$I$41,MATCH('Disposed Waste by Resin'!$A91,'Resin Fractions'!$A$24:$A$41,0),MATCH('Disposed Waste by Resin'!M$1,'Resin Fractions'!$A$24:$I$24,0)))*$E91</f>
        <v>23.195917742009378</v>
      </c>
    </row>
    <row r="92" spans="1:13" x14ac:dyDescent="0.2">
      <c r="A92" s="37">
        <f>'DRS County Waste Raw'!A91</f>
        <v>2020</v>
      </c>
      <c r="B92" s="63" t="str">
        <f>'DRS County Waste Raw'!B91</f>
        <v>riverside</v>
      </c>
      <c r="C92" s="63" t="str">
        <f>'DRS County Waste Raw'!C91</f>
        <v>Southern </v>
      </c>
      <c r="D92" s="63">
        <f>'DRS County Waste Raw'!D91</f>
        <v>2440719</v>
      </c>
      <c r="E92" s="68">
        <f>'DRS County Waste Raw'!E91</f>
        <v>2304472.3230490009</v>
      </c>
      <c r="F92" s="9">
        <f>(INDEX('Resin Fractions'!$A$24:$I$41,MATCH('Disposed Waste by Resin'!$A92,'Resin Fractions'!$A$24:$A$41,0),MATCH('Disposed Waste by Resin'!F$1,'Resin Fractions'!$A$24:$I$24,0)))*$E92</f>
        <v>26470.091132495341</v>
      </c>
      <c r="G92" s="9">
        <f>(INDEX('Resin Fractions'!$A$24:$I$41,MATCH('Disposed Waste by Resin'!$A92,'Resin Fractions'!$A$24:$A$41,0),MATCH('Disposed Waste by Resin'!G$1,'Resin Fractions'!$A$24:$I$24,0)))*$E92</f>
        <v>45689.297908671579</v>
      </c>
      <c r="H92" s="9">
        <f>(INDEX('Resin Fractions'!$A$24:$I$41,MATCH('Disposed Waste by Resin'!$A92,'Resin Fractions'!$A$24:$A$41,0),MATCH('Disposed Waste by Resin'!H$1,'Resin Fractions'!$A$24:$I$24,0)))*$E92</f>
        <v>69336.101075933504</v>
      </c>
      <c r="I92" s="9">
        <f>(INDEX('Resin Fractions'!$A$24:$I$41,MATCH('Disposed Waste by Resin'!$A92,'Resin Fractions'!$A$24:$A$41,0),MATCH('Disposed Waste by Resin'!I$1,'Resin Fractions'!$A$24:$I$24,0)))*$E92</f>
        <v>105989.02862122837</v>
      </c>
      <c r="J92" s="9">
        <f>(INDEX('Resin Fractions'!$A$24:$I$41,MATCH('Disposed Waste by Resin'!$A92,'Resin Fractions'!$A$24:$A$41,0),MATCH('Disposed Waste by Resin'!J$1,'Resin Fractions'!$A$24:$I$24,0)))*$E92</f>
        <v>5628.0392221560815</v>
      </c>
      <c r="K92" s="9">
        <f>(INDEX('Resin Fractions'!$A$24:$I$41,MATCH('Disposed Waste by Resin'!$A92,'Resin Fractions'!$A$24:$A$41,0),MATCH('Disposed Waste by Resin'!K$1,'Resin Fractions'!$A$24:$I$24,0)))*$E92</f>
        <v>27659.106560595283</v>
      </c>
      <c r="L92" s="9">
        <f>(INDEX('Resin Fractions'!$A$24:$I$41,MATCH('Disposed Waste by Resin'!$A92,'Resin Fractions'!$A$24:$A$41,0),MATCH('Disposed Waste by Resin'!L$1,'Resin Fractions'!$A$24:$I$24,0)))*$E92</f>
        <v>17581.362398986992</v>
      </c>
      <c r="M92" s="9">
        <f>(INDEX('Resin Fractions'!$A$24:$I$41,MATCH('Disposed Waste by Resin'!$A92,'Resin Fractions'!$A$24:$A$41,0),MATCH('Disposed Waste by Resin'!M$1,'Resin Fractions'!$A$24:$I$24,0)))*$E92</f>
        <v>298353.02692006709</v>
      </c>
    </row>
    <row r="93" spans="1:13" x14ac:dyDescent="0.2">
      <c r="A93" s="37">
        <f>'DRS County Waste Raw'!A92</f>
        <v>2020</v>
      </c>
      <c r="B93" s="63" t="str">
        <f>'DRS County Waste Raw'!B92</f>
        <v>sacramento</v>
      </c>
      <c r="C93" s="63" t="str">
        <f>'DRS County Waste Raw'!C92</f>
        <v>Central Valley </v>
      </c>
      <c r="D93" s="63">
        <f>'DRS County Waste Raw'!D92</f>
        <v>1553157</v>
      </c>
      <c r="E93" s="68">
        <f>'DRS County Waste Raw'!E92</f>
        <v>1264236.305345234</v>
      </c>
      <c r="F93" s="9">
        <f>(INDEX('Resin Fractions'!$A$24:$I$41,MATCH('Disposed Waste by Resin'!$A93,'Resin Fractions'!$A$24:$A$41,0),MATCH('Disposed Waste by Resin'!F$1,'Resin Fractions'!$A$24:$I$24,0)))*$E93</f>
        <v>14521.524029944265</v>
      </c>
      <c r="G93" s="9">
        <f>(INDEX('Resin Fractions'!$A$24:$I$41,MATCH('Disposed Waste by Resin'!$A93,'Resin Fractions'!$A$24:$A$41,0),MATCH('Disposed Waste by Resin'!G$1,'Resin Fractions'!$A$24:$I$24,0)))*$E93</f>
        <v>25065.204126840134</v>
      </c>
      <c r="H93" s="9">
        <f>(INDEX('Resin Fractions'!$A$24:$I$41,MATCH('Disposed Waste by Resin'!$A93,'Resin Fractions'!$A$24:$A$41,0),MATCH('Disposed Waste by Resin'!H$1,'Resin Fractions'!$A$24:$I$24,0)))*$E93</f>
        <v>38037.868962255263</v>
      </c>
      <c r="I93" s="9">
        <f>(INDEX('Resin Fractions'!$A$24:$I$41,MATCH('Disposed Waste by Resin'!$A93,'Resin Fractions'!$A$24:$A$41,0),MATCH('Disposed Waste by Resin'!I$1,'Resin Fractions'!$A$24:$I$24,0)))*$E93</f>
        <v>58145.709371742727</v>
      </c>
      <c r="J93" s="9">
        <f>(INDEX('Resin Fractions'!$A$24:$I$41,MATCH('Disposed Waste by Resin'!$A93,'Resin Fractions'!$A$24:$A$41,0),MATCH('Disposed Waste by Resin'!J$1,'Resin Fractions'!$A$24:$I$24,0)))*$E93</f>
        <v>3087.5491284454779</v>
      </c>
      <c r="K93" s="9">
        <f>(INDEX('Resin Fractions'!$A$24:$I$41,MATCH('Disposed Waste by Resin'!$A93,'Resin Fractions'!$A$24:$A$41,0),MATCH('Disposed Waste by Resin'!K$1,'Resin Fractions'!$A$24:$I$24,0)))*$E93</f>
        <v>15173.819332771205</v>
      </c>
      <c r="L93" s="9">
        <f>(INDEX('Resin Fractions'!$A$24:$I$41,MATCH('Disposed Waste by Resin'!$A93,'Resin Fractions'!$A$24:$A$41,0),MATCH('Disposed Waste by Resin'!L$1,'Resin Fractions'!$A$24:$I$24,0)))*$E93</f>
        <v>9645.1566894163625</v>
      </c>
      <c r="M93" s="9">
        <f>(INDEX('Resin Fractions'!$A$24:$I$41,MATCH('Disposed Waste by Resin'!$A93,'Resin Fractions'!$A$24:$A$41,0),MATCH('Disposed Waste by Resin'!M$1,'Resin Fractions'!$A$24:$I$24,0)))*$E93</f>
        <v>163676.8316414154</v>
      </c>
    </row>
    <row r="94" spans="1:13" x14ac:dyDescent="0.2">
      <c r="A94" s="37">
        <f>'DRS County Waste Raw'!A93</f>
        <v>2020</v>
      </c>
      <c r="B94" s="63" t="str">
        <f>'DRS County Waste Raw'!B93</f>
        <v>sanbenito</v>
      </c>
      <c r="C94" s="63" t="str">
        <f>'DRS County Waste Raw'!C93</f>
        <v>Coastal </v>
      </c>
      <c r="D94" s="63">
        <f>'DRS County Waste Raw'!D93</f>
        <v>62486</v>
      </c>
      <c r="E94" s="68">
        <f>'DRS County Waste Raw'!E93</f>
        <v>91722.413793103435</v>
      </c>
      <c r="F94" s="9">
        <f>(INDEX('Resin Fractions'!$A$24:$I$41,MATCH('Disposed Waste by Resin'!$A94,'Resin Fractions'!$A$24:$A$41,0),MATCH('Disposed Waste by Resin'!F$1,'Resin Fractions'!$A$24:$I$24,0)))*$E94</f>
        <v>1053.5603433863719</v>
      </c>
      <c r="G94" s="9">
        <f>(INDEX('Resin Fractions'!$A$24:$I$41,MATCH('Disposed Waste by Resin'!$A94,'Resin Fractions'!$A$24:$A$41,0),MATCH('Disposed Waste by Resin'!G$1,'Resin Fractions'!$A$24:$I$24,0)))*$E94</f>
        <v>1818.5215968013345</v>
      </c>
      <c r="H94" s="9">
        <f>(INDEX('Resin Fractions'!$A$24:$I$41,MATCH('Disposed Waste by Resin'!$A94,'Resin Fractions'!$A$24:$A$41,0),MATCH('Disposed Waste by Resin'!H$1,'Resin Fractions'!$A$24:$I$24,0)))*$E94</f>
        <v>2759.7096697923716</v>
      </c>
      <c r="I94" s="9">
        <f>(INDEX('Resin Fractions'!$A$24:$I$41,MATCH('Disposed Waste by Resin'!$A94,'Resin Fractions'!$A$24:$A$41,0),MATCH('Disposed Waste by Resin'!I$1,'Resin Fractions'!$A$24:$I$24,0)))*$E94</f>
        <v>4218.5664125759513</v>
      </c>
      <c r="J94" s="9">
        <f>(INDEX('Resin Fractions'!$A$24:$I$41,MATCH('Disposed Waste by Resin'!$A94,'Resin Fractions'!$A$24:$A$41,0),MATCH('Disposed Waste by Resin'!J$1,'Resin Fractions'!$A$24:$I$24,0)))*$E94</f>
        <v>224.00674428383644</v>
      </c>
      <c r="K94" s="9">
        <f>(INDEX('Resin Fractions'!$A$24:$I$41,MATCH('Disposed Waste by Resin'!$A94,'Resin Fractions'!$A$24:$A$41,0),MATCH('Disposed Waste by Resin'!K$1,'Resin Fractions'!$A$24:$I$24,0)))*$E94</f>
        <v>1100.8854355611707</v>
      </c>
      <c r="L94" s="9">
        <f>(INDEX('Resin Fractions'!$A$24:$I$41,MATCH('Disposed Waste by Resin'!$A94,'Resin Fractions'!$A$24:$A$41,0),MATCH('Disposed Waste by Resin'!L$1,'Resin Fractions'!$A$24:$I$24,0)))*$E94</f>
        <v>699.77190911661262</v>
      </c>
      <c r="M94" s="9">
        <f>(INDEX('Resin Fractions'!$A$24:$I$41,MATCH('Disposed Waste by Resin'!$A94,'Resin Fractions'!$A$24:$A$41,0),MATCH('Disposed Waste by Resin'!M$1,'Resin Fractions'!$A$24:$I$24,0)))*$E94</f>
        <v>11875.022111517646</v>
      </c>
    </row>
    <row r="95" spans="1:13" x14ac:dyDescent="0.2">
      <c r="A95" s="37">
        <f>'DRS County Waste Raw'!A94</f>
        <v>2020</v>
      </c>
      <c r="B95" s="63" t="str">
        <f>'DRS County Waste Raw'!B94</f>
        <v>sanbernardino</v>
      </c>
      <c r="C95" s="63" t="str">
        <f>'DRS County Waste Raw'!C94</f>
        <v>Southern </v>
      </c>
      <c r="D95" s="63">
        <f>'DRS County Waste Raw'!D94</f>
        <v>2175424</v>
      </c>
      <c r="E95" s="68">
        <f>'DRS County Waste Raw'!E94</f>
        <v>1965814.4323129109</v>
      </c>
      <c r="F95" s="9">
        <f>(INDEX('Resin Fractions'!$A$24:$I$41,MATCH('Disposed Waste by Resin'!$A95,'Resin Fractions'!$A$24:$A$41,0),MATCH('Disposed Waste by Resin'!F$1,'Resin Fractions'!$A$24:$I$24,0)))*$E95</f>
        <v>22580.131100924009</v>
      </c>
      <c r="G95" s="9">
        <f>(INDEX('Resin Fractions'!$A$24:$I$41,MATCH('Disposed Waste by Resin'!$A95,'Resin Fractions'!$A$24:$A$41,0),MATCH('Disposed Waste by Resin'!G$1,'Resin Fractions'!$A$24:$I$24,0)))*$E95</f>
        <v>38974.944646883865</v>
      </c>
      <c r="H95" s="9">
        <f>(INDEX('Resin Fractions'!$A$24:$I$41,MATCH('Disposed Waste by Resin'!$A95,'Resin Fractions'!$A$24:$A$41,0),MATCH('Disposed Waste by Resin'!H$1,'Resin Fractions'!$A$24:$I$24,0)))*$E95</f>
        <v>59146.689162679344</v>
      </c>
      <c r="I95" s="9">
        <f>(INDEX('Resin Fractions'!$A$24:$I$41,MATCH('Disposed Waste by Resin'!$A95,'Resin Fractions'!$A$24:$A$41,0),MATCH('Disposed Waste by Resin'!I$1,'Resin Fractions'!$A$24:$I$24,0)))*$E95</f>
        <v>90413.21956723131</v>
      </c>
      <c r="J95" s="9">
        <f>(INDEX('Resin Fractions'!$A$24:$I$41,MATCH('Disposed Waste by Resin'!$A95,'Resin Fractions'!$A$24:$A$41,0),MATCH('Disposed Waste by Resin'!J$1,'Resin Fractions'!$A$24:$I$24,0)))*$E95</f>
        <v>4800.9605573823601</v>
      </c>
      <c r="K95" s="9">
        <f>(INDEX('Resin Fractions'!$A$24:$I$41,MATCH('Disposed Waste by Resin'!$A95,'Resin Fractions'!$A$24:$A$41,0),MATCH('Disposed Waste by Resin'!K$1,'Resin Fractions'!$A$24:$I$24,0)))*$E95</f>
        <v>23594.412620134892</v>
      </c>
      <c r="L95" s="9">
        <f>(INDEX('Resin Fractions'!$A$24:$I$41,MATCH('Disposed Waste by Resin'!$A95,'Resin Fractions'!$A$24:$A$41,0),MATCH('Disposed Waste by Resin'!L$1,'Resin Fractions'!$A$24:$I$24,0)))*$E95</f>
        <v>14997.661546190449</v>
      </c>
      <c r="M95" s="9">
        <f>(INDEX('Resin Fractions'!$A$24:$I$41,MATCH('Disposed Waste by Resin'!$A95,'Resin Fractions'!$A$24:$A$41,0),MATCH('Disposed Waste by Resin'!M$1,'Resin Fractions'!$A$24:$I$24,0)))*$E95</f>
        <v>254508.01920142618</v>
      </c>
    </row>
    <row r="96" spans="1:13" x14ac:dyDescent="0.2">
      <c r="A96" s="37">
        <f>'DRS County Waste Raw'!A95</f>
        <v>2020</v>
      </c>
      <c r="B96" s="63" t="str">
        <f>'DRS County Waste Raw'!B95</f>
        <v>sandiego</v>
      </c>
      <c r="C96" s="63" t="str">
        <f>'DRS County Waste Raw'!C95</f>
        <v>Southern </v>
      </c>
      <c r="D96" s="63">
        <f>'DRS County Waste Raw'!D95</f>
        <v>3331279</v>
      </c>
      <c r="E96" s="68">
        <f>'DRS County Waste Raw'!E95</f>
        <v>3132594.2645643749</v>
      </c>
      <c r="F96" s="9">
        <f>(INDEX('Resin Fractions'!$A$24:$I$41,MATCH('Disposed Waste by Resin'!$A96,'Resin Fractions'!$A$24:$A$41,0),MATCH('Disposed Waste by Resin'!F$1,'Resin Fractions'!$A$24:$I$24,0)))*$E96</f>
        <v>35982.231088131004</v>
      </c>
      <c r="G96" s="9">
        <f>(INDEX('Resin Fractions'!$A$24:$I$41,MATCH('Disposed Waste by Resin'!$A96,'Resin Fractions'!$A$24:$A$41,0),MATCH('Disposed Waste by Resin'!G$1,'Resin Fractions'!$A$24:$I$24,0)))*$E96</f>
        <v>62107.941652911897</v>
      </c>
      <c r="H96" s="9">
        <f>(INDEX('Resin Fractions'!$A$24:$I$41,MATCH('Disposed Waste by Resin'!$A96,'Resin Fractions'!$A$24:$A$41,0),MATCH('Disposed Waste by Resin'!H$1,'Resin Fractions'!$A$24:$I$24,0)))*$E96</f>
        <v>94252.324224206634</v>
      </c>
      <c r="I96" s="9">
        <f>(INDEX('Resin Fractions'!$A$24:$I$41,MATCH('Disposed Waste by Resin'!$A96,'Resin Fractions'!$A$24:$A$41,0),MATCH('Disposed Waste by Resin'!I$1,'Resin Fractions'!$A$24:$I$24,0)))*$E96</f>
        <v>144076.63734764216</v>
      </c>
      <c r="J96" s="9">
        <f>(INDEX('Resin Fractions'!$A$24:$I$41,MATCH('Disposed Waste by Resin'!$A96,'Resin Fractions'!$A$24:$A$41,0),MATCH('Disposed Waste by Resin'!J$1,'Resin Fractions'!$A$24:$I$24,0)))*$E96</f>
        <v>7650.499080302734</v>
      </c>
      <c r="K96" s="9">
        <f>(INDEX('Resin Fractions'!$A$24:$I$41,MATCH('Disposed Waste by Resin'!$A96,'Resin Fractions'!$A$24:$A$41,0),MATCH('Disposed Waste by Resin'!K$1,'Resin Fractions'!$A$24:$I$24,0)))*$E96</f>
        <v>37598.524273035189</v>
      </c>
      <c r="L96" s="9">
        <f>(INDEX('Resin Fractions'!$A$24:$I$41,MATCH('Disposed Waste by Resin'!$A96,'Resin Fractions'!$A$24:$A$41,0),MATCH('Disposed Waste by Resin'!L$1,'Resin Fractions'!$A$24:$I$24,0)))*$E96</f>
        <v>23899.299836860453</v>
      </c>
      <c r="M96" s="9">
        <f>(INDEX('Resin Fractions'!$A$24:$I$41,MATCH('Disposed Waste by Resin'!$A96,'Resin Fractions'!$A$24:$A$41,0),MATCH('Disposed Waste by Resin'!M$1,'Resin Fractions'!$A$24:$I$24,0)))*$E96</f>
        <v>405567.45750309003</v>
      </c>
    </row>
    <row r="97" spans="1:13" x14ac:dyDescent="0.2">
      <c r="A97" s="37">
        <f>'DRS County Waste Raw'!A96</f>
        <v>2020</v>
      </c>
      <c r="B97" s="63" t="str">
        <f>'DRS County Waste Raw'!B96</f>
        <v>sanfrancisco</v>
      </c>
      <c r="C97" s="63" t="str">
        <f>'DRS County Waste Raw'!C96</f>
        <v>Bay Area </v>
      </c>
      <c r="D97" s="63">
        <f>'DRS County Waste Raw'!D96</f>
        <v>889783</v>
      </c>
      <c r="E97" s="68">
        <f>'DRS County Waste Raw'!E96</f>
        <v>457710.64428312163</v>
      </c>
      <c r="F97" s="9">
        <f>(INDEX('Resin Fractions'!$A$24:$I$41,MATCH('Disposed Waste by Resin'!$A97,'Resin Fractions'!$A$24:$A$41,0),MATCH('Disposed Waste by Resin'!F$1,'Resin Fractions'!$A$24:$I$24,0)))*$E97</f>
        <v>5257.447592365711</v>
      </c>
      <c r="G97" s="9">
        <f>(INDEX('Resin Fractions'!$A$24:$I$41,MATCH('Disposed Waste by Resin'!$A97,'Resin Fractions'!$A$24:$A$41,0),MATCH('Disposed Waste by Resin'!G$1,'Resin Fractions'!$A$24:$I$24,0)))*$E97</f>
        <v>9074.7360137320593</v>
      </c>
      <c r="H97" s="9">
        <f>(INDEX('Resin Fractions'!$A$24:$I$41,MATCH('Disposed Waste by Resin'!$A97,'Resin Fractions'!$A$24:$A$41,0),MATCH('Disposed Waste by Resin'!H$1,'Resin Fractions'!$A$24:$I$24,0)))*$E97</f>
        <v>13771.426620370981</v>
      </c>
      <c r="I97" s="9">
        <f>(INDEX('Resin Fractions'!$A$24:$I$41,MATCH('Disposed Waste by Resin'!$A97,'Resin Fractions'!$A$24:$A$41,0),MATCH('Disposed Waste by Resin'!I$1,'Resin Fractions'!$A$24:$I$24,0)))*$E97</f>
        <v>21051.373059225549</v>
      </c>
      <c r="J97" s="9">
        <f>(INDEX('Resin Fractions'!$A$24:$I$41,MATCH('Disposed Waste by Resin'!$A97,'Resin Fractions'!$A$24:$A$41,0),MATCH('Disposed Waste by Resin'!J$1,'Resin Fractions'!$A$24:$I$24,0)))*$E97</f>
        <v>1117.8322397968604</v>
      </c>
      <c r="K97" s="9">
        <f>(INDEX('Resin Fractions'!$A$24:$I$41,MATCH('Disposed Waste by Resin'!$A97,'Resin Fractions'!$A$24:$A$41,0),MATCH('Disposed Waste by Resin'!K$1,'Resin Fractions'!$A$24:$I$24,0)))*$E97</f>
        <v>5493.6079542042698</v>
      </c>
      <c r="L97" s="9">
        <f>(INDEX('Resin Fractions'!$A$24:$I$41,MATCH('Disposed Waste by Resin'!$A97,'Resin Fractions'!$A$24:$A$41,0),MATCH('Disposed Waste by Resin'!L$1,'Resin Fractions'!$A$24:$I$24,0)))*$E97</f>
        <v>3491.9823642613023</v>
      </c>
      <c r="M97" s="9">
        <f>(INDEX('Resin Fractions'!$A$24:$I$41,MATCH('Disposed Waste by Resin'!$A97,'Resin Fractions'!$A$24:$A$41,0),MATCH('Disposed Waste by Resin'!M$1,'Resin Fractions'!$A$24:$I$24,0)))*$E97</f>
        <v>59258.405843956723</v>
      </c>
    </row>
    <row r="98" spans="1:13" x14ac:dyDescent="0.2">
      <c r="A98" s="37">
        <f>'DRS County Waste Raw'!A97</f>
        <v>2020</v>
      </c>
      <c r="B98" s="63" t="str">
        <f>'DRS County Waste Raw'!B97</f>
        <v>sanjoaquin</v>
      </c>
      <c r="C98" s="63" t="str">
        <f>'DRS County Waste Raw'!C97</f>
        <v>Central Valley </v>
      </c>
      <c r="D98" s="63">
        <f>'DRS County Waste Raw'!D97</f>
        <v>773505</v>
      </c>
      <c r="E98" s="68">
        <f>'DRS County Waste Raw'!E97</f>
        <v>755078.38321000035</v>
      </c>
      <c r="F98" s="9">
        <f>(INDEX('Resin Fractions'!$A$24:$I$41,MATCH('Disposed Waste by Resin'!$A98,'Resin Fractions'!$A$24:$A$41,0),MATCH('Disposed Waste by Resin'!F$1,'Resin Fractions'!$A$24:$I$24,0)))*$E98</f>
        <v>8673.1324198771727</v>
      </c>
      <c r="G98" s="9">
        <f>(INDEX('Resin Fractions'!$A$24:$I$41,MATCH('Disposed Waste by Resin'!$A98,'Resin Fractions'!$A$24:$A$41,0),MATCH('Disposed Waste by Resin'!G$1,'Resin Fractions'!$A$24:$I$24,0)))*$E98</f>
        <v>14970.45586090392</v>
      </c>
      <c r="H98" s="9">
        <f>(INDEX('Resin Fractions'!$A$24:$I$41,MATCH('Disposed Waste by Resin'!$A98,'Resin Fractions'!$A$24:$A$41,0),MATCH('Disposed Waste by Resin'!H$1,'Resin Fractions'!$A$24:$I$24,0)))*$E98</f>
        <v>22718.515894012675</v>
      </c>
      <c r="I98" s="9">
        <f>(INDEX('Resin Fractions'!$A$24:$I$41,MATCH('Disposed Waste by Resin'!$A98,'Resin Fractions'!$A$24:$A$41,0),MATCH('Disposed Waste by Resin'!I$1,'Resin Fractions'!$A$24:$I$24,0)))*$E98</f>
        <v>34728.134319022523</v>
      </c>
      <c r="J98" s="9">
        <f>(INDEX('Resin Fractions'!$A$24:$I$41,MATCH('Disposed Waste by Resin'!$A98,'Resin Fractions'!$A$24:$A$41,0),MATCH('Disposed Waste by Resin'!J$1,'Resin Fractions'!$A$24:$I$24,0)))*$E98</f>
        <v>1844.0710760567988</v>
      </c>
      <c r="K98" s="9">
        <f>(INDEX('Resin Fractions'!$A$24:$I$41,MATCH('Disposed Waste by Resin'!$A98,'Resin Fractions'!$A$24:$A$41,0),MATCH('Disposed Waste by Resin'!K$1,'Resin Fractions'!$A$24:$I$24,0)))*$E98</f>
        <v>9062.7226258786868</v>
      </c>
      <c r="L98" s="9">
        <f>(INDEX('Resin Fractions'!$A$24:$I$41,MATCH('Disposed Waste by Resin'!$A98,'Resin Fractions'!$A$24:$A$41,0),MATCH('Disposed Waste by Resin'!L$1,'Resin Fractions'!$A$24:$I$24,0)))*$E98</f>
        <v>5760.6709189251187</v>
      </c>
      <c r="M98" s="9">
        <f>(INDEX('Resin Fractions'!$A$24:$I$41,MATCH('Disposed Waste by Resin'!$A98,'Resin Fractions'!$A$24:$A$41,0),MATCH('Disposed Waste by Resin'!M$1,'Resin Fractions'!$A$24:$I$24,0)))*$E98</f>
        <v>97757.703114676886</v>
      </c>
    </row>
    <row r="99" spans="1:13" x14ac:dyDescent="0.2">
      <c r="A99" s="37">
        <f>'DRS County Waste Raw'!A98</f>
        <v>2020</v>
      </c>
      <c r="B99" s="63" t="str">
        <f>'DRS County Waste Raw'!B98</f>
        <v>sanluisobispo</v>
      </c>
      <c r="C99" s="63" t="str">
        <f>'DRS County Waste Raw'!C98</f>
        <v>Coastal </v>
      </c>
      <c r="D99" s="63">
        <f>'DRS County Waste Raw'!D98</f>
        <v>276818</v>
      </c>
      <c r="E99" s="68">
        <f>'DRS County Waste Raw'!E98</f>
        <v>279969.73684210522</v>
      </c>
      <c r="F99" s="9">
        <f>(INDEX('Resin Fractions'!$A$24:$I$41,MATCH('Disposed Waste by Resin'!$A99,'Resin Fractions'!$A$24:$A$41,0),MATCH('Disposed Waste by Resin'!F$1,'Resin Fractions'!$A$24:$I$24,0)))*$E99</f>
        <v>3215.8444145452577</v>
      </c>
      <c r="G99" s="9">
        <f>(INDEX('Resin Fractions'!$A$24:$I$41,MATCH('Disposed Waste by Resin'!$A99,'Resin Fractions'!$A$24:$A$41,0),MATCH('Disposed Waste by Resin'!G$1,'Resin Fractions'!$A$24:$I$24,0)))*$E99</f>
        <v>5550.7807943933103</v>
      </c>
      <c r="H99" s="9">
        <f>(INDEX('Resin Fractions'!$A$24:$I$41,MATCH('Disposed Waste by Resin'!$A99,'Resin Fractions'!$A$24:$A$41,0),MATCH('Disposed Waste by Resin'!H$1,'Resin Fractions'!$A$24:$I$24,0)))*$E99</f>
        <v>8423.6246960879416</v>
      </c>
      <c r="I99" s="9">
        <f>(INDEX('Resin Fractions'!$A$24:$I$41,MATCH('Disposed Waste by Resin'!$A99,'Resin Fractions'!$A$24:$A$41,0),MATCH('Disposed Waste by Resin'!I$1,'Resin Fractions'!$A$24:$I$24,0)))*$E99</f>
        <v>12876.579230066414</v>
      </c>
      <c r="J99" s="9">
        <f>(INDEX('Resin Fractions'!$A$24:$I$41,MATCH('Disposed Waste by Resin'!$A99,'Resin Fractions'!$A$24:$A$41,0),MATCH('Disposed Waste by Resin'!J$1,'Resin Fractions'!$A$24:$I$24,0)))*$E99</f>
        <v>683.74900588058847</v>
      </c>
      <c r="K99" s="9">
        <f>(INDEX('Resin Fractions'!$A$24:$I$41,MATCH('Disposed Waste by Resin'!$A99,'Resin Fractions'!$A$24:$A$41,0),MATCH('Disposed Waste by Resin'!K$1,'Resin Fractions'!$A$24:$I$24,0)))*$E99</f>
        <v>3360.297586395855</v>
      </c>
      <c r="L99" s="9">
        <f>(INDEX('Resin Fractions'!$A$24:$I$41,MATCH('Disposed Waste by Resin'!$A99,'Resin Fractions'!$A$24:$A$41,0),MATCH('Disposed Waste by Resin'!L$1,'Resin Fractions'!$A$24:$I$24,0)))*$E99</f>
        <v>2135.9550969384363</v>
      </c>
      <c r="M99" s="9">
        <f>(INDEX('Resin Fractions'!$A$24:$I$41,MATCH('Disposed Waste by Resin'!$A99,'Resin Fractions'!$A$24:$A$41,0),MATCH('Disposed Waste by Resin'!M$1,'Resin Fractions'!$A$24:$I$24,0)))*$E99</f>
        <v>36246.830824307799</v>
      </c>
    </row>
    <row r="100" spans="1:13" x14ac:dyDescent="0.2">
      <c r="A100" s="37">
        <f>'DRS County Waste Raw'!A99</f>
        <v>2020</v>
      </c>
      <c r="B100" s="63" t="str">
        <f>'DRS County Waste Raw'!B99</f>
        <v>sanmateo</v>
      </c>
      <c r="C100" s="63" t="str">
        <f>'DRS County Waste Raw'!C99</f>
        <v>Bay Area </v>
      </c>
      <c r="D100" s="63">
        <f>'DRS County Waste Raw'!D99</f>
        <v>771061</v>
      </c>
      <c r="E100" s="68">
        <f>'DRS County Waste Raw'!E99</f>
        <v>478084.59165154258</v>
      </c>
      <c r="F100" s="9">
        <f>(INDEX('Resin Fractions'!$A$24:$I$41,MATCH('Disposed Waste by Resin'!$A100,'Resin Fractions'!$A$24:$A$41,0),MATCH('Disposed Waste by Resin'!F$1,'Resin Fractions'!$A$24:$I$24,0)))*$E100</f>
        <v>5491.4709035492579</v>
      </c>
      <c r="G100" s="9">
        <f>(INDEX('Resin Fractions'!$A$24:$I$41,MATCH('Disposed Waste by Resin'!$A100,'Resin Fractions'!$A$24:$A$41,0),MATCH('Disposed Waste by Resin'!G$1,'Resin Fractions'!$A$24:$I$24,0)))*$E100</f>
        <v>9478.6772290727422</v>
      </c>
      <c r="H100" s="9">
        <f>(INDEX('Resin Fractions'!$A$24:$I$41,MATCH('Disposed Waste by Resin'!$A100,'Resin Fractions'!$A$24:$A$41,0),MATCH('Disposed Waste by Resin'!H$1,'Resin Fractions'!$A$24:$I$24,0)))*$E100</f>
        <v>14384.43032621872</v>
      </c>
      <c r="I100" s="9">
        <f>(INDEX('Resin Fractions'!$A$24:$I$41,MATCH('Disposed Waste by Resin'!$A100,'Resin Fractions'!$A$24:$A$41,0),MATCH('Disposed Waste by Resin'!I$1,'Resin Fractions'!$A$24:$I$24,0)))*$E100</f>
        <v>21988.427008262304</v>
      </c>
      <c r="J100" s="9">
        <f>(INDEX('Resin Fractions'!$A$24:$I$41,MATCH('Disposed Waste by Resin'!$A100,'Resin Fractions'!$A$24:$A$41,0),MATCH('Disposed Waste by Resin'!J$1,'Resin Fractions'!$A$24:$I$24,0)))*$E100</f>
        <v>1167.5899972464726</v>
      </c>
      <c r="K100" s="9">
        <f>(INDEX('Resin Fractions'!$A$24:$I$41,MATCH('Disposed Waste by Resin'!$A100,'Resin Fractions'!$A$24:$A$41,0),MATCH('Disposed Waste by Resin'!K$1,'Resin Fractions'!$A$24:$I$24,0)))*$E100</f>
        <v>5738.1434062844774</v>
      </c>
      <c r="L100" s="9">
        <f>(INDEX('Resin Fractions'!$A$24:$I$41,MATCH('Disposed Waste by Resin'!$A100,'Resin Fractions'!$A$24:$A$41,0),MATCH('Disposed Waste by Resin'!L$1,'Resin Fractions'!$A$24:$I$24,0)))*$E100</f>
        <v>3647.4200098339625</v>
      </c>
      <c r="M100" s="9">
        <f>(INDEX('Resin Fractions'!$A$24:$I$41,MATCH('Disposed Waste by Resin'!$A100,'Resin Fractions'!$A$24:$A$41,0),MATCH('Disposed Waste by Resin'!M$1,'Resin Fractions'!$A$24:$I$24,0)))*$E100</f>
        <v>61896.158880467927</v>
      </c>
    </row>
    <row r="101" spans="1:13" x14ac:dyDescent="0.2">
      <c r="A101" s="37">
        <f>'DRS County Waste Raw'!A100</f>
        <v>2020</v>
      </c>
      <c r="B101" s="63" t="str">
        <f>'DRS County Waste Raw'!B100</f>
        <v>santabarbara</v>
      </c>
      <c r="C101" s="63" t="str">
        <f>'DRS County Waste Raw'!C100</f>
        <v>Coastal </v>
      </c>
      <c r="D101" s="63">
        <f>'DRS County Waste Raw'!D100</f>
        <v>450511</v>
      </c>
      <c r="E101" s="68">
        <f>'DRS County Waste Raw'!E100</f>
        <v>407291.18874773139</v>
      </c>
      <c r="F101" s="9">
        <f>(INDEX('Resin Fractions'!$A$24:$I$41,MATCH('Disposed Waste by Resin'!$A101,'Resin Fractions'!$A$24:$A$41,0),MATCH('Disposed Waste by Resin'!F$1,'Resin Fractions'!$A$24:$I$24,0)))*$E101</f>
        <v>4678.3095530306218</v>
      </c>
      <c r="G101" s="9">
        <f>(INDEX('Resin Fractions'!$A$24:$I$41,MATCH('Disposed Waste by Resin'!$A101,'Resin Fractions'!$A$24:$A$41,0),MATCH('Disposed Waste by Resin'!G$1,'Resin Fractions'!$A$24:$I$24,0)))*$E101</f>
        <v>8075.1017368050198</v>
      </c>
      <c r="H101" s="9">
        <f>(INDEX('Resin Fractions'!$A$24:$I$41,MATCH('Disposed Waste by Resin'!$A101,'Resin Fractions'!$A$24:$A$41,0),MATCH('Disposed Waste by Resin'!H$1,'Resin Fractions'!$A$24:$I$24,0)))*$E101</f>
        <v>12254.424905822285</v>
      </c>
      <c r="I101" s="9">
        <f>(INDEX('Resin Fractions'!$A$24:$I$41,MATCH('Disposed Waste by Resin'!$A101,'Resin Fractions'!$A$24:$A$41,0),MATCH('Disposed Waste by Resin'!I$1,'Resin Fractions'!$A$24:$I$24,0)))*$E101</f>
        <v>18732.443444685068</v>
      </c>
      <c r="J101" s="9">
        <f>(INDEX('Resin Fractions'!$A$24:$I$41,MATCH('Disposed Waste by Resin'!$A101,'Resin Fractions'!$A$24:$A$41,0),MATCH('Disposed Waste by Resin'!J$1,'Resin Fractions'!$A$24:$I$24,0)))*$E101</f>
        <v>994.69660025162591</v>
      </c>
      <c r="K101" s="9">
        <f>(INDEX('Resin Fractions'!$A$24:$I$41,MATCH('Disposed Waste by Resin'!$A101,'Resin Fractions'!$A$24:$A$41,0),MATCH('Disposed Waste by Resin'!K$1,'Resin Fractions'!$A$24:$I$24,0)))*$E101</f>
        <v>4888.4554950350293</v>
      </c>
      <c r="L101" s="9">
        <f>(INDEX('Resin Fractions'!$A$24:$I$41,MATCH('Disposed Waste by Resin'!$A101,'Resin Fractions'!$A$24:$A$41,0),MATCH('Disposed Waste by Resin'!L$1,'Resin Fractions'!$A$24:$I$24,0)))*$E101</f>
        <v>3107.3204566908644</v>
      </c>
      <c r="M101" s="9">
        <f>(INDEX('Resin Fractions'!$A$24:$I$41,MATCH('Disposed Waste by Resin'!$A101,'Resin Fractions'!$A$24:$A$41,0),MATCH('Disposed Waste by Resin'!M$1,'Resin Fractions'!$A$24:$I$24,0)))*$E101</f>
        <v>52730.752192320506</v>
      </c>
    </row>
    <row r="102" spans="1:13" x14ac:dyDescent="0.2">
      <c r="A102" s="37">
        <f>'DRS County Waste Raw'!A101</f>
        <v>2020</v>
      </c>
      <c r="B102" s="63" t="str">
        <f>'DRS County Waste Raw'!B101</f>
        <v>santaclara</v>
      </c>
      <c r="C102" s="63" t="str">
        <f>'DRS County Waste Raw'!C101</f>
        <v>Bay Area </v>
      </c>
      <c r="D102" s="63">
        <f>'DRS County Waste Raw'!D101</f>
        <v>1945166</v>
      </c>
      <c r="E102" s="68">
        <f>'DRS County Waste Raw'!E101</f>
        <v>1275739.410163339</v>
      </c>
      <c r="F102" s="9">
        <f>(INDEX('Resin Fractions'!$A$24:$I$41,MATCH('Disposed Waste by Resin'!$A102,'Resin Fractions'!$A$24:$A$41,0),MATCH('Disposed Waste by Resin'!F$1,'Resin Fractions'!$A$24:$I$24,0)))*$E102</f>
        <v>14653.653294330059</v>
      </c>
      <c r="G102" s="9">
        <f>(INDEX('Resin Fractions'!$A$24:$I$41,MATCH('Disposed Waste by Resin'!$A102,'Resin Fractions'!$A$24:$A$41,0),MATCH('Disposed Waste by Resin'!G$1,'Resin Fractions'!$A$24:$I$24,0)))*$E102</f>
        <v>25293.268824190764</v>
      </c>
      <c r="H102" s="9">
        <f>(INDEX('Resin Fractions'!$A$24:$I$41,MATCH('Disposed Waste by Resin'!$A102,'Resin Fractions'!$A$24:$A$41,0),MATCH('Disposed Waste by Resin'!H$1,'Resin Fractions'!$A$24:$I$24,0)))*$E102</f>
        <v>38383.970076327198</v>
      </c>
      <c r="I102" s="9">
        <f>(INDEX('Resin Fractions'!$A$24:$I$41,MATCH('Disposed Waste by Resin'!$A102,'Resin Fractions'!$A$24:$A$41,0),MATCH('Disposed Waste by Resin'!I$1,'Resin Fractions'!$A$24:$I$24,0)))*$E102</f>
        <v>58674.76884171545</v>
      </c>
      <c r="J102" s="9">
        <f>(INDEX('Resin Fractions'!$A$24:$I$41,MATCH('Disposed Waste by Resin'!$A102,'Resin Fractions'!$A$24:$A$41,0),MATCH('Disposed Waste by Resin'!J$1,'Resin Fractions'!$A$24:$I$24,0)))*$E102</f>
        <v>3115.6422951306877</v>
      </c>
      <c r="K102" s="9">
        <f>(INDEX('Resin Fractions'!$A$24:$I$41,MATCH('Disposed Waste by Resin'!$A102,'Resin Fractions'!$A$24:$A$41,0),MATCH('Disposed Waste by Resin'!K$1,'Resin Fractions'!$A$24:$I$24,0)))*$E102</f>
        <v>15311.883738561381</v>
      </c>
      <c r="L102" s="9">
        <f>(INDEX('Resin Fractions'!$A$24:$I$41,MATCH('Disposed Waste by Resin'!$A102,'Resin Fractions'!$A$24:$A$41,0),MATCH('Disposed Waste by Resin'!L$1,'Resin Fractions'!$A$24:$I$24,0)))*$E102</f>
        <v>9732.9165867680731</v>
      </c>
      <c r="M102" s="9">
        <f>(INDEX('Resin Fractions'!$A$24:$I$41,MATCH('Disposed Waste by Resin'!$A102,'Resin Fractions'!$A$24:$A$41,0),MATCH('Disposed Waste by Resin'!M$1,'Resin Fractions'!$A$24:$I$24,0)))*$E102</f>
        <v>165166.10365702357</v>
      </c>
    </row>
    <row r="103" spans="1:13" x14ac:dyDescent="0.2">
      <c r="A103" s="37">
        <f>'DRS County Waste Raw'!A102</f>
        <v>2020</v>
      </c>
      <c r="B103" s="63" t="str">
        <f>'DRS County Waste Raw'!B102</f>
        <v>santacruz</v>
      </c>
      <c r="C103" s="63" t="str">
        <f>'DRS County Waste Raw'!C102</f>
        <v>Coastal </v>
      </c>
      <c r="D103" s="63">
        <f>'DRS County Waste Raw'!D102</f>
        <v>270373</v>
      </c>
      <c r="E103" s="68">
        <f>'DRS County Waste Raw'!E102</f>
        <v>228013.7295825771</v>
      </c>
      <c r="F103" s="9">
        <f>(INDEX('Resin Fractions'!$A$24:$I$41,MATCH('Disposed Waste by Resin'!$A103,'Resin Fractions'!$A$24:$A$41,0),MATCH('Disposed Waste by Resin'!F$1,'Resin Fractions'!$A$24:$I$24,0)))*$E103</f>
        <v>2619.0569273253227</v>
      </c>
      <c r="G103" s="9">
        <f>(INDEX('Resin Fractions'!$A$24:$I$41,MATCH('Disposed Waste by Resin'!$A103,'Resin Fractions'!$A$24:$A$41,0),MATCH('Disposed Waste by Resin'!G$1,'Resin Fractions'!$A$24:$I$24,0)))*$E103</f>
        <v>4520.6822898103119</v>
      </c>
      <c r="H103" s="9">
        <f>(INDEX('Resin Fractions'!$A$24:$I$41,MATCH('Disposed Waste by Resin'!$A103,'Resin Fractions'!$A$24:$A$41,0),MATCH('Disposed Waste by Resin'!H$1,'Resin Fractions'!$A$24:$I$24,0)))*$E103</f>
        <v>6860.3917881386378</v>
      </c>
      <c r="I103" s="9">
        <f>(INDEX('Resin Fractions'!$A$24:$I$41,MATCH('Disposed Waste by Resin'!$A103,'Resin Fractions'!$A$24:$A$41,0),MATCH('Disposed Waste by Resin'!I$1,'Resin Fractions'!$A$24:$I$24,0)))*$E103</f>
        <v>10486.979370091101</v>
      </c>
      <c r="J103" s="9">
        <f>(INDEX('Resin Fractions'!$A$24:$I$41,MATCH('Disposed Waste by Resin'!$A103,'Resin Fractions'!$A$24:$A$41,0),MATCH('Disposed Waste by Resin'!J$1,'Resin Fractions'!$A$24:$I$24,0)))*$E103</f>
        <v>556.86076176561119</v>
      </c>
      <c r="K103" s="9">
        <f>(INDEX('Resin Fractions'!$A$24:$I$41,MATCH('Disposed Waste by Resin'!$A103,'Resin Fractions'!$A$24:$A$41,0),MATCH('Disposed Waste by Resin'!K$1,'Resin Fractions'!$A$24:$I$24,0)))*$E103</f>
        <v>2736.7028801886618</v>
      </c>
      <c r="L103" s="9">
        <f>(INDEX('Resin Fractions'!$A$24:$I$41,MATCH('Disposed Waste by Resin'!$A103,'Resin Fractions'!$A$24:$A$41,0),MATCH('Disposed Waste by Resin'!L$1,'Resin Fractions'!$A$24:$I$24,0)))*$E103</f>
        <v>1739.5704741777749</v>
      </c>
      <c r="M103" s="9">
        <f>(INDEX('Resin Fractions'!$A$24:$I$41,MATCH('Disposed Waste by Resin'!$A103,'Resin Fractions'!$A$24:$A$41,0),MATCH('Disposed Waste by Resin'!M$1,'Resin Fractions'!$A$24:$I$24,0)))*$E103</f>
        <v>29520.244491497418</v>
      </c>
    </row>
    <row r="104" spans="1:13" x14ac:dyDescent="0.2">
      <c r="A104" s="37">
        <f>'DRS County Waste Raw'!A103</f>
        <v>2020</v>
      </c>
      <c r="B104" s="63" t="str">
        <f>'DRS County Waste Raw'!B103</f>
        <v>shasta</v>
      </c>
      <c r="C104" s="63" t="str">
        <f>'DRS County Waste Raw'!C103</f>
        <v>Central Valley </v>
      </c>
      <c r="D104" s="63">
        <f>'DRS County Waste Raw'!D103</f>
        <v>177536</v>
      </c>
      <c r="E104" s="68">
        <f>'DRS County Waste Raw'!E103</f>
        <v>185238.64494672589</v>
      </c>
      <c r="F104" s="9">
        <f>(INDEX('Resin Fractions'!$A$24:$I$41,MATCH('Disposed Waste by Resin'!$A104,'Resin Fractions'!$A$24:$A$41,0),MATCH('Disposed Waste by Resin'!F$1,'Resin Fractions'!$A$24:$I$24,0)))*$E104</f>
        <v>2127.7251906902252</v>
      </c>
      <c r="G104" s="9">
        <f>(INDEX('Resin Fractions'!$A$24:$I$41,MATCH('Disposed Waste by Resin'!$A104,'Resin Fractions'!$A$24:$A$41,0),MATCH('Disposed Waste by Resin'!G$1,'Resin Fractions'!$A$24:$I$24,0)))*$E104</f>
        <v>3672.6080623835896</v>
      </c>
      <c r="H104" s="9">
        <f>(INDEX('Resin Fractions'!$A$24:$I$41,MATCH('Disposed Waste by Resin'!$A104,'Resin Fractions'!$A$24:$A$41,0),MATCH('Disposed Waste by Resin'!H$1,'Resin Fractions'!$A$24:$I$24,0)))*$E104</f>
        <v>5573.3910452011296</v>
      </c>
      <c r="I104" s="9">
        <f>(INDEX('Resin Fractions'!$A$24:$I$41,MATCH('Disposed Waste by Resin'!$A104,'Resin Fractions'!$A$24:$A$41,0),MATCH('Disposed Waste by Resin'!I$1,'Resin Fractions'!$A$24:$I$24,0)))*$E104</f>
        <v>8519.6354257098283</v>
      </c>
      <c r="J104" s="9">
        <f>(INDEX('Resin Fractions'!$A$24:$I$41,MATCH('Disposed Waste by Resin'!$A104,'Resin Fractions'!$A$24:$A$41,0),MATCH('Disposed Waste by Resin'!J$1,'Resin Fractions'!$A$24:$I$24,0)))*$E104</f>
        <v>452.394393628415</v>
      </c>
      <c r="K104" s="9">
        <f>(INDEX('Resin Fractions'!$A$24:$I$41,MATCH('Disposed Waste by Resin'!$A104,'Resin Fractions'!$A$24:$A$41,0),MATCH('Disposed Waste by Resin'!K$1,'Resin Fractions'!$A$24:$I$24,0)))*$E104</f>
        <v>2223.3009129582078</v>
      </c>
      <c r="L104" s="9">
        <f>(INDEX('Resin Fractions'!$A$24:$I$41,MATCH('Disposed Waste by Resin'!$A104,'Resin Fractions'!$A$24:$A$41,0),MATCH('Disposed Waste by Resin'!L$1,'Resin Fractions'!$A$24:$I$24,0)))*$E104</f>
        <v>1413.2292735877736</v>
      </c>
      <c r="M104" s="9">
        <f>(INDEX('Resin Fractions'!$A$24:$I$41,MATCH('Disposed Waste by Resin'!$A104,'Resin Fractions'!$A$24:$A$41,0),MATCH('Disposed Waste by Resin'!M$1,'Resin Fractions'!$A$24:$I$24,0)))*$E104</f>
        <v>23982.284304159166</v>
      </c>
    </row>
    <row r="105" spans="1:13" x14ac:dyDescent="0.2">
      <c r="A105" s="37">
        <f>'DRS County Waste Raw'!A104</f>
        <v>2020</v>
      </c>
      <c r="B105" s="63" t="str">
        <f>'DRS County Waste Raw'!B104</f>
        <v>sierra</v>
      </c>
      <c r="C105" s="63" t="str">
        <f>'DRS County Waste Raw'!C104</f>
        <v>Mountain </v>
      </c>
      <c r="D105" s="63">
        <f>'DRS County Waste Raw'!D104</f>
        <v>3200</v>
      </c>
      <c r="E105" s="68">
        <f>'DRS County Waste Raw'!E104</f>
        <v>31.732122450815059</v>
      </c>
      <c r="F105" s="9">
        <f>(INDEX('Resin Fractions'!$A$24:$I$41,MATCH('Disposed Waste by Resin'!$A105,'Resin Fractions'!$A$24:$A$41,0),MATCH('Disposed Waste by Resin'!F$1,'Resin Fractions'!$A$24:$I$24,0)))*$E105</f>
        <v>0.36448785463791217</v>
      </c>
      <c r="G105" s="9">
        <f>(INDEX('Resin Fractions'!$A$24:$I$41,MATCH('Disposed Waste by Resin'!$A105,'Resin Fractions'!$A$24:$A$41,0),MATCH('Disposed Waste by Resin'!G$1,'Resin Fractions'!$A$24:$I$24,0)))*$E105</f>
        <v>0.62913248357502916</v>
      </c>
      <c r="H105" s="9">
        <f>(INDEX('Resin Fractions'!$A$24:$I$41,MATCH('Disposed Waste by Resin'!$A105,'Resin Fractions'!$A$24:$A$41,0),MATCH('Disposed Waste by Resin'!H$1,'Resin Fractions'!$A$24:$I$24,0)))*$E105</f>
        <v>0.95474422825464689</v>
      </c>
      <c r="I105" s="9">
        <f>(INDEX('Resin Fractions'!$A$24:$I$41,MATCH('Disposed Waste by Resin'!$A105,'Resin Fractions'!$A$24:$A$41,0),MATCH('Disposed Waste by Resin'!I$1,'Resin Fractions'!$A$24:$I$24,0)))*$E105</f>
        <v>1.4594477013296923</v>
      </c>
      <c r="J105" s="9">
        <f>(INDEX('Resin Fractions'!$A$24:$I$41,MATCH('Disposed Waste by Resin'!$A105,'Resin Fractions'!$A$24:$A$41,0),MATCH('Disposed Waste by Resin'!J$1,'Resin Fractions'!$A$24:$I$24,0)))*$E105</f>
        <v>7.7496973154860177E-2</v>
      </c>
      <c r="K105" s="9">
        <f>(INDEX('Resin Fractions'!$A$24:$I$41,MATCH('Disposed Waste by Resin'!$A105,'Resin Fractions'!$A$24:$A$41,0),MATCH('Disposed Waste by Resin'!K$1,'Resin Fractions'!$A$24:$I$24,0)))*$E105</f>
        <v>0.38086035899954224</v>
      </c>
      <c r="L105" s="9">
        <f>(INDEX('Resin Fractions'!$A$24:$I$41,MATCH('Disposed Waste by Resin'!$A105,'Resin Fractions'!$A$24:$A$41,0),MATCH('Disposed Waste by Resin'!L$1,'Resin Fractions'!$A$24:$I$24,0)))*$E105</f>
        <v>0.24209183981809451</v>
      </c>
      <c r="M105" s="9">
        <f>(INDEX('Resin Fractions'!$A$24:$I$41,MATCH('Disposed Waste by Resin'!$A105,'Resin Fractions'!$A$24:$A$41,0),MATCH('Disposed Waste by Resin'!M$1,'Resin Fractions'!$A$24:$I$24,0)))*$E105</f>
        <v>4.1082614397697768</v>
      </c>
    </row>
    <row r="106" spans="1:13" x14ac:dyDescent="0.2">
      <c r="A106" s="37">
        <f>'DRS County Waste Raw'!A105</f>
        <v>2020</v>
      </c>
      <c r="B106" s="63" t="str">
        <f>'DRS County Waste Raw'!B105</f>
        <v>siskiyou</v>
      </c>
      <c r="C106" s="63" t="str">
        <f>'DRS County Waste Raw'!C105</f>
        <v>Mountain </v>
      </c>
      <c r="D106" s="63">
        <f>'DRS County Waste Raw'!D105</f>
        <v>44463</v>
      </c>
      <c r="E106" s="68">
        <f>'DRS County Waste Raw'!E105</f>
        <v>925.40818163903623</v>
      </c>
      <c r="F106" s="9">
        <f>(INDEX('Resin Fractions'!$A$24:$I$41,MATCH('Disposed Waste by Resin'!$A106,'Resin Fractions'!$A$24:$A$41,0),MATCH('Disposed Waste by Resin'!F$1,'Resin Fractions'!$A$24:$I$24,0)))*$E106</f>
        <v>10.629608634367283</v>
      </c>
      <c r="G106" s="9">
        <f>(INDEX('Resin Fractions'!$A$24:$I$41,MATCH('Disposed Waste by Resin'!$A106,'Resin Fractions'!$A$24:$A$41,0),MATCH('Disposed Waste by Resin'!G$1,'Resin Fractions'!$A$24:$I$24,0)))*$E106</f>
        <v>18.347475764901578</v>
      </c>
      <c r="H106" s="9">
        <f>(INDEX('Resin Fractions'!$A$24:$I$41,MATCH('Disposed Waste by Resin'!$A106,'Resin Fractions'!$A$24:$A$41,0),MATCH('Disposed Waste by Resin'!H$1,'Resin Fractions'!$A$24:$I$24,0)))*$E106</f>
        <v>27.843335143086335</v>
      </c>
      <c r="I106" s="9">
        <f>(INDEX('Resin Fractions'!$A$24:$I$41,MATCH('Disposed Waste by Resin'!$A106,'Resin Fractions'!$A$24:$A$41,0),MATCH('Disposed Waste by Resin'!I$1,'Resin Fractions'!$A$24:$I$24,0)))*$E106</f>
        <v>42.562070834631207</v>
      </c>
      <c r="J106" s="9">
        <f>(INDEX('Resin Fractions'!$A$24:$I$41,MATCH('Disposed Waste by Resin'!$A106,'Resin Fractions'!$A$24:$A$41,0),MATCH('Disposed Waste by Resin'!J$1,'Resin Fractions'!$A$24:$I$24,0)))*$E106</f>
        <v>2.2600547165078235</v>
      </c>
      <c r="K106" s="9">
        <f>(INDEX('Resin Fractions'!$A$24:$I$41,MATCH('Disposed Waste by Resin'!$A106,'Resin Fractions'!$A$24:$A$41,0),MATCH('Disposed Waste by Resin'!K$1,'Resin Fractions'!$A$24:$I$24,0)))*$E106</f>
        <v>11.107082194910161</v>
      </c>
      <c r="L106" s="9">
        <f>(INDEX('Resin Fractions'!$A$24:$I$41,MATCH('Disposed Waste by Resin'!$A106,'Resin Fractions'!$A$24:$A$41,0),MATCH('Disposed Waste by Resin'!L$1,'Resin Fractions'!$A$24:$I$24,0)))*$E106</f>
        <v>7.0601570891756475</v>
      </c>
      <c r="M106" s="9">
        <f>(INDEX('Resin Fractions'!$A$24:$I$41,MATCH('Disposed Waste by Resin'!$A106,'Resin Fractions'!$A$24:$A$41,0),MATCH('Disposed Waste by Resin'!M$1,'Resin Fractions'!$A$24:$I$24,0)))*$E106</f>
        <v>119.80978437758002</v>
      </c>
    </row>
    <row r="107" spans="1:13" x14ac:dyDescent="0.2">
      <c r="A107" s="37">
        <f>'DRS County Waste Raw'!A106</f>
        <v>2020</v>
      </c>
      <c r="B107" s="63" t="str">
        <f>'DRS County Waste Raw'!B106</f>
        <v>solano</v>
      </c>
      <c r="C107" s="63" t="str">
        <f>'DRS County Waste Raw'!C106</f>
        <v>Bay Area </v>
      </c>
      <c r="D107" s="63">
        <f>'DRS County Waste Raw'!D106</f>
        <v>439211</v>
      </c>
      <c r="E107" s="68">
        <f>'DRS County Waste Raw'!E106</f>
        <v>403044.47368421062</v>
      </c>
      <c r="F107" s="9">
        <f>(INDEX('Resin Fractions'!$A$24:$I$41,MATCH('Disposed Waste by Resin'!$A107,'Resin Fractions'!$A$24:$A$41,0),MATCH('Disposed Waste by Resin'!F$1,'Resin Fractions'!$A$24:$I$24,0)))*$E107</f>
        <v>4629.5300846808323</v>
      </c>
      <c r="G107" s="9">
        <f>(INDEX('Resin Fractions'!$A$24:$I$41,MATCH('Disposed Waste by Resin'!$A107,'Resin Fractions'!$A$24:$A$41,0),MATCH('Disposed Waste by Resin'!G$1,'Resin Fractions'!$A$24:$I$24,0)))*$E107</f>
        <v>7990.9048350979392</v>
      </c>
      <c r="H107" s="9">
        <f>(INDEX('Resin Fractions'!$A$24:$I$41,MATCH('Disposed Waste by Resin'!$A107,'Resin Fractions'!$A$24:$A$41,0),MATCH('Disposed Waste by Resin'!H$1,'Resin Fractions'!$A$24:$I$24,0)))*$E107</f>
        <v>12126.651331828833</v>
      </c>
      <c r="I107" s="9">
        <f>(INDEX('Resin Fractions'!$A$24:$I$41,MATCH('Disposed Waste by Resin'!$A107,'Resin Fractions'!$A$24:$A$41,0),MATCH('Disposed Waste by Resin'!I$1,'Resin Fractions'!$A$24:$I$24,0)))*$E107</f>
        <v>18537.125323520489</v>
      </c>
      <c r="J107" s="9">
        <f>(INDEX('Resin Fractions'!$A$24:$I$41,MATCH('Disposed Waste by Resin'!$A107,'Resin Fractions'!$A$24:$A$41,0),MATCH('Disposed Waste by Resin'!J$1,'Resin Fractions'!$A$24:$I$24,0)))*$E107</f>
        <v>984.32516784006486</v>
      </c>
      <c r="K107" s="9">
        <f>(INDEX('Resin Fractions'!$A$24:$I$41,MATCH('Disposed Waste by Resin'!$A107,'Resin Fractions'!$A$24:$A$41,0),MATCH('Disposed Waste by Resin'!K$1,'Resin Fractions'!$A$24:$I$24,0)))*$E107</f>
        <v>4837.4848917869085</v>
      </c>
      <c r="L107" s="9">
        <f>(INDEX('Resin Fractions'!$A$24:$I$41,MATCH('Disposed Waste by Resin'!$A107,'Resin Fractions'!$A$24:$A$41,0),MATCH('Disposed Waste by Resin'!L$1,'Resin Fractions'!$A$24:$I$24,0)))*$E107</f>
        <v>3074.9212667373872</v>
      </c>
      <c r="M107" s="9">
        <f>(INDEX('Resin Fractions'!$A$24:$I$41,MATCH('Disposed Waste by Resin'!$A107,'Resin Fractions'!$A$24:$A$41,0),MATCH('Disposed Waste by Resin'!M$1,'Resin Fractions'!$A$24:$I$24,0)))*$E107</f>
        <v>52180.942901492446</v>
      </c>
    </row>
    <row r="108" spans="1:13" x14ac:dyDescent="0.2">
      <c r="A108" s="37">
        <f>'DRS County Waste Raw'!A107</f>
        <v>2020</v>
      </c>
      <c r="B108" s="63" t="str">
        <f>'DRS County Waste Raw'!B107</f>
        <v>sonoma</v>
      </c>
      <c r="C108" s="63" t="str">
        <f>'DRS County Waste Raw'!C107</f>
        <v>Bay Area </v>
      </c>
      <c r="D108" s="63">
        <f>'DRS County Waste Raw'!D107</f>
        <v>491354</v>
      </c>
      <c r="E108" s="68">
        <f>'DRS County Waste Raw'!E107</f>
        <v>384234.01088929223</v>
      </c>
      <c r="F108" s="9">
        <f>(INDEX('Resin Fractions'!$A$24:$I$41,MATCH('Disposed Waste by Resin'!$A108,'Resin Fractions'!$A$24:$A$41,0),MATCH('Disposed Waste by Resin'!F$1,'Resin Fractions'!$A$24:$I$24,0)))*$E108</f>
        <v>4413.4655828658906</v>
      </c>
      <c r="G108" s="9">
        <f>(INDEX('Resin Fractions'!$A$24:$I$41,MATCH('Disposed Waste by Resin'!$A108,'Resin Fractions'!$A$24:$A$41,0),MATCH('Disposed Waste by Resin'!G$1,'Resin Fractions'!$A$24:$I$24,0)))*$E108</f>
        <v>7617.9618277807995</v>
      </c>
      <c r="H108" s="9">
        <f>(INDEX('Resin Fractions'!$A$24:$I$41,MATCH('Disposed Waste by Resin'!$A108,'Resin Fractions'!$A$24:$A$41,0),MATCH('Disposed Waste by Resin'!H$1,'Resin Fractions'!$A$24:$I$24,0)))*$E108</f>
        <v>11560.689164876907</v>
      </c>
      <c r="I108" s="9">
        <f>(INDEX('Resin Fractions'!$A$24:$I$41,MATCH('Disposed Waste by Resin'!$A108,'Resin Fractions'!$A$24:$A$41,0),MATCH('Disposed Waste by Resin'!I$1,'Resin Fractions'!$A$24:$I$24,0)))*$E108</f>
        <v>17671.980335833534</v>
      </c>
      <c r="J108" s="9">
        <f>(INDEX('Resin Fractions'!$A$24:$I$41,MATCH('Disposed Waste by Resin'!$A108,'Resin Fractions'!$A$24:$A$41,0),MATCH('Disposed Waste by Resin'!J$1,'Resin Fractions'!$A$24:$I$24,0)))*$E108</f>
        <v>938.38579103008897</v>
      </c>
      <c r="K108" s="9">
        <f>(INDEX('Resin Fractions'!$A$24:$I$41,MATCH('Disposed Waste by Resin'!$A108,'Resin Fractions'!$A$24:$A$41,0),MATCH('Disposed Waste by Resin'!K$1,'Resin Fractions'!$A$24:$I$24,0)))*$E108</f>
        <v>4611.7149445000659</v>
      </c>
      <c r="L108" s="9">
        <f>(INDEX('Resin Fractions'!$A$24:$I$41,MATCH('Disposed Waste by Resin'!$A108,'Resin Fractions'!$A$24:$A$41,0),MATCH('Disposed Waste by Resin'!L$1,'Resin Fractions'!$A$24:$I$24,0)))*$E108</f>
        <v>2931.4118134094506</v>
      </c>
      <c r="M108" s="9">
        <f>(INDEX('Resin Fractions'!$A$24:$I$41,MATCH('Disposed Waste by Resin'!$A108,'Resin Fractions'!$A$24:$A$41,0),MATCH('Disposed Waste by Resin'!M$1,'Resin Fractions'!$A$24:$I$24,0)))*$E108</f>
        <v>49745.609460296728</v>
      </c>
    </row>
    <row r="109" spans="1:13" x14ac:dyDescent="0.2">
      <c r="A109" s="37">
        <f>'DRS County Waste Raw'!A108</f>
        <v>2020</v>
      </c>
      <c r="B109" s="63" t="str">
        <f>'DRS County Waste Raw'!B108</f>
        <v>stanislaus</v>
      </c>
      <c r="C109" s="63" t="str">
        <f>'DRS County Waste Raw'!C108</f>
        <v>Central Valley </v>
      </c>
      <c r="D109" s="63">
        <f>'DRS County Waste Raw'!D108</f>
        <v>554931</v>
      </c>
      <c r="E109" s="68">
        <f>'DRS County Waste Raw'!E108</f>
        <v>453970.79854809429</v>
      </c>
      <c r="F109" s="9">
        <f>(INDEX('Resin Fractions'!$A$24:$I$41,MATCH('Disposed Waste by Resin'!$A109,'Resin Fractions'!$A$24:$A$41,0),MATCH('Disposed Waste by Resin'!F$1,'Resin Fractions'!$A$24:$I$24,0)))*$E109</f>
        <v>5214.4902279237422</v>
      </c>
      <c r="G109" s="9">
        <f>(INDEX('Resin Fractions'!$A$24:$I$41,MATCH('Disposed Waste by Resin'!$A109,'Resin Fractions'!$A$24:$A$41,0),MATCH('Disposed Waste by Resin'!G$1,'Resin Fractions'!$A$24:$I$24,0)))*$E109</f>
        <v>9000.5884858094578</v>
      </c>
      <c r="H109" s="9">
        <f>(INDEX('Resin Fractions'!$A$24:$I$41,MATCH('Disposed Waste by Resin'!$A109,'Resin Fractions'!$A$24:$A$41,0),MATCH('Disposed Waste by Resin'!H$1,'Resin Fractions'!$A$24:$I$24,0)))*$E109</f>
        <v>13658.903541096517</v>
      </c>
      <c r="I109" s="9">
        <f>(INDEX('Resin Fractions'!$A$24:$I$41,MATCH('Disposed Waste by Resin'!$A109,'Resin Fractions'!$A$24:$A$41,0),MATCH('Disposed Waste by Resin'!I$1,'Resin Fractions'!$A$24:$I$24,0)))*$E109</f>
        <v>20879.367254389348</v>
      </c>
      <c r="J109" s="9">
        <f>(INDEX('Resin Fractions'!$A$24:$I$41,MATCH('Disposed Waste by Resin'!$A109,'Resin Fractions'!$A$24:$A$41,0),MATCH('Disposed Waste by Resin'!J$1,'Resin Fractions'!$A$24:$I$24,0)))*$E109</f>
        <v>1108.6986961777732</v>
      </c>
      <c r="K109" s="9">
        <f>(INDEX('Resin Fractions'!$A$24:$I$41,MATCH('Disposed Waste by Resin'!$A109,'Resin Fractions'!$A$24:$A$41,0),MATCH('Disposed Waste by Resin'!K$1,'Resin Fractions'!$A$24:$I$24,0)))*$E109</f>
        <v>5448.7209791381301</v>
      </c>
      <c r="L109" s="9">
        <f>(INDEX('Resin Fractions'!$A$24:$I$41,MATCH('Disposed Waste by Resin'!$A109,'Resin Fractions'!$A$24:$A$41,0),MATCH('Disposed Waste by Resin'!L$1,'Resin Fractions'!$A$24:$I$24,0)))*$E109</f>
        <v>3463.4501998581181</v>
      </c>
      <c r="M109" s="9">
        <f>(INDEX('Resin Fractions'!$A$24:$I$41,MATCH('Disposed Waste by Resin'!$A109,'Resin Fractions'!$A$24:$A$41,0),MATCH('Disposed Waste by Resin'!M$1,'Resin Fractions'!$A$24:$I$24,0)))*$E109</f>
        <v>58774.21938439308</v>
      </c>
    </row>
    <row r="110" spans="1:13" x14ac:dyDescent="0.2">
      <c r="A110" s="37">
        <f>'DRS County Waste Raw'!A109</f>
        <v>2020</v>
      </c>
      <c r="B110" s="63" t="str">
        <f>'DRS County Waste Raw'!B109</f>
        <v>tehama</v>
      </c>
      <c r="C110" s="63" t="str">
        <f>'DRS County Waste Raw'!C109</f>
        <v>Central Valley </v>
      </c>
      <c r="D110" s="63">
        <f>'DRS County Waste Raw'!D109</f>
        <v>65126</v>
      </c>
      <c r="E110" s="68">
        <f>'DRS County Waste Raw'!E109</f>
        <v>57816.987295825769</v>
      </c>
      <c r="F110" s="9">
        <f>(INDEX('Resin Fractions'!$A$24:$I$41,MATCH('Disposed Waste by Resin'!$A110,'Resin Fractions'!$A$24:$A$41,0),MATCH('Disposed Waste by Resin'!F$1,'Resin Fractions'!$A$24:$I$24,0)))*$E110</f>
        <v>664.10904892186534</v>
      </c>
      <c r="G110" s="9">
        <f>(INDEX('Resin Fractions'!$A$24:$I$41,MATCH('Disposed Waste by Resin'!$A110,'Resin Fractions'!$A$24:$A$41,0),MATCH('Disposed Waste by Resin'!G$1,'Resin Fractions'!$A$24:$I$24,0)))*$E110</f>
        <v>1146.3004047910597</v>
      </c>
      <c r="H110" s="9">
        <f>(INDEX('Resin Fractions'!$A$24:$I$41,MATCH('Disposed Waste by Resin'!$A110,'Resin Fractions'!$A$24:$A$41,0),MATCH('Disposed Waste by Resin'!H$1,'Resin Fractions'!$A$24:$I$24,0)))*$E110</f>
        <v>1739.5758824932948</v>
      </c>
      <c r="I110" s="9">
        <f>(INDEX('Resin Fractions'!$A$24:$I$41,MATCH('Disposed Waste by Resin'!$A110,'Resin Fractions'!$A$24:$A$41,0),MATCH('Disposed Waste by Resin'!I$1,'Resin Fractions'!$A$24:$I$24,0)))*$E110</f>
        <v>2659.1624729008181</v>
      </c>
      <c r="J110" s="9">
        <f>(INDEX('Resin Fractions'!$A$24:$I$41,MATCH('Disposed Waste by Resin'!$A110,'Resin Fractions'!$A$24:$A$41,0),MATCH('Disposed Waste by Resin'!J$1,'Resin Fractions'!$A$24:$I$24,0)))*$E110</f>
        <v>141.20207431143371</v>
      </c>
      <c r="K110" s="9">
        <f>(INDEX('Resin Fractions'!$A$24:$I$41,MATCH('Disposed Waste by Resin'!$A110,'Resin Fractions'!$A$24:$A$41,0),MATCH('Disposed Waste by Resin'!K$1,'Resin Fractions'!$A$24:$I$24,0)))*$E110</f>
        <v>693.94029888456373</v>
      </c>
      <c r="L110" s="9">
        <f>(INDEX('Resin Fractions'!$A$24:$I$41,MATCH('Disposed Waste by Resin'!$A110,'Resin Fractions'!$A$24:$A$41,0),MATCH('Disposed Waste by Resin'!L$1,'Resin Fractions'!$A$24:$I$24,0)))*$E110</f>
        <v>441.09942059127332</v>
      </c>
      <c r="M110" s="9">
        <f>(INDEX('Resin Fractions'!$A$24:$I$41,MATCH('Disposed Waste by Resin'!$A110,'Resin Fractions'!$A$24:$A$41,0),MATCH('Disposed Waste by Resin'!M$1,'Resin Fractions'!$A$24:$I$24,0)))*$E110</f>
        <v>7485.3896028943082</v>
      </c>
    </row>
    <row r="111" spans="1:13" x14ac:dyDescent="0.2">
      <c r="A111" s="37">
        <f>'DRS County Waste Raw'!A110</f>
        <v>2020</v>
      </c>
      <c r="B111" s="63" t="str">
        <f>'DRS County Waste Raw'!B110</f>
        <v>trinity</v>
      </c>
      <c r="C111" s="63" t="str">
        <f>'DRS County Waste Raw'!C110</f>
        <v>Mountain </v>
      </c>
      <c r="D111" s="63">
        <f>'DRS County Waste Raw'!D110</f>
        <v>13551</v>
      </c>
      <c r="E111" s="68">
        <f>'DRS County Waste Raw'!E110</f>
        <v>8647.099817847291</v>
      </c>
      <c r="F111" s="9">
        <f>(INDEX('Resin Fractions'!$A$24:$I$41,MATCH('Disposed Waste by Resin'!$A111,'Resin Fractions'!$A$24:$A$41,0),MATCH('Disposed Waste by Resin'!F$1,'Resin Fractions'!$A$24:$I$24,0)))*$E111</f>
        <v>99.324048252123305</v>
      </c>
      <c r="G111" s="9">
        <f>(INDEX('Resin Fractions'!$A$24:$I$41,MATCH('Disposed Waste by Resin'!$A111,'Resin Fractions'!$A$24:$A$41,0),MATCH('Disposed Waste by Resin'!G$1,'Resin Fractions'!$A$24:$I$24,0)))*$E111</f>
        <v>171.44051402662208</v>
      </c>
      <c r="H111" s="9">
        <f>(INDEX('Resin Fractions'!$A$24:$I$41,MATCH('Disposed Waste by Resin'!$A111,'Resin Fractions'!$A$24:$A$41,0),MATCH('Disposed Waste by Resin'!H$1,'Resin Fractions'!$A$24:$I$24,0)))*$E111</f>
        <v>260.17070415091177</v>
      </c>
      <c r="I111" s="9">
        <f>(INDEX('Resin Fractions'!$A$24:$I$41,MATCH('Disposed Waste by Resin'!$A111,'Resin Fractions'!$A$24:$A$41,0),MATCH('Disposed Waste by Resin'!I$1,'Resin Fractions'!$A$24:$I$24,0)))*$E111</f>
        <v>397.70393461347174</v>
      </c>
      <c r="J111" s="9">
        <f>(INDEX('Resin Fractions'!$A$24:$I$41,MATCH('Disposed Waste by Resin'!$A111,'Resin Fractions'!$A$24:$A$41,0),MATCH('Disposed Waste by Resin'!J$1,'Resin Fractions'!$A$24:$I$24,0)))*$E111</f>
        <v>21.118160737271936</v>
      </c>
      <c r="K111" s="9">
        <f>(INDEX('Resin Fractions'!$A$24:$I$41,MATCH('Disposed Waste by Resin'!$A111,'Resin Fractions'!$A$24:$A$41,0),MATCH('Disposed Waste by Resin'!K$1,'Resin Fractions'!$A$24:$I$24,0)))*$E111</f>
        <v>103.78560545500493</v>
      </c>
      <c r="L111" s="9">
        <f>(INDEX('Resin Fractions'!$A$24:$I$41,MATCH('Disposed Waste by Resin'!$A111,'Resin Fractions'!$A$24:$A$41,0),MATCH('Disposed Waste by Resin'!L$1,'Resin Fractions'!$A$24:$I$24,0)))*$E111</f>
        <v>65.970762190210522</v>
      </c>
      <c r="M111" s="9">
        <f>(INDEX('Resin Fractions'!$A$24:$I$41,MATCH('Disposed Waste by Resin'!$A111,'Resin Fractions'!$A$24:$A$41,0),MATCH('Disposed Waste by Resin'!M$1,'Resin Fractions'!$A$24:$I$24,0)))*$E111</f>
        <v>1119.513729425616</v>
      </c>
    </row>
    <row r="112" spans="1:13" x14ac:dyDescent="0.2">
      <c r="A112" s="37">
        <f>'DRS County Waste Raw'!A111</f>
        <v>2020</v>
      </c>
      <c r="B112" s="63" t="str">
        <f>'DRS County Waste Raw'!B111</f>
        <v>tulare</v>
      </c>
      <c r="C112" s="63" t="str">
        <f>'DRS County Waste Raw'!C111</f>
        <v>Central Valley </v>
      </c>
      <c r="D112" s="63">
        <f>'DRS County Waste Raw'!D111</f>
        <v>479403</v>
      </c>
      <c r="E112" s="68">
        <f>'DRS County Waste Raw'!E111</f>
        <v>431132.42286751373</v>
      </c>
      <c r="F112" s="9">
        <f>(INDEX('Resin Fractions'!$A$24:$I$41,MATCH('Disposed Waste by Resin'!$A112,'Resin Fractions'!$A$24:$A$41,0),MATCH('Disposed Waste by Resin'!F$1,'Resin Fractions'!$A$24:$I$24,0)))*$E112</f>
        <v>4952.1595071176507</v>
      </c>
      <c r="G112" s="9">
        <f>(INDEX('Resin Fractions'!$A$24:$I$41,MATCH('Disposed Waste by Resin'!$A112,'Resin Fractions'!$A$24:$A$41,0),MATCH('Disposed Waste by Resin'!G$1,'Resin Fractions'!$A$24:$I$24,0)))*$E112</f>
        <v>8547.7866275343222</v>
      </c>
      <c r="H112" s="9">
        <f>(INDEX('Resin Fractions'!$A$24:$I$41,MATCH('Disposed Waste by Resin'!$A112,'Resin Fractions'!$A$24:$A$41,0),MATCH('Disposed Waste by Resin'!H$1,'Resin Fractions'!$A$24:$I$24,0)))*$E112</f>
        <v>12971.751038217355</v>
      </c>
      <c r="I112" s="9">
        <f>(INDEX('Resin Fractions'!$A$24:$I$41,MATCH('Disposed Waste by Resin'!$A112,'Resin Fractions'!$A$24:$A$41,0),MATCH('Disposed Waste by Resin'!I$1,'Resin Fractions'!$A$24:$I$24,0)))*$E112</f>
        <v>19828.967460275639</v>
      </c>
      <c r="J112" s="9">
        <f>(INDEX('Resin Fractions'!$A$24:$I$41,MATCH('Disposed Waste by Resin'!$A112,'Resin Fractions'!$A$24:$A$41,0),MATCH('Disposed Waste by Resin'!J$1,'Resin Fractions'!$A$24:$I$24,0)))*$E112</f>
        <v>1052.922251038879</v>
      </c>
      <c r="K112" s="9">
        <f>(INDEX('Resin Fractions'!$A$24:$I$41,MATCH('Disposed Waste by Resin'!$A112,'Resin Fractions'!$A$24:$A$41,0),MATCH('Disposed Waste by Resin'!K$1,'Resin Fractions'!$A$24:$I$24,0)))*$E112</f>
        <v>5174.6065711228885</v>
      </c>
      <c r="L112" s="9">
        <f>(INDEX('Resin Fractions'!$A$24:$I$41,MATCH('Disposed Waste by Resin'!$A112,'Resin Fractions'!$A$24:$A$41,0),MATCH('Disposed Waste by Resin'!L$1,'Resin Fractions'!$A$24:$I$24,0)))*$E112</f>
        <v>3289.2108499520878</v>
      </c>
      <c r="M112" s="9">
        <f>(INDEX('Resin Fractions'!$A$24:$I$41,MATCH('Disposed Waste by Resin'!$A112,'Resin Fractions'!$A$24:$A$41,0),MATCH('Disposed Waste by Resin'!M$1,'Resin Fractions'!$A$24:$I$24,0)))*$E112</f>
        <v>55817.404305258809</v>
      </c>
    </row>
    <row r="113" spans="1:13" x14ac:dyDescent="0.2">
      <c r="A113" s="37">
        <f>'DRS County Waste Raw'!A112</f>
        <v>2020</v>
      </c>
      <c r="B113" s="63" t="str">
        <f>'DRS County Waste Raw'!B112</f>
        <v>tuolumne</v>
      </c>
      <c r="C113" s="63" t="str">
        <f>'DRS County Waste Raw'!C112</f>
        <v>Mountain </v>
      </c>
      <c r="D113" s="63">
        <f>'DRS County Waste Raw'!D112</f>
        <v>54925</v>
      </c>
      <c r="E113" s="68">
        <f>'DRS County Waste Raw'!E112</f>
        <v>41386.651542649721</v>
      </c>
      <c r="F113" s="9">
        <f>(INDEX('Resin Fractions'!$A$24:$I$41,MATCH('Disposed Waste by Resin'!$A113,'Resin Fractions'!$A$24:$A$41,0),MATCH('Disposed Waste by Resin'!F$1,'Resin Fractions'!$A$24:$I$24,0)))*$E113</f>
        <v>475.38363860813126</v>
      </c>
      <c r="G113" s="9">
        <f>(INDEX('Resin Fractions'!$A$24:$I$41,MATCH('Disposed Waste by Resin'!$A113,'Resin Fractions'!$A$24:$A$41,0),MATCH('Disposed Waste by Resin'!G$1,'Resin Fractions'!$A$24:$I$24,0)))*$E113</f>
        <v>820.54665307182245</v>
      </c>
      <c r="H113" s="9">
        <f>(INDEX('Resin Fractions'!$A$24:$I$41,MATCH('Disposed Waste by Resin'!$A113,'Resin Fractions'!$A$24:$A$41,0),MATCH('Disposed Waste by Resin'!H$1,'Resin Fractions'!$A$24:$I$24,0)))*$E113</f>
        <v>1245.2260874883953</v>
      </c>
      <c r="I113" s="9">
        <f>(INDEX('Resin Fractions'!$A$24:$I$41,MATCH('Disposed Waste by Resin'!$A113,'Resin Fractions'!$A$24:$A$41,0),MATCH('Disposed Waste by Resin'!I$1,'Resin Fractions'!$A$24:$I$24,0)))*$E113</f>
        <v>1903.4860826998242</v>
      </c>
      <c r="J113" s="9">
        <f>(INDEX('Resin Fractions'!$A$24:$I$41,MATCH('Disposed Waste by Resin'!$A113,'Resin Fractions'!$A$24:$A$41,0),MATCH('Disposed Waste by Resin'!J$1,'Resin Fractions'!$A$24:$I$24,0)))*$E113</f>
        <v>101.07550254609255</v>
      </c>
      <c r="K113" s="9">
        <f>(INDEX('Resin Fractions'!$A$24:$I$41,MATCH('Disposed Waste by Resin'!$A113,'Resin Fractions'!$A$24:$A$41,0),MATCH('Disposed Waste by Resin'!K$1,'Resin Fractions'!$A$24:$I$24,0)))*$E113</f>
        <v>496.73749333201823</v>
      </c>
      <c r="L113" s="9">
        <f>(INDEX('Resin Fractions'!$A$24:$I$41,MATCH('Disposed Waste by Resin'!$A113,'Resin Fractions'!$A$24:$A$41,0),MATCH('Disposed Waste by Resin'!L$1,'Resin Fractions'!$A$24:$I$24,0)))*$E113</f>
        <v>315.74851733918911</v>
      </c>
      <c r="M113" s="9">
        <f>(INDEX('Resin Fractions'!$A$24:$I$41,MATCH('Disposed Waste by Resin'!$A113,'Resin Fractions'!$A$24:$A$41,0),MATCH('Disposed Waste by Resin'!M$1,'Resin Fractions'!$A$24:$I$24,0)))*$E113</f>
        <v>5358.2039750854719</v>
      </c>
    </row>
    <row r="114" spans="1:13" x14ac:dyDescent="0.2">
      <c r="A114" s="37">
        <f>'DRS County Waste Raw'!A113</f>
        <v>2020</v>
      </c>
      <c r="B114" s="63" t="str">
        <f>'DRS County Waste Raw'!B113</f>
        <v>ventura</v>
      </c>
      <c r="C114" s="63" t="str">
        <f>'DRS County Waste Raw'!C113</f>
        <v>Southern </v>
      </c>
      <c r="D114" s="63">
        <f>'DRS County Waste Raw'!D113</f>
        <v>841219</v>
      </c>
      <c r="E114" s="68">
        <f>'DRS County Waste Raw'!E113</f>
        <v>888664.03811252268</v>
      </c>
      <c r="F114" s="9">
        <f>(INDEX('Resin Fractions'!$A$24:$I$41,MATCH('Disposed Waste by Resin'!$A114,'Resin Fractions'!$A$24:$A$41,0),MATCH('Disposed Waste by Resin'!F$1,'Resin Fractions'!$A$24:$I$24,0)))*$E114</f>
        <v>10207.550700321259</v>
      </c>
      <c r="G114" s="9">
        <f>(INDEX('Resin Fractions'!$A$24:$I$41,MATCH('Disposed Waste by Resin'!$A114,'Resin Fractions'!$A$24:$A$41,0),MATCH('Disposed Waste by Resin'!G$1,'Resin Fractions'!$A$24:$I$24,0)))*$E114</f>
        <v>17618.973147104607</v>
      </c>
      <c r="H114" s="9">
        <f>(INDEX('Resin Fractions'!$A$24:$I$41,MATCH('Disposed Waste by Resin'!$A114,'Resin Fractions'!$A$24:$A$41,0),MATCH('Disposed Waste by Resin'!H$1,'Resin Fractions'!$A$24:$I$24,0)))*$E114</f>
        <v>26737.791099870337</v>
      </c>
      <c r="I114" s="9">
        <f>(INDEX('Resin Fractions'!$A$24:$I$41,MATCH('Disposed Waste by Resin'!$A114,'Resin Fractions'!$A$24:$A$41,0),MATCH('Disposed Waste by Resin'!I$1,'Resin Fractions'!$A$24:$I$24,0)))*$E114</f>
        <v>40872.106480994946</v>
      </c>
      <c r="J114" s="9">
        <f>(INDEX('Resin Fractions'!$A$24:$I$41,MATCH('Disposed Waste by Resin'!$A114,'Resin Fractions'!$A$24:$A$41,0),MATCH('Disposed Waste by Resin'!J$1,'Resin Fractions'!$A$24:$I$24,0)))*$E114</f>
        <v>2170.3172616972829</v>
      </c>
      <c r="K114" s="9">
        <f>(INDEX('Resin Fractions'!$A$24:$I$41,MATCH('Disposed Waste by Resin'!$A114,'Resin Fractions'!$A$24:$A$41,0),MATCH('Disposed Waste by Resin'!K$1,'Resin Fractions'!$A$24:$I$24,0)))*$E114</f>
        <v>10666.06575435123</v>
      </c>
      <c r="L114" s="9">
        <f>(INDEX('Resin Fractions'!$A$24:$I$41,MATCH('Disposed Waste by Resin'!$A114,'Resin Fractions'!$A$24:$A$41,0),MATCH('Disposed Waste by Resin'!L$1,'Resin Fractions'!$A$24:$I$24,0)))*$E114</f>
        <v>6779.8273594936263</v>
      </c>
      <c r="M114" s="9">
        <f>(INDEX('Resin Fractions'!$A$24:$I$41,MATCH('Disposed Waste by Resin'!$A114,'Resin Fractions'!$A$24:$A$41,0),MATCH('Disposed Waste by Resin'!M$1,'Resin Fractions'!$A$24:$I$24,0)))*$E114</f>
        <v>115052.63180383327</v>
      </c>
    </row>
    <row r="115" spans="1:13" x14ac:dyDescent="0.2">
      <c r="A115" s="37">
        <f>'DRS County Waste Raw'!A114</f>
        <v>2020</v>
      </c>
      <c r="B115" s="63" t="str">
        <f>'DRS County Waste Raw'!B114</f>
        <v>yolo</v>
      </c>
      <c r="C115" s="63" t="str">
        <f>'DRS County Waste Raw'!C114</f>
        <v>Central Valley </v>
      </c>
      <c r="D115" s="63">
        <f>'DRS County Waste Raw'!D114</f>
        <v>221276</v>
      </c>
      <c r="E115" s="68">
        <f>'DRS County Waste Raw'!E114</f>
        <v>162095.73408259271</v>
      </c>
      <c r="F115" s="9">
        <f>(INDEX('Resin Fractions'!$A$24:$I$41,MATCH('Disposed Waste by Resin'!$A115,'Resin Fractions'!$A$24:$A$41,0),MATCH('Disposed Waste by Resin'!F$1,'Resin Fractions'!$A$24:$I$24,0)))*$E115</f>
        <v>1861.8964569199236</v>
      </c>
      <c r="G115" s="9">
        <f>(INDEX('Resin Fractions'!$A$24:$I$41,MATCH('Disposed Waste by Resin'!$A115,'Resin Fractions'!$A$24:$A$41,0),MATCH('Disposed Waste by Resin'!G$1,'Resin Fractions'!$A$24:$I$24,0)))*$E115</f>
        <v>3213.7683799237843</v>
      </c>
      <c r="H115" s="9">
        <f>(INDEX('Resin Fractions'!$A$24:$I$41,MATCH('Disposed Waste by Resin'!$A115,'Resin Fractions'!$A$24:$A$41,0),MATCH('Disposed Waste by Resin'!H$1,'Resin Fractions'!$A$24:$I$24,0)))*$E115</f>
        <v>4877.0758016560076</v>
      </c>
      <c r="I115" s="9">
        <f>(INDEX('Resin Fractions'!$A$24:$I$41,MATCH('Disposed Waste by Resin'!$A115,'Resin Fractions'!$A$24:$A$41,0),MATCH('Disposed Waste by Resin'!I$1,'Resin Fractions'!$A$24:$I$24,0)))*$E115</f>
        <v>7455.2292198189398</v>
      </c>
      <c r="J115" s="9">
        <f>(INDEX('Resin Fractions'!$A$24:$I$41,MATCH('Disposed Waste by Resin'!$A115,'Resin Fractions'!$A$24:$A$41,0),MATCH('Disposed Waste by Resin'!J$1,'Resin Fractions'!$A$24:$I$24,0)))*$E115</f>
        <v>395.87420514297747</v>
      </c>
      <c r="K115" s="9">
        <f>(INDEX('Resin Fractions'!$A$24:$I$41,MATCH('Disposed Waste by Resin'!$A115,'Resin Fractions'!$A$24:$A$41,0),MATCH('Disposed Waste by Resin'!K$1,'Resin Fractions'!$A$24:$I$24,0)))*$E115</f>
        <v>1945.5313640202114</v>
      </c>
      <c r="L115" s="9">
        <f>(INDEX('Resin Fractions'!$A$24:$I$41,MATCH('Disposed Waste by Resin'!$A115,'Resin Fractions'!$A$24:$A$41,0),MATCH('Disposed Waste by Resin'!L$1,'Resin Fractions'!$A$24:$I$24,0)))*$E115</f>
        <v>1236.6665530030286</v>
      </c>
      <c r="M115" s="9">
        <f>(INDEX('Resin Fractions'!$A$24:$I$41,MATCH('Disposed Waste by Resin'!$A115,'Resin Fractions'!$A$24:$A$41,0),MATCH('Disposed Waste by Resin'!M$1,'Resin Fractions'!$A$24:$I$24,0)))*$E115</f>
        <v>20986.041980484868</v>
      </c>
    </row>
    <row r="116" spans="1:13" x14ac:dyDescent="0.2">
      <c r="A116" s="37">
        <f>'DRS County Waste Raw'!A115</f>
        <v>2020</v>
      </c>
      <c r="B116" s="63" t="str">
        <f>'DRS County Waste Raw'!B115</f>
        <v>yuba</v>
      </c>
      <c r="C116" s="63" t="str">
        <f>'DRS County Waste Raw'!C115</f>
        <v>Central Valley </v>
      </c>
      <c r="D116" s="63">
        <f>'DRS County Waste Raw'!D115</f>
        <v>78510</v>
      </c>
      <c r="E116" s="68">
        <f>'DRS County Waste Raw'!E115</f>
        <v>147137.3774954628</v>
      </c>
      <c r="F116" s="9">
        <f>(INDEX('Resin Fractions'!$A$24:$I$41,MATCH('Disposed Waste by Resin'!$A116,'Resin Fractions'!$A$24:$A$41,0),MATCH('Disposed Waste by Resin'!F$1,'Resin Fractions'!$A$24:$I$24,0)))*$E116</f>
        <v>1690.0787882530165</v>
      </c>
      <c r="G116" s="9">
        <f>(INDEX('Resin Fractions'!$A$24:$I$41,MATCH('Disposed Waste by Resin'!$A116,'Resin Fractions'!$A$24:$A$41,0),MATCH('Disposed Waste by Resin'!G$1,'Resin Fractions'!$A$24:$I$24,0)))*$E116</f>
        <v>2917.1986170770442</v>
      </c>
      <c r="H116" s="9">
        <f>(INDEX('Resin Fractions'!$A$24:$I$41,MATCH('Disposed Waste by Resin'!$A116,'Resin Fractions'!$A$24:$A$41,0),MATCH('Disposed Waste by Resin'!H$1,'Resin Fractions'!$A$24:$I$24,0)))*$E116</f>
        <v>4427.0143650825985</v>
      </c>
      <c r="I116" s="9">
        <f>(INDEX('Resin Fractions'!$A$24:$I$41,MATCH('Disposed Waste by Resin'!$A116,'Resin Fractions'!$A$24:$A$41,0),MATCH('Disposed Waste by Resin'!I$1,'Resin Fractions'!$A$24:$I$24,0)))*$E116</f>
        <v>6767.2532052742245</v>
      </c>
      <c r="J116" s="9">
        <f>(INDEX('Resin Fractions'!$A$24:$I$41,MATCH('Disposed Waste by Resin'!$A116,'Resin Fractions'!$A$24:$A$41,0),MATCH('Disposed Waste by Resin'!J$1,'Resin Fractions'!$A$24:$I$24,0)))*$E116</f>
        <v>359.34253725122392</v>
      </c>
      <c r="K116" s="9">
        <f>(INDEX('Resin Fractions'!$A$24:$I$41,MATCH('Disposed Waste by Resin'!$A116,'Resin Fractions'!$A$24:$A$41,0),MATCH('Disposed Waste by Resin'!K$1,'Resin Fractions'!$A$24:$I$24,0)))*$E116</f>
        <v>1765.9957824136577</v>
      </c>
      <c r="L116" s="9">
        <f>(INDEX('Resin Fractions'!$A$24:$I$41,MATCH('Disposed Waste by Resin'!$A116,'Resin Fractions'!$A$24:$A$41,0),MATCH('Disposed Waste by Resin'!L$1,'Resin Fractions'!$A$24:$I$24,0)))*$E116</f>
        <v>1122.5457256790316</v>
      </c>
      <c r="M116" s="9">
        <f>(INDEX('Resin Fractions'!$A$24:$I$41,MATCH('Disposed Waste by Resin'!$A116,'Resin Fractions'!$A$24:$A$41,0),MATCH('Disposed Waste by Resin'!M$1,'Resin Fractions'!$A$24:$I$24,0)))*$E116</f>
        <v>19049.429021030795</v>
      </c>
    </row>
    <row r="117" spans="1:13" x14ac:dyDescent="0.2">
      <c r="A117" s="37">
        <f>'DRS County Waste Raw'!A116</f>
        <v>2019</v>
      </c>
      <c r="B117" s="63" t="str">
        <f>'DRS County Waste Raw'!B116</f>
        <v>alameda</v>
      </c>
      <c r="C117" s="63" t="str">
        <f>'DRS County Waste Raw'!C116</f>
        <v>Bay Area </v>
      </c>
      <c r="D117" s="63">
        <f>'DRS County Waste Raw'!D116</f>
        <v>1659608</v>
      </c>
      <c r="E117" s="68">
        <f>'DRS County Waste Raw'!E116</f>
        <v>1329640.2087114339</v>
      </c>
      <c r="F117" s="9">
        <f>(INDEX('Resin Fractions'!$A$24:$I$41,MATCH('Disposed Waste by Resin'!$A117,'Resin Fractions'!$A$24:$A$41,0),MATCH('Disposed Waste by Resin'!F$1,'Resin Fractions'!$A$24:$I$24,0)))*$E117</f>
        <v>13820.347307213648</v>
      </c>
      <c r="G117" s="9">
        <f>(INDEX('Resin Fractions'!$A$24:$I$41,MATCH('Disposed Waste by Resin'!$A117,'Resin Fractions'!$A$24:$A$41,0),MATCH('Disposed Waste by Resin'!G$1,'Resin Fractions'!$A$24:$I$24,0)))*$E117</f>
        <v>25924.533705069545</v>
      </c>
      <c r="H117" s="9">
        <f>(INDEX('Resin Fractions'!$A$24:$I$41,MATCH('Disposed Waste by Resin'!$A117,'Resin Fractions'!$A$24:$A$41,0),MATCH('Disposed Waste by Resin'!H$1,'Resin Fractions'!$A$24:$I$24,0)))*$E117</f>
        <v>35925.732621992953</v>
      </c>
      <c r="I117" s="9">
        <f>(INDEX('Resin Fractions'!$A$24:$I$41,MATCH('Disposed Waste by Resin'!$A117,'Resin Fractions'!$A$24:$A$41,0),MATCH('Disposed Waste by Resin'!I$1,'Resin Fractions'!$A$24:$I$24,0)))*$E117</f>
        <v>63641.138991092172</v>
      </c>
      <c r="J117" s="9">
        <f>(INDEX('Resin Fractions'!$A$24:$I$41,MATCH('Disposed Waste by Resin'!$A117,'Resin Fractions'!$A$24:$A$41,0),MATCH('Disposed Waste by Resin'!J$1,'Resin Fractions'!$A$24:$I$24,0)))*$E117</f>
        <v>2703.3101656981585</v>
      </c>
      <c r="K117" s="9">
        <f>(INDEX('Resin Fractions'!$A$24:$I$41,MATCH('Disposed Waste by Resin'!$A117,'Resin Fractions'!$A$24:$A$41,0),MATCH('Disposed Waste by Resin'!K$1,'Resin Fractions'!$A$24:$I$24,0)))*$E117</f>
        <v>12574.550565412743</v>
      </c>
      <c r="L117" s="9">
        <f>(INDEX('Resin Fractions'!$A$24:$I$41,MATCH('Disposed Waste by Resin'!$A117,'Resin Fractions'!$A$24:$A$41,0),MATCH('Disposed Waste by Resin'!L$1,'Resin Fractions'!$A$24:$I$24,0)))*$E117</f>
        <v>8051.5330294540772</v>
      </c>
      <c r="M117" s="9">
        <f>(INDEX('Resin Fractions'!$A$24:$I$41,MATCH('Disposed Waste by Resin'!$A117,'Resin Fractions'!$A$24:$A$41,0),MATCH('Disposed Waste by Resin'!M$1,'Resin Fractions'!$A$24:$I$24,0)))*$E117</f>
        <v>162641.1463859333</v>
      </c>
    </row>
    <row r="118" spans="1:13" x14ac:dyDescent="0.2">
      <c r="A118" s="37">
        <f>'DRS County Waste Raw'!A117</f>
        <v>2019</v>
      </c>
      <c r="B118" s="63" t="str">
        <f>'DRS County Waste Raw'!B117</f>
        <v>alpine</v>
      </c>
      <c r="C118" s="63" t="str">
        <f>'DRS County Waste Raw'!C117</f>
        <v>Mountain </v>
      </c>
      <c r="D118" s="63">
        <f>'DRS County Waste Raw'!D117</f>
        <v>1149</v>
      </c>
      <c r="E118" s="68">
        <f>'DRS County Waste Raw'!E117</f>
        <v>513.77495462794911</v>
      </c>
      <c r="F118" s="9">
        <f>(INDEX('Resin Fractions'!$A$24:$I$41,MATCH('Disposed Waste by Resin'!$A118,'Resin Fractions'!$A$24:$A$41,0),MATCH('Disposed Waste by Resin'!F$1,'Resin Fractions'!$A$24:$I$24,0)))*$E118</f>
        <v>5.3402027587503502</v>
      </c>
      <c r="G118" s="9">
        <f>(INDEX('Resin Fractions'!$A$24:$I$41,MATCH('Disposed Waste by Resin'!$A118,'Resin Fractions'!$A$24:$A$41,0),MATCH('Disposed Waste by Resin'!G$1,'Resin Fractions'!$A$24:$I$24,0)))*$E118</f>
        <v>10.017278389152182</v>
      </c>
      <c r="H118" s="9">
        <f>(INDEX('Resin Fractions'!$A$24:$I$41,MATCH('Disposed Waste by Resin'!$A118,'Resin Fractions'!$A$24:$A$41,0),MATCH('Disposed Waste by Resin'!H$1,'Resin Fractions'!$A$24:$I$24,0)))*$E118</f>
        <v>13.881756528503166</v>
      </c>
      <c r="I118" s="9">
        <f>(INDEX('Resin Fractions'!$A$24:$I$41,MATCH('Disposed Waste by Resin'!$A118,'Resin Fractions'!$A$24:$A$41,0),MATCH('Disposed Waste by Resin'!I$1,'Resin Fractions'!$A$24:$I$24,0)))*$E118</f>
        <v>24.591030779150813</v>
      </c>
      <c r="J118" s="9">
        <f>(INDEX('Resin Fractions'!$A$24:$I$41,MATCH('Disposed Waste by Resin'!$A118,'Resin Fractions'!$A$24:$A$41,0),MATCH('Disposed Waste by Resin'!J$1,'Resin Fractions'!$A$24:$I$24,0)))*$E118</f>
        <v>1.0445630694884247</v>
      </c>
      <c r="K118" s="9">
        <f>(INDEX('Resin Fractions'!$A$24:$I$41,MATCH('Disposed Waste by Resin'!$A118,'Resin Fractions'!$A$24:$A$41,0),MATCH('Disposed Waste by Resin'!K$1,'Resin Fractions'!$A$24:$I$24,0)))*$E118</f>
        <v>4.8588250444627432</v>
      </c>
      <c r="L118" s="9">
        <f>(INDEX('Resin Fractions'!$A$24:$I$41,MATCH('Disposed Waste by Resin'!$A118,'Resin Fractions'!$A$24:$A$41,0),MATCH('Disposed Waste by Resin'!L$1,'Resin Fractions'!$A$24:$I$24,0)))*$E118</f>
        <v>3.1111243400965525</v>
      </c>
      <c r="M118" s="9">
        <f>(INDEX('Resin Fractions'!$A$24:$I$41,MATCH('Disposed Waste by Resin'!$A118,'Resin Fractions'!$A$24:$A$41,0),MATCH('Disposed Waste by Resin'!M$1,'Resin Fractions'!$A$24:$I$24,0)))*$E118</f>
        <v>62.844780909604232</v>
      </c>
    </row>
    <row r="119" spans="1:13" x14ac:dyDescent="0.2">
      <c r="A119" s="37">
        <f>'DRS County Waste Raw'!A118</f>
        <v>2019</v>
      </c>
      <c r="B119" s="63" t="str">
        <f>'DRS County Waste Raw'!B118</f>
        <v>amador</v>
      </c>
      <c r="C119" s="63" t="str">
        <f>'DRS County Waste Raw'!C118</f>
        <v>Mountain </v>
      </c>
      <c r="D119" s="63">
        <f>'DRS County Waste Raw'!D118</f>
        <v>37756</v>
      </c>
      <c r="E119" s="68">
        <f>'DRS County Waste Raw'!E118</f>
        <v>32457.704174228671</v>
      </c>
      <c r="F119" s="9">
        <f>(INDEX('Resin Fractions'!$A$24:$I$41,MATCH('Disposed Waste by Resin'!$A119,'Resin Fractions'!$A$24:$A$41,0),MATCH('Disposed Waste by Resin'!F$1,'Resin Fractions'!$A$24:$I$24,0)))*$E119</f>
        <v>337.36701217644293</v>
      </c>
      <c r="G119" s="9">
        <f>(INDEX('Resin Fractions'!$A$24:$I$41,MATCH('Disposed Waste by Resin'!$A119,'Resin Fractions'!$A$24:$A$41,0),MATCH('Disposed Waste by Resin'!G$1,'Resin Fractions'!$A$24:$I$24,0)))*$E119</f>
        <v>632.8410049132201</v>
      </c>
      <c r="H119" s="9">
        <f>(INDEX('Resin Fractions'!$A$24:$I$41,MATCH('Disposed Waste by Resin'!$A119,'Resin Fractions'!$A$24:$A$41,0),MATCH('Disposed Waste by Resin'!H$1,'Resin Fractions'!$A$24:$I$24,0)))*$E119</f>
        <v>876.97919636254778</v>
      </c>
      <c r="I119" s="9">
        <f>(INDEX('Resin Fractions'!$A$24:$I$41,MATCH('Disposed Waste by Resin'!$A119,'Resin Fractions'!$A$24:$A$41,0),MATCH('Disposed Waste by Resin'!I$1,'Resin Fractions'!$A$24:$I$24,0)))*$E119</f>
        <v>1553.5370013258507</v>
      </c>
      <c r="J119" s="9">
        <f>(INDEX('Resin Fractions'!$A$24:$I$41,MATCH('Disposed Waste by Resin'!$A119,'Resin Fractions'!$A$24:$A$41,0),MATCH('Disposed Waste by Resin'!J$1,'Resin Fractions'!$A$24:$I$24,0)))*$E119</f>
        <v>65.990213799602728</v>
      </c>
      <c r="K119" s="9">
        <f>(INDEX('Resin Fractions'!$A$24:$I$41,MATCH('Disposed Waste by Resin'!$A119,'Resin Fractions'!$A$24:$A$41,0),MATCH('Disposed Waste by Resin'!K$1,'Resin Fractions'!$A$24:$I$24,0)))*$E119</f>
        <v>306.95600185826191</v>
      </c>
      <c r="L119" s="9">
        <f>(INDEX('Resin Fractions'!$A$24:$I$41,MATCH('Disposed Waste by Resin'!$A119,'Resin Fractions'!$A$24:$A$41,0),MATCH('Disposed Waste by Resin'!L$1,'Resin Fractions'!$A$24:$I$24,0)))*$E119</f>
        <v>196.54510709503361</v>
      </c>
      <c r="M119" s="9">
        <f>(INDEX('Resin Fractions'!$A$24:$I$41,MATCH('Disposed Waste by Resin'!$A119,'Resin Fractions'!$A$24:$A$41,0),MATCH('Disposed Waste by Resin'!M$1,'Resin Fractions'!$A$24:$I$24,0)))*$E119</f>
        <v>3970.2155375309603</v>
      </c>
    </row>
    <row r="120" spans="1:13" x14ac:dyDescent="0.2">
      <c r="A120" s="37">
        <f>'DRS County Waste Raw'!A119</f>
        <v>2019</v>
      </c>
      <c r="B120" s="63" t="str">
        <f>'DRS County Waste Raw'!B119</f>
        <v>butte</v>
      </c>
      <c r="C120" s="63" t="str">
        <f>'DRS County Waste Raw'!C119</f>
        <v>Central Valley </v>
      </c>
      <c r="D120" s="63">
        <f>'DRS County Waste Raw'!D119</f>
        <v>220855</v>
      </c>
      <c r="E120" s="68">
        <f>'DRS County Waste Raw'!E119</f>
        <v>1649785.1451905619</v>
      </c>
      <c r="F120" s="9">
        <f>(INDEX('Resin Fractions'!$A$24:$I$41,MATCH('Disposed Waste by Resin'!$A120,'Resin Fractions'!$A$24:$A$41,0),MATCH('Disposed Waste by Resin'!F$1,'Resin Fractions'!$A$24:$I$24,0)))*$E120</f>
        <v>17147.949903614699</v>
      </c>
      <c r="G120" s="9">
        <f>(INDEX('Resin Fractions'!$A$24:$I$41,MATCH('Disposed Waste by Resin'!$A120,'Resin Fractions'!$A$24:$A$41,0),MATCH('Disposed Waste by Resin'!G$1,'Resin Fractions'!$A$24:$I$24,0)))*$E120</f>
        <v>32166.529202711514</v>
      </c>
      <c r="H120" s="9">
        <f>(INDEX('Resin Fractions'!$A$24:$I$41,MATCH('Disposed Waste by Resin'!$A120,'Resin Fractions'!$A$24:$A$41,0),MATCH('Disposed Waste by Resin'!H$1,'Resin Fractions'!$A$24:$I$24,0)))*$E120</f>
        <v>44575.772920774391</v>
      </c>
      <c r="I120" s="9">
        <f>(INDEX('Resin Fractions'!$A$24:$I$41,MATCH('Disposed Waste by Resin'!$A120,'Resin Fractions'!$A$24:$A$41,0),MATCH('Disposed Waste by Resin'!I$1,'Resin Fractions'!$A$24:$I$24,0)))*$E120</f>
        <v>78964.373251213983</v>
      </c>
      <c r="J120" s="9">
        <f>(INDEX('Resin Fractions'!$A$24:$I$41,MATCH('Disposed Waste by Resin'!$A120,'Resin Fractions'!$A$24:$A$41,0),MATCH('Disposed Waste by Resin'!J$1,'Resin Fractions'!$A$24:$I$24,0)))*$E120</f>
        <v>3354.2013282928383</v>
      </c>
      <c r="K120" s="9">
        <f>(INDEX('Resin Fractions'!$A$24:$I$41,MATCH('Disposed Waste by Resin'!$A120,'Resin Fractions'!$A$24:$A$41,0),MATCH('Disposed Waste by Resin'!K$1,'Resin Fractions'!$A$24:$I$24,0)))*$E120</f>
        <v>15602.195687486004</v>
      </c>
      <c r="L120" s="9">
        <f>(INDEX('Resin Fractions'!$A$24:$I$41,MATCH('Disposed Waste by Resin'!$A120,'Resin Fractions'!$A$24:$A$41,0),MATCH('Disposed Waste by Resin'!L$1,'Resin Fractions'!$A$24:$I$24,0)))*$E120</f>
        <v>9990.1458311624483</v>
      </c>
      <c r="M120" s="9">
        <f>(INDEX('Resin Fractions'!$A$24:$I$41,MATCH('Disposed Waste by Resin'!$A120,'Resin Fractions'!$A$24:$A$41,0),MATCH('Disposed Waste by Resin'!M$1,'Resin Fractions'!$A$24:$I$24,0)))*$E120</f>
        <v>201801.16812525588</v>
      </c>
    </row>
    <row r="121" spans="1:13" x14ac:dyDescent="0.2">
      <c r="A121" s="37">
        <f>'DRS County Waste Raw'!A120</f>
        <v>2019</v>
      </c>
      <c r="B121" s="63" t="str">
        <f>'DRS County Waste Raw'!B120</f>
        <v>calaveras</v>
      </c>
      <c r="C121" s="63" t="str">
        <f>'DRS County Waste Raw'!C120</f>
        <v>Mountain </v>
      </c>
      <c r="D121" s="63">
        <f>'DRS County Waste Raw'!D120</f>
        <v>45084</v>
      </c>
      <c r="E121" s="68">
        <f>'DRS County Waste Raw'!E120</f>
        <v>32360.16333938294</v>
      </c>
      <c r="F121" s="9">
        <f>(INDEX('Resin Fractions'!$A$24:$I$41,MATCH('Disposed Waste by Resin'!$A121,'Resin Fractions'!$A$24:$A$41,0),MATCH('Disposed Waste by Resin'!F$1,'Resin Fractions'!$A$24:$I$24,0)))*$E121</f>
        <v>336.35316782563916</v>
      </c>
      <c r="G121" s="9">
        <f>(INDEX('Resin Fractions'!$A$24:$I$41,MATCH('Disposed Waste by Resin'!$A121,'Resin Fractions'!$A$24:$A$41,0),MATCH('Disposed Waste by Resin'!G$1,'Resin Fractions'!$A$24:$I$24,0)))*$E121</f>
        <v>630.93921174841398</v>
      </c>
      <c r="H121" s="9">
        <f>(INDEX('Resin Fractions'!$A$24:$I$41,MATCH('Disposed Waste by Resin'!$A121,'Resin Fractions'!$A$24:$A$41,0),MATCH('Disposed Waste by Resin'!H$1,'Resin Fractions'!$A$24:$I$24,0)))*$E121</f>
        <v>874.34372706082615</v>
      </c>
      <c r="I121" s="9">
        <f>(INDEX('Resin Fractions'!$A$24:$I$41,MATCH('Disposed Waste by Resin'!$A121,'Resin Fractions'!$A$24:$A$41,0),MATCH('Disposed Waste by Resin'!I$1,'Resin Fractions'!$A$24:$I$24,0)))*$E121</f>
        <v>1548.8683625564649</v>
      </c>
      <c r="J121" s="9">
        <f>(INDEX('Resin Fractions'!$A$24:$I$41,MATCH('Disposed Waste by Resin'!$A121,'Resin Fractions'!$A$24:$A$41,0),MATCH('Disposed Waste by Resin'!J$1,'Resin Fractions'!$A$24:$I$24,0)))*$E121</f>
        <v>65.79190215959548</v>
      </c>
      <c r="K121" s="9">
        <f>(INDEX('Resin Fractions'!$A$24:$I$41,MATCH('Disposed Waste by Resin'!$A121,'Resin Fractions'!$A$24:$A$41,0),MATCH('Disposed Waste by Resin'!K$1,'Resin Fractions'!$A$24:$I$24,0)))*$E121</f>
        <v>306.03354768462583</v>
      </c>
      <c r="L121" s="9">
        <f>(INDEX('Resin Fractions'!$A$24:$I$41,MATCH('Disposed Waste by Resin'!$A121,'Resin Fractions'!$A$24:$A$41,0),MATCH('Disposed Waste by Resin'!L$1,'Resin Fractions'!$A$24:$I$24,0)))*$E121</f>
        <v>195.95445614424594</v>
      </c>
      <c r="M121" s="9">
        <f>(INDEX('Resin Fractions'!$A$24:$I$41,MATCH('Disposed Waste by Resin'!$A121,'Resin Fractions'!$A$24:$A$41,0),MATCH('Disposed Waste by Resin'!M$1,'Resin Fractions'!$A$24:$I$24,0)))*$E121</f>
        <v>3958.2843751798118</v>
      </c>
    </row>
    <row r="122" spans="1:13" x14ac:dyDescent="0.2">
      <c r="A122" s="37">
        <f>'DRS County Waste Raw'!A121</f>
        <v>2019</v>
      </c>
      <c r="B122" s="63" t="str">
        <f>'DRS County Waste Raw'!B121</f>
        <v>colusa</v>
      </c>
      <c r="C122" s="63" t="str">
        <f>'DRS County Waste Raw'!C121</f>
        <v>Central Valley </v>
      </c>
      <c r="D122" s="63">
        <f>'DRS County Waste Raw'!D121</f>
        <v>21942</v>
      </c>
      <c r="E122" s="68">
        <f>'DRS County Waste Raw'!E121</f>
        <v>21546.560798548089</v>
      </c>
      <c r="F122" s="9">
        <f>(INDEX('Resin Fractions'!$A$24:$I$41,MATCH('Disposed Waste by Resin'!$A122,'Resin Fractions'!$A$24:$A$41,0),MATCH('Disposed Waste by Resin'!F$1,'Resin Fractions'!$A$24:$I$24,0)))*$E122</f>
        <v>223.95603830340795</v>
      </c>
      <c r="G122" s="9">
        <f>(INDEX('Resin Fractions'!$A$24:$I$41,MATCH('Disposed Waste by Resin'!$A122,'Resin Fractions'!$A$24:$A$41,0),MATCH('Disposed Waste by Resin'!G$1,'Resin Fractions'!$A$24:$I$24,0)))*$E122</f>
        <v>420.10202308158182</v>
      </c>
      <c r="H122" s="9">
        <f>(INDEX('Resin Fractions'!$A$24:$I$41,MATCH('Disposed Waste by Resin'!$A122,'Resin Fractions'!$A$24:$A$41,0),MATCH('Disposed Waste by Resin'!H$1,'Resin Fractions'!$A$24:$I$24,0)))*$E122</f>
        <v>582.16950502897123</v>
      </c>
      <c r="I122" s="9">
        <f>(INDEX('Resin Fractions'!$A$24:$I$41,MATCH('Disposed Waste by Resin'!$A122,'Resin Fractions'!$A$24:$A$41,0),MATCH('Disposed Waste by Resin'!I$1,'Resin Fractions'!$A$24:$I$24,0)))*$E122</f>
        <v>1031.2922710793359</v>
      </c>
      <c r="J122" s="9">
        <f>(INDEX('Resin Fractions'!$A$24:$I$41,MATCH('Disposed Waste by Resin'!$A122,'Resin Fractions'!$A$24:$A$41,0),MATCH('Disposed Waste by Resin'!J$1,'Resin Fractions'!$A$24:$I$24,0)))*$E122</f>
        <v>43.806615098528198</v>
      </c>
      <c r="K122" s="9">
        <f>(INDEX('Resin Fractions'!$A$24:$I$41,MATCH('Disposed Waste by Resin'!$A122,'Resin Fractions'!$A$24:$A$41,0),MATCH('Disposed Waste by Resin'!K$1,'Resin Fractions'!$A$24:$I$24,0)))*$E122</f>
        <v>203.76814456795921</v>
      </c>
      <c r="L122" s="9">
        <f>(INDEX('Resin Fractions'!$A$24:$I$41,MATCH('Disposed Waste by Resin'!$A122,'Resin Fractions'!$A$24:$A$41,0),MATCH('Disposed Waste by Resin'!L$1,'Resin Fractions'!$A$24:$I$24,0)))*$E122</f>
        <v>130.47352569818426</v>
      </c>
      <c r="M122" s="9">
        <f>(INDEX('Resin Fractions'!$A$24:$I$41,MATCH('Disposed Waste by Resin'!$A122,'Resin Fractions'!$A$24:$A$41,0),MATCH('Disposed Waste by Resin'!M$1,'Resin Fractions'!$A$24:$I$24,0)))*$E122</f>
        <v>2635.5681228579688</v>
      </c>
    </row>
    <row r="123" spans="1:13" x14ac:dyDescent="0.2">
      <c r="A123" s="37">
        <f>'DRS County Waste Raw'!A122</f>
        <v>2019</v>
      </c>
      <c r="B123" s="63" t="str">
        <f>'DRS County Waste Raw'!B122</f>
        <v>contracosta</v>
      </c>
      <c r="C123" s="63" t="str">
        <f>'DRS County Waste Raw'!C122</f>
        <v>Bay Area </v>
      </c>
      <c r="D123" s="63">
        <f>'DRS County Waste Raw'!D122</f>
        <v>1147623</v>
      </c>
      <c r="E123" s="68">
        <f>'DRS County Waste Raw'!E122</f>
        <v>720979.11070780386</v>
      </c>
      <c r="F123" s="9">
        <f>(INDEX('Resin Fractions'!$A$24:$I$41,MATCH('Disposed Waste by Resin'!$A123,'Resin Fractions'!$A$24:$A$41,0),MATCH('Disposed Waste by Resin'!F$1,'Resin Fractions'!$A$24:$I$24,0)))*$E123</f>
        <v>7493.893194523851</v>
      </c>
      <c r="G123" s="9">
        <f>(INDEX('Resin Fractions'!$A$24:$I$41,MATCH('Disposed Waste by Resin'!$A123,'Resin Fractions'!$A$24:$A$41,0),MATCH('Disposed Waste by Resin'!G$1,'Resin Fractions'!$A$24:$I$24,0)))*$E123</f>
        <v>14057.221745955763</v>
      </c>
      <c r="H123" s="9">
        <f>(INDEX('Resin Fractions'!$A$24:$I$41,MATCH('Disposed Waste by Resin'!$A123,'Resin Fractions'!$A$24:$A$41,0),MATCH('Disposed Waste by Resin'!H$1,'Resin Fractions'!$A$24:$I$24,0)))*$E123</f>
        <v>19480.234267608666</v>
      </c>
      <c r="I123" s="9">
        <f>(INDEX('Resin Fractions'!$A$24:$I$41,MATCH('Disposed Waste by Resin'!$A123,'Resin Fractions'!$A$24:$A$41,0),MATCH('Disposed Waste by Resin'!I$1,'Resin Fractions'!$A$24:$I$24,0)))*$E123</f>
        <v>34508.53207778358</v>
      </c>
      <c r="J123" s="9">
        <f>(INDEX('Resin Fractions'!$A$24:$I$41,MATCH('Disposed Waste by Resin'!$A123,'Resin Fractions'!$A$24:$A$41,0),MATCH('Disposed Waste by Resin'!J$1,'Resin Fractions'!$A$24:$I$24,0)))*$E123</f>
        <v>1465.8327466805827</v>
      </c>
      <c r="K123" s="9">
        <f>(INDEX('Resin Fractions'!$A$24:$I$41,MATCH('Disposed Waste by Resin'!$A123,'Resin Fractions'!$A$24:$A$41,0),MATCH('Disposed Waste by Resin'!K$1,'Resin Fractions'!$A$24:$I$24,0)))*$E123</f>
        <v>6818.3770502755187</v>
      </c>
      <c r="L123" s="9">
        <f>(INDEX('Resin Fractions'!$A$24:$I$41,MATCH('Disposed Waste by Resin'!$A123,'Resin Fractions'!$A$24:$A$41,0),MATCH('Disposed Waste by Resin'!L$1,'Resin Fractions'!$A$24:$I$24,0)))*$E123</f>
        <v>4365.8330166143023</v>
      </c>
      <c r="M123" s="9">
        <f>(INDEX('Resin Fractions'!$A$24:$I$41,MATCH('Disposed Waste by Resin'!$A123,'Resin Fractions'!$A$24:$A$41,0),MATCH('Disposed Waste by Resin'!M$1,'Resin Fractions'!$A$24:$I$24,0)))*$E123</f>
        <v>88189.924099442273</v>
      </c>
    </row>
    <row r="124" spans="1:13" x14ac:dyDescent="0.2">
      <c r="A124" s="37">
        <f>'DRS County Waste Raw'!A123</f>
        <v>2019</v>
      </c>
      <c r="B124" s="63" t="str">
        <f>'DRS County Waste Raw'!B123</f>
        <v>delnorte</v>
      </c>
      <c r="C124" s="63" t="str">
        <f>'DRS County Waste Raw'!C123</f>
        <v>Coastal </v>
      </c>
      <c r="D124" s="63">
        <f>'DRS County Waste Raw'!D123</f>
        <v>27145</v>
      </c>
      <c r="E124" s="68">
        <f>'DRS County Waste Raw'!E123</f>
        <v>80.499092558983648</v>
      </c>
      <c r="F124" s="9">
        <f>(INDEX('Resin Fractions'!$A$24:$I$41,MATCH('Disposed Waste by Resin'!$A124,'Resin Fractions'!$A$24:$A$41,0),MATCH('Disposed Waste by Resin'!F$1,'Resin Fractions'!$A$24:$I$24,0)))*$E124</f>
        <v>0.83671162303285795</v>
      </c>
      <c r="G124" s="9">
        <f>(INDEX('Resin Fractions'!$A$24:$I$41,MATCH('Disposed Waste by Resin'!$A124,'Resin Fractions'!$A$24:$A$41,0),MATCH('Disposed Waste by Resin'!G$1,'Resin Fractions'!$A$24:$I$24,0)))*$E124</f>
        <v>1.5695234128752162</v>
      </c>
      <c r="H124" s="9">
        <f>(INDEX('Resin Fractions'!$A$24:$I$41,MATCH('Disposed Waste by Resin'!$A124,'Resin Fractions'!$A$24:$A$41,0),MATCH('Disposed Waste by Resin'!H$1,'Resin Fractions'!$A$24:$I$24,0)))*$E124</f>
        <v>2.1750161108543495</v>
      </c>
      <c r="I124" s="9">
        <f>(INDEX('Resin Fractions'!$A$24:$I$41,MATCH('Disposed Waste by Resin'!$A124,'Resin Fractions'!$A$24:$A$41,0),MATCH('Disposed Waste by Resin'!I$1,'Resin Fractions'!$A$24:$I$24,0)))*$E124</f>
        <v>3.852962556816681</v>
      </c>
      <c r="J124" s="9">
        <f>(INDEX('Resin Fractions'!$A$24:$I$41,MATCH('Disposed Waste by Resin'!$A124,'Resin Fractions'!$A$24:$A$41,0),MATCH('Disposed Waste by Resin'!J$1,'Resin Fractions'!$A$24:$I$24,0)))*$E124</f>
        <v>0.16366383463619016</v>
      </c>
      <c r="K124" s="9">
        <f>(INDEX('Resin Fractions'!$A$24:$I$41,MATCH('Disposed Waste by Resin'!$A124,'Resin Fractions'!$A$24:$A$41,0),MATCH('Disposed Waste by Resin'!K$1,'Resin Fractions'!$A$24:$I$24,0)))*$E124</f>
        <v>0.76128858259615306</v>
      </c>
      <c r="L124" s="9">
        <f>(INDEX('Resin Fractions'!$A$24:$I$41,MATCH('Disposed Waste by Resin'!$A124,'Resin Fractions'!$A$24:$A$41,0),MATCH('Disposed Waste by Resin'!L$1,'Resin Fractions'!$A$24:$I$24,0)))*$E124</f>
        <v>0.48745600376199288</v>
      </c>
      <c r="M124" s="9">
        <f>(INDEX('Resin Fractions'!$A$24:$I$41,MATCH('Disposed Waste by Resin'!$A124,'Resin Fractions'!$A$24:$A$41,0),MATCH('Disposed Waste by Resin'!M$1,'Resin Fractions'!$A$24:$I$24,0)))*$E124</f>
        <v>9.8466221245734413</v>
      </c>
    </row>
    <row r="125" spans="1:13" x14ac:dyDescent="0.2">
      <c r="A125" s="37">
        <f>'DRS County Waste Raw'!A124</f>
        <v>2019</v>
      </c>
      <c r="B125" s="63" t="str">
        <f>'DRS County Waste Raw'!B124</f>
        <v>eldorado</v>
      </c>
      <c r="C125" s="63" t="str">
        <f>'DRS County Waste Raw'!C124</f>
        <v>Mountain </v>
      </c>
      <c r="D125" s="63">
        <f>'DRS County Waste Raw'!D124</f>
        <v>189691</v>
      </c>
      <c r="E125" s="68">
        <f>'DRS County Waste Raw'!E124</f>
        <v>110245.2359346642</v>
      </c>
      <c r="F125" s="9">
        <f>(INDEX('Resin Fractions'!$A$24:$I$41,MATCH('Disposed Waste by Resin'!$A125,'Resin Fractions'!$A$24:$A$41,0),MATCH('Disposed Waste by Resin'!F$1,'Resin Fractions'!$A$24:$I$24,0)))*$E125</f>
        <v>1145.894535679942</v>
      </c>
      <c r="G125" s="9">
        <f>(INDEX('Resin Fractions'!$A$24:$I$41,MATCH('Disposed Waste by Resin'!$A125,'Resin Fractions'!$A$24:$A$41,0),MATCH('Disposed Waste by Resin'!G$1,'Resin Fractions'!$A$24:$I$24,0)))*$E125</f>
        <v>2149.4960186119174</v>
      </c>
      <c r="H125" s="9">
        <f>(INDEX('Resin Fractions'!$A$24:$I$41,MATCH('Disposed Waste by Resin'!$A125,'Resin Fractions'!$A$24:$A$41,0),MATCH('Disposed Waste by Resin'!H$1,'Resin Fractions'!$A$24:$I$24,0)))*$E125</f>
        <v>2978.7312711275235</v>
      </c>
      <c r="I125" s="9">
        <f>(INDEX('Resin Fractions'!$A$24:$I$41,MATCH('Disposed Waste by Resin'!$A125,'Resin Fractions'!$A$24:$A$41,0),MATCH('Disposed Waste by Resin'!I$1,'Resin Fractions'!$A$24:$I$24,0)))*$E125</f>
        <v>5276.7149618791309</v>
      </c>
      <c r="J125" s="9">
        <f>(INDEX('Resin Fractions'!$A$24:$I$41,MATCH('Disposed Waste by Resin'!$A125,'Resin Fractions'!$A$24:$A$41,0),MATCH('Disposed Waste by Resin'!J$1,'Resin Fractions'!$A$24:$I$24,0)))*$E125</f>
        <v>224.14113612793821</v>
      </c>
      <c r="K125" s="9">
        <f>(INDEX('Resin Fractions'!$A$24:$I$41,MATCH('Disposed Waste by Resin'!$A125,'Resin Fractions'!$A$24:$A$41,0),MATCH('Disposed Waste by Resin'!K$1,'Resin Fractions'!$A$24:$I$24,0)))*$E125</f>
        <v>1042.6010621322541</v>
      </c>
      <c r="L125" s="9">
        <f>(INDEX('Resin Fractions'!$A$24:$I$41,MATCH('Disposed Waste by Resin'!$A125,'Resin Fractions'!$A$24:$A$41,0),MATCH('Disposed Waste by Resin'!L$1,'Resin Fractions'!$A$24:$I$24,0)))*$E125</f>
        <v>667.58146501009412</v>
      </c>
      <c r="M125" s="9">
        <f>(INDEX('Resin Fractions'!$A$24:$I$41,MATCH('Disposed Waste by Resin'!$A125,'Resin Fractions'!$A$24:$A$41,0),MATCH('Disposed Waste by Resin'!M$1,'Resin Fractions'!$A$24:$I$24,0)))*$E125</f>
        <v>13485.160450568801</v>
      </c>
    </row>
    <row r="126" spans="1:13" x14ac:dyDescent="0.2">
      <c r="A126" s="37">
        <f>'DRS County Waste Raw'!A125</f>
        <v>2019</v>
      </c>
      <c r="B126" s="63" t="str">
        <f>'DRS County Waste Raw'!B125</f>
        <v>fresno</v>
      </c>
      <c r="C126" s="63" t="str">
        <f>'DRS County Waste Raw'!C125</f>
        <v>Central Valley </v>
      </c>
      <c r="D126" s="63">
        <f>'DRS County Waste Raw'!D125</f>
        <v>1013007</v>
      </c>
      <c r="E126" s="68">
        <f>'DRS County Waste Raw'!E125</f>
        <v>875664.34664246812</v>
      </c>
      <c r="F126" s="9">
        <f>(INDEX('Resin Fractions'!$A$24:$I$41,MATCH('Disposed Waste by Resin'!$A126,'Resin Fractions'!$A$24:$A$41,0),MATCH('Disposed Waste by Resin'!F$1,'Resin Fractions'!$A$24:$I$24,0)))*$E126</f>
        <v>9101.6993287765981</v>
      </c>
      <c r="G126" s="9">
        <f>(INDEX('Resin Fractions'!$A$24:$I$41,MATCH('Disposed Waste by Resin'!$A126,'Resin Fractions'!$A$24:$A$41,0),MATCH('Disposed Waste by Resin'!G$1,'Resin Fractions'!$A$24:$I$24,0)))*$E126</f>
        <v>17073.182444490219</v>
      </c>
      <c r="H126" s="9">
        <f>(INDEX('Resin Fractions'!$A$24:$I$41,MATCH('Disposed Waste by Resin'!$A126,'Resin Fractions'!$A$24:$A$41,0),MATCH('Disposed Waste by Resin'!H$1,'Resin Fractions'!$A$24:$I$24,0)))*$E126</f>
        <v>23659.696042568194</v>
      </c>
      <c r="I126" s="9">
        <f>(INDEX('Resin Fractions'!$A$24:$I$41,MATCH('Disposed Waste by Resin'!$A126,'Resin Fractions'!$A$24:$A$41,0),MATCH('Disposed Waste by Resin'!I$1,'Resin Fractions'!$A$24:$I$24,0)))*$E126</f>
        <v>41912.297799886779</v>
      </c>
      <c r="J126" s="9">
        <f>(INDEX('Resin Fractions'!$A$24:$I$41,MATCH('Disposed Waste by Resin'!$A126,'Resin Fractions'!$A$24:$A$41,0),MATCH('Disposed Waste by Resin'!J$1,'Resin Fractions'!$A$24:$I$24,0)))*$E126</f>
        <v>1780.3254703857724</v>
      </c>
      <c r="K126" s="9">
        <f>(INDEX('Resin Fractions'!$A$24:$I$41,MATCH('Disposed Waste by Resin'!$A126,'Resin Fractions'!$A$24:$A$41,0),MATCH('Disposed Waste by Resin'!K$1,'Resin Fractions'!$A$24:$I$24,0)))*$E126</f>
        <v>8281.25197556696</v>
      </c>
      <c r="L126" s="9">
        <f>(INDEX('Resin Fractions'!$A$24:$I$41,MATCH('Disposed Waste by Resin'!$A126,'Resin Fractions'!$A$24:$A$41,0),MATCH('Disposed Waste by Resin'!L$1,'Resin Fractions'!$A$24:$I$24,0)))*$E126</f>
        <v>5302.5174505965042</v>
      </c>
      <c r="M126" s="9">
        <f>(INDEX('Resin Fractions'!$A$24:$I$41,MATCH('Disposed Waste by Resin'!$A126,'Resin Fractions'!$A$24:$A$41,0),MATCH('Disposed Waste by Resin'!M$1,'Resin Fractions'!$A$24:$I$24,0)))*$E126</f>
        <v>107110.97051227103</v>
      </c>
    </row>
    <row r="127" spans="1:13" x14ac:dyDescent="0.2">
      <c r="A127" s="37">
        <f>'DRS County Waste Raw'!A126</f>
        <v>2019</v>
      </c>
      <c r="B127" s="63" t="str">
        <f>'DRS County Waste Raw'!B126</f>
        <v>glenn</v>
      </c>
      <c r="C127" s="63" t="str">
        <f>'DRS County Waste Raw'!C126</f>
        <v>Central Valley </v>
      </c>
      <c r="D127" s="63">
        <f>'DRS County Waste Raw'!D126</f>
        <v>28661</v>
      </c>
      <c r="E127" s="68">
        <f>'DRS County Waste Raw'!E126</f>
        <v>74023.393829401088</v>
      </c>
      <c r="F127" s="9">
        <f>(INDEX('Resin Fractions'!$A$24:$I$41,MATCH('Disposed Waste by Resin'!$A127,'Resin Fractions'!$A$24:$A$41,0),MATCH('Disposed Waste by Resin'!F$1,'Resin Fractions'!$A$24:$I$24,0)))*$E127</f>
        <v>769.402884237688</v>
      </c>
      <c r="G127" s="9">
        <f>(INDEX('Resin Fractions'!$A$24:$I$41,MATCH('Disposed Waste by Resin'!$A127,'Resin Fractions'!$A$24:$A$41,0),MATCH('Disposed Waste by Resin'!G$1,'Resin Fractions'!$A$24:$I$24,0)))*$E127</f>
        <v>1443.2640918355551</v>
      </c>
      <c r="H127" s="9">
        <f>(INDEX('Resin Fractions'!$A$24:$I$41,MATCH('Disposed Waste by Resin'!$A127,'Resin Fractions'!$A$24:$A$41,0),MATCH('Disposed Waste by Resin'!H$1,'Resin Fractions'!$A$24:$I$24,0)))*$E127</f>
        <v>2000.0483116141174</v>
      </c>
      <c r="I127" s="9">
        <f>(INDEX('Resin Fractions'!$A$24:$I$41,MATCH('Disposed Waste by Resin'!$A127,'Resin Fractions'!$A$24:$A$41,0),MATCH('Disposed Waste by Resin'!I$1,'Resin Fractions'!$A$24:$I$24,0)))*$E127</f>
        <v>3543.013414023239</v>
      </c>
      <c r="J127" s="9">
        <f>(INDEX('Resin Fractions'!$A$24:$I$41,MATCH('Disposed Waste by Resin'!$A127,'Resin Fractions'!$A$24:$A$41,0),MATCH('Disposed Waste by Resin'!J$1,'Resin Fractions'!$A$24:$I$24,0)))*$E127</f>
        <v>150.49800068277486</v>
      </c>
      <c r="K127" s="9">
        <f>(INDEX('Resin Fractions'!$A$24:$I$41,MATCH('Disposed Waste by Resin'!$A127,'Resin Fractions'!$A$24:$A$41,0),MATCH('Disposed Waste by Resin'!K$1,'Resin Fractions'!$A$24:$I$24,0)))*$E127</f>
        <v>700.04720271908946</v>
      </c>
      <c r="L127" s="9">
        <f>(INDEX('Resin Fractions'!$A$24:$I$41,MATCH('Disposed Waste by Resin'!$A127,'Resin Fractions'!$A$24:$A$41,0),MATCH('Disposed Waste by Resin'!L$1,'Resin Fractions'!$A$24:$I$24,0)))*$E127</f>
        <v>448.24291298117447</v>
      </c>
      <c r="M127" s="9">
        <f>(INDEX('Resin Fractions'!$A$24:$I$41,MATCH('Disposed Waste by Resin'!$A127,'Resin Fractions'!$A$24:$A$41,0),MATCH('Disposed Waste by Resin'!M$1,'Resin Fractions'!$A$24:$I$24,0)))*$E127</f>
        <v>9054.516818093638</v>
      </c>
    </row>
    <row r="128" spans="1:13" x14ac:dyDescent="0.2">
      <c r="A128" s="37">
        <f>'DRS County Waste Raw'!A127</f>
        <v>2019</v>
      </c>
      <c r="B128" s="63" t="str">
        <f>'DRS County Waste Raw'!B127</f>
        <v>humboldt</v>
      </c>
      <c r="C128" s="63" t="str">
        <f>'DRS County Waste Raw'!C127</f>
        <v>Coastal </v>
      </c>
      <c r="D128" s="63">
        <f>'DRS County Waste Raw'!D127</f>
        <v>133717</v>
      </c>
      <c r="E128" s="68">
        <f>'DRS County Waste Raw'!E127</f>
        <v>20907.078039927401</v>
      </c>
      <c r="F128" s="9">
        <f>(INDEX('Resin Fractions'!$A$24:$I$41,MATCH('Disposed Waste by Resin'!$A128,'Resin Fractions'!$A$24:$A$41,0),MATCH('Disposed Waste by Resin'!F$1,'Resin Fractions'!$A$24:$I$24,0)))*$E128</f>
        <v>217.30922229768723</v>
      </c>
      <c r="G128" s="9">
        <f>(INDEX('Resin Fractions'!$A$24:$I$41,MATCH('Disposed Waste by Resin'!$A128,'Resin Fractions'!$A$24:$A$41,0),MATCH('Disposed Waste by Resin'!G$1,'Resin Fractions'!$A$24:$I$24,0)))*$E128</f>
        <v>407.63376872145005</v>
      </c>
      <c r="H128" s="9">
        <f>(INDEX('Resin Fractions'!$A$24:$I$41,MATCH('Disposed Waste by Resin'!$A128,'Resin Fractions'!$A$24:$A$41,0),MATCH('Disposed Waste by Resin'!H$1,'Resin Fractions'!$A$24:$I$24,0)))*$E128</f>
        <v>564.89123196527873</v>
      </c>
      <c r="I128" s="9">
        <f>(INDEX('Resin Fractions'!$A$24:$I$41,MATCH('Disposed Waste by Resin'!$A128,'Resin Fractions'!$A$24:$A$41,0),MATCH('Disposed Waste by Resin'!I$1,'Resin Fractions'!$A$24:$I$24,0)))*$E128</f>
        <v>1000.6844338184377</v>
      </c>
      <c r="J128" s="9">
        <f>(INDEX('Resin Fractions'!$A$24:$I$41,MATCH('Disposed Waste by Resin'!$A128,'Resin Fractions'!$A$24:$A$41,0),MATCH('Disposed Waste by Resin'!J$1,'Resin Fractions'!$A$24:$I$24,0)))*$E128</f>
        <v>42.506473728823885</v>
      </c>
      <c r="K128" s="9">
        <f>(INDEX('Resin Fractions'!$A$24:$I$41,MATCH('Disposed Waste by Resin'!$A128,'Resin Fractions'!$A$24:$A$41,0),MATCH('Disposed Waste by Resin'!K$1,'Resin Fractions'!$A$24:$I$24,0)))*$E128</f>
        <v>197.72048729097426</v>
      </c>
      <c r="L128" s="9">
        <f>(INDEX('Resin Fractions'!$A$24:$I$41,MATCH('Disposed Waste by Resin'!$A128,'Resin Fractions'!$A$24:$A$41,0),MATCH('Disposed Waste by Resin'!L$1,'Resin Fractions'!$A$24:$I$24,0)))*$E128</f>
        <v>126.60118751296147</v>
      </c>
      <c r="M128" s="9">
        <f>(INDEX('Resin Fractions'!$A$24:$I$41,MATCH('Disposed Waste by Resin'!$A128,'Resin Fractions'!$A$24:$A$41,0),MATCH('Disposed Waste by Resin'!M$1,'Resin Fractions'!$A$24:$I$24,0)))*$E128</f>
        <v>2557.3468053356137</v>
      </c>
    </row>
    <row r="129" spans="1:13" x14ac:dyDescent="0.2">
      <c r="A129" s="37">
        <f>'DRS County Waste Raw'!A128</f>
        <v>2019</v>
      </c>
      <c r="B129" s="63" t="str">
        <f>'DRS County Waste Raw'!B128</f>
        <v>imperial</v>
      </c>
      <c r="C129" s="63" t="str">
        <f>'DRS County Waste Raw'!C128</f>
        <v>Southern </v>
      </c>
      <c r="D129" s="63">
        <f>'DRS County Waste Raw'!D128</f>
        <v>188552</v>
      </c>
      <c r="E129" s="68">
        <f>'DRS County Waste Raw'!E128</f>
        <v>122588.2304900181</v>
      </c>
      <c r="F129" s="9">
        <f>(INDEX('Resin Fractions'!$A$24:$I$41,MATCH('Disposed Waste by Resin'!$A129,'Resin Fractions'!$A$24:$A$41,0),MATCH('Disposed Waste by Resin'!F$1,'Resin Fractions'!$A$24:$I$24,0)))*$E129</f>
        <v>1274.188242841034</v>
      </c>
      <c r="G129" s="9">
        <f>(INDEX('Resin Fractions'!$A$24:$I$41,MATCH('Disposed Waste by Resin'!$A129,'Resin Fractions'!$A$24:$A$41,0),MATCH('Disposed Waste by Resin'!G$1,'Resin Fractions'!$A$24:$I$24,0)))*$E129</f>
        <v>2390.1523828488744</v>
      </c>
      <c r="H129" s="9">
        <f>(INDEX('Resin Fractions'!$A$24:$I$41,MATCH('Disposed Waste by Resin'!$A129,'Resin Fractions'!$A$24:$A$41,0),MATCH('Disposed Waste by Resin'!H$1,'Resin Fractions'!$A$24:$I$24,0)))*$E129</f>
        <v>3312.2283474381834</v>
      </c>
      <c r="I129" s="9">
        <f>(INDEX('Resin Fractions'!$A$24:$I$41,MATCH('Disposed Waste by Resin'!$A129,'Resin Fractions'!$A$24:$A$41,0),MATCH('Disposed Waste by Resin'!I$1,'Resin Fractions'!$A$24:$I$24,0)))*$E129</f>
        <v>5867.4929986119614</v>
      </c>
      <c r="J129" s="9">
        <f>(INDEX('Resin Fractions'!$A$24:$I$41,MATCH('Disposed Waste by Resin'!$A129,'Resin Fractions'!$A$24:$A$41,0),MATCH('Disposed Waste by Resin'!J$1,'Resin Fractions'!$A$24:$I$24,0)))*$E129</f>
        <v>249.23585155398675</v>
      </c>
      <c r="K129" s="9">
        <f>(INDEX('Resin Fractions'!$A$24:$I$41,MATCH('Disposed Waste by Resin'!$A129,'Resin Fractions'!$A$24:$A$41,0),MATCH('Disposed Waste by Resin'!K$1,'Resin Fractions'!$A$24:$I$24,0)))*$E129</f>
        <v>1159.3300901415114</v>
      </c>
      <c r="L129" s="9">
        <f>(INDEX('Resin Fractions'!$A$24:$I$41,MATCH('Disposed Waste by Resin'!$A129,'Resin Fractions'!$A$24:$A$41,0),MATCH('Disposed Waste by Resin'!L$1,'Resin Fractions'!$A$24:$I$24,0)))*$E129</f>
        <v>742.323510033773</v>
      </c>
      <c r="M129" s="9">
        <f>(INDEX('Resin Fractions'!$A$24:$I$41,MATCH('Disposed Waste by Resin'!$A129,'Resin Fractions'!$A$24:$A$41,0),MATCH('Disposed Waste by Resin'!M$1,'Resin Fractions'!$A$24:$I$24,0)))*$E129</f>
        <v>14994.951423469325</v>
      </c>
    </row>
    <row r="130" spans="1:13" x14ac:dyDescent="0.2">
      <c r="A130" s="37">
        <f>'DRS County Waste Raw'!A129</f>
        <v>2019</v>
      </c>
      <c r="B130" s="63" t="str">
        <f>'DRS County Waste Raw'!B129</f>
        <v>inyo</v>
      </c>
      <c r="C130" s="63" t="str">
        <f>'DRS County Waste Raw'!C129</f>
        <v>Mountain </v>
      </c>
      <c r="D130" s="63">
        <f>'DRS County Waste Raw'!D129</f>
        <v>18569</v>
      </c>
      <c r="E130" s="68">
        <f>'DRS County Waste Raw'!E129</f>
        <v>16366.17967332123</v>
      </c>
      <c r="F130" s="9">
        <f>(INDEX('Resin Fractions'!$A$24:$I$41,MATCH('Disposed Waste by Resin'!$A130,'Resin Fractions'!$A$24:$A$41,0),MATCH('Disposed Waste by Resin'!F$1,'Resin Fractions'!$A$24:$I$24,0)))*$E130</f>
        <v>170.11089593684818</v>
      </c>
      <c r="G130" s="9">
        <f>(INDEX('Resin Fractions'!$A$24:$I$41,MATCH('Disposed Waste by Resin'!$A130,'Resin Fractions'!$A$24:$A$41,0),MATCH('Disposed Waste by Resin'!G$1,'Resin Fractions'!$A$24:$I$24,0)))*$E130</f>
        <v>319.09803402788128</v>
      </c>
      <c r="H130" s="9">
        <f>(INDEX('Resin Fractions'!$A$24:$I$41,MATCH('Disposed Waste by Resin'!$A130,'Resin Fractions'!$A$24:$A$41,0),MATCH('Disposed Waste by Resin'!H$1,'Resin Fractions'!$A$24:$I$24,0)))*$E130</f>
        <v>442.20007121854297</v>
      </c>
      <c r="I130" s="9">
        <f>(INDEX('Resin Fractions'!$A$24:$I$41,MATCH('Disposed Waste by Resin'!$A130,'Resin Fractions'!$A$24:$A$41,0),MATCH('Disposed Waste by Resin'!I$1,'Resin Fractions'!$A$24:$I$24,0)))*$E130</f>
        <v>783.34146975926001</v>
      </c>
      <c r="J130" s="9">
        <f>(INDEX('Resin Fractions'!$A$24:$I$41,MATCH('Disposed Waste by Resin'!$A130,'Resin Fractions'!$A$24:$A$41,0),MATCH('Disposed Waste by Resin'!J$1,'Resin Fractions'!$A$24:$I$24,0)))*$E130</f>
        <v>33.274309542284371</v>
      </c>
      <c r="K130" s="9">
        <f>(INDEX('Resin Fractions'!$A$24:$I$41,MATCH('Disposed Waste by Resin'!$A130,'Resin Fractions'!$A$24:$A$41,0),MATCH('Disposed Waste by Resin'!K$1,'Resin Fractions'!$A$24:$I$24,0)))*$E130</f>
        <v>154.77672269271102</v>
      </c>
      <c r="L130" s="9">
        <f>(INDEX('Resin Fractions'!$A$24:$I$41,MATCH('Disposed Waste by Resin'!$A130,'Resin Fractions'!$A$24:$A$41,0),MATCH('Disposed Waste by Resin'!L$1,'Resin Fractions'!$A$24:$I$24,0)))*$E130</f>
        <v>99.104130081496294</v>
      </c>
      <c r="M130" s="9">
        <f>(INDEX('Resin Fractions'!$A$24:$I$41,MATCH('Disposed Waste by Resin'!$A130,'Resin Fractions'!$A$24:$A$41,0),MATCH('Disposed Waste by Resin'!M$1,'Resin Fractions'!$A$24:$I$24,0)))*$E130</f>
        <v>2001.9056332590242</v>
      </c>
    </row>
    <row r="131" spans="1:13" x14ac:dyDescent="0.2">
      <c r="A131" s="37">
        <f>'DRS County Waste Raw'!A130</f>
        <v>2019</v>
      </c>
      <c r="B131" s="63" t="str">
        <f>'DRS County Waste Raw'!B130</f>
        <v>kern</v>
      </c>
      <c r="C131" s="63" t="str">
        <f>'DRS County Waste Raw'!C130</f>
        <v>Central Valley </v>
      </c>
      <c r="D131" s="63">
        <f>'DRS County Waste Raw'!D130</f>
        <v>907065</v>
      </c>
      <c r="E131" s="68">
        <f>'DRS County Waste Raw'!E130</f>
        <v>985702.11433756794</v>
      </c>
      <c r="F131" s="9">
        <f>(INDEX('Resin Fractions'!$A$24:$I$41,MATCH('Disposed Waste by Resin'!$A131,'Resin Fractions'!$A$24:$A$41,0),MATCH('Disposed Waste by Resin'!F$1,'Resin Fractions'!$A$24:$I$24,0)))*$E131</f>
        <v>10245.437429123725</v>
      </c>
      <c r="G131" s="9">
        <f>(INDEX('Resin Fractions'!$A$24:$I$41,MATCH('Disposed Waste by Resin'!$A131,'Resin Fractions'!$A$24:$A$41,0),MATCH('Disposed Waste by Resin'!G$1,'Resin Fractions'!$A$24:$I$24,0)))*$E131</f>
        <v>19218.633370802672</v>
      </c>
      <c r="H131" s="9">
        <f>(INDEX('Resin Fractions'!$A$24:$I$41,MATCH('Disposed Waste by Resin'!$A131,'Resin Fractions'!$A$24:$A$41,0),MATCH('Disposed Waste by Resin'!H$1,'Resin Fractions'!$A$24:$I$24,0)))*$E131</f>
        <v>26632.821700648434</v>
      </c>
      <c r="I131" s="9">
        <f>(INDEX('Resin Fractions'!$A$24:$I$41,MATCH('Disposed Waste by Resin'!$A131,'Resin Fractions'!$A$24:$A$41,0),MATCH('Disposed Waste by Resin'!I$1,'Resin Fractions'!$A$24:$I$24,0)))*$E131</f>
        <v>47179.082620526315</v>
      </c>
      <c r="J131" s="9">
        <f>(INDEX('Resin Fractions'!$A$24:$I$41,MATCH('Disposed Waste by Resin'!$A131,'Resin Fractions'!$A$24:$A$41,0),MATCH('Disposed Waste by Resin'!J$1,'Resin Fractions'!$A$24:$I$24,0)))*$E131</f>
        <v>2004.0447999246805</v>
      </c>
      <c r="K131" s="9">
        <f>(INDEX('Resin Fractions'!$A$24:$I$41,MATCH('Disposed Waste by Resin'!$A131,'Resin Fractions'!$A$24:$A$41,0),MATCH('Disposed Waste by Resin'!K$1,'Resin Fractions'!$A$24:$I$24,0)))*$E131</f>
        <v>9321.8909882274656</v>
      </c>
      <c r="L131" s="9">
        <f>(INDEX('Resin Fractions'!$A$24:$I$41,MATCH('Disposed Waste by Resin'!$A131,'Resin Fractions'!$A$24:$A$41,0),MATCH('Disposed Waste by Resin'!L$1,'Resin Fractions'!$A$24:$I$24,0)))*$E131</f>
        <v>5968.842607793048</v>
      </c>
      <c r="M131" s="9">
        <f>(INDEX('Resin Fractions'!$A$24:$I$41,MATCH('Disposed Waste by Resin'!$A131,'Resin Fractions'!$A$24:$A$41,0),MATCH('Disposed Waste by Resin'!M$1,'Resin Fractions'!$A$24:$I$24,0)))*$E131</f>
        <v>120570.75351704634</v>
      </c>
    </row>
    <row r="132" spans="1:13" x14ac:dyDescent="0.2">
      <c r="A132" s="37">
        <f>'DRS County Waste Raw'!A131</f>
        <v>2019</v>
      </c>
      <c r="B132" s="63" t="str">
        <f>'DRS County Waste Raw'!B131</f>
        <v>kings</v>
      </c>
      <c r="C132" s="63" t="str">
        <f>'DRS County Waste Raw'!C131</f>
        <v>Central Valley </v>
      </c>
      <c r="D132" s="63">
        <f>'DRS County Waste Raw'!D131</f>
        <v>152762</v>
      </c>
      <c r="E132" s="68">
        <f>'DRS County Waste Raw'!E131</f>
        <v>104716.8602540835</v>
      </c>
      <c r="F132" s="9">
        <f>(INDEX('Resin Fractions'!$A$24:$I$41,MATCH('Disposed Waste by Resin'!$A132,'Resin Fractions'!$A$24:$A$41,0),MATCH('Disposed Waste by Resin'!F$1,'Resin Fractions'!$A$24:$I$24,0)))*$E132</f>
        <v>1088.4323203755305</v>
      </c>
      <c r="G132" s="9">
        <f>(INDEX('Resin Fractions'!$A$24:$I$41,MATCH('Disposed Waste by Resin'!$A132,'Resin Fractions'!$A$24:$A$41,0),MATCH('Disposed Waste by Resin'!G$1,'Resin Fractions'!$A$24:$I$24,0)))*$E132</f>
        <v>2041.7070387611996</v>
      </c>
      <c r="H132" s="9">
        <f>(INDEX('Resin Fractions'!$A$24:$I$41,MATCH('Disposed Waste by Resin'!$A132,'Resin Fractions'!$A$24:$A$41,0),MATCH('Disposed Waste by Resin'!H$1,'Resin Fractions'!$A$24:$I$24,0)))*$E132</f>
        <v>2829.3593243157266</v>
      </c>
      <c r="I132" s="9">
        <f>(INDEX('Resin Fractions'!$A$24:$I$41,MATCH('Disposed Waste by Resin'!$A132,'Resin Fractions'!$A$24:$A$41,0),MATCH('Disposed Waste by Resin'!I$1,'Resin Fractions'!$A$24:$I$24,0)))*$E132</f>
        <v>5012.1079480586222</v>
      </c>
      <c r="J132" s="9">
        <f>(INDEX('Resin Fractions'!$A$24:$I$41,MATCH('Disposed Waste by Resin'!$A132,'Resin Fractions'!$A$24:$A$41,0),MATCH('Disposed Waste by Resin'!J$1,'Resin Fractions'!$A$24:$I$24,0)))*$E132</f>
        <v>212.90131795818269</v>
      </c>
      <c r="K132" s="9">
        <f>(INDEX('Resin Fractions'!$A$24:$I$41,MATCH('Disposed Waste by Resin'!$A132,'Resin Fractions'!$A$24:$A$41,0),MATCH('Disposed Waste by Resin'!K$1,'Resin Fractions'!$A$24:$I$24,0)))*$E132</f>
        <v>990.31861829172863</v>
      </c>
      <c r="L132" s="9">
        <f>(INDEX('Resin Fractions'!$A$24:$I$41,MATCH('Disposed Waste by Resin'!$A132,'Resin Fractions'!$A$24:$A$41,0),MATCH('Disposed Waste by Resin'!L$1,'Resin Fractions'!$A$24:$I$24,0)))*$E132</f>
        <v>634.10481538728891</v>
      </c>
      <c r="M132" s="9">
        <f>(INDEX('Resin Fractions'!$A$24:$I$41,MATCH('Disposed Waste by Resin'!$A132,'Resin Fractions'!$A$24:$A$41,0),MATCH('Disposed Waste by Resin'!M$1,'Resin Fractions'!$A$24:$I$24,0)))*$E132</f>
        <v>12808.93138314828</v>
      </c>
    </row>
    <row r="133" spans="1:13" x14ac:dyDescent="0.2">
      <c r="A133" s="37">
        <f>'DRS County Waste Raw'!A132</f>
        <v>2019</v>
      </c>
      <c r="B133" s="63" t="str">
        <f>'DRS County Waste Raw'!B132</f>
        <v>lake</v>
      </c>
      <c r="C133" s="63" t="str">
        <f>'DRS County Waste Raw'!C132</f>
        <v>Coastal </v>
      </c>
      <c r="D133" s="63">
        <f>'DRS County Waste Raw'!D132</f>
        <v>64187</v>
      </c>
      <c r="E133" s="68">
        <f>'DRS County Waste Raw'!E132</f>
        <v>48316.034482758623</v>
      </c>
      <c r="F133" s="9">
        <f>(INDEX('Resin Fractions'!$A$24:$I$41,MATCH('Disposed Waste by Resin'!$A133,'Resin Fractions'!$A$24:$A$41,0),MATCH('Disposed Waste by Resin'!F$1,'Resin Fractions'!$A$24:$I$24,0)))*$E133</f>
        <v>502.19929623379238</v>
      </c>
      <c r="G133" s="9">
        <f>(INDEX('Resin Fractions'!$A$24:$I$41,MATCH('Disposed Waste by Resin'!$A133,'Resin Fractions'!$A$24:$A$41,0),MATCH('Disposed Waste by Resin'!G$1,'Resin Fractions'!$A$24:$I$24,0)))*$E133</f>
        <v>942.03729417708837</v>
      </c>
      <c r="H133" s="9">
        <f>(INDEX('Resin Fractions'!$A$24:$I$41,MATCH('Disposed Waste by Resin'!$A133,'Resin Fractions'!$A$24:$A$41,0),MATCH('Disposed Waste by Resin'!H$1,'Resin Fractions'!$A$24:$I$24,0)))*$E133</f>
        <v>1305.4576153835976</v>
      </c>
      <c r="I133" s="9">
        <f>(INDEX('Resin Fractions'!$A$24:$I$41,MATCH('Disposed Waste by Resin'!$A133,'Resin Fractions'!$A$24:$A$41,0),MATCH('Disposed Waste by Resin'!I$1,'Resin Fractions'!$A$24:$I$24,0)))*$E133</f>
        <v>2312.5710593511189</v>
      </c>
      <c r="J133" s="9">
        <f>(INDEX('Resin Fractions'!$A$24:$I$41,MATCH('Disposed Waste by Resin'!$A133,'Resin Fractions'!$A$24:$A$41,0),MATCH('Disposed Waste by Resin'!J$1,'Resin Fractions'!$A$24:$I$24,0)))*$E133</f>
        <v>98.232007672242844</v>
      </c>
      <c r="K133" s="9">
        <f>(INDEX('Resin Fractions'!$A$24:$I$41,MATCH('Disposed Waste by Resin'!$A133,'Resin Fractions'!$A$24:$A$41,0),MATCH('Disposed Waste by Resin'!K$1,'Resin Fractions'!$A$24:$I$24,0)))*$E133</f>
        <v>456.92993844737776</v>
      </c>
      <c r="L133" s="9">
        <f>(INDEX('Resin Fractions'!$A$24:$I$41,MATCH('Disposed Waste by Resin'!$A133,'Resin Fractions'!$A$24:$A$41,0),MATCH('Disposed Waste by Resin'!L$1,'Resin Fractions'!$A$24:$I$24,0)))*$E133</f>
        <v>292.57399478553231</v>
      </c>
      <c r="M133" s="9">
        <f>(INDEX('Resin Fractions'!$A$24:$I$41,MATCH('Disposed Waste by Resin'!$A133,'Resin Fractions'!$A$24:$A$41,0),MATCH('Disposed Waste by Resin'!M$1,'Resin Fractions'!$A$24:$I$24,0)))*$E133</f>
        <v>5910.0012060507506</v>
      </c>
    </row>
    <row r="134" spans="1:13" x14ac:dyDescent="0.2">
      <c r="A134" s="37">
        <f>'DRS County Waste Raw'!A133</f>
        <v>2019</v>
      </c>
      <c r="B134" s="63" t="str">
        <f>'DRS County Waste Raw'!B133</f>
        <v>lassen</v>
      </c>
      <c r="C134" s="63" t="str">
        <f>'DRS County Waste Raw'!C133</f>
        <v>Mountain </v>
      </c>
      <c r="D134" s="63">
        <f>'DRS County Waste Raw'!D133</f>
        <v>29235</v>
      </c>
      <c r="E134" s="68">
        <f>'DRS County Waste Raw'!E133</f>
        <v>20270.62613430127</v>
      </c>
      <c r="F134" s="9">
        <f>(INDEX('Resin Fractions'!$A$24:$I$41,MATCH('Disposed Waste by Resin'!$A134,'Resin Fractions'!$A$24:$A$41,0),MATCH('Disposed Waste by Resin'!F$1,'Resin Fractions'!$A$24:$I$24,0)))*$E134</f>
        <v>210.69390913066491</v>
      </c>
      <c r="G134" s="9">
        <f>(INDEX('Resin Fractions'!$A$24:$I$41,MATCH('Disposed Waste by Resin'!$A134,'Resin Fractions'!$A$24:$A$41,0),MATCH('Disposed Waste by Resin'!G$1,'Resin Fractions'!$A$24:$I$24,0)))*$E134</f>
        <v>395.22460812976607</v>
      </c>
      <c r="H134" s="9">
        <f>(INDEX('Resin Fractions'!$A$24:$I$41,MATCH('Disposed Waste by Resin'!$A134,'Resin Fractions'!$A$24:$A$41,0),MATCH('Disposed Waste by Resin'!H$1,'Resin Fractions'!$A$24:$I$24,0)))*$E134</f>
        <v>547.69484993766173</v>
      </c>
      <c r="I134" s="9">
        <f>(INDEX('Resin Fractions'!$A$24:$I$41,MATCH('Disposed Waste by Resin'!$A134,'Resin Fractions'!$A$24:$A$41,0),MATCH('Disposed Waste by Resin'!I$1,'Resin Fractions'!$A$24:$I$24,0)))*$E134</f>
        <v>970.22166357298056</v>
      </c>
      <c r="J134" s="9">
        <f>(INDEX('Resin Fractions'!$A$24:$I$41,MATCH('Disposed Waste by Resin'!$A134,'Resin Fractions'!$A$24:$A$41,0),MATCH('Disposed Waste by Resin'!J$1,'Resin Fractions'!$A$24:$I$24,0)))*$E134</f>
        <v>41.212494428871409</v>
      </c>
      <c r="K134" s="9">
        <f>(INDEX('Resin Fractions'!$A$24:$I$41,MATCH('Disposed Waste by Resin'!$A134,'Resin Fractions'!$A$24:$A$41,0),MATCH('Disposed Waste by Resin'!K$1,'Resin Fractions'!$A$24:$I$24,0)))*$E134</f>
        <v>191.70149311697517</v>
      </c>
      <c r="L134" s="9">
        <f>(INDEX('Resin Fractions'!$A$24:$I$41,MATCH('Disposed Waste by Resin'!$A134,'Resin Fractions'!$A$24:$A$41,0),MATCH('Disposed Waste by Resin'!L$1,'Resin Fractions'!$A$24:$I$24,0)))*$E134</f>
        <v>122.74720242268363</v>
      </c>
      <c r="M134" s="9">
        <f>(INDEX('Resin Fractions'!$A$24:$I$41,MATCH('Disposed Waste by Resin'!$A134,'Resin Fractions'!$A$24:$A$41,0),MATCH('Disposed Waste by Resin'!M$1,'Resin Fractions'!$A$24:$I$24,0)))*$E134</f>
        <v>2479.4962207396038</v>
      </c>
    </row>
    <row r="135" spans="1:13" x14ac:dyDescent="0.2">
      <c r="A135" s="37">
        <f>'DRS County Waste Raw'!A134</f>
        <v>2019</v>
      </c>
      <c r="B135" s="63" t="str">
        <f>'DRS County Waste Raw'!B134</f>
        <v>losangeles</v>
      </c>
      <c r="C135" s="63" t="str">
        <f>'DRS County Waste Raw'!C134</f>
        <v>Southern </v>
      </c>
      <c r="D135" s="63">
        <f>'DRS County Waste Raw'!D134</f>
        <v>10163139</v>
      </c>
      <c r="E135" s="68">
        <f>'DRS County Waste Raw'!E134</f>
        <v>10110663.085299451</v>
      </c>
      <c r="F135" s="9">
        <f>(INDEX('Resin Fractions'!$A$24:$I$41,MATCH('Disposed Waste by Resin'!$A135,'Resin Fractions'!$A$24:$A$41,0),MATCH('Disposed Waste by Resin'!F$1,'Resin Fractions'!$A$24:$I$24,0)))*$E135</f>
        <v>105090.74141227955</v>
      </c>
      <c r="G135" s="9">
        <f>(INDEX('Resin Fractions'!$A$24:$I$41,MATCH('Disposed Waste by Resin'!$A135,'Resin Fractions'!$A$24:$A$41,0),MATCH('Disposed Waste by Resin'!G$1,'Resin Fractions'!$A$24:$I$24,0)))*$E135</f>
        <v>197131.69338453238</v>
      </c>
      <c r="H135" s="9">
        <f>(INDEX('Resin Fractions'!$A$24:$I$41,MATCH('Disposed Waste by Resin'!$A135,'Resin Fractions'!$A$24:$A$41,0),MATCH('Disposed Waste by Resin'!H$1,'Resin Fractions'!$A$24:$I$24,0)))*$E135</f>
        <v>273181.40370133257</v>
      </c>
      <c r="I135" s="9">
        <f>(INDEX('Resin Fractions'!$A$24:$I$41,MATCH('Disposed Waste by Resin'!$A135,'Resin Fractions'!$A$24:$A$41,0),MATCH('Disposed Waste by Resin'!I$1,'Resin Fractions'!$A$24:$I$24,0)))*$E135</f>
        <v>483930.99914391444</v>
      </c>
      <c r="J135" s="9">
        <f>(INDEX('Resin Fractions'!$A$24:$I$41,MATCH('Disposed Waste by Resin'!$A135,'Resin Fractions'!$A$24:$A$41,0),MATCH('Disposed Waste by Resin'!J$1,'Resin Fractions'!$A$24:$I$24,0)))*$E135</f>
        <v>20556.130990448197</v>
      </c>
      <c r="K135" s="9">
        <f>(INDEX('Resin Fractions'!$A$24:$I$41,MATCH('Disposed Waste by Resin'!$A135,'Resin Fractions'!$A$24:$A$41,0),MATCH('Disposed Waste by Resin'!K$1,'Resin Fractions'!$A$24:$I$24,0)))*$E135</f>
        <v>95617.629026997907</v>
      </c>
      <c r="L135" s="9">
        <f>(INDEX('Resin Fractions'!$A$24:$I$41,MATCH('Disposed Waste by Resin'!$A135,'Resin Fractions'!$A$24:$A$41,0),MATCH('Disposed Waste by Resin'!L$1,'Resin Fractions'!$A$24:$I$24,0)))*$E135</f>
        <v>61224.335160458329</v>
      </c>
      <c r="M135" s="9">
        <f>(INDEX('Resin Fractions'!$A$24:$I$41,MATCH('Disposed Waste by Resin'!$A135,'Resin Fractions'!$A$24:$A$41,0),MATCH('Disposed Waste by Resin'!M$1,'Resin Fractions'!$A$24:$I$24,0)))*$E135</f>
        <v>1236732.9328199634</v>
      </c>
    </row>
    <row r="136" spans="1:13" x14ac:dyDescent="0.2">
      <c r="A136" s="37">
        <f>'DRS County Waste Raw'!A135</f>
        <v>2019</v>
      </c>
      <c r="B136" s="63" t="str">
        <f>'DRS County Waste Raw'!B135</f>
        <v>madera</v>
      </c>
      <c r="C136" s="63" t="str">
        <f>'DRS County Waste Raw'!C135</f>
        <v>Central Valley </v>
      </c>
      <c r="D136" s="63">
        <f>'DRS County Waste Raw'!D135</f>
        <v>157969</v>
      </c>
      <c r="E136" s="68">
        <f>'DRS County Waste Raw'!E135</f>
        <v>143947.5680580762</v>
      </c>
      <c r="F136" s="9">
        <f>(INDEX('Resin Fractions'!$A$24:$I$41,MATCH('Disposed Waste by Resin'!$A136,'Resin Fractions'!$A$24:$A$41,0),MATCH('Disposed Waste by Resin'!F$1,'Resin Fractions'!$A$24:$I$24,0)))*$E136</f>
        <v>1496.1982734557471</v>
      </c>
      <c r="G136" s="9">
        <f>(INDEX('Resin Fractions'!$A$24:$I$41,MATCH('Disposed Waste by Resin'!$A136,'Resin Fractions'!$A$24:$A$41,0),MATCH('Disposed Waste by Resin'!G$1,'Resin Fractions'!$A$24:$I$24,0)))*$E136</f>
        <v>2806.6040387729272</v>
      </c>
      <c r="H136" s="9">
        <f>(INDEX('Resin Fractions'!$A$24:$I$41,MATCH('Disposed Waste by Resin'!$A136,'Resin Fractions'!$A$24:$A$41,0),MATCH('Disposed Waste by Resin'!H$1,'Resin Fractions'!$A$24:$I$24,0)))*$E136</f>
        <v>3889.3392421189255</v>
      </c>
      <c r="I136" s="9">
        <f>(INDEX('Resin Fractions'!$A$24:$I$41,MATCH('Disposed Waste by Resin'!$A136,'Resin Fractions'!$A$24:$A$41,0),MATCH('Disposed Waste by Resin'!I$1,'Resin Fractions'!$A$24:$I$24,0)))*$E136</f>
        <v>6889.8241239949575</v>
      </c>
      <c r="J136" s="9">
        <f>(INDEX('Resin Fractions'!$A$24:$I$41,MATCH('Disposed Waste by Resin'!$A136,'Resin Fractions'!$A$24:$A$41,0),MATCH('Disposed Waste by Resin'!J$1,'Resin Fractions'!$A$24:$I$24,0)))*$E136</f>
        <v>292.66182047550973</v>
      </c>
      <c r="K136" s="9">
        <f>(INDEX('Resin Fractions'!$A$24:$I$41,MATCH('Disposed Waste by Resin'!$A136,'Resin Fractions'!$A$24:$A$41,0),MATCH('Disposed Waste by Resin'!K$1,'Resin Fractions'!$A$24:$I$24,0)))*$E136</f>
        <v>1361.327644467545</v>
      </c>
      <c r="L136" s="9">
        <f>(INDEX('Resin Fractions'!$A$24:$I$41,MATCH('Disposed Waste by Resin'!$A136,'Resin Fractions'!$A$24:$A$41,0),MATCH('Disposed Waste by Resin'!L$1,'Resin Fractions'!$A$24:$I$24,0)))*$E136</f>
        <v>871.66331999871227</v>
      </c>
      <c r="M136" s="9">
        <f>(INDEX('Resin Fractions'!$A$24:$I$41,MATCH('Disposed Waste by Resin'!$A136,'Resin Fractions'!$A$24:$A$41,0),MATCH('Disposed Waste by Resin'!M$1,'Resin Fractions'!$A$24:$I$24,0)))*$E136</f>
        <v>17607.618463284325</v>
      </c>
    </row>
    <row r="137" spans="1:13" x14ac:dyDescent="0.2">
      <c r="A137" s="37">
        <f>'DRS County Waste Raw'!A136</f>
        <v>2019</v>
      </c>
      <c r="B137" s="63" t="str">
        <f>'DRS County Waste Raw'!B136</f>
        <v>marin</v>
      </c>
      <c r="C137" s="63" t="str">
        <f>'DRS County Waste Raw'!C136</f>
        <v>Bay Area </v>
      </c>
      <c r="D137" s="63">
        <f>'DRS County Waste Raw'!D136</f>
        <v>261478</v>
      </c>
      <c r="E137" s="68">
        <f>'DRS County Waste Raw'!E136</f>
        <v>218924.1833030853</v>
      </c>
      <c r="F137" s="9">
        <f>(INDEX('Resin Fractions'!$A$24:$I$41,MATCH('Disposed Waste by Resin'!$A137,'Resin Fractions'!$A$24:$A$41,0),MATCH('Disposed Waste by Resin'!F$1,'Resin Fractions'!$A$24:$I$24,0)))*$E137</f>
        <v>2275.508989103816</v>
      </c>
      <c r="G137" s="9">
        <f>(INDEX('Resin Fractions'!$A$24:$I$41,MATCH('Disposed Waste by Resin'!$A137,'Resin Fractions'!$A$24:$A$41,0),MATCH('Disposed Waste by Resin'!G$1,'Resin Fractions'!$A$24:$I$24,0)))*$E137</f>
        <v>4268.4534746402132</v>
      </c>
      <c r="H137" s="9">
        <f>(INDEX('Resin Fractions'!$A$24:$I$41,MATCH('Disposed Waste by Resin'!$A137,'Resin Fractions'!$A$24:$A$41,0),MATCH('Disposed Waste by Resin'!H$1,'Resin Fractions'!$A$24:$I$24,0)))*$E137</f>
        <v>5915.1427749442591</v>
      </c>
      <c r="I137" s="9">
        <f>(INDEX('Resin Fractions'!$A$24:$I$41,MATCH('Disposed Waste by Resin'!$A137,'Resin Fractions'!$A$24:$A$41,0),MATCH('Disposed Waste by Resin'!I$1,'Resin Fractions'!$A$24:$I$24,0)))*$E137</f>
        <v>10478.461983039144</v>
      </c>
      <c r="J137" s="9">
        <f>(INDEX('Resin Fractions'!$A$24:$I$41,MATCH('Disposed Waste by Resin'!$A137,'Resin Fractions'!$A$24:$A$41,0),MATCH('Disposed Waste by Resin'!J$1,'Resin Fractions'!$A$24:$I$24,0)))*$E137</f>
        <v>445.09782899385658</v>
      </c>
      <c r="K137" s="9">
        <f>(INDEX('Resin Fractions'!$A$24:$I$41,MATCH('Disposed Waste by Resin'!$A137,'Resin Fractions'!$A$24:$A$41,0),MATCH('Disposed Waste by Resin'!K$1,'Resin Fractions'!$A$24:$I$24,0)))*$E137</f>
        <v>2070.3895647110194</v>
      </c>
      <c r="L137" s="9">
        <f>(INDEX('Resin Fractions'!$A$24:$I$41,MATCH('Disposed Waste by Resin'!$A137,'Resin Fractions'!$A$24:$A$41,0),MATCH('Disposed Waste by Resin'!L$1,'Resin Fractions'!$A$24:$I$24,0)))*$E137</f>
        <v>1325.6783912388407</v>
      </c>
      <c r="M137" s="9">
        <f>(INDEX('Resin Fractions'!$A$24:$I$41,MATCH('Disposed Waste by Resin'!$A137,'Resin Fractions'!$A$24:$A$41,0),MATCH('Disposed Waste by Resin'!M$1,'Resin Fractions'!$A$24:$I$24,0)))*$E137</f>
        <v>26778.733006671151</v>
      </c>
    </row>
    <row r="138" spans="1:13" x14ac:dyDescent="0.2">
      <c r="A138" s="37">
        <f>'DRS County Waste Raw'!A137</f>
        <v>2019</v>
      </c>
      <c r="B138" s="63" t="str">
        <f>'DRS County Waste Raw'!B137</f>
        <v>mariposa</v>
      </c>
      <c r="C138" s="63" t="str">
        <f>'DRS County Waste Raw'!C137</f>
        <v>Mountain </v>
      </c>
      <c r="D138" s="63">
        <f>'DRS County Waste Raw'!D137</f>
        <v>18066</v>
      </c>
      <c r="E138" s="68">
        <f>'DRS County Waste Raw'!E137</f>
        <v>24855.01814882032</v>
      </c>
      <c r="F138" s="9">
        <f>(INDEX('Resin Fractions'!$A$24:$I$41,MATCH('Disposed Waste by Resin'!$A138,'Resin Fractions'!$A$24:$A$41,0),MATCH('Disposed Waste by Resin'!F$1,'Resin Fractions'!$A$24:$I$24,0)))*$E138</f>
        <v>258.34431065881273</v>
      </c>
      <c r="G138" s="9">
        <f>(INDEX('Resin Fractions'!$A$24:$I$41,MATCH('Disposed Waste by Resin'!$A138,'Resin Fractions'!$A$24:$A$41,0),MATCH('Disposed Waste by Resin'!G$1,'Resin Fractions'!$A$24:$I$24,0)))*$E138</f>
        <v>484.60835609330547</v>
      </c>
      <c r="H138" s="9">
        <f>(INDEX('Resin Fractions'!$A$24:$I$41,MATCH('Disposed Waste by Resin'!$A138,'Resin Fractions'!$A$24:$A$41,0),MATCH('Disposed Waste by Resin'!H$1,'Resin Fractions'!$A$24:$I$24,0)))*$E138</f>
        <v>671.5611715703543</v>
      </c>
      <c r="I138" s="9">
        <f>(INDEX('Resin Fractions'!$A$24:$I$41,MATCH('Disposed Waste by Resin'!$A138,'Resin Fractions'!$A$24:$A$41,0),MATCH('Disposed Waste by Resin'!I$1,'Resin Fractions'!$A$24:$I$24,0)))*$E138</f>
        <v>1189.6463827369739</v>
      </c>
      <c r="J138" s="9">
        <f>(INDEX('Resin Fractions'!$A$24:$I$41,MATCH('Disposed Waste by Resin'!$A138,'Resin Fractions'!$A$24:$A$41,0),MATCH('Disposed Waste by Resin'!J$1,'Resin Fractions'!$A$24:$I$24,0)))*$E138</f>
        <v>50.533086161280742</v>
      </c>
      <c r="K138" s="9">
        <f>(INDEX('Resin Fractions'!$A$24:$I$41,MATCH('Disposed Waste by Resin'!$A138,'Resin Fractions'!$A$24:$A$41,0),MATCH('Disposed Waste by Resin'!K$1,'Resin Fractions'!$A$24:$I$24,0)))*$E138</f>
        <v>235.05658182485206</v>
      </c>
      <c r="L138" s="9">
        <f>(INDEX('Resin Fractions'!$A$24:$I$41,MATCH('Disposed Waste by Resin'!$A138,'Resin Fractions'!$A$24:$A$41,0),MATCH('Disposed Waste by Resin'!L$1,'Resin Fractions'!$A$24:$I$24,0)))*$E138</f>
        <v>150.50763226154717</v>
      </c>
      <c r="M138" s="9">
        <f>(INDEX('Resin Fractions'!$A$24:$I$41,MATCH('Disposed Waste by Resin'!$A138,'Resin Fractions'!$A$24:$A$41,0),MATCH('Disposed Waste by Resin'!M$1,'Resin Fractions'!$A$24:$I$24,0)))*$E138</f>
        <v>3040.2575213071268</v>
      </c>
    </row>
    <row r="139" spans="1:13" x14ac:dyDescent="0.2">
      <c r="A139" s="37">
        <f>'DRS County Waste Raw'!A138</f>
        <v>2019</v>
      </c>
      <c r="B139" s="63" t="str">
        <f>'DRS County Waste Raw'!B138</f>
        <v>mendocino</v>
      </c>
      <c r="C139" s="63" t="str">
        <f>'DRS County Waste Raw'!C138</f>
        <v>Coastal </v>
      </c>
      <c r="D139" s="63">
        <f>'DRS County Waste Raw'!D138</f>
        <v>88205</v>
      </c>
      <c r="E139" s="68">
        <f>'DRS County Waste Raw'!E138</f>
        <v>44387.159709618871</v>
      </c>
      <c r="F139" s="9">
        <f>(INDEX('Resin Fractions'!$A$24:$I$41,MATCH('Disposed Waste by Resin'!$A139,'Resin Fractions'!$A$24:$A$41,0),MATCH('Disposed Waste by Resin'!F$1,'Resin Fractions'!$A$24:$I$24,0)))*$E139</f>
        <v>461.36237393286206</v>
      </c>
      <c r="G139" s="9">
        <f>(INDEX('Resin Fractions'!$A$24:$I$41,MATCH('Disposed Waste by Resin'!$A139,'Resin Fractions'!$A$24:$A$41,0),MATCH('Disposed Waste by Resin'!G$1,'Resin Fractions'!$A$24:$I$24,0)))*$E139</f>
        <v>865.43443137861243</v>
      </c>
      <c r="H139" s="9">
        <f>(INDEX('Resin Fractions'!$A$24:$I$41,MATCH('Disposed Waste by Resin'!$A139,'Resin Fractions'!$A$24:$A$41,0),MATCH('Disposed Waste by Resin'!H$1,'Resin Fractions'!$A$24:$I$24,0)))*$E139</f>
        <v>1199.3028047210205</v>
      </c>
      <c r="I139" s="9">
        <f>(INDEX('Resin Fractions'!$A$24:$I$41,MATCH('Disposed Waste by Resin'!$A139,'Resin Fractions'!$A$24:$A$41,0),MATCH('Disposed Waste by Resin'!I$1,'Resin Fractions'!$A$24:$I$24,0)))*$E139</f>
        <v>2124.5216427662394</v>
      </c>
      <c r="J139" s="9">
        <f>(INDEX('Resin Fractions'!$A$24:$I$41,MATCH('Disposed Waste by Resin'!$A139,'Resin Fractions'!$A$24:$A$41,0),MATCH('Disposed Waste by Resin'!J$1,'Resin Fractions'!$A$24:$I$24,0)))*$E139</f>
        <v>90.244157241428482</v>
      </c>
      <c r="K139" s="9">
        <f>(INDEX('Resin Fractions'!$A$24:$I$41,MATCH('Disposed Waste by Resin'!$A139,'Resin Fractions'!$A$24:$A$41,0),MATCH('Disposed Waste by Resin'!K$1,'Resin Fractions'!$A$24:$I$24,0)))*$E139</f>
        <v>419.77414684575496</v>
      </c>
      <c r="L139" s="9">
        <f>(INDEX('Resin Fractions'!$A$24:$I$41,MATCH('Disposed Waste by Resin'!$A139,'Resin Fractions'!$A$24:$A$41,0),MATCH('Disposed Waste by Resin'!L$1,'Resin Fractions'!$A$24:$I$24,0)))*$E139</f>
        <v>268.78299869706427</v>
      </c>
      <c r="M139" s="9">
        <f>(INDEX('Resin Fractions'!$A$24:$I$41,MATCH('Disposed Waste by Resin'!$A139,'Resin Fractions'!$A$24:$A$41,0),MATCH('Disposed Waste by Resin'!M$1,'Resin Fractions'!$A$24:$I$24,0)))*$E139</f>
        <v>5429.4225555829826</v>
      </c>
    </row>
    <row r="140" spans="1:13" x14ac:dyDescent="0.2">
      <c r="A140" s="37">
        <f>'DRS County Waste Raw'!A139</f>
        <v>2019</v>
      </c>
      <c r="B140" s="63" t="str">
        <f>'DRS County Waste Raw'!B139</f>
        <v>merced</v>
      </c>
      <c r="C140" s="63" t="str">
        <f>'DRS County Waste Raw'!C139</f>
        <v>Central Valley </v>
      </c>
      <c r="D140" s="63">
        <f>'DRS County Waste Raw'!D139</f>
        <v>280441</v>
      </c>
      <c r="E140" s="68">
        <f>'DRS County Waste Raw'!E139</f>
        <v>251773.2032667876</v>
      </c>
      <c r="F140" s="9">
        <f>(INDEX('Resin Fractions'!$A$24:$I$41,MATCH('Disposed Waste by Resin'!$A140,'Resin Fractions'!$A$24:$A$41,0),MATCH('Disposed Waste by Resin'!F$1,'Resin Fractions'!$A$24:$I$24,0)))*$E140</f>
        <v>2616.943357307769</v>
      </c>
      <c r="G140" s="9">
        <f>(INDEX('Resin Fractions'!$A$24:$I$41,MATCH('Disposed Waste by Resin'!$A140,'Resin Fractions'!$A$24:$A$41,0),MATCH('Disposed Waste by Resin'!G$1,'Resin Fractions'!$A$24:$I$24,0)))*$E140</f>
        <v>4908.9241219988635</v>
      </c>
      <c r="H140" s="9">
        <f>(INDEX('Resin Fractions'!$A$24:$I$41,MATCH('Disposed Waste by Resin'!$A140,'Resin Fractions'!$A$24:$A$41,0),MATCH('Disposed Waste by Resin'!H$1,'Resin Fractions'!$A$24:$I$24,0)))*$E140</f>
        <v>6802.694986722021</v>
      </c>
      <c r="I140" s="9">
        <f>(INDEX('Resin Fractions'!$A$24:$I$41,MATCH('Disposed Waste by Resin'!$A140,'Resin Fractions'!$A$24:$A$41,0),MATCH('Disposed Waste by Resin'!I$1,'Resin Fractions'!$A$24:$I$24,0)))*$E140</f>
        <v>12050.728699654994</v>
      </c>
      <c r="J140" s="9">
        <f>(INDEX('Resin Fractions'!$A$24:$I$41,MATCH('Disposed Waste by Resin'!$A140,'Resin Fractions'!$A$24:$A$41,0),MATCH('Disposed Waste by Resin'!J$1,'Resin Fractions'!$A$24:$I$24,0)))*$E140</f>
        <v>511.88363241593879</v>
      </c>
      <c r="K140" s="9">
        <f>(INDEX('Resin Fractions'!$A$24:$I$41,MATCH('Disposed Waste by Resin'!$A140,'Resin Fractions'!$A$24:$A$41,0),MATCH('Disposed Waste by Resin'!K$1,'Resin Fractions'!$A$24:$I$24,0)))*$E140</f>
        <v>2381.0462821083734</v>
      </c>
      <c r="L140" s="9">
        <f>(INDEX('Resin Fractions'!$A$24:$I$41,MATCH('Disposed Waste by Resin'!$A140,'Resin Fractions'!$A$24:$A$41,0),MATCH('Disposed Waste by Resin'!L$1,'Resin Fractions'!$A$24:$I$24,0)))*$E140</f>
        <v>1524.5930807090547</v>
      </c>
      <c r="M140" s="9">
        <f>(INDEX('Resin Fractions'!$A$24:$I$41,MATCH('Disposed Waste by Resin'!$A140,'Resin Fractions'!$A$24:$A$41,0),MATCH('Disposed Waste by Resin'!M$1,'Resin Fractions'!$A$24:$I$24,0)))*$E140</f>
        <v>30796.814160917016</v>
      </c>
    </row>
    <row r="141" spans="1:13" x14ac:dyDescent="0.2">
      <c r="A141" s="37">
        <f>'DRS County Waste Raw'!A140</f>
        <v>2019</v>
      </c>
      <c r="B141" s="63" t="str">
        <f>'DRS County Waste Raw'!B140</f>
        <v>modoc</v>
      </c>
      <c r="C141" s="63" t="str">
        <f>'DRS County Waste Raw'!C140</f>
        <v>Mountain </v>
      </c>
      <c r="D141" s="63">
        <f>'DRS County Waste Raw'!D140</f>
        <v>9635</v>
      </c>
      <c r="E141" s="68">
        <f>'DRS County Waste Raw'!E140</f>
        <v>10469.264972776769</v>
      </c>
      <c r="F141" s="9">
        <f>(INDEX('Resin Fractions'!$A$24:$I$41,MATCH('Disposed Waste by Resin'!$A141,'Resin Fractions'!$A$24:$A$41,0),MATCH('Disposed Waste by Resin'!F$1,'Resin Fractions'!$A$24:$I$24,0)))*$E141</f>
        <v>108.81806749454491</v>
      </c>
      <c r="G141" s="9">
        <f>(INDEX('Resin Fractions'!$A$24:$I$41,MATCH('Disposed Waste by Resin'!$A141,'Resin Fractions'!$A$24:$A$41,0),MATCH('Disposed Waste by Resin'!G$1,'Resin Fractions'!$A$24:$I$24,0)))*$E141</f>
        <v>204.12349963234186</v>
      </c>
      <c r="H141" s="9">
        <f>(INDEX('Resin Fractions'!$A$24:$I$41,MATCH('Disposed Waste by Resin'!$A141,'Resin Fractions'!$A$24:$A$41,0),MATCH('Disposed Waste by Resin'!H$1,'Resin Fractions'!$A$24:$I$24,0)))*$E141</f>
        <v>282.87051767580937</v>
      </c>
      <c r="I141" s="9">
        <f>(INDEX('Resin Fractions'!$A$24:$I$41,MATCH('Disposed Waste by Resin'!$A141,'Resin Fractions'!$A$24:$A$41,0),MATCH('Disposed Waste by Resin'!I$1,'Resin Fractions'!$A$24:$I$24,0)))*$E141</f>
        <v>501.09491492646202</v>
      </c>
      <c r="J141" s="9">
        <f>(INDEX('Resin Fractions'!$A$24:$I$41,MATCH('Disposed Waste by Resin'!$A141,'Resin Fractions'!$A$24:$A$41,0),MATCH('Disposed Waste by Resin'!J$1,'Resin Fractions'!$A$24:$I$24,0)))*$E141</f>
        <v>21.285209519741056</v>
      </c>
      <c r="K141" s="9">
        <f>(INDEX('Resin Fractions'!$A$24:$I$41,MATCH('Disposed Waste by Resin'!$A141,'Resin Fractions'!$A$24:$A$41,0),MATCH('Disposed Waste by Resin'!K$1,'Resin Fractions'!$A$24:$I$24,0)))*$E141</f>
        <v>99.008965673853638</v>
      </c>
      <c r="L141" s="9">
        <f>(INDEX('Resin Fractions'!$A$24:$I$41,MATCH('Disposed Waste by Resin'!$A141,'Resin Fractions'!$A$24:$A$41,0),MATCH('Disposed Waste by Resin'!L$1,'Resin Fractions'!$A$24:$I$24,0)))*$E141</f>
        <v>63.395821042527359</v>
      </c>
      <c r="M141" s="9">
        <f>(INDEX('Resin Fractions'!$A$24:$I$41,MATCH('Disposed Waste by Resin'!$A141,'Resin Fractions'!$A$24:$A$41,0),MATCH('Disposed Waste by Resin'!M$1,'Resin Fractions'!$A$24:$I$24,0)))*$E141</f>
        <v>1280.5969959652803</v>
      </c>
    </row>
    <row r="142" spans="1:13" x14ac:dyDescent="0.2">
      <c r="A142" s="37">
        <f>'DRS County Waste Raw'!A141</f>
        <v>2019</v>
      </c>
      <c r="B142" s="63" t="str">
        <f>'DRS County Waste Raw'!B141</f>
        <v>mono</v>
      </c>
      <c r="C142" s="63" t="str">
        <f>'DRS County Waste Raw'!C141</f>
        <v>Mountain </v>
      </c>
      <c r="D142" s="63">
        <f>'DRS County Waste Raw'!D141</f>
        <v>13524</v>
      </c>
      <c r="E142" s="68">
        <f>'DRS County Waste Raw'!E141</f>
        <v>25108.32123411978</v>
      </c>
      <c r="F142" s="9">
        <f>(INDEX('Resin Fractions'!$A$24:$I$41,MATCH('Disposed Waste by Resin'!$A142,'Resin Fractions'!$A$24:$A$41,0),MATCH('Disposed Waste by Resin'!F$1,'Resin Fractions'!$A$24:$I$24,0)))*$E142</f>
        <v>260.97715568703273</v>
      </c>
      <c r="G142" s="9">
        <f>(INDEX('Resin Fractions'!$A$24:$I$41,MATCH('Disposed Waste by Resin'!$A142,'Resin Fractions'!$A$24:$A$41,0),MATCH('Disposed Waste by Resin'!G$1,'Resin Fractions'!$A$24:$I$24,0)))*$E142</f>
        <v>489.5471089449569</v>
      </c>
      <c r="H142" s="9">
        <f>(INDEX('Resin Fractions'!$A$24:$I$41,MATCH('Disposed Waste by Resin'!$A142,'Resin Fractions'!$A$24:$A$41,0),MATCH('Disposed Waste by Resin'!H$1,'Resin Fractions'!$A$24:$I$24,0)))*$E142</f>
        <v>678.40520265122336</v>
      </c>
      <c r="I142" s="9">
        <f>(INDEX('Resin Fractions'!$A$24:$I$41,MATCH('Disposed Waste by Resin'!$A142,'Resin Fractions'!$A$24:$A$41,0),MATCH('Disposed Waste by Resin'!I$1,'Resin Fractions'!$A$24:$I$24,0)))*$E142</f>
        <v>1201.7703368358334</v>
      </c>
      <c r="J142" s="9">
        <f>(INDEX('Resin Fractions'!$A$24:$I$41,MATCH('Disposed Waste by Resin'!$A142,'Resin Fractions'!$A$24:$A$41,0),MATCH('Disposed Waste by Resin'!J$1,'Resin Fractions'!$A$24:$I$24,0)))*$E142</f>
        <v>51.048080218324444</v>
      </c>
      <c r="K142" s="9">
        <f>(INDEX('Resin Fractions'!$A$24:$I$41,MATCH('Disposed Waste by Resin'!$A142,'Resin Fractions'!$A$24:$A$41,0),MATCH('Disposed Waste by Resin'!K$1,'Resin Fractions'!$A$24:$I$24,0)))*$E142</f>
        <v>237.45209636600745</v>
      </c>
      <c r="L142" s="9">
        <f>(INDEX('Resin Fractions'!$A$24:$I$41,MATCH('Disposed Waste by Resin'!$A142,'Resin Fractions'!$A$24:$A$41,0),MATCH('Disposed Waste by Resin'!L$1,'Resin Fractions'!$A$24:$I$24,0)))*$E142</f>
        <v>152.04148942410072</v>
      </c>
      <c r="M142" s="9">
        <f>(INDEX('Resin Fractions'!$A$24:$I$41,MATCH('Disposed Waste by Resin'!$A142,'Resin Fractions'!$A$24:$A$41,0),MATCH('Disposed Waste by Resin'!M$1,'Resin Fractions'!$A$24:$I$24,0)))*$E142</f>
        <v>3071.2414701274793</v>
      </c>
    </row>
    <row r="143" spans="1:13" x14ac:dyDescent="0.2">
      <c r="A143" s="37">
        <f>'DRS County Waste Raw'!A142</f>
        <v>2019</v>
      </c>
      <c r="B143" s="63" t="str">
        <f>'DRS County Waste Raw'!B142</f>
        <v>monterey</v>
      </c>
      <c r="C143" s="63" t="str">
        <f>'DRS County Waste Raw'!C142</f>
        <v>Coastal </v>
      </c>
      <c r="D143" s="63">
        <f>'DRS County Waste Raw'!D142</f>
        <v>440199</v>
      </c>
      <c r="E143" s="68">
        <f>'DRS County Waste Raw'!E142</f>
        <v>468727.29582577129</v>
      </c>
      <c r="F143" s="9">
        <f>(INDEX('Resin Fractions'!$A$24:$I$41,MATCH('Disposed Waste by Resin'!$A143,'Resin Fractions'!$A$24:$A$41,0),MATCH('Disposed Waste by Resin'!F$1,'Resin Fractions'!$A$24:$I$24,0)))*$E143</f>
        <v>4871.975123978159</v>
      </c>
      <c r="G143" s="9">
        <f>(INDEX('Resin Fractions'!$A$24:$I$41,MATCH('Disposed Waste by Resin'!$A143,'Resin Fractions'!$A$24:$A$41,0),MATCH('Disposed Waste by Resin'!G$1,'Resin Fractions'!$A$24:$I$24,0)))*$E143</f>
        <v>9138.9659394382124</v>
      </c>
      <c r="H143" s="9">
        <f>(INDEX('Resin Fractions'!$A$24:$I$41,MATCH('Disposed Waste by Resin'!$A143,'Resin Fractions'!$A$24:$A$41,0),MATCH('Disposed Waste by Resin'!H$1,'Resin Fractions'!$A$24:$I$24,0)))*$E143</f>
        <v>12664.607607486265</v>
      </c>
      <c r="I143" s="9">
        <f>(INDEX('Resin Fractions'!$A$24:$I$41,MATCH('Disposed Waste by Resin'!$A143,'Resin Fractions'!$A$24:$A$41,0),MATCH('Disposed Waste by Resin'!I$1,'Resin Fractions'!$A$24:$I$24,0)))*$E143</f>
        <v>22434.895385327985</v>
      </c>
      <c r="J143" s="9">
        <f>(INDEX('Resin Fractions'!$A$24:$I$41,MATCH('Disposed Waste by Resin'!$A143,'Resin Fractions'!$A$24:$A$41,0),MATCH('Disposed Waste by Resin'!J$1,'Resin Fractions'!$A$24:$I$24,0)))*$E143</f>
        <v>952.97604227386307</v>
      </c>
      <c r="K143" s="9">
        <f>(INDEX('Resin Fractions'!$A$24:$I$41,MATCH('Disposed Waste by Resin'!$A143,'Resin Fractions'!$A$24:$A$41,0),MATCH('Disposed Waste by Resin'!K$1,'Resin Fractions'!$A$24:$I$24,0)))*$E143</f>
        <v>4432.8044866079226</v>
      </c>
      <c r="L143" s="9">
        <f>(INDEX('Resin Fractions'!$A$24:$I$41,MATCH('Disposed Waste by Resin'!$A143,'Resin Fractions'!$A$24:$A$41,0),MATCH('Disposed Waste by Resin'!L$1,'Resin Fractions'!$A$24:$I$24,0)))*$E143</f>
        <v>2838.3417404361444</v>
      </c>
      <c r="M143" s="9">
        <f>(INDEX('Resin Fractions'!$A$24:$I$41,MATCH('Disposed Waste by Resin'!$A143,'Resin Fractions'!$A$24:$A$41,0),MATCH('Disposed Waste by Resin'!M$1,'Resin Fractions'!$A$24:$I$24,0)))*$E143</f>
        <v>57334.566325548556</v>
      </c>
    </row>
    <row r="144" spans="1:13" x14ac:dyDescent="0.2">
      <c r="A144" s="37">
        <f>'DRS County Waste Raw'!A143</f>
        <v>2019</v>
      </c>
      <c r="B144" s="63" t="str">
        <f>'DRS County Waste Raw'!B143</f>
        <v>napa</v>
      </c>
      <c r="C144" s="63" t="str">
        <f>'DRS County Waste Raw'!C143</f>
        <v>Bay Area </v>
      </c>
      <c r="D144" s="63">
        <f>'DRS County Waste Raw'!D143</f>
        <v>139608</v>
      </c>
      <c r="E144" s="68">
        <f>'DRS County Waste Raw'!E143</f>
        <v>163969.8275862069</v>
      </c>
      <c r="F144" s="9">
        <f>(INDEX('Resin Fractions'!$A$24:$I$41,MATCH('Disposed Waste by Resin'!$A144,'Resin Fractions'!$A$24:$A$41,0),MATCH('Disposed Waste by Resin'!F$1,'Resin Fractions'!$A$24:$I$24,0)))*$E144</f>
        <v>1704.3106475709226</v>
      </c>
      <c r="G144" s="9">
        <f>(INDEX('Resin Fractions'!$A$24:$I$41,MATCH('Disposed Waste by Resin'!$A144,'Resin Fractions'!$A$24:$A$41,0),MATCH('Disposed Waste by Resin'!G$1,'Resin Fractions'!$A$24:$I$24,0)))*$E144</f>
        <v>3196.9861425840836</v>
      </c>
      <c r="H144" s="9">
        <f>(INDEX('Resin Fractions'!$A$24:$I$41,MATCH('Disposed Waste by Resin'!$A144,'Resin Fractions'!$A$24:$A$41,0),MATCH('Disposed Waste by Resin'!H$1,'Resin Fractions'!$A$24:$I$24,0)))*$E144</f>
        <v>4430.3234403877705</v>
      </c>
      <c r="I144" s="9">
        <f>(INDEX('Resin Fractions'!$A$24:$I$41,MATCH('Disposed Waste by Resin'!$A144,'Resin Fractions'!$A$24:$A$41,0),MATCH('Disposed Waste by Resin'!I$1,'Resin Fractions'!$A$24:$I$24,0)))*$E144</f>
        <v>7848.1581102846485</v>
      </c>
      <c r="J144" s="9">
        <f>(INDEX('Resin Fractions'!$A$24:$I$41,MATCH('Disposed Waste by Resin'!$A144,'Resin Fractions'!$A$24:$A$41,0),MATCH('Disposed Waste by Resin'!J$1,'Resin Fractions'!$A$24:$I$24,0)))*$E144</f>
        <v>333.36935727232247</v>
      </c>
      <c r="K144" s="9">
        <f>(INDEX('Resin Fractions'!$A$24:$I$41,MATCH('Disposed Waste by Resin'!$A144,'Resin Fractions'!$A$24:$A$41,0),MATCH('Disposed Waste by Resin'!K$1,'Resin Fractions'!$A$24:$I$24,0)))*$E144</f>
        <v>1550.6803078578091</v>
      </c>
      <c r="L144" s="9">
        <f>(INDEX('Resin Fractions'!$A$24:$I$41,MATCH('Disposed Waste by Resin'!$A144,'Resin Fractions'!$A$24:$A$41,0),MATCH('Disposed Waste by Resin'!L$1,'Resin Fractions'!$A$24:$I$24,0)))*$E144</f>
        <v>992.90655772486059</v>
      </c>
      <c r="M144" s="9">
        <f>(INDEX('Resin Fractions'!$A$24:$I$41,MATCH('Disposed Waste by Resin'!$A144,'Resin Fractions'!$A$24:$A$41,0),MATCH('Disposed Waste by Resin'!M$1,'Resin Fractions'!$A$24:$I$24,0)))*$E144</f>
        <v>20056.734563682418</v>
      </c>
    </row>
    <row r="145" spans="1:13" x14ac:dyDescent="0.2">
      <c r="A145" s="37">
        <f>'DRS County Waste Raw'!A144</f>
        <v>2019</v>
      </c>
      <c r="B145" s="63" t="str">
        <f>'DRS County Waste Raw'!B144</f>
        <v>nevada</v>
      </c>
      <c r="C145" s="63" t="str">
        <f>'DRS County Waste Raw'!C144</f>
        <v>Mountain </v>
      </c>
      <c r="D145" s="63">
        <f>'DRS County Waste Raw'!D144</f>
        <v>97696</v>
      </c>
      <c r="E145" s="68">
        <f>'DRS County Waste Raw'!E144</f>
        <v>8187.2504537205077</v>
      </c>
      <c r="F145" s="9">
        <f>(INDEX('Resin Fractions'!$A$24:$I$41,MATCH('Disposed Waste by Resin'!$A145,'Resin Fractions'!$A$24:$A$41,0),MATCH('Disposed Waste by Resin'!F$1,'Resin Fractions'!$A$24:$I$24,0)))*$E145</f>
        <v>85.098693631727059</v>
      </c>
      <c r="G145" s="9">
        <f>(INDEX('Resin Fractions'!$A$24:$I$41,MATCH('Disposed Waste by Resin'!$A145,'Resin Fractions'!$A$24:$A$41,0),MATCH('Disposed Waste by Resin'!G$1,'Resin Fractions'!$A$24:$I$24,0)))*$E145</f>
        <v>159.63013824996855</v>
      </c>
      <c r="H145" s="9">
        <f>(INDEX('Resin Fractions'!$A$24:$I$41,MATCH('Disposed Waste by Resin'!$A145,'Resin Fractions'!$A$24:$A$41,0),MATCH('Disposed Waste by Resin'!H$1,'Resin Fractions'!$A$24:$I$24,0)))*$E145</f>
        <v>221.21245189681824</v>
      </c>
      <c r="I145" s="9">
        <f>(INDEX('Resin Fractions'!$A$24:$I$41,MATCH('Disposed Waste by Resin'!$A145,'Resin Fractions'!$A$24:$A$41,0),MATCH('Disposed Waste by Resin'!I$1,'Resin Fractions'!$A$24:$I$24,0)))*$E145</f>
        <v>391.86987627657521</v>
      </c>
      <c r="J145" s="9">
        <f>(INDEX('Resin Fractions'!$A$24:$I$41,MATCH('Disposed Waste by Resin'!$A145,'Resin Fractions'!$A$24:$A$41,0),MATCH('Disposed Waste by Resin'!J$1,'Resin Fractions'!$A$24:$I$24,0)))*$E145</f>
        <v>16.645613780067979</v>
      </c>
      <c r="K145" s="9">
        <f>(INDEX('Resin Fractions'!$A$24:$I$41,MATCH('Disposed Waste by Resin'!$A145,'Resin Fractions'!$A$24:$A$41,0),MATCH('Disposed Waste by Resin'!K$1,'Resin Fractions'!$A$24:$I$24,0)))*$E145</f>
        <v>77.427708749705815</v>
      </c>
      <c r="L145" s="9">
        <f>(INDEX('Resin Fractions'!$A$24:$I$41,MATCH('Disposed Waste by Resin'!$A145,'Resin Fractions'!$A$24:$A$41,0),MATCH('Disposed Waste by Resin'!L$1,'Resin Fractions'!$A$24:$I$24,0)))*$E145</f>
        <v>49.577259334257889</v>
      </c>
      <c r="M145" s="9">
        <f>(INDEX('Resin Fractions'!$A$24:$I$41,MATCH('Disposed Waste by Resin'!$A145,'Resin Fractions'!$A$24:$A$41,0),MATCH('Disposed Waste by Resin'!M$1,'Resin Fractions'!$A$24:$I$24,0)))*$E145</f>
        <v>1001.4617419191208</v>
      </c>
    </row>
    <row r="146" spans="1:13" x14ac:dyDescent="0.2">
      <c r="A146" s="37">
        <f>'DRS County Waste Raw'!A145</f>
        <v>2019</v>
      </c>
      <c r="B146" s="63" t="str">
        <f>'DRS County Waste Raw'!B145</f>
        <v>orange</v>
      </c>
      <c r="C146" s="63" t="str">
        <f>'DRS County Waste Raw'!C145</f>
        <v>Southern </v>
      </c>
      <c r="D146" s="63">
        <f>'DRS County Waste Raw'!D145</f>
        <v>3185378</v>
      </c>
      <c r="E146" s="68">
        <f>'DRS County Waste Raw'!E145</f>
        <v>3061079.1742286752</v>
      </c>
      <c r="F146" s="9">
        <f>(INDEX('Resin Fractions'!$A$24:$I$41,MATCH('Disposed Waste by Resin'!$A146,'Resin Fractions'!$A$24:$A$41,0),MATCH('Disposed Waste by Resin'!F$1,'Resin Fractions'!$A$24:$I$24,0)))*$E146</f>
        <v>31817.011132445648</v>
      </c>
      <c r="G146" s="9">
        <f>(INDEX('Resin Fractions'!$A$24:$I$41,MATCH('Disposed Waste by Resin'!$A146,'Resin Fractions'!$A$24:$A$41,0),MATCH('Disposed Waste by Resin'!G$1,'Resin Fractions'!$A$24:$I$24,0)))*$E146</f>
        <v>59683.100515652543</v>
      </c>
      <c r="H146" s="9">
        <f>(INDEX('Resin Fractions'!$A$24:$I$41,MATCH('Disposed Waste by Resin'!$A146,'Resin Fractions'!$A$24:$A$41,0),MATCH('Disposed Waste by Resin'!H$1,'Resin Fractions'!$A$24:$I$24,0)))*$E146</f>
        <v>82707.721402818221</v>
      </c>
      <c r="I146" s="9">
        <f>(INDEX('Resin Fractions'!$A$24:$I$41,MATCH('Disposed Waste by Resin'!$A146,'Resin Fractions'!$A$24:$A$41,0),MATCH('Disposed Waste by Resin'!I$1,'Resin Fractions'!$A$24:$I$24,0)))*$E146</f>
        <v>146513.74402900873</v>
      </c>
      <c r="J146" s="9">
        <f>(INDEX('Resin Fractions'!$A$24:$I$41,MATCH('Disposed Waste by Resin'!$A146,'Resin Fractions'!$A$24:$A$41,0),MATCH('Disposed Waste by Resin'!J$1,'Resin Fractions'!$A$24:$I$24,0)))*$E146</f>
        <v>6223.523021854704</v>
      </c>
      <c r="K146" s="9">
        <f>(INDEX('Resin Fractions'!$A$24:$I$41,MATCH('Disposed Waste by Resin'!$A146,'Resin Fractions'!$A$24:$A$41,0),MATCH('Disposed Waste by Resin'!K$1,'Resin Fractions'!$A$24:$I$24,0)))*$E146</f>
        <v>28948.95522027948</v>
      </c>
      <c r="L146" s="9">
        <f>(INDEX('Resin Fractions'!$A$24:$I$41,MATCH('Disposed Waste by Resin'!$A146,'Resin Fractions'!$A$24:$A$41,0),MATCH('Disposed Waste by Resin'!L$1,'Resin Fractions'!$A$24:$I$24,0)))*$E146</f>
        <v>18536.127228704383</v>
      </c>
      <c r="M146" s="9">
        <f>(INDEX('Resin Fractions'!$A$24:$I$41,MATCH('Disposed Waste by Resin'!$A146,'Resin Fractions'!$A$24:$A$41,0),MATCH('Disposed Waste by Resin'!M$1,'Resin Fractions'!$A$24:$I$24,0)))*$E146</f>
        <v>374430.18255076371</v>
      </c>
    </row>
    <row r="147" spans="1:13" x14ac:dyDescent="0.2">
      <c r="A147" s="37">
        <f>'DRS County Waste Raw'!A146</f>
        <v>2019</v>
      </c>
      <c r="B147" s="63" t="str">
        <f>'DRS County Waste Raw'!B146</f>
        <v>placer</v>
      </c>
      <c r="C147" s="63" t="str">
        <f>'DRS County Waste Raw'!C146</f>
        <v>Central Valley </v>
      </c>
      <c r="D147" s="63">
        <f>'DRS County Waste Raw'!D146</f>
        <v>395345</v>
      </c>
      <c r="E147" s="68">
        <f>'DRS County Waste Raw'!E146</f>
        <v>255495.8166969147</v>
      </c>
      <c r="F147" s="9">
        <f>(INDEX('Resin Fractions'!$A$24:$I$41,MATCH('Disposed Waste by Resin'!$A147,'Resin Fractions'!$A$24:$A$41,0),MATCH('Disposed Waste by Resin'!F$1,'Resin Fractions'!$A$24:$I$24,0)))*$E147</f>
        <v>2655.6363888194387</v>
      </c>
      <c r="G147" s="9">
        <f>(INDEX('Resin Fractions'!$A$24:$I$41,MATCH('Disposed Waste by Resin'!$A147,'Resin Fractions'!$A$24:$A$41,0),MATCH('Disposed Waste by Resin'!G$1,'Resin Fractions'!$A$24:$I$24,0)))*$E147</f>
        <v>4981.5054238487828</v>
      </c>
      <c r="H147" s="9">
        <f>(INDEX('Resin Fractions'!$A$24:$I$41,MATCH('Disposed Waste by Resin'!$A147,'Resin Fractions'!$A$24:$A$41,0),MATCH('Disposed Waste by Resin'!H$1,'Resin Fractions'!$A$24:$I$24,0)))*$E147</f>
        <v>6903.2767936420996</v>
      </c>
      <c r="I147" s="9">
        <f>(INDEX('Resin Fractions'!$A$24:$I$41,MATCH('Disposed Waste by Resin'!$A147,'Resin Fractions'!$A$24:$A$41,0),MATCH('Disposed Waste by Resin'!I$1,'Resin Fractions'!$A$24:$I$24,0)))*$E147</f>
        <v>12228.905741207021</v>
      </c>
      <c r="J147" s="9">
        <f>(INDEX('Resin Fractions'!$A$24:$I$41,MATCH('Disposed Waste by Resin'!$A147,'Resin Fractions'!$A$24:$A$41,0),MATCH('Disposed Waste by Resin'!J$1,'Resin Fractions'!$A$24:$I$24,0)))*$E147</f>
        <v>519.45213001603736</v>
      </c>
      <c r="K147" s="9">
        <f>(INDEX('Resin Fractions'!$A$24:$I$41,MATCH('Disposed Waste by Resin'!$A147,'Resin Fractions'!$A$24:$A$41,0),MATCH('Disposed Waste by Resin'!K$1,'Resin Fractions'!$A$24:$I$24,0)))*$E147</f>
        <v>2416.2514379888366</v>
      </c>
      <c r="L147" s="9">
        <f>(INDEX('Resin Fractions'!$A$24:$I$41,MATCH('Disposed Waste by Resin'!$A147,'Resin Fractions'!$A$24:$A$41,0),MATCH('Disposed Waste by Resin'!L$1,'Resin Fractions'!$A$24:$I$24,0)))*$E147</f>
        <v>1547.1350772523185</v>
      </c>
      <c r="M147" s="9">
        <f>(INDEX('Resin Fractions'!$A$24:$I$41,MATCH('Disposed Waste by Resin'!$A147,'Resin Fractions'!$A$24:$A$41,0),MATCH('Disposed Waste by Resin'!M$1,'Resin Fractions'!$A$24:$I$24,0)))*$E147</f>
        <v>31252.162992774538</v>
      </c>
    </row>
    <row r="148" spans="1:13" x14ac:dyDescent="0.2">
      <c r="A148" s="37">
        <f>'DRS County Waste Raw'!A147</f>
        <v>2019</v>
      </c>
      <c r="B148" s="63" t="str">
        <f>'DRS County Waste Raw'!B147</f>
        <v>plumas</v>
      </c>
      <c r="C148" s="63" t="str">
        <f>'DRS County Waste Raw'!C147</f>
        <v>Mountain </v>
      </c>
      <c r="D148" s="63">
        <f>'DRS County Waste Raw'!D147</f>
        <v>18287</v>
      </c>
      <c r="E148" s="68">
        <f>'DRS County Waste Raw'!E147</f>
        <v>157.88566243194191</v>
      </c>
      <c r="F148" s="9">
        <f>(INDEX('Resin Fractions'!$A$24:$I$41,MATCH('Disposed Waste by Resin'!$A148,'Resin Fractions'!$A$24:$A$41,0),MATCH('Disposed Waste by Resin'!F$1,'Resin Fractions'!$A$24:$I$24,0)))*$E148</f>
        <v>1.641071528480295</v>
      </c>
      <c r="G148" s="9">
        <f>(INDEX('Resin Fractions'!$A$24:$I$41,MATCH('Disposed Waste by Resin'!$A148,'Resin Fractions'!$A$24:$A$41,0),MATCH('Disposed Waste by Resin'!G$1,'Resin Fractions'!$A$24:$I$24,0)))*$E148</f>
        <v>3.078360710248663</v>
      </c>
      <c r="H148" s="9">
        <f>(INDEX('Resin Fractions'!$A$24:$I$41,MATCH('Disposed Waste by Resin'!$A148,'Resin Fractions'!$A$24:$A$41,0),MATCH('Disposed Waste by Resin'!H$1,'Resin Fractions'!$A$24:$I$24,0)))*$E148</f>
        <v>4.265934540948578</v>
      </c>
      <c r="I148" s="9">
        <f>(INDEX('Resin Fractions'!$A$24:$I$41,MATCH('Disposed Waste by Resin'!$A148,'Resin Fractions'!$A$24:$A$41,0),MATCH('Disposed Waste by Resin'!I$1,'Resin Fractions'!$A$24:$I$24,0)))*$E148</f>
        <v>7.5569491067583634</v>
      </c>
      <c r="J148" s="9">
        <f>(INDEX('Resin Fractions'!$A$24:$I$41,MATCH('Disposed Waste by Resin'!$A148,'Resin Fractions'!$A$24:$A$41,0),MATCH('Disposed Waste by Resin'!J$1,'Resin Fractions'!$A$24:$I$24,0)))*$E148</f>
        <v>0.32099955572484196</v>
      </c>
      <c r="K148" s="9">
        <f>(INDEX('Resin Fractions'!$A$24:$I$41,MATCH('Disposed Waste by Resin'!$A148,'Resin Fractions'!$A$24:$A$41,0),MATCH('Disposed Waste by Resin'!K$1,'Resin Fractions'!$A$24:$I$24,0)))*$E148</f>
        <v>1.4931417031440049</v>
      </c>
      <c r="L148" s="9">
        <f>(INDEX('Resin Fractions'!$A$24:$I$41,MATCH('Disposed Waste by Resin'!$A148,'Resin Fractions'!$A$24:$A$41,0),MATCH('Disposed Waste by Resin'!L$1,'Resin Fractions'!$A$24:$I$24,0)))*$E148</f>
        <v>0.95606436810448825</v>
      </c>
      <c r="M148" s="9">
        <f>(INDEX('Resin Fractions'!$A$24:$I$41,MATCH('Disposed Waste by Resin'!$A148,'Resin Fractions'!$A$24:$A$41,0),MATCH('Disposed Waste by Resin'!M$1,'Resin Fractions'!$A$24:$I$24,0)))*$E148</f>
        <v>19.312521513409237</v>
      </c>
    </row>
    <row r="149" spans="1:13" x14ac:dyDescent="0.2">
      <c r="A149" s="37">
        <f>'DRS County Waste Raw'!A148</f>
        <v>2019</v>
      </c>
      <c r="B149" s="63" t="str">
        <f>'DRS County Waste Raw'!B148</f>
        <v>riverside</v>
      </c>
      <c r="C149" s="63" t="str">
        <f>'DRS County Waste Raw'!C148</f>
        <v>Southern </v>
      </c>
      <c r="D149" s="63">
        <f>'DRS County Waste Raw'!D148</f>
        <v>2419057</v>
      </c>
      <c r="E149" s="68">
        <f>'DRS County Waste Raw'!E148</f>
        <v>2282784.9546279488</v>
      </c>
      <c r="F149" s="9">
        <f>(INDEX('Resin Fractions'!$A$24:$I$41,MATCH('Disposed Waste by Resin'!$A149,'Resin Fractions'!$A$24:$A$41,0),MATCH('Disposed Waste by Resin'!F$1,'Resin Fractions'!$A$24:$I$24,0)))*$E149</f>
        <v>23727.381808959057</v>
      </c>
      <c r="G149" s="9">
        <f>(INDEX('Resin Fractions'!$A$24:$I$41,MATCH('Disposed Waste by Resin'!$A149,'Resin Fractions'!$A$24:$A$41,0),MATCH('Disposed Waste by Resin'!G$1,'Resin Fractions'!$A$24:$I$24,0)))*$E149</f>
        <v>44508.382876770782</v>
      </c>
      <c r="H149" s="9">
        <f>(INDEX('Resin Fractions'!$A$24:$I$41,MATCH('Disposed Waste by Resin'!$A149,'Resin Fractions'!$A$24:$A$41,0),MATCH('Disposed Waste by Resin'!H$1,'Resin Fractions'!$A$24:$I$24,0)))*$E149</f>
        <v>61678.882284215302</v>
      </c>
      <c r="I149" s="9">
        <f>(INDEX('Resin Fractions'!$A$24:$I$41,MATCH('Disposed Waste by Resin'!$A149,'Resin Fractions'!$A$24:$A$41,0),MATCH('Disposed Waste by Resin'!I$1,'Resin Fractions'!$A$24:$I$24,0)))*$E149</f>
        <v>109261.91433774594</v>
      </c>
      <c r="J149" s="9">
        <f>(INDEX('Resin Fractions'!$A$24:$I$41,MATCH('Disposed Waste by Resin'!$A149,'Resin Fractions'!$A$24:$A$41,0),MATCH('Disposed Waste by Resin'!J$1,'Resin Fractions'!$A$24:$I$24,0)))*$E149</f>
        <v>4641.1621230445398</v>
      </c>
      <c r="K149" s="9">
        <f>(INDEX('Resin Fractions'!$A$24:$I$41,MATCH('Disposed Waste by Resin'!$A149,'Resin Fractions'!$A$24:$A$41,0),MATCH('Disposed Waste by Resin'!K$1,'Resin Fractions'!$A$24:$I$24,0)))*$E149</f>
        <v>21588.543016272681</v>
      </c>
      <c r="L149" s="9">
        <f>(INDEX('Resin Fractions'!$A$24:$I$41,MATCH('Disposed Waste by Resin'!$A149,'Resin Fractions'!$A$24:$A$41,0),MATCH('Disposed Waste by Resin'!L$1,'Resin Fractions'!$A$24:$I$24,0)))*$E149</f>
        <v>13823.227021044962</v>
      </c>
      <c r="M149" s="9">
        <f>(INDEX('Resin Fractions'!$A$24:$I$41,MATCH('Disposed Waste by Resin'!$A149,'Resin Fractions'!$A$24:$A$41,0),MATCH('Disposed Waste by Resin'!M$1,'Resin Fractions'!$A$24:$I$24,0)))*$E149</f>
        <v>279229.49346805329</v>
      </c>
    </row>
    <row r="150" spans="1:13" x14ac:dyDescent="0.2">
      <c r="A150" s="37">
        <f>'DRS County Waste Raw'!A149</f>
        <v>2019</v>
      </c>
      <c r="B150" s="63" t="str">
        <f>'DRS County Waste Raw'!B149</f>
        <v>sacramento</v>
      </c>
      <c r="C150" s="63" t="str">
        <f>'DRS County Waste Raw'!C149</f>
        <v>Central Valley </v>
      </c>
      <c r="D150" s="63">
        <f>'DRS County Waste Raw'!D149</f>
        <v>1538054</v>
      </c>
      <c r="E150" s="68">
        <f>'DRS County Waste Raw'!E149</f>
        <v>1276081.3248638839</v>
      </c>
      <c r="F150" s="9">
        <f>(INDEX('Resin Fractions'!$A$24:$I$41,MATCH('Disposed Waste by Resin'!$A150,'Resin Fractions'!$A$24:$A$41,0),MATCH('Disposed Waste by Resin'!F$1,'Resin Fractions'!$A$24:$I$24,0)))*$E150</f>
        <v>13263.653570584554</v>
      </c>
      <c r="G150" s="9">
        <f>(INDEX('Resin Fractions'!$A$24:$I$41,MATCH('Disposed Waste by Resin'!$A150,'Resin Fractions'!$A$24:$A$41,0),MATCH('Disposed Waste by Resin'!G$1,'Resin Fractions'!$A$24:$I$24,0)))*$E150</f>
        <v>24880.274453269907</v>
      </c>
      <c r="H150" s="9">
        <f>(INDEX('Resin Fractions'!$A$24:$I$41,MATCH('Disposed Waste by Resin'!$A150,'Resin Fractions'!$A$24:$A$41,0),MATCH('Disposed Waste by Resin'!H$1,'Resin Fractions'!$A$24:$I$24,0)))*$E150</f>
        <v>34478.617734797896</v>
      </c>
      <c r="I150" s="9">
        <f>(INDEX('Resin Fractions'!$A$24:$I$41,MATCH('Disposed Waste by Resin'!$A150,'Resin Fractions'!$A$24:$A$41,0),MATCH('Disposed Waste by Resin'!I$1,'Resin Fractions'!$A$24:$I$24,0)))*$E150</f>
        <v>61077.627186306316</v>
      </c>
      <c r="J150" s="9">
        <f>(INDEX('Resin Fractions'!$A$24:$I$41,MATCH('Disposed Waste by Resin'!$A150,'Resin Fractions'!$A$24:$A$41,0),MATCH('Disposed Waste by Resin'!J$1,'Resin Fractions'!$A$24:$I$24,0)))*$E150</f>
        <v>2594.4188474152656</v>
      </c>
      <c r="K150" s="9">
        <f>(INDEX('Resin Fractions'!$A$24:$I$41,MATCH('Disposed Waste by Resin'!$A150,'Resin Fractions'!$A$24:$A$41,0),MATCH('Disposed Waste by Resin'!K$1,'Resin Fractions'!$A$24:$I$24,0)))*$E150</f>
        <v>12068.038436224984</v>
      </c>
      <c r="L150" s="9">
        <f>(INDEX('Resin Fractions'!$A$24:$I$41,MATCH('Disposed Waste by Resin'!$A150,'Resin Fractions'!$A$24:$A$41,0),MATCH('Disposed Waste by Resin'!L$1,'Resin Fractions'!$A$24:$I$24,0)))*$E150</f>
        <v>7727.2113674782004</v>
      </c>
      <c r="M150" s="9">
        <f>(INDEX('Resin Fractions'!$A$24:$I$41,MATCH('Disposed Waste by Resin'!$A150,'Resin Fractions'!$A$24:$A$41,0),MATCH('Disposed Waste by Resin'!M$1,'Resin Fractions'!$A$24:$I$24,0)))*$E150</f>
        <v>156089.84159607714</v>
      </c>
    </row>
    <row r="151" spans="1:13" x14ac:dyDescent="0.2">
      <c r="A151" s="37">
        <f>'DRS County Waste Raw'!A150</f>
        <v>2019</v>
      </c>
      <c r="B151" s="63" t="str">
        <f>'DRS County Waste Raw'!B150</f>
        <v>sanbenito</v>
      </c>
      <c r="C151" s="63" t="str">
        <f>'DRS County Waste Raw'!C150</f>
        <v>Coastal </v>
      </c>
      <c r="D151" s="63">
        <f>'DRS County Waste Raw'!D150</f>
        <v>61437</v>
      </c>
      <c r="E151" s="68">
        <f>'DRS County Waste Raw'!E150</f>
        <v>80022.11433756804</v>
      </c>
      <c r="F151" s="9">
        <f>(INDEX('Resin Fractions'!$A$24:$I$41,MATCH('Disposed Waste by Resin'!$A151,'Resin Fractions'!$A$24:$A$41,0),MATCH('Disposed Waste by Resin'!F$1,'Resin Fractions'!$A$24:$I$24,0)))*$E151</f>
        <v>831.75388737267576</v>
      </c>
      <c r="G151" s="9">
        <f>(INDEX('Resin Fractions'!$A$24:$I$41,MATCH('Disposed Waste by Resin'!$A151,'Resin Fractions'!$A$24:$A$41,0),MATCH('Disposed Waste by Resin'!G$1,'Resin Fractions'!$A$24:$I$24,0)))*$E151</f>
        <v>1560.2235752976082</v>
      </c>
      <c r="H151" s="9">
        <f>(INDEX('Resin Fractions'!$A$24:$I$41,MATCH('Disposed Waste by Resin'!$A151,'Resin Fractions'!$A$24:$A$41,0),MATCH('Disposed Waste by Resin'!H$1,'Resin Fractions'!$A$24:$I$24,0)))*$E151</f>
        <v>2162.1285703476606</v>
      </c>
      <c r="I151" s="9">
        <f>(INDEX('Resin Fractions'!$A$24:$I$41,MATCH('Disposed Waste by Resin'!$A151,'Resin Fractions'!$A$24:$A$41,0),MATCH('Disposed Waste by Resin'!I$1,'Resin Fractions'!$A$24:$I$24,0)))*$E151</f>
        <v>3830.1327438447552</v>
      </c>
      <c r="J151" s="9">
        <f>(INDEX('Resin Fractions'!$A$24:$I$41,MATCH('Disposed Waste by Resin'!$A151,'Resin Fractions'!$A$24:$A$41,0),MATCH('Disposed Waste by Resin'!J$1,'Resin Fractions'!$A$24:$I$24,0)))*$E151</f>
        <v>162.69408352132351</v>
      </c>
      <c r="K151" s="9">
        <f>(INDEX('Resin Fractions'!$A$24:$I$41,MATCH('Disposed Waste by Resin'!$A151,'Resin Fractions'!$A$24:$A$41,0),MATCH('Disposed Waste by Resin'!K$1,'Resin Fractions'!$A$24:$I$24,0)))*$E151</f>
        <v>756.77774821817968</v>
      </c>
      <c r="L151" s="9">
        <f>(INDEX('Resin Fractions'!$A$24:$I$41,MATCH('Disposed Waste by Resin'!$A151,'Resin Fractions'!$A$24:$A$41,0),MATCH('Disposed Waste by Resin'!L$1,'Resin Fractions'!$A$24:$I$24,0)))*$E151</f>
        <v>484.56769918238052</v>
      </c>
      <c r="M151" s="9">
        <f>(INDEX('Resin Fractions'!$A$24:$I$41,MATCH('Disposed Waste by Resin'!$A151,'Resin Fractions'!$A$24:$A$41,0),MATCH('Disposed Waste by Resin'!M$1,'Resin Fractions'!$A$24:$I$24,0)))*$E151</f>
        <v>9788.2783077845852</v>
      </c>
    </row>
    <row r="152" spans="1:13" x14ac:dyDescent="0.2">
      <c r="A152" s="37">
        <f>'DRS County Waste Raw'!A151</f>
        <v>2019</v>
      </c>
      <c r="B152" s="63" t="str">
        <f>'DRS County Waste Raw'!B151</f>
        <v>sanbernardino</v>
      </c>
      <c r="C152" s="63" t="str">
        <f>'DRS County Waste Raw'!C151</f>
        <v>Southern </v>
      </c>
      <c r="D152" s="63">
        <f>'DRS County Waste Raw'!D151</f>
        <v>2165876</v>
      </c>
      <c r="E152" s="68">
        <f>'DRS County Waste Raw'!E151</f>
        <v>1794982.2867513611</v>
      </c>
      <c r="F152" s="9">
        <f>(INDEX('Resin Fractions'!$A$24:$I$41,MATCH('Disposed Waste by Resin'!$A152,'Resin Fractions'!$A$24:$A$41,0),MATCH('Disposed Waste by Resin'!F$1,'Resin Fractions'!$A$24:$I$24,0)))*$E152</f>
        <v>18657.13630700242</v>
      </c>
      <c r="G152" s="9">
        <f>(INDEX('Resin Fractions'!$A$24:$I$41,MATCH('Disposed Waste by Resin'!$A152,'Resin Fractions'!$A$24:$A$41,0),MATCH('Disposed Waste by Resin'!G$1,'Resin Fractions'!$A$24:$I$24,0)))*$E152</f>
        <v>34997.496682192737</v>
      </c>
      <c r="H152" s="9">
        <f>(INDEX('Resin Fractions'!$A$24:$I$41,MATCH('Disposed Waste by Resin'!$A152,'Resin Fractions'!$A$24:$A$41,0),MATCH('Disposed Waste by Resin'!H$1,'Resin Fractions'!$A$24:$I$24,0)))*$E152</f>
        <v>48498.87456211698</v>
      </c>
      <c r="I152" s="9">
        <f>(INDEX('Resin Fractions'!$A$24:$I$41,MATCH('Disposed Waste by Resin'!$A152,'Resin Fractions'!$A$24:$A$41,0),MATCH('Disposed Waste by Resin'!I$1,'Resin Fractions'!$A$24:$I$24,0)))*$E152</f>
        <v>85914.006247146899</v>
      </c>
      <c r="J152" s="9">
        <f>(INDEX('Resin Fractions'!$A$24:$I$41,MATCH('Disposed Waste by Resin'!$A152,'Resin Fractions'!$A$24:$A$41,0),MATCH('Disposed Waste by Resin'!J$1,'Resin Fractions'!$A$24:$I$24,0)))*$E152</f>
        <v>3649.4036741906139</v>
      </c>
      <c r="K152" s="9">
        <f>(INDEX('Resin Fractions'!$A$24:$I$41,MATCH('Disposed Waste by Resin'!$A152,'Resin Fractions'!$A$24:$A$41,0),MATCH('Disposed Waste by Resin'!K$1,'Resin Fractions'!$A$24:$I$24,0)))*$E152</f>
        <v>16975.340683062703</v>
      </c>
      <c r="L152" s="9">
        <f>(INDEX('Resin Fractions'!$A$24:$I$41,MATCH('Disposed Waste by Resin'!$A152,'Resin Fractions'!$A$24:$A$41,0),MATCH('Disposed Waste by Resin'!L$1,'Resin Fractions'!$A$24:$I$24,0)))*$E152</f>
        <v>10869.375846470153</v>
      </c>
      <c r="M152" s="9">
        <f>(INDEX('Resin Fractions'!$A$24:$I$41,MATCH('Disposed Waste by Resin'!$A152,'Resin Fractions'!$A$24:$A$41,0),MATCH('Disposed Waste by Resin'!M$1,'Resin Fractions'!$A$24:$I$24,0)))*$E152</f>
        <v>219561.63400218252</v>
      </c>
    </row>
    <row r="153" spans="1:13" x14ac:dyDescent="0.2">
      <c r="A153" s="37">
        <f>'DRS County Waste Raw'!A152</f>
        <v>2019</v>
      </c>
      <c r="B153" s="63" t="str">
        <f>'DRS County Waste Raw'!B152</f>
        <v>sandiego</v>
      </c>
      <c r="C153" s="63" t="str">
        <f>'DRS County Waste Raw'!C152</f>
        <v>Southern </v>
      </c>
      <c r="D153" s="63">
        <f>'DRS County Waste Raw'!D152</f>
        <v>3333319</v>
      </c>
      <c r="E153" s="68">
        <f>'DRS County Waste Raw'!E152</f>
        <v>2904542.8947368418</v>
      </c>
      <c r="F153" s="9">
        <f>(INDEX('Resin Fractions'!$A$24:$I$41,MATCH('Disposed Waste by Resin'!$A153,'Resin Fractions'!$A$24:$A$41,0),MATCH('Disposed Waste by Resin'!F$1,'Resin Fractions'!$A$24:$I$24,0)))*$E153</f>
        <v>30189.965158217208</v>
      </c>
      <c r="G153" s="9">
        <f>(INDEX('Resin Fractions'!$A$24:$I$41,MATCH('Disposed Waste by Resin'!$A153,'Resin Fractions'!$A$24:$A$41,0),MATCH('Disposed Waste by Resin'!G$1,'Resin Fractions'!$A$24:$I$24,0)))*$E153</f>
        <v>56631.049271139571</v>
      </c>
      <c r="H153" s="9">
        <f>(INDEX('Resin Fractions'!$A$24:$I$41,MATCH('Disposed Waste by Resin'!$A153,'Resin Fractions'!$A$24:$A$41,0),MATCH('Disposed Waste by Resin'!H$1,'Resin Fractions'!$A$24:$I$24,0)))*$E153</f>
        <v>78478.246026080684</v>
      </c>
      <c r="I153" s="9">
        <f>(INDEX('Resin Fractions'!$A$24:$I$41,MATCH('Disposed Waste by Resin'!$A153,'Resin Fractions'!$A$24:$A$41,0),MATCH('Disposed Waste by Resin'!I$1,'Resin Fractions'!$A$24:$I$24,0)))*$E153</f>
        <v>139021.38101605306</v>
      </c>
      <c r="J153" s="9">
        <f>(INDEX('Resin Fractions'!$A$24:$I$41,MATCH('Disposed Waste by Resin'!$A153,'Resin Fractions'!$A$24:$A$41,0),MATCH('Disposed Waste by Resin'!J$1,'Resin Fractions'!$A$24:$I$24,0)))*$E153</f>
        <v>5905.2669155197909</v>
      </c>
      <c r="K153" s="9">
        <f>(INDEX('Resin Fractions'!$A$24:$I$41,MATCH('Disposed Waste by Resin'!$A153,'Resin Fractions'!$A$24:$A$41,0),MATCH('Disposed Waste by Resin'!K$1,'Resin Fractions'!$A$24:$I$24,0)))*$E153</f>
        <v>27468.574776836656</v>
      </c>
      <c r="L153" s="9">
        <f>(INDEX('Resin Fractions'!$A$24:$I$41,MATCH('Disposed Waste by Resin'!$A153,'Resin Fractions'!$A$24:$A$41,0),MATCH('Disposed Waste by Resin'!L$1,'Resin Fractions'!$A$24:$I$24,0)))*$E153</f>
        <v>17588.233944206186</v>
      </c>
      <c r="M153" s="9">
        <f>(INDEX('Resin Fractions'!$A$24:$I$41,MATCH('Disposed Waste by Resin'!$A153,'Resin Fractions'!$A$24:$A$41,0),MATCH('Disposed Waste by Resin'!M$1,'Resin Fractions'!$A$24:$I$24,0)))*$E153</f>
        <v>355282.71710805316</v>
      </c>
    </row>
    <row r="154" spans="1:13" x14ac:dyDescent="0.2">
      <c r="A154" s="37">
        <f>'DRS County Waste Raw'!A153</f>
        <v>2019</v>
      </c>
      <c r="B154" s="63" t="str">
        <f>'DRS County Waste Raw'!B153</f>
        <v>sanfrancisco</v>
      </c>
      <c r="C154" s="63" t="str">
        <f>'DRS County Waste Raw'!C153</f>
        <v>Bay Area </v>
      </c>
      <c r="D154" s="63">
        <f>'DRS County Waste Raw'!D153</f>
        <v>886885</v>
      </c>
      <c r="E154" s="68">
        <f>'DRS County Waste Raw'!E153</f>
        <v>647014.13793103443</v>
      </c>
      <c r="F154" s="9">
        <f>(INDEX('Resin Fractions'!$A$24:$I$41,MATCH('Disposed Waste by Resin'!$A154,'Resin Fractions'!$A$24:$A$41,0),MATCH('Disposed Waste by Resin'!F$1,'Resin Fractions'!$A$24:$I$24,0)))*$E154</f>
        <v>6725.097541650056</v>
      </c>
      <c r="G154" s="9">
        <f>(INDEX('Resin Fractions'!$A$24:$I$41,MATCH('Disposed Waste by Resin'!$A154,'Resin Fractions'!$A$24:$A$41,0),MATCH('Disposed Waste by Resin'!G$1,'Resin Fractions'!$A$24:$I$24,0)))*$E154</f>
        <v>12615.096713046158</v>
      </c>
      <c r="H154" s="9">
        <f>(INDEX('Resin Fractions'!$A$24:$I$41,MATCH('Disposed Waste by Resin'!$A154,'Resin Fractions'!$A$24:$A$41,0),MATCH('Disposed Waste by Resin'!H$1,'Resin Fractions'!$A$24:$I$24,0)))*$E154</f>
        <v>17481.764442492316</v>
      </c>
      <c r="I154" s="9">
        <f>(INDEX('Resin Fractions'!$A$24:$I$41,MATCH('Disposed Waste by Resin'!$A154,'Resin Fractions'!$A$24:$A$41,0),MATCH('Disposed Waste by Resin'!I$1,'Resin Fractions'!$A$24:$I$24,0)))*$E154</f>
        <v>30968.31489563283</v>
      </c>
      <c r="J154" s="9">
        <f>(INDEX('Resin Fractions'!$A$24:$I$41,MATCH('Disposed Waste by Resin'!$A154,'Resin Fractions'!$A$24:$A$41,0),MATCH('Disposed Waste by Resin'!J$1,'Resin Fractions'!$A$24:$I$24,0)))*$E154</f>
        <v>1315.4535226596711</v>
      </c>
      <c r="K154" s="9">
        <f>(INDEX('Resin Fractions'!$A$24:$I$41,MATCH('Disposed Waste by Resin'!$A154,'Resin Fractions'!$A$24:$A$41,0),MATCH('Disposed Waste by Resin'!K$1,'Resin Fractions'!$A$24:$I$24,0)))*$E154</f>
        <v>6118.8823417391322</v>
      </c>
      <c r="L154" s="9">
        <f>(INDEX('Resin Fractions'!$A$24:$I$41,MATCH('Disposed Waste by Resin'!$A154,'Resin Fractions'!$A$24:$A$41,0),MATCH('Disposed Waste by Resin'!L$1,'Resin Fractions'!$A$24:$I$24,0)))*$E154</f>
        <v>3917.9438677806002</v>
      </c>
      <c r="M154" s="9">
        <f>(INDEX('Resin Fractions'!$A$24:$I$41,MATCH('Disposed Waste by Resin'!$A154,'Resin Fractions'!$A$24:$A$41,0),MATCH('Disposed Waste by Resin'!M$1,'Resin Fractions'!$A$24:$I$24,0)))*$E154</f>
        <v>79142.553325000772</v>
      </c>
    </row>
    <row r="155" spans="1:13" x14ac:dyDescent="0.2">
      <c r="A155" s="37">
        <f>'DRS County Waste Raw'!A154</f>
        <v>2019</v>
      </c>
      <c r="B155" s="63" t="str">
        <f>'DRS County Waste Raw'!B154</f>
        <v>sanjoaquin</v>
      </c>
      <c r="C155" s="63" t="str">
        <f>'DRS County Waste Raw'!C154</f>
        <v>Central Valley </v>
      </c>
      <c r="D155" s="63">
        <f>'DRS County Waste Raw'!D154</f>
        <v>764373</v>
      </c>
      <c r="E155" s="68">
        <f>'DRS County Waste Raw'!E154</f>
        <v>798767.5045372051</v>
      </c>
      <c r="F155" s="9">
        <f>(INDEX('Resin Fractions'!$A$24:$I$41,MATCH('Disposed Waste by Resin'!$A155,'Resin Fractions'!$A$24:$A$41,0),MATCH('Disposed Waste by Resin'!F$1,'Resin Fractions'!$A$24:$I$24,0)))*$E155</f>
        <v>8302.4296784156049</v>
      </c>
      <c r="G155" s="9">
        <f>(INDEX('Resin Fractions'!$A$24:$I$41,MATCH('Disposed Waste by Resin'!$A155,'Resin Fractions'!$A$24:$A$41,0),MATCH('Disposed Waste by Resin'!G$1,'Resin Fractions'!$A$24:$I$24,0)))*$E155</f>
        <v>15573.893567762256</v>
      </c>
      <c r="H155" s="9">
        <f>(INDEX('Resin Fractions'!$A$24:$I$41,MATCH('Disposed Waste by Resin'!$A155,'Resin Fractions'!$A$24:$A$41,0),MATCH('Disposed Waste by Resin'!H$1,'Resin Fractions'!$A$24:$I$24,0)))*$E155</f>
        <v>21582.009634734208</v>
      </c>
      <c r="I155" s="9">
        <f>(INDEX('Resin Fractions'!$A$24:$I$41,MATCH('Disposed Waste by Resin'!$A155,'Resin Fractions'!$A$24:$A$41,0),MATCH('Disposed Waste by Resin'!I$1,'Resin Fractions'!$A$24:$I$24,0)))*$E155</f>
        <v>38231.751299913121</v>
      </c>
      <c r="J155" s="9">
        <f>(INDEX('Resin Fractions'!$A$24:$I$41,MATCH('Disposed Waste by Resin'!$A155,'Resin Fractions'!$A$24:$A$41,0),MATCH('Disposed Waste by Resin'!J$1,'Resin Fractions'!$A$24:$I$24,0)))*$E155</f>
        <v>1623.9854216934286</v>
      </c>
      <c r="K155" s="9">
        <f>(INDEX('Resin Fractions'!$A$24:$I$41,MATCH('Disposed Waste by Resin'!$A155,'Resin Fractions'!$A$24:$A$41,0),MATCH('Disposed Waste by Resin'!K$1,'Resin Fractions'!$A$24:$I$24,0)))*$E155</f>
        <v>7554.0302632285056</v>
      </c>
      <c r="L155" s="9">
        <f>(INDEX('Resin Fractions'!$A$24:$I$41,MATCH('Disposed Waste by Resin'!$A155,'Resin Fractions'!$A$24:$A$41,0),MATCH('Disposed Waste by Resin'!L$1,'Resin Fractions'!$A$24:$I$24,0)))*$E155</f>
        <v>4836.87459472104</v>
      </c>
      <c r="M155" s="9">
        <f>(INDEX('Resin Fractions'!$A$24:$I$41,MATCH('Disposed Waste by Resin'!$A155,'Resin Fractions'!$A$24:$A$41,0),MATCH('Disposed Waste by Resin'!M$1,'Resin Fractions'!$A$24:$I$24,0)))*$E155</f>
        <v>97704.974460468176</v>
      </c>
    </row>
    <row r="156" spans="1:13" x14ac:dyDescent="0.2">
      <c r="A156" s="37">
        <f>'DRS County Waste Raw'!A155</f>
        <v>2019</v>
      </c>
      <c r="B156" s="63" t="str">
        <f>'DRS County Waste Raw'!B155</f>
        <v>sanluisobispo</v>
      </c>
      <c r="C156" s="63" t="str">
        <f>'DRS County Waste Raw'!C155</f>
        <v>Coastal </v>
      </c>
      <c r="D156" s="63">
        <f>'DRS County Waste Raw'!D155</f>
        <v>277850</v>
      </c>
      <c r="E156" s="68">
        <f>'DRS County Waste Raw'!E155</f>
        <v>261735.46279491831</v>
      </c>
      <c r="F156" s="9">
        <f>(INDEX('Resin Fractions'!$A$24:$I$41,MATCH('Disposed Waste by Resin'!$A156,'Resin Fractions'!$A$24:$A$41,0),MATCH('Disposed Waste by Resin'!F$1,'Resin Fractions'!$A$24:$I$24,0)))*$E156</f>
        <v>2720.4915846713152</v>
      </c>
      <c r="G156" s="9">
        <f>(INDEX('Resin Fractions'!$A$24:$I$41,MATCH('Disposed Waste by Resin'!$A156,'Resin Fractions'!$A$24:$A$41,0),MATCH('Disposed Waste by Resin'!G$1,'Resin Fractions'!$A$24:$I$24,0)))*$E156</f>
        <v>5103.1623311200838</v>
      </c>
      <c r="H156" s="9">
        <f>(INDEX('Resin Fractions'!$A$24:$I$41,MATCH('Disposed Waste by Resin'!$A156,'Resin Fractions'!$A$24:$A$41,0),MATCH('Disposed Waste by Resin'!H$1,'Resin Fractions'!$A$24:$I$24,0)))*$E156</f>
        <v>7071.8666541954126</v>
      </c>
      <c r="I156" s="9">
        <f>(INDEX('Resin Fractions'!$A$24:$I$41,MATCH('Disposed Waste by Resin'!$A156,'Resin Fractions'!$A$24:$A$41,0),MATCH('Disposed Waste by Resin'!I$1,'Resin Fractions'!$A$24:$I$24,0)))*$E156</f>
        <v>12527.55659575895</v>
      </c>
      <c r="J156" s="9">
        <f>(INDEX('Resin Fractions'!$A$24:$I$41,MATCH('Disposed Waste by Resin'!$A156,'Resin Fractions'!$A$24:$A$41,0),MATCH('Disposed Waste by Resin'!J$1,'Resin Fractions'!$A$24:$I$24,0)))*$E156</f>
        <v>532.13804205192457</v>
      </c>
      <c r="K156" s="9">
        <f>(INDEX('Resin Fractions'!$A$24:$I$41,MATCH('Disposed Waste by Resin'!$A156,'Resin Fractions'!$A$24:$A$41,0),MATCH('Disposed Waste by Resin'!K$1,'Resin Fractions'!$A$24:$I$24,0)))*$E156</f>
        <v>2475.2604427222782</v>
      </c>
      <c r="L156" s="9">
        <f>(INDEX('Resin Fractions'!$A$24:$I$41,MATCH('Disposed Waste by Resin'!$A156,'Resin Fractions'!$A$24:$A$41,0),MATCH('Disposed Waste by Resin'!L$1,'Resin Fractions'!$A$24:$I$24,0)))*$E156</f>
        <v>1584.9187696534884</v>
      </c>
      <c r="M156" s="9">
        <f>(INDEX('Resin Fractions'!$A$24:$I$41,MATCH('Disposed Waste by Resin'!$A156,'Resin Fractions'!$A$24:$A$41,0),MATCH('Disposed Waste by Resin'!M$1,'Resin Fractions'!$A$24:$I$24,0)))*$E156</f>
        <v>32015.394420173452</v>
      </c>
    </row>
    <row r="157" spans="1:13" x14ac:dyDescent="0.2">
      <c r="A157" s="37">
        <f>'DRS County Waste Raw'!A156</f>
        <v>2019</v>
      </c>
      <c r="B157" s="63" t="str">
        <f>'DRS County Waste Raw'!B156</f>
        <v>sanmateo</v>
      </c>
      <c r="C157" s="63" t="str">
        <f>'DRS County Waste Raw'!C156</f>
        <v>Bay Area </v>
      </c>
      <c r="D157" s="63">
        <f>'DRS County Waste Raw'!D156</f>
        <v>771160</v>
      </c>
      <c r="E157" s="68">
        <f>'DRS County Waste Raw'!E156</f>
        <v>565672.73139745905</v>
      </c>
      <c r="F157" s="9">
        <f>(INDEX('Resin Fractions'!$A$24:$I$41,MATCH('Disposed Waste by Resin'!$A157,'Resin Fractions'!$A$24:$A$41,0),MATCH('Disposed Waste by Resin'!F$1,'Resin Fractions'!$A$24:$I$24,0)))*$E157</f>
        <v>5879.6308647354726</v>
      </c>
      <c r="G157" s="9">
        <f>(INDEX('Resin Fractions'!$A$24:$I$41,MATCH('Disposed Waste by Resin'!$A157,'Resin Fractions'!$A$24:$A$41,0),MATCH('Disposed Waste by Resin'!G$1,'Resin Fractions'!$A$24:$I$24,0)))*$E157</f>
        <v>11029.150363438517</v>
      </c>
      <c r="H157" s="9">
        <f>(INDEX('Resin Fractions'!$A$24:$I$41,MATCH('Disposed Waste by Resin'!$A157,'Resin Fractions'!$A$24:$A$41,0),MATCH('Disposed Waste by Resin'!H$1,'Resin Fractions'!$A$24:$I$24,0)))*$E157</f>
        <v>15283.989733908529</v>
      </c>
      <c r="I157" s="9">
        <f>(INDEX('Resin Fractions'!$A$24:$I$41,MATCH('Disposed Waste by Resin'!$A157,'Resin Fractions'!$A$24:$A$41,0),MATCH('Disposed Waste by Resin'!I$1,'Resin Fractions'!$A$24:$I$24,0)))*$E157</f>
        <v>27075.036304162622</v>
      </c>
      <c r="J157" s="9">
        <f>(INDEX('Resin Fractions'!$A$24:$I$41,MATCH('Disposed Waste by Resin'!$A157,'Resin Fractions'!$A$24:$A$41,0),MATCH('Disposed Waste by Resin'!J$1,'Resin Fractions'!$A$24:$I$24,0)))*$E157</f>
        <v>1150.0771676624802</v>
      </c>
      <c r="K157" s="9">
        <f>(INDEX('Resin Fractions'!$A$24:$I$41,MATCH('Disposed Waste by Resin'!$A157,'Resin Fractions'!$A$24:$A$41,0),MATCH('Disposed Waste by Resin'!K$1,'Resin Fractions'!$A$24:$I$24,0)))*$E157</f>
        <v>5349.6279052254586</v>
      </c>
      <c r="L157" s="9">
        <f>(INDEX('Resin Fractions'!$A$24:$I$41,MATCH('Disposed Waste by Resin'!$A157,'Resin Fractions'!$A$24:$A$41,0),MATCH('Disposed Waste by Resin'!L$1,'Resin Fractions'!$A$24:$I$24,0)))*$E157</f>
        <v>3425.3872971561109</v>
      </c>
      <c r="M157" s="9">
        <f>(INDEX('Resin Fractions'!$A$24:$I$41,MATCH('Disposed Waste by Resin'!$A157,'Resin Fractions'!$A$24:$A$41,0),MATCH('Disposed Waste by Resin'!M$1,'Resin Fractions'!$A$24:$I$24,0)))*$E157</f>
        <v>69192.899636289192</v>
      </c>
    </row>
    <row r="158" spans="1:13" x14ac:dyDescent="0.2">
      <c r="A158" s="37">
        <f>'DRS County Waste Raw'!A157</f>
        <v>2019</v>
      </c>
      <c r="B158" s="63" t="str">
        <f>'DRS County Waste Raw'!B157</f>
        <v>santabarbara</v>
      </c>
      <c r="C158" s="63" t="str">
        <f>'DRS County Waste Raw'!C157</f>
        <v>Coastal </v>
      </c>
      <c r="D158" s="63">
        <f>'DRS County Waste Raw'!D157</f>
        <v>449795</v>
      </c>
      <c r="E158" s="68">
        <f>'DRS County Waste Raw'!E157</f>
        <v>394803.91107078042</v>
      </c>
      <c r="F158" s="9">
        <f>(INDEX('Resin Fractions'!$A$24:$I$41,MATCH('Disposed Waste by Resin'!$A158,'Resin Fractions'!$A$24:$A$41,0),MATCH('Disposed Waste by Resin'!F$1,'Resin Fractions'!$A$24:$I$24,0)))*$E158</f>
        <v>4103.6117390976406</v>
      </c>
      <c r="G158" s="9">
        <f>(INDEX('Resin Fractions'!$A$24:$I$41,MATCH('Disposed Waste by Resin'!$A158,'Resin Fractions'!$A$24:$A$41,0),MATCH('Disposed Waste by Resin'!G$1,'Resin Fractions'!$A$24:$I$24,0)))*$E158</f>
        <v>7697.6517650339856</v>
      </c>
      <c r="H158" s="9">
        <f>(INDEX('Resin Fractions'!$A$24:$I$41,MATCH('Disposed Waste by Resin'!$A158,'Resin Fractions'!$A$24:$A$41,0),MATCH('Disposed Waste by Resin'!H$1,'Resin Fractions'!$A$24:$I$24,0)))*$E158</f>
        <v>10667.261454879896</v>
      </c>
      <c r="I158" s="9">
        <f>(INDEX('Resin Fractions'!$A$24:$I$41,MATCH('Disposed Waste by Resin'!$A158,'Resin Fractions'!$A$24:$A$41,0),MATCH('Disposed Waste by Resin'!I$1,'Resin Fractions'!$A$24:$I$24,0)))*$E158</f>
        <v>18896.668748481919</v>
      </c>
      <c r="J158" s="9">
        <f>(INDEX('Resin Fractions'!$A$24:$I$41,MATCH('Disposed Waste by Resin'!$A158,'Resin Fractions'!$A$24:$A$41,0),MATCH('Disposed Waste by Resin'!J$1,'Resin Fractions'!$A$24:$I$24,0)))*$E158</f>
        <v>802.68137144358809</v>
      </c>
      <c r="K158" s="9">
        <f>(INDEX('Resin Fractions'!$A$24:$I$41,MATCH('Disposed Waste by Resin'!$A158,'Resin Fractions'!$A$24:$A$41,0),MATCH('Disposed Waste by Resin'!K$1,'Resin Fractions'!$A$24:$I$24,0)))*$E158</f>
        <v>3733.7030804696915</v>
      </c>
      <c r="L158" s="9">
        <f>(INDEX('Resin Fractions'!$A$24:$I$41,MATCH('Disposed Waste by Resin'!$A158,'Resin Fractions'!$A$24:$A$41,0),MATCH('Disposed Waste by Resin'!L$1,'Resin Fractions'!$A$24:$I$24,0)))*$E158</f>
        <v>2390.7044246387668</v>
      </c>
      <c r="M158" s="9">
        <f>(INDEX('Resin Fractions'!$A$24:$I$41,MATCH('Disposed Waste by Resin'!$A158,'Resin Fractions'!$A$24:$A$41,0),MATCH('Disposed Waste by Resin'!M$1,'Resin Fractions'!$A$24:$I$24,0)))*$E158</f>
        <v>48292.28258404549</v>
      </c>
    </row>
    <row r="159" spans="1:13" x14ac:dyDescent="0.2">
      <c r="A159" s="37">
        <f>'DRS County Waste Raw'!A158</f>
        <v>2019</v>
      </c>
      <c r="B159" s="63" t="str">
        <f>'DRS County Waste Raw'!B158</f>
        <v>santaclara</v>
      </c>
      <c r="C159" s="63" t="str">
        <f>'DRS County Waste Raw'!C158</f>
        <v>Bay Area </v>
      </c>
      <c r="D159" s="63">
        <f>'DRS County Waste Raw'!D158</f>
        <v>1944733</v>
      </c>
      <c r="E159" s="68">
        <f>'DRS County Waste Raw'!E158</f>
        <v>1317806.197822141</v>
      </c>
      <c r="F159" s="9">
        <f>(INDEX('Resin Fractions'!$A$24:$I$41,MATCH('Disposed Waste by Resin'!$A159,'Resin Fractions'!$A$24:$A$41,0),MATCH('Disposed Waste by Resin'!F$1,'Resin Fractions'!$A$24:$I$24,0)))*$E159</f>
        <v>13697.34400191659</v>
      </c>
      <c r="G159" s="9">
        <f>(INDEX('Resin Fractions'!$A$24:$I$41,MATCH('Disposed Waste by Resin'!$A159,'Resin Fractions'!$A$24:$A$41,0),MATCH('Disposed Waste by Resin'!G$1,'Resin Fractions'!$A$24:$I$24,0)))*$E159</f>
        <v>25693.801201527891</v>
      </c>
      <c r="H159" s="9">
        <f>(INDEX('Resin Fractions'!$A$24:$I$41,MATCH('Disposed Waste by Resin'!$A159,'Resin Fractions'!$A$24:$A$41,0),MATCH('Disposed Waste by Resin'!H$1,'Resin Fractions'!$A$24:$I$24,0)))*$E159</f>
        <v>35605.987845722608</v>
      </c>
      <c r="I159" s="9">
        <f>(INDEX('Resin Fractions'!$A$24:$I$41,MATCH('Disposed Waste by Resin'!$A159,'Resin Fractions'!$A$24:$A$41,0),MATCH('Disposed Waste by Resin'!I$1,'Resin Fractions'!$A$24:$I$24,0)))*$E159</f>
        <v>63074.722657640996</v>
      </c>
      <c r="J159" s="9">
        <f>(INDEX('Resin Fractions'!$A$24:$I$41,MATCH('Disposed Waste by Resin'!$A159,'Resin Fractions'!$A$24:$A$41,0),MATCH('Disposed Waste by Resin'!J$1,'Resin Fractions'!$A$24:$I$24,0)))*$E159</f>
        <v>2679.2502721055821</v>
      </c>
      <c r="K159" s="9">
        <f>(INDEX('Resin Fractions'!$A$24:$I$41,MATCH('Disposed Waste by Resin'!$A159,'Resin Fractions'!$A$24:$A$41,0),MATCH('Disposed Waste by Resin'!K$1,'Resin Fractions'!$A$24:$I$24,0)))*$E159</f>
        <v>12462.635050716275</v>
      </c>
      <c r="L159" s="9">
        <f>(INDEX('Resin Fractions'!$A$24:$I$41,MATCH('Disposed Waste by Resin'!$A159,'Resin Fractions'!$A$24:$A$41,0),MATCH('Disposed Waste by Resin'!L$1,'Resin Fractions'!$A$24:$I$24,0)))*$E159</f>
        <v>7979.8730954946495</v>
      </c>
      <c r="M159" s="9">
        <f>(INDEX('Resin Fractions'!$A$24:$I$41,MATCH('Disposed Waste by Resin'!$A159,'Resin Fractions'!$A$24:$A$41,0),MATCH('Disposed Waste by Resin'!M$1,'Resin Fractions'!$A$24:$I$24,0)))*$E159</f>
        <v>161193.61412512459</v>
      </c>
    </row>
    <row r="160" spans="1:13" x14ac:dyDescent="0.2">
      <c r="A160" s="37">
        <f>'DRS County Waste Raw'!A159</f>
        <v>2019</v>
      </c>
      <c r="B160" s="63" t="str">
        <f>'DRS County Waste Raw'!B159</f>
        <v>santacruz</v>
      </c>
      <c r="C160" s="63" t="str">
        <f>'DRS County Waste Raw'!C159</f>
        <v>Coastal </v>
      </c>
      <c r="D160" s="63">
        <f>'DRS County Waste Raw'!D159</f>
        <v>271822</v>
      </c>
      <c r="E160" s="68">
        <f>'DRS County Waste Raw'!E159</f>
        <v>212984.27404718689</v>
      </c>
      <c r="F160" s="9">
        <f>(INDEX('Resin Fractions'!$A$24:$I$41,MATCH('Disposed Waste by Resin'!$A160,'Resin Fractions'!$A$24:$A$41,0),MATCH('Disposed Waste by Resin'!F$1,'Resin Fractions'!$A$24:$I$24,0)))*$E160</f>
        <v>2213.7692730874023</v>
      </c>
      <c r="G160" s="9">
        <f>(INDEX('Resin Fractions'!$A$24:$I$41,MATCH('Disposed Waste by Resin'!$A160,'Resin Fractions'!$A$24:$A$41,0),MATCH('Disposed Waste by Resin'!G$1,'Resin Fractions'!$A$24:$I$24,0)))*$E160</f>
        <v>4152.6406579844761</v>
      </c>
      <c r="H160" s="9">
        <f>(INDEX('Resin Fractions'!$A$24:$I$41,MATCH('Disposed Waste by Resin'!$A160,'Resin Fractions'!$A$24:$A$41,0),MATCH('Disposed Waste by Resin'!H$1,'Resin Fractions'!$A$24:$I$24,0)))*$E160</f>
        <v>5754.6515455664185</v>
      </c>
      <c r="I160" s="9">
        <f>(INDEX('Resin Fractions'!$A$24:$I$41,MATCH('Disposed Waste by Resin'!$A160,'Resin Fractions'!$A$24:$A$41,0),MATCH('Disposed Waste by Resin'!I$1,'Resin Fractions'!$A$24:$I$24,0)))*$E160</f>
        <v>10194.157561382512</v>
      </c>
      <c r="J160" s="9">
        <f>(INDEX('Resin Fractions'!$A$24:$I$41,MATCH('Disposed Waste by Resin'!$A160,'Resin Fractions'!$A$24:$A$41,0),MATCH('Disposed Waste by Resin'!J$1,'Resin Fractions'!$A$24:$I$24,0)))*$E160</f>
        <v>433.02131613752823</v>
      </c>
      <c r="K160" s="9">
        <f>(INDEX('Resin Fractions'!$A$24:$I$41,MATCH('Disposed Waste by Resin'!$A160,'Resin Fractions'!$A$24:$A$41,0),MATCH('Disposed Waste by Resin'!K$1,'Resin Fractions'!$A$24:$I$24,0)))*$E160</f>
        <v>2014.2152035545962</v>
      </c>
      <c r="L160" s="9">
        <f>(INDEX('Resin Fractions'!$A$24:$I$41,MATCH('Disposed Waste by Resin'!$A160,'Resin Fractions'!$A$24:$A$41,0),MATCH('Disposed Waste by Resin'!L$1,'Resin Fractions'!$A$24:$I$24,0)))*$E160</f>
        <v>1289.7097320087064</v>
      </c>
      <c r="M160" s="9">
        <f>(INDEX('Resin Fractions'!$A$24:$I$41,MATCH('Disposed Waste by Resin'!$A160,'Resin Fractions'!$A$24:$A$41,0),MATCH('Disposed Waste by Resin'!M$1,'Resin Fractions'!$A$24:$I$24,0)))*$E160</f>
        <v>26052.165289721641</v>
      </c>
    </row>
    <row r="161" spans="1:13" x14ac:dyDescent="0.2">
      <c r="A161" s="37">
        <f>'DRS County Waste Raw'!A160</f>
        <v>2019</v>
      </c>
      <c r="B161" s="63" t="str">
        <f>'DRS County Waste Raw'!B160</f>
        <v>shasta</v>
      </c>
      <c r="C161" s="63" t="str">
        <f>'DRS County Waste Raw'!C160</f>
        <v>Central Valley </v>
      </c>
      <c r="D161" s="63">
        <f>'DRS County Waste Raw'!D160</f>
        <v>177633</v>
      </c>
      <c r="E161" s="68">
        <f>'DRS County Waste Raw'!E160</f>
        <v>181633.45735027219</v>
      </c>
      <c r="F161" s="9">
        <f>(INDEX('Resin Fractions'!$A$24:$I$41,MATCH('Disposed Waste by Resin'!$A161,'Resin Fractions'!$A$24:$A$41,0),MATCH('Disposed Waste by Resin'!F$1,'Resin Fractions'!$A$24:$I$24,0)))*$E161</f>
        <v>1887.9073051073212</v>
      </c>
      <c r="G161" s="9">
        <f>(INDEX('Resin Fractions'!$A$24:$I$41,MATCH('Disposed Waste by Resin'!$A161,'Resin Fractions'!$A$24:$A$41,0),MATCH('Disposed Waste by Resin'!G$1,'Resin Fractions'!$A$24:$I$24,0)))*$E161</f>
        <v>3541.381086548779</v>
      </c>
      <c r="H161" s="9">
        <f>(INDEX('Resin Fractions'!$A$24:$I$41,MATCH('Disposed Waste by Resin'!$A161,'Resin Fractions'!$A$24:$A$41,0),MATCH('Disposed Waste by Resin'!H$1,'Resin Fractions'!$A$24:$I$24,0)))*$E161</f>
        <v>4907.5794949806605</v>
      </c>
      <c r="I161" s="9">
        <f>(INDEX('Resin Fractions'!$A$24:$I$41,MATCH('Disposed Waste by Resin'!$A161,'Resin Fractions'!$A$24:$A$41,0),MATCH('Disposed Waste by Resin'!I$1,'Resin Fractions'!$A$24:$I$24,0)))*$E161</f>
        <v>8693.5999896269404</v>
      </c>
      <c r="J161" s="9">
        <f>(INDEX('Resin Fractions'!$A$24:$I$41,MATCH('Disposed Waste by Resin'!$A161,'Resin Fractions'!$A$24:$A$41,0),MATCH('Disposed Waste by Resin'!J$1,'Resin Fractions'!$A$24:$I$24,0)))*$E161</f>
        <v>369.28153079977733</v>
      </c>
      <c r="K161" s="9">
        <f>(INDEX('Resin Fractions'!$A$24:$I$41,MATCH('Disposed Waste by Resin'!$A161,'Resin Fractions'!$A$24:$A$41,0),MATCH('Disposed Waste by Resin'!K$1,'Resin Fractions'!$A$24:$I$24,0)))*$E161</f>
        <v>1717.7271557056338</v>
      </c>
      <c r="L161" s="9">
        <f>(INDEX('Resin Fractions'!$A$24:$I$41,MATCH('Disposed Waste by Resin'!$A161,'Resin Fractions'!$A$24:$A$41,0),MATCH('Disposed Waste by Resin'!L$1,'Resin Fractions'!$A$24:$I$24,0)))*$E161</f>
        <v>1099.8672960762119</v>
      </c>
      <c r="M161" s="9">
        <f>(INDEX('Resin Fractions'!$A$24:$I$41,MATCH('Disposed Waste by Resin'!$A161,'Resin Fractions'!$A$24:$A$41,0),MATCH('Disposed Waste by Resin'!M$1,'Resin Fractions'!$A$24:$I$24,0)))*$E161</f>
        <v>22217.343858845325</v>
      </c>
    </row>
    <row r="162" spans="1:13" x14ac:dyDescent="0.2">
      <c r="A162" s="37">
        <f>'DRS County Waste Raw'!A161</f>
        <v>2019</v>
      </c>
      <c r="B162" s="63" t="str">
        <f>'DRS County Waste Raw'!B161</f>
        <v>sierra</v>
      </c>
      <c r="C162" s="63" t="str">
        <f>'DRS County Waste Raw'!C161</f>
        <v>Mountain </v>
      </c>
      <c r="D162" s="63">
        <f>'DRS County Waste Raw'!D161</f>
        <v>3209</v>
      </c>
      <c r="E162" s="68">
        <f>'DRS County Waste Raw'!E161</f>
        <v>13.920145190562611</v>
      </c>
      <c r="F162" s="9">
        <f>(INDEX('Resin Fractions'!$A$24:$I$41,MATCH('Disposed Waste by Resin'!$A162,'Resin Fractions'!$A$24:$A$41,0),MATCH('Disposed Waste by Resin'!F$1,'Resin Fractions'!$A$24:$I$24,0)))*$E162</f>
        <v>0.14468669030914261</v>
      </c>
      <c r="G162" s="9">
        <f>(INDEX('Resin Fractions'!$A$24:$I$41,MATCH('Disposed Waste by Resin'!$A162,'Resin Fractions'!$A$24:$A$41,0),MATCH('Disposed Waste by Resin'!G$1,'Resin Fractions'!$A$24:$I$24,0)))*$E162</f>
        <v>0.27140670897876018</v>
      </c>
      <c r="H162" s="9">
        <f>(INDEX('Resin Fractions'!$A$24:$I$41,MATCH('Disposed Waste by Resin'!$A162,'Resin Fractions'!$A$24:$A$41,0),MATCH('Disposed Waste by Resin'!H$1,'Resin Fractions'!$A$24:$I$24,0)))*$E162</f>
        <v>0.3761103273645105</v>
      </c>
      <c r="I162" s="9">
        <f>(INDEX('Resin Fractions'!$A$24:$I$41,MATCH('Disposed Waste by Resin'!$A162,'Resin Fractions'!$A$24:$A$41,0),MATCH('Disposed Waste by Resin'!I$1,'Resin Fractions'!$A$24:$I$24,0)))*$E162</f>
        <v>0.6662658733126805</v>
      </c>
      <c r="J162" s="9">
        <f>(INDEX('Resin Fractions'!$A$24:$I$41,MATCH('Disposed Waste by Resin'!$A162,'Resin Fractions'!$A$24:$A$41,0),MATCH('Disposed Waste by Resin'!J$1,'Resin Fractions'!$A$24:$I$24,0)))*$E162</f>
        <v>2.8301242512897725E-2</v>
      </c>
      <c r="K162" s="9">
        <f>(INDEX('Resin Fractions'!$A$24:$I$41,MATCH('Disposed Waste by Resin'!$A162,'Resin Fractions'!$A$24:$A$41,0),MATCH('Disposed Waste by Resin'!K$1,'Resin Fractions'!$A$24:$I$24,0)))*$E162</f>
        <v>0.1316443113180587</v>
      </c>
      <c r="L162" s="9">
        <f>(INDEX('Resin Fractions'!$A$24:$I$41,MATCH('Disposed Waste by Resin'!$A162,'Resin Fractions'!$A$24:$A$41,0),MATCH('Disposed Waste by Resin'!L$1,'Resin Fractions'!$A$24:$I$24,0)))*$E162</f>
        <v>8.429235822014397E-2</v>
      </c>
      <c r="M162" s="9">
        <f>(INDEX('Resin Fractions'!$A$24:$I$41,MATCH('Disposed Waste by Resin'!$A162,'Resin Fractions'!$A$24:$A$41,0),MATCH('Disposed Waste by Resin'!M$1,'Resin Fractions'!$A$24:$I$24,0)))*$E162</f>
        <v>1.7027075120161943</v>
      </c>
    </row>
    <row r="163" spans="1:13" x14ac:dyDescent="0.2">
      <c r="A163" s="37">
        <f>'DRS County Waste Raw'!A162</f>
        <v>2019</v>
      </c>
      <c r="B163" s="63" t="str">
        <f>'DRS County Waste Raw'!B162</f>
        <v>siskiyou</v>
      </c>
      <c r="C163" s="63" t="str">
        <f>'DRS County Waste Raw'!C162</f>
        <v>Mountain </v>
      </c>
      <c r="D163" s="63">
        <f>'DRS County Waste Raw'!D162</f>
        <v>44589</v>
      </c>
      <c r="E163" s="68">
        <f>'DRS County Waste Raw'!E162</f>
        <v>863.64791288566232</v>
      </c>
      <c r="F163" s="9">
        <f>(INDEX('Resin Fractions'!$A$24:$I$41,MATCH('Disposed Waste by Resin'!$A163,'Resin Fractions'!$A$24:$A$41,0),MATCH('Disposed Waste by Resin'!F$1,'Resin Fractions'!$A$24:$I$24,0)))*$E163</f>
        <v>8.9767999110054362</v>
      </c>
      <c r="G163" s="9">
        <f>(INDEX('Resin Fractions'!$A$24:$I$41,MATCH('Disposed Waste by Resin'!$A163,'Resin Fractions'!$A$24:$A$41,0),MATCH('Disposed Waste by Resin'!G$1,'Resin Fractions'!$A$24:$I$24,0)))*$E163</f>
        <v>16.838893168412337</v>
      </c>
      <c r="H163" s="9">
        <f>(INDEX('Resin Fractions'!$A$24:$I$41,MATCH('Disposed Waste by Resin'!$A163,'Resin Fractions'!$A$24:$A$41,0),MATCH('Disposed Waste by Resin'!H$1,'Resin Fractions'!$A$24:$I$24,0)))*$E163</f>
        <v>23.335022357620549</v>
      </c>
      <c r="I163" s="9">
        <f>(INDEX('Resin Fractions'!$A$24:$I$41,MATCH('Disposed Waste by Resin'!$A163,'Resin Fractions'!$A$24:$A$41,0),MATCH('Disposed Waste by Resin'!I$1,'Resin Fractions'!$A$24:$I$24,0)))*$E163</f>
        <v>41.337150082569138</v>
      </c>
      <c r="J163" s="9">
        <f>(INDEX('Resin Fractions'!$A$24:$I$41,MATCH('Disposed Waste by Resin'!$A163,'Resin Fractions'!$A$24:$A$41,0),MATCH('Disposed Waste by Resin'!J$1,'Resin Fractions'!$A$24:$I$24,0)))*$E163</f>
        <v>1.7558946903015178</v>
      </c>
      <c r="K163" s="9">
        <f>(INDEX('Resin Fractions'!$A$24:$I$41,MATCH('Disposed Waste by Resin'!$A163,'Resin Fractions'!$A$24:$A$41,0),MATCH('Disposed Waste by Resin'!K$1,'Resin Fractions'!$A$24:$I$24,0)))*$E163</f>
        <v>8.1676112681779145</v>
      </c>
      <c r="L163" s="9">
        <f>(INDEX('Resin Fractions'!$A$24:$I$41,MATCH('Disposed Waste by Resin'!$A163,'Resin Fractions'!$A$24:$A$41,0),MATCH('Disposed Waste by Resin'!L$1,'Resin Fractions'!$A$24:$I$24,0)))*$E163</f>
        <v>5.2297528691290625</v>
      </c>
      <c r="M163" s="9">
        <f>(INDEX('Resin Fractions'!$A$24:$I$41,MATCH('Disposed Waste by Resin'!$A163,'Resin Fractions'!$A$24:$A$41,0),MATCH('Disposed Waste by Resin'!M$1,'Resin Fractions'!$A$24:$I$24,0)))*$E163</f>
        <v>105.64112434721596</v>
      </c>
    </row>
    <row r="164" spans="1:13" x14ac:dyDescent="0.2">
      <c r="A164" s="37">
        <f>'DRS County Waste Raw'!A163</f>
        <v>2019</v>
      </c>
      <c r="B164" s="63" t="str">
        <f>'DRS County Waste Raw'!B163</f>
        <v>solano</v>
      </c>
      <c r="C164" s="63" t="str">
        <f>'DRS County Waste Raw'!C163</f>
        <v>Bay Area </v>
      </c>
      <c r="D164" s="63">
        <f>'DRS County Waste Raw'!D163</f>
        <v>438205</v>
      </c>
      <c r="E164" s="68">
        <f>'DRS County Waste Raw'!E163</f>
        <v>397053.63883847551</v>
      </c>
      <c r="F164" s="9">
        <f>(INDEX('Resin Fractions'!$A$24:$I$41,MATCH('Disposed Waste by Resin'!$A164,'Resin Fractions'!$A$24:$A$41,0),MATCH('Disposed Waste by Resin'!F$1,'Resin Fractions'!$A$24:$I$24,0)))*$E164</f>
        <v>4126.9955228404324</v>
      </c>
      <c r="G164" s="9">
        <f>(INDEX('Resin Fractions'!$A$24:$I$41,MATCH('Disposed Waste by Resin'!$A164,'Resin Fractions'!$A$24:$A$41,0),MATCH('Disposed Waste by Resin'!G$1,'Resin Fractions'!$A$24:$I$24,0)))*$E164</f>
        <v>7741.5156185476844</v>
      </c>
      <c r="H164" s="9">
        <f>(INDEX('Resin Fractions'!$A$24:$I$41,MATCH('Disposed Waste by Resin'!$A164,'Resin Fractions'!$A$24:$A$41,0),MATCH('Disposed Waste by Resin'!H$1,'Resin Fractions'!$A$24:$I$24,0)))*$E164</f>
        <v>10728.047160460215</v>
      </c>
      <c r="I164" s="9">
        <f>(INDEX('Resin Fractions'!$A$24:$I$41,MATCH('Disposed Waste by Resin'!$A164,'Resin Fractions'!$A$24:$A$41,0),MATCH('Disposed Waste by Resin'!I$1,'Resin Fractions'!$A$24:$I$24,0)))*$E164</f>
        <v>19004.348432518218</v>
      </c>
      <c r="J164" s="9">
        <f>(INDEX('Resin Fractions'!$A$24:$I$41,MATCH('Disposed Waste by Resin'!$A164,'Resin Fractions'!$A$24:$A$41,0),MATCH('Disposed Waste by Resin'!J$1,'Resin Fractions'!$A$24:$I$24,0)))*$E164</f>
        <v>807.25532453602455</v>
      </c>
      <c r="K164" s="9">
        <f>(INDEX('Resin Fractions'!$A$24:$I$41,MATCH('Disposed Waste by Resin'!$A164,'Resin Fractions'!$A$24:$A$41,0),MATCH('Disposed Waste by Resin'!K$1,'Resin Fractions'!$A$24:$I$24,0)))*$E164</f>
        <v>3754.9789981111339</v>
      </c>
      <c r="L164" s="9">
        <f>(INDEX('Resin Fractions'!$A$24:$I$41,MATCH('Disposed Waste by Resin'!$A164,'Resin Fractions'!$A$24:$A$41,0),MATCH('Disposed Waste by Resin'!L$1,'Resin Fractions'!$A$24:$I$24,0)))*$E164</f>
        <v>2404.3274764314256</v>
      </c>
      <c r="M164" s="9">
        <f>(INDEX('Resin Fractions'!$A$24:$I$41,MATCH('Disposed Waste by Resin'!$A164,'Resin Fractions'!$A$24:$A$41,0),MATCH('Disposed Waste by Resin'!M$1,'Resin Fractions'!$A$24:$I$24,0)))*$E164</f>
        <v>48567.468533445135</v>
      </c>
    </row>
    <row r="165" spans="1:13" x14ac:dyDescent="0.2">
      <c r="A165" s="37">
        <f>'DRS County Waste Raw'!A164</f>
        <v>2019</v>
      </c>
      <c r="B165" s="63" t="str">
        <f>'DRS County Waste Raw'!B164</f>
        <v>sonoma</v>
      </c>
      <c r="C165" s="63" t="str">
        <f>'DRS County Waste Raw'!C164</f>
        <v>Bay Area </v>
      </c>
      <c r="D165" s="63">
        <f>'DRS County Waste Raw'!D164</f>
        <v>495919</v>
      </c>
      <c r="E165" s="68">
        <f>'DRS County Waste Raw'!E164</f>
        <v>429075.32667876588</v>
      </c>
      <c r="F165" s="9">
        <f>(INDEX('Resin Fractions'!$A$24:$I$41,MATCH('Disposed Waste by Resin'!$A165,'Resin Fractions'!$A$24:$A$41,0),MATCH('Disposed Waste by Resin'!F$1,'Resin Fractions'!$A$24:$I$24,0)))*$E165</f>
        <v>4459.8305592785018</v>
      </c>
      <c r="G165" s="9">
        <f>(INDEX('Resin Fractions'!$A$24:$I$41,MATCH('Disposed Waste by Resin'!$A165,'Resin Fractions'!$A$24:$A$41,0),MATCH('Disposed Waste by Resin'!G$1,'Resin Fractions'!$A$24:$I$24,0)))*$E165</f>
        <v>8365.8554363945932</v>
      </c>
      <c r="H165" s="9">
        <f>(INDEX('Resin Fractions'!$A$24:$I$41,MATCH('Disposed Waste by Resin'!$A165,'Resin Fractions'!$A$24:$A$41,0),MATCH('Disposed Waste by Resin'!H$1,'Resin Fractions'!$A$24:$I$24,0)))*$E165</f>
        <v>11593.245571216807</v>
      </c>
      <c r="I165" s="9">
        <f>(INDEX('Resin Fractions'!$A$24:$I$41,MATCH('Disposed Waste by Resin'!$A165,'Resin Fractions'!$A$24:$A$41,0),MATCH('Disposed Waste by Resin'!I$1,'Resin Fractions'!$A$24:$I$24,0)))*$E165</f>
        <v>20537.016197242501</v>
      </c>
      <c r="J165" s="9">
        <f>(INDEX('Resin Fractions'!$A$24:$I$41,MATCH('Disposed Waste by Resin'!$A165,'Resin Fractions'!$A$24:$A$41,0),MATCH('Disposed Waste by Resin'!J$1,'Resin Fractions'!$A$24:$I$24,0)))*$E165</f>
        <v>872.35906740896348</v>
      </c>
      <c r="K165" s="9">
        <f>(INDEX('Resin Fractions'!$A$24:$I$41,MATCH('Disposed Waste by Resin'!$A165,'Resin Fractions'!$A$24:$A$41,0),MATCH('Disposed Waste by Resin'!K$1,'Resin Fractions'!$A$24:$I$24,0)))*$E165</f>
        <v>4057.8115465700989</v>
      </c>
      <c r="L165" s="9">
        <f>(INDEX('Resin Fractions'!$A$24:$I$41,MATCH('Disposed Waste by Resin'!$A165,'Resin Fractions'!$A$24:$A$41,0),MATCH('Disposed Waste by Resin'!L$1,'Resin Fractions'!$A$24:$I$24,0)))*$E165</f>
        <v>2598.2323204755335</v>
      </c>
      <c r="M165" s="9">
        <f>(INDEX('Resin Fractions'!$A$24:$I$41,MATCH('Disposed Waste by Resin'!$A165,'Resin Fractions'!$A$24:$A$41,0),MATCH('Disposed Waste by Resin'!M$1,'Resin Fractions'!$A$24:$I$24,0)))*$E165</f>
        <v>52484.350698587004</v>
      </c>
    </row>
    <row r="166" spans="1:13" x14ac:dyDescent="0.2">
      <c r="A166" s="37">
        <f>'DRS County Waste Raw'!A165</f>
        <v>2019</v>
      </c>
      <c r="B166" s="63" t="str">
        <f>'DRS County Waste Raw'!B165</f>
        <v>stanislaus</v>
      </c>
      <c r="C166" s="63" t="str">
        <f>'DRS County Waste Raw'!C165</f>
        <v>Central Valley </v>
      </c>
      <c r="D166" s="63">
        <f>'DRS County Waste Raw'!D165</f>
        <v>553131</v>
      </c>
      <c r="E166" s="68">
        <f>'DRS County Waste Raw'!E165</f>
        <v>331741.54264972772</v>
      </c>
      <c r="F166" s="9">
        <f>(INDEX('Resin Fractions'!$A$24:$I$41,MATCH('Disposed Waste by Resin'!$A166,'Resin Fractions'!$A$24:$A$41,0),MATCH('Disposed Waste by Resin'!F$1,'Resin Fractions'!$A$24:$I$24,0)))*$E166</f>
        <v>3448.1383050932404</v>
      </c>
      <c r="G166" s="9">
        <f>(INDEX('Resin Fractions'!$A$24:$I$41,MATCH('Disposed Waste by Resin'!$A166,'Resin Fractions'!$A$24:$A$41,0),MATCH('Disposed Waste by Resin'!G$1,'Resin Fractions'!$A$24:$I$24,0)))*$E166</f>
        <v>6468.0992252251499</v>
      </c>
      <c r="H166" s="9">
        <f>(INDEX('Resin Fractions'!$A$24:$I$41,MATCH('Disposed Waste by Resin'!$A166,'Resin Fractions'!$A$24:$A$41,0),MATCH('Disposed Waste by Resin'!H$1,'Resin Fractions'!$A$24:$I$24,0)))*$E166</f>
        <v>8963.3706041362002</v>
      </c>
      <c r="I166" s="9">
        <f>(INDEX('Resin Fractions'!$A$24:$I$41,MATCH('Disposed Waste by Resin'!$A166,'Resin Fractions'!$A$24:$A$41,0),MATCH('Disposed Waste by Resin'!I$1,'Resin Fractions'!$A$24:$I$24,0)))*$E166</f>
        <v>15878.287589806627</v>
      </c>
      <c r="J166" s="9">
        <f>(INDEX('Resin Fractions'!$A$24:$I$41,MATCH('Disposed Waste by Resin'!$A166,'Resin Fractions'!$A$24:$A$41,0),MATCH('Disposed Waste by Resin'!J$1,'Resin Fractions'!$A$24:$I$24,0)))*$E166</f>
        <v>674.46838532244396</v>
      </c>
      <c r="K166" s="9">
        <f>(INDEX('Resin Fractions'!$A$24:$I$41,MATCH('Disposed Waste by Resin'!$A166,'Resin Fractions'!$A$24:$A$41,0),MATCH('Disposed Waste by Resin'!K$1,'Resin Fractions'!$A$24:$I$24,0)))*$E166</f>
        <v>3137.3154747927392</v>
      </c>
      <c r="L166" s="9">
        <f>(INDEX('Resin Fractions'!$A$24:$I$41,MATCH('Disposed Waste by Resin'!$A166,'Resin Fractions'!$A$24:$A$41,0),MATCH('Disposed Waste by Resin'!L$1,'Resin Fractions'!$A$24:$I$24,0)))*$E166</f>
        <v>2008.8351498296279</v>
      </c>
      <c r="M166" s="9">
        <f>(INDEX('Resin Fractions'!$A$24:$I$41,MATCH('Disposed Waste by Resin'!$A166,'Resin Fractions'!$A$24:$A$41,0),MATCH('Disposed Waste by Resin'!M$1,'Resin Fractions'!$A$24:$I$24,0)))*$E166</f>
        <v>40578.51473420603</v>
      </c>
    </row>
    <row r="167" spans="1:13" x14ac:dyDescent="0.2">
      <c r="A167" s="37">
        <f>'DRS County Waste Raw'!A166</f>
        <v>2019</v>
      </c>
      <c r="B167" s="63" t="str">
        <f>'DRS County Waste Raw'!B166</f>
        <v>tehama</v>
      </c>
      <c r="C167" s="63" t="str">
        <f>'DRS County Waste Raw'!C166</f>
        <v>Central Valley </v>
      </c>
      <c r="D167" s="63">
        <f>'DRS County Waste Raw'!D166</f>
        <v>64538</v>
      </c>
      <c r="E167" s="68">
        <f>'DRS County Waste Raw'!E166</f>
        <v>60143.774954627937</v>
      </c>
      <c r="F167" s="9">
        <f>(INDEX('Resin Fractions'!$A$24:$I$41,MATCH('Disposed Waste by Resin'!$A167,'Resin Fractions'!$A$24:$A$41,0),MATCH('Disposed Waste by Resin'!F$1,'Resin Fractions'!$A$24:$I$24,0)))*$E167</f>
        <v>625.13742649629012</v>
      </c>
      <c r="G167" s="9">
        <f>(INDEX('Resin Fractions'!$A$24:$I$41,MATCH('Disposed Waste by Resin'!$A167,'Resin Fractions'!$A$24:$A$41,0),MATCH('Disposed Waste by Resin'!G$1,'Resin Fractions'!$A$24:$I$24,0)))*$E167</f>
        <v>1172.6475408504707</v>
      </c>
      <c r="H167" s="9">
        <f>(INDEX('Resin Fractions'!$A$24:$I$41,MATCH('Disposed Waste by Resin'!$A167,'Resin Fractions'!$A$24:$A$41,0),MATCH('Disposed Waste by Resin'!H$1,'Resin Fractions'!$A$24:$I$24,0)))*$E167</f>
        <v>1625.0329703786874</v>
      </c>
      <c r="I167" s="9">
        <f>(INDEX('Resin Fractions'!$A$24:$I$41,MATCH('Disposed Waste by Resin'!$A167,'Resin Fractions'!$A$24:$A$41,0),MATCH('Disposed Waste by Resin'!I$1,'Resin Fractions'!$A$24:$I$24,0)))*$E167</f>
        <v>2878.6872691266035</v>
      </c>
      <c r="J167" s="9">
        <f>(INDEX('Resin Fractions'!$A$24:$I$41,MATCH('Disposed Waste by Resin'!$A167,'Resin Fractions'!$A$24:$A$41,0),MATCH('Disposed Waste by Resin'!J$1,'Resin Fractions'!$A$24:$I$24,0)))*$E167</f>
        <v>122.27915279116957</v>
      </c>
      <c r="K167" s="9">
        <f>(INDEX('Resin Fractions'!$A$24:$I$41,MATCH('Disposed Waste by Resin'!$A167,'Resin Fractions'!$A$24:$A$41,0),MATCH('Disposed Waste by Resin'!K$1,'Resin Fractions'!$A$24:$I$24,0)))*$E167</f>
        <v>568.78615313137379</v>
      </c>
      <c r="L167" s="9">
        <f>(INDEX('Resin Fractions'!$A$24:$I$41,MATCH('Disposed Waste by Resin'!$A167,'Resin Fractions'!$A$24:$A$41,0),MATCH('Disposed Waste by Resin'!L$1,'Resin Fractions'!$A$24:$I$24,0)))*$E167</f>
        <v>364.19595871918636</v>
      </c>
      <c r="M167" s="9">
        <f>(INDEX('Resin Fractions'!$A$24:$I$41,MATCH('Disposed Waste by Resin'!$A167,'Resin Fractions'!$A$24:$A$41,0),MATCH('Disposed Waste by Resin'!M$1,'Resin Fractions'!$A$24:$I$24,0)))*$E167</f>
        <v>7356.7664714937819</v>
      </c>
    </row>
    <row r="168" spans="1:13" x14ac:dyDescent="0.2">
      <c r="A168" s="37">
        <f>'DRS County Waste Raw'!A167</f>
        <v>2019</v>
      </c>
      <c r="B168" s="63" t="str">
        <f>'DRS County Waste Raw'!B167</f>
        <v>trinity</v>
      </c>
      <c r="C168" s="63" t="str">
        <f>'DRS County Waste Raw'!C167</f>
        <v>Mountain </v>
      </c>
      <c r="D168" s="63">
        <f>'DRS County Waste Raw'!D167</f>
        <v>13637</v>
      </c>
      <c r="E168" s="68">
        <f>'DRS County Waste Raw'!E167</f>
        <v>7942.3139745916505</v>
      </c>
      <c r="F168" s="9">
        <f>(INDEX('Resin Fractions'!$A$24:$I$41,MATCH('Disposed Waste by Resin'!$A168,'Resin Fractions'!$A$24:$A$41,0),MATCH('Disposed Waste by Resin'!F$1,'Resin Fractions'!$A$24:$I$24,0)))*$E168</f>
        <v>82.552811529494733</v>
      </c>
      <c r="G168" s="9">
        <f>(INDEX('Resin Fractions'!$A$24:$I$41,MATCH('Disposed Waste by Resin'!$A168,'Resin Fractions'!$A$24:$A$41,0),MATCH('Disposed Waste by Resin'!G$1,'Resin Fractions'!$A$24:$I$24,0)))*$E168</f>
        <v>154.85451250762517</v>
      </c>
      <c r="H168" s="9">
        <f>(INDEX('Resin Fractions'!$A$24:$I$41,MATCH('Disposed Waste by Resin'!$A168,'Resin Fractions'!$A$24:$A$41,0),MATCH('Disposed Waste by Resin'!H$1,'Resin Fractions'!$A$24:$I$24,0)))*$E168</f>
        <v>214.59447930475636</v>
      </c>
      <c r="I168" s="9">
        <f>(INDEX('Resin Fractions'!$A$24:$I$41,MATCH('Disposed Waste by Resin'!$A168,'Resin Fractions'!$A$24:$A$41,0),MATCH('Disposed Waste by Resin'!I$1,'Resin Fractions'!$A$24:$I$24,0)))*$E168</f>
        <v>380.14637663351402</v>
      </c>
      <c r="J168" s="9">
        <f>(INDEX('Resin Fractions'!$A$24:$I$41,MATCH('Disposed Waste by Resin'!$A168,'Resin Fractions'!$A$24:$A$41,0),MATCH('Disposed Waste by Resin'!J$1,'Resin Fractions'!$A$24:$I$24,0)))*$E168</f>
        <v>16.147629987429038</v>
      </c>
      <c r="K168" s="9">
        <f>(INDEX('Resin Fractions'!$A$24:$I$41,MATCH('Disposed Waste by Resin'!$A168,'Resin Fractions'!$A$24:$A$41,0),MATCH('Disposed Waste by Resin'!K$1,'Resin Fractions'!$A$24:$I$24,0)))*$E168</f>
        <v>75.11131810361907</v>
      </c>
      <c r="L168" s="9">
        <f>(INDEX('Resin Fractions'!$A$24:$I$41,MATCH('Disposed Waste by Resin'!$A168,'Resin Fractions'!$A$24:$A$41,0),MATCH('Disposed Waste by Resin'!L$1,'Resin Fractions'!$A$24:$I$24,0)))*$E168</f>
        <v>48.09406550565415</v>
      </c>
      <c r="M168" s="9">
        <f>(INDEX('Resin Fractions'!$A$24:$I$41,MATCH('Disposed Waste by Resin'!$A168,'Resin Fractions'!$A$24:$A$41,0),MATCH('Disposed Waste by Resin'!M$1,'Resin Fractions'!$A$24:$I$24,0)))*$E168</f>
        <v>971.50119357209257</v>
      </c>
    </row>
    <row r="169" spans="1:13" x14ac:dyDescent="0.2">
      <c r="A169" s="37">
        <f>'DRS County Waste Raw'!A168</f>
        <v>2019</v>
      </c>
      <c r="B169" s="63" t="str">
        <f>'DRS County Waste Raw'!B168</f>
        <v>tulare</v>
      </c>
      <c r="C169" s="63" t="str">
        <f>'DRS County Waste Raw'!C168</f>
        <v>Central Valley </v>
      </c>
      <c r="D169" s="63">
        <f>'DRS County Waste Raw'!D168</f>
        <v>475535</v>
      </c>
      <c r="E169" s="68">
        <f>'DRS County Waste Raw'!E168</f>
        <v>405293.64791288559</v>
      </c>
      <c r="F169" s="9">
        <f>(INDEX('Resin Fractions'!$A$24:$I$41,MATCH('Disposed Waste by Resin'!$A169,'Resin Fractions'!$A$24:$A$41,0),MATCH('Disposed Waste by Resin'!F$1,'Resin Fractions'!$A$24:$I$24,0)))*$E169</f>
        <v>4212.6425922332128</v>
      </c>
      <c r="G169" s="9">
        <f>(INDEX('Resin Fractions'!$A$24:$I$41,MATCH('Disposed Waste by Resin'!$A169,'Resin Fractions'!$A$24:$A$41,0),MATCH('Disposed Waste by Resin'!G$1,'Resin Fractions'!$A$24:$I$24,0)))*$E169</f>
        <v>7902.1744129945237</v>
      </c>
      <c r="H169" s="9">
        <f>(INDEX('Resin Fractions'!$A$24:$I$41,MATCH('Disposed Waste by Resin'!$A169,'Resin Fractions'!$A$24:$A$41,0),MATCH('Disposed Waste by Resin'!H$1,'Resin Fractions'!$A$24:$I$24,0)))*$E169</f>
        <v>10950.685104823326</v>
      </c>
      <c r="I169" s="9">
        <f>(INDEX('Resin Fractions'!$A$24:$I$41,MATCH('Disposed Waste by Resin'!$A169,'Resin Fractions'!$A$24:$A$41,0),MATCH('Disposed Waste by Resin'!I$1,'Resin Fractions'!$A$24:$I$24,0)))*$E169</f>
        <v>19398.743517261177</v>
      </c>
      <c r="J169" s="9">
        <f>(INDEX('Resin Fractions'!$A$24:$I$41,MATCH('Disposed Waste by Resin'!$A169,'Resin Fractions'!$A$24:$A$41,0),MATCH('Disposed Waste by Resin'!J$1,'Resin Fractions'!$A$24:$I$24,0)))*$E169</f>
        <v>824.00820260811975</v>
      </c>
      <c r="K169" s="9">
        <f>(INDEX('Resin Fractions'!$A$24:$I$41,MATCH('Disposed Waste by Resin'!$A169,'Resin Fractions'!$A$24:$A$41,0),MATCH('Disposed Waste by Resin'!K$1,'Resin Fractions'!$A$24:$I$24,0)))*$E169</f>
        <v>3832.9056508152089</v>
      </c>
      <c r="L169" s="9">
        <f>(INDEX('Resin Fractions'!$A$24:$I$41,MATCH('Disposed Waste by Resin'!$A169,'Resin Fractions'!$A$24:$A$41,0),MATCH('Disposed Waste by Resin'!L$1,'Resin Fractions'!$A$24:$I$24,0)))*$E169</f>
        <v>2454.224211496251</v>
      </c>
      <c r="M169" s="9">
        <f>(INDEX('Resin Fractions'!$A$24:$I$41,MATCH('Disposed Waste by Resin'!$A169,'Resin Fractions'!$A$24:$A$41,0),MATCH('Disposed Waste by Resin'!M$1,'Resin Fractions'!$A$24:$I$24,0)))*$E169</f>
        <v>49575.383692231822</v>
      </c>
    </row>
    <row r="170" spans="1:13" x14ac:dyDescent="0.2">
      <c r="A170" s="37">
        <f>'DRS County Waste Raw'!A169</f>
        <v>2019</v>
      </c>
      <c r="B170" s="63" t="str">
        <f>'DRS County Waste Raw'!B169</f>
        <v>tuolumne</v>
      </c>
      <c r="C170" s="63" t="str">
        <f>'DRS County Waste Raw'!C169</f>
        <v>Mountain </v>
      </c>
      <c r="D170" s="63">
        <f>'DRS County Waste Raw'!D169</f>
        <v>54532</v>
      </c>
      <c r="E170" s="68">
        <f>'DRS County Waste Raw'!E169</f>
        <v>42250.390199637019</v>
      </c>
      <c r="F170" s="9">
        <f>(INDEX('Resin Fractions'!$A$24:$I$41,MATCH('Disposed Waste by Resin'!$A170,'Resin Fractions'!$A$24:$A$41,0),MATCH('Disposed Waste by Resin'!F$1,'Resin Fractions'!$A$24:$I$24,0)))*$E170</f>
        <v>439.15268401077958</v>
      </c>
      <c r="G170" s="9">
        <f>(INDEX('Resin Fractions'!$A$24:$I$41,MATCH('Disposed Waste by Resin'!$A170,'Resin Fractions'!$A$24:$A$41,0),MATCH('Disposed Waste by Resin'!G$1,'Resin Fractions'!$A$24:$I$24,0)))*$E170</f>
        <v>823.77297076802131</v>
      </c>
      <c r="H170" s="9">
        <f>(INDEX('Resin Fractions'!$A$24:$I$41,MATCH('Disposed Waste by Resin'!$A170,'Resin Fractions'!$A$24:$A$41,0),MATCH('Disposed Waste by Resin'!H$1,'Resin Fractions'!$A$24:$I$24,0)))*$E170</f>
        <v>1141.5691339223399</v>
      </c>
      <c r="I170" s="9">
        <f>(INDEX('Resin Fractions'!$A$24:$I$41,MATCH('Disposed Waste by Resin'!$A170,'Resin Fractions'!$A$24:$A$41,0),MATCH('Disposed Waste by Resin'!I$1,'Resin Fractions'!$A$24:$I$24,0)))*$E170</f>
        <v>2022.2485282155983</v>
      </c>
      <c r="J170" s="9">
        <f>(INDEX('Resin Fractions'!$A$24:$I$41,MATCH('Disposed Waste by Resin'!$A170,'Resin Fractions'!$A$24:$A$41,0),MATCH('Disposed Waste by Resin'!J$1,'Resin Fractions'!$A$24:$I$24,0)))*$E170</f>
        <v>85.899861167766772</v>
      </c>
      <c r="K170" s="9">
        <f>(INDEX('Resin Fractions'!$A$24:$I$41,MATCH('Disposed Waste by Resin'!$A170,'Resin Fractions'!$A$24:$A$41,0),MATCH('Disposed Waste by Resin'!K$1,'Resin Fractions'!$A$24:$I$24,0)))*$E170</f>
        <v>399.56648760541208</v>
      </c>
      <c r="L170" s="9">
        <f>(INDEX('Resin Fractions'!$A$24:$I$41,MATCH('Disposed Waste by Resin'!$A170,'Resin Fractions'!$A$24:$A$41,0),MATCH('Disposed Waste by Resin'!L$1,'Resin Fractions'!$A$24:$I$24,0)))*$E170</f>
        <v>255.84395686211394</v>
      </c>
      <c r="M170" s="9">
        <f>(INDEX('Resin Fractions'!$A$24:$I$41,MATCH('Disposed Waste by Resin'!$A170,'Resin Fractions'!$A$24:$A$41,0),MATCH('Disposed Waste by Resin'!M$1,'Resin Fractions'!$A$24:$I$24,0)))*$E170</f>
        <v>5168.0536225520318</v>
      </c>
    </row>
    <row r="171" spans="1:13" x14ac:dyDescent="0.2">
      <c r="A171" s="37">
        <f>'DRS County Waste Raw'!A170</f>
        <v>2019</v>
      </c>
      <c r="B171" s="63" t="str">
        <f>'DRS County Waste Raw'!B170</f>
        <v>ventura</v>
      </c>
      <c r="C171" s="63" t="str">
        <f>'DRS County Waste Raw'!C170</f>
        <v>Southern </v>
      </c>
      <c r="D171" s="63">
        <f>'DRS County Waste Raw'!D170</f>
        <v>844259</v>
      </c>
      <c r="E171" s="68">
        <f>'DRS County Waste Raw'!E170</f>
        <v>910209.90018148813</v>
      </c>
      <c r="F171" s="9">
        <f>(INDEX('Resin Fractions'!$A$24:$I$41,MATCH('Disposed Waste by Resin'!$A171,'Resin Fractions'!$A$24:$A$41,0),MATCH('Disposed Waste by Resin'!F$1,'Resin Fractions'!$A$24:$I$24,0)))*$E171</f>
        <v>9460.7675524217611</v>
      </c>
      <c r="G171" s="9">
        <f>(INDEX('Resin Fractions'!$A$24:$I$41,MATCH('Disposed Waste by Resin'!$A171,'Resin Fractions'!$A$24:$A$41,0),MATCH('Disposed Waste by Resin'!G$1,'Resin Fractions'!$A$24:$I$24,0)))*$E171</f>
        <v>17746.731094128696</v>
      </c>
      <c r="H171" s="9">
        <f>(INDEX('Resin Fractions'!$A$24:$I$41,MATCH('Disposed Waste by Resin'!$A171,'Resin Fractions'!$A$24:$A$41,0),MATCH('Disposed Waste by Resin'!H$1,'Resin Fractions'!$A$24:$I$24,0)))*$E171</f>
        <v>24593.087129563308</v>
      </c>
      <c r="I171" s="9">
        <f>(INDEX('Resin Fractions'!$A$24:$I$41,MATCH('Disposed Waste by Resin'!$A171,'Resin Fractions'!$A$24:$A$41,0),MATCH('Disposed Waste by Resin'!I$1,'Resin Fractions'!$A$24:$I$24,0)))*$E171</f>
        <v>43565.766429894284</v>
      </c>
      <c r="J171" s="9">
        <f>(INDEX('Resin Fractions'!$A$24:$I$41,MATCH('Disposed Waste by Resin'!$A171,'Resin Fractions'!$A$24:$A$41,0),MATCH('Disposed Waste by Resin'!J$1,'Resin Fractions'!$A$24:$I$24,0)))*$E171</f>
        <v>1850.5605200254079</v>
      </c>
      <c r="K171" s="9">
        <f>(INDEX('Resin Fractions'!$A$24:$I$41,MATCH('Disposed Waste by Resin'!$A171,'Resin Fractions'!$A$24:$A$41,0),MATCH('Disposed Waste by Resin'!K$1,'Resin Fractions'!$A$24:$I$24,0)))*$E171</f>
        <v>8607.9529935871324</v>
      </c>
      <c r="L171" s="9">
        <f>(INDEX('Resin Fractions'!$A$24:$I$41,MATCH('Disposed Waste by Resin'!$A171,'Resin Fractions'!$A$24:$A$41,0),MATCH('Disposed Waste by Resin'!L$1,'Resin Fractions'!$A$24:$I$24,0)))*$E171</f>
        <v>5511.7053673862247</v>
      </c>
      <c r="M171" s="9">
        <f>(INDEX('Resin Fractions'!$A$24:$I$41,MATCH('Disposed Waste by Resin'!$A171,'Resin Fractions'!$A$24:$A$41,0),MATCH('Disposed Waste by Resin'!M$1,'Resin Fractions'!$A$24:$I$24,0)))*$E171</f>
        <v>111336.57108700683</v>
      </c>
    </row>
    <row r="172" spans="1:13" x14ac:dyDescent="0.2">
      <c r="A172" s="37">
        <f>'DRS County Waste Raw'!A171</f>
        <v>2019</v>
      </c>
      <c r="B172" s="63" t="str">
        <f>'DRS County Waste Raw'!B171</f>
        <v>yolo</v>
      </c>
      <c r="C172" s="63" t="str">
        <f>'DRS County Waste Raw'!C171</f>
        <v>Central Valley </v>
      </c>
      <c r="D172" s="63">
        <f>'DRS County Waste Raw'!D171</f>
        <v>220330</v>
      </c>
      <c r="E172" s="68">
        <f>'DRS County Waste Raw'!E171</f>
        <v>174460.2813067151</v>
      </c>
      <c r="F172" s="9">
        <f>(INDEX('Resin Fractions'!$A$24:$I$41,MATCH('Disposed Waste by Resin'!$A172,'Resin Fractions'!$A$24:$A$41,0),MATCH('Disposed Waste by Resin'!F$1,'Resin Fractions'!$A$24:$I$24,0)))*$E172</f>
        <v>1813.3489519767272</v>
      </c>
      <c r="G172" s="9">
        <f>(INDEX('Resin Fractions'!$A$24:$I$41,MATCH('Disposed Waste by Resin'!$A172,'Resin Fractions'!$A$24:$A$41,0),MATCH('Disposed Waste by Resin'!G$1,'Resin Fractions'!$A$24:$I$24,0)))*$E172</f>
        <v>3401.5227678132092</v>
      </c>
      <c r="H172" s="9">
        <f>(INDEX('Resin Fractions'!$A$24:$I$41,MATCH('Disposed Waste by Resin'!$A172,'Resin Fractions'!$A$24:$A$41,0),MATCH('Disposed Waste by Resin'!H$1,'Resin Fractions'!$A$24:$I$24,0)))*$E172</f>
        <v>4713.7664597678804</v>
      </c>
      <c r="I172" s="9">
        <f>(INDEX('Resin Fractions'!$A$24:$I$41,MATCH('Disposed Waste by Resin'!$A172,'Resin Fractions'!$A$24:$A$41,0),MATCH('Disposed Waste by Resin'!I$1,'Resin Fractions'!$A$24:$I$24,0)))*$E172</f>
        <v>8350.2671913220547</v>
      </c>
      <c r="J172" s="9">
        <f>(INDEX('Resin Fractions'!$A$24:$I$41,MATCH('Disposed Waste by Resin'!$A172,'Resin Fractions'!$A$24:$A$41,0),MATCH('Disposed Waste by Resin'!J$1,'Resin Fractions'!$A$24:$I$24,0)))*$E172</f>
        <v>354.69764593239455</v>
      </c>
      <c r="K172" s="9">
        <f>(INDEX('Resin Fractions'!$A$24:$I$41,MATCH('Disposed Waste by Resin'!$A172,'Resin Fractions'!$A$24:$A$41,0),MATCH('Disposed Waste by Resin'!K$1,'Resin Fractions'!$A$24:$I$24,0)))*$E172</f>
        <v>1649.8896577995429</v>
      </c>
      <c r="L172" s="9">
        <f>(INDEX('Resin Fractions'!$A$24:$I$41,MATCH('Disposed Waste by Resin'!$A172,'Resin Fractions'!$A$24:$A$41,0),MATCH('Disposed Waste by Resin'!L$1,'Resin Fractions'!$A$24:$I$24,0)))*$E172</f>
        <v>1056.4306855838445</v>
      </c>
      <c r="M172" s="9">
        <f>(INDEX('Resin Fractions'!$A$24:$I$41,MATCH('Disposed Waste by Resin'!$A172,'Resin Fractions'!$A$24:$A$41,0),MATCH('Disposed Waste by Resin'!M$1,'Resin Fractions'!$A$24:$I$24,0)))*$E172</f>
        <v>21339.923360195655</v>
      </c>
    </row>
    <row r="173" spans="1:13" x14ac:dyDescent="0.2">
      <c r="A173" s="37">
        <f>'DRS County Waste Raw'!A172</f>
        <v>2019</v>
      </c>
      <c r="B173" s="63" t="str">
        <f>'DRS County Waste Raw'!B172</f>
        <v>yuba</v>
      </c>
      <c r="C173" s="63" t="str">
        <f>'DRS County Waste Raw'!C172</f>
        <v>Central Valley </v>
      </c>
      <c r="D173" s="63">
        <f>'DRS County Waste Raw'!D172</f>
        <v>77224</v>
      </c>
      <c r="E173" s="68">
        <f>'DRS County Waste Raw'!E172</f>
        <v>153778.1397459165</v>
      </c>
      <c r="F173" s="9">
        <f>(INDEX('Resin Fractions'!$A$24:$I$41,MATCH('Disposed Waste by Resin'!$A173,'Resin Fractions'!$A$24:$A$41,0),MATCH('Disposed Waste by Resin'!F$1,'Resin Fractions'!$A$24:$I$24,0)))*$E173</f>
        <v>1598.3777307738133</v>
      </c>
      <c r="G173" s="9">
        <f>(INDEX('Resin Fractions'!$A$24:$I$41,MATCH('Disposed Waste by Resin'!$A173,'Resin Fractions'!$A$24:$A$41,0),MATCH('Disposed Waste by Resin'!G$1,'Resin Fractions'!$A$24:$I$24,0)))*$E173</f>
        <v>2998.274676733326</v>
      </c>
      <c r="H173" s="9">
        <f>(INDEX('Resin Fractions'!$A$24:$I$41,MATCH('Disposed Waste by Resin'!$A173,'Resin Fractions'!$A$24:$A$41,0),MATCH('Disposed Waste by Resin'!H$1,'Resin Fractions'!$A$24:$I$24,0)))*$E173</f>
        <v>4154.9528176296608</v>
      </c>
      <c r="I173" s="9">
        <f>(INDEX('Resin Fractions'!$A$24:$I$41,MATCH('Disposed Waste by Resin'!$A173,'Resin Fractions'!$A$24:$A$41,0),MATCH('Disposed Waste by Resin'!I$1,'Resin Fractions'!$A$24:$I$24,0)))*$E173</f>
        <v>7360.3489885777171</v>
      </c>
      <c r="J173" s="9">
        <f>(INDEX('Resin Fractions'!$A$24:$I$41,MATCH('Disposed Waste by Resin'!$A173,'Resin Fractions'!$A$24:$A$41,0),MATCH('Disposed Waste by Resin'!J$1,'Resin Fractions'!$A$24:$I$24,0)))*$E173</f>
        <v>312.64849371557165</v>
      </c>
      <c r="K173" s="9">
        <f>(INDEX('Resin Fractions'!$A$24:$I$41,MATCH('Disposed Waste by Resin'!$A173,'Resin Fractions'!$A$24:$A$41,0),MATCH('Disposed Waste by Resin'!K$1,'Resin Fractions'!$A$24:$I$24,0)))*$E173</f>
        <v>1454.296419002018</v>
      </c>
      <c r="L173" s="9">
        <f>(INDEX('Resin Fractions'!$A$24:$I$41,MATCH('Disposed Waste by Resin'!$A173,'Resin Fractions'!$A$24:$A$41,0),MATCH('Disposed Waste by Resin'!L$1,'Resin Fractions'!$A$24:$I$24,0)))*$E173</f>
        <v>931.19158345260439</v>
      </c>
      <c r="M173" s="9">
        <f>(INDEX('Resin Fractions'!$A$24:$I$41,MATCH('Disposed Waste by Resin'!$A173,'Resin Fractions'!$A$24:$A$41,0),MATCH('Disposed Waste by Resin'!M$1,'Resin Fractions'!$A$24:$I$24,0)))*$E173</f>
        <v>18810.090709884713</v>
      </c>
    </row>
    <row r="174" spans="1:13" x14ac:dyDescent="0.2">
      <c r="A174" s="37">
        <f>'DRS County Waste Raw'!A173</f>
        <v>2018</v>
      </c>
      <c r="B174" s="63" t="str">
        <f>'DRS County Waste Raw'!B173</f>
        <v>alameda</v>
      </c>
      <c r="C174" s="63" t="str">
        <f>'DRS County Waste Raw'!C173</f>
        <v>Bay Area </v>
      </c>
      <c r="D174" s="63">
        <f>'DRS County Waste Raw'!D173</f>
        <v>1651760</v>
      </c>
      <c r="E174" s="68">
        <f>'DRS County Waste Raw'!E173</f>
        <v>1218230.798548094</v>
      </c>
      <c r="F174" s="9">
        <f>(INDEX('Resin Fractions'!$A$24:$I$41,MATCH('Disposed Waste by Resin'!$A174,'Resin Fractions'!$A$24:$A$41,0),MATCH('Disposed Waste by Resin'!F$1,'Resin Fractions'!$A$24:$I$24,0)))*$E174</f>
        <v>11318.65035213752</v>
      </c>
      <c r="G174" s="9">
        <f>(INDEX('Resin Fractions'!$A$24:$I$41,MATCH('Disposed Waste by Resin'!$A174,'Resin Fractions'!$A$24:$A$41,0),MATCH('Disposed Waste by Resin'!G$1,'Resin Fractions'!$A$24:$I$24,0)))*$E174</f>
        <v>23347.691038929963</v>
      </c>
      <c r="H174" s="9">
        <f>(INDEX('Resin Fractions'!$A$24:$I$41,MATCH('Disposed Waste by Resin'!$A174,'Resin Fractions'!$A$24:$A$41,0),MATCH('Disposed Waste by Resin'!H$1,'Resin Fractions'!$A$24:$I$24,0)))*$E174</f>
        <v>29140.992645399623</v>
      </c>
      <c r="I174" s="9">
        <f>(INDEX('Resin Fractions'!$A$24:$I$41,MATCH('Disposed Waste by Resin'!$A174,'Resin Fractions'!$A$24:$A$41,0),MATCH('Disposed Waste by Resin'!I$1,'Resin Fractions'!$A$24:$I$24,0)))*$E174</f>
        <v>60609.823645848955</v>
      </c>
      <c r="J174" s="9">
        <f>(INDEX('Resin Fractions'!$A$24:$I$41,MATCH('Disposed Waste by Resin'!$A174,'Resin Fractions'!$A$24:$A$41,0),MATCH('Disposed Waste by Resin'!J$1,'Resin Fractions'!$A$24:$I$24,0)))*$E174</f>
        <v>1973.5541536591418</v>
      </c>
      <c r="K174" s="9">
        <f>(INDEX('Resin Fractions'!$A$24:$I$41,MATCH('Disposed Waste by Resin'!$A174,'Resin Fractions'!$A$24:$A$41,0),MATCH('Disposed Waste by Resin'!K$1,'Resin Fractions'!$A$24:$I$24,0)))*$E174</f>
        <v>8390.0188826837748</v>
      </c>
      <c r="L174" s="9">
        <f>(INDEX('Resin Fractions'!$A$24:$I$41,MATCH('Disposed Waste by Resin'!$A174,'Resin Fractions'!$A$24:$A$41,0),MATCH('Disposed Waste by Resin'!L$1,'Resin Fractions'!$A$24:$I$24,0)))*$E174</f>
        <v>5440.9506080040273</v>
      </c>
      <c r="M174" s="9">
        <f>(INDEX('Resin Fractions'!$A$24:$I$41,MATCH('Disposed Waste by Resin'!$A174,'Resin Fractions'!$A$24:$A$41,0),MATCH('Disposed Waste by Resin'!M$1,'Resin Fractions'!$A$24:$I$24,0)))*$E174</f>
        <v>140221.68132666298</v>
      </c>
    </row>
    <row r="175" spans="1:13" x14ac:dyDescent="0.2">
      <c r="A175" s="37">
        <f>'DRS County Waste Raw'!A174</f>
        <v>2018</v>
      </c>
      <c r="B175" s="63" t="str">
        <f>'DRS County Waste Raw'!B174</f>
        <v>alpine</v>
      </c>
      <c r="C175" s="63" t="str">
        <f>'DRS County Waste Raw'!C174</f>
        <v>Mountain </v>
      </c>
      <c r="D175" s="63">
        <f>'DRS County Waste Raw'!D174</f>
        <v>1159</v>
      </c>
      <c r="E175" s="68">
        <f>'DRS County Waste Raw'!E174</f>
        <v>514.43738656987284</v>
      </c>
      <c r="F175" s="9">
        <f>(INDEX('Resin Fractions'!$A$24:$I$41,MATCH('Disposed Waste by Resin'!$A175,'Resin Fractions'!$A$24:$A$41,0),MATCH('Disposed Waste by Resin'!F$1,'Resin Fractions'!$A$24:$I$24,0)))*$E175</f>
        <v>4.7796664750155911</v>
      </c>
      <c r="G175" s="9">
        <f>(INDEX('Resin Fractions'!$A$24:$I$41,MATCH('Disposed Waste by Resin'!$A175,'Resin Fractions'!$A$24:$A$41,0),MATCH('Disposed Waste by Resin'!G$1,'Resin Fractions'!$A$24:$I$24,0)))*$E175</f>
        <v>9.8593182628634679</v>
      </c>
      <c r="H175" s="9">
        <f>(INDEX('Resin Fractions'!$A$24:$I$41,MATCH('Disposed Waste by Resin'!$A175,'Resin Fractions'!$A$24:$A$41,0),MATCH('Disposed Waste by Resin'!H$1,'Resin Fractions'!$A$24:$I$24,0)))*$E175</f>
        <v>12.305727384677867</v>
      </c>
      <c r="I175" s="9">
        <f>(INDEX('Resin Fractions'!$A$24:$I$41,MATCH('Disposed Waste by Resin'!$A175,'Resin Fractions'!$A$24:$A$41,0),MATCH('Disposed Waste by Resin'!I$1,'Resin Fractions'!$A$24:$I$24,0)))*$E175</f>
        <v>25.594459862607454</v>
      </c>
      <c r="J175" s="9">
        <f>(INDEX('Resin Fractions'!$A$24:$I$41,MATCH('Disposed Waste by Resin'!$A175,'Resin Fractions'!$A$24:$A$41,0),MATCH('Disposed Waste by Resin'!J$1,'Resin Fractions'!$A$24:$I$24,0)))*$E175</f>
        <v>0.83339712168871483</v>
      </c>
      <c r="K175" s="9">
        <f>(INDEX('Resin Fractions'!$A$24:$I$41,MATCH('Disposed Waste by Resin'!$A175,'Resin Fractions'!$A$24:$A$41,0),MATCH('Disposed Waste by Resin'!K$1,'Resin Fractions'!$A$24:$I$24,0)))*$E175</f>
        <v>3.5429570426423025</v>
      </c>
      <c r="L175" s="9">
        <f>(INDEX('Resin Fractions'!$A$24:$I$41,MATCH('Disposed Waste by Resin'!$A175,'Resin Fractions'!$A$24:$A$41,0),MATCH('Disposed Waste by Resin'!L$1,'Resin Fractions'!$A$24:$I$24,0)))*$E175</f>
        <v>2.2976175077606618</v>
      </c>
      <c r="M175" s="9">
        <f>(INDEX('Resin Fractions'!$A$24:$I$41,MATCH('Disposed Waste by Resin'!$A175,'Resin Fractions'!$A$24:$A$41,0),MATCH('Disposed Waste by Resin'!M$1,'Resin Fractions'!$A$24:$I$24,0)))*$E175</f>
        <v>59.213143657256047</v>
      </c>
    </row>
    <row r="176" spans="1:13" x14ac:dyDescent="0.2">
      <c r="A176" s="37">
        <f>'DRS County Waste Raw'!A175</f>
        <v>2018</v>
      </c>
      <c r="B176" s="63" t="str">
        <f>'DRS County Waste Raw'!B175</f>
        <v>amador</v>
      </c>
      <c r="C176" s="63" t="str">
        <f>'DRS County Waste Raw'!C175</f>
        <v>Mountain </v>
      </c>
      <c r="D176" s="63">
        <f>'DRS County Waste Raw'!D175</f>
        <v>37519</v>
      </c>
      <c r="E176" s="68">
        <f>'DRS County Waste Raw'!E175</f>
        <v>34410.154264972771</v>
      </c>
      <c r="F176" s="9">
        <f>(INDEX('Resin Fractions'!$A$24:$I$41,MATCH('Disposed Waste by Resin'!$A176,'Resin Fractions'!$A$24:$A$41,0),MATCH('Disposed Waste by Resin'!F$1,'Resin Fractions'!$A$24:$I$24,0)))*$E176</f>
        <v>319.70666408411648</v>
      </c>
      <c r="G176" s="9">
        <f>(INDEX('Resin Fractions'!$A$24:$I$41,MATCH('Disposed Waste by Resin'!$A176,'Resin Fractions'!$A$24:$A$41,0),MATCH('Disposed Waste by Resin'!G$1,'Resin Fractions'!$A$24:$I$24,0)))*$E176</f>
        <v>659.47901771815646</v>
      </c>
      <c r="H176" s="9">
        <f>(INDEX('Resin Fractions'!$A$24:$I$41,MATCH('Disposed Waste by Resin'!$A176,'Resin Fractions'!$A$24:$A$41,0),MATCH('Disposed Waste by Resin'!H$1,'Resin Fractions'!$A$24:$I$24,0)))*$E176</f>
        <v>823.11664879735929</v>
      </c>
      <c r="I176" s="9">
        <f>(INDEX('Resin Fractions'!$A$24:$I$41,MATCH('Disposed Waste by Resin'!$A176,'Resin Fractions'!$A$24:$A$41,0),MATCH('Disposed Waste by Resin'!I$1,'Resin Fractions'!$A$24:$I$24,0)))*$E176</f>
        <v>1711.9854333941473</v>
      </c>
      <c r="J176" s="9">
        <f>(INDEX('Resin Fractions'!$A$24:$I$41,MATCH('Disposed Waste by Resin'!$A176,'Resin Fractions'!$A$24:$A$41,0),MATCH('Disposed Waste by Resin'!J$1,'Resin Fractions'!$A$24:$I$24,0)))*$E176</f>
        <v>55.745022173651634</v>
      </c>
      <c r="K176" s="9">
        <f>(INDEX('Resin Fractions'!$A$24:$I$41,MATCH('Disposed Waste by Resin'!$A176,'Resin Fractions'!$A$24:$A$41,0),MATCH('Disposed Waste by Resin'!K$1,'Resin Fractions'!$A$24:$I$24,0)))*$E176</f>
        <v>236.9845224593422</v>
      </c>
      <c r="L176" s="9">
        <f>(INDEX('Resin Fractions'!$A$24:$I$41,MATCH('Disposed Waste by Resin'!$A176,'Resin Fractions'!$A$24:$A$41,0),MATCH('Disposed Waste by Resin'!L$1,'Resin Fractions'!$A$24:$I$24,0)))*$E176</f>
        <v>153.68512271455648</v>
      </c>
      <c r="M176" s="9">
        <f>(INDEX('Resin Fractions'!$A$24:$I$41,MATCH('Disposed Waste by Resin'!$A176,'Resin Fractions'!$A$24:$A$41,0),MATCH('Disposed Waste by Resin'!M$1,'Resin Fractions'!$A$24:$I$24,0)))*$E176</f>
        <v>3960.702431341329</v>
      </c>
    </row>
    <row r="177" spans="1:13" x14ac:dyDescent="0.2">
      <c r="A177" s="37">
        <f>'DRS County Waste Raw'!A176</f>
        <v>2018</v>
      </c>
      <c r="B177" s="63" t="str">
        <f>'DRS County Waste Raw'!B176</f>
        <v>butte</v>
      </c>
      <c r="C177" s="63" t="str">
        <f>'DRS County Waste Raw'!C176</f>
        <v>Central Valley </v>
      </c>
      <c r="D177" s="63">
        <f>'DRS County Waste Raw'!D176</f>
        <v>226098</v>
      </c>
      <c r="E177" s="68">
        <f>'DRS County Waste Raw'!E176</f>
        <v>187700.4718693285</v>
      </c>
      <c r="F177" s="9">
        <f>(INDEX('Resin Fractions'!$A$24:$I$41,MATCH('Disposed Waste by Resin'!$A177,'Resin Fractions'!$A$24:$A$41,0),MATCH('Disposed Waste by Resin'!F$1,'Resin Fractions'!$A$24:$I$24,0)))*$E177</f>
        <v>1743.9355617606977</v>
      </c>
      <c r="G177" s="9">
        <f>(INDEX('Resin Fractions'!$A$24:$I$41,MATCH('Disposed Waste by Resin'!$A177,'Resin Fractions'!$A$24:$A$41,0),MATCH('Disposed Waste by Resin'!G$1,'Resin Fractions'!$A$24:$I$24,0)))*$E177</f>
        <v>3597.3254249436354</v>
      </c>
      <c r="H177" s="9">
        <f>(INDEX('Resin Fractions'!$A$24:$I$41,MATCH('Disposed Waste by Resin'!$A177,'Resin Fractions'!$A$24:$A$41,0),MATCH('Disposed Waste by Resin'!H$1,'Resin Fractions'!$A$24:$I$24,0)))*$E177</f>
        <v>4489.9357960750176</v>
      </c>
      <c r="I177" s="9">
        <f>(INDEX('Resin Fractions'!$A$24:$I$41,MATCH('Disposed Waste by Resin'!$A177,'Resin Fractions'!$A$24:$A$41,0),MATCH('Disposed Waste by Resin'!I$1,'Resin Fractions'!$A$24:$I$24,0)))*$E177</f>
        <v>9338.536270632223</v>
      </c>
      <c r="J177" s="9">
        <f>(INDEX('Resin Fractions'!$A$24:$I$41,MATCH('Disposed Waste by Resin'!$A177,'Resin Fractions'!$A$24:$A$41,0),MATCH('Disposed Waste by Resin'!J$1,'Resin Fractions'!$A$24:$I$24,0)))*$E177</f>
        <v>304.07788601551255</v>
      </c>
      <c r="K177" s="9">
        <f>(INDEX('Resin Fractions'!$A$24:$I$41,MATCH('Disposed Waste by Resin'!$A177,'Resin Fractions'!$A$24:$A$41,0),MATCH('Disposed Waste by Resin'!K$1,'Resin Fractions'!$A$24:$I$24,0)))*$E177</f>
        <v>1292.702914053071</v>
      </c>
      <c r="L177" s="9">
        <f>(INDEX('Resin Fractions'!$A$24:$I$41,MATCH('Disposed Waste by Resin'!$A177,'Resin Fractions'!$A$24:$A$41,0),MATCH('Disposed Waste by Resin'!L$1,'Resin Fractions'!$A$24:$I$24,0)))*$E177</f>
        <v>838.32143938343177</v>
      </c>
      <c r="M177" s="9">
        <f>(INDEX('Resin Fractions'!$A$24:$I$41,MATCH('Disposed Waste by Resin'!$A177,'Resin Fractions'!$A$24:$A$41,0),MATCH('Disposed Waste by Resin'!M$1,'Resin Fractions'!$A$24:$I$24,0)))*$E177</f>
        <v>21604.835292863587</v>
      </c>
    </row>
    <row r="178" spans="1:13" x14ac:dyDescent="0.2">
      <c r="A178" s="37">
        <f>'DRS County Waste Raw'!A177</f>
        <v>2018</v>
      </c>
      <c r="B178" s="63" t="str">
        <f>'DRS County Waste Raw'!B177</f>
        <v>calaveras</v>
      </c>
      <c r="C178" s="63" t="str">
        <f>'DRS County Waste Raw'!C177</f>
        <v>Mountain </v>
      </c>
      <c r="D178" s="63">
        <f>'DRS County Waste Raw'!D177</f>
        <v>45155</v>
      </c>
      <c r="E178" s="68">
        <f>'DRS County Waste Raw'!E177</f>
        <v>36173.811252268599</v>
      </c>
      <c r="F178" s="9">
        <f>(INDEX('Resin Fractions'!$A$24:$I$41,MATCH('Disposed Waste by Resin'!$A178,'Resin Fractions'!$A$24:$A$41,0),MATCH('Disposed Waste by Resin'!F$1,'Resin Fractions'!$A$24:$I$24,0)))*$E178</f>
        <v>336.09289960212914</v>
      </c>
      <c r="G178" s="9">
        <f>(INDEX('Resin Fractions'!$A$24:$I$41,MATCH('Disposed Waste by Resin'!$A178,'Resin Fractions'!$A$24:$A$41,0),MATCH('Disposed Waste by Resin'!G$1,'Resin Fractions'!$A$24:$I$24,0)))*$E178</f>
        <v>693.27993498860212</v>
      </c>
      <c r="H178" s="9">
        <f>(INDEX('Resin Fractions'!$A$24:$I$41,MATCH('Disposed Waste by Resin'!$A178,'Resin Fractions'!$A$24:$A$41,0),MATCH('Disposed Waste by Resin'!H$1,'Resin Fractions'!$A$24:$I$24,0)))*$E178</f>
        <v>865.30464417315204</v>
      </c>
      <c r="I178" s="9">
        <f>(INDEX('Resin Fractions'!$A$24:$I$41,MATCH('Disposed Waste by Resin'!$A178,'Resin Fractions'!$A$24:$A$41,0),MATCH('Disposed Waste by Resin'!I$1,'Resin Fractions'!$A$24:$I$24,0)))*$E178</f>
        <v>1799.7314820896559</v>
      </c>
      <c r="J178" s="9">
        <f>(INDEX('Resin Fractions'!$A$24:$I$41,MATCH('Disposed Waste by Resin'!$A178,'Resin Fractions'!$A$24:$A$41,0),MATCH('Disposed Waste by Resin'!J$1,'Resin Fractions'!$A$24:$I$24,0)))*$E178</f>
        <v>58.602175823892601</v>
      </c>
      <c r="K178" s="9">
        <f>(INDEX('Resin Fractions'!$A$24:$I$41,MATCH('Disposed Waste by Resin'!$A178,'Resin Fractions'!$A$24:$A$41,0),MATCH('Disposed Waste by Resin'!K$1,'Resin Fractions'!$A$24:$I$24,0)))*$E178</f>
        <v>249.13091987732292</v>
      </c>
      <c r="L178" s="9">
        <f>(INDEX('Resin Fractions'!$A$24:$I$41,MATCH('Disposed Waste by Resin'!$A178,'Resin Fractions'!$A$24:$A$41,0),MATCH('Disposed Waste by Resin'!L$1,'Resin Fractions'!$A$24:$I$24,0)))*$E178</f>
        <v>161.56209526259451</v>
      </c>
      <c r="M178" s="9">
        <f>(INDEX('Resin Fractions'!$A$24:$I$41,MATCH('Disposed Waste by Resin'!$A178,'Resin Fractions'!$A$24:$A$41,0),MATCH('Disposed Waste by Resin'!M$1,'Resin Fractions'!$A$24:$I$24,0)))*$E178</f>
        <v>4163.7041518173482</v>
      </c>
    </row>
    <row r="179" spans="1:13" x14ac:dyDescent="0.2">
      <c r="A179" s="37">
        <f>'DRS County Waste Raw'!A178</f>
        <v>2018</v>
      </c>
      <c r="B179" s="63" t="str">
        <f>'DRS County Waste Raw'!B178</f>
        <v>colusa</v>
      </c>
      <c r="C179" s="63" t="str">
        <f>'DRS County Waste Raw'!C178</f>
        <v>Central Valley </v>
      </c>
      <c r="D179" s="63">
        <f>'DRS County Waste Raw'!D178</f>
        <v>21982</v>
      </c>
      <c r="E179" s="68">
        <f>'DRS County Waste Raw'!E178</f>
        <v>21501.25226860254</v>
      </c>
      <c r="F179" s="9">
        <f>(INDEX('Resin Fractions'!$A$24:$I$41,MATCH('Disposed Waste by Resin'!$A179,'Resin Fractions'!$A$24:$A$41,0),MATCH('Disposed Waste by Resin'!F$1,'Resin Fractions'!$A$24:$I$24,0)))*$E179</f>
        <v>199.76933504838499</v>
      </c>
      <c r="G179" s="9">
        <f>(INDEX('Resin Fractions'!$A$24:$I$41,MATCH('Disposed Waste by Resin'!$A179,'Resin Fractions'!$A$24:$A$41,0),MATCH('Disposed Waste by Resin'!G$1,'Resin Fractions'!$A$24:$I$24,0)))*$E179</f>
        <v>412.07675550127345</v>
      </c>
      <c r="H179" s="9">
        <f>(INDEX('Resin Fractions'!$A$24:$I$41,MATCH('Disposed Waste by Resin'!$A179,'Resin Fractions'!$A$24:$A$41,0),MATCH('Disposed Waste by Resin'!H$1,'Resin Fractions'!$A$24:$I$24,0)))*$E179</f>
        <v>514.32604968859891</v>
      </c>
      <c r="I179" s="9">
        <f>(INDEX('Resin Fractions'!$A$24:$I$41,MATCH('Disposed Waste by Resin'!$A179,'Resin Fractions'!$A$24:$A$41,0),MATCH('Disposed Waste by Resin'!I$1,'Resin Fractions'!$A$24:$I$24,0)))*$E179</f>
        <v>1069.7374501761635</v>
      </c>
      <c r="J179" s="9">
        <f>(INDEX('Resin Fractions'!$A$24:$I$41,MATCH('Disposed Waste by Resin'!$A179,'Resin Fractions'!$A$24:$A$41,0),MATCH('Disposed Waste by Resin'!J$1,'Resin Fractions'!$A$24:$I$24,0)))*$E179</f>
        <v>34.832386255664311</v>
      </c>
      <c r="K179" s="9">
        <f>(INDEX('Resin Fractions'!$A$24:$I$41,MATCH('Disposed Waste by Resin'!$A179,'Resin Fractions'!$A$24:$A$41,0),MATCH('Disposed Waste by Resin'!K$1,'Resin Fractions'!$A$24:$I$24,0)))*$E179</f>
        <v>148.08024288166189</v>
      </c>
      <c r="L179" s="9">
        <f>(INDEX('Resin Fractions'!$A$24:$I$41,MATCH('Disposed Waste by Resin'!$A179,'Resin Fractions'!$A$24:$A$41,0),MATCH('Disposed Waste by Resin'!L$1,'Resin Fractions'!$A$24:$I$24,0)))*$E179</f>
        <v>96.030449848360547</v>
      </c>
      <c r="M179" s="9">
        <f>(INDEX('Resin Fractions'!$A$24:$I$41,MATCH('Disposed Waste by Resin'!$A179,'Resin Fractions'!$A$24:$A$41,0),MATCH('Disposed Waste by Resin'!M$1,'Resin Fractions'!$A$24:$I$24,0)))*$E179</f>
        <v>2474.8526694001075</v>
      </c>
    </row>
    <row r="180" spans="1:13" x14ac:dyDescent="0.2">
      <c r="A180" s="37">
        <f>'DRS County Waste Raw'!A179</f>
        <v>2018</v>
      </c>
      <c r="B180" s="63" t="str">
        <f>'DRS County Waste Raw'!B179</f>
        <v>contracosta</v>
      </c>
      <c r="C180" s="63" t="str">
        <f>'DRS County Waste Raw'!C179</f>
        <v>Bay Area </v>
      </c>
      <c r="D180" s="63">
        <f>'DRS County Waste Raw'!D179</f>
        <v>1143188</v>
      </c>
      <c r="E180" s="68">
        <f>'DRS County Waste Raw'!E179</f>
        <v>794816.72413793101</v>
      </c>
      <c r="F180" s="9">
        <f>(INDEX('Resin Fractions'!$A$24:$I$41,MATCH('Disposed Waste by Resin'!$A180,'Resin Fractions'!$A$24:$A$41,0),MATCH('Disposed Waste by Resin'!F$1,'Resin Fractions'!$A$24:$I$24,0)))*$E180</f>
        <v>7384.6865514075444</v>
      </c>
      <c r="G180" s="9">
        <f>(INDEX('Resin Fractions'!$A$24:$I$41,MATCH('Disposed Waste by Resin'!$A180,'Resin Fractions'!$A$24:$A$41,0),MATCH('Disposed Waste by Resin'!G$1,'Resin Fractions'!$A$24:$I$24,0)))*$E180</f>
        <v>15232.856803377092</v>
      </c>
      <c r="H180" s="9">
        <f>(INDEX('Resin Fractions'!$A$24:$I$41,MATCH('Disposed Waste by Resin'!$A180,'Resin Fractions'!$A$24:$A$41,0),MATCH('Disposed Waste by Resin'!H$1,'Resin Fractions'!$A$24:$I$24,0)))*$E180</f>
        <v>19012.611025881626</v>
      </c>
      <c r="I180" s="9">
        <f>(INDEX('Resin Fractions'!$A$24:$I$41,MATCH('Disposed Waste by Resin'!$A180,'Resin Fractions'!$A$24:$A$41,0),MATCH('Disposed Waste by Resin'!I$1,'Resin Fractions'!$A$24:$I$24,0)))*$E180</f>
        <v>39543.985867198178</v>
      </c>
      <c r="J180" s="9">
        <f>(INDEX('Resin Fractions'!$A$24:$I$41,MATCH('Disposed Waste by Resin'!$A180,'Resin Fractions'!$A$24:$A$41,0),MATCH('Disposed Waste by Resin'!J$1,'Resin Fractions'!$A$24:$I$24,0)))*$E180</f>
        <v>1287.6163114490816</v>
      </c>
      <c r="K180" s="9">
        <f>(INDEX('Resin Fractions'!$A$24:$I$41,MATCH('Disposed Waste by Resin'!$A180,'Resin Fractions'!$A$24:$A$41,0),MATCH('Disposed Waste by Resin'!K$1,'Resin Fractions'!$A$24:$I$24,0)))*$E180</f>
        <v>5473.9441259716587</v>
      </c>
      <c r="L180" s="9">
        <f>(INDEX('Resin Fractions'!$A$24:$I$41,MATCH('Disposed Waste by Resin'!$A180,'Resin Fractions'!$A$24:$A$41,0),MATCH('Disposed Waste by Resin'!L$1,'Resin Fractions'!$A$24:$I$24,0)))*$E180</f>
        <v>3549.8680082658557</v>
      </c>
      <c r="M180" s="9">
        <f>(INDEX('Resin Fractions'!$A$24:$I$41,MATCH('Disposed Waste by Resin'!$A180,'Resin Fractions'!$A$24:$A$41,0),MATCH('Disposed Waste by Resin'!M$1,'Resin Fractions'!$A$24:$I$24,0)))*$E180</f>
        <v>91485.568693551017</v>
      </c>
    </row>
    <row r="181" spans="1:13" x14ac:dyDescent="0.2">
      <c r="A181" s="37">
        <f>'DRS County Waste Raw'!A180</f>
        <v>2018</v>
      </c>
      <c r="B181" s="63" t="str">
        <f>'DRS County Waste Raw'!B180</f>
        <v>delnorte</v>
      </c>
      <c r="C181" s="63" t="str">
        <f>'DRS County Waste Raw'!C180</f>
        <v>Coastal </v>
      </c>
      <c r="D181" s="63">
        <f>'DRS County Waste Raw'!D180</f>
        <v>26895</v>
      </c>
      <c r="E181" s="68">
        <f>'DRS County Waste Raw'!E180</f>
        <v>184.5099818511797</v>
      </c>
      <c r="F181" s="9">
        <f>(INDEX('Resin Fractions'!$A$24:$I$41,MATCH('Disposed Waste by Resin'!$A181,'Resin Fractions'!$A$24:$A$41,0),MATCH('Disposed Waste by Resin'!F$1,'Resin Fractions'!$A$24:$I$24,0)))*$E181</f>
        <v>1.7142925409058236</v>
      </c>
      <c r="G181" s="9">
        <f>(INDEX('Resin Fractions'!$A$24:$I$41,MATCH('Disposed Waste by Resin'!$A181,'Resin Fractions'!$A$24:$A$41,0),MATCH('Disposed Waste by Resin'!G$1,'Resin Fractions'!$A$24:$I$24,0)))*$E181</f>
        <v>3.5361789038613356</v>
      </c>
      <c r="H181" s="9">
        <f>(INDEX('Resin Fractions'!$A$24:$I$41,MATCH('Disposed Waste by Resin'!$A181,'Resin Fractions'!$A$24:$A$41,0),MATCH('Disposed Waste by Resin'!H$1,'Resin Fractions'!$A$24:$I$24,0)))*$E181</f>
        <v>4.413616886501476</v>
      </c>
      <c r="I181" s="9">
        <f>(INDEX('Resin Fractions'!$A$24:$I$41,MATCH('Disposed Waste by Resin'!$A181,'Resin Fractions'!$A$24:$A$41,0),MATCH('Disposed Waste by Resin'!I$1,'Resin Fractions'!$A$24:$I$24,0)))*$E181</f>
        <v>9.1798019506870148</v>
      </c>
      <c r="J181" s="9">
        <f>(INDEX('Resin Fractions'!$A$24:$I$41,MATCH('Disposed Waste by Resin'!$A181,'Resin Fractions'!$A$24:$A$41,0),MATCH('Disposed Waste by Resin'!J$1,'Resin Fractions'!$A$24:$I$24,0)))*$E181</f>
        <v>0.29890923912608075</v>
      </c>
      <c r="K181" s="9">
        <f>(INDEX('Resin Fractions'!$A$24:$I$41,MATCH('Disposed Waste by Resin'!$A181,'Resin Fractions'!$A$24:$A$41,0),MATCH('Disposed Waste by Resin'!K$1,'Resin Fractions'!$A$24:$I$24,0)))*$E181</f>
        <v>1.2707298433269119</v>
      </c>
      <c r="L181" s="9">
        <f>(INDEX('Resin Fractions'!$A$24:$I$41,MATCH('Disposed Waste by Resin'!$A181,'Resin Fractions'!$A$24:$A$41,0),MATCH('Disposed Waste by Resin'!L$1,'Resin Fractions'!$A$24:$I$24,0)))*$E181</f>
        <v>0.82407184183199367</v>
      </c>
      <c r="M181" s="9">
        <f>(INDEX('Resin Fractions'!$A$24:$I$41,MATCH('Disposed Waste by Resin'!$A181,'Resin Fractions'!$A$24:$A$41,0),MATCH('Disposed Waste by Resin'!M$1,'Resin Fractions'!$A$24:$I$24,0)))*$E181</f>
        <v>21.237601206240633</v>
      </c>
    </row>
    <row r="182" spans="1:13" x14ac:dyDescent="0.2">
      <c r="A182" s="37">
        <f>'DRS County Waste Raw'!A181</f>
        <v>2018</v>
      </c>
      <c r="B182" s="63" t="str">
        <f>'DRS County Waste Raw'!B181</f>
        <v>eldorado</v>
      </c>
      <c r="C182" s="63" t="str">
        <f>'DRS County Waste Raw'!C181</f>
        <v>Mountain </v>
      </c>
      <c r="D182" s="63">
        <f>'DRS County Waste Raw'!D181</f>
        <v>187940</v>
      </c>
      <c r="E182" s="68">
        <f>'DRS County Waste Raw'!E181</f>
        <v>110100.2087114337</v>
      </c>
      <c r="F182" s="9">
        <f>(INDEX('Resin Fractions'!$A$24:$I$41,MATCH('Disposed Waste by Resin'!$A182,'Resin Fractions'!$A$24:$A$41,0),MATCH('Disposed Waste by Resin'!F$1,'Resin Fractions'!$A$24:$I$24,0)))*$E182</f>
        <v>1022.9471850385877</v>
      </c>
      <c r="G182" s="9">
        <f>(INDEX('Resin Fractions'!$A$24:$I$41,MATCH('Disposed Waste by Resin'!$A182,'Resin Fractions'!$A$24:$A$41,0),MATCH('Disposed Waste by Resin'!G$1,'Resin Fractions'!$A$24:$I$24,0)))*$E182</f>
        <v>2110.0974128875437</v>
      </c>
      <c r="H182" s="9">
        <f>(INDEX('Resin Fractions'!$A$24:$I$41,MATCH('Disposed Waste by Resin'!$A182,'Resin Fractions'!$A$24:$A$41,0),MATCH('Disposed Waste by Resin'!H$1,'Resin Fractions'!$A$24:$I$24,0)))*$E182</f>
        <v>2633.6794112747011</v>
      </c>
      <c r="I182" s="9">
        <f>(INDEX('Resin Fractions'!$A$24:$I$41,MATCH('Disposed Waste by Resin'!$A182,'Resin Fractions'!$A$24:$A$41,0),MATCH('Disposed Waste by Resin'!I$1,'Resin Fractions'!$A$24:$I$24,0)))*$E182</f>
        <v>5477.7421826178806</v>
      </c>
      <c r="J182" s="9">
        <f>(INDEX('Resin Fractions'!$A$24:$I$41,MATCH('Disposed Waste by Resin'!$A182,'Resin Fractions'!$A$24:$A$41,0),MATCH('Disposed Waste by Resin'!J$1,'Resin Fractions'!$A$24:$I$24,0)))*$E182</f>
        <v>178.36416915428211</v>
      </c>
      <c r="K182" s="9">
        <f>(INDEX('Resin Fractions'!$A$24:$I$41,MATCH('Disposed Waste by Resin'!$A182,'Resin Fractions'!$A$24:$A$41,0),MATCH('Disposed Waste by Resin'!K$1,'Resin Fractions'!$A$24:$I$24,0)))*$E182</f>
        <v>758.26586487329348</v>
      </c>
      <c r="L182" s="9">
        <f>(INDEX('Resin Fractions'!$A$24:$I$41,MATCH('Disposed Waste by Resin'!$A182,'Resin Fractions'!$A$24:$A$41,0),MATCH('Disposed Waste by Resin'!L$1,'Resin Fractions'!$A$24:$I$24,0)))*$E182</f>
        <v>491.73752481369064</v>
      </c>
      <c r="M182" s="9">
        <f>(INDEX('Resin Fractions'!$A$24:$I$41,MATCH('Disposed Waste by Resin'!$A182,'Resin Fractions'!$A$24:$A$41,0),MATCH('Disposed Waste by Resin'!M$1,'Resin Fractions'!$A$24:$I$24,0)))*$E182</f>
        <v>12672.833750659976</v>
      </c>
    </row>
    <row r="183" spans="1:13" x14ac:dyDescent="0.2">
      <c r="A183" s="37">
        <f>'DRS County Waste Raw'!A182</f>
        <v>2018</v>
      </c>
      <c r="B183" s="63" t="str">
        <f>'DRS County Waste Raw'!B182</f>
        <v>fresno</v>
      </c>
      <c r="C183" s="63" t="str">
        <f>'DRS County Waste Raw'!C182</f>
        <v>Central Valley </v>
      </c>
      <c r="D183" s="63">
        <f>'DRS County Waste Raw'!D182</f>
        <v>1003012</v>
      </c>
      <c r="E183" s="68">
        <f>'DRS County Waste Raw'!E182</f>
        <v>798447.72232304898</v>
      </c>
      <c r="F183" s="9">
        <f>(INDEX('Resin Fractions'!$A$24:$I$41,MATCH('Disposed Waste by Resin'!$A183,'Resin Fractions'!$A$24:$A$41,0),MATCH('Disposed Waste by Resin'!F$1,'Resin Fractions'!$A$24:$I$24,0)))*$E183</f>
        <v>7418.4223582313234</v>
      </c>
      <c r="G183" s="9">
        <f>(INDEX('Resin Fractions'!$A$24:$I$41,MATCH('Disposed Waste by Resin'!$A183,'Resin Fractions'!$A$24:$A$41,0),MATCH('Disposed Waste by Resin'!G$1,'Resin Fractions'!$A$24:$I$24,0)))*$E183</f>
        <v>15302.445771157323</v>
      </c>
      <c r="H183" s="9">
        <f>(INDEX('Resin Fractions'!$A$24:$I$41,MATCH('Disposed Waste by Resin'!$A183,'Resin Fractions'!$A$24:$A$41,0),MATCH('Disposed Waste by Resin'!H$1,'Resin Fractions'!$A$24:$I$24,0)))*$E183</f>
        <v>19099.467220565006</v>
      </c>
      <c r="I183" s="9">
        <f>(INDEX('Resin Fractions'!$A$24:$I$41,MATCH('Disposed Waste by Resin'!$A183,'Resin Fractions'!$A$24:$A$41,0),MATCH('Disposed Waste by Resin'!I$1,'Resin Fractions'!$A$24:$I$24,0)))*$E183</f>
        <v>39724.636495897335</v>
      </c>
      <c r="J183" s="9">
        <f>(INDEX('Resin Fractions'!$A$24:$I$41,MATCH('Disposed Waste by Resin'!$A183,'Resin Fractions'!$A$24:$A$41,0),MATCH('Disposed Waste by Resin'!J$1,'Resin Fractions'!$A$24:$I$24,0)))*$E183</f>
        <v>1293.4985888949554</v>
      </c>
      <c r="K183" s="9">
        <f>(INDEX('Resin Fractions'!$A$24:$I$41,MATCH('Disposed Waste by Resin'!$A183,'Resin Fractions'!$A$24:$A$41,0),MATCH('Disposed Waste by Resin'!K$1,'Resin Fractions'!$A$24:$I$24,0)))*$E183</f>
        <v>5498.9509993592283</v>
      </c>
      <c r="L183" s="9">
        <f>(INDEX('Resin Fractions'!$A$24:$I$41,MATCH('Disposed Waste by Resin'!$A183,'Resin Fractions'!$A$24:$A$41,0),MATCH('Disposed Waste by Resin'!L$1,'Resin Fractions'!$A$24:$I$24,0)))*$E183</f>
        <v>3566.0850352910502</v>
      </c>
      <c r="M183" s="9">
        <f>(INDEX('Resin Fractions'!$A$24:$I$41,MATCH('Disposed Waste by Resin'!$A183,'Resin Fractions'!$A$24:$A$41,0),MATCH('Disposed Waste by Resin'!M$1,'Resin Fractions'!$A$24:$I$24,0)))*$E183</f>
        <v>91903.506469396205</v>
      </c>
    </row>
    <row r="184" spans="1:13" x14ac:dyDescent="0.2">
      <c r="A184" s="37">
        <f>'DRS County Waste Raw'!A183</f>
        <v>2018</v>
      </c>
      <c r="B184" s="63" t="str">
        <f>'DRS County Waste Raw'!B183</f>
        <v>glenn</v>
      </c>
      <c r="C184" s="63" t="str">
        <f>'DRS County Waste Raw'!C183</f>
        <v>Central Valley </v>
      </c>
      <c r="D184" s="63">
        <f>'DRS County Waste Raw'!D183</f>
        <v>28476</v>
      </c>
      <c r="E184" s="68">
        <f>'DRS County Waste Raw'!E183</f>
        <v>20787.822141560799</v>
      </c>
      <c r="F184" s="9">
        <f>(INDEX('Resin Fractions'!$A$24:$I$41,MATCH('Disposed Waste by Resin'!$A184,'Resin Fractions'!$A$24:$A$41,0),MATCH('Disposed Waste by Resin'!F$1,'Resin Fractions'!$A$24:$I$24,0)))*$E184</f>
        <v>193.1408159136771</v>
      </c>
      <c r="G184" s="9">
        <f>(INDEX('Resin Fractions'!$A$24:$I$41,MATCH('Disposed Waste by Resin'!$A184,'Resin Fractions'!$A$24:$A$41,0),MATCH('Disposed Waste by Resin'!G$1,'Resin Fractions'!$A$24:$I$24,0)))*$E184</f>
        <v>398.40369272541267</v>
      </c>
      <c r="H184" s="9">
        <f>(INDEX('Resin Fractions'!$A$24:$I$41,MATCH('Disposed Waste by Resin'!$A184,'Resin Fractions'!$A$24:$A$41,0),MATCH('Disposed Waste by Resin'!H$1,'Resin Fractions'!$A$24:$I$24,0)))*$E184</f>
        <v>497.26026698969838</v>
      </c>
      <c r="I184" s="9">
        <f>(INDEX('Resin Fractions'!$A$24:$I$41,MATCH('Disposed Waste by Resin'!$A184,'Resin Fractions'!$A$24:$A$41,0),MATCH('Disposed Waste by Resin'!I$1,'Resin Fractions'!$A$24:$I$24,0)))*$E184</f>
        <v>1034.2426373417068</v>
      </c>
      <c r="J184" s="9">
        <f>(INDEX('Resin Fractions'!$A$24:$I$41,MATCH('Disposed Waste by Resin'!$A184,'Resin Fractions'!$A$24:$A$41,0),MATCH('Disposed Waste by Resin'!J$1,'Resin Fractions'!$A$24:$I$24,0)))*$E184</f>
        <v>33.676617585025816</v>
      </c>
      <c r="K184" s="9">
        <f>(INDEX('Resin Fractions'!$A$24:$I$41,MATCH('Disposed Waste by Resin'!$A184,'Resin Fractions'!$A$24:$A$41,0),MATCH('Disposed Waste by Resin'!K$1,'Resin Fractions'!$A$24:$I$24,0)))*$E184</f>
        <v>143.16681248367036</v>
      </c>
      <c r="L184" s="9">
        <f>(INDEX('Resin Fractions'!$A$24:$I$41,MATCH('Disposed Waste by Resin'!$A184,'Resin Fractions'!$A$24:$A$41,0),MATCH('Disposed Waste by Resin'!L$1,'Resin Fractions'!$A$24:$I$24,0)))*$E184</f>
        <v>92.844076553478772</v>
      </c>
      <c r="M184" s="9">
        <f>(INDEX('Resin Fractions'!$A$24:$I$41,MATCH('Disposed Waste by Resin'!$A184,'Resin Fractions'!$A$24:$A$41,0),MATCH('Disposed Waste by Resin'!M$1,'Resin Fractions'!$A$24:$I$24,0)))*$E184</f>
        <v>2392.7349195926695</v>
      </c>
    </row>
    <row r="185" spans="1:13" x14ac:dyDescent="0.2">
      <c r="A185" s="37">
        <f>'DRS County Waste Raw'!A184</f>
        <v>2018</v>
      </c>
      <c r="B185" s="63" t="str">
        <f>'DRS County Waste Raw'!B184</f>
        <v>humboldt</v>
      </c>
      <c r="C185" s="63" t="str">
        <f>'DRS County Waste Raw'!C184</f>
        <v>Coastal </v>
      </c>
      <c r="D185" s="63">
        <f>'DRS County Waste Raw'!D184</f>
        <v>134932</v>
      </c>
      <c r="E185" s="68">
        <f>'DRS County Waste Raw'!E184</f>
        <v>24720.75317604356</v>
      </c>
      <c r="F185" s="9">
        <f>(INDEX('Resin Fractions'!$A$24:$I$41,MATCH('Disposed Waste by Resin'!$A185,'Resin Fractions'!$A$24:$A$41,0),MATCH('Disposed Waste by Resin'!F$1,'Resin Fractions'!$A$24:$I$24,0)))*$E185</f>
        <v>229.68189769508922</v>
      </c>
      <c r="G185" s="9">
        <f>(INDEX('Resin Fractions'!$A$24:$I$41,MATCH('Disposed Waste by Resin'!$A185,'Resin Fractions'!$A$24:$A$41,0),MATCH('Disposed Waste by Resin'!G$1,'Resin Fractions'!$A$24:$I$24,0)))*$E185</f>
        <v>473.77927736829065</v>
      </c>
      <c r="H185" s="9">
        <f>(INDEX('Resin Fractions'!$A$24:$I$41,MATCH('Disposed Waste by Resin'!$A185,'Resin Fractions'!$A$24:$A$41,0),MATCH('Disposed Waste by Resin'!H$1,'Resin Fractions'!$A$24:$I$24,0)))*$E185</f>
        <v>591.33892145100356</v>
      </c>
      <c r="I185" s="9">
        <f>(INDEX('Resin Fractions'!$A$24:$I$41,MATCH('Disposed Waste by Resin'!$A185,'Resin Fractions'!$A$24:$A$41,0),MATCH('Disposed Waste by Resin'!I$1,'Resin Fractions'!$A$24:$I$24,0)))*$E185</f>
        <v>1229.9151295290528</v>
      </c>
      <c r="J185" s="9">
        <f>(INDEX('Resin Fractions'!$A$24:$I$41,MATCH('Disposed Waste by Resin'!$A185,'Resin Fractions'!$A$24:$A$41,0),MATCH('Disposed Waste by Resin'!J$1,'Resin Fractions'!$A$24:$I$24,0)))*$E185</f>
        <v>40.048031268220406</v>
      </c>
      <c r="K185" s="9">
        <f>(INDEX('Resin Fractions'!$A$24:$I$41,MATCH('Disposed Waste by Resin'!$A185,'Resin Fractions'!$A$24:$A$41,0),MATCH('Disposed Waste by Resin'!K$1,'Resin Fractions'!$A$24:$I$24,0)))*$E185</f>
        <v>170.25311311154002</v>
      </c>
      <c r="L185" s="9">
        <f>(INDEX('Resin Fractions'!$A$24:$I$41,MATCH('Disposed Waste by Resin'!$A185,'Resin Fractions'!$A$24:$A$41,0),MATCH('Disposed Waste by Resin'!L$1,'Resin Fractions'!$A$24:$I$24,0)))*$E185</f>
        <v>110.40961793431596</v>
      </c>
      <c r="M185" s="9">
        <f>(INDEX('Resin Fractions'!$A$24:$I$41,MATCH('Disposed Waste by Resin'!$A185,'Resin Fractions'!$A$24:$A$41,0),MATCH('Disposed Waste by Resin'!M$1,'Resin Fractions'!$A$24:$I$24,0)))*$E185</f>
        <v>2845.4259883575123</v>
      </c>
    </row>
    <row r="186" spans="1:13" x14ac:dyDescent="0.2">
      <c r="A186" s="37">
        <f>'DRS County Waste Raw'!A185</f>
        <v>2018</v>
      </c>
      <c r="B186" s="63" t="str">
        <f>'DRS County Waste Raw'!B185</f>
        <v>imperial</v>
      </c>
      <c r="C186" s="63" t="str">
        <f>'DRS County Waste Raw'!C185</f>
        <v>Southern </v>
      </c>
      <c r="D186" s="63">
        <f>'DRS County Waste Raw'!D185</f>
        <v>188042</v>
      </c>
      <c r="E186" s="68">
        <f>'DRS County Waste Raw'!E185</f>
        <v>138243.96551724139</v>
      </c>
      <c r="F186" s="9">
        <f>(INDEX('Resin Fractions'!$A$24:$I$41,MATCH('Disposed Waste by Resin'!$A186,'Resin Fractions'!$A$24:$A$41,0),MATCH('Disposed Waste by Resin'!F$1,'Resin Fractions'!$A$24:$I$24,0)))*$E186</f>
        <v>1284.4324005332048</v>
      </c>
      <c r="G186" s="9">
        <f>(INDEX('Resin Fractions'!$A$24:$I$41,MATCH('Disposed Waste by Resin'!$A186,'Resin Fractions'!$A$24:$A$41,0),MATCH('Disposed Waste by Resin'!G$1,'Resin Fractions'!$A$24:$I$24,0)))*$E186</f>
        <v>2649.4793915404493</v>
      </c>
      <c r="H186" s="9">
        <f>(INDEX('Resin Fractions'!$A$24:$I$41,MATCH('Disposed Waste by Resin'!$A186,'Resin Fractions'!$A$24:$A$41,0),MATCH('Disposed Waste by Resin'!H$1,'Resin Fractions'!$A$24:$I$24,0)))*$E186</f>
        <v>3306.8991419442991</v>
      </c>
      <c r="I186" s="9">
        <f>(INDEX('Resin Fractions'!$A$24:$I$41,MATCH('Disposed Waste by Resin'!$A186,'Resin Fractions'!$A$24:$A$41,0),MATCH('Disposed Waste by Resin'!I$1,'Resin Fractions'!$A$24:$I$24,0)))*$E186</f>
        <v>6877.9597265879138</v>
      </c>
      <c r="J186" s="9">
        <f>(INDEX('Resin Fractions'!$A$24:$I$41,MATCH('Disposed Waste by Resin'!$A186,'Resin Fractions'!$A$24:$A$41,0),MATCH('Disposed Waste by Resin'!J$1,'Resin Fractions'!$A$24:$I$24,0)))*$E186</f>
        <v>223.95752322961147</v>
      </c>
      <c r="K186" s="9">
        <f>(INDEX('Resin Fractions'!$A$24:$I$41,MATCH('Disposed Waste by Resin'!$A186,'Resin Fractions'!$A$24:$A$41,0),MATCH('Disposed Waste by Resin'!K$1,'Resin Fractions'!$A$24:$I$24,0)))*$E186</f>
        <v>952.09338204968219</v>
      </c>
      <c r="L186" s="9">
        <f>(INDEX('Resin Fractions'!$A$24:$I$41,MATCH('Disposed Waste by Resin'!$A186,'Resin Fractions'!$A$24:$A$41,0),MATCH('Disposed Waste by Resin'!L$1,'Resin Fractions'!$A$24:$I$24,0)))*$E186</f>
        <v>617.43520942860766</v>
      </c>
      <c r="M186" s="9">
        <f>(INDEX('Resin Fractions'!$A$24:$I$41,MATCH('Disposed Waste by Resin'!$A186,'Resin Fractions'!$A$24:$A$41,0),MATCH('Disposed Waste by Resin'!M$1,'Resin Fractions'!$A$24:$I$24,0)))*$E186</f>
        <v>15912.256775313766</v>
      </c>
    </row>
    <row r="187" spans="1:13" x14ac:dyDescent="0.2">
      <c r="A187" s="37">
        <f>'DRS County Waste Raw'!A186</f>
        <v>2018</v>
      </c>
      <c r="B187" s="63" t="str">
        <f>'DRS County Waste Raw'!B186</f>
        <v>inyo</v>
      </c>
      <c r="C187" s="63" t="str">
        <f>'DRS County Waste Raw'!C186</f>
        <v>Mountain </v>
      </c>
      <c r="D187" s="63">
        <f>'DRS County Waste Raw'!D186</f>
        <v>18579</v>
      </c>
      <c r="E187" s="68">
        <f>'DRS County Waste Raw'!E186</f>
        <v>18954.101633393831</v>
      </c>
      <c r="F187" s="9">
        <f>(INDEX('Resin Fractions'!$A$24:$I$41,MATCH('Disposed Waste by Resin'!$A187,'Resin Fractions'!$A$24:$A$41,0),MATCH('Disposed Waste by Resin'!F$1,'Resin Fractions'!$A$24:$I$24,0)))*$E187</f>
        <v>176.10361631223685</v>
      </c>
      <c r="G187" s="9">
        <f>(INDEX('Resin Fractions'!$A$24:$I$41,MATCH('Disposed Waste by Resin'!$A187,'Resin Fractions'!$A$24:$A$41,0),MATCH('Disposed Waste by Resin'!G$1,'Resin Fractions'!$A$24:$I$24,0)))*$E187</f>
        <v>363.25999095112053</v>
      </c>
      <c r="H187" s="9">
        <f>(INDEX('Resin Fractions'!$A$24:$I$41,MATCH('Disposed Waste by Resin'!$A187,'Resin Fractions'!$A$24:$A$41,0),MATCH('Disposed Waste by Resin'!H$1,'Resin Fractions'!$A$24:$I$24,0)))*$E187</f>
        <v>453.39629974646465</v>
      </c>
      <c r="I187" s="9">
        <f>(INDEX('Resin Fractions'!$A$24:$I$41,MATCH('Disposed Waste by Resin'!$A187,'Resin Fractions'!$A$24:$A$41,0),MATCH('Disposed Waste by Resin'!I$1,'Resin Fractions'!$A$24:$I$24,0)))*$E187</f>
        <v>943.01076506575009</v>
      </c>
      <c r="J187" s="9">
        <f>(INDEX('Resin Fractions'!$A$24:$I$41,MATCH('Disposed Waste by Resin'!$A187,'Resin Fractions'!$A$24:$A$41,0),MATCH('Disposed Waste by Resin'!J$1,'Resin Fractions'!$A$24:$I$24,0)))*$E187</f>
        <v>30.705959865769348</v>
      </c>
      <c r="K187" s="9">
        <f>(INDEX('Resin Fractions'!$A$24:$I$41,MATCH('Disposed Waste by Resin'!$A187,'Resin Fractions'!$A$24:$A$41,0),MATCH('Disposed Waste by Resin'!K$1,'Resin Fractions'!$A$24:$I$24,0)))*$E187</f>
        <v>130.5378839527045</v>
      </c>
      <c r="L187" s="9">
        <f>(INDEX('Resin Fractions'!$A$24:$I$41,MATCH('Disposed Waste by Resin'!$A187,'Resin Fractions'!$A$24:$A$41,0),MATCH('Disposed Waste by Resin'!L$1,'Resin Fractions'!$A$24:$I$24,0)))*$E187</f>
        <v>84.654181235028872</v>
      </c>
      <c r="M187" s="9">
        <f>(INDEX('Resin Fractions'!$A$24:$I$41,MATCH('Disposed Waste by Resin'!$A187,'Resin Fractions'!$A$24:$A$41,0),MATCH('Disposed Waste by Resin'!M$1,'Resin Fractions'!$A$24:$I$24,0)))*$E187</f>
        <v>2181.6686971290742</v>
      </c>
    </row>
    <row r="188" spans="1:13" x14ac:dyDescent="0.2">
      <c r="A188" s="37">
        <f>'DRS County Waste Raw'!A187</f>
        <v>2018</v>
      </c>
      <c r="B188" s="63" t="str">
        <f>'DRS County Waste Raw'!B187</f>
        <v>kern</v>
      </c>
      <c r="C188" s="63" t="str">
        <f>'DRS County Waste Raw'!C187</f>
        <v>Central Valley </v>
      </c>
      <c r="D188" s="63">
        <f>'DRS County Waste Raw'!D187</f>
        <v>898824</v>
      </c>
      <c r="E188" s="68">
        <f>'DRS County Waste Raw'!E187</f>
        <v>940142.98548094358</v>
      </c>
      <c r="F188" s="9">
        <f>(INDEX('Resin Fractions'!$A$24:$I$41,MATCH('Disposed Waste by Resin'!$A188,'Resin Fractions'!$A$24:$A$41,0),MATCH('Disposed Waste by Resin'!F$1,'Resin Fractions'!$A$24:$I$24,0)))*$E188</f>
        <v>8734.9209577986258</v>
      </c>
      <c r="G188" s="9">
        <f>(INDEX('Resin Fractions'!$A$24:$I$41,MATCH('Disposed Waste by Resin'!$A188,'Resin Fractions'!$A$24:$A$41,0),MATCH('Disposed Waste by Resin'!G$1,'Resin Fractions'!$A$24:$I$24,0)))*$E188</f>
        <v>18018.070125617276</v>
      </c>
      <c r="H188" s="9">
        <f>(INDEX('Resin Fractions'!$A$24:$I$41,MATCH('Disposed Waste by Resin'!$A188,'Resin Fractions'!$A$24:$A$41,0),MATCH('Disposed Waste by Resin'!H$1,'Resin Fractions'!$A$24:$I$24,0)))*$E188</f>
        <v>22488.923985648718</v>
      </c>
      <c r="I188" s="9">
        <f>(INDEX('Resin Fractions'!$A$24:$I$41,MATCH('Disposed Waste by Resin'!$A188,'Resin Fractions'!$A$24:$A$41,0),MATCH('Disposed Waste by Resin'!I$1,'Resin Fractions'!$A$24:$I$24,0)))*$E188</f>
        <v>46774.306329961299</v>
      </c>
      <c r="J188" s="9">
        <f>(INDEX('Resin Fractions'!$A$24:$I$41,MATCH('Disposed Waste by Resin'!$A188,'Resin Fractions'!$A$24:$A$41,0),MATCH('Disposed Waste by Resin'!J$1,'Resin Fractions'!$A$24:$I$24,0)))*$E188</f>
        <v>1523.047271699865</v>
      </c>
      <c r="K188" s="9">
        <f>(INDEX('Resin Fractions'!$A$24:$I$41,MATCH('Disposed Waste by Resin'!$A188,'Resin Fractions'!$A$24:$A$41,0),MATCH('Disposed Waste by Resin'!K$1,'Resin Fractions'!$A$24:$I$24,0)))*$E188</f>
        <v>6474.8136477986236</v>
      </c>
      <c r="L188" s="9">
        <f>(INDEX('Resin Fractions'!$A$24:$I$41,MATCH('Disposed Waste by Resin'!$A188,'Resin Fractions'!$A$24:$A$41,0),MATCH('Disposed Waste by Resin'!L$1,'Resin Fractions'!$A$24:$I$24,0)))*$E188</f>
        <v>4198.9346801605407</v>
      </c>
      <c r="M188" s="9">
        <f>(INDEX('Resin Fractions'!$A$24:$I$41,MATCH('Disposed Waste by Resin'!$A188,'Resin Fractions'!$A$24:$A$41,0),MATCH('Disposed Waste by Resin'!M$1,'Resin Fractions'!$A$24:$I$24,0)))*$E188</f>
        <v>108213.01699868494</v>
      </c>
    </row>
    <row r="189" spans="1:13" x14ac:dyDescent="0.2">
      <c r="A189" s="37">
        <f>'DRS County Waste Raw'!A188</f>
        <v>2018</v>
      </c>
      <c r="B189" s="63" t="str">
        <f>'DRS County Waste Raw'!B188</f>
        <v>kings</v>
      </c>
      <c r="C189" s="63" t="str">
        <f>'DRS County Waste Raw'!C188</f>
        <v>Central Valley </v>
      </c>
      <c r="D189" s="63">
        <f>'DRS County Waste Raw'!D188</f>
        <v>150807</v>
      </c>
      <c r="E189" s="68">
        <f>'DRS County Waste Raw'!E188</f>
        <v>98734.156079854802</v>
      </c>
      <c r="F189" s="9">
        <f>(INDEX('Resin Fractions'!$A$24:$I$41,MATCH('Disposed Waste by Resin'!$A189,'Resin Fractions'!$A$24:$A$41,0),MATCH('Disposed Waste by Resin'!F$1,'Resin Fractions'!$A$24:$I$24,0)))*$E189</f>
        <v>917.34455557448348</v>
      </c>
      <c r="G189" s="9">
        <f>(INDEX('Resin Fractions'!$A$24:$I$41,MATCH('Disposed Waste by Resin'!$A189,'Resin Fractions'!$A$24:$A$41,0),MATCH('Disposed Waste by Resin'!G$1,'Resin Fractions'!$A$24:$I$24,0)))*$E189</f>
        <v>1892.2642358815162</v>
      </c>
      <c r="H189" s="9">
        <f>(INDEX('Resin Fractions'!$A$24:$I$41,MATCH('Disposed Waste by Resin'!$A189,'Resin Fractions'!$A$24:$A$41,0),MATCH('Disposed Waste by Resin'!H$1,'Resin Fractions'!$A$24:$I$24,0)))*$E189</f>
        <v>2361.7949239190893</v>
      </c>
      <c r="I189" s="9">
        <f>(INDEX('Resin Fractions'!$A$24:$I$41,MATCH('Disposed Waste by Resin'!$A189,'Resin Fractions'!$A$24:$A$41,0),MATCH('Disposed Waste by Resin'!I$1,'Resin Fractions'!$A$24:$I$24,0)))*$E189</f>
        <v>4912.2545538611048</v>
      </c>
      <c r="J189" s="9">
        <f>(INDEX('Resin Fractions'!$A$24:$I$41,MATCH('Disposed Waste by Resin'!$A189,'Resin Fractions'!$A$24:$A$41,0),MATCH('Disposed Waste by Resin'!J$1,'Resin Fractions'!$A$24:$I$24,0)))*$E189</f>
        <v>159.95097486589668</v>
      </c>
      <c r="K189" s="9">
        <f>(INDEX('Resin Fractions'!$A$24:$I$41,MATCH('Disposed Waste by Resin'!$A189,'Resin Fractions'!$A$24:$A$41,0),MATCH('Disposed Waste by Resin'!K$1,'Resin Fractions'!$A$24:$I$24,0)))*$E189</f>
        <v>679.98726913086284</v>
      </c>
      <c r="L189" s="9">
        <f>(INDEX('Resin Fractions'!$A$24:$I$41,MATCH('Disposed Waste by Resin'!$A189,'Resin Fractions'!$A$24:$A$41,0),MATCH('Disposed Waste by Resin'!L$1,'Resin Fractions'!$A$24:$I$24,0)))*$E189</f>
        <v>440.9736375026003</v>
      </c>
      <c r="M189" s="9">
        <f>(INDEX('Resin Fractions'!$A$24:$I$41,MATCH('Disposed Waste by Resin'!$A189,'Resin Fractions'!$A$24:$A$41,0),MATCH('Disposed Waste by Resin'!M$1,'Resin Fractions'!$A$24:$I$24,0)))*$E189</f>
        <v>11364.570150735552</v>
      </c>
    </row>
    <row r="190" spans="1:13" x14ac:dyDescent="0.2">
      <c r="A190" s="37">
        <f>'DRS County Waste Raw'!A189</f>
        <v>2018</v>
      </c>
      <c r="B190" s="63" t="str">
        <f>'DRS County Waste Raw'!B189</f>
        <v>lake</v>
      </c>
      <c r="C190" s="63" t="str">
        <f>'DRS County Waste Raw'!C189</f>
        <v>Coastal </v>
      </c>
      <c r="D190" s="63">
        <f>'DRS County Waste Raw'!D189</f>
        <v>64599</v>
      </c>
      <c r="E190" s="68">
        <f>'DRS County Waste Raw'!E189</f>
        <v>84179.600725952798</v>
      </c>
      <c r="F190" s="9">
        <f>(INDEX('Resin Fractions'!$A$24:$I$41,MATCH('Disposed Waste by Resin'!$A190,'Resin Fractions'!$A$24:$A$41,0),MATCH('Disposed Waste by Resin'!F$1,'Resin Fractions'!$A$24:$I$24,0)))*$E190</f>
        <v>782.11736933195448</v>
      </c>
      <c r="G190" s="9">
        <f>(INDEX('Resin Fractions'!$A$24:$I$41,MATCH('Disposed Waste by Resin'!$A190,'Resin Fractions'!$A$24:$A$41,0),MATCH('Disposed Waste by Resin'!G$1,'Resin Fractions'!$A$24:$I$24,0)))*$E190</f>
        <v>1613.3226248034634</v>
      </c>
      <c r="H190" s="9">
        <f>(INDEX('Resin Fractions'!$A$24:$I$41,MATCH('Disposed Waste by Resin'!$A190,'Resin Fractions'!$A$24:$A$41,0),MATCH('Disposed Waste by Resin'!H$1,'Resin Fractions'!$A$24:$I$24,0)))*$E190</f>
        <v>2013.6390645937386</v>
      </c>
      <c r="I190" s="9">
        <f>(INDEX('Resin Fractions'!$A$24:$I$41,MATCH('Disposed Waste by Resin'!$A190,'Resin Fractions'!$A$24:$A$41,0),MATCH('Disposed Waste by Resin'!I$1,'Resin Fractions'!$A$24:$I$24,0)))*$E190</f>
        <v>4188.1314777616453</v>
      </c>
      <c r="J190" s="9">
        <f>(INDEX('Resin Fractions'!$A$24:$I$41,MATCH('Disposed Waste by Resin'!$A190,'Resin Fractions'!$A$24:$A$41,0),MATCH('Disposed Waste by Resin'!J$1,'Resin Fractions'!$A$24:$I$24,0)))*$E190</f>
        <v>136.37235314036724</v>
      </c>
      <c r="K190" s="9">
        <f>(INDEX('Resin Fractions'!$A$24:$I$41,MATCH('Disposed Waste by Resin'!$A190,'Resin Fractions'!$A$24:$A$41,0),MATCH('Disposed Waste by Resin'!K$1,'Resin Fractions'!$A$24:$I$24,0)))*$E190</f>
        <v>579.74928927200517</v>
      </c>
      <c r="L190" s="9">
        <f>(INDEX('Resin Fractions'!$A$24:$I$41,MATCH('Disposed Waste by Resin'!$A190,'Resin Fractions'!$A$24:$A$41,0),MATCH('Disposed Waste by Resin'!L$1,'Resin Fractions'!$A$24:$I$24,0)))*$E190</f>
        <v>375.96902844459424</v>
      </c>
      <c r="M190" s="9">
        <f>(INDEX('Resin Fractions'!$A$24:$I$41,MATCH('Disposed Waste by Resin'!$A190,'Resin Fractions'!$A$24:$A$41,0),MATCH('Disposed Waste by Resin'!M$1,'Resin Fractions'!$A$24:$I$24,0)))*$E190</f>
        <v>9689.3012073477657</v>
      </c>
    </row>
    <row r="191" spans="1:13" x14ac:dyDescent="0.2">
      <c r="A191" s="37">
        <f>'DRS County Waste Raw'!A190</f>
        <v>2018</v>
      </c>
      <c r="B191" s="63" t="str">
        <f>'DRS County Waste Raw'!B190</f>
        <v>lassen</v>
      </c>
      <c r="C191" s="63" t="str">
        <f>'DRS County Waste Raw'!C190</f>
        <v>Mountain </v>
      </c>
      <c r="D191" s="63">
        <f>'DRS County Waste Raw'!D190</f>
        <v>29629</v>
      </c>
      <c r="E191" s="68">
        <f>'DRS County Waste Raw'!E190</f>
        <v>18837.604355716881</v>
      </c>
      <c r="F191" s="9">
        <f>(INDEX('Resin Fractions'!$A$24:$I$41,MATCH('Disposed Waste by Resin'!$A191,'Resin Fractions'!$A$24:$A$41,0),MATCH('Disposed Waste by Resin'!F$1,'Resin Fractions'!$A$24:$I$24,0)))*$E191</f>
        <v>175.02123360234904</v>
      </c>
      <c r="G191" s="9">
        <f>(INDEX('Resin Fractions'!$A$24:$I$41,MATCH('Disposed Waste by Resin'!$A191,'Resin Fractions'!$A$24:$A$41,0),MATCH('Disposed Waste by Resin'!G$1,'Resin Fractions'!$A$24:$I$24,0)))*$E191</f>
        <v>361.02729214780709</v>
      </c>
      <c r="H191" s="9">
        <f>(INDEX('Resin Fractions'!$A$24:$I$41,MATCH('Disposed Waste by Resin'!$A191,'Resin Fractions'!$A$24:$A$41,0),MATCH('Disposed Waste by Resin'!H$1,'Resin Fractions'!$A$24:$I$24,0)))*$E191</f>
        <v>450.60959765681213</v>
      </c>
      <c r="I191" s="9">
        <f>(INDEX('Resin Fractions'!$A$24:$I$41,MATCH('Disposed Waste by Resin'!$A191,'Resin Fractions'!$A$24:$A$41,0),MATCH('Disposed Waste by Resin'!I$1,'Resin Fractions'!$A$24:$I$24,0)))*$E191</f>
        <v>937.21475378148705</v>
      </c>
      <c r="J191" s="9">
        <f>(INDEX('Resin Fractions'!$A$24:$I$41,MATCH('Disposed Waste by Resin'!$A191,'Resin Fractions'!$A$24:$A$41,0),MATCH('Disposed Waste by Resin'!J$1,'Resin Fractions'!$A$24:$I$24,0)))*$E191</f>
        <v>30.517232338503298</v>
      </c>
      <c r="K191" s="9">
        <f>(INDEX('Resin Fractions'!$A$24:$I$41,MATCH('Disposed Waste by Resin'!$A191,'Resin Fractions'!$A$24:$A$41,0),MATCH('Disposed Waste by Resin'!K$1,'Resin Fractions'!$A$24:$I$24,0)))*$E191</f>
        <v>129.73556114108641</v>
      </c>
      <c r="L191" s="9">
        <f>(INDEX('Resin Fractions'!$A$24:$I$41,MATCH('Disposed Waste by Resin'!$A191,'Resin Fractions'!$A$24:$A$41,0),MATCH('Disposed Waste by Resin'!L$1,'Resin Fractions'!$A$24:$I$24,0)))*$E191</f>
        <v>84.133872657571587</v>
      </c>
      <c r="M191" s="9">
        <f>(INDEX('Resin Fractions'!$A$24:$I$41,MATCH('Disposed Waste by Resin'!$A191,'Resin Fractions'!$A$24:$A$41,0),MATCH('Disposed Waste by Resin'!M$1,'Resin Fractions'!$A$24:$I$24,0)))*$E191</f>
        <v>2168.2595433256161</v>
      </c>
    </row>
    <row r="192" spans="1:13" x14ac:dyDescent="0.2">
      <c r="A192" s="37">
        <f>'DRS County Waste Raw'!A191</f>
        <v>2018</v>
      </c>
      <c r="B192" s="63" t="str">
        <f>'DRS County Waste Raw'!B191</f>
        <v>losangeles</v>
      </c>
      <c r="C192" s="63" t="str">
        <f>'DRS County Waste Raw'!C191</f>
        <v>Southern </v>
      </c>
      <c r="D192" s="63">
        <f>'DRS County Waste Raw'!D191</f>
        <v>10192593</v>
      </c>
      <c r="E192" s="68">
        <f>'DRS County Waste Raw'!E191</f>
        <v>9453070.65335753</v>
      </c>
      <c r="F192" s="9">
        <f>(INDEX('Resin Fractions'!$A$24:$I$41,MATCH('Disposed Waste by Resin'!$A192,'Resin Fractions'!$A$24:$A$41,0),MATCH('Disposed Waste by Resin'!F$1,'Resin Fractions'!$A$24:$I$24,0)))*$E192</f>
        <v>87829.00711993617</v>
      </c>
      <c r="G192" s="9">
        <f>(INDEX('Resin Fractions'!$A$24:$I$41,MATCH('Disposed Waste by Resin'!$A192,'Resin Fractions'!$A$24:$A$41,0),MATCH('Disposed Waste by Resin'!G$1,'Resin Fractions'!$A$24:$I$24,0)))*$E192</f>
        <v>181170.40978344154</v>
      </c>
      <c r="H192" s="9">
        <f>(INDEX('Resin Fractions'!$A$24:$I$41,MATCH('Disposed Waste by Resin'!$A192,'Resin Fractions'!$A$24:$A$41,0),MATCH('Disposed Waste by Resin'!H$1,'Resin Fractions'!$A$24:$I$24,0)))*$E192</f>
        <v>226124.52641506548</v>
      </c>
      <c r="I192" s="9">
        <f>(INDEX('Resin Fractions'!$A$24:$I$41,MATCH('Disposed Waste by Resin'!$A192,'Resin Fractions'!$A$24:$A$41,0),MATCH('Disposed Waste by Resin'!I$1,'Resin Fractions'!$A$24:$I$24,0)))*$E192</f>
        <v>470312.31347508152</v>
      </c>
      <c r="J192" s="9">
        <f>(INDEX('Resin Fractions'!$A$24:$I$41,MATCH('Disposed Waste by Resin'!$A192,'Resin Fractions'!$A$24:$A$41,0),MATCH('Disposed Waste by Resin'!J$1,'Resin Fractions'!$A$24:$I$24,0)))*$E192</f>
        <v>15314.131669468354</v>
      </c>
      <c r="K192" s="9">
        <f>(INDEX('Resin Fractions'!$A$24:$I$41,MATCH('Disposed Waste by Resin'!$A192,'Resin Fractions'!$A$24:$A$41,0),MATCH('Disposed Waste by Resin'!K$1,'Resin Fractions'!$A$24:$I$24,0)))*$E192</f>
        <v>65103.789343971686</v>
      </c>
      <c r="L192" s="9">
        <f>(INDEX('Resin Fractions'!$A$24:$I$41,MATCH('Disposed Waste by Resin'!$A192,'Resin Fractions'!$A$24:$A$41,0),MATCH('Disposed Waste by Resin'!L$1,'Resin Fractions'!$A$24:$I$24,0)))*$E192</f>
        <v>42219.988675536799</v>
      </c>
      <c r="M192" s="9">
        <f>(INDEX('Resin Fractions'!$A$24:$I$41,MATCH('Disposed Waste by Resin'!$A192,'Resin Fractions'!$A$24:$A$41,0),MATCH('Disposed Waste by Resin'!M$1,'Resin Fractions'!$A$24:$I$24,0)))*$E192</f>
        <v>1088074.1664825014</v>
      </c>
    </row>
    <row r="193" spans="1:13" x14ac:dyDescent="0.2">
      <c r="A193" s="37">
        <f>'DRS County Waste Raw'!A192</f>
        <v>2018</v>
      </c>
      <c r="B193" s="63" t="str">
        <f>'DRS County Waste Raw'!B192</f>
        <v>madera</v>
      </c>
      <c r="C193" s="63" t="str">
        <f>'DRS County Waste Raw'!C192</f>
        <v>Central Valley </v>
      </c>
      <c r="D193" s="63">
        <f>'DRS County Waste Raw'!D192</f>
        <v>157195</v>
      </c>
      <c r="E193" s="68">
        <f>'DRS County Waste Raw'!E192</f>
        <v>130412.831215971</v>
      </c>
      <c r="F193" s="9">
        <f>(INDEX('Resin Fractions'!$A$24:$I$41,MATCH('Disposed Waste by Resin'!$A193,'Resin Fractions'!$A$24:$A$41,0),MATCH('Disposed Waste by Resin'!F$1,'Resin Fractions'!$A$24:$I$24,0)))*$E193</f>
        <v>1211.672894598574</v>
      </c>
      <c r="G193" s="9">
        <f>(INDEX('Resin Fractions'!$A$24:$I$41,MATCH('Disposed Waste by Resin'!$A193,'Resin Fractions'!$A$24:$A$41,0),MATCH('Disposed Waste by Resin'!G$1,'Resin Fractions'!$A$24:$I$24,0)))*$E193</f>
        <v>2499.393788411438</v>
      </c>
      <c r="H193" s="9">
        <f>(INDEX('Resin Fractions'!$A$24:$I$41,MATCH('Disposed Waste by Resin'!$A193,'Resin Fractions'!$A$24:$A$41,0),MATCH('Disposed Waste by Resin'!H$1,'Resin Fractions'!$A$24:$I$24,0)))*$E193</f>
        <v>3119.5725472214949</v>
      </c>
      <c r="I193" s="9">
        <f>(INDEX('Resin Fractions'!$A$24:$I$41,MATCH('Disposed Waste by Resin'!$A193,'Resin Fractions'!$A$24:$A$41,0),MATCH('Disposed Waste by Resin'!I$1,'Resin Fractions'!$A$24:$I$24,0)))*$E193</f>
        <v>6488.3425296555724</v>
      </c>
      <c r="J193" s="9">
        <f>(INDEX('Resin Fractions'!$A$24:$I$41,MATCH('Disposed Waste by Resin'!$A193,'Resin Fractions'!$A$24:$A$41,0),MATCH('Disposed Waste by Resin'!J$1,'Resin Fractions'!$A$24:$I$24,0)))*$E193</f>
        <v>211.27095542443493</v>
      </c>
      <c r="K193" s="9">
        <f>(INDEX('Resin Fractions'!$A$24:$I$41,MATCH('Disposed Waste by Resin'!$A193,'Resin Fractions'!$A$24:$A$41,0),MATCH('Disposed Waste by Resin'!K$1,'Resin Fractions'!$A$24:$I$24,0)))*$E193</f>
        <v>898.15995273661815</v>
      </c>
      <c r="L193" s="9">
        <f>(INDEX('Resin Fractions'!$A$24:$I$41,MATCH('Disposed Waste by Resin'!$A193,'Resin Fractions'!$A$24:$A$41,0),MATCH('Disposed Waste by Resin'!L$1,'Resin Fractions'!$A$24:$I$24,0)))*$E193</f>
        <v>582.45923033774886</v>
      </c>
      <c r="M193" s="9">
        <f>(INDEX('Resin Fractions'!$A$24:$I$41,MATCH('Disposed Waste by Resin'!$A193,'Resin Fractions'!$A$24:$A$41,0),MATCH('Disposed Waste by Resin'!M$1,'Resin Fractions'!$A$24:$I$24,0)))*$E193</f>
        <v>15010.871898385878</v>
      </c>
    </row>
    <row r="194" spans="1:13" x14ac:dyDescent="0.2">
      <c r="A194" s="37">
        <f>'DRS County Waste Raw'!A193</f>
        <v>2018</v>
      </c>
      <c r="B194" s="63" t="str">
        <f>'DRS County Waste Raw'!B193</f>
        <v>marin</v>
      </c>
      <c r="C194" s="63" t="str">
        <f>'DRS County Waste Raw'!C193</f>
        <v>Bay Area </v>
      </c>
      <c r="D194" s="63">
        <f>'DRS County Waste Raw'!D193</f>
        <v>262179</v>
      </c>
      <c r="E194" s="68">
        <f>'DRS County Waste Raw'!E193</f>
        <v>227282.8584392014</v>
      </c>
      <c r="F194" s="9">
        <f>(INDEX('Resin Fractions'!$A$24:$I$41,MATCH('Disposed Waste by Resin'!$A194,'Resin Fractions'!$A$24:$A$41,0),MATCH('Disposed Waste by Resin'!F$1,'Resin Fractions'!$A$24:$I$24,0)))*$E194</f>
        <v>2111.6977249086754</v>
      </c>
      <c r="G194" s="9">
        <f>(INDEX('Resin Fractions'!$A$24:$I$41,MATCH('Disposed Waste by Resin'!$A194,'Resin Fractions'!$A$24:$A$41,0),MATCH('Disposed Waste by Resin'!G$1,'Resin Fractions'!$A$24:$I$24,0)))*$E194</f>
        <v>4355.9315390874481</v>
      </c>
      <c r="H194" s="9">
        <f>(INDEX('Resin Fractions'!$A$24:$I$41,MATCH('Disposed Waste by Resin'!$A194,'Resin Fractions'!$A$24:$A$41,0),MATCH('Disposed Waste by Resin'!H$1,'Resin Fractions'!$A$24:$I$24,0)))*$E194</f>
        <v>5436.776113439144</v>
      </c>
      <c r="I194" s="9">
        <f>(INDEX('Resin Fractions'!$A$24:$I$41,MATCH('Disposed Waste by Resin'!$A194,'Resin Fractions'!$A$24:$A$41,0),MATCH('Disposed Waste by Resin'!I$1,'Resin Fractions'!$A$24:$I$24,0)))*$E194</f>
        <v>11307.852324980116</v>
      </c>
      <c r="J194" s="9">
        <f>(INDEX('Resin Fractions'!$A$24:$I$41,MATCH('Disposed Waste by Resin'!$A194,'Resin Fractions'!$A$24:$A$41,0),MATCH('Disposed Waste by Resin'!J$1,'Resin Fractions'!$A$24:$I$24,0)))*$E194</f>
        <v>368.20201054086249</v>
      </c>
      <c r="K194" s="9">
        <f>(INDEX('Resin Fractions'!$A$24:$I$41,MATCH('Disposed Waste by Resin'!$A194,'Resin Fractions'!$A$24:$A$41,0),MATCH('Disposed Waste by Resin'!K$1,'Resin Fractions'!$A$24:$I$24,0)))*$E194</f>
        <v>1565.3088694588287</v>
      </c>
      <c r="L194" s="9">
        <f>(INDEX('Resin Fractions'!$A$24:$I$41,MATCH('Disposed Waste by Resin'!$A194,'Resin Fractions'!$A$24:$A$41,0),MATCH('Disposed Waste by Resin'!L$1,'Resin Fractions'!$A$24:$I$24,0)))*$E194</f>
        <v>1015.1071605540644</v>
      </c>
      <c r="M194" s="9">
        <f>(INDEX('Resin Fractions'!$A$24:$I$41,MATCH('Disposed Waste by Resin'!$A194,'Resin Fractions'!$A$24:$A$41,0),MATCH('Disposed Waste by Resin'!M$1,'Resin Fractions'!$A$24:$I$24,0)))*$E194</f>
        <v>26160.875742969136</v>
      </c>
    </row>
    <row r="195" spans="1:13" x14ac:dyDescent="0.2">
      <c r="A195" s="37">
        <f>'DRS County Waste Raw'!A194</f>
        <v>2018</v>
      </c>
      <c r="B195" s="63" t="str">
        <f>'DRS County Waste Raw'!B194</f>
        <v>mariposa</v>
      </c>
      <c r="C195" s="63" t="str">
        <f>'DRS County Waste Raw'!C194</f>
        <v>Mountain </v>
      </c>
      <c r="D195" s="63">
        <f>'DRS County Waste Raw'!D194</f>
        <v>18128</v>
      </c>
      <c r="E195" s="68">
        <f>'DRS County Waste Raw'!E194</f>
        <v>12437.422867513609</v>
      </c>
      <c r="F195" s="9">
        <f>(INDEX('Resin Fractions'!$A$24:$I$41,MATCH('Disposed Waste by Resin'!$A195,'Resin Fractions'!$A$24:$A$41,0),MATCH('Disposed Waste by Resin'!F$1,'Resin Fractions'!$A$24:$I$24,0)))*$E195</f>
        <v>115.55679013110139</v>
      </c>
      <c r="G195" s="9">
        <f>(INDEX('Resin Fractions'!$A$24:$I$41,MATCH('Disposed Waste by Resin'!$A195,'Resin Fractions'!$A$24:$A$41,0),MATCH('Disposed Waste by Resin'!G$1,'Resin Fractions'!$A$24:$I$24,0)))*$E195</f>
        <v>238.36624946382531</v>
      </c>
      <c r="H195" s="9">
        <f>(INDEX('Resin Fractions'!$A$24:$I$41,MATCH('Disposed Waste by Resin'!$A195,'Resin Fractions'!$A$24:$A$41,0),MATCH('Disposed Waste by Resin'!H$1,'Resin Fractions'!$A$24:$I$24,0)))*$E195</f>
        <v>297.51246540630831</v>
      </c>
      <c r="I195" s="9">
        <f>(INDEX('Resin Fractions'!$A$24:$I$41,MATCH('Disposed Waste by Resin'!$A195,'Resin Fractions'!$A$24:$A$41,0),MATCH('Disposed Waste by Resin'!I$1,'Resin Fractions'!$A$24:$I$24,0)))*$E195</f>
        <v>618.79079687303499</v>
      </c>
      <c r="J195" s="9">
        <f>(INDEX('Resin Fractions'!$A$24:$I$41,MATCH('Disposed Waste by Resin'!$A195,'Resin Fractions'!$A$24:$A$41,0),MATCH('Disposed Waste by Resin'!J$1,'Resin Fractions'!$A$24:$I$24,0)))*$E195</f>
        <v>20.148831888219281</v>
      </c>
      <c r="K195" s="9">
        <f>(INDEX('Resin Fractions'!$A$24:$I$41,MATCH('Disposed Waste by Resin'!$A195,'Resin Fractions'!$A$24:$A$41,0),MATCH('Disposed Waste by Resin'!K$1,'Resin Fractions'!$A$24:$I$24,0)))*$E195</f>
        <v>85.657178290623037</v>
      </c>
      <c r="L195" s="9">
        <f>(INDEX('Resin Fractions'!$A$24:$I$41,MATCH('Disposed Waste by Resin'!$A195,'Resin Fractions'!$A$24:$A$41,0),MATCH('Disposed Waste by Resin'!L$1,'Resin Fractions'!$A$24:$I$24,0)))*$E195</f>
        <v>55.548918639762825</v>
      </c>
      <c r="M195" s="9">
        <f>(INDEX('Resin Fractions'!$A$24:$I$41,MATCH('Disposed Waste by Resin'!$A195,'Resin Fractions'!$A$24:$A$41,0),MATCH('Disposed Waste by Resin'!M$1,'Resin Fractions'!$A$24:$I$24,0)))*$E195</f>
        <v>1431.5812306928749</v>
      </c>
    </row>
    <row r="196" spans="1:13" x14ac:dyDescent="0.2">
      <c r="A196" s="37">
        <f>'DRS County Waste Raw'!A195</f>
        <v>2018</v>
      </c>
      <c r="B196" s="63" t="str">
        <f>'DRS County Waste Raw'!B195</f>
        <v>mendocino</v>
      </c>
      <c r="C196" s="63" t="str">
        <f>'DRS County Waste Raw'!C195</f>
        <v>Coastal </v>
      </c>
      <c r="D196" s="63">
        <f>'DRS County Waste Raw'!D195</f>
        <v>88542</v>
      </c>
      <c r="E196" s="68">
        <f>'DRS County Waste Raw'!E195</f>
        <v>110859.0744101633</v>
      </c>
      <c r="F196" s="9">
        <f>(INDEX('Resin Fractions'!$A$24:$I$41,MATCH('Disposed Waste by Resin'!$A196,'Resin Fractions'!$A$24:$A$41,0),MATCH('Disposed Waste by Resin'!F$1,'Resin Fractions'!$A$24:$I$24,0)))*$E196</f>
        <v>1029.9978486061052</v>
      </c>
      <c r="G196" s="9">
        <f>(INDEX('Resin Fractions'!$A$24:$I$41,MATCH('Disposed Waste by Resin'!$A196,'Resin Fractions'!$A$24:$A$41,0),MATCH('Disposed Waste by Resin'!G$1,'Resin Fractions'!$A$24:$I$24,0)))*$E196</f>
        <v>2124.6412595010888</v>
      </c>
      <c r="H196" s="9">
        <f>(INDEX('Resin Fractions'!$A$24:$I$41,MATCH('Disposed Waste by Resin'!$A196,'Resin Fractions'!$A$24:$A$41,0),MATCH('Disposed Waste by Resin'!H$1,'Resin Fractions'!$A$24:$I$24,0)))*$E196</f>
        <v>2651.8320468605698</v>
      </c>
      <c r="I196" s="9">
        <f>(INDEX('Resin Fractions'!$A$24:$I$41,MATCH('Disposed Waste by Resin'!$A196,'Resin Fractions'!$A$24:$A$41,0),MATCH('Disposed Waste by Resin'!I$1,'Resin Fractions'!$A$24:$I$24,0)))*$E196</f>
        <v>5515.4975211183537</v>
      </c>
      <c r="J196" s="9">
        <f>(INDEX('Resin Fractions'!$A$24:$I$41,MATCH('Disposed Waste by Resin'!$A196,'Resin Fractions'!$A$24:$A$41,0),MATCH('Disposed Waste by Resin'!J$1,'Resin Fractions'!$A$24:$I$24,0)))*$E196</f>
        <v>179.59354420667955</v>
      </c>
      <c r="K196" s="9">
        <f>(INDEX('Resin Fractions'!$A$24:$I$41,MATCH('Disposed Waste by Resin'!$A196,'Resin Fractions'!$A$24:$A$41,0),MATCH('Disposed Waste by Resin'!K$1,'Resin Fractions'!$A$24:$I$24,0)))*$E196</f>
        <v>763.49221241708437</v>
      </c>
      <c r="L196" s="9">
        <f>(INDEX('Resin Fractions'!$A$24:$I$41,MATCH('Disposed Waste by Resin'!$A196,'Resin Fractions'!$A$24:$A$41,0),MATCH('Disposed Waste by Resin'!L$1,'Resin Fractions'!$A$24:$I$24,0)))*$E196</f>
        <v>495.12682574896263</v>
      </c>
      <c r="M196" s="9">
        <f>(INDEX('Resin Fractions'!$A$24:$I$41,MATCH('Disposed Waste by Resin'!$A196,'Resin Fractions'!$A$24:$A$41,0),MATCH('Disposed Waste by Resin'!M$1,'Resin Fractions'!$A$24:$I$24,0)))*$E196</f>
        <v>12760.181258458841</v>
      </c>
    </row>
    <row r="197" spans="1:13" x14ac:dyDescent="0.2">
      <c r="A197" s="37">
        <f>'DRS County Waste Raw'!A196</f>
        <v>2018</v>
      </c>
      <c r="B197" s="63" t="str">
        <f>'DRS County Waste Raw'!B196</f>
        <v>merced</v>
      </c>
      <c r="C197" s="63" t="str">
        <f>'DRS County Waste Raw'!C196</f>
        <v>Central Valley </v>
      </c>
      <c r="D197" s="63">
        <f>'DRS County Waste Raw'!D196</f>
        <v>277203</v>
      </c>
      <c r="E197" s="68">
        <f>'DRS County Waste Raw'!E196</f>
        <v>240148.557168784</v>
      </c>
      <c r="F197" s="9">
        <f>(INDEX('Resin Fractions'!$A$24:$I$41,MATCH('Disposed Waste by Resin'!$A197,'Resin Fractions'!$A$24:$A$41,0),MATCH('Disposed Waste by Resin'!F$1,'Resin Fractions'!$A$24:$I$24,0)))*$E197</f>
        <v>2231.2336499810349</v>
      </c>
      <c r="G197" s="9">
        <f>(INDEX('Resin Fractions'!$A$24:$I$41,MATCH('Disposed Waste by Resin'!$A197,'Resin Fractions'!$A$24:$A$41,0),MATCH('Disposed Waste by Resin'!G$1,'Resin Fractions'!$A$24:$I$24,0)))*$E197</f>
        <v>4602.5058001357247</v>
      </c>
      <c r="H197" s="9">
        <f>(INDEX('Resin Fractions'!$A$24:$I$41,MATCH('Disposed Waste by Resin'!$A197,'Resin Fractions'!$A$24:$A$41,0),MATCH('Disposed Waste by Resin'!H$1,'Resin Fractions'!$A$24:$I$24,0)))*$E197</f>
        <v>5744.5332580652102</v>
      </c>
      <c r="I197" s="9">
        <f>(INDEX('Resin Fractions'!$A$24:$I$41,MATCH('Disposed Waste by Resin'!$A197,'Resin Fractions'!$A$24:$A$41,0),MATCH('Disposed Waste by Resin'!I$1,'Resin Fractions'!$A$24:$I$24,0)))*$E197</f>
        <v>11947.950844907529</v>
      </c>
      <c r="J197" s="9">
        <f>(INDEX('Resin Fractions'!$A$24:$I$41,MATCH('Disposed Waste by Resin'!$A197,'Resin Fractions'!$A$24:$A$41,0),MATCH('Disposed Waste by Resin'!J$1,'Resin Fractions'!$A$24:$I$24,0)))*$E197</f>
        <v>389.044656448154</v>
      </c>
      <c r="K197" s="9">
        <f>(INDEX('Resin Fractions'!$A$24:$I$41,MATCH('Disposed Waste by Resin'!$A197,'Resin Fractions'!$A$24:$A$41,0),MATCH('Disposed Waste by Resin'!K$1,'Resin Fractions'!$A$24:$I$24,0)))*$E197</f>
        <v>1653.9156058906831</v>
      </c>
      <c r="L197" s="9">
        <f>(INDEX('Resin Fractions'!$A$24:$I$41,MATCH('Disposed Waste by Resin'!$A197,'Resin Fractions'!$A$24:$A$41,0),MATCH('Disposed Waste by Resin'!L$1,'Resin Fractions'!$A$24:$I$24,0)))*$E197</f>
        <v>1072.5688758616629</v>
      </c>
      <c r="M197" s="9">
        <f>(INDEX('Resin Fractions'!$A$24:$I$41,MATCH('Disposed Waste by Resin'!$A197,'Resin Fractions'!$A$24:$A$41,0),MATCH('Disposed Waste by Resin'!M$1,'Resin Fractions'!$A$24:$I$24,0)))*$E197</f>
        <v>27641.752691289996</v>
      </c>
    </row>
    <row r="198" spans="1:13" x14ac:dyDescent="0.2">
      <c r="A198" s="37">
        <f>'DRS County Waste Raw'!A197</f>
        <v>2018</v>
      </c>
      <c r="B198" s="63" t="str">
        <f>'DRS County Waste Raw'!B197</f>
        <v>modoc</v>
      </c>
      <c r="C198" s="63" t="str">
        <f>'DRS County Waste Raw'!C197</f>
        <v>Mountain </v>
      </c>
      <c r="D198" s="63">
        <f>'DRS County Waste Raw'!D197</f>
        <v>9612</v>
      </c>
      <c r="E198" s="68">
        <f>'DRS County Waste Raw'!E197</f>
        <v>54.999999999999993</v>
      </c>
      <c r="F198" s="9">
        <f>(INDEX('Resin Fractions'!$A$24:$I$41,MATCH('Disposed Waste by Resin'!$A198,'Resin Fractions'!$A$24:$A$41,0),MATCH('Disposed Waste by Resin'!F$1,'Resin Fractions'!$A$24:$I$24,0)))*$E198</f>
        <v>0.51100807015345473</v>
      </c>
      <c r="G198" s="9">
        <f>(INDEX('Resin Fractions'!$A$24:$I$41,MATCH('Disposed Waste by Resin'!$A198,'Resin Fractions'!$A$24:$A$41,0),MATCH('Disposed Waste by Resin'!G$1,'Resin Fractions'!$A$24:$I$24,0)))*$E198</f>
        <v>1.0540884442189322</v>
      </c>
      <c r="H198" s="9">
        <f>(INDEX('Resin Fractions'!$A$24:$I$41,MATCH('Disposed Waste by Resin'!$A198,'Resin Fractions'!$A$24:$A$41,0),MATCH('Disposed Waste by Resin'!H$1,'Resin Fractions'!$A$24:$I$24,0)))*$E198</f>
        <v>1.3156411719414469</v>
      </c>
      <c r="I198" s="9">
        <f>(INDEX('Resin Fractions'!$A$24:$I$41,MATCH('Disposed Waste by Resin'!$A198,'Resin Fractions'!$A$24:$A$41,0),MATCH('Disposed Waste by Resin'!I$1,'Resin Fractions'!$A$24:$I$24,0)))*$E198</f>
        <v>2.7363782827479457</v>
      </c>
      <c r="J198" s="9">
        <f>(INDEX('Resin Fractions'!$A$24:$I$41,MATCH('Disposed Waste by Resin'!$A198,'Resin Fractions'!$A$24:$A$41,0),MATCH('Disposed Waste by Resin'!J$1,'Resin Fractions'!$A$24:$I$24,0)))*$E198</f>
        <v>8.9100914687610042E-2</v>
      </c>
      <c r="K198" s="9">
        <f>(INDEX('Resin Fractions'!$A$24:$I$41,MATCH('Disposed Waste by Resin'!$A198,'Resin Fractions'!$A$24:$A$41,0),MATCH('Disposed Waste by Resin'!K$1,'Resin Fractions'!$A$24:$I$24,0)))*$E198</f>
        <v>0.37878786113236662</v>
      </c>
      <c r="L198" s="9">
        <f>(INDEX('Resin Fractions'!$A$24:$I$41,MATCH('Disposed Waste by Resin'!$A198,'Resin Fractions'!$A$24:$A$41,0),MATCH('Disposed Waste by Resin'!L$1,'Resin Fractions'!$A$24:$I$24,0)))*$E198</f>
        <v>0.24564498270514495</v>
      </c>
      <c r="M198" s="9">
        <f>(INDEX('Resin Fractions'!$A$24:$I$41,MATCH('Disposed Waste by Resin'!$A198,'Resin Fractions'!$A$24:$A$41,0),MATCH('Disposed Waste by Resin'!M$1,'Resin Fractions'!$A$24:$I$24,0)))*$E198</f>
        <v>6.3306497275869003</v>
      </c>
    </row>
    <row r="199" spans="1:13" x14ac:dyDescent="0.2">
      <c r="A199" s="37">
        <f>'DRS County Waste Raw'!A198</f>
        <v>2018</v>
      </c>
      <c r="B199" s="63" t="str">
        <f>'DRS County Waste Raw'!B198</f>
        <v>mono</v>
      </c>
      <c r="C199" s="63" t="str">
        <f>'DRS County Waste Raw'!C198</f>
        <v>Mountain </v>
      </c>
      <c r="D199" s="63">
        <f>'DRS County Waste Raw'!D198</f>
        <v>13513</v>
      </c>
      <c r="E199" s="68">
        <f>'DRS County Waste Raw'!E198</f>
        <v>20945.653357531759</v>
      </c>
      <c r="F199" s="9">
        <f>(INDEX('Resin Fractions'!$A$24:$I$41,MATCH('Disposed Waste by Resin'!$A199,'Resin Fractions'!$A$24:$A$41,0),MATCH('Disposed Waste by Resin'!F$1,'Resin Fractions'!$A$24:$I$24,0)))*$E199</f>
        <v>194.60723455155517</v>
      </c>
      <c r="G199" s="9">
        <f>(INDEX('Resin Fractions'!$A$24:$I$41,MATCH('Disposed Waste by Resin'!$A199,'Resin Fractions'!$A$24:$A$41,0),MATCH('Disposed Waste by Resin'!G$1,'Resin Fractions'!$A$24:$I$24,0)))*$E199</f>
        <v>401.42856655981285</v>
      </c>
      <c r="H199" s="9">
        <f>(INDEX('Resin Fractions'!$A$24:$I$41,MATCH('Disposed Waste by Resin'!$A199,'Resin Fractions'!$A$24:$A$41,0),MATCH('Disposed Waste by Resin'!H$1,'Resin Fractions'!$A$24:$I$24,0)))*$E199</f>
        <v>501.03570782513435</v>
      </c>
      <c r="I199" s="9">
        <f>(INDEX('Resin Fractions'!$A$24:$I$41,MATCH('Disposed Waste by Resin'!$A199,'Resin Fractions'!$A$24:$A$41,0),MATCH('Disposed Waste by Resin'!I$1,'Resin Fractions'!$A$24:$I$24,0)))*$E199</f>
        <v>1042.0951084639364</v>
      </c>
      <c r="J199" s="9">
        <f>(INDEX('Resin Fractions'!$A$24:$I$41,MATCH('Disposed Waste by Resin'!$A199,'Resin Fractions'!$A$24:$A$41,0),MATCH('Disposed Waste by Resin'!J$1,'Resin Fractions'!$A$24:$I$24,0)))*$E199</f>
        <v>33.932306779739825</v>
      </c>
      <c r="K199" s="9">
        <f>(INDEX('Resin Fractions'!$A$24:$I$41,MATCH('Disposed Waste by Resin'!$A199,'Resin Fractions'!$A$24:$A$41,0),MATCH('Disposed Waste by Resin'!K$1,'Resin Fractions'!$A$24:$I$24,0)))*$E199</f>
        <v>144.25380427853509</v>
      </c>
      <c r="L199" s="9">
        <f>(INDEX('Resin Fractions'!$A$24:$I$41,MATCH('Disposed Waste by Resin'!$A199,'Resin Fractions'!$A$24:$A$41,0),MATCH('Disposed Waste by Resin'!L$1,'Resin Fractions'!$A$24:$I$24,0)))*$E199</f>
        <v>93.548993759251829</v>
      </c>
      <c r="M199" s="9">
        <f>(INDEX('Resin Fractions'!$A$24:$I$41,MATCH('Disposed Waste by Resin'!$A199,'Resin Fractions'!$A$24:$A$41,0),MATCH('Disposed Waste by Resin'!M$1,'Resin Fractions'!$A$24:$I$24,0)))*$E199</f>
        <v>2410.901722217965</v>
      </c>
    </row>
    <row r="200" spans="1:13" x14ac:dyDescent="0.2">
      <c r="A200" s="37">
        <f>'DRS County Waste Raw'!A199</f>
        <v>2018</v>
      </c>
      <c r="B200" s="63" t="str">
        <f>'DRS County Waste Raw'!B199</f>
        <v>monterey</v>
      </c>
      <c r="C200" s="63" t="str">
        <f>'DRS County Waste Raw'!C199</f>
        <v>Coastal </v>
      </c>
      <c r="D200" s="63">
        <f>'DRS County Waste Raw'!D199</f>
        <v>438639</v>
      </c>
      <c r="E200" s="68">
        <f>'DRS County Waste Raw'!E199</f>
        <v>412488.00362976408</v>
      </c>
      <c r="F200" s="9">
        <f>(INDEX('Resin Fractions'!$A$24:$I$41,MATCH('Disposed Waste by Resin'!$A200,'Resin Fractions'!$A$24:$A$41,0),MATCH('Disposed Waste by Resin'!F$1,'Resin Fractions'!$A$24:$I$24,0)))*$E200</f>
        <v>3832.4490672053994</v>
      </c>
      <c r="G200" s="9">
        <f>(INDEX('Resin Fractions'!$A$24:$I$41,MATCH('Disposed Waste by Resin'!$A200,'Resin Fractions'!$A$24:$A$41,0),MATCH('Disposed Waste by Resin'!G$1,'Resin Fractions'!$A$24:$I$24,0)))*$E200</f>
        <v>7905.433418274024</v>
      </c>
      <c r="H200" s="9">
        <f>(INDEX('Resin Fractions'!$A$24:$I$41,MATCH('Disposed Waste by Resin'!$A200,'Resin Fractions'!$A$24:$A$41,0),MATCH('Disposed Waste by Resin'!H$1,'Resin Fractions'!$A$24:$I$24,0)))*$E200</f>
        <v>9867.0218274045583</v>
      </c>
      <c r="I200" s="9">
        <f>(INDEX('Resin Fractions'!$A$24:$I$41,MATCH('Disposed Waste by Resin'!$A200,'Resin Fractions'!$A$24:$A$41,0),MATCH('Disposed Waste by Resin'!I$1,'Resin Fractions'!$A$24:$I$24,0)))*$E200</f>
        <v>20522.24027320986</v>
      </c>
      <c r="J200" s="9">
        <f>(INDEX('Resin Fractions'!$A$24:$I$41,MATCH('Disposed Waste by Resin'!$A200,'Resin Fractions'!$A$24:$A$41,0),MATCH('Disposed Waste by Resin'!J$1,'Resin Fractions'!$A$24:$I$24,0)))*$E200</f>
        <v>668.23742583778539</v>
      </c>
      <c r="K200" s="9">
        <f>(INDEX('Resin Fractions'!$A$24:$I$41,MATCH('Disposed Waste by Resin'!$A200,'Resin Fractions'!$A$24:$A$41,0),MATCH('Disposed Waste by Resin'!K$1,'Resin Fractions'!$A$24:$I$24,0)))*$E200</f>
        <v>2840.826338866877</v>
      </c>
      <c r="L200" s="9">
        <f>(INDEX('Resin Fractions'!$A$24:$I$41,MATCH('Disposed Waste by Resin'!$A200,'Resin Fractions'!$A$24:$A$41,0),MATCH('Disposed Waste by Resin'!L$1,'Resin Fractions'!$A$24:$I$24,0)))*$E200</f>
        <v>1842.2837912311486</v>
      </c>
      <c r="M200" s="9">
        <f>(INDEX('Resin Fractions'!$A$24:$I$41,MATCH('Disposed Waste by Resin'!$A200,'Resin Fractions'!$A$24:$A$41,0),MATCH('Disposed Waste by Resin'!M$1,'Resin Fractions'!$A$24:$I$24,0)))*$E200</f>
        <v>47478.492142029645</v>
      </c>
    </row>
    <row r="201" spans="1:13" x14ac:dyDescent="0.2">
      <c r="A201" s="37">
        <f>'DRS County Waste Raw'!A200</f>
        <v>2018</v>
      </c>
      <c r="B201" s="63" t="str">
        <f>'DRS County Waste Raw'!B200</f>
        <v>napa</v>
      </c>
      <c r="C201" s="63" t="str">
        <f>'DRS County Waste Raw'!C200</f>
        <v>Bay Area </v>
      </c>
      <c r="D201" s="63">
        <f>'DRS County Waste Raw'!D200</f>
        <v>140340</v>
      </c>
      <c r="E201" s="68">
        <f>'DRS County Waste Raw'!E200</f>
        <v>210047.3230490018</v>
      </c>
      <c r="F201" s="9">
        <f>(INDEX('Resin Fractions'!$A$24:$I$41,MATCH('Disposed Waste by Resin'!$A201,'Resin Fractions'!$A$24:$A$41,0),MATCH('Disposed Waste by Resin'!F$1,'Resin Fractions'!$A$24:$I$24,0)))*$E201</f>
        <v>1951.5614034939942</v>
      </c>
      <c r="G201" s="9">
        <f>(INDEX('Resin Fractions'!$A$24:$I$41,MATCH('Disposed Waste by Resin'!$A201,'Resin Fractions'!$A$24:$A$41,0),MATCH('Disposed Waste by Resin'!G$1,'Resin Fractions'!$A$24:$I$24,0)))*$E201</f>
        <v>4025.6082902740691</v>
      </c>
      <c r="H201" s="9">
        <f>(INDEX('Resin Fractions'!$A$24:$I$41,MATCH('Disposed Waste by Resin'!$A201,'Resin Fractions'!$A$24:$A$41,0),MATCH('Disposed Waste by Resin'!H$1,'Resin Fractions'!$A$24:$I$24,0)))*$E201</f>
        <v>5024.489204715499</v>
      </c>
      <c r="I201" s="9">
        <f>(INDEX('Resin Fractions'!$A$24:$I$41,MATCH('Disposed Waste by Resin'!$A201,'Resin Fractions'!$A$24:$A$41,0),MATCH('Disposed Waste by Resin'!I$1,'Resin Fractions'!$A$24:$I$24,0)))*$E201</f>
        <v>10450.344238920557</v>
      </c>
      <c r="J201" s="9">
        <f>(INDEX('Resin Fractions'!$A$24:$I$41,MATCH('Disposed Waste by Resin'!$A201,'Resin Fractions'!$A$24:$A$41,0),MATCH('Disposed Waste by Resin'!J$1,'Resin Fractions'!$A$24:$I$24,0)))*$E201</f>
        <v>340.28015656999963</v>
      </c>
      <c r="K201" s="9">
        <f>(INDEX('Resin Fractions'!$A$24:$I$41,MATCH('Disposed Waste by Resin'!$A201,'Resin Fractions'!$A$24:$A$41,0),MATCH('Disposed Waste by Resin'!K$1,'Resin Fractions'!$A$24:$I$24,0)))*$E201</f>
        <v>1446.6068406238301</v>
      </c>
      <c r="L201" s="9">
        <f>(INDEX('Resin Fractions'!$A$24:$I$41,MATCH('Disposed Waste by Resin'!$A201,'Resin Fractions'!$A$24:$A$41,0),MATCH('Disposed Waste by Resin'!L$1,'Resin Fractions'!$A$24:$I$24,0)))*$E201</f>
        <v>938.12856432061903</v>
      </c>
      <c r="M201" s="9">
        <f>(INDEX('Resin Fractions'!$A$24:$I$41,MATCH('Disposed Waste by Resin'!$A201,'Resin Fractions'!$A$24:$A$41,0),MATCH('Disposed Waste by Resin'!M$1,'Resin Fractions'!$A$24:$I$24,0)))*$E201</f>
        <v>24177.018698918564</v>
      </c>
    </row>
    <row r="202" spans="1:13" x14ac:dyDescent="0.2">
      <c r="A202" s="37">
        <f>'DRS County Waste Raw'!A201</f>
        <v>2018</v>
      </c>
      <c r="B202" s="63" t="str">
        <f>'DRS County Waste Raw'!B201</f>
        <v>nevada</v>
      </c>
      <c r="C202" s="63" t="str">
        <f>'DRS County Waste Raw'!C201</f>
        <v>Mountain </v>
      </c>
      <c r="D202" s="63">
        <f>'DRS County Waste Raw'!D201</f>
        <v>98076</v>
      </c>
      <c r="E202" s="68">
        <f>'DRS County Waste Raw'!E201</f>
        <v>5887.441016333938</v>
      </c>
      <c r="F202" s="9">
        <f>(INDEX('Resin Fractions'!$A$24:$I$41,MATCH('Disposed Waste by Resin'!$A202,'Resin Fractions'!$A$24:$A$41,0),MATCH('Disposed Waste by Resin'!F$1,'Resin Fractions'!$A$24:$I$24,0)))*$E202</f>
        <v>54.70054312543818</v>
      </c>
      <c r="G202" s="9">
        <f>(INDEX('Resin Fractions'!$A$24:$I$41,MATCH('Disposed Waste by Resin'!$A202,'Resin Fractions'!$A$24:$A$41,0),MATCH('Disposed Waste by Resin'!G$1,'Resin Fractions'!$A$24:$I$24,0)))*$E202</f>
        <v>112.83424620614855</v>
      </c>
      <c r="H202" s="9">
        <f>(INDEX('Resin Fractions'!$A$24:$I$41,MATCH('Disposed Waste by Resin'!$A202,'Resin Fractions'!$A$24:$A$41,0),MATCH('Disposed Waste by Resin'!H$1,'Resin Fractions'!$A$24:$I$24,0)))*$E202</f>
        <v>140.83199633574048</v>
      </c>
      <c r="I202" s="9">
        <f>(INDEX('Resin Fractions'!$A$24:$I$41,MATCH('Disposed Waste by Resin'!$A202,'Resin Fractions'!$A$24:$A$41,0),MATCH('Disposed Waste by Resin'!I$1,'Resin Fractions'!$A$24:$I$24,0)))*$E202</f>
        <v>292.91392251010336</v>
      </c>
      <c r="J202" s="9">
        <f>(INDEX('Resin Fractions'!$A$24:$I$41,MATCH('Disposed Waste by Resin'!$A202,'Resin Fractions'!$A$24:$A$41,0),MATCH('Disposed Waste by Resin'!J$1,'Resin Fractions'!$A$24:$I$24,0)))*$E202</f>
        <v>9.5377523586310264</v>
      </c>
      <c r="K202" s="9">
        <f>(INDEX('Resin Fractions'!$A$24:$I$41,MATCH('Disposed Waste by Resin'!$A202,'Resin Fractions'!$A$24:$A$41,0),MATCH('Disposed Waste by Resin'!K$1,'Resin Fractions'!$A$24:$I$24,0)))*$E202</f>
        <v>40.547112547638172</v>
      </c>
      <c r="L202" s="9">
        <f>(INDEX('Resin Fractions'!$A$24:$I$41,MATCH('Disposed Waste by Resin'!$A202,'Resin Fractions'!$A$24:$A$41,0),MATCH('Disposed Waste by Resin'!L$1,'Resin Fractions'!$A$24:$I$24,0)))*$E202</f>
        <v>26.294915393362025</v>
      </c>
      <c r="M202" s="9">
        <f>(INDEX('Resin Fractions'!$A$24:$I$41,MATCH('Disposed Waste by Resin'!$A202,'Resin Fractions'!$A$24:$A$41,0),MATCH('Disposed Waste by Resin'!M$1,'Resin Fractions'!$A$24:$I$24,0)))*$E202</f>
        <v>677.66048847706168</v>
      </c>
    </row>
    <row r="203" spans="1:13" x14ac:dyDescent="0.2">
      <c r="A203" s="37">
        <f>'DRS County Waste Raw'!A202</f>
        <v>2018</v>
      </c>
      <c r="B203" s="63" t="str">
        <f>'DRS County Waste Raw'!B202</f>
        <v>orange</v>
      </c>
      <c r="C203" s="63" t="str">
        <f>'DRS County Waste Raw'!C202</f>
        <v>Southern </v>
      </c>
      <c r="D203" s="63">
        <f>'DRS County Waste Raw'!D202</f>
        <v>3186254</v>
      </c>
      <c r="E203" s="68">
        <f>'DRS County Waste Raw'!E202</f>
        <v>3041029.1833030852</v>
      </c>
      <c r="F203" s="9">
        <f>(INDEX('Resin Fractions'!$A$24:$I$41,MATCH('Disposed Waste by Resin'!$A203,'Resin Fractions'!$A$24:$A$41,0),MATCH('Disposed Waste by Resin'!F$1,'Resin Fractions'!$A$24:$I$24,0)))*$E203</f>
        <v>28254.371895273565</v>
      </c>
      <c r="G203" s="9">
        <f>(INDEX('Resin Fractions'!$A$24:$I$41,MATCH('Disposed Waste by Resin'!$A203,'Resin Fractions'!$A$24:$A$41,0),MATCH('Disposed Waste by Resin'!G$1,'Resin Fractions'!$A$24:$I$24,0)))*$E203</f>
        <v>58282.067648223987</v>
      </c>
      <c r="H203" s="9">
        <f>(INDEX('Resin Fractions'!$A$24:$I$41,MATCH('Disposed Waste by Resin'!$A203,'Resin Fractions'!$A$24:$A$41,0),MATCH('Disposed Waste by Resin'!H$1,'Resin Fractions'!$A$24:$I$24,0)))*$E203</f>
        <v>72743.694520527497</v>
      </c>
      <c r="I203" s="9">
        <f>(INDEX('Resin Fractions'!$A$24:$I$41,MATCH('Disposed Waste by Resin'!$A203,'Resin Fractions'!$A$24:$A$41,0),MATCH('Disposed Waste by Resin'!I$1,'Resin Fractions'!$A$24:$I$24,0)))*$E203</f>
        <v>151298.29480715064</v>
      </c>
      <c r="J203" s="9">
        <f>(INDEX('Resin Fractions'!$A$24:$I$41,MATCH('Disposed Waste by Resin'!$A203,'Resin Fractions'!$A$24:$A$41,0),MATCH('Disposed Waste by Resin'!J$1,'Resin Fractions'!$A$24:$I$24,0)))*$E203</f>
        <v>4926.5178513458304</v>
      </c>
      <c r="K203" s="9">
        <f>(INDEX('Resin Fractions'!$A$24:$I$41,MATCH('Disposed Waste by Resin'!$A203,'Resin Fractions'!$A$24:$A$41,0),MATCH('Disposed Waste by Resin'!K$1,'Resin Fractions'!$A$24:$I$24,0)))*$E203</f>
        <v>20943.726181536065</v>
      </c>
      <c r="L203" s="9">
        <f>(INDEX('Resin Fractions'!$A$24:$I$41,MATCH('Disposed Waste by Resin'!$A203,'Resin Fractions'!$A$24:$A$41,0),MATCH('Disposed Waste by Resin'!L$1,'Resin Fractions'!$A$24:$I$24,0)))*$E203</f>
        <v>13582.064747969591</v>
      </c>
      <c r="M203" s="9">
        <f>(INDEX('Resin Fractions'!$A$24:$I$41,MATCH('Disposed Waste by Resin'!$A203,'Resin Fractions'!$A$24:$A$41,0),MATCH('Disposed Waste by Resin'!M$1,'Resin Fractions'!$A$24:$I$24,0)))*$E203</f>
        <v>350030.73765202711</v>
      </c>
    </row>
    <row r="204" spans="1:13" x14ac:dyDescent="0.2">
      <c r="A204" s="37">
        <f>'DRS County Waste Raw'!A203</f>
        <v>2018</v>
      </c>
      <c r="B204" s="63" t="str">
        <f>'DRS County Waste Raw'!B203</f>
        <v>placer</v>
      </c>
      <c r="C204" s="63" t="str">
        <f>'DRS County Waste Raw'!C203</f>
        <v>Central Valley </v>
      </c>
      <c r="D204" s="63">
        <f>'DRS County Waste Raw'!D203</f>
        <v>388872</v>
      </c>
      <c r="E204" s="68">
        <f>'DRS County Waste Raw'!E203</f>
        <v>275790.53539019963</v>
      </c>
      <c r="F204" s="9">
        <f>(INDEX('Resin Fractions'!$A$24:$I$41,MATCH('Disposed Waste by Resin'!$A204,'Resin Fractions'!$A$24:$A$41,0),MATCH('Disposed Waste by Resin'!F$1,'Resin Fractions'!$A$24:$I$24,0)))*$E204</f>
        <v>2562.3852592060721</v>
      </c>
      <c r="G204" s="9">
        <f>(INDEX('Resin Fractions'!$A$24:$I$41,MATCH('Disposed Waste by Resin'!$A204,'Resin Fractions'!$A$24:$A$41,0),MATCH('Disposed Waste by Resin'!G$1,'Resin Fractions'!$A$24:$I$24,0)))*$E204</f>
        <v>5285.5930250865804</v>
      </c>
      <c r="H204" s="9">
        <f>(INDEX('Resin Fractions'!$A$24:$I$41,MATCH('Disposed Waste by Resin'!$A204,'Resin Fractions'!$A$24:$A$41,0),MATCH('Disposed Waste by Resin'!H$1,'Resin Fractions'!$A$24:$I$24,0)))*$E204</f>
        <v>6597.1160580203887</v>
      </c>
      <c r="I204" s="9">
        <f>(INDEX('Resin Fractions'!$A$24:$I$41,MATCH('Disposed Waste by Resin'!$A204,'Resin Fractions'!$A$24:$A$41,0),MATCH('Disposed Waste by Resin'!I$1,'Resin Fractions'!$A$24:$I$24,0)))*$E204</f>
        <v>13721.222393257656</v>
      </c>
      <c r="J204" s="9">
        <f>(INDEX('Resin Fractions'!$A$24:$I$41,MATCH('Disposed Waste by Resin'!$A204,'Resin Fractions'!$A$24:$A$41,0),MATCH('Disposed Waste by Resin'!J$1,'Resin Fractions'!$A$24:$I$24,0)))*$E204</f>
        <v>446.78525391731779</v>
      </c>
      <c r="K204" s="9">
        <f>(INDEX('Resin Fractions'!$A$24:$I$41,MATCH('Disposed Waste by Resin'!$A204,'Resin Fractions'!$A$24:$A$41,0),MATCH('Disposed Waste by Resin'!K$1,'Resin Fractions'!$A$24:$I$24,0)))*$E204</f>
        <v>1899.3837640182544</v>
      </c>
      <c r="L204" s="9">
        <f>(INDEX('Resin Fractions'!$A$24:$I$41,MATCH('Disposed Waste by Resin'!$A204,'Resin Fractions'!$A$24:$A$41,0),MATCH('Disposed Waste by Resin'!L$1,'Resin Fractions'!$A$24:$I$24,0)))*$E204</f>
        <v>1231.7556599303321</v>
      </c>
      <c r="M204" s="9">
        <f>(INDEX('Resin Fractions'!$A$24:$I$41,MATCH('Disposed Waste by Resin'!$A204,'Resin Fractions'!$A$24:$A$41,0),MATCH('Disposed Waste by Resin'!M$1,'Resin Fractions'!$A$24:$I$24,0)))*$E204</f>
        <v>31744.241413436597</v>
      </c>
    </row>
    <row r="205" spans="1:13" x14ac:dyDescent="0.2">
      <c r="A205" s="37">
        <f>'DRS County Waste Raw'!A204</f>
        <v>2018</v>
      </c>
      <c r="B205" s="63" t="str">
        <f>'DRS County Waste Raw'!B204</f>
        <v>plumas</v>
      </c>
      <c r="C205" s="63" t="str">
        <f>'DRS County Waste Raw'!C204</f>
        <v>Mountain </v>
      </c>
      <c r="D205" s="63">
        <f>'DRS County Waste Raw'!D204</f>
        <v>18176</v>
      </c>
      <c r="E205" s="68">
        <f>'DRS County Waste Raw'!E204</f>
        <v>236.84210526315789</v>
      </c>
      <c r="F205" s="9">
        <f>(INDEX('Resin Fractions'!$A$24:$I$41,MATCH('Disposed Waste by Resin'!$A205,'Resin Fractions'!$A$24:$A$41,0),MATCH('Disposed Waste by Resin'!F$1,'Resin Fractions'!$A$24:$I$24,0)))*$E205</f>
        <v>2.2005132207565037</v>
      </c>
      <c r="G205" s="9">
        <f>(INDEX('Resin Fractions'!$A$24:$I$41,MATCH('Disposed Waste by Resin'!$A205,'Resin Fractions'!$A$24:$A$41,0),MATCH('Disposed Waste by Resin'!G$1,'Resin Fractions'!$A$24:$I$24,0)))*$E205</f>
        <v>4.5391368411341579</v>
      </c>
      <c r="H205" s="9">
        <f>(INDEX('Resin Fractions'!$A$24:$I$41,MATCH('Disposed Waste by Resin'!$A205,'Resin Fractions'!$A$24:$A$41,0),MATCH('Disposed Waste by Resin'!H$1,'Resin Fractions'!$A$24:$I$24,0)))*$E205</f>
        <v>5.6654404533363749</v>
      </c>
      <c r="I205" s="9">
        <f>(INDEX('Resin Fractions'!$A$24:$I$41,MATCH('Disposed Waste by Resin'!$A205,'Resin Fractions'!$A$24:$A$41,0),MATCH('Disposed Waste by Resin'!I$1,'Resin Fractions'!$A$24:$I$24,0)))*$E205</f>
        <v>11.783447150589241</v>
      </c>
      <c r="J205" s="9">
        <f>(INDEX('Resin Fractions'!$A$24:$I$41,MATCH('Disposed Waste by Resin'!$A205,'Resin Fractions'!$A$24:$A$41,0),MATCH('Disposed Waste by Resin'!J$1,'Resin Fractions'!$A$24:$I$24,0)))*$E205</f>
        <v>0.38368814937248347</v>
      </c>
      <c r="K205" s="9">
        <f>(INDEX('Resin Fractions'!$A$24:$I$41,MATCH('Disposed Waste by Resin'!$A205,'Resin Fractions'!$A$24:$A$41,0),MATCH('Disposed Waste by Resin'!K$1,'Resin Fractions'!$A$24:$I$24,0)))*$E205</f>
        <v>1.6311438996130623</v>
      </c>
      <c r="L205" s="9">
        <f>(INDEX('Resin Fractions'!$A$24:$I$41,MATCH('Disposed Waste by Resin'!$A205,'Resin Fractions'!$A$24:$A$41,0),MATCH('Disposed Waste by Resin'!L$1,'Resin Fractions'!$A$24:$I$24,0)))*$E205</f>
        <v>1.0578013609312462</v>
      </c>
      <c r="M205" s="9">
        <f>(INDEX('Resin Fractions'!$A$24:$I$41,MATCH('Disposed Waste by Resin'!$A205,'Resin Fractions'!$A$24:$A$41,0),MATCH('Disposed Waste by Resin'!M$1,'Resin Fractions'!$A$24:$I$24,0)))*$E205</f>
        <v>27.261171075733063</v>
      </c>
    </row>
    <row r="206" spans="1:13" x14ac:dyDescent="0.2">
      <c r="A206" s="37">
        <f>'DRS County Waste Raw'!A205</f>
        <v>2018</v>
      </c>
      <c r="B206" s="63" t="str">
        <f>'DRS County Waste Raw'!B205</f>
        <v>riverside</v>
      </c>
      <c r="C206" s="63" t="str">
        <f>'DRS County Waste Raw'!C205</f>
        <v>Southern </v>
      </c>
      <c r="D206" s="63">
        <f>'DRS County Waste Raw'!D205</f>
        <v>2397662</v>
      </c>
      <c r="E206" s="68">
        <f>'DRS County Waste Raw'!E205</f>
        <v>2216059.0018148818</v>
      </c>
      <c r="F206" s="9">
        <f>(INDEX('Resin Fractions'!$A$24:$I$41,MATCH('Disposed Waste by Resin'!$A206,'Resin Fractions'!$A$24:$A$41,0),MATCH('Disposed Waste by Resin'!F$1,'Resin Fractions'!$A$24:$I$24,0)))*$E206</f>
        <v>20589.527888429348</v>
      </c>
      <c r="G206" s="9">
        <f>(INDEX('Resin Fractions'!$A$24:$I$41,MATCH('Disposed Waste by Resin'!$A206,'Resin Fractions'!$A$24:$A$41,0),MATCH('Disposed Waste by Resin'!G$1,'Resin Fractions'!$A$24:$I$24,0)))*$E206</f>
        <v>42471.312464007438</v>
      </c>
      <c r="H206" s="9">
        <f>(INDEX('Resin Fractions'!$A$24:$I$41,MATCH('Disposed Waste by Resin'!$A206,'Resin Fractions'!$A$24:$A$41,0),MATCH('Disposed Waste by Resin'!H$1,'Resin Fractions'!$A$24:$I$24,0)))*$E206</f>
        <v>53009.790222529533</v>
      </c>
      <c r="I206" s="9">
        <f>(INDEX('Resin Fractions'!$A$24:$I$41,MATCH('Disposed Waste by Resin'!$A206,'Resin Fractions'!$A$24:$A$41,0),MATCH('Disposed Waste by Resin'!I$1,'Resin Fractions'!$A$24:$I$24,0)))*$E206</f>
        <v>110254.10410644244</v>
      </c>
      <c r="J206" s="9">
        <f>(INDEX('Resin Fractions'!$A$24:$I$41,MATCH('Disposed Waste by Resin'!$A206,'Resin Fractions'!$A$24:$A$41,0),MATCH('Disposed Waste by Resin'!J$1,'Resin Fractions'!$A$24:$I$24,0)))*$E206</f>
        <v>3590.0524375166924</v>
      </c>
      <c r="K206" s="9">
        <f>(INDEX('Resin Fractions'!$A$24:$I$41,MATCH('Disposed Waste by Resin'!$A206,'Resin Fractions'!$A$24:$A$41,0),MATCH('Disposed Waste by Resin'!K$1,'Resin Fractions'!$A$24:$I$24,0)))*$E206</f>
        <v>15262.113626192484</v>
      </c>
      <c r="L206" s="9">
        <f>(INDEX('Resin Fractions'!$A$24:$I$41,MATCH('Disposed Waste by Resin'!$A206,'Resin Fractions'!$A$24:$A$41,0),MATCH('Disposed Waste by Resin'!L$1,'Resin Fractions'!$A$24:$I$24,0)))*$E206</f>
        <v>9897.5231849890442</v>
      </c>
      <c r="M206" s="9">
        <f>(INDEX('Resin Fractions'!$A$24:$I$41,MATCH('Disposed Waste by Resin'!$A206,'Resin Fractions'!$A$24:$A$41,0),MATCH('Disposed Waste by Resin'!M$1,'Resin Fractions'!$A$24:$I$24,0)))*$E206</f>
        <v>255074.42393010692</v>
      </c>
    </row>
    <row r="207" spans="1:13" x14ac:dyDescent="0.2">
      <c r="A207" s="37">
        <f>'DRS County Waste Raw'!A206</f>
        <v>2018</v>
      </c>
      <c r="B207" s="63" t="str">
        <f>'DRS County Waste Raw'!B206</f>
        <v>sacramento</v>
      </c>
      <c r="C207" s="63" t="str">
        <f>'DRS County Waste Raw'!C206</f>
        <v>Central Valley </v>
      </c>
      <c r="D207" s="63">
        <f>'DRS County Waste Raw'!D206</f>
        <v>1525099</v>
      </c>
      <c r="E207" s="68">
        <f>'DRS County Waste Raw'!E206</f>
        <v>1236686.225045372</v>
      </c>
      <c r="F207" s="9">
        <f>(INDEX('Resin Fractions'!$A$24:$I$41,MATCH('Disposed Waste by Resin'!$A207,'Resin Fractions'!$A$24:$A$41,0),MATCH('Disposed Waste by Resin'!F$1,'Resin Fractions'!$A$24:$I$24,0)))*$E207</f>
        <v>11490.120749923575</v>
      </c>
      <c r="G207" s="9">
        <f>(INDEX('Resin Fractions'!$A$24:$I$41,MATCH('Disposed Waste by Resin'!$A207,'Resin Fractions'!$A$24:$A$41,0),MATCH('Disposed Waste by Resin'!G$1,'Resin Fractions'!$A$24:$I$24,0)))*$E207</f>
        <v>23701.393799001104</v>
      </c>
      <c r="H207" s="9">
        <f>(INDEX('Resin Fractions'!$A$24:$I$41,MATCH('Disposed Waste by Resin'!$A207,'Resin Fractions'!$A$24:$A$41,0),MATCH('Disposed Waste by Resin'!H$1,'Resin Fractions'!$A$24:$I$24,0)))*$E207</f>
        <v>29582.46026259159</v>
      </c>
      <c r="I207" s="9">
        <f>(INDEX('Resin Fractions'!$A$24:$I$41,MATCH('Disposed Waste by Resin'!$A207,'Resin Fractions'!$A$24:$A$41,0),MATCH('Disposed Waste by Resin'!I$1,'Resin Fractions'!$A$24:$I$24,0)))*$E207</f>
        <v>61528.024159776272</v>
      </c>
      <c r="J207" s="9">
        <f>(INDEX('Resin Fractions'!$A$24:$I$41,MATCH('Disposed Waste by Resin'!$A207,'Resin Fractions'!$A$24:$A$41,0),MATCH('Disposed Waste by Resin'!J$1,'Resin Fractions'!$A$24:$I$24,0)))*$E207</f>
        <v>2003.4522515110948</v>
      </c>
      <c r="K207" s="9">
        <f>(INDEX('Resin Fractions'!$A$24:$I$41,MATCH('Disposed Waste by Resin'!$A207,'Resin Fractions'!$A$24:$A$41,0),MATCH('Disposed Waste by Resin'!K$1,'Resin Fractions'!$A$24:$I$24,0)))*$E207</f>
        <v>8517.1223650326756</v>
      </c>
      <c r="L207" s="9">
        <f>(INDEX('Resin Fractions'!$A$24:$I$41,MATCH('Disposed Waste by Resin'!$A207,'Resin Fractions'!$A$24:$A$41,0),MATCH('Disposed Waste by Resin'!L$1,'Resin Fractions'!$A$24:$I$24,0)))*$E207</f>
        <v>5523.3775702356625</v>
      </c>
      <c r="M207" s="9">
        <f>(INDEX('Resin Fractions'!$A$24:$I$41,MATCH('Disposed Waste by Resin'!$A207,'Resin Fractions'!$A$24:$A$41,0),MATCH('Disposed Waste by Resin'!M$1,'Resin Fractions'!$A$24:$I$24,0)))*$E207</f>
        <v>142345.95115807196</v>
      </c>
    </row>
    <row r="208" spans="1:13" x14ac:dyDescent="0.2">
      <c r="A208" s="37">
        <f>'DRS County Waste Raw'!A207</f>
        <v>2018</v>
      </c>
      <c r="B208" s="63" t="str">
        <f>'DRS County Waste Raw'!B207</f>
        <v>sanbenito</v>
      </c>
      <c r="C208" s="63" t="str">
        <f>'DRS County Waste Raw'!C207</f>
        <v>Coastal </v>
      </c>
      <c r="D208" s="63">
        <f>'DRS County Waste Raw'!D207</f>
        <v>59994</v>
      </c>
      <c r="E208" s="68">
        <f>'DRS County Waste Raw'!E207</f>
        <v>78454.754990925576</v>
      </c>
      <c r="F208" s="9">
        <f>(INDEX('Resin Fractions'!$A$24:$I$41,MATCH('Disposed Waste by Resin'!$A208,'Resin Fractions'!$A$24:$A$41,0),MATCH('Disposed Waste by Resin'!F$1,'Resin Fractions'!$A$24:$I$24,0)))*$E208</f>
        <v>728.92750804136369</v>
      </c>
      <c r="G208" s="9">
        <f>(INDEX('Resin Fractions'!$A$24:$I$41,MATCH('Disposed Waste by Resin'!$A208,'Resin Fractions'!$A$24:$A$41,0),MATCH('Disposed Waste by Resin'!G$1,'Resin Fractions'!$A$24:$I$24,0)))*$E208</f>
        <v>1503.6045569084047</v>
      </c>
      <c r="H208" s="9">
        <f>(INDEX('Resin Fractions'!$A$24:$I$41,MATCH('Disposed Waste by Resin'!$A208,'Resin Fractions'!$A$24:$A$41,0),MATCH('Disposed Waste by Resin'!H$1,'Resin Fractions'!$A$24:$I$24,0)))*$E208</f>
        <v>1876.696469102553</v>
      </c>
      <c r="I208" s="9">
        <f>(INDEX('Resin Fractions'!$A$24:$I$41,MATCH('Disposed Waste by Resin'!$A208,'Resin Fractions'!$A$24:$A$41,0),MATCH('Disposed Waste by Resin'!I$1,'Resin Fractions'!$A$24:$I$24,0)))*$E208</f>
        <v>3903.3070497359959</v>
      </c>
      <c r="J208" s="9">
        <f>(INDEX('Resin Fractions'!$A$24:$I$41,MATCH('Disposed Waste by Resin'!$A208,'Resin Fractions'!$A$24:$A$41,0),MATCH('Disposed Waste by Resin'!J$1,'Resin Fractions'!$A$24:$I$24,0)))*$E208</f>
        <v>127.0980078415238</v>
      </c>
      <c r="K208" s="9">
        <f>(INDEX('Resin Fractions'!$A$24:$I$41,MATCH('Disposed Waste by Resin'!$A208,'Resin Fractions'!$A$24:$A$41,0),MATCH('Disposed Waste by Resin'!K$1,'Resin Fractions'!$A$24:$I$24,0)))*$E208</f>
        <v>540.32197888502856</v>
      </c>
      <c r="L208" s="9">
        <f>(INDEX('Resin Fractions'!$A$24:$I$41,MATCH('Disposed Waste by Resin'!$A208,'Resin Fractions'!$A$24:$A$41,0),MATCH('Disposed Waste by Resin'!L$1,'Resin Fractions'!$A$24:$I$24,0)))*$E208</f>
        <v>350.40030787058726</v>
      </c>
      <c r="M208" s="9">
        <f>(INDEX('Resin Fractions'!$A$24:$I$41,MATCH('Disposed Waste by Resin'!$A208,'Resin Fractions'!$A$24:$A$41,0),MATCH('Disposed Waste by Resin'!M$1,'Resin Fractions'!$A$24:$I$24,0)))*$E208</f>
        <v>9030.3558783854551</v>
      </c>
    </row>
    <row r="209" spans="1:13" x14ac:dyDescent="0.2">
      <c r="A209" s="37">
        <f>'DRS County Waste Raw'!A208</f>
        <v>2018</v>
      </c>
      <c r="B209" s="63" t="str">
        <f>'DRS County Waste Raw'!B208</f>
        <v>sanbernardino</v>
      </c>
      <c r="C209" s="63" t="str">
        <f>'DRS County Waste Raw'!C208</f>
        <v>Southern </v>
      </c>
      <c r="D209" s="63">
        <f>'DRS County Waste Raw'!D208</f>
        <v>2150017</v>
      </c>
      <c r="E209" s="68">
        <f>'DRS County Waste Raw'!E208</f>
        <v>1759437.5499092559</v>
      </c>
      <c r="F209" s="9">
        <f>(INDEX('Resin Fractions'!$A$24:$I$41,MATCH('Disposed Waste by Resin'!$A209,'Resin Fractions'!$A$24:$A$41,0),MATCH('Disposed Waste by Resin'!F$1,'Resin Fractions'!$A$24:$I$24,0)))*$E209</f>
        <v>16347.032489720938</v>
      </c>
      <c r="G209" s="9">
        <f>(INDEX('Resin Fractions'!$A$24:$I$41,MATCH('Disposed Waste by Resin'!$A209,'Resin Fractions'!$A$24:$A$41,0),MATCH('Disposed Waste by Resin'!G$1,'Resin Fractions'!$A$24:$I$24,0)))*$E209</f>
        <v>33720.050721531232</v>
      </c>
      <c r="H209" s="9">
        <f>(INDEX('Resin Fractions'!$A$24:$I$41,MATCH('Disposed Waste by Resin'!$A209,'Resin Fractions'!$A$24:$A$41,0),MATCH('Disposed Waste by Resin'!H$1,'Resin Fractions'!$A$24:$I$24,0)))*$E209</f>
        <v>42087.063274916392</v>
      </c>
      <c r="I209" s="9">
        <f>(INDEX('Resin Fractions'!$A$24:$I$41,MATCH('Disposed Waste by Resin'!$A209,'Resin Fractions'!$A$24:$A$41,0),MATCH('Disposed Waste by Resin'!I$1,'Resin Fractions'!$A$24:$I$24,0)))*$E209</f>
        <v>87536.121844053516</v>
      </c>
      <c r="J209" s="9">
        <f>(INDEX('Resin Fractions'!$A$24:$I$41,MATCH('Disposed Waste by Resin'!$A209,'Resin Fractions'!$A$24:$A$41,0),MATCH('Disposed Waste by Resin'!J$1,'Resin Fractions'!$A$24:$I$24,0)))*$E209</f>
        <v>2850.3180915025869</v>
      </c>
      <c r="K209" s="9">
        <f>(INDEX('Resin Fractions'!$A$24:$I$41,MATCH('Disposed Waste by Resin'!$A209,'Resin Fractions'!$A$24:$A$41,0),MATCH('Disposed Waste by Resin'!K$1,'Resin Fractions'!$A$24:$I$24,0)))*$E209</f>
        <v>12117.337933201794</v>
      </c>
      <c r="L209" s="9">
        <f>(INDEX('Resin Fractions'!$A$24:$I$41,MATCH('Disposed Waste by Resin'!$A209,'Resin Fractions'!$A$24:$A$41,0),MATCH('Disposed Waste by Resin'!L$1,'Resin Fractions'!$A$24:$I$24,0)))*$E209</f>
        <v>7858.1273912407605</v>
      </c>
      <c r="M209" s="9">
        <f>(INDEX('Resin Fractions'!$A$24:$I$41,MATCH('Disposed Waste by Resin'!$A209,'Resin Fractions'!$A$24:$A$41,0),MATCH('Disposed Waste by Resin'!M$1,'Resin Fractions'!$A$24:$I$24,0)))*$E209</f>
        <v>202516.05174616718</v>
      </c>
    </row>
    <row r="210" spans="1:13" x14ac:dyDescent="0.2">
      <c r="A210" s="37">
        <f>'DRS County Waste Raw'!A209</f>
        <v>2018</v>
      </c>
      <c r="B210" s="63" t="str">
        <f>'DRS County Waste Raw'!B209</f>
        <v>sandiego</v>
      </c>
      <c r="C210" s="63" t="str">
        <f>'DRS County Waste Raw'!C209</f>
        <v>Southern </v>
      </c>
      <c r="D210" s="63">
        <f>'DRS County Waste Raw'!D209</f>
        <v>3321118</v>
      </c>
      <c r="E210" s="68">
        <f>'DRS County Waste Raw'!E209</f>
        <v>3220193.8384754988</v>
      </c>
      <c r="F210" s="9">
        <f>(INDEX('Resin Fractions'!$A$24:$I$41,MATCH('Disposed Waste by Resin'!$A210,'Resin Fractions'!$A$24:$A$41,0),MATCH('Disposed Waste by Resin'!F$1,'Resin Fractions'!$A$24:$I$24,0)))*$E210</f>
        <v>29919.000707625644</v>
      </c>
      <c r="G210" s="9">
        <f>(INDEX('Resin Fractions'!$A$24:$I$41,MATCH('Disposed Waste by Resin'!$A210,'Resin Fractions'!$A$24:$A$41,0),MATCH('Disposed Waste by Resin'!G$1,'Resin Fractions'!$A$24:$I$24,0)))*$E210</f>
        <v>61715.802059673282</v>
      </c>
      <c r="H210" s="9">
        <f>(INDEX('Resin Fractions'!$A$24:$I$41,MATCH('Disposed Waste by Resin'!$A210,'Resin Fractions'!$A$24:$A$41,0),MATCH('Disposed Waste by Resin'!H$1,'Resin Fractions'!$A$24:$I$24,0)))*$E210</f>
        <v>77029.44719146422</v>
      </c>
      <c r="I210" s="9">
        <f>(INDEX('Resin Fractions'!$A$24:$I$41,MATCH('Disposed Waste by Resin'!$A210,'Resin Fractions'!$A$24:$A$41,0),MATCH('Disposed Waste by Resin'!I$1,'Resin Fractions'!$A$24:$I$24,0)))*$E210</f>
        <v>160212.15428805639</v>
      </c>
      <c r="J210" s="9">
        <f>(INDEX('Resin Fractions'!$A$24:$I$41,MATCH('Disposed Waste by Resin'!$A210,'Resin Fractions'!$A$24:$A$41,0),MATCH('Disposed Waste by Resin'!J$1,'Resin Fractions'!$A$24:$I$24,0)))*$E210</f>
        <v>5216.7675723558723</v>
      </c>
      <c r="K210" s="9">
        <f>(INDEX('Resin Fractions'!$A$24:$I$41,MATCH('Disposed Waste by Resin'!$A210,'Resin Fractions'!$A$24:$A$41,0),MATCH('Disposed Waste by Resin'!K$1,'Resin Fractions'!$A$24:$I$24,0)))*$E210</f>
        <v>22177.642481959276</v>
      </c>
      <c r="L210" s="9">
        <f>(INDEX('Resin Fractions'!$A$24:$I$41,MATCH('Disposed Waste by Resin'!$A210,'Resin Fractions'!$A$24:$A$41,0),MATCH('Disposed Waste by Resin'!L$1,'Resin Fractions'!$A$24:$I$24,0)))*$E210</f>
        <v>14382.262904718697</v>
      </c>
      <c r="M210" s="9">
        <f>(INDEX('Resin Fractions'!$A$24:$I$41,MATCH('Disposed Waste by Resin'!$A210,'Resin Fractions'!$A$24:$A$41,0),MATCH('Disposed Waste by Resin'!M$1,'Resin Fractions'!$A$24:$I$24,0)))*$E210</f>
        <v>370653.0772058533</v>
      </c>
    </row>
    <row r="211" spans="1:13" x14ac:dyDescent="0.2">
      <c r="A211" s="37">
        <f>'DRS County Waste Raw'!A210</f>
        <v>2018</v>
      </c>
      <c r="B211" s="63" t="str">
        <f>'DRS County Waste Raw'!B210</f>
        <v>sanfrancisco</v>
      </c>
      <c r="C211" s="63" t="str">
        <f>'DRS County Waste Raw'!C210</f>
        <v>Bay Area </v>
      </c>
      <c r="D211" s="63">
        <f>'DRS County Waste Raw'!D210</f>
        <v>885716</v>
      </c>
      <c r="E211" s="68">
        <f>'DRS County Waste Raw'!E210</f>
        <v>671225.85299455526</v>
      </c>
      <c r="F211" s="9">
        <f>(INDEX('Resin Fractions'!$A$24:$I$41,MATCH('Disposed Waste by Resin'!$A211,'Resin Fractions'!$A$24:$A$41,0),MATCH('Disposed Waste by Resin'!F$1,'Resin Fractions'!$A$24:$I$24,0)))*$E211</f>
        <v>6236.3968686518947</v>
      </c>
      <c r="G211" s="9">
        <f>(INDEX('Resin Fractions'!$A$24:$I$41,MATCH('Disposed Waste by Resin'!$A211,'Resin Fractions'!$A$24:$A$41,0),MATCH('Disposed Waste by Resin'!G$1,'Resin Fractions'!$A$24:$I$24,0)))*$E211</f>
        <v>12864.207547319209</v>
      </c>
      <c r="H211" s="9">
        <f>(INDEX('Resin Fractions'!$A$24:$I$41,MATCH('Disposed Waste by Resin'!$A211,'Resin Fractions'!$A$24:$A$41,0),MATCH('Disposed Waste by Resin'!H$1,'Resin Fractions'!$A$24:$I$24,0)))*$E211</f>
        <v>16056.22487038462</v>
      </c>
      <c r="I211" s="9">
        <f>(INDEX('Resin Fractions'!$A$24:$I$41,MATCH('Disposed Waste by Resin'!$A211,'Resin Fractions'!$A$24:$A$41,0),MATCH('Disposed Waste by Resin'!I$1,'Resin Fractions'!$A$24:$I$24,0)))*$E211</f>
        <v>33395.051762786665</v>
      </c>
      <c r="J211" s="9">
        <f>(INDEX('Resin Fractions'!$A$24:$I$41,MATCH('Disposed Waste by Resin'!$A211,'Resin Fractions'!$A$24:$A$41,0),MATCH('Disposed Waste by Resin'!J$1,'Resin Fractions'!$A$24:$I$24,0)))*$E211</f>
        <v>1087.3970447961119</v>
      </c>
      <c r="K211" s="9">
        <f>(INDEX('Resin Fractions'!$A$24:$I$41,MATCH('Disposed Waste by Resin'!$A211,'Resin Fractions'!$A$24:$A$41,0),MATCH('Disposed Waste by Resin'!K$1,'Resin Fractions'!$A$24:$I$24,0)))*$E211</f>
        <v>4622.7673671373814</v>
      </c>
      <c r="L211" s="9">
        <f>(INDEX('Resin Fractions'!$A$24:$I$41,MATCH('Disposed Waste by Resin'!$A211,'Resin Fractions'!$A$24:$A$41,0),MATCH('Disposed Waste by Resin'!L$1,'Resin Fractions'!$A$24:$I$24,0)))*$E211</f>
        <v>2997.8775100017037</v>
      </c>
      <c r="M211" s="9">
        <f>(INDEX('Resin Fractions'!$A$24:$I$41,MATCH('Disposed Waste by Resin'!$A211,'Resin Fractions'!$A$24:$A$41,0),MATCH('Disposed Waste by Resin'!M$1,'Resin Fractions'!$A$24:$I$24,0)))*$E211</f>
        <v>77259.922971077569</v>
      </c>
    </row>
    <row r="212" spans="1:13" x14ac:dyDescent="0.2">
      <c r="A212" s="37">
        <f>'DRS County Waste Raw'!A211</f>
        <v>2018</v>
      </c>
      <c r="B212" s="63" t="str">
        <f>'DRS County Waste Raw'!B211</f>
        <v>sanjoaquin</v>
      </c>
      <c r="C212" s="63" t="str">
        <f>'DRS County Waste Raw'!C211</f>
        <v>Central Valley </v>
      </c>
      <c r="D212" s="63">
        <f>'DRS County Waste Raw'!D211</f>
        <v>752958</v>
      </c>
      <c r="E212" s="68">
        <f>'DRS County Waste Raw'!E211</f>
        <v>820088.21234119777</v>
      </c>
      <c r="F212" s="9">
        <f>(INDEX('Resin Fractions'!$A$24:$I$41,MATCH('Disposed Waste by Resin'!$A212,'Resin Fractions'!$A$24:$A$41,0),MATCH('Disposed Waste by Resin'!F$1,'Resin Fractions'!$A$24:$I$24,0)))*$E212</f>
        <v>7619.4853589831291</v>
      </c>
      <c r="G212" s="9">
        <f>(INDEX('Resin Fractions'!$A$24:$I$41,MATCH('Disposed Waste by Resin'!$A212,'Resin Fractions'!$A$24:$A$41,0),MATCH('Disposed Waste by Resin'!G$1,'Resin Fractions'!$A$24:$I$24,0)))*$E212</f>
        <v>15717.191052163975</v>
      </c>
      <c r="H212" s="9">
        <f>(INDEX('Resin Fractions'!$A$24:$I$41,MATCH('Disposed Waste by Resin'!$A212,'Resin Fractions'!$A$24:$A$41,0),MATCH('Disposed Waste by Resin'!H$1,'Resin Fractions'!$A$24:$I$24,0)))*$E212</f>
        <v>19617.12394145345</v>
      </c>
      <c r="I212" s="9">
        <f>(INDEX('Resin Fractions'!$A$24:$I$41,MATCH('Disposed Waste by Resin'!$A212,'Resin Fractions'!$A$24:$A$41,0),MATCH('Disposed Waste by Resin'!I$1,'Resin Fractions'!$A$24:$I$24,0)))*$E212</f>
        <v>40801.30134887345</v>
      </c>
      <c r="J212" s="9">
        <f>(INDEX('Resin Fractions'!$A$24:$I$41,MATCH('Disposed Waste by Resin'!$A212,'Resin Fractions'!$A$24:$A$41,0),MATCH('Disposed Waste by Resin'!J$1,'Resin Fractions'!$A$24:$I$24,0)))*$E212</f>
        <v>1328.5565426205037</v>
      </c>
      <c r="K212" s="9">
        <f>(INDEX('Resin Fractions'!$A$24:$I$41,MATCH('Disposed Waste by Resin'!$A212,'Resin Fractions'!$A$24:$A$41,0),MATCH('Disposed Waste by Resin'!K$1,'Resin Fractions'!$A$24:$I$24,0)))*$E212</f>
        <v>5647.9901798652445</v>
      </c>
      <c r="L212" s="9">
        <f>(INDEX('Resin Fractions'!$A$24:$I$41,MATCH('Disposed Waste by Resin'!$A212,'Resin Fractions'!$A$24:$A$41,0),MATCH('Disposed Waste by Resin'!L$1,'Resin Fractions'!$A$24:$I$24,0)))*$E212</f>
        <v>3662.7373588590326</v>
      </c>
      <c r="M212" s="9">
        <f>(INDEX('Resin Fractions'!$A$24:$I$41,MATCH('Disposed Waste by Resin'!$A212,'Resin Fractions'!$A$24:$A$41,0),MATCH('Disposed Waste by Resin'!M$1,'Resin Fractions'!$A$24:$I$24,0)))*$E212</f>
        <v>94394.385782818761</v>
      </c>
    </row>
    <row r="213" spans="1:13" x14ac:dyDescent="0.2">
      <c r="A213" s="37">
        <f>'DRS County Waste Raw'!A212</f>
        <v>2018</v>
      </c>
      <c r="B213" s="63" t="str">
        <f>'DRS County Waste Raw'!B212</f>
        <v>sanluisobispo</v>
      </c>
      <c r="C213" s="63" t="str">
        <f>'DRS County Waste Raw'!C212</f>
        <v>Coastal </v>
      </c>
      <c r="D213" s="63">
        <f>'DRS County Waste Raw'!D212</f>
        <v>278250</v>
      </c>
      <c r="E213" s="68">
        <f>'DRS County Waste Raw'!E212</f>
        <v>263340.00907441007</v>
      </c>
      <c r="F213" s="9">
        <f>(INDEX('Resin Fractions'!$A$24:$I$41,MATCH('Disposed Waste by Resin'!$A213,'Resin Fractions'!$A$24:$A$41,0),MATCH('Disposed Waste by Resin'!F$1,'Resin Fractions'!$A$24:$I$24,0)))*$E213</f>
        <v>2446.7067242055919</v>
      </c>
      <c r="G213" s="9">
        <f>(INDEX('Resin Fractions'!$A$24:$I$41,MATCH('Disposed Waste by Resin'!$A213,'Resin Fractions'!$A$24:$A$41,0),MATCH('Disposed Waste by Resin'!G$1,'Resin Fractions'!$A$24:$I$24,0)))*$E213</f>
        <v>5046.9756448335356</v>
      </c>
      <c r="H213" s="9">
        <f>(INDEX('Resin Fractions'!$A$24:$I$41,MATCH('Disposed Waste by Resin'!$A213,'Resin Fractions'!$A$24:$A$41,0),MATCH('Disposed Waste by Resin'!H$1,'Resin Fractions'!$A$24:$I$24,0)))*$E213</f>
        <v>6299.2901483223304</v>
      </c>
      <c r="I213" s="9">
        <f>(INDEX('Resin Fractions'!$A$24:$I$41,MATCH('Disposed Waste by Resin'!$A213,'Resin Fractions'!$A$24:$A$41,0),MATCH('Disposed Waste by Resin'!I$1,'Resin Fractions'!$A$24:$I$24,0)))*$E213</f>
        <v>13101.779669270232</v>
      </c>
      <c r="J213" s="9">
        <f>(INDEX('Resin Fractions'!$A$24:$I$41,MATCH('Disposed Waste by Resin'!$A213,'Resin Fractions'!$A$24:$A$41,0),MATCH('Disposed Waste by Resin'!J$1,'Resin Fractions'!$A$24:$I$24,0)))*$E213</f>
        <v>426.61519422497219</v>
      </c>
      <c r="K213" s="9">
        <f>(INDEX('Resin Fractions'!$A$24:$I$41,MATCH('Disposed Waste by Resin'!$A213,'Resin Fractions'!$A$24:$A$41,0),MATCH('Disposed Waste by Resin'!K$1,'Resin Fractions'!$A$24:$I$24,0)))*$E213</f>
        <v>1813.636341597706</v>
      </c>
      <c r="L213" s="9">
        <f>(INDEX('Resin Fractions'!$A$24:$I$41,MATCH('Disposed Waste by Resin'!$A213,'Resin Fractions'!$A$24:$A$41,0),MATCH('Disposed Waste by Resin'!L$1,'Resin Fractions'!$A$24:$I$24,0)))*$E213</f>
        <v>1176.1482177210216</v>
      </c>
      <c r="M213" s="9">
        <f>(INDEX('Resin Fractions'!$A$24:$I$41,MATCH('Disposed Waste by Resin'!$A213,'Resin Fractions'!$A$24:$A$41,0),MATCH('Disposed Waste by Resin'!M$1,'Resin Fractions'!$A$24:$I$24,0)))*$E213</f>
        <v>30311.151940175383</v>
      </c>
    </row>
    <row r="214" spans="1:13" x14ac:dyDescent="0.2">
      <c r="A214" s="37">
        <f>'DRS County Waste Raw'!A213</f>
        <v>2018</v>
      </c>
      <c r="B214" s="63" t="str">
        <f>'DRS County Waste Raw'!B213</f>
        <v>sanmateo</v>
      </c>
      <c r="C214" s="63" t="str">
        <f>'DRS County Waste Raw'!C213</f>
        <v>Bay Area </v>
      </c>
      <c r="D214" s="63">
        <f>'DRS County Waste Raw'!D213</f>
        <v>770927</v>
      </c>
      <c r="E214" s="68">
        <f>'DRS County Waste Raw'!E213</f>
        <v>543412.10526315786</v>
      </c>
      <c r="F214" s="9">
        <f>(INDEX('Resin Fractions'!$A$24:$I$41,MATCH('Disposed Waste by Resin'!$A214,'Resin Fractions'!$A$24:$A$41,0),MATCH('Disposed Waste by Resin'!F$1,'Resin Fractions'!$A$24:$I$24,0)))*$E214</f>
        <v>5048.8722037918606</v>
      </c>
      <c r="G214" s="9">
        <f>(INDEX('Resin Fractions'!$A$24:$I$41,MATCH('Disposed Waste by Resin'!$A214,'Resin Fractions'!$A$24:$A$41,0),MATCH('Disposed Waste by Resin'!G$1,'Resin Fractions'!$A$24:$I$24,0)))*$E214</f>
        <v>10414.625829210487</v>
      </c>
      <c r="H214" s="9">
        <f>(INDEX('Resin Fractions'!$A$24:$I$41,MATCH('Disposed Waste by Resin'!$A214,'Resin Fractions'!$A$24:$A$41,0),MATCH('Disposed Waste by Resin'!H$1,'Resin Fractions'!$A$24:$I$24,0)))*$E214</f>
        <v>12998.824345737999</v>
      </c>
      <c r="I214" s="9">
        <f>(INDEX('Resin Fractions'!$A$24:$I$41,MATCH('Disposed Waste by Resin'!$A214,'Resin Fractions'!$A$24:$A$41,0),MATCH('Disposed Waste by Resin'!I$1,'Resin Fractions'!$A$24:$I$24,0)))*$E214</f>
        <v>27036.019698626293</v>
      </c>
      <c r="J214" s="9">
        <f>(INDEX('Resin Fractions'!$A$24:$I$41,MATCH('Disposed Waste by Resin'!$A214,'Resin Fractions'!$A$24:$A$41,0),MATCH('Disposed Waste by Resin'!J$1,'Resin Fractions'!$A$24:$I$24,0)))*$E214</f>
        <v>880.33664784122186</v>
      </c>
      <c r="K214" s="9">
        <f>(INDEX('Resin Fractions'!$A$24:$I$41,MATCH('Disposed Waste by Resin'!$A214,'Resin Fractions'!$A$24:$A$41,0),MATCH('Disposed Waste by Resin'!K$1,'Resin Fractions'!$A$24:$I$24,0)))*$E214</f>
        <v>3742.5074375648742</v>
      </c>
      <c r="L214" s="9">
        <f>(INDEX('Resin Fractions'!$A$24:$I$41,MATCH('Disposed Waste by Resin'!$A214,'Resin Fractions'!$A$24:$A$41,0),MATCH('Disposed Waste by Resin'!L$1,'Resin Fractions'!$A$24:$I$24,0)))*$E214</f>
        <v>2427.0264945297245</v>
      </c>
      <c r="M214" s="9">
        <f>(INDEX('Resin Fractions'!$A$24:$I$41,MATCH('Disposed Waste by Resin'!$A214,'Resin Fractions'!$A$24:$A$41,0),MATCH('Disposed Waste by Resin'!M$1,'Resin Fractions'!$A$24:$I$24,0)))*$E214</f>
        <v>62548.212657302451</v>
      </c>
    </row>
    <row r="215" spans="1:13" x14ac:dyDescent="0.2">
      <c r="A215" s="37">
        <f>'DRS County Waste Raw'!A214</f>
        <v>2018</v>
      </c>
      <c r="B215" s="63" t="str">
        <f>'DRS County Waste Raw'!B214</f>
        <v>santabarbara</v>
      </c>
      <c r="C215" s="63" t="str">
        <f>'DRS County Waste Raw'!C214</f>
        <v>Coastal </v>
      </c>
      <c r="D215" s="63">
        <f>'DRS County Waste Raw'!D214</f>
        <v>449049</v>
      </c>
      <c r="E215" s="68">
        <f>'DRS County Waste Raw'!E214</f>
        <v>412953.73865698732</v>
      </c>
      <c r="F215" s="9">
        <f>(INDEX('Resin Fractions'!$A$24:$I$41,MATCH('Disposed Waste by Resin'!$A215,'Resin Fractions'!$A$24:$A$41,0),MATCH('Disposed Waste by Resin'!F$1,'Resin Fractions'!$A$24:$I$24,0)))*$E215</f>
        <v>3836.7762373411124</v>
      </c>
      <c r="G215" s="9">
        <f>(INDEX('Resin Fractions'!$A$24:$I$41,MATCH('Disposed Waste by Resin'!$A215,'Resin Fractions'!$A$24:$A$41,0),MATCH('Disposed Waste by Resin'!G$1,'Resin Fractions'!$A$24:$I$24,0)))*$E215</f>
        <v>7914.3593439151882</v>
      </c>
      <c r="H215" s="9">
        <f>(INDEX('Resin Fractions'!$A$24:$I$41,MATCH('Disposed Waste by Resin'!$A215,'Resin Fractions'!$A$24:$A$41,0),MATCH('Disposed Waste by Resin'!H$1,'Resin Fractions'!$A$24:$I$24,0)))*$E215</f>
        <v>9878.1625578960156</v>
      </c>
      <c r="I215" s="9">
        <f>(INDEX('Resin Fractions'!$A$24:$I$41,MATCH('Disposed Waste by Resin'!$A215,'Resin Fractions'!$A$24:$A$41,0),MATCH('Disposed Waste by Resin'!I$1,'Resin Fractions'!$A$24:$I$24,0)))*$E215</f>
        <v>20545.411677100929</v>
      </c>
      <c r="J215" s="9">
        <f>(INDEX('Resin Fractions'!$A$24:$I$41,MATCH('Disposed Waste by Resin'!$A215,'Resin Fractions'!$A$24:$A$41,0),MATCH('Disposed Waste by Resin'!J$1,'Resin Fractions'!$A$24:$I$24,0)))*$E215</f>
        <v>668.99192432737902</v>
      </c>
      <c r="K215" s="9">
        <f>(INDEX('Resin Fractions'!$A$24:$I$41,MATCH('Disposed Waste by Resin'!$A215,'Resin Fractions'!$A$24:$A$41,0),MATCH('Disposed Waste by Resin'!K$1,'Resin Fractions'!$A$24:$I$24,0)))*$E215</f>
        <v>2844.0338802271735</v>
      </c>
      <c r="L215" s="9">
        <f>(INDEX('Resin Fractions'!$A$24:$I$41,MATCH('Disposed Waste by Resin'!$A215,'Resin Fractions'!$A$24:$A$41,0),MATCH('Disposed Waste by Resin'!L$1,'Resin Fractions'!$A$24:$I$24,0)))*$E215</f>
        <v>1844.3638907349202</v>
      </c>
      <c r="M215" s="9">
        <f>(INDEX('Resin Fractions'!$A$24:$I$41,MATCH('Disposed Waste by Resin'!$A215,'Resin Fractions'!$A$24:$A$41,0),MATCH('Disposed Waste by Resin'!M$1,'Resin Fractions'!$A$24:$I$24,0)))*$E215</f>
        <v>47532.099511542707</v>
      </c>
    </row>
    <row r="216" spans="1:13" x14ac:dyDescent="0.2">
      <c r="A216" s="37">
        <f>'DRS County Waste Raw'!A215</f>
        <v>2018</v>
      </c>
      <c r="B216" s="63" t="str">
        <f>'DRS County Waste Raw'!B215</f>
        <v>santaclara</v>
      </c>
      <c r="C216" s="63" t="str">
        <f>'DRS County Waste Raw'!C215</f>
        <v>Bay Area </v>
      </c>
      <c r="D216" s="63">
        <f>'DRS County Waste Raw'!D215</f>
        <v>1943579</v>
      </c>
      <c r="E216" s="68">
        <f>'DRS County Waste Raw'!E215</f>
        <v>1373081.6787658799</v>
      </c>
      <c r="F216" s="9">
        <f>(INDEX('Resin Fractions'!$A$24:$I$41,MATCH('Disposed Waste by Resin'!$A216,'Resin Fractions'!$A$24:$A$41,0),MATCH('Disposed Waste by Resin'!F$1,'Resin Fractions'!$A$24:$I$24,0)))*$E216</f>
        <v>12757.378524167603</v>
      </c>
      <c r="G216" s="9">
        <f>(INDEX('Resin Fractions'!$A$24:$I$41,MATCH('Disposed Waste by Resin'!$A216,'Resin Fractions'!$A$24:$A$41,0),MATCH('Disposed Waste by Resin'!G$1,'Resin Fractions'!$A$24:$I$24,0)))*$E216</f>
        <v>26315.446010106294</v>
      </c>
      <c r="H216" s="9">
        <f>(INDEX('Resin Fractions'!$A$24:$I$41,MATCH('Disposed Waste by Resin'!$A216,'Resin Fractions'!$A$24:$A$41,0),MATCH('Disposed Waste by Resin'!H$1,'Resin Fractions'!$A$24:$I$24,0)))*$E216</f>
        <v>32845.14161859767</v>
      </c>
      <c r="I216" s="9">
        <f>(INDEX('Resin Fractions'!$A$24:$I$41,MATCH('Disposed Waste by Resin'!$A216,'Resin Fractions'!$A$24:$A$41,0),MATCH('Disposed Waste by Resin'!I$1,'Resin Fractions'!$A$24:$I$24,0)))*$E216</f>
        <v>68314.016112982645</v>
      </c>
      <c r="J216" s="9">
        <f>(INDEX('Resin Fractions'!$A$24:$I$41,MATCH('Disposed Waste by Resin'!$A216,'Resin Fractions'!$A$24:$A$41,0),MATCH('Disposed Waste by Resin'!J$1,'Resin Fractions'!$A$24:$I$24,0)))*$E216</f>
        <v>2224.4151548879831</v>
      </c>
      <c r="K216" s="9">
        <f>(INDEX('Resin Fractions'!$A$24:$I$41,MATCH('Disposed Waste by Resin'!$A216,'Resin Fractions'!$A$24:$A$41,0),MATCH('Disposed Waste by Resin'!K$1,'Resin Fractions'!$A$24:$I$24,0)))*$E216</f>
        <v>9456.4849501775825</v>
      </c>
      <c r="L216" s="9">
        <f>(INDEX('Resin Fractions'!$A$24:$I$41,MATCH('Disposed Waste by Resin'!$A216,'Resin Fractions'!$A$24:$A$41,0),MATCH('Disposed Waste by Resin'!L$1,'Resin Fractions'!$A$24:$I$24,0)))*$E216</f>
        <v>6132.5568224217459</v>
      </c>
      <c r="M216" s="9">
        <f>(INDEX('Resin Fractions'!$A$24:$I$41,MATCH('Disposed Waste by Resin'!$A216,'Resin Fractions'!$A$24:$A$41,0),MATCH('Disposed Waste by Resin'!M$1,'Resin Fractions'!$A$24:$I$24,0)))*$E216</f>
        <v>158045.4391933415</v>
      </c>
    </row>
    <row r="217" spans="1:13" x14ac:dyDescent="0.2">
      <c r="A217" s="37">
        <f>'DRS County Waste Raw'!A216</f>
        <v>2018</v>
      </c>
      <c r="B217" s="63" t="str">
        <f>'DRS County Waste Raw'!B216</f>
        <v>santacruz</v>
      </c>
      <c r="C217" s="63" t="str">
        <f>'DRS County Waste Raw'!C216</f>
        <v>Coastal </v>
      </c>
      <c r="D217" s="63">
        <f>'DRS County Waste Raw'!D216</f>
        <v>273569</v>
      </c>
      <c r="E217" s="68">
        <f>'DRS County Waste Raw'!E216</f>
        <v>204584.4283121597</v>
      </c>
      <c r="F217" s="9">
        <f>(INDEX('Resin Fractions'!$A$24:$I$41,MATCH('Disposed Waste by Resin'!$A217,'Resin Fractions'!$A$24:$A$41,0),MATCH('Disposed Waste by Resin'!F$1,'Resin Fractions'!$A$24:$I$24,0)))*$E217</f>
        <v>1900.8053435499007</v>
      </c>
      <c r="G217" s="9">
        <f>(INDEX('Resin Fractions'!$A$24:$I$41,MATCH('Disposed Waste by Resin'!$A217,'Resin Fractions'!$A$24:$A$41,0),MATCH('Disposed Waste by Resin'!G$1,'Resin Fractions'!$A$24:$I$24,0)))*$E217</f>
        <v>3920.91057729062</v>
      </c>
      <c r="H217" s="9">
        <f>(INDEX('Resin Fractions'!$A$24:$I$41,MATCH('Disposed Waste by Resin'!$A217,'Resin Fractions'!$A$24:$A$41,0),MATCH('Disposed Waste by Resin'!H$1,'Resin Fractions'!$A$24:$I$24,0)))*$E217</f>
        <v>4893.8126731923776</v>
      </c>
      <c r="I217" s="9">
        <f>(INDEX('Resin Fractions'!$A$24:$I$41,MATCH('Disposed Waste by Resin'!$A217,'Resin Fractions'!$A$24:$A$41,0),MATCH('Disposed Waste by Resin'!I$1,'Resin Fractions'!$A$24:$I$24,0)))*$E217</f>
        <v>10178.552484032687</v>
      </c>
      <c r="J217" s="9">
        <f>(INDEX('Resin Fractions'!$A$24:$I$41,MATCH('Disposed Waste by Resin'!$A217,'Resin Fractions'!$A$24:$A$41,0),MATCH('Disposed Waste by Resin'!J$1,'Resin Fractions'!$A$24:$I$24,0)))*$E217</f>
        <v>331.43017624464028</v>
      </c>
      <c r="K217" s="9">
        <f>(INDEX('Resin Fractions'!$A$24:$I$41,MATCH('Disposed Waste by Resin'!$A217,'Resin Fractions'!$A$24:$A$41,0),MATCH('Disposed Waste by Resin'!K$1,'Resin Fractions'!$A$24:$I$24,0)))*$E217</f>
        <v>1408.9836003881994</v>
      </c>
      <c r="L217" s="9">
        <f>(INDEX('Resin Fractions'!$A$24:$I$41,MATCH('Disposed Waste by Resin'!$A217,'Resin Fractions'!$A$24:$A$41,0),MATCH('Disposed Waste by Resin'!L$1,'Resin Fractions'!$A$24:$I$24,0)))*$E217</f>
        <v>913.72978826331712</v>
      </c>
      <c r="M217" s="9">
        <f>(INDEX('Resin Fractions'!$A$24:$I$41,MATCH('Disposed Waste by Resin'!$A217,'Resin Fractions'!$A$24:$A$41,0),MATCH('Disposed Waste by Resin'!M$1,'Resin Fractions'!$A$24:$I$24,0)))*$E217</f>
        <v>23548.224642961737</v>
      </c>
    </row>
    <row r="218" spans="1:13" x14ac:dyDescent="0.2">
      <c r="A218" s="37">
        <f>'DRS County Waste Raw'!A217</f>
        <v>2018</v>
      </c>
      <c r="B218" s="63" t="str">
        <f>'DRS County Waste Raw'!B217</f>
        <v>shasta</v>
      </c>
      <c r="C218" s="63" t="str">
        <f>'DRS County Waste Raw'!C217</f>
        <v>Central Valley </v>
      </c>
      <c r="D218" s="63">
        <f>'DRS County Waste Raw'!D217</f>
        <v>178302</v>
      </c>
      <c r="E218" s="68">
        <f>'DRS County Waste Raw'!E217</f>
        <v>565989.29219600721</v>
      </c>
      <c r="F218" s="9">
        <f>(INDEX('Resin Fractions'!$A$24:$I$41,MATCH('Disposed Waste by Resin'!$A218,'Resin Fractions'!$A$24:$A$41,0),MATCH('Disposed Waste by Resin'!F$1,'Resin Fractions'!$A$24:$I$24,0)))*$E218</f>
        <v>5258.6381078654813</v>
      </c>
      <c r="G218" s="9">
        <f>(INDEX('Resin Fractions'!$A$24:$I$41,MATCH('Disposed Waste by Resin'!$A218,'Resin Fractions'!$A$24:$A$41,0),MATCH('Disposed Waste by Resin'!G$1,'Resin Fractions'!$A$24:$I$24,0)))*$E218</f>
        <v>10847.32313555389</v>
      </c>
      <c r="H218" s="9">
        <f>(INDEX('Resin Fractions'!$A$24:$I$41,MATCH('Disposed Waste by Resin'!$A218,'Resin Fractions'!$A$24:$A$41,0),MATCH('Disposed Waste by Resin'!H$1,'Resin Fractions'!$A$24:$I$24,0)))*$E218</f>
        <v>13538.887558019363</v>
      </c>
      <c r="I218" s="9">
        <f>(INDEX('Resin Fractions'!$A$24:$I$41,MATCH('Disposed Waste by Resin'!$A218,'Resin Fractions'!$A$24:$A$41,0),MATCH('Disposed Waste by Resin'!I$1,'Resin Fractions'!$A$24:$I$24,0)))*$E218</f>
        <v>28159.287407873377</v>
      </c>
      <c r="J218" s="9">
        <f>(INDEX('Resin Fractions'!$A$24:$I$41,MATCH('Disposed Waste by Resin'!$A218,'Resin Fractions'!$A$24:$A$41,0),MATCH('Disposed Waste by Resin'!J$1,'Resin Fractions'!$A$24:$I$24,0)))*$E218</f>
        <v>916.91206614649525</v>
      </c>
      <c r="K218" s="9">
        <f>(INDEX('Resin Fractions'!$A$24:$I$41,MATCH('Disposed Waste by Resin'!$A218,'Resin Fractions'!$A$24:$A$41,0),MATCH('Disposed Waste by Resin'!K$1,'Resin Fractions'!$A$24:$I$24,0)))*$E218</f>
        <v>3897.9976984499581</v>
      </c>
      <c r="L218" s="9">
        <f>(INDEX('Resin Fractions'!$A$24:$I$41,MATCH('Disposed Waste by Resin'!$A218,'Resin Fractions'!$A$24:$A$41,0),MATCH('Disposed Waste by Resin'!L$1,'Resin Fractions'!$A$24:$I$24,0)))*$E218</f>
        <v>2527.8623616870082</v>
      </c>
      <c r="M218" s="9">
        <f>(INDEX('Resin Fractions'!$A$24:$I$41,MATCH('Disposed Waste by Resin'!$A218,'Resin Fractions'!$A$24:$A$41,0),MATCH('Disposed Waste by Resin'!M$1,'Resin Fractions'!$A$24:$I$24,0)))*$E218</f>
        <v>65146.908335595559</v>
      </c>
    </row>
    <row r="219" spans="1:13" x14ac:dyDescent="0.2">
      <c r="A219" s="37">
        <f>'DRS County Waste Raw'!A218</f>
        <v>2018</v>
      </c>
      <c r="B219" s="63" t="str">
        <f>'DRS County Waste Raw'!B218</f>
        <v>sierra</v>
      </c>
      <c r="C219" s="63" t="str">
        <f>'DRS County Waste Raw'!C218</f>
        <v>Mountain </v>
      </c>
      <c r="D219" s="63">
        <f>'DRS County Waste Raw'!D218</f>
        <v>3215</v>
      </c>
      <c r="E219" s="68">
        <f>'DRS County Waste Raw'!E218</f>
        <v>0</v>
      </c>
      <c r="F219" s="9">
        <f>(INDEX('Resin Fractions'!$A$24:$I$41,MATCH('Disposed Waste by Resin'!$A219,'Resin Fractions'!$A$24:$A$41,0),MATCH('Disposed Waste by Resin'!F$1,'Resin Fractions'!$A$24:$I$24,0)))*$E219</f>
        <v>0</v>
      </c>
      <c r="G219" s="9">
        <f>(INDEX('Resin Fractions'!$A$24:$I$41,MATCH('Disposed Waste by Resin'!$A219,'Resin Fractions'!$A$24:$A$41,0),MATCH('Disposed Waste by Resin'!G$1,'Resin Fractions'!$A$24:$I$24,0)))*$E219</f>
        <v>0</v>
      </c>
      <c r="H219" s="9">
        <f>(INDEX('Resin Fractions'!$A$24:$I$41,MATCH('Disposed Waste by Resin'!$A219,'Resin Fractions'!$A$24:$A$41,0),MATCH('Disposed Waste by Resin'!H$1,'Resin Fractions'!$A$24:$I$24,0)))*$E219</f>
        <v>0</v>
      </c>
      <c r="I219" s="9">
        <f>(INDEX('Resin Fractions'!$A$24:$I$41,MATCH('Disposed Waste by Resin'!$A219,'Resin Fractions'!$A$24:$A$41,0),MATCH('Disposed Waste by Resin'!I$1,'Resin Fractions'!$A$24:$I$24,0)))*$E219</f>
        <v>0</v>
      </c>
      <c r="J219" s="9">
        <f>(INDEX('Resin Fractions'!$A$24:$I$41,MATCH('Disposed Waste by Resin'!$A219,'Resin Fractions'!$A$24:$A$41,0),MATCH('Disposed Waste by Resin'!J$1,'Resin Fractions'!$A$24:$I$24,0)))*$E219</f>
        <v>0</v>
      </c>
      <c r="K219" s="9">
        <f>(INDEX('Resin Fractions'!$A$24:$I$41,MATCH('Disposed Waste by Resin'!$A219,'Resin Fractions'!$A$24:$A$41,0),MATCH('Disposed Waste by Resin'!K$1,'Resin Fractions'!$A$24:$I$24,0)))*$E219</f>
        <v>0</v>
      </c>
      <c r="L219" s="9">
        <f>(INDEX('Resin Fractions'!$A$24:$I$41,MATCH('Disposed Waste by Resin'!$A219,'Resin Fractions'!$A$24:$A$41,0),MATCH('Disposed Waste by Resin'!L$1,'Resin Fractions'!$A$24:$I$24,0)))*$E219</f>
        <v>0</v>
      </c>
      <c r="M219" s="9">
        <f>(INDEX('Resin Fractions'!$A$24:$I$41,MATCH('Disposed Waste by Resin'!$A219,'Resin Fractions'!$A$24:$A$41,0),MATCH('Disposed Waste by Resin'!M$1,'Resin Fractions'!$A$24:$I$24,0)))*$E219</f>
        <v>0</v>
      </c>
    </row>
    <row r="220" spans="1:13" x14ac:dyDescent="0.2">
      <c r="A220" s="37">
        <f>'DRS County Waste Raw'!A219</f>
        <v>2018</v>
      </c>
      <c r="B220" s="63" t="str">
        <f>'DRS County Waste Raw'!B219</f>
        <v>siskiyou</v>
      </c>
      <c r="C220" s="63" t="str">
        <f>'DRS County Waste Raw'!C219</f>
        <v>Mountain </v>
      </c>
      <c r="D220" s="63">
        <f>'DRS County Waste Raw'!D219</f>
        <v>44595</v>
      </c>
      <c r="E220" s="68">
        <f>'DRS County Waste Raw'!E219</f>
        <v>3121.1978221415611</v>
      </c>
      <c r="F220" s="9">
        <f>(INDEX('Resin Fractions'!$A$24:$I$41,MATCH('Disposed Waste by Resin'!$A220,'Resin Fractions'!$A$24:$A$41,0),MATCH('Disposed Waste by Resin'!F$1,'Resin Fractions'!$A$24:$I$24,0)))*$E220</f>
        <v>28.999223193813183</v>
      </c>
      <c r="G220" s="9">
        <f>(INDEX('Resin Fractions'!$A$24:$I$41,MATCH('Disposed Waste by Resin'!$A220,'Resin Fractions'!$A$24:$A$41,0),MATCH('Disposed Waste by Resin'!G$1,'Resin Fractions'!$A$24:$I$24,0)))*$E220</f>
        <v>59.818519208013058</v>
      </c>
      <c r="H220" s="9">
        <f>(INDEX('Resin Fractions'!$A$24:$I$41,MATCH('Disposed Waste by Resin'!$A220,'Resin Fractions'!$A$24:$A$41,0),MATCH('Disposed Waste by Resin'!H$1,'Resin Fractions'!$A$24:$I$24,0)))*$E220</f>
        <v>74.661388374243927</v>
      </c>
      <c r="I220" s="9">
        <f>(INDEX('Resin Fractions'!$A$24:$I$41,MATCH('Disposed Waste by Resin'!$A220,'Resin Fractions'!$A$24:$A$41,0),MATCH('Disposed Waste by Resin'!I$1,'Resin Fractions'!$A$24:$I$24,0)))*$E220</f>
        <v>155.28687157578827</v>
      </c>
      <c r="J220" s="9">
        <f>(INDEX('Resin Fractions'!$A$24:$I$41,MATCH('Disposed Waste by Resin'!$A220,'Resin Fractions'!$A$24:$A$41,0),MATCH('Disposed Waste by Resin'!J$1,'Resin Fractions'!$A$24:$I$24,0)))*$E220</f>
        <v>5.0563923795234462</v>
      </c>
      <c r="K220" s="9">
        <f>(INDEX('Resin Fractions'!$A$24:$I$41,MATCH('Disposed Waste by Resin'!$A220,'Resin Fractions'!$A$24:$A$41,0),MATCH('Disposed Waste by Resin'!K$1,'Resin Fractions'!$A$24:$I$24,0)))*$E220</f>
        <v>21.495851767636417</v>
      </c>
      <c r="L220" s="9">
        <f>(INDEX('Resin Fractions'!$A$24:$I$41,MATCH('Disposed Waste by Resin'!$A220,'Resin Fractions'!$A$24:$A$41,0),MATCH('Disposed Waste by Resin'!L$1,'Resin Fractions'!$A$24:$I$24,0)))*$E220</f>
        <v>13.940119727987272</v>
      </c>
      <c r="M220" s="9">
        <f>(INDEX('Resin Fractions'!$A$24:$I$41,MATCH('Disposed Waste by Resin'!$A220,'Resin Fractions'!$A$24:$A$41,0),MATCH('Disposed Waste by Resin'!M$1,'Resin Fractions'!$A$24:$I$24,0)))*$E220</f>
        <v>359.25836622700547</v>
      </c>
    </row>
    <row r="221" spans="1:13" x14ac:dyDescent="0.2">
      <c r="A221" s="37">
        <f>'DRS County Waste Raw'!A220</f>
        <v>2018</v>
      </c>
      <c r="B221" s="63" t="str">
        <f>'DRS County Waste Raw'!B220</f>
        <v>solano</v>
      </c>
      <c r="C221" s="63" t="str">
        <f>'DRS County Waste Raw'!C220</f>
        <v>Bay Area </v>
      </c>
      <c r="D221" s="63">
        <f>'DRS County Waste Raw'!D220</f>
        <v>436813</v>
      </c>
      <c r="E221" s="68">
        <f>'DRS County Waste Raw'!E220</f>
        <v>401096.62431941921</v>
      </c>
      <c r="F221" s="9">
        <f>(INDEX('Resin Fractions'!$A$24:$I$41,MATCH('Disposed Waste by Resin'!$A221,'Resin Fractions'!$A$24:$A$41,0),MATCH('Disposed Waste by Resin'!F$1,'Resin Fractions'!$A$24:$I$24,0)))*$E221</f>
        <v>3726.6111261551209</v>
      </c>
      <c r="G221" s="9">
        <f>(INDEX('Resin Fractions'!$A$24:$I$41,MATCH('Disposed Waste by Resin'!$A221,'Resin Fractions'!$A$24:$A$41,0),MATCH('Disposed Waste by Resin'!G$1,'Resin Fractions'!$A$24:$I$24,0)))*$E221</f>
        <v>7687.1148492785851</v>
      </c>
      <c r="H221" s="9">
        <f>(INDEX('Resin Fractions'!$A$24:$I$41,MATCH('Disposed Waste by Resin'!$A221,'Resin Fractions'!$A$24:$A$41,0),MATCH('Disposed Waste by Resin'!H$1,'Resin Fractions'!$A$24:$I$24,0)))*$E221</f>
        <v>9594.5315069337994</v>
      </c>
      <c r="I221" s="9">
        <f>(INDEX('Resin Fractions'!$A$24:$I$41,MATCH('Disposed Waste by Resin'!$A221,'Resin Fractions'!$A$24:$A$41,0),MATCH('Disposed Waste by Resin'!I$1,'Resin Fractions'!$A$24:$I$24,0)))*$E221</f>
        <v>19955.492583112187</v>
      </c>
      <c r="J221" s="9">
        <f>(INDEX('Resin Fractions'!$A$24:$I$41,MATCH('Disposed Waste by Resin'!$A221,'Resin Fractions'!$A$24:$A$41,0),MATCH('Disposed Waste by Resin'!J$1,'Resin Fractions'!$A$24:$I$24,0)))*$E221</f>
        <v>649.78320190859904</v>
      </c>
      <c r="K221" s="9">
        <f>(INDEX('Resin Fractions'!$A$24:$I$41,MATCH('Disposed Waste by Resin'!$A221,'Resin Fractions'!$A$24:$A$41,0),MATCH('Disposed Waste by Resin'!K$1,'Resin Fractions'!$A$24:$I$24,0)))*$E221</f>
        <v>2762.3733169702764</v>
      </c>
      <c r="L221" s="9">
        <f>(INDEX('Resin Fractions'!$A$24:$I$41,MATCH('Disposed Waste by Resin'!$A221,'Resin Fractions'!$A$24:$A$41,0),MATCH('Disposed Waste by Resin'!L$1,'Resin Fractions'!$A$24:$I$24,0)))*$E221</f>
        <v>1791.4067880733776</v>
      </c>
      <c r="M221" s="9">
        <f>(INDEX('Resin Fractions'!$A$24:$I$41,MATCH('Disposed Waste by Resin'!$A221,'Resin Fractions'!$A$24:$A$41,0),MATCH('Disposed Waste by Resin'!M$1,'Resin Fractions'!$A$24:$I$24,0)))*$E221</f>
        <v>46167.313372431941</v>
      </c>
    </row>
    <row r="222" spans="1:13" x14ac:dyDescent="0.2">
      <c r="A222" s="37">
        <f>'DRS County Waste Raw'!A221</f>
        <v>2018</v>
      </c>
      <c r="B222" s="63" t="str">
        <f>'DRS County Waste Raw'!B221</f>
        <v>sonoma</v>
      </c>
      <c r="C222" s="63" t="str">
        <f>'DRS County Waste Raw'!C221</f>
        <v>Bay Area </v>
      </c>
      <c r="D222" s="63">
        <f>'DRS County Waste Raw'!D221</f>
        <v>500485</v>
      </c>
      <c r="E222" s="68">
        <f>'DRS County Waste Raw'!E221</f>
        <v>1130380.1905626131</v>
      </c>
      <c r="F222" s="9">
        <f>(INDEX('Resin Fractions'!$A$24:$I$41,MATCH('Disposed Waste by Resin'!$A222,'Resin Fractions'!$A$24:$A$41,0),MATCH('Disposed Waste by Resin'!F$1,'Resin Fractions'!$A$24:$I$24,0)))*$E222</f>
        <v>10502.425449438097</v>
      </c>
      <c r="G222" s="9">
        <f>(INDEX('Resin Fractions'!$A$24:$I$41,MATCH('Disposed Waste by Resin'!$A222,'Resin Fractions'!$A$24:$A$41,0),MATCH('Disposed Waste by Resin'!G$1,'Resin Fractions'!$A$24:$I$24,0)))*$E222</f>
        <v>21664.012662655365</v>
      </c>
      <c r="H222" s="9">
        <f>(INDEX('Resin Fractions'!$A$24:$I$41,MATCH('Disposed Waste by Resin'!$A222,'Resin Fractions'!$A$24:$A$41,0),MATCH('Disposed Waste by Resin'!H$1,'Resin Fractions'!$A$24:$I$24,0)))*$E222</f>
        <v>27039.540339112591</v>
      </c>
      <c r="I222" s="9">
        <f>(INDEX('Resin Fractions'!$A$24:$I$41,MATCH('Disposed Waste by Resin'!$A222,'Resin Fractions'!$A$24:$A$41,0),MATCH('Disposed Waste by Resin'!I$1,'Resin Fractions'!$A$24:$I$24,0)))*$E222</f>
        <v>56239.050994618534</v>
      </c>
      <c r="J222" s="9">
        <f>(INDEX('Resin Fractions'!$A$24:$I$41,MATCH('Disposed Waste by Resin'!$A222,'Resin Fractions'!$A$24:$A$41,0),MATCH('Disposed Waste by Resin'!J$1,'Resin Fractions'!$A$24:$I$24,0)))*$E222</f>
        <v>1831.2347077069778</v>
      </c>
      <c r="K222" s="9">
        <f>(INDEX('Resin Fractions'!$A$24:$I$41,MATCH('Disposed Waste by Resin'!$A222,'Resin Fractions'!$A$24:$A$41,0),MATCH('Disposed Waste by Resin'!K$1,'Resin Fractions'!$A$24:$I$24,0)))*$E222</f>
        <v>7784.9871754474416</v>
      </c>
      <c r="L222" s="9">
        <f>(INDEX('Resin Fractions'!$A$24:$I$41,MATCH('Disposed Waste by Resin'!$A222,'Resin Fractions'!$A$24:$A$41,0),MATCH('Disposed Waste by Resin'!L$1,'Resin Fractions'!$A$24:$I$24,0)))*$E222</f>
        <v>5048.5858611089379</v>
      </c>
      <c r="M222" s="9">
        <f>(INDEX('Resin Fractions'!$A$24:$I$41,MATCH('Disposed Waste by Resin'!$A222,'Resin Fractions'!$A$24:$A$41,0),MATCH('Disposed Waste by Resin'!M$1,'Resin Fractions'!$A$24:$I$24,0)))*$E222</f>
        <v>130109.83719008791</v>
      </c>
    </row>
    <row r="223" spans="1:13" x14ac:dyDescent="0.2">
      <c r="A223" s="37">
        <f>'DRS County Waste Raw'!A222</f>
        <v>2018</v>
      </c>
      <c r="B223" s="63" t="str">
        <f>'DRS County Waste Raw'!B222</f>
        <v>stanislaus</v>
      </c>
      <c r="C223" s="63" t="str">
        <f>'DRS County Waste Raw'!C222</f>
        <v>Central Valley </v>
      </c>
      <c r="D223" s="63">
        <f>'DRS County Waste Raw'!D222</f>
        <v>550289</v>
      </c>
      <c r="E223" s="68">
        <f>'DRS County Waste Raw'!E222</f>
        <v>355465.28130671498</v>
      </c>
      <c r="F223" s="9">
        <f>(INDEX('Resin Fractions'!$A$24:$I$41,MATCH('Disposed Waste by Resin'!$A223,'Resin Fractions'!$A$24:$A$41,0),MATCH('Disposed Waste by Resin'!F$1,'Resin Fractions'!$A$24:$I$24,0)))*$E223</f>
        <v>3302.6477710381696</v>
      </c>
      <c r="G223" s="9">
        <f>(INDEX('Resin Fractions'!$A$24:$I$41,MATCH('Disposed Waste by Resin'!$A223,'Resin Fractions'!$A$24:$A$41,0),MATCH('Disposed Waste by Resin'!G$1,'Resin Fractions'!$A$24:$I$24,0)))*$E223</f>
        <v>6812.5790062989154</v>
      </c>
      <c r="H223" s="9">
        <f>(INDEX('Resin Fractions'!$A$24:$I$41,MATCH('Disposed Waste by Resin'!$A223,'Resin Fractions'!$A$24:$A$41,0),MATCH('Disposed Waste by Resin'!H$1,'Resin Fractions'!$A$24:$I$24,0)))*$E223</f>
        <v>8502.9956233247758</v>
      </c>
      <c r="I223" s="9">
        <f>(INDEX('Resin Fractions'!$A$24:$I$41,MATCH('Disposed Waste by Resin'!$A223,'Resin Fractions'!$A$24:$A$41,0),MATCH('Disposed Waste by Resin'!I$1,'Resin Fractions'!$A$24:$I$24,0)))*$E223</f>
        <v>17685.226837065169</v>
      </c>
      <c r="J223" s="9">
        <f>(INDEX('Resin Fractions'!$A$24:$I$41,MATCH('Disposed Waste by Resin'!$A223,'Resin Fractions'!$A$24:$A$41,0),MATCH('Disposed Waste by Resin'!J$1,'Resin Fractions'!$A$24:$I$24,0)))*$E223</f>
        <v>575.8596673475804</v>
      </c>
      <c r="K223" s="9">
        <f>(INDEX('Resin Fractions'!$A$24:$I$41,MATCH('Disposed Waste by Resin'!$A223,'Resin Fractions'!$A$24:$A$41,0),MATCH('Disposed Waste by Resin'!K$1,'Resin Fractions'!$A$24:$I$24,0)))*$E223</f>
        <v>2448.1078838724657</v>
      </c>
      <c r="L223" s="9">
        <f>(INDEX('Resin Fractions'!$A$24:$I$41,MATCH('Disposed Waste by Resin'!$A223,'Resin Fractions'!$A$24:$A$41,0),MATCH('Disposed Waste by Resin'!L$1,'Resin Fractions'!$A$24:$I$24,0)))*$E223</f>
        <v>1587.6047796157727</v>
      </c>
      <c r="M223" s="9">
        <f>(INDEX('Resin Fractions'!$A$24:$I$41,MATCH('Disposed Waste by Resin'!$A223,'Resin Fractions'!$A$24:$A$41,0),MATCH('Disposed Waste by Resin'!M$1,'Resin Fractions'!$A$24:$I$24,0)))*$E223</f>
        <v>40915.021568562843</v>
      </c>
    </row>
    <row r="224" spans="1:13" x14ac:dyDescent="0.2">
      <c r="A224" s="37">
        <f>'DRS County Waste Raw'!A223</f>
        <v>2018</v>
      </c>
      <c r="B224" s="63" t="str">
        <f>'DRS County Waste Raw'!B223</f>
        <v>tehama</v>
      </c>
      <c r="C224" s="63" t="str">
        <f>'DRS County Waste Raw'!C223</f>
        <v>Central Valley </v>
      </c>
      <c r="D224" s="63">
        <f>'DRS County Waste Raw'!D223</f>
        <v>64353</v>
      </c>
      <c r="E224" s="68">
        <f>'DRS County Waste Raw'!E223</f>
        <v>53659.219600725948</v>
      </c>
      <c r="F224" s="9">
        <f>(INDEX('Resin Fractions'!$A$24:$I$41,MATCH('Disposed Waste by Resin'!$A224,'Resin Fractions'!$A$24:$A$41,0),MATCH('Disposed Waste by Resin'!F$1,'Resin Fractions'!$A$24:$I$24,0)))*$E224</f>
        <v>498.55080462013456</v>
      </c>
      <c r="G224" s="9">
        <f>(INDEX('Resin Fractions'!$A$24:$I$41,MATCH('Disposed Waste by Resin'!$A224,'Resin Fractions'!$A$24:$A$41,0),MATCH('Disposed Waste by Resin'!G$1,'Resin Fractions'!$A$24:$I$24,0)))*$E224</f>
        <v>1028.3920601260229</v>
      </c>
      <c r="H224" s="9">
        <f>(INDEX('Resin Fractions'!$A$24:$I$41,MATCH('Disposed Waste by Resin'!$A224,'Resin Fractions'!$A$24:$A$41,0),MATCH('Disposed Waste by Resin'!H$1,'Resin Fractions'!$A$24:$I$24,0)))*$E224</f>
        <v>1283.5687011084101</v>
      </c>
      <c r="I224" s="9">
        <f>(INDEX('Resin Fractions'!$A$24:$I$41,MATCH('Disposed Waste by Resin'!$A224,'Resin Fractions'!$A$24:$A$41,0),MATCH('Disposed Waste by Resin'!I$1,'Resin Fractions'!$A$24:$I$24,0)))*$E224</f>
        <v>2669.6713306296256</v>
      </c>
      <c r="J224" s="9">
        <f>(INDEX('Resin Fractions'!$A$24:$I$41,MATCH('Disposed Waste by Resin'!$A224,'Resin Fractions'!$A$24:$A$41,0),MATCH('Disposed Waste by Resin'!J$1,'Resin Fractions'!$A$24:$I$24,0)))*$E224</f>
        <v>86.928828142691202</v>
      </c>
      <c r="K224" s="9">
        <f>(INDEX('Resin Fractions'!$A$24:$I$41,MATCH('Disposed Waste by Resin'!$A224,'Resin Fractions'!$A$24:$A$41,0),MATCH('Disposed Waste by Resin'!K$1,'Resin Fractions'!$A$24:$I$24,0)))*$E224</f>
        <v>369.5538367743809</v>
      </c>
      <c r="L224" s="9">
        <f>(INDEX('Resin Fractions'!$A$24:$I$41,MATCH('Disposed Waste by Resin'!$A224,'Resin Fractions'!$A$24:$A$41,0),MATCH('Disposed Waste by Resin'!L$1,'Resin Fractions'!$A$24:$I$24,0)))*$E224</f>
        <v>239.6566921962164</v>
      </c>
      <c r="M224" s="9">
        <f>(INDEX('Resin Fractions'!$A$24:$I$41,MATCH('Disposed Waste by Resin'!$A224,'Resin Fractions'!$A$24:$A$41,0),MATCH('Disposed Waste by Resin'!M$1,'Resin Fractions'!$A$24:$I$24,0)))*$E224</f>
        <v>6176.3222535974801</v>
      </c>
    </row>
    <row r="225" spans="1:13" x14ac:dyDescent="0.2">
      <c r="A225" s="37">
        <f>'DRS County Waste Raw'!A224</f>
        <v>2018</v>
      </c>
      <c r="B225" s="63" t="str">
        <f>'DRS County Waste Raw'!B224</f>
        <v>trinity</v>
      </c>
      <c r="C225" s="63" t="str">
        <f>'DRS County Waste Raw'!C224</f>
        <v>Mountain </v>
      </c>
      <c r="D225" s="63">
        <f>'DRS County Waste Raw'!D224</f>
        <v>13639</v>
      </c>
      <c r="E225" s="68">
        <f>'DRS County Waste Raw'!E224</f>
        <v>6926.49727767695</v>
      </c>
      <c r="F225" s="9">
        <f>(INDEX('Resin Fractions'!$A$24:$I$41,MATCH('Disposed Waste by Resin'!$A225,'Resin Fractions'!$A$24:$A$41,0),MATCH('Disposed Waste by Resin'!F$1,'Resin Fractions'!$A$24:$I$24,0)))*$E225</f>
        <v>64.354472850706472</v>
      </c>
      <c r="G225" s="9">
        <f>(INDEX('Resin Fractions'!$A$24:$I$41,MATCH('Disposed Waste by Resin'!$A225,'Resin Fractions'!$A$24:$A$41,0),MATCH('Disposed Waste by Resin'!G$1,'Resin Fractions'!$A$24:$I$24,0)))*$E225</f>
        <v>132.74801344205758</v>
      </c>
      <c r="H225" s="9">
        <f>(INDEX('Resin Fractions'!$A$24:$I$41,MATCH('Disposed Waste by Resin'!$A225,'Resin Fractions'!$A$24:$A$41,0),MATCH('Disposed Waste by Resin'!H$1,'Resin Fractions'!$A$24:$I$24,0)))*$E225</f>
        <v>165.68699992458446</v>
      </c>
      <c r="I225" s="9">
        <f>(INDEX('Resin Fractions'!$A$24:$I$41,MATCH('Disposed Waste by Resin'!$A225,'Resin Fractions'!$A$24:$A$41,0),MATCH('Disposed Waste by Resin'!I$1,'Resin Fractions'!$A$24:$I$24,0)))*$E225</f>
        <v>344.60939502087228</v>
      </c>
      <c r="J225" s="9">
        <f>(INDEX('Resin Fractions'!$A$24:$I$41,MATCH('Disposed Waste by Resin'!$A225,'Resin Fractions'!$A$24:$A$41,0),MATCH('Disposed Waste by Resin'!J$1,'Resin Fractions'!$A$24:$I$24,0)))*$E225</f>
        <v>11.221040782222858</v>
      </c>
      <c r="K225" s="9">
        <f>(INDEX('Resin Fractions'!$A$24:$I$41,MATCH('Disposed Waste by Resin'!$A225,'Resin Fractions'!$A$24:$A$41,0),MATCH('Disposed Waste by Resin'!K$1,'Resin Fractions'!$A$24:$I$24,0)))*$E225</f>
        <v>47.703147071825683</v>
      </c>
      <c r="L225" s="9">
        <f>(INDEX('Resin Fractions'!$A$24:$I$41,MATCH('Disposed Waste by Resin'!$A225,'Resin Fractions'!$A$24:$A$41,0),MATCH('Disposed Waste by Resin'!L$1,'Resin Fractions'!$A$24:$I$24,0)))*$E225</f>
        <v>30.935623708767057</v>
      </c>
      <c r="M225" s="9">
        <f>(INDEX('Resin Fractions'!$A$24:$I$41,MATCH('Disposed Waste by Resin'!$A225,'Resin Fractions'!$A$24:$A$41,0),MATCH('Disposed Waste by Resin'!M$1,'Resin Fractions'!$A$24:$I$24,0)))*$E225</f>
        <v>797.2586928010362</v>
      </c>
    </row>
    <row r="226" spans="1:13" x14ac:dyDescent="0.2">
      <c r="A226" s="37">
        <f>'DRS County Waste Raw'!A225</f>
        <v>2018</v>
      </c>
      <c r="B226" s="63" t="str">
        <f>'DRS County Waste Raw'!B225</f>
        <v>tulare</v>
      </c>
      <c r="C226" s="63" t="str">
        <f>'DRS County Waste Raw'!C225</f>
        <v>Central Valley </v>
      </c>
      <c r="D226" s="63">
        <f>'DRS County Waste Raw'!D225</f>
        <v>472348</v>
      </c>
      <c r="E226" s="68">
        <f>'DRS County Waste Raw'!E225</f>
        <v>384670.50816696911</v>
      </c>
      <c r="F226" s="9">
        <f>(INDEX('Resin Fractions'!$A$24:$I$41,MATCH('Disposed Waste by Resin'!$A226,'Resin Fractions'!$A$24:$A$41,0),MATCH('Disposed Waste by Resin'!F$1,'Resin Fractions'!$A$24:$I$24,0)))*$E226</f>
        <v>3573.9951640609388</v>
      </c>
      <c r="G226" s="9">
        <f>(INDEX('Resin Fractions'!$A$24:$I$41,MATCH('Disposed Waste by Resin'!$A226,'Resin Fractions'!$A$24:$A$41,0),MATCH('Disposed Waste by Resin'!G$1,'Resin Fractions'!$A$24:$I$24,0)))*$E226</f>
        <v>7372.3043180113928</v>
      </c>
      <c r="H226" s="9">
        <f>(INDEX('Resin Fractions'!$A$24:$I$41,MATCH('Disposed Waste by Resin'!$A226,'Resin Fractions'!$A$24:$A$41,0),MATCH('Disposed Waste by Resin'!H$1,'Resin Fractions'!$A$24:$I$24,0)))*$E226</f>
        <v>9201.6065122927866</v>
      </c>
      <c r="I226" s="9">
        <f>(INDEX('Resin Fractions'!$A$24:$I$41,MATCH('Disposed Waste by Resin'!$A226,'Resin Fractions'!$A$24:$A$41,0),MATCH('Disposed Waste by Resin'!I$1,'Resin Fractions'!$A$24:$I$24,0)))*$E226</f>
        <v>19138.254992031103</v>
      </c>
      <c r="J226" s="9">
        <f>(INDEX('Resin Fractions'!$A$24:$I$41,MATCH('Disposed Waste by Resin'!$A226,'Resin Fractions'!$A$24:$A$41,0),MATCH('Disposed Waste by Resin'!J$1,'Resin Fractions'!$A$24:$I$24,0)))*$E226</f>
        <v>623.17262056408583</v>
      </c>
      <c r="K226" s="9">
        <f>(INDEX('Resin Fractions'!$A$24:$I$41,MATCH('Disposed Waste by Resin'!$A226,'Resin Fractions'!$A$24:$A$41,0),MATCH('Disposed Waste by Resin'!K$1,'Resin Fractions'!$A$24:$I$24,0)))*$E226</f>
        <v>2649.2458005321241</v>
      </c>
      <c r="L226" s="9">
        <f>(INDEX('Resin Fractions'!$A$24:$I$41,MATCH('Disposed Waste by Resin'!$A226,'Resin Fractions'!$A$24:$A$41,0),MATCH('Disposed Waste by Resin'!L$1,'Resin Fractions'!$A$24:$I$24,0)))*$E226</f>
        <v>1718.0432786518993</v>
      </c>
      <c r="M226" s="9">
        <f>(INDEX('Resin Fractions'!$A$24:$I$41,MATCH('Disposed Waste by Resin'!$A226,'Resin Fractions'!$A$24:$A$41,0),MATCH('Disposed Waste by Resin'!M$1,'Resin Fractions'!$A$24:$I$24,0)))*$E226</f>
        <v>44276.622686144321</v>
      </c>
    </row>
    <row r="227" spans="1:13" x14ac:dyDescent="0.2">
      <c r="A227" s="37">
        <f>'DRS County Waste Raw'!A226</f>
        <v>2018</v>
      </c>
      <c r="B227" s="63" t="str">
        <f>'DRS County Waste Raw'!B226</f>
        <v>tuolumne</v>
      </c>
      <c r="C227" s="63" t="str">
        <f>'DRS County Waste Raw'!C226</f>
        <v>Mountain </v>
      </c>
      <c r="D227" s="63">
        <f>'DRS County Waste Raw'!D226</f>
        <v>54733</v>
      </c>
      <c r="E227" s="68">
        <f>'DRS County Waste Raw'!E226</f>
        <v>41584.627949183297</v>
      </c>
      <c r="F227" s="9">
        <f>(INDEX('Resin Fractions'!$A$24:$I$41,MATCH('Disposed Waste by Resin'!$A227,'Resin Fractions'!$A$24:$A$41,0),MATCH('Disposed Waste by Resin'!F$1,'Resin Fractions'!$A$24:$I$24,0)))*$E227</f>
        <v>386.36509957021042</v>
      </c>
      <c r="G227" s="9">
        <f>(INDEX('Resin Fractions'!$A$24:$I$41,MATCH('Disposed Waste by Resin'!$A227,'Resin Fractions'!$A$24:$A$41,0),MATCH('Disposed Waste by Resin'!G$1,'Resin Fractions'!$A$24:$I$24,0)))*$E227</f>
        <v>796.97955960686818</v>
      </c>
      <c r="H227" s="9">
        <f>(INDEX('Resin Fractions'!$A$24:$I$41,MATCH('Disposed Waste by Resin'!$A227,'Resin Fractions'!$A$24:$A$41,0),MATCH('Disposed Waste by Resin'!H$1,'Resin Fractions'!$A$24:$I$24,0)))*$E227</f>
        <v>994.73542999659219</v>
      </c>
      <c r="I227" s="9">
        <f>(INDEX('Resin Fractions'!$A$24:$I$41,MATCH('Disposed Waste by Resin'!$A227,'Resin Fractions'!$A$24:$A$41,0),MATCH('Disposed Waste by Resin'!I$1,'Resin Fractions'!$A$24:$I$24,0)))*$E227</f>
        <v>2068.9322330236078</v>
      </c>
      <c r="J227" s="9">
        <f>(INDEX('Resin Fractions'!$A$24:$I$41,MATCH('Disposed Waste by Resin'!$A227,'Resin Fractions'!$A$24:$A$41,0),MATCH('Disposed Waste by Resin'!J$1,'Resin Fractions'!$A$24:$I$24,0)))*$E227</f>
        <v>67.367788858476104</v>
      </c>
      <c r="K227" s="9">
        <f>(INDEX('Resin Fractions'!$A$24:$I$41,MATCH('Disposed Waste by Resin'!$A227,'Resin Fractions'!$A$24:$A$41,0),MATCH('Disposed Waste by Resin'!K$1,'Resin Fractions'!$A$24:$I$24,0)))*$E227</f>
        <v>286.39549594284324</v>
      </c>
      <c r="L227" s="9">
        <f>(INDEX('Resin Fractions'!$A$24:$I$41,MATCH('Disposed Waste by Resin'!$A227,'Resin Fractions'!$A$24:$A$41,0),MATCH('Disposed Waste by Resin'!L$1,'Resin Fractions'!$A$24:$I$24,0)))*$E227</f>
        <v>185.72827660685491</v>
      </c>
      <c r="M227" s="9">
        <f>(INDEX('Resin Fractions'!$A$24:$I$41,MATCH('Disposed Waste by Resin'!$A227,'Resin Fractions'!$A$24:$A$41,0),MATCH('Disposed Waste by Resin'!M$1,'Resin Fractions'!$A$24:$I$24,0)))*$E227</f>
        <v>4786.5038836054518</v>
      </c>
    </row>
    <row r="228" spans="1:13" x14ac:dyDescent="0.2">
      <c r="A228" s="37">
        <f>'DRS County Waste Raw'!A227</f>
        <v>2018</v>
      </c>
      <c r="B228" s="63" t="str">
        <f>'DRS County Waste Raw'!B227</f>
        <v>ventura</v>
      </c>
      <c r="C228" s="63" t="str">
        <f>'DRS County Waste Raw'!C227</f>
        <v>Southern </v>
      </c>
      <c r="D228" s="63">
        <f>'DRS County Waste Raw'!D227</f>
        <v>848112</v>
      </c>
      <c r="E228" s="68">
        <f>'DRS County Waste Raw'!E227</f>
        <v>1084736.5789473681</v>
      </c>
      <c r="F228" s="9">
        <f>(INDEX('Resin Fractions'!$A$24:$I$41,MATCH('Disposed Waste by Resin'!$A228,'Resin Fractions'!$A$24:$A$41,0),MATCH('Disposed Waste by Resin'!F$1,'Resin Fractions'!$A$24:$I$24,0)))*$E228</f>
        <v>10078.348106050094</v>
      </c>
      <c r="G228" s="9">
        <f>(INDEX('Resin Fractions'!$A$24:$I$41,MATCH('Disposed Waste by Resin'!$A228,'Resin Fractions'!$A$24:$A$41,0),MATCH('Disposed Waste by Resin'!G$1,'Resin Fractions'!$A$24:$I$24,0)))*$E228</f>
        <v>20789.24168890906</v>
      </c>
      <c r="H228" s="9">
        <f>(INDEX('Resin Fractions'!$A$24:$I$41,MATCH('Disposed Waste by Resin'!$A228,'Resin Fractions'!$A$24:$A$41,0),MATCH('Disposed Waste by Resin'!H$1,'Resin Fractions'!$A$24:$I$24,0)))*$E228</f>
        <v>25947.71098134675</v>
      </c>
      <c r="I228" s="9">
        <f>(INDEX('Resin Fractions'!$A$24:$I$41,MATCH('Disposed Waste by Resin'!$A228,'Resin Fractions'!$A$24:$A$41,0),MATCH('Disposed Waste by Resin'!I$1,'Resin Fractions'!$A$24:$I$24,0)))*$E228</f>
        <v>53968.174856979655</v>
      </c>
      <c r="J228" s="9">
        <f>(INDEX('Resin Fractions'!$A$24:$I$41,MATCH('Disposed Waste by Resin'!$A228,'Resin Fractions'!$A$24:$A$41,0),MATCH('Disposed Waste by Resin'!J$1,'Resin Fractions'!$A$24:$I$24,0)))*$E228</f>
        <v>1757.2912978058077</v>
      </c>
      <c r="K228" s="9">
        <f>(INDEX('Resin Fractions'!$A$24:$I$41,MATCH('Disposed Waste by Resin'!$A228,'Resin Fractions'!$A$24:$A$41,0),MATCH('Disposed Waste by Resin'!K$1,'Resin Fractions'!$A$24:$I$24,0)))*$E228</f>
        <v>7470.6372478457124</v>
      </c>
      <c r="L228" s="9">
        <f>(INDEX('Resin Fractions'!$A$24:$I$41,MATCH('Disposed Waste by Resin'!$A228,'Resin Fractions'!$A$24:$A$41,0),MATCH('Disposed Waste by Resin'!L$1,'Resin Fractions'!$A$24:$I$24,0)))*$E228</f>
        <v>4844.729057730261</v>
      </c>
      <c r="M228" s="9">
        <f>(INDEX('Resin Fractions'!$A$24:$I$41,MATCH('Disposed Waste by Resin'!$A228,'Resin Fractions'!$A$24:$A$41,0),MATCH('Disposed Waste by Resin'!M$1,'Resin Fractions'!$A$24:$I$24,0)))*$E228</f>
        <v>124856.13323666732</v>
      </c>
    </row>
    <row r="229" spans="1:13" x14ac:dyDescent="0.2">
      <c r="A229" s="37">
        <f>'DRS County Waste Raw'!A228</f>
        <v>2018</v>
      </c>
      <c r="B229" s="63" t="str">
        <f>'DRS County Waste Raw'!B228</f>
        <v>yolo</v>
      </c>
      <c r="C229" s="63" t="str">
        <f>'DRS County Waste Raw'!C228</f>
        <v>Central Valley </v>
      </c>
      <c r="D229" s="63">
        <f>'DRS County Waste Raw'!D228</f>
        <v>219651</v>
      </c>
      <c r="E229" s="68">
        <f>'DRS County Waste Raw'!E228</f>
        <v>177185.2268602541</v>
      </c>
      <c r="F229" s="9">
        <f>(INDEX('Resin Fractions'!$A$24:$I$41,MATCH('Disposed Waste by Resin'!$A229,'Resin Fractions'!$A$24:$A$41,0),MATCH('Disposed Waste by Resin'!F$1,'Resin Fractions'!$A$24:$I$24,0)))*$E229</f>
        <v>1646.2378334101913</v>
      </c>
      <c r="G229" s="9">
        <f>(INDEX('Resin Fractions'!$A$24:$I$41,MATCH('Disposed Waste by Resin'!$A229,'Resin Fractions'!$A$24:$A$41,0),MATCH('Disposed Waste by Resin'!G$1,'Resin Fractions'!$A$24:$I$24,0)))*$E229</f>
        <v>3395.7981839946151</v>
      </c>
      <c r="H229" s="9">
        <f>(INDEX('Resin Fractions'!$A$24:$I$41,MATCH('Disposed Waste by Resin'!$A229,'Resin Fractions'!$A$24:$A$41,0),MATCH('Disposed Waste by Resin'!H$1,'Resin Fractions'!$A$24:$I$24,0)))*$E229</f>
        <v>4238.4032639479246</v>
      </c>
      <c r="I229" s="9">
        <f>(INDEX('Resin Fractions'!$A$24:$I$41,MATCH('Disposed Waste by Resin'!$A229,'Resin Fractions'!$A$24:$A$41,0),MATCH('Disposed Waste by Resin'!I$1,'Resin Fractions'!$A$24:$I$24,0)))*$E229</f>
        <v>8815.3783055303156</v>
      </c>
      <c r="J229" s="9">
        <f>(INDEX('Resin Fractions'!$A$24:$I$41,MATCH('Disposed Waste by Resin'!$A229,'Resin Fractions'!$A$24:$A$41,0),MATCH('Disposed Waste by Resin'!J$1,'Resin Fractions'!$A$24:$I$24,0)))*$E229</f>
        <v>287.04301422509695</v>
      </c>
      <c r="K229" s="9">
        <f>(INDEX('Resin Fractions'!$A$24:$I$41,MATCH('Disposed Waste by Resin'!$A229,'Resin Fractions'!$A$24:$A$41,0),MATCH('Disposed Waste by Resin'!K$1,'Resin Fractions'!$A$24:$I$24,0)))*$E229</f>
        <v>1220.2838746663422</v>
      </c>
      <c r="L229" s="9">
        <f>(INDEX('Resin Fractions'!$A$24:$I$41,MATCH('Disposed Waste by Resin'!$A229,'Resin Fractions'!$A$24:$A$41,0),MATCH('Disposed Waste by Resin'!L$1,'Resin Fractions'!$A$24:$I$24,0)))*$E229</f>
        <v>791.35749068535108</v>
      </c>
      <c r="M229" s="9">
        <f>(INDEX('Resin Fractions'!$A$24:$I$41,MATCH('Disposed Waste by Resin'!$A229,'Resin Fractions'!$A$24:$A$41,0),MATCH('Disposed Waste by Resin'!M$1,'Resin Fractions'!$A$24:$I$24,0)))*$E229</f>
        <v>20394.501966459833</v>
      </c>
    </row>
    <row r="230" spans="1:13" x14ac:dyDescent="0.2">
      <c r="A230" s="37">
        <f>'DRS County Waste Raw'!A229</f>
        <v>2018</v>
      </c>
      <c r="B230" s="63" t="str">
        <f>'DRS County Waste Raw'!B229</f>
        <v>yuba</v>
      </c>
      <c r="C230" s="63" t="str">
        <f>'DRS County Waste Raw'!C229</f>
        <v>Central Valley </v>
      </c>
      <c r="D230" s="63">
        <f>'DRS County Waste Raw'!D229</f>
        <v>76630</v>
      </c>
      <c r="E230" s="68">
        <f>'DRS County Waste Raw'!E229</f>
        <v>139027.12341197819</v>
      </c>
      <c r="F230" s="9">
        <f>(INDEX('Resin Fractions'!$A$24:$I$41,MATCH('Disposed Waste by Resin'!$A230,'Resin Fractions'!$A$24:$A$41,0),MATCH('Disposed Waste by Resin'!F$1,'Resin Fractions'!$A$24:$I$24,0)))*$E230</f>
        <v>1291.7087642498393</v>
      </c>
      <c r="G230" s="9">
        <f>(INDEX('Resin Fractions'!$A$24:$I$41,MATCH('Disposed Waste by Resin'!$A230,'Resin Fractions'!$A$24:$A$41,0),MATCH('Disposed Waste by Resin'!G$1,'Resin Fractions'!$A$24:$I$24,0)))*$E230</f>
        <v>2664.4888040284654</v>
      </c>
      <c r="H230" s="9">
        <f>(INDEX('Resin Fractions'!$A$24:$I$41,MATCH('Disposed Waste by Resin'!$A230,'Resin Fractions'!$A$24:$A$41,0),MATCH('Disposed Waste by Resin'!H$1,'Resin Fractions'!$A$24:$I$24,0)))*$E230</f>
        <v>3325.6328650433306</v>
      </c>
      <c r="I230" s="9">
        <f>(INDEX('Resin Fractions'!$A$24:$I$41,MATCH('Disposed Waste by Resin'!$A230,'Resin Fractions'!$A$24:$A$41,0),MATCH('Disposed Waste by Resin'!I$1,'Resin Fractions'!$A$24:$I$24,0)))*$E230</f>
        <v>6916.9236584991932</v>
      </c>
      <c r="J230" s="9">
        <f>(INDEX('Resin Fractions'!$A$24:$I$41,MATCH('Disposed Waste by Resin'!$A230,'Resin Fractions'!$A$24:$A$41,0),MATCH('Disposed Waste by Resin'!J$1,'Resin Fractions'!$A$24:$I$24,0)))*$E230</f>
        <v>225.22625204353642</v>
      </c>
      <c r="K230" s="9">
        <f>(INDEX('Resin Fractions'!$A$24:$I$41,MATCH('Disposed Waste by Resin'!$A230,'Resin Fractions'!$A$24:$A$41,0),MATCH('Disposed Waste by Resin'!K$1,'Resin Fractions'!$A$24:$I$24,0)))*$E230</f>
        <v>957.48703121106905</v>
      </c>
      <c r="L230" s="9">
        <f>(INDEX('Resin Fractions'!$A$24:$I$41,MATCH('Disposed Waste by Resin'!$A230,'Resin Fractions'!$A$24:$A$41,0),MATCH('Disposed Waste by Resin'!L$1,'Resin Fractions'!$A$24:$I$24,0)))*$E230</f>
        <v>620.93300592875346</v>
      </c>
      <c r="M230" s="9">
        <f>(INDEX('Resin Fractions'!$A$24:$I$41,MATCH('Disposed Waste by Resin'!$A230,'Resin Fractions'!$A$24:$A$41,0),MATCH('Disposed Waste by Resin'!M$1,'Resin Fractions'!$A$24:$I$24,0)))*$E230</f>
        <v>16002.400381004185</v>
      </c>
    </row>
    <row r="231" spans="1:13" x14ac:dyDescent="0.2">
      <c r="A231" s="37">
        <f>'DRS County Waste Raw'!A230</f>
        <v>2017</v>
      </c>
      <c r="B231" s="63" t="str">
        <f>'DRS County Waste Raw'!B230</f>
        <v>alameda</v>
      </c>
      <c r="C231" s="63" t="str">
        <f>'DRS County Waste Raw'!C230</f>
        <v>Bay Area </v>
      </c>
      <c r="D231" s="63">
        <f>'DRS County Waste Raw'!D230</f>
        <v>1644303</v>
      </c>
      <c r="E231" s="68">
        <f>'DRS County Waste Raw'!E230</f>
        <v>1253475.8166969151</v>
      </c>
      <c r="F231" s="9">
        <f>(INDEX('Resin Fractions'!$A$24:$I$41,MATCH('Disposed Waste by Resin'!$A231,'Resin Fractions'!$A$24:$A$41,0),MATCH('Disposed Waste by Resin'!F$1,'Resin Fractions'!$A$24:$I$24,0)))*$E231</f>
        <v>11683.54520230146</v>
      </c>
      <c r="G231" s="9">
        <f>(INDEX('Resin Fractions'!$A$24:$I$41,MATCH('Disposed Waste by Resin'!$A231,'Resin Fractions'!$A$24:$A$41,0),MATCH('Disposed Waste by Resin'!G$1,'Resin Fractions'!$A$24:$I$24,0)))*$E231</f>
        <v>23435.917306153347</v>
      </c>
      <c r="H231" s="9">
        <f>(INDEX('Resin Fractions'!$A$24:$I$41,MATCH('Disposed Waste by Resin'!$A231,'Resin Fractions'!$A$24:$A$41,0),MATCH('Disposed Waste by Resin'!H$1,'Resin Fractions'!$A$24:$I$24,0)))*$E231</f>
        <v>29671.009887883058</v>
      </c>
      <c r="I231" s="9">
        <f>(INDEX('Resin Fractions'!$A$24:$I$41,MATCH('Disposed Waste by Resin'!$A231,'Resin Fractions'!$A$24:$A$41,0),MATCH('Disposed Waste by Resin'!I$1,'Resin Fractions'!$A$24:$I$24,0)))*$E231</f>
        <v>58833.754112413444</v>
      </c>
      <c r="J231" s="9">
        <f>(INDEX('Resin Fractions'!$A$24:$I$41,MATCH('Disposed Waste by Resin'!$A231,'Resin Fractions'!$A$24:$A$41,0),MATCH('Disposed Waste by Resin'!J$1,'Resin Fractions'!$A$24:$I$24,0)))*$E231</f>
        <v>2122.7217708239464</v>
      </c>
      <c r="K231" s="9">
        <f>(INDEX('Resin Fractions'!$A$24:$I$41,MATCH('Disposed Waste by Resin'!$A231,'Resin Fractions'!$A$24:$A$41,0),MATCH('Disposed Waste by Resin'!K$1,'Resin Fractions'!$A$24:$I$24,0)))*$E231</f>
        <v>9725.7423818552161</v>
      </c>
      <c r="L231" s="9">
        <f>(INDEX('Resin Fractions'!$A$24:$I$41,MATCH('Disposed Waste by Resin'!$A231,'Resin Fractions'!$A$24:$A$41,0),MATCH('Disposed Waste by Resin'!L$1,'Resin Fractions'!$A$24:$I$24,0)))*$E231</f>
        <v>5969.71405432349</v>
      </c>
      <c r="M231" s="9">
        <f>(INDEX('Resin Fractions'!$A$24:$I$41,MATCH('Disposed Waste by Resin'!$A231,'Resin Fractions'!$A$24:$A$41,0),MATCH('Disposed Waste by Resin'!M$1,'Resin Fractions'!$A$24:$I$24,0)))*$E231</f>
        <v>141442.40471575398</v>
      </c>
    </row>
    <row r="232" spans="1:13" x14ac:dyDescent="0.2">
      <c r="A232" s="37">
        <f>'DRS County Waste Raw'!A231</f>
        <v>2017</v>
      </c>
      <c r="B232" s="63" t="str">
        <f>'DRS County Waste Raw'!B231</f>
        <v>alpine</v>
      </c>
      <c r="C232" s="63" t="str">
        <f>'DRS County Waste Raw'!C231</f>
        <v>Mountain </v>
      </c>
      <c r="D232" s="63">
        <f>'DRS County Waste Raw'!D231</f>
        <v>1161</v>
      </c>
      <c r="E232" s="68">
        <f>'DRS County Waste Raw'!E231</f>
        <v>350.91651542649731</v>
      </c>
      <c r="F232" s="9">
        <f>(INDEX('Resin Fractions'!$A$24:$I$41,MATCH('Disposed Waste by Resin'!$A232,'Resin Fractions'!$A$24:$A$41,0),MATCH('Disposed Waste by Resin'!F$1,'Resin Fractions'!$A$24:$I$24,0)))*$E232</f>
        <v>3.2708640371088618</v>
      </c>
      <c r="G232" s="9">
        <f>(INDEX('Resin Fractions'!$A$24:$I$41,MATCH('Disposed Waste by Resin'!$A232,'Resin Fractions'!$A$24:$A$41,0),MATCH('Disposed Waste by Resin'!G$1,'Resin Fractions'!$A$24:$I$24,0)))*$E232</f>
        <v>6.5609964925932154</v>
      </c>
      <c r="H232" s="9">
        <f>(INDEX('Resin Fractions'!$A$24:$I$41,MATCH('Disposed Waste by Resin'!$A232,'Resin Fractions'!$A$24:$A$41,0),MATCH('Disposed Waste by Resin'!H$1,'Resin Fractions'!$A$24:$I$24,0)))*$E232</f>
        <v>8.3065403100302948</v>
      </c>
      <c r="I232" s="9">
        <f>(INDEX('Resin Fractions'!$A$24:$I$41,MATCH('Disposed Waste by Resin'!$A232,'Resin Fractions'!$A$24:$A$41,0),MATCH('Disposed Waste by Resin'!I$1,'Resin Fractions'!$A$24:$I$24,0)))*$E232</f>
        <v>16.470789230694454</v>
      </c>
      <c r="J232" s="9">
        <f>(INDEX('Resin Fractions'!$A$24:$I$41,MATCH('Disposed Waste by Resin'!$A232,'Resin Fractions'!$A$24:$A$41,0),MATCH('Disposed Waste by Resin'!J$1,'Resin Fractions'!$A$24:$I$24,0)))*$E232</f>
        <v>0.59426605373242403</v>
      </c>
      <c r="K232" s="9">
        <f>(INDEX('Resin Fractions'!$A$24:$I$41,MATCH('Disposed Waste by Resin'!$A232,'Resin Fractions'!$A$24:$A$41,0),MATCH('Disposed Waste by Resin'!K$1,'Resin Fractions'!$A$24:$I$24,0)))*$E232</f>
        <v>2.722767827759109</v>
      </c>
      <c r="L232" s="9">
        <f>(INDEX('Resin Fractions'!$A$24:$I$41,MATCH('Disposed Waste by Resin'!$A232,'Resin Fractions'!$A$24:$A$41,0),MATCH('Disposed Waste by Resin'!L$1,'Resin Fractions'!$A$24:$I$24,0)))*$E232</f>
        <v>1.6712498367587714</v>
      </c>
      <c r="M232" s="9">
        <f>(INDEX('Resin Fractions'!$A$24:$I$41,MATCH('Disposed Waste by Resin'!$A232,'Resin Fractions'!$A$24:$A$41,0),MATCH('Disposed Waste by Resin'!M$1,'Resin Fractions'!$A$24:$I$24,0)))*$E232</f>
        <v>39.597473788677128</v>
      </c>
    </row>
    <row r="233" spans="1:13" x14ac:dyDescent="0.2">
      <c r="A233" s="37">
        <f>'DRS County Waste Raw'!A232</f>
        <v>2017</v>
      </c>
      <c r="B233" s="63" t="str">
        <f>'DRS County Waste Raw'!B232</f>
        <v>amador</v>
      </c>
      <c r="C233" s="63" t="str">
        <f>'DRS County Waste Raw'!C232</f>
        <v>Mountain </v>
      </c>
      <c r="D233" s="63">
        <f>'DRS County Waste Raw'!D232</f>
        <v>36900</v>
      </c>
      <c r="E233" s="68">
        <f>'DRS County Waste Raw'!E232</f>
        <v>33695.154264972771</v>
      </c>
      <c r="F233" s="9">
        <f>(INDEX('Resin Fractions'!$A$24:$I$41,MATCH('Disposed Waste by Resin'!$A233,'Resin Fractions'!$A$24:$A$41,0),MATCH('Disposed Waste by Resin'!F$1,'Resin Fractions'!$A$24:$I$24,0)))*$E233</f>
        <v>314.06976720997244</v>
      </c>
      <c r="G233" s="9">
        <f>(INDEX('Resin Fractions'!$A$24:$I$41,MATCH('Disposed Waste by Resin'!$A233,'Resin Fractions'!$A$24:$A$41,0),MATCH('Disposed Waste by Resin'!G$1,'Resin Fractions'!$A$24:$I$24,0)))*$E233</f>
        <v>629.98969621359879</v>
      </c>
      <c r="H233" s="9">
        <f>(INDEX('Resin Fractions'!$A$24:$I$41,MATCH('Disposed Waste by Resin'!$A233,'Resin Fractions'!$A$24:$A$41,0),MATCH('Disposed Waste by Resin'!H$1,'Resin Fractions'!$A$24:$I$24,0)))*$E233</f>
        <v>797.59756195718603</v>
      </c>
      <c r="I233" s="9">
        <f>(INDEX('Resin Fractions'!$A$24:$I$41,MATCH('Disposed Waste by Resin'!$A233,'Resin Fractions'!$A$24:$A$41,0),MATCH('Disposed Waste by Resin'!I$1,'Resin Fractions'!$A$24:$I$24,0)))*$E233</f>
        <v>1581.5322437007062</v>
      </c>
      <c r="J233" s="9">
        <f>(INDEX('Resin Fractions'!$A$24:$I$41,MATCH('Disposed Waste by Resin'!$A233,'Resin Fractions'!$A$24:$A$41,0),MATCH('Disposed Waste by Resin'!J$1,'Resin Fractions'!$A$24:$I$24,0)))*$E233</f>
        <v>57.061681268018901</v>
      </c>
      <c r="K233" s="9">
        <f>(INDEX('Resin Fractions'!$A$24:$I$41,MATCH('Disposed Waste by Resin'!$A233,'Resin Fractions'!$A$24:$A$41,0),MATCH('Disposed Waste by Resin'!K$1,'Resin Fractions'!$A$24:$I$24,0)))*$E233</f>
        <v>261.44133419467011</v>
      </c>
      <c r="L233" s="9">
        <f>(INDEX('Resin Fractions'!$A$24:$I$41,MATCH('Disposed Waste by Resin'!$A233,'Resin Fractions'!$A$24:$A$41,0),MATCH('Disposed Waste by Resin'!L$1,'Resin Fractions'!$A$24:$I$24,0)))*$E233</f>
        <v>160.47412586567941</v>
      </c>
      <c r="M233" s="9">
        <f>(INDEX('Resin Fractions'!$A$24:$I$41,MATCH('Disposed Waste by Resin'!$A233,'Resin Fractions'!$A$24:$A$41,0),MATCH('Disposed Waste by Resin'!M$1,'Resin Fractions'!$A$24:$I$24,0)))*$E233</f>
        <v>3802.1664104098318</v>
      </c>
    </row>
    <row r="234" spans="1:13" x14ac:dyDescent="0.2">
      <c r="A234" s="37">
        <f>'DRS County Waste Raw'!A233</f>
        <v>2017</v>
      </c>
      <c r="B234" s="63" t="str">
        <f>'DRS County Waste Raw'!B233</f>
        <v>butte</v>
      </c>
      <c r="C234" s="63" t="str">
        <f>'DRS County Waste Raw'!C233</f>
        <v>Central Valley </v>
      </c>
      <c r="D234" s="63">
        <f>'DRS County Waste Raw'!D233</f>
        <v>225468</v>
      </c>
      <c r="E234" s="68">
        <f>'DRS County Waste Raw'!E233</f>
        <v>202562.18693284929</v>
      </c>
      <c r="F234" s="9">
        <f>(INDEX('Resin Fractions'!$A$24:$I$41,MATCH('Disposed Waste by Resin'!$A234,'Resin Fractions'!$A$24:$A$41,0),MATCH('Disposed Waste by Resin'!F$1,'Resin Fractions'!$A$24:$I$24,0)))*$E234</f>
        <v>1888.065518123376</v>
      </c>
      <c r="G234" s="9">
        <f>(INDEX('Resin Fractions'!$A$24:$I$41,MATCH('Disposed Waste by Resin'!$A234,'Resin Fractions'!$A$24:$A$41,0),MATCH('Disposed Waste by Resin'!G$1,'Resin Fractions'!$A$24:$I$24,0)))*$E234</f>
        <v>3787.2534907146851</v>
      </c>
      <c r="H234" s="9">
        <f>(INDEX('Resin Fractions'!$A$24:$I$41,MATCH('Disposed Waste by Resin'!$A234,'Resin Fractions'!$A$24:$A$41,0),MATCH('Disposed Waste by Resin'!H$1,'Resin Fractions'!$A$24:$I$24,0)))*$E234</f>
        <v>4794.8469139465124</v>
      </c>
      <c r="I234" s="9">
        <f>(INDEX('Resin Fractions'!$A$24:$I$41,MATCH('Disposed Waste by Resin'!$A234,'Resin Fractions'!$A$24:$A$41,0),MATCH('Disposed Waste by Resin'!I$1,'Resin Fractions'!$A$24:$I$24,0)))*$E234</f>
        <v>9507.5578959985469</v>
      </c>
      <c r="J234" s="9">
        <f>(INDEX('Resin Fractions'!$A$24:$I$41,MATCH('Disposed Waste by Resin'!$A234,'Resin Fractions'!$A$24:$A$41,0),MATCH('Disposed Waste by Resin'!J$1,'Resin Fractions'!$A$24:$I$24,0)))*$E234</f>
        <v>343.03267635520496</v>
      </c>
      <c r="K234" s="9">
        <f>(INDEX('Resin Fractions'!$A$24:$I$41,MATCH('Disposed Waste by Resin'!$A234,'Resin Fractions'!$A$24:$A$41,0),MATCH('Disposed Waste by Resin'!K$1,'Resin Fractions'!$A$24:$I$24,0)))*$E234</f>
        <v>1571.6838092700475</v>
      </c>
      <c r="L234" s="9">
        <f>(INDEX('Resin Fractions'!$A$24:$I$41,MATCH('Disposed Waste by Resin'!$A234,'Resin Fractions'!$A$24:$A$41,0),MATCH('Disposed Waste by Resin'!L$1,'Resin Fractions'!$A$24:$I$24,0)))*$E234</f>
        <v>964.7081484140997</v>
      </c>
      <c r="M234" s="9">
        <f>(INDEX('Resin Fractions'!$A$24:$I$41,MATCH('Disposed Waste by Resin'!$A234,'Resin Fractions'!$A$24:$A$41,0),MATCH('Disposed Waste by Resin'!M$1,'Resin Fractions'!$A$24:$I$24,0)))*$E234</f>
        <v>22857.148452822472</v>
      </c>
    </row>
    <row r="235" spans="1:13" x14ac:dyDescent="0.2">
      <c r="A235" s="37">
        <f>'DRS County Waste Raw'!A234</f>
        <v>2017</v>
      </c>
      <c r="B235" s="63" t="str">
        <f>'DRS County Waste Raw'!B234</f>
        <v>calaveras</v>
      </c>
      <c r="C235" s="63" t="str">
        <f>'DRS County Waste Raw'!C234</f>
        <v>Mountain </v>
      </c>
      <c r="D235" s="63">
        <f>'DRS County Waste Raw'!D234</f>
        <v>45170</v>
      </c>
      <c r="E235" s="68">
        <f>'DRS County Waste Raw'!E234</f>
        <v>33932.241379310341</v>
      </c>
      <c r="F235" s="9">
        <f>(INDEX('Resin Fractions'!$A$24:$I$41,MATCH('Disposed Waste by Resin'!$A235,'Resin Fractions'!$A$24:$A$41,0),MATCH('Disposed Waste by Resin'!F$1,'Resin Fractions'!$A$24:$I$24,0)))*$E235</f>
        <v>316.27963674263373</v>
      </c>
      <c r="G235" s="9">
        <f>(INDEX('Resin Fractions'!$A$24:$I$41,MATCH('Disposed Waste by Resin'!$A235,'Resin Fractions'!$A$24:$A$41,0),MATCH('Disposed Waste by Resin'!G$1,'Resin Fractions'!$A$24:$I$24,0)))*$E235</f>
        <v>634.42245345706249</v>
      </c>
      <c r="H235" s="9">
        <f>(INDEX('Resin Fractions'!$A$24:$I$41,MATCH('Disposed Waste by Resin'!$A235,'Resin Fractions'!$A$24:$A$41,0),MATCH('Disposed Waste by Resin'!H$1,'Resin Fractions'!$A$24:$I$24,0)))*$E235</f>
        <v>803.20964798237708</v>
      </c>
      <c r="I235" s="9">
        <f>(INDEX('Resin Fractions'!$A$24:$I$41,MATCH('Disposed Waste by Resin'!$A235,'Resin Fractions'!$A$24:$A$41,0),MATCH('Disposed Waste by Resin'!I$1,'Resin Fractions'!$A$24:$I$24,0)))*$E235</f>
        <v>1592.660280478404</v>
      </c>
      <c r="J235" s="9">
        <f>(INDEX('Resin Fractions'!$A$24:$I$41,MATCH('Disposed Waste by Resin'!$A235,'Resin Fractions'!$A$24:$A$41,0),MATCH('Disposed Waste by Resin'!J$1,'Resin Fractions'!$A$24:$I$24,0)))*$E235</f>
        <v>57.463180820289779</v>
      </c>
      <c r="K235" s="9">
        <f>(INDEX('Resin Fractions'!$A$24:$I$41,MATCH('Disposed Waste by Resin'!$A235,'Resin Fractions'!$A$24:$A$41,0),MATCH('Disposed Waste by Resin'!K$1,'Resin Fractions'!$A$24:$I$24,0)))*$E235</f>
        <v>263.2808975634959</v>
      </c>
      <c r="L235" s="9">
        <f>(INDEX('Resin Fractions'!$A$24:$I$41,MATCH('Disposed Waste by Resin'!$A235,'Resin Fractions'!$A$24:$A$41,0),MATCH('Disposed Waste by Resin'!L$1,'Resin Fractions'!$A$24:$I$24,0)))*$E235</f>
        <v>161.60325995802242</v>
      </c>
      <c r="M235" s="9">
        <f>(INDEX('Resin Fractions'!$A$24:$I$41,MATCH('Disposed Waste by Resin'!$A235,'Resin Fractions'!$A$24:$A$41,0),MATCH('Disposed Waste by Resin'!M$1,'Resin Fractions'!$A$24:$I$24,0)))*$E235</f>
        <v>3828.9193570022853</v>
      </c>
    </row>
    <row r="236" spans="1:13" x14ac:dyDescent="0.2">
      <c r="A236" s="37">
        <f>'DRS County Waste Raw'!A235</f>
        <v>2017</v>
      </c>
      <c r="B236" s="63" t="str">
        <f>'DRS County Waste Raw'!B235</f>
        <v>colusa</v>
      </c>
      <c r="C236" s="63" t="str">
        <f>'DRS County Waste Raw'!C235</f>
        <v>Central Valley </v>
      </c>
      <c r="D236" s="63">
        <f>'DRS County Waste Raw'!D235</f>
        <v>21925</v>
      </c>
      <c r="E236" s="68">
        <f>'DRS County Waste Raw'!E235</f>
        <v>22320.680580762251</v>
      </c>
      <c r="F236" s="9">
        <f>(INDEX('Resin Fractions'!$A$24:$I$41,MATCH('Disposed Waste by Resin'!$A236,'Resin Fractions'!$A$24:$A$41,0),MATCH('Disposed Waste by Resin'!F$1,'Resin Fractions'!$A$24:$I$24,0)))*$E236</f>
        <v>208.04923161475301</v>
      </c>
      <c r="G236" s="9">
        <f>(INDEX('Resin Fractions'!$A$24:$I$41,MATCH('Disposed Waste by Resin'!$A236,'Resin Fractions'!$A$24:$A$41,0),MATCH('Disposed Waste by Resin'!G$1,'Resin Fractions'!$A$24:$I$24,0)))*$E236</f>
        <v>417.3240658812739</v>
      </c>
      <c r="H236" s="9">
        <f>(INDEX('Resin Fractions'!$A$24:$I$41,MATCH('Disposed Waste by Resin'!$A236,'Resin Fractions'!$A$24:$A$41,0),MATCH('Disposed Waste by Resin'!H$1,'Resin Fractions'!$A$24:$I$24,0)))*$E236</f>
        <v>528.35254210270239</v>
      </c>
      <c r="I236" s="9">
        <f>(INDEX('Resin Fractions'!$A$24:$I$41,MATCH('Disposed Waste by Resin'!$A236,'Resin Fractions'!$A$24:$A$41,0),MATCH('Disposed Waste by Resin'!I$1,'Resin Fractions'!$A$24:$I$24,0)))*$E236</f>
        <v>1047.6543826515772</v>
      </c>
      <c r="J236" s="9">
        <f>(INDEX('Resin Fractions'!$A$24:$I$41,MATCH('Disposed Waste by Resin'!$A236,'Resin Fractions'!$A$24:$A$41,0),MATCH('Disposed Waste by Resin'!J$1,'Resin Fractions'!$A$24:$I$24,0)))*$E236</f>
        <v>37.7993687450994</v>
      </c>
      <c r="K236" s="9">
        <f>(INDEX('Resin Fractions'!$A$24:$I$41,MATCH('Disposed Waste by Resin'!$A236,'Resin Fractions'!$A$24:$A$41,0),MATCH('Disposed Waste by Resin'!K$1,'Resin Fractions'!$A$24:$I$24,0)))*$E236</f>
        <v>173.18657944931249</v>
      </c>
      <c r="L236" s="9">
        <f>(INDEX('Resin Fractions'!$A$24:$I$41,MATCH('Disposed Waste by Resin'!$A236,'Resin Fractions'!$A$24:$A$41,0),MATCH('Disposed Waste by Resin'!L$1,'Resin Fractions'!$A$24:$I$24,0)))*$E236</f>
        <v>106.30287301127933</v>
      </c>
      <c r="M236" s="9">
        <f>(INDEX('Resin Fractions'!$A$24:$I$41,MATCH('Disposed Waste by Resin'!$A236,'Resin Fractions'!$A$24:$A$41,0),MATCH('Disposed Waste by Resin'!M$1,'Resin Fractions'!$A$24:$I$24,0)))*$E236</f>
        <v>2518.6690434559978</v>
      </c>
    </row>
    <row r="237" spans="1:13" x14ac:dyDescent="0.2">
      <c r="A237" s="37">
        <f>'DRS County Waste Raw'!A236</f>
        <v>2017</v>
      </c>
      <c r="B237" s="63" t="str">
        <f>'DRS County Waste Raw'!B236</f>
        <v>contracosta</v>
      </c>
      <c r="C237" s="63" t="str">
        <f>'DRS County Waste Raw'!C236</f>
        <v>Bay Area </v>
      </c>
      <c r="D237" s="63">
        <f>'DRS County Waste Raw'!D236</f>
        <v>1137577</v>
      </c>
      <c r="E237" s="68">
        <f>'DRS County Waste Raw'!E236</f>
        <v>727114.06533575302</v>
      </c>
      <c r="F237" s="9">
        <f>(INDEX('Resin Fractions'!$A$24:$I$41,MATCH('Disposed Waste by Resin'!$A237,'Resin Fractions'!$A$24:$A$41,0),MATCH('Disposed Waste by Resin'!F$1,'Resin Fractions'!$A$24:$I$24,0)))*$E237</f>
        <v>6777.3705215675227</v>
      </c>
      <c r="G237" s="9">
        <f>(INDEX('Resin Fractions'!$A$24:$I$41,MATCH('Disposed Waste by Resin'!$A237,'Resin Fractions'!$A$24:$A$41,0),MATCH('Disposed Waste by Resin'!G$1,'Resin Fractions'!$A$24:$I$24,0)))*$E237</f>
        <v>13594.666032132975</v>
      </c>
      <c r="H237" s="9">
        <f>(INDEX('Resin Fractions'!$A$24:$I$41,MATCH('Disposed Waste by Resin'!$A237,'Resin Fractions'!$A$24:$A$41,0),MATCH('Disposed Waste by Resin'!H$1,'Resin Fractions'!$A$24:$I$24,0)))*$E237</f>
        <v>17211.507661190502</v>
      </c>
      <c r="I237" s="9">
        <f>(INDEX('Resin Fractions'!$A$24:$I$41,MATCH('Disposed Waste by Resin'!$A237,'Resin Fractions'!$A$24:$A$41,0),MATCH('Disposed Waste by Resin'!I$1,'Resin Fractions'!$A$24:$I$24,0)))*$E237</f>
        <v>34128.181462941422</v>
      </c>
      <c r="J237" s="9">
        <f>(INDEX('Resin Fractions'!$A$24:$I$41,MATCH('Disposed Waste by Resin'!$A237,'Resin Fractions'!$A$24:$A$41,0),MATCH('Disposed Waste by Resin'!J$1,'Resin Fractions'!$A$24:$I$24,0)))*$E237</f>
        <v>1231.3447421967378</v>
      </c>
      <c r="K237" s="9">
        <f>(INDEX('Resin Fractions'!$A$24:$I$41,MATCH('Disposed Waste by Resin'!$A237,'Resin Fractions'!$A$24:$A$41,0),MATCH('Disposed Waste by Resin'!K$1,'Resin Fractions'!$A$24:$I$24,0)))*$E237</f>
        <v>5641.6916764409243</v>
      </c>
      <c r="L237" s="9">
        <f>(INDEX('Resin Fractions'!$A$24:$I$41,MATCH('Disposed Waste by Resin'!$A237,'Resin Fractions'!$A$24:$A$41,0),MATCH('Disposed Waste by Resin'!L$1,'Resin Fractions'!$A$24:$I$24,0)))*$E237</f>
        <v>3462.9013157743962</v>
      </c>
      <c r="M237" s="9">
        <f>(INDEX('Resin Fractions'!$A$24:$I$41,MATCH('Disposed Waste by Resin'!$A237,'Resin Fractions'!$A$24:$A$41,0),MATCH('Disposed Waste by Resin'!M$1,'Resin Fractions'!$A$24:$I$24,0)))*$E237</f>
        <v>82047.663412244481</v>
      </c>
    </row>
    <row r="238" spans="1:13" x14ac:dyDescent="0.2">
      <c r="A238" s="37">
        <f>'DRS County Waste Raw'!A237</f>
        <v>2017</v>
      </c>
      <c r="B238" s="63" t="str">
        <f>'DRS County Waste Raw'!B237</f>
        <v>delnorte</v>
      </c>
      <c r="C238" s="63" t="str">
        <f>'DRS County Waste Raw'!C237</f>
        <v>Coastal </v>
      </c>
      <c r="D238" s="63">
        <f>'DRS County Waste Raw'!D237</f>
        <v>26832</v>
      </c>
      <c r="E238" s="68">
        <f>'DRS County Waste Raw'!E237</f>
        <v>176.02540834845729</v>
      </c>
      <c r="F238" s="9">
        <f>(INDEX('Resin Fractions'!$A$24:$I$41,MATCH('Disposed Waste by Resin'!$A238,'Resin Fractions'!$A$24:$A$41,0),MATCH('Disposed Waste by Resin'!F$1,'Resin Fractions'!$A$24:$I$24,0)))*$E238</f>
        <v>1.6407183830735608</v>
      </c>
      <c r="G238" s="9">
        <f>(INDEX('Resin Fractions'!$A$24:$I$41,MATCH('Disposed Waste by Resin'!$A238,'Resin Fractions'!$A$24:$A$41,0),MATCH('Disposed Waste by Resin'!G$1,'Resin Fractions'!$A$24:$I$24,0)))*$E238</f>
        <v>3.291102116917668</v>
      </c>
      <c r="H238" s="9">
        <f>(INDEX('Resin Fractions'!$A$24:$I$41,MATCH('Disposed Waste by Resin'!$A238,'Resin Fractions'!$A$24:$A$41,0),MATCH('Disposed Waste by Resin'!H$1,'Resin Fractions'!$A$24:$I$24,0)))*$E238</f>
        <v>4.1666951703852391</v>
      </c>
      <c r="I238" s="9">
        <f>(INDEX('Resin Fractions'!$A$24:$I$41,MATCH('Disposed Waste by Resin'!$A238,'Resin Fractions'!$A$24:$A$41,0),MATCH('Disposed Waste by Resin'!I$1,'Resin Fractions'!$A$24:$I$24,0)))*$E238</f>
        <v>8.2620146750022201</v>
      </c>
      <c r="J238" s="9">
        <f>(INDEX('Resin Fractions'!$A$24:$I$41,MATCH('Disposed Waste by Resin'!$A238,'Resin Fractions'!$A$24:$A$41,0),MATCH('Disposed Waste by Resin'!J$1,'Resin Fractions'!$A$24:$I$24,0)))*$E238</f>
        <v>0.2980934785834749</v>
      </c>
      <c r="K238" s="9">
        <f>(INDEX('Resin Fractions'!$A$24:$I$41,MATCH('Disposed Waste by Resin'!$A238,'Resin Fractions'!$A$24:$A$41,0),MATCH('Disposed Waste by Resin'!K$1,'Resin Fractions'!$A$24:$I$24,0)))*$E238</f>
        <v>1.3657844463001001</v>
      </c>
      <c r="L238" s="9">
        <f>(INDEX('Resin Fractions'!$A$24:$I$41,MATCH('Disposed Waste by Resin'!$A238,'Resin Fractions'!$A$24:$A$41,0),MATCH('Disposed Waste by Resin'!L$1,'Resin Fractions'!$A$24:$I$24,0)))*$E238</f>
        <v>0.83832598933171187</v>
      </c>
      <c r="M238" s="9">
        <f>(INDEX('Resin Fractions'!$A$24:$I$41,MATCH('Disposed Waste by Resin'!$A238,'Resin Fractions'!$A$24:$A$41,0),MATCH('Disposed Waste by Resin'!M$1,'Resin Fractions'!$A$24:$I$24,0)))*$E238</f>
        <v>19.862734259593974</v>
      </c>
    </row>
    <row r="239" spans="1:13" x14ac:dyDescent="0.2">
      <c r="A239" s="37">
        <f>'DRS County Waste Raw'!A238</f>
        <v>2017</v>
      </c>
      <c r="B239" s="63" t="str">
        <f>'DRS County Waste Raw'!B238</f>
        <v>eldorado</v>
      </c>
      <c r="C239" s="63" t="str">
        <f>'DRS County Waste Raw'!C238</f>
        <v>Mountain </v>
      </c>
      <c r="D239" s="63">
        <f>'DRS County Waste Raw'!D238</f>
        <v>184993</v>
      </c>
      <c r="E239" s="68">
        <f>'DRS County Waste Raw'!E238</f>
        <v>92446.107078039917</v>
      </c>
      <c r="F239" s="9">
        <f>(INDEX('Resin Fractions'!$A$24:$I$41,MATCH('Disposed Waste by Resin'!$A239,'Resin Fractions'!$A$24:$A$41,0),MATCH('Disposed Waste by Resin'!F$1,'Resin Fractions'!$A$24:$I$24,0)))*$E239</f>
        <v>861.68257611007698</v>
      </c>
      <c r="G239" s="9">
        <f>(INDEX('Resin Fractions'!$A$24:$I$41,MATCH('Disposed Waste by Resin'!$A239,'Resin Fractions'!$A$24:$A$41,0),MATCH('Disposed Waste by Resin'!G$1,'Resin Fractions'!$A$24:$I$24,0)))*$E239</f>
        <v>1728.4412606107785</v>
      </c>
      <c r="H239" s="9">
        <f>(INDEX('Resin Fractions'!$A$24:$I$41,MATCH('Disposed Waste by Resin'!$A239,'Resin Fractions'!$A$24:$A$41,0),MATCH('Disposed Waste by Resin'!H$1,'Resin Fractions'!$A$24:$I$24,0)))*$E239</f>
        <v>2188.2906081402734</v>
      </c>
      <c r="I239" s="9">
        <f>(INDEX('Resin Fractions'!$A$24:$I$41,MATCH('Disposed Waste by Resin'!$A239,'Resin Fractions'!$A$24:$A$41,0),MATCH('Disposed Waste by Resin'!I$1,'Resin Fractions'!$A$24:$I$24,0)))*$E239</f>
        <v>4339.0957049427934</v>
      </c>
      <c r="J239" s="9">
        <f>(INDEX('Resin Fractions'!$A$24:$I$41,MATCH('Disposed Waste by Resin'!$A239,'Resin Fractions'!$A$24:$A$41,0),MATCH('Disposed Waste by Resin'!J$1,'Resin Fractions'!$A$24:$I$24,0)))*$E239</f>
        <v>156.55456731474092</v>
      </c>
      <c r="K239" s="9">
        <f>(INDEX('Resin Fractions'!$A$24:$I$41,MATCH('Disposed Waste by Resin'!$A239,'Resin Fractions'!$A$24:$A$41,0),MATCH('Disposed Waste by Resin'!K$1,'Resin Fractions'!$A$24:$I$24,0)))*$E239</f>
        <v>717.29107946868226</v>
      </c>
      <c r="L239" s="9">
        <f>(INDEX('Resin Fractions'!$A$24:$I$41,MATCH('Disposed Waste by Resin'!$A239,'Resin Fractions'!$A$24:$A$41,0),MATCH('Disposed Waste by Resin'!L$1,'Resin Fractions'!$A$24:$I$24,0)))*$E239</f>
        <v>440.27720147449048</v>
      </c>
      <c r="M239" s="9">
        <f>(INDEX('Resin Fractions'!$A$24:$I$41,MATCH('Disposed Waste by Resin'!$A239,'Resin Fractions'!$A$24:$A$41,0),MATCH('Disposed Waste by Resin'!M$1,'Resin Fractions'!$A$24:$I$24,0)))*$E239</f>
        <v>10431.632998061836</v>
      </c>
    </row>
    <row r="240" spans="1:13" x14ac:dyDescent="0.2">
      <c r="A240" s="37">
        <f>'DRS County Waste Raw'!A239</f>
        <v>2017</v>
      </c>
      <c r="B240" s="63" t="str">
        <f>'DRS County Waste Raw'!B239</f>
        <v>fresno</v>
      </c>
      <c r="C240" s="63" t="str">
        <f>'DRS County Waste Raw'!C239</f>
        <v>Central Valley </v>
      </c>
      <c r="D240" s="63">
        <f>'DRS County Waste Raw'!D239</f>
        <v>992951</v>
      </c>
      <c r="E240" s="68">
        <f>'DRS County Waste Raw'!E239</f>
        <v>775015.98911070777</v>
      </c>
      <c r="F240" s="9">
        <f>(INDEX('Resin Fractions'!$A$24:$I$41,MATCH('Disposed Waste by Resin'!$A240,'Resin Fractions'!$A$24:$A$41,0),MATCH('Disposed Waste by Resin'!F$1,'Resin Fractions'!$A$24:$I$24,0)))*$E240</f>
        <v>7223.860421290261</v>
      </c>
      <c r="G240" s="9">
        <f>(INDEX('Resin Fractions'!$A$24:$I$41,MATCH('Disposed Waste by Resin'!$A240,'Resin Fractions'!$A$24:$A$41,0),MATCH('Disposed Waste by Resin'!G$1,'Resin Fractions'!$A$24:$I$24,0)))*$E240</f>
        <v>14490.276070588903</v>
      </c>
      <c r="H240" s="9">
        <f>(INDEX('Resin Fractions'!$A$24:$I$41,MATCH('Disposed Waste by Resin'!$A240,'Resin Fractions'!$A$24:$A$41,0),MATCH('Disposed Waste by Resin'!H$1,'Resin Fractions'!$A$24:$I$24,0)))*$E240</f>
        <v>18345.393480958948</v>
      </c>
      <c r="I240" s="9">
        <f>(INDEX('Resin Fractions'!$A$24:$I$41,MATCH('Disposed Waste by Resin'!$A240,'Resin Fractions'!$A$24:$A$41,0),MATCH('Disposed Waste by Resin'!I$1,'Resin Fractions'!$A$24:$I$24,0)))*$E240</f>
        <v>36376.529590082595</v>
      </c>
      <c r="J240" s="9">
        <f>(INDEX('Resin Fractions'!$A$24:$I$41,MATCH('Disposed Waste by Resin'!$A240,'Resin Fractions'!$A$24:$A$41,0),MATCH('Disposed Waste by Resin'!J$1,'Resin Fractions'!$A$24:$I$24,0)))*$E240</f>
        <v>1312.4651396603228</v>
      </c>
      <c r="K240" s="9">
        <f>(INDEX('Resin Fractions'!$A$24:$I$41,MATCH('Disposed Waste by Resin'!$A240,'Resin Fractions'!$A$24:$A$41,0),MATCH('Disposed Waste by Resin'!K$1,'Resin Fractions'!$A$24:$I$24,0)))*$E240</f>
        <v>6013.3636018380485</v>
      </c>
      <c r="L240" s="9">
        <f>(INDEX('Resin Fractions'!$A$24:$I$41,MATCH('Disposed Waste by Resin'!$A240,'Resin Fractions'!$A$24:$A$41,0),MATCH('Disposed Waste by Resin'!L$1,'Resin Fractions'!$A$24:$I$24,0)))*$E240</f>
        <v>3691.0355835275841</v>
      </c>
      <c r="M240" s="9">
        <f>(INDEX('Resin Fractions'!$A$24:$I$41,MATCH('Disposed Waste by Resin'!$A240,'Resin Fractions'!$A$24:$A$41,0),MATCH('Disposed Waste by Resin'!M$1,'Resin Fractions'!$A$24:$I$24,0)))*$E240</f>
        <v>87452.923887946657</v>
      </c>
    </row>
    <row r="241" spans="1:13" x14ac:dyDescent="0.2">
      <c r="A241" s="37">
        <f>'DRS County Waste Raw'!A240</f>
        <v>2017</v>
      </c>
      <c r="B241" s="63" t="str">
        <f>'DRS County Waste Raw'!B240</f>
        <v>glenn</v>
      </c>
      <c r="C241" s="63" t="str">
        <f>'DRS County Waste Raw'!C240</f>
        <v>Central Valley </v>
      </c>
      <c r="D241" s="63">
        <f>'DRS County Waste Raw'!D240</f>
        <v>28328</v>
      </c>
      <c r="E241" s="68">
        <f>'DRS County Waste Raw'!E240</f>
        <v>18147.8947368421</v>
      </c>
      <c r="F241" s="9">
        <f>(INDEX('Resin Fractions'!$A$24:$I$41,MATCH('Disposed Waste by Resin'!$A241,'Resin Fractions'!$A$24:$A$41,0),MATCH('Disposed Waste by Resin'!F$1,'Resin Fractions'!$A$24:$I$24,0)))*$E241</f>
        <v>169.15503726528758</v>
      </c>
      <c r="G241" s="9">
        <f>(INDEX('Resin Fractions'!$A$24:$I$41,MATCH('Disposed Waste by Resin'!$A241,'Resin Fractions'!$A$24:$A$41,0),MATCH('Disposed Waste by Resin'!G$1,'Resin Fractions'!$A$24:$I$24,0)))*$E241</f>
        <v>339.30655435711986</v>
      </c>
      <c r="H241" s="9">
        <f>(INDEX('Resin Fractions'!$A$24:$I$41,MATCH('Disposed Waste by Resin'!$A241,'Resin Fractions'!$A$24:$A$41,0),MATCH('Disposed Waste by Resin'!H$1,'Resin Fractions'!$A$24:$I$24,0)))*$E241</f>
        <v>429.57858221791417</v>
      </c>
      <c r="I241" s="9">
        <f>(INDEX('Resin Fractions'!$A$24:$I$41,MATCH('Disposed Waste by Resin'!$A241,'Resin Fractions'!$A$24:$A$41,0),MATCH('Disposed Waste by Resin'!I$1,'Resin Fractions'!$A$24:$I$24,0)))*$E241</f>
        <v>851.7984650225585</v>
      </c>
      <c r="J241" s="9">
        <f>(INDEX('Resin Fractions'!$A$24:$I$41,MATCH('Disposed Waste by Resin'!$A241,'Resin Fractions'!$A$24:$A$41,0),MATCH('Disposed Waste by Resin'!J$1,'Resin Fractions'!$A$24:$I$24,0)))*$E241</f>
        <v>30.732887495212612</v>
      </c>
      <c r="K241" s="9">
        <f>(INDEX('Resin Fractions'!$A$24:$I$41,MATCH('Disposed Waste by Resin'!$A241,'Resin Fractions'!$A$24:$A$41,0),MATCH('Disposed Waste by Resin'!K$1,'Resin Fractions'!$A$24:$I$24,0)))*$E241</f>
        <v>140.80985578856985</v>
      </c>
      <c r="L241" s="9">
        <f>(INDEX('Resin Fractions'!$A$24:$I$41,MATCH('Disposed Waste by Resin'!$A241,'Resin Fractions'!$A$24:$A$41,0),MATCH('Disposed Waste by Resin'!L$1,'Resin Fractions'!$A$24:$I$24,0)))*$E241</f>
        <v>86.429862326658011</v>
      </c>
      <c r="M241" s="9">
        <f>(INDEX('Resin Fractions'!$A$24:$I$41,MATCH('Disposed Waste by Resin'!$A241,'Resin Fractions'!$A$24:$A$41,0),MATCH('Disposed Waste by Resin'!M$1,'Resin Fractions'!$A$24:$I$24,0)))*$E241</f>
        <v>2047.8112444733206</v>
      </c>
    </row>
    <row r="242" spans="1:13" x14ac:dyDescent="0.2">
      <c r="A242" s="37">
        <f>'DRS County Waste Raw'!A241</f>
        <v>2017</v>
      </c>
      <c r="B242" s="63" t="str">
        <f>'DRS County Waste Raw'!B241</f>
        <v>humboldt</v>
      </c>
      <c r="C242" s="63" t="str">
        <f>'DRS County Waste Raw'!C241</f>
        <v>Coastal </v>
      </c>
      <c r="D242" s="63">
        <f>'DRS County Waste Raw'!D241</f>
        <v>135449</v>
      </c>
      <c r="E242" s="68">
        <f>'DRS County Waste Raw'!E241</f>
        <v>59705.272232304902</v>
      </c>
      <c r="F242" s="9">
        <f>(INDEX('Resin Fractions'!$A$24:$I$41,MATCH('Disposed Waste by Resin'!$A242,'Resin Fractions'!$A$24:$A$41,0),MATCH('Disposed Waste by Resin'!F$1,'Resin Fractions'!$A$24:$I$24,0)))*$E242</f>
        <v>556.5079418764069</v>
      </c>
      <c r="G242" s="9">
        <f>(INDEX('Resin Fractions'!$A$24:$I$41,MATCH('Disposed Waste by Resin'!$A242,'Resin Fractions'!$A$24:$A$41,0),MATCH('Disposed Waste by Resin'!G$1,'Resin Fractions'!$A$24:$I$24,0)))*$E242</f>
        <v>1116.2942309209332</v>
      </c>
      <c r="H242" s="9">
        <f>(INDEX('Resin Fractions'!$A$24:$I$41,MATCH('Disposed Waste by Resin'!$A242,'Resin Fractions'!$A$24:$A$41,0),MATCH('Disposed Waste by Resin'!H$1,'Resin Fractions'!$A$24:$I$24,0)))*$E242</f>
        <v>1413.2827288456681</v>
      </c>
      <c r="I242" s="9">
        <f>(INDEX('Resin Fractions'!$A$24:$I$41,MATCH('Disposed Waste by Resin'!$A242,'Resin Fractions'!$A$24:$A$41,0),MATCH('Disposed Waste by Resin'!I$1,'Resin Fractions'!$A$24:$I$24,0)))*$E242</f>
        <v>2802.3558643409269</v>
      </c>
      <c r="J242" s="9">
        <f>(INDEX('Resin Fractions'!$A$24:$I$41,MATCH('Disposed Waste by Resin'!$A242,'Resin Fractions'!$A$24:$A$41,0),MATCH('Disposed Waste by Resin'!J$1,'Resin Fractions'!$A$24:$I$24,0)))*$E242</f>
        <v>101.10899589148489</v>
      </c>
      <c r="K242" s="9">
        <f>(INDEX('Resin Fractions'!$A$24:$I$41,MATCH('Disposed Waste by Resin'!$A242,'Resin Fractions'!$A$24:$A$41,0),MATCH('Disposed Waste by Resin'!K$1,'Resin Fractions'!$A$24:$I$24,0)))*$E242</f>
        <v>463.25432755463885</v>
      </c>
      <c r="L242" s="9">
        <f>(INDEX('Resin Fractions'!$A$24:$I$41,MATCH('Disposed Waste by Resin'!$A242,'Resin Fractions'!$A$24:$A$41,0),MATCH('Disposed Waste by Resin'!L$1,'Resin Fractions'!$A$24:$I$24,0)))*$E242</f>
        <v>284.34804885316919</v>
      </c>
      <c r="M242" s="9">
        <f>(INDEX('Resin Fractions'!$A$24:$I$41,MATCH('Disposed Waste by Resin'!$A242,'Resin Fractions'!$A$24:$A$41,0),MATCH('Disposed Waste by Resin'!M$1,'Resin Fractions'!$A$24:$I$24,0)))*$E242</f>
        <v>6737.1521382832279</v>
      </c>
    </row>
    <row r="243" spans="1:13" x14ac:dyDescent="0.2">
      <c r="A243" s="37">
        <f>'DRS County Waste Raw'!A242</f>
        <v>2017</v>
      </c>
      <c r="B243" s="63" t="str">
        <f>'DRS County Waste Raw'!B242</f>
        <v>imperial</v>
      </c>
      <c r="C243" s="63" t="str">
        <f>'DRS County Waste Raw'!C242</f>
        <v>Southern </v>
      </c>
      <c r="D243" s="63">
        <f>'DRS County Waste Raw'!D242</f>
        <v>186664</v>
      </c>
      <c r="E243" s="68">
        <f>'DRS County Waste Raw'!E242</f>
        <v>156874.26497277679</v>
      </c>
      <c r="F243" s="9">
        <f>(INDEX('Resin Fractions'!$A$24:$I$41,MATCH('Disposed Waste by Resin'!$A243,'Resin Fractions'!$A$24:$A$41,0),MATCH('Disposed Waste by Resin'!F$1,'Resin Fractions'!$A$24:$I$24,0)))*$E243</f>
        <v>1462.2121475921772</v>
      </c>
      <c r="G243" s="9">
        <f>(INDEX('Resin Fractions'!$A$24:$I$41,MATCH('Disposed Waste by Resin'!$A243,'Resin Fractions'!$A$24:$A$41,0),MATCH('Disposed Waste by Resin'!G$1,'Resin Fractions'!$A$24:$I$24,0)))*$E243</f>
        <v>2933.0380789105761</v>
      </c>
      <c r="H243" s="9">
        <f>(INDEX('Resin Fractions'!$A$24:$I$41,MATCH('Disposed Waste by Resin'!$A243,'Resin Fractions'!$A$24:$A$41,0),MATCH('Disposed Waste by Resin'!H$1,'Resin Fractions'!$A$24:$I$24,0)))*$E243</f>
        <v>3713.3687025787372</v>
      </c>
      <c r="I243" s="9">
        <f>(INDEX('Resin Fractions'!$A$24:$I$41,MATCH('Disposed Waste by Resin'!$A243,'Resin Fractions'!$A$24:$A$41,0),MATCH('Disposed Waste by Resin'!I$1,'Resin Fractions'!$A$24:$I$24,0)))*$E243</f>
        <v>7363.1272410942702</v>
      </c>
      <c r="J243" s="9">
        <f>(INDEX('Resin Fractions'!$A$24:$I$41,MATCH('Disposed Waste by Resin'!$A243,'Resin Fractions'!$A$24:$A$41,0),MATCH('Disposed Waste by Resin'!J$1,'Resin Fractions'!$A$24:$I$24,0)))*$E243</f>
        <v>265.66162115294782</v>
      </c>
      <c r="K243" s="9">
        <f>(INDEX('Resin Fractions'!$A$24:$I$41,MATCH('Disposed Waste by Resin'!$A243,'Resin Fractions'!$A$24:$A$41,0),MATCH('Disposed Waste by Resin'!K$1,'Resin Fractions'!$A$24:$I$24,0)))*$E243</f>
        <v>1217.1903654979189</v>
      </c>
      <c r="L243" s="9">
        <f>(INDEX('Resin Fractions'!$A$24:$I$41,MATCH('Disposed Waste by Resin'!$A243,'Resin Fractions'!$A$24:$A$41,0),MATCH('Disposed Waste by Resin'!L$1,'Resin Fractions'!$A$24:$I$24,0)))*$E243</f>
        <v>747.11812696749701</v>
      </c>
      <c r="M243" s="9">
        <f>(INDEX('Resin Fractions'!$A$24:$I$41,MATCH('Disposed Waste by Resin'!$A243,'Resin Fractions'!$A$24:$A$41,0),MATCH('Disposed Waste by Resin'!M$1,'Resin Fractions'!$A$24:$I$24,0)))*$E243</f>
        <v>17701.716283794125</v>
      </c>
    </row>
    <row r="244" spans="1:13" x14ac:dyDescent="0.2">
      <c r="A244" s="37">
        <f>'DRS County Waste Raw'!A243</f>
        <v>2017</v>
      </c>
      <c r="B244" s="63" t="str">
        <f>'DRS County Waste Raw'!B243</f>
        <v>inyo</v>
      </c>
      <c r="C244" s="63" t="str">
        <f>'DRS County Waste Raw'!C243</f>
        <v>Mountain </v>
      </c>
      <c r="D244" s="63">
        <f>'DRS County Waste Raw'!D243</f>
        <v>18595</v>
      </c>
      <c r="E244" s="68">
        <f>'DRS County Waste Raw'!E243</f>
        <v>18889.201451905621</v>
      </c>
      <c r="F244" s="9">
        <f>(INDEX('Resin Fractions'!$A$24:$I$41,MATCH('Disposed Waste by Resin'!$A244,'Resin Fractions'!$A$24:$A$41,0),MATCH('Disposed Waste by Resin'!F$1,'Resin Fractions'!$A$24:$I$24,0)))*$E244</f>
        <v>176.06469631003679</v>
      </c>
      <c r="G244" s="9">
        <f>(INDEX('Resin Fractions'!$A$24:$I$41,MATCH('Disposed Waste by Resin'!$A244,'Resin Fractions'!$A$24:$A$41,0),MATCH('Disposed Waste by Resin'!G$1,'Resin Fractions'!$A$24:$I$24,0)))*$E244</f>
        <v>353.16657673753218</v>
      </c>
      <c r="H244" s="9">
        <f>(INDEX('Resin Fractions'!$A$24:$I$41,MATCH('Disposed Waste by Resin'!$A244,'Resin Fractions'!$A$24:$A$41,0),MATCH('Disposed Waste by Resin'!H$1,'Resin Fractions'!$A$24:$I$24,0)))*$E244</f>
        <v>447.12604390773328</v>
      </c>
      <c r="I244" s="9">
        <f>(INDEX('Resin Fractions'!$A$24:$I$41,MATCH('Disposed Waste by Resin'!$A244,'Resin Fractions'!$A$24:$A$41,0),MATCH('Disposed Waste by Resin'!I$1,'Resin Fractions'!$A$24:$I$24,0)))*$E244</f>
        <v>886.59279963593531</v>
      </c>
      <c r="J244" s="9">
        <f>(INDEX('Resin Fractions'!$A$24:$I$41,MATCH('Disposed Waste by Resin'!$A244,'Resin Fractions'!$A$24:$A$41,0),MATCH('Disposed Waste by Resin'!J$1,'Resin Fractions'!$A$24:$I$24,0)))*$E244</f>
        <v>31.988267042198963</v>
      </c>
      <c r="K244" s="9">
        <f>(INDEX('Resin Fractions'!$A$24:$I$41,MATCH('Disposed Waste by Resin'!$A244,'Resin Fractions'!$A$24:$A$41,0),MATCH('Disposed Waste by Resin'!K$1,'Resin Fractions'!$A$24:$I$24,0)))*$E244</f>
        <v>146.56166850055808</v>
      </c>
      <c r="L244" s="9">
        <f>(INDEX('Resin Fractions'!$A$24:$I$41,MATCH('Disposed Waste by Resin'!$A244,'Resin Fractions'!$A$24:$A$41,0),MATCH('Disposed Waste by Resin'!L$1,'Resin Fractions'!$A$24:$I$24,0)))*$E244</f>
        <v>89.960356538457489</v>
      </c>
      <c r="M244" s="9">
        <f>(INDEX('Resin Fractions'!$A$24:$I$41,MATCH('Disposed Waste by Resin'!$A244,'Resin Fractions'!$A$24:$A$41,0),MATCH('Disposed Waste by Resin'!M$1,'Resin Fractions'!$A$24:$I$24,0)))*$E244</f>
        <v>2131.4604086724521</v>
      </c>
    </row>
    <row r="245" spans="1:13" x14ac:dyDescent="0.2">
      <c r="A245" s="37">
        <f>'DRS County Waste Raw'!A244</f>
        <v>2017</v>
      </c>
      <c r="B245" s="63" t="str">
        <f>'DRS County Waste Raw'!B244</f>
        <v>kern</v>
      </c>
      <c r="C245" s="63" t="str">
        <f>'DRS County Waste Raw'!C244</f>
        <v>Central Valley </v>
      </c>
      <c r="D245" s="63">
        <f>'DRS County Waste Raw'!D244</f>
        <v>890052</v>
      </c>
      <c r="E245" s="68">
        <f>'DRS County Waste Raw'!E244</f>
        <v>894056.22504537192</v>
      </c>
      <c r="F245" s="9">
        <f>(INDEX('Resin Fractions'!$A$24:$I$41,MATCH('Disposed Waste by Resin'!$A245,'Resin Fractions'!$A$24:$A$41,0),MATCH('Disposed Waste by Resin'!F$1,'Resin Fractions'!$A$24:$I$24,0)))*$E245</f>
        <v>8333.4246896303266</v>
      </c>
      <c r="G245" s="9">
        <f>(INDEX('Resin Fractions'!$A$24:$I$41,MATCH('Disposed Waste by Resin'!$A245,'Resin Fractions'!$A$24:$A$41,0),MATCH('Disposed Waste by Resin'!G$1,'Resin Fractions'!$A$24:$I$24,0)))*$E245</f>
        <v>16715.940968393897</v>
      </c>
      <c r="H245" s="9">
        <f>(INDEX('Resin Fractions'!$A$24:$I$41,MATCH('Disposed Waste by Resin'!$A245,'Resin Fractions'!$A$24:$A$41,0),MATCH('Disposed Waste by Resin'!H$1,'Resin Fractions'!$A$24:$I$24,0)))*$E245</f>
        <v>21163.193370214714</v>
      </c>
      <c r="I245" s="9">
        <f>(INDEX('Resin Fractions'!$A$24:$I$41,MATCH('Disposed Waste by Resin'!$A245,'Resin Fractions'!$A$24:$A$41,0),MATCH('Disposed Waste by Resin'!I$1,'Resin Fractions'!$A$24:$I$24,0)))*$E245</f>
        <v>41963.860336454025</v>
      </c>
      <c r="J245" s="9">
        <f>(INDEX('Resin Fractions'!$A$24:$I$41,MATCH('Disposed Waste by Resin'!$A245,'Resin Fractions'!$A$24:$A$41,0),MATCH('Disposed Waste by Resin'!J$1,'Resin Fractions'!$A$24:$I$24,0)))*$E245</f>
        <v>1514.0560256244435</v>
      </c>
      <c r="K245" s="9">
        <f>(INDEX('Resin Fractions'!$A$24:$I$41,MATCH('Disposed Waste by Resin'!$A245,'Resin Fractions'!$A$24:$A$41,0),MATCH('Disposed Waste by Resin'!K$1,'Resin Fractions'!$A$24:$I$24,0)))*$E245</f>
        <v>6936.9990261150433</v>
      </c>
      <c r="L245" s="9">
        <f>(INDEX('Resin Fractions'!$A$24:$I$41,MATCH('Disposed Waste by Resin'!$A245,'Resin Fractions'!$A$24:$A$41,0),MATCH('Disposed Waste by Resin'!L$1,'Resin Fractions'!$A$24:$I$24,0)))*$E245</f>
        <v>4257.9680763791612</v>
      </c>
      <c r="M245" s="9">
        <f>(INDEX('Resin Fractions'!$A$24:$I$41,MATCH('Disposed Waste by Resin'!$A245,'Resin Fractions'!$A$24:$A$41,0),MATCH('Disposed Waste by Resin'!M$1,'Resin Fractions'!$A$24:$I$24,0)))*$E245</f>
        <v>100885.44249281162</v>
      </c>
    </row>
    <row r="246" spans="1:13" x14ac:dyDescent="0.2">
      <c r="A246" s="37">
        <f>'DRS County Waste Raw'!A245</f>
        <v>2017</v>
      </c>
      <c r="B246" s="63" t="str">
        <f>'DRS County Waste Raw'!B245</f>
        <v>kings</v>
      </c>
      <c r="C246" s="63" t="str">
        <f>'DRS County Waste Raw'!C245</f>
        <v>Central Valley </v>
      </c>
      <c r="D246" s="63">
        <f>'DRS County Waste Raw'!D245</f>
        <v>148731</v>
      </c>
      <c r="E246" s="68">
        <f>'DRS County Waste Raw'!E245</f>
        <v>97650.208711433748</v>
      </c>
      <c r="F246" s="9">
        <f>(INDEX('Resin Fractions'!$A$24:$I$41,MATCH('Disposed Waste by Resin'!$A246,'Resin Fractions'!$A$24:$A$41,0),MATCH('Disposed Waste by Resin'!F$1,'Resin Fractions'!$A$24:$I$24,0)))*$E246</f>
        <v>910.18958028296197</v>
      </c>
      <c r="G246" s="9">
        <f>(INDEX('Resin Fractions'!$A$24:$I$41,MATCH('Disposed Waste by Resin'!$A246,'Resin Fractions'!$A$24:$A$41,0),MATCH('Disposed Waste by Resin'!G$1,'Resin Fractions'!$A$24:$I$24,0)))*$E246</f>
        <v>1825.7410201342011</v>
      </c>
      <c r="H246" s="9">
        <f>(INDEX('Resin Fractions'!$A$24:$I$41,MATCH('Disposed Waste by Resin'!$A246,'Resin Fractions'!$A$24:$A$41,0),MATCH('Disposed Waste by Resin'!H$1,'Resin Fractions'!$A$24:$I$24,0)))*$E246</f>
        <v>2311.4768307742861</v>
      </c>
      <c r="I246" s="9">
        <f>(INDEX('Resin Fractions'!$A$24:$I$41,MATCH('Disposed Waste by Resin'!$A246,'Resin Fractions'!$A$24:$A$41,0),MATCH('Disposed Waste by Resin'!I$1,'Resin Fractions'!$A$24:$I$24,0)))*$E246</f>
        <v>4583.3579649694138</v>
      </c>
      <c r="J246" s="9">
        <f>(INDEX('Resin Fractions'!$A$24:$I$41,MATCH('Disposed Waste by Resin'!$A246,'Resin Fractions'!$A$24:$A$41,0),MATCH('Disposed Waste by Resin'!J$1,'Resin Fractions'!$A$24:$I$24,0)))*$E246</f>
        <v>165.36754933452619</v>
      </c>
      <c r="K246" s="9">
        <f>(INDEX('Resin Fractions'!$A$24:$I$41,MATCH('Disposed Waste by Resin'!$A246,'Resin Fractions'!$A$24:$A$41,0),MATCH('Disposed Waste by Resin'!K$1,'Resin Fractions'!$A$24:$I$24,0)))*$E246</f>
        <v>757.66980169146484</v>
      </c>
      <c r="L246" s="9">
        <f>(INDEX('Resin Fractions'!$A$24:$I$41,MATCH('Disposed Waste by Resin'!$A246,'Resin Fractions'!$A$24:$A$41,0),MATCH('Disposed Waste by Resin'!L$1,'Resin Fractions'!$A$24:$I$24,0)))*$E246</f>
        <v>465.06188279595779</v>
      </c>
      <c r="M246" s="9">
        <f>(INDEX('Resin Fractions'!$A$24:$I$41,MATCH('Disposed Waste by Resin'!$A246,'Resin Fractions'!$A$24:$A$41,0),MATCH('Disposed Waste by Resin'!M$1,'Resin Fractions'!$A$24:$I$24,0)))*$E246</f>
        <v>11018.864629982811</v>
      </c>
    </row>
    <row r="247" spans="1:13" x14ac:dyDescent="0.2">
      <c r="A247" s="37">
        <f>'DRS County Waste Raw'!A246</f>
        <v>2017</v>
      </c>
      <c r="B247" s="63" t="str">
        <f>'DRS County Waste Raw'!B246</f>
        <v>lake</v>
      </c>
      <c r="C247" s="63" t="str">
        <f>'DRS County Waste Raw'!C246</f>
        <v>Coastal </v>
      </c>
      <c r="D247" s="63">
        <f>'DRS County Waste Raw'!D246</f>
        <v>64451</v>
      </c>
      <c r="E247" s="68">
        <f>'DRS County Waste Raw'!E246</f>
        <v>89280.254083484557</v>
      </c>
      <c r="F247" s="9">
        <f>(INDEX('Resin Fractions'!$A$24:$I$41,MATCH('Disposed Waste by Resin'!$A247,'Resin Fractions'!$A$24:$A$41,0),MATCH('Disposed Waste by Resin'!F$1,'Resin Fractions'!$A$24:$I$24,0)))*$E247</f>
        <v>832.17392020062459</v>
      </c>
      <c r="G247" s="9">
        <f>(INDEX('Resin Fractions'!$A$24:$I$41,MATCH('Disposed Waste by Resin'!$A247,'Resin Fractions'!$A$24:$A$41,0),MATCH('Disposed Waste by Resin'!G$1,'Resin Fractions'!$A$24:$I$24,0)))*$E247</f>
        <v>1669.2501154801523</v>
      </c>
      <c r="H247" s="9">
        <f>(INDEX('Resin Fractions'!$A$24:$I$41,MATCH('Disposed Waste by Resin'!$A247,'Resin Fractions'!$A$24:$A$41,0),MATCH('Disposed Waste by Resin'!H$1,'Resin Fractions'!$A$24:$I$24,0)))*$E247</f>
        <v>2113.3517427439183</v>
      </c>
      <c r="I247" s="9">
        <f>(INDEX('Resin Fractions'!$A$24:$I$41,MATCH('Disposed Waste by Resin'!$A247,'Resin Fractions'!$A$24:$A$41,0),MATCH('Disposed Waste by Resin'!I$1,'Resin Fractions'!$A$24:$I$24,0)))*$E247</f>
        <v>4190.5016801066895</v>
      </c>
      <c r="J247" s="9">
        <f>(INDEX('Resin Fractions'!$A$24:$I$41,MATCH('Disposed Waste by Resin'!$A247,'Resin Fractions'!$A$24:$A$41,0),MATCH('Disposed Waste by Resin'!J$1,'Resin Fractions'!$A$24:$I$24,0)))*$E247</f>
        <v>151.19329509452405</v>
      </c>
      <c r="K247" s="9">
        <f>(INDEX('Resin Fractions'!$A$24:$I$41,MATCH('Disposed Waste by Resin'!$A247,'Resin Fractions'!$A$24:$A$41,0),MATCH('Disposed Waste by Resin'!K$1,'Resin Fractions'!$A$24:$I$24,0)))*$E247</f>
        <v>692.72716668015551</v>
      </c>
      <c r="L247" s="9">
        <f>(INDEX('Resin Fractions'!$A$24:$I$41,MATCH('Disposed Waste by Resin'!$A247,'Resin Fractions'!$A$24:$A$41,0),MATCH('Disposed Waste by Resin'!L$1,'Resin Fractions'!$A$24:$I$24,0)))*$E247</f>
        <v>425.19973698433273</v>
      </c>
      <c r="M247" s="9">
        <f>(INDEX('Resin Fractions'!$A$24:$I$41,MATCH('Disposed Waste by Resin'!$A247,'Resin Fractions'!$A$24:$A$41,0),MATCH('Disposed Waste by Resin'!M$1,'Resin Fractions'!$A$24:$I$24,0)))*$E247</f>
        <v>10074.397657290398</v>
      </c>
    </row>
    <row r="248" spans="1:13" x14ac:dyDescent="0.2">
      <c r="A248" s="37">
        <f>'DRS County Waste Raw'!A247</f>
        <v>2017</v>
      </c>
      <c r="B248" s="63" t="str">
        <f>'DRS County Waste Raw'!B247</f>
        <v>lassen</v>
      </c>
      <c r="C248" s="63" t="str">
        <f>'DRS County Waste Raw'!C247</f>
        <v>Mountain </v>
      </c>
      <c r="D248" s="63">
        <f>'DRS County Waste Raw'!D247</f>
        <v>29765</v>
      </c>
      <c r="E248" s="68">
        <f>'DRS County Waste Raw'!E247</f>
        <v>19145.834845735029</v>
      </c>
      <c r="F248" s="9">
        <f>(INDEX('Resin Fractions'!$A$24:$I$41,MATCH('Disposed Waste by Resin'!$A248,'Resin Fractions'!$A$24:$A$41,0),MATCH('Disposed Waste by Resin'!F$1,'Resin Fractions'!$A$24:$I$24,0)))*$E248</f>
        <v>178.45675510948544</v>
      </c>
      <c r="G248" s="9">
        <f>(INDEX('Resin Fractions'!$A$24:$I$41,MATCH('Disposed Waste by Resin'!$A248,'Resin Fractions'!$A$24:$A$41,0),MATCH('Disposed Waste by Resin'!G$1,'Resin Fractions'!$A$24:$I$24,0)))*$E248</f>
        <v>357.96478577808023</v>
      </c>
      <c r="H248" s="9">
        <f>(INDEX('Resin Fractions'!$A$24:$I$41,MATCH('Disposed Waste by Resin'!$A248,'Resin Fractions'!$A$24:$A$41,0),MATCH('Disposed Waste by Resin'!H$1,'Resin Fractions'!$A$24:$I$24,0)))*$E248</f>
        <v>453.20080966263936</v>
      </c>
      <c r="I248" s="9">
        <f>(INDEX('Resin Fractions'!$A$24:$I$41,MATCH('Disposed Waste by Resin'!$A248,'Resin Fractions'!$A$24:$A$41,0),MATCH('Disposed Waste by Resin'!I$1,'Resin Fractions'!$A$24:$I$24,0)))*$E248</f>
        <v>898.63827014958326</v>
      </c>
      <c r="J248" s="9">
        <f>(INDEX('Resin Fractions'!$A$24:$I$41,MATCH('Disposed Waste by Resin'!$A248,'Resin Fractions'!$A$24:$A$41,0),MATCH('Disposed Waste by Resin'!J$1,'Resin Fractions'!$A$24:$I$24,0)))*$E248</f>
        <v>32.422867602453607</v>
      </c>
      <c r="K248" s="9">
        <f>(INDEX('Resin Fractions'!$A$24:$I$41,MATCH('Disposed Waste by Resin'!$A248,'Resin Fractions'!$A$24:$A$41,0),MATCH('Disposed Waste by Resin'!K$1,'Resin Fractions'!$A$24:$I$24,0)))*$E248</f>
        <v>148.55289181872564</v>
      </c>
      <c r="L248" s="9">
        <f>(INDEX('Resin Fractions'!$A$24:$I$41,MATCH('Disposed Waste by Resin'!$A248,'Resin Fractions'!$A$24:$A$41,0),MATCH('Disposed Waste by Resin'!L$1,'Resin Fractions'!$A$24:$I$24,0)))*$E248</f>
        <v>91.182580340101509</v>
      </c>
      <c r="M248" s="9">
        <f>(INDEX('Resin Fractions'!$A$24:$I$41,MATCH('Disposed Waste by Resin'!$A248,'Resin Fractions'!$A$24:$A$41,0),MATCH('Disposed Waste by Resin'!M$1,'Resin Fractions'!$A$24:$I$24,0)))*$E248</f>
        <v>2160.4189604610692</v>
      </c>
    </row>
    <row r="249" spans="1:13" x14ac:dyDescent="0.2">
      <c r="A249" s="37">
        <f>'DRS County Waste Raw'!A248</f>
        <v>2017</v>
      </c>
      <c r="B249" s="63" t="str">
        <f>'DRS County Waste Raw'!B248</f>
        <v>losangeles</v>
      </c>
      <c r="C249" s="63" t="str">
        <f>'DRS County Waste Raw'!C248</f>
        <v>Southern </v>
      </c>
      <c r="D249" s="63">
        <f>'DRS County Waste Raw'!D248</f>
        <v>10181162</v>
      </c>
      <c r="E249" s="68">
        <f>'DRS County Waste Raw'!E248</f>
        <v>9228861.0435571671</v>
      </c>
      <c r="F249" s="9">
        <f>(INDEX('Resin Fractions'!$A$24:$I$41,MATCH('Disposed Waste by Resin'!$A249,'Resin Fractions'!$A$24:$A$41,0),MATCH('Disposed Waste by Resin'!F$1,'Resin Fractions'!$A$24:$I$24,0)))*$E249</f>
        <v>86021.456283293417</v>
      </c>
      <c r="G249" s="9">
        <f>(INDEX('Resin Fractions'!$A$24:$I$41,MATCH('Disposed Waste by Resin'!$A249,'Resin Fractions'!$A$24:$A$41,0),MATCH('Disposed Waste by Resin'!G$1,'Resin Fractions'!$A$24:$I$24,0)))*$E249</f>
        <v>172549.65860987411</v>
      </c>
      <c r="H249" s="9">
        <f>(INDEX('Resin Fractions'!$A$24:$I$41,MATCH('Disposed Waste by Resin'!$A249,'Resin Fractions'!$A$24:$A$41,0),MATCH('Disposed Waste by Resin'!H$1,'Resin Fractions'!$A$24:$I$24,0)))*$E249</f>
        <v>218456.25071480277</v>
      </c>
      <c r="I249" s="9">
        <f>(INDEX('Resin Fractions'!$A$24:$I$41,MATCH('Disposed Waste by Resin'!$A249,'Resin Fractions'!$A$24:$A$41,0),MATCH('Disposed Waste by Resin'!I$1,'Resin Fractions'!$A$24:$I$24,0)))*$E249</f>
        <v>433170.33654871152</v>
      </c>
      <c r="J249" s="9">
        <f>(INDEX('Resin Fractions'!$A$24:$I$41,MATCH('Disposed Waste by Resin'!$A249,'Resin Fractions'!$A$24:$A$41,0),MATCH('Disposed Waste by Resin'!J$1,'Resin Fractions'!$A$24:$I$24,0)))*$E249</f>
        <v>15628.785171692429</v>
      </c>
      <c r="K249" s="9">
        <f>(INDEX('Resin Fractions'!$A$24:$I$41,MATCH('Disposed Waste by Resin'!$A249,'Resin Fractions'!$A$24:$A$41,0),MATCH('Disposed Waste by Resin'!K$1,'Resin Fractions'!$A$24:$I$24,0)))*$E249</f>
        <v>71606.906006451871</v>
      </c>
      <c r="L249" s="9">
        <f>(INDEX('Resin Fractions'!$A$24:$I$41,MATCH('Disposed Waste by Resin'!$A249,'Resin Fractions'!$A$24:$A$41,0),MATCH('Disposed Waste by Resin'!L$1,'Resin Fractions'!$A$24:$I$24,0)))*$E249</f>
        <v>43952.711925708558</v>
      </c>
      <c r="M249" s="9">
        <f>(INDEX('Resin Fractions'!$A$24:$I$41,MATCH('Disposed Waste by Resin'!$A249,'Resin Fractions'!$A$24:$A$41,0),MATCH('Disposed Waste by Resin'!M$1,'Resin Fractions'!$A$24:$I$24,0)))*$E249</f>
        <v>1041386.1052605347</v>
      </c>
    </row>
    <row r="250" spans="1:13" x14ac:dyDescent="0.2">
      <c r="A250" s="37">
        <f>'DRS County Waste Raw'!A249</f>
        <v>2017</v>
      </c>
      <c r="B250" s="63" t="str">
        <f>'DRS County Waste Raw'!B249</f>
        <v>madera</v>
      </c>
      <c r="C250" s="63" t="str">
        <f>'DRS County Waste Raw'!C249</f>
        <v>Central Valley </v>
      </c>
      <c r="D250" s="63">
        <f>'DRS County Waste Raw'!D249</f>
        <v>155976</v>
      </c>
      <c r="E250" s="68">
        <f>'DRS County Waste Raw'!E249</f>
        <v>123988.7658802178</v>
      </c>
      <c r="F250" s="9">
        <f>(INDEX('Resin Fractions'!$A$24:$I$41,MATCH('Disposed Waste by Resin'!$A250,'Resin Fractions'!$A$24:$A$41,0),MATCH('Disposed Waste by Resin'!F$1,'Resin Fractions'!$A$24:$I$24,0)))*$E250</f>
        <v>1155.6891097878834</v>
      </c>
      <c r="G250" s="9">
        <f>(INDEX('Resin Fractions'!$A$24:$I$41,MATCH('Disposed Waste by Resin'!$A250,'Resin Fractions'!$A$24:$A$41,0),MATCH('Disposed Waste by Resin'!G$1,'Resin Fractions'!$A$24:$I$24,0)))*$E250</f>
        <v>2318.1862987336749</v>
      </c>
      <c r="H250" s="9">
        <f>(INDEX('Resin Fractions'!$A$24:$I$41,MATCH('Disposed Waste by Resin'!$A250,'Resin Fractions'!$A$24:$A$41,0),MATCH('Disposed Waste by Resin'!H$1,'Resin Fractions'!$A$24:$I$24,0)))*$E250</f>
        <v>2934.9364777636511</v>
      </c>
      <c r="I250" s="9">
        <f>(INDEX('Resin Fractions'!$A$24:$I$41,MATCH('Disposed Waste by Resin'!$A250,'Resin Fractions'!$A$24:$A$41,0),MATCH('Disposed Waste by Resin'!I$1,'Resin Fractions'!$A$24:$I$24,0)))*$E250</f>
        <v>5819.597368636083</v>
      </c>
      <c r="J250" s="9">
        <f>(INDEX('Resin Fractions'!$A$24:$I$41,MATCH('Disposed Waste by Resin'!$A250,'Resin Fractions'!$A$24:$A$41,0),MATCH('Disposed Waste by Resin'!J$1,'Resin Fractions'!$A$24:$I$24,0)))*$E250</f>
        <v>209.97106538926607</v>
      </c>
      <c r="K250" s="9">
        <f>(INDEX('Resin Fractions'!$A$24:$I$41,MATCH('Disposed Waste by Resin'!$A250,'Resin Fractions'!$A$24:$A$41,0),MATCH('Disposed Waste by Resin'!K$1,'Resin Fractions'!$A$24:$I$24,0)))*$E250</f>
        <v>962.03116097830184</v>
      </c>
      <c r="L250" s="9">
        <f>(INDEX('Resin Fractions'!$A$24:$I$41,MATCH('Disposed Waste by Resin'!$A250,'Resin Fractions'!$A$24:$A$41,0),MATCH('Disposed Waste by Resin'!L$1,'Resin Fractions'!$A$24:$I$24,0)))*$E250</f>
        <v>590.50000677622381</v>
      </c>
      <c r="M250" s="9">
        <f>(INDEX('Resin Fractions'!$A$24:$I$41,MATCH('Disposed Waste by Resin'!$A250,'Resin Fractions'!$A$24:$A$41,0),MATCH('Disposed Waste by Resin'!M$1,'Resin Fractions'!$A$24:$I$24,0)))*$E250</f>
        <v>13990.911488065085</v>
      </c>
    </row>
    <row r="251" spans="1:13" x14ac:dyDescent="0.2">
      <c r="A251" s="37">
        <f>'DRS County Waste Raw'!A250</f>
        <v>2017</v>
      </c>
      <c r="B251" s="63" t="str">
        <f>'DRS County Waste Raw'!B250</f>
        <v>marin</v>
      </c>
      <c r="C251" s="63" t="str">
        <f>'DRS County Waste Raw'!C250</f>
        <v>Bay Area </v>
      </c>
      <c r="D251" s="63">
        <f>'DRS County Waste Raw'!D250</f>
        <v>262695</v>
      </c>
      <c r="E251" s="68">
        <f>'DRS County Waste Raw'!E250</f>
        <v>210219.4918330308</v>
      </c>
      <c r="F251" s="9">
        <f>(INDEX('Resin Fractions'!$A$24:$I$41,MATCH('Disposed Waste by Resin'!$A251,'Resin Fractions'!$A$24:$A$41,0),MATCH('Disposed Waste by Resin'!F$1,'Resin Fractions'!$A$24:$I$24,0)))*$E251</f>
        <v>1959.438628587387</v>
      </c>
      <c r="G251" s="9">
        <f>(INDEX('Resin Fractions'!$A$24:$I$41,MATCH('Disposed Waste by Resin'!$A251,'Resin Fractions'!$A$24:$A$41,0),MATCH('Disposed Waste by Resin'!G$1,'Resin Fractions'!$A$24:$I$24,0)))*$E251</f>
        <v>3930.4201653630626</v>
      </c>
      <c r="H251" s="9">
        <f>(INDEX('Resin Fractions'!$A$24:$I$41,MATCH('Disposed Waste by Resin'!$A251,'Resin Fractions'!$A$24:$A$41,0),MATCH('Disposed Waste by Resin'!H$1,'Resin Fractions'!$A$24:$I$24,0)))*$E251</f>
        <v>4976.1028794636813</v>
      </c>
      <c r="I251" s="9">
        <f>(INDEX('Resin Fractions'!$A$24:$I$41,MATCH('Disposed Waste by Resin'!$A251,'Resin Fractions'!$A$24:$A$41,0),MATCH('Disposed Waste by Resin'!I$1,'Resin Fractions'!$A$24:$I$24,0)))*$E251</f>
        <v>9866.9649046221439</v>
      </c>
      <c r="J251" s="9">
        <f>(INDEX('Resin Fractions'!$A$24:$I$41,MATCH('Disposed Waste by Resin'!$A251,'Resin Fractions'!$A$24:$A$41,0),MATCH('Disposed Waste by Resin'!J$1,'Resin Fractions'!$A$24:$I$24,0)))*$E251</f>
        <v>356.00008075259063</v>
      </c>
      <c r="K251" s="9">
        <f>(INDEX('Resin Fractions'!$A$24:$I$41,MATCH('Disposed Waste by Resin'!$A251,'Resin Fractions'!$A$24:$A$41,0),MATCH('Disposed Waste by Resin'!K$1,'Resin Fractions'!$A$24:$I$24,0)))*$E251</f>
        <v>1631.096981671514</v>
      </c>
      <c r="L251" s="9">
        <f>(INDEX('Resin Fractions'!$A$24:$I$41,MATCH('Disposed Waste by Resin'!$A251,'Resin Fractions'!$A$24:$A$41,0),MATCH('Disposed Waste by Resin'!L$1,'Resin Fractions'!$A$24:$I$24,0)))*$E251</f>
        <v>1001.1762797270045</v>
      </c>
      <c r="M251" s="9">
        <f>(INDEX('Resin Fractions'!$A$24:$I$41,MATCH('Disposed Waste by Resin'!$A251,'Resin Fractions'!$A$24:$A$41,0),MATCH('Disposed Waste by Resin'!M$1,'Resin Fractions'!$A$24:$I$24,0)))*$E251</f>
        <v>23721.199920187384</v>
      </c>
    </row>
    <row r="252" spans="1:13" x14ac:dyDescent="0.2">
      <c r="A252" s="37">
        <f>'DRS County Waste Raw'!A251</f>
        <v>2017</v>
      </c>
      <c r="B252" s="63" t="str">
        <f>'DRS County Waste Raw'!B251</f>
        <v>mariposa</v>
      </c>
      <c r="C252" s="63" t="str">
        <f>'DRS County Waste Raw'!C251</f>
        <v>Mountain </v>
      </c>
      <c r="D252" s="63">
        <f>'DRS County Waste Raw'!D251</f>
        <v>18137</v>
      </c>
      <c r="E252" s="68">
        <f>'DRS County Waste Raw'!E251</f>
        <v>31360.64428312159</v>
      </c>
      <c r="F252" s="9">
        <f>(INDEX('Resin Fractions'!$A$24:$I$41,MATCH('Disposed Waste by Resin'!$A252,'Resin Fractions'!$A$24:$A$41,0),MATCH('Disposed Waste by Resin'!F$1,'Resin Fractions'!$A$24:$I$24,0)))*$E252</f>
        <v>292.30999128541043</v>
      </c>
      <c r="G252" s="9">
        <f>(INDEX('Resin Fractions'!$A$24:$I$41,MATCH('Disposed Waste by Resin'!$A252,'Resin Fractions'!$A$24:$A$41,0),MATCH('Disposed Waste by Resin'!G$1,'Resin Fractions'!$A$24:$I$24,0)))*$E252</f>
        <v>586.3419591322197</v>
      </c>
      <c r="H252" s="9">
        <f>(INDEX('Resin Fractions'!$A$24:$I$41,MATCH('Disposed Waste by Resin'!$A252,'Resin Fractions'!$A$24:$A$41,0),MATCH('Disposed Waste by Resin'!H$1,'Resin Fractions'!$A$24:$I$24,0)))*$E252</f>
        <v>742.33740629068336</v>
      </c>
      <c r="I252" s="9">
        <f>(INDEX('Resin Fractions'!$A$24:$I$41,MATCH('Disposed Waste by Resin'!$A252,'Resin Fractions'!$A$24:$A$41,0),MATCH('Disposed Waste by Resin'!I$1,'Resin Fractions'!$A$24:$I$24,0)))*$E252</f>
        <v>1471.9585411883288</v>
      </c>
      <c r="J252" s="9">
        <f>(INDEX('Resin Fractions'!$A$24:$I$41,MATCH('Disposed Waste by Resin'!$A252,'Resin Fractions'!$A$24:$A$41,0),MATCH('Disposed Waste by Resin'!J$1,'Resin Fractions'!$A$24:$I$24,0)))*$E252</f>
        <v>53.108262225807302</v>
      </c>
      <c r="K252" s="9">
        <f>(INDEX('Resin Fractions'!$A$24:$I$41,MATCH('Disposed Waste by Resin'!$A252,'Resin Fractions'!$A$24:$A$41,0),MATCH('Disposed Waste by Resin'!K$1,'Resin Fractions'!$A$24:$I$24,0)))*$E252</f>
        <v>243.32782744095823</v>
      </c>
      <c r="L252" s="9">
        <f>(INDEX('Resin Fractions'!$A$24:$I$41,MATCH('Disposed Waste by Resin'!$A252,'Resin Fractions'!$A$24:$A$41,0),MATCH('Disposed Waste by Resin'!L$1,'Resin Fractions'!$A$24:$I$24,0)))*$E252</f>
        <v>149.35595600314491</v>
      </c>
      <c r="M252" s="9">
        <f>(INDEX('Resin Fractions'!$A$24:$I$41,MATCH('Disposed Waste by Resin'!$A252,'Resin Fractions'!$A$24:$A$41,0),MATCH('Disposed Waste by Resin'!M$1,'Resin Fractions'!$A$24:$I$24,0)))*$E252</f>
        <v>3538.7399435665525</v>
      </c>
    </row>
    <row r="253" spans="1:13" x14ac:dyDescent="0.2">
      <c r="A253" s="37">
        <f>'DRS County Waste Raw'!A252</f>
        <v>2017</v>
      </c>
      <c r="B253" s="63" t="str">
        <f>'DRS County Waste Raw'!B252</f>
        <v>mendocino</v>
      </c>
      <c r="C253" s="63" t="str">
        <f>'DRS County Waste Raw'!C252</f>
        <v>Coastal </v>
      </c>
      <c r="D253" s="63">
        <f>'DRS County Waste Raw'!D252</f>
        <v>88646</v>
      </c>
      <c r="E253" s="68">
        <f>'DRS County Waste Raw'!E252</f>
        <v>83471.206896551725</v>
      </c>
      <c r="F253" s="9">
        <f>(INDEX('Resin Fractions'!$A$24:$I$41,MATCH('Disposed Waste by Resin'!$A253,'Resin Fractions'!$A$24:$A$41,0),MATCH('Disposed Waste by Resin'!F$1,'Resin Fractions'!$A$24:$I$24,0)))*$E253</f>
        <v>778.0282681770542</v>
      </c>
      <c r="G253" s="9">
        <f>(INDEX('Resin Fractions'!$A$24:$I$41,MATCH('Disposed Waste by Resin'!$A253,'Resin Fractions'!$A$24:$A$41,0),MATCH('Disposed Waste by Resin'!G$1,'Resin Fractions'!$A$24:$I$24,0)))*$E253</f>
        <v>1560.6398433974809</v>
      </c>
      <c r="H253" s="9">
        <f>(INDEX('Resin Fractions'!$A$24:$I$41,MATCH('Disposed Waste by Resin'!$A253,'Resin Fractions'!$A$24:$A$41,0),MATCH('Disposed Waste by Resin'!H$1,'Resin Fractions'!$A$24:$I$24,0)))*$E253</f>
        <v>1975.8458617155497</v>
      </c>
      <c r="I253" s="9">
        <f>(INDEX('Resin Fractions'!$A$24:$I$41,MATCH('Disposed Waste by Resin'!$A253,'Resin Fractions'!$A$24:$A$41,0),MATCH('Disposed Waste by Resin'!I$1,'Resin Fractions'!$A$24:$I$24,0)))*$E253</f>
        <v>3917.8453996496637</v>
      </c>
      <c r="J253" s="9">
        <f>(INDEX('Resin Fractions'!$A$24:$I$41,MATCH('Disposed Waste by Resin'!$A253,'Resin Fractions'!$A$24:$A$41,0),MATCH('Disposed Waste by Resin'!J$1,'Resin Fractions'!$A$24:$I$24,0)))*$E253</f>
        <v>141.35585685503744</v>
      </c>
      <c r="K253" s="9">
        <f>(INDEX('Resin Fractions'!$A$24:$I$41,MATCH('Disposed Waste by Resin'!$A253,'Resin Fractions'!$A$24:$A$41,0),MATCH('Disposed Waste by Resin'!K$1,'Resin Fractions'!$A$24:$I$24,0)))*$E253</f>
        <v>647.65466055632157</v>
      </c>
      <c r="L253" s="9">
        <f>(INDEX('Resin Fractions'!$A$24:$I$41,MATCH('Disposed Waste by Resin'!$A253,'Resin Fractions'!$A$24:$A$41,0),MATCH('Disposed Waste by Resin'!L$1,'Resin Fractions'!$A$24:$I$24,0)))*$E253</f>
        <v>397.53398534227586</v>
      </c>
      <c r="M253" s="9">
        <f>(INDEX('Resin Fractions'!$A$24:$I$41,MATCH('Disposed Waste by Resin'!$A253,'Resin Fractions'!$A$24:$A$41,0),MATCH('Disposed Waste by Resin'!M$1,'Resin Fractions'!$A$24:$I$24,0)))*$E253</f>
        <v>9418.9038756933842</v>
      </c>
    </row>
    <row r="254" spans="1:13" x14ac:dyDescent="0.2">
      <c r="A254" s="37">
        <f>'DRS County Waste Raw'!A253</f>
        <v>2017</v>
      </c>
      <c r="B254" s="63" t="str">
        <f>'DRS County Waste Raw'!B253</f>
        <v>merced</v>
      </c>
      <c r="C254" s="63" t="str">
        <f>'DRS County Waste Raw'!C253</f>
        <v>Central Valley </v>
      </c>
      <c r="D254" s="63">
        <f>'DRS County Waste Raw'!D253</f>
        <v>273215</v>
      </c>
      <c r="E254" s="68">
        <f>'DRS County Waste Raw'!E253</f>
        <v>243782.80399274049</v>
      </c>
      <c r="F254" s="9">
        <f>(INDEX('Resin Fractions'!$A$24:$I$41,MATCH('Disposed Waste by Resin'!$A254,'Resin Fractions'!$A$24:$A$41,0),MATCH('Disposed Waste by Resin'!F$1,'Resin Fractions'!$A$24:$I$24,0)))*$E254</f>
        <v>2272.2795063557851</v>
      </c>
      <c r="G254" s="9">
        <f>(INDEX('Resin Fractions'!$A$24:$I$41,MATCH('Disposed Waste by Resin'!$A254,'Resin Fractions'!$A$24:$A$41,0),MATCH('Disposed Waste by Resin'!G$1,'Resin Fractions'!$A$24:$I$24,0)))*$E254</f>
        <v>4557.9448433966081</v>
      </c>
      <c r="H254" s="9">
        <f>(INDEX('Resin Fractions'!$A$24:$I$41,MATCH('Disposed Waste by Resin'!$A254,'Resin Fractions'!$A$24:$A$41,0),MATCH('Disposed Waste by Resin'!H$1,'Resin Fractions'!$A$24:$I$24,0)))*$E254</f>
        <v>5770.5796086478758</v>
      </c>
      <c r="I254" s="9">
        <f>(INDEX('Resin Fractions'!$A$24:$I$41,MATCH('Disposed Waste by Resin'!$A254,'Resin Fractions'!$A$24:$A$41,0),MATCH('Disposed Waste by Resin'!I$1,'Resin Fractions'!$A$24:$I$24,0)))*$E254</f>
        <v>11442.308942775215</v>
      </c>
      <c r="J254" s="9">
        <f>(INDEX('Resin Fractions'!$A$24:$I$41,MATCH('Disposed Waste by Resin'!$A254,'Resin Fractions'!$A$24:$A$41,0),MATCH('Disposed Waste by Resin'!J$1,'Resin Fractions'!$A$24:$I$24,0)))*$E254</f>
        <v>412.83849157260784</v>
      </c>
      <c r="K254" s="9">
        <f>(INDEX('Resin Fractions'!$A$24:$I$41,MATCH('Disposed Waste by Resin'!$A254,'Resin Fractions'!$A$24:$A$41,0),MATCH('Disposed Waste by Resin'!K$1,'Resin Fractions'!$A$24:$I$24,0)))*$E254</f>
        <v>1891.5153504975749</v>
      </c>
      <c r="L254" s="9">
        <f>(INDEX('Resin Fractions'!$A$24:$I$41,MATCH('Disposed Waste by Resin'!$A254,'Resin Fractions'!$A$24:$A$41,0),MATCH('Disposed Waste by Resin'!L$1,'Resin Fractions'!$A$24:$I$24,0)))*$E254</f>
        <v>1161.0225038348226</v>
      </c>
      <c r="M254" s="9">
        <f>(INDEX('Resin Fractions'!$A$24:$I$41,MATCH('Disposed Waste by Resin'!$A254,'Resin Fractions'!$A$24:$A$41,0),MATCH('Disposed Waste by Resin'!M$1,'Resin Fractions'!$A$24:$I$24,0)))*$E254</f>
        <v>27508.489247080488</v>
      </c>
    </row>
    <row r="255" spans="1:13" x14ac:dyDescent="0.2">
      <c r="A255" s="37">
        <f>'DRS County Waste Raw'!A254</f>
        <v>2017</v>
      </c>
      <c r="B255" s="63" t="str">
        <f>'DRS County Waste Raw'!B254</f>
        <v>modoc</v>
      </c>
      <c r="C255" s="63" t="str">
        <f>'DRS County Waste Raw'!C254</f>
        <v>Mountain </v>
      </c>
      <c r="D255" s="63">
        <f>'DRS County Waste Raw'!D254</f>
        <v>9562</v>
      </c>
      <c r="E255" s="68">
        <f>'DRS County Waste Raw'!E254</f>
        <v>16.597096188747731</v>
      </c>
      <c r="F255" s="9">
        <f>(INDEX('Resin Fractions'!$A$24:$I$41,MATCH('Disposed Waste by Resin'!$A255,'Resin Fractions'!$A$24:$A$41,0),MATCH('Disposed Waste by Resin'!F$1,'Resin Fractions'!$A$24:$I$24,0)))*$E255</f>
        <v>0.15470017128784119</v>
      </c>
      <c r="G255" s="9">
        <f>(INDEX('Resin Fractions'!$A$24:$I$41,MATCH('Disposed Waste by Resin'!$A255,'Resin Fractions'!$A$24:$A$41,0),MATCH('Disposed Waste by Resin'!G$1,'Resin Fractions'!$A$24:$I$24,0)))*$E255</f>
        <v>0.31031166985474878</v>
      </c>
      <c r="H255" s="9">
        <f>(INDEX('Resin Fractions'!$A$24:$I$41,MATCH('Disposed Waste by Resin'!$A255,'Resin Fractions'!$A$24:$A$41,0),MATCH('Disposed Waste by Resin'!H$1,'Resin Fractions'!$A$24:$I$24,0)))*$E255</f>
        <v>0.39286964979042194</v>
      </c>
      <c r="I255" s="9">
        <f>(INDEX('Resin Fractions'!$A$24:$I$41,MATCH('Disposed Waste by Resin'!$A255,'Resin Fractions'!$A$24:$A$41,0),MATCH('Disposed Waste by Resin'!I$1,'Resin Fractions'!$A$24:$I$24,0)))*$E255</f>
        <v>0.77900942574384291</v>
      </c>
      <c r="J255" s="9">
        <f>(INDEX('Resin Fractions'!$A$24:$I$41,MATCH('Disposed Waste by Resin'!$A255,'Resin Fractions'!$A$24:$A$41,0),MATCH('Disposed Waste by Resin'!J$1,'Resin Fractions'!$A$24:$I$24,0)))*$E255</f>
        <v>2.8106659053983695E-2</v>
      </c>
      <c r="K255" s="9">
        <f>(INDEX('Resin Fractions'!$A$24:$I$41,MATCH('Disposed Waste by Resin'!$A255,'Resin Fractions'!$A$24:$A$41,0),MATCH('Disposed Waste by Resin'!K$1,'Resin Fractions'!$A$24:$I$24,0)))*$E255</f>
        <v>0.12877718075486566</v>
      </c>
      <c r="L255" s="9">
        <f>(INDEX('Resin Fractions'!$A$24:$I$41,MATCH('Disposed Waste by Resin'!$A255,'Resin Fractions'!$A$24:$A$41,0),MATCH('Disposed Waste by Resin'!L$1,'Resin Fractions'!$A$24:$I$24,0)))*$E255</f>
        <v>7.9044140348886557E-2</v>
      </c>
      <c r="M255" s="9">
        <f>(INDEX('Resin Fractions'!$A$24:$I$41,MATCH('Disposed Waste by Resin'!$A255,'Resin Fractions'!$A$24:$A$41,0),MATCH('Disposed Waste by Resin'!M$1,'Resin Fractions'!$A$24:$I$24,0)))*$E255</f>
        <v>1.8728188968345907</v>
      </c>
    </row>
    <row r="256" spans="1:13" x14ac:dyDescent="0.2">
      <c r="A256" s="37">
        <f>'DRS County Waste Raw'!A255</f>
        <v>2017</v>
      </c>
      <c r="B256" s="63" t="str">
        <f>'DRS County Waste Raw'!B255</f>
        <v>mono</v>
      </c>
      <c r="C256" s="63" t="str">
        <f>'DRS County Waste Raw'!C255</f>
        <v>Mountain </v>
      </c>
      <c r="D256" s="63">
        <f>'DRS County Waste Raw'!D255</f>
        <v>13594</v>
      </c>
      <c r="E256" s="68">
        <f>'DRS County Waste Raw'!E255</f>
        <v>21610.390199637019</v>
      </c>
      <c r="F256" s="9">
        <f>(INDEX('Resin Fractions'!$A$24:$I$41,MATCH('Disposed Waste by Resin'!$A256,'Resin Fractions'!$A$24:$A$41,0),MATCH('Disposed Waste by Resin'!F$1,'Resin Fractions'!$A$24:$I$24,0)))*$E256</f>
        <v>201.42867327282596</v>
      </c>
      <c r="G256" s="9">
        <f>(INDEX('Resin Fractions'!$A$24:$I$41,MATCH('Disposed Waste by Resin'!$A256,'Resin Fractions'!$A$24:$A$41,0),MATCH('Disposed Waste by Resin'!G$1,'Resin Fractions'!$A$24:$I$24,0)))*$E256</f>
        <v>404.0439479773861</v>
      </c>
      <c r="H256" s="9">
        <f>(INDEX('Resin Fractions'!$A$24:$I$41,MATCH('Disposed Waste by Resin'!$A256,'Resin Fractions'!$A$24:$A$41,0),MATCH('Disposed Waste by Resin'!H$1,'Resin Fractions'!$A$24:$I$24,0)))*$E256</f>
        <v>511.53926765344283</v>
      </c>
      <c r="I256" s="9">
        <f>(INDEX('Resin Fractions'!$A$24:$I$41,MATCH('Disposed Waste by Resin'!$A256,'Resin Fractions'!$A$24:$A$41,0),MATCH('Disposed Waste by Resin'!I$1,'Resin Fractions'!$A$24:$I$24,0)))*$E256</f>
        <v>1014.3158458606126</v>
      </c>
      <c r="J256" s="9">
        <f>(INDEX('Resin Fractions'!$A$24:$I$41,MATCH('Disposed Waste by Resin'!$A256,'Resin Fractions'!$A$24:$A$41,0),MATCH('Disposed Waste by Resin'!J$1,'Resin Fractions'!$A$24:$I$24,0)))*$E256</f>
        <v>36.596514381626719</v>
      </c>
      <c r="K256" s="9">
        <f>(INDEX('Resin Fractions'!$A$24:$I$41,MATCH('Disposed Waste by Resin'!$A256,'Resin Fractions'!$A$24:$A$41,0),MATCH('Disposed Waste by Resin'!K$1,'Resin Fractions'!$A$24:$I$24,0)))*$E256</f>
        <v>167.67542305433903</v>
      </c>
      <c r="L256" s="9">
        <f>(INDEX('Resin Fractions'!$A$24:$I$41,MATCH('Disposed Waste by Resin'!$A256,'Resin Fractions'!$A$24:$A$41,0),MATCH('Disposed Waste by Resin'!L$1,'Resin Fractions'!$A$24:$I$24,0)))*$E256</f>
        <v>102.92009496772067</v>
      </c>
      <c r="M256" s="9">
        <f>(INDEX('Resin Fractions'!$A$24:$I$41,MATCH('Disposed Waste by Resin'!$A256,'Resin Fractions'!$A$24:$A$41,0),MATCH('Disposed Waste by Resin'!M$1,'Resin Fractions'!$A$24:$I$24,0)))*$E256</f>
        <v>2438.5197671679539</v>
      </c>
    </row>
    <row r="257" spans="1:13" x14ac:dyDescent="0.2">
      <c r="A257" s="37">
        <f>'DRS County Waste Raw'!A256</f>
        <v>2017</v>
      </c>
      <c r="B257" s="63" t="str">
        <f>'DRS County Waste Raw'!B256</f>
        <v>monterey</v>
      </c>
      <c r="C257" s="63" t="str">
        <f>'DRS County Waste Raw'!C256</f>
        <v>Coastal </v>
      </c>
      <c r="D257" s="63">
        <f>'DRS County Waste Raw'!D256</f>
        <v>438358</v>
      </c>
      <c r="E257" s="68">
        <f>'DRS County Waste Raw'!E256</f>
        <v>403943.52994555351</v>
      </c>
      <c r="F257" s="9">
        <f>(INDEX('Resin Fractions'!$A$24:$I$41,MATCH('Disposed Waste by Resin'!$A257,'Resin Fractions'!$A$24:$A$41,0),MATCH('Disposed Waste by Resin'!F$1,'Resin Fractions'!$A$24:$I$24,0)))*$E257</f>
        <v>3765.1244869905941</v>
      </c>
      <c r="G257" s="9">
        <f>(INDEX('Resin Fractions'!$A$24:$I$41,MATCH('Disposed Waste by Resin'!$A257,'Resin Fractions'!$A$24:$A$41,0),MATCH('Disposed Waste by Resin'!G$1,'Resin Fractions'!$A$24:$I$24,0)))*$E257</f>
        <v>7552.4290441486019</v>
      </c>
      <c r="H257" s="9">
        <f>(INDEX('Resin Fractions'!$A$24:$I$41,MATCH('Disposed Waste by Resin'!$A257,'Resin Fractions'!$A$24:$A$41,0),MATCH('Disposed Waste by Resin'!H$1,'Resin Fractions'!$A$24:$I$24,0)))*$E257</f>
        <v>9561.742086691509</v>
      </c>
      <c r="I257" s="9">
        <f>(INDEX('Resin Fractions'!$A$24:$I$41,MATCH('Disposed Waste by Resin'!$A257,'Resin Fractions'!$A$24:$A$41,0),MATCH('Disposed Waste by Resin'!I$1,'Resin Fractions'!$A$24:$I$24,0)))*$E257</f>
        <v>18959.691124111578</v>
      </c>
      <c r="J257" s="9">
        <f>(INDEX('Resin Fractions'!$A$24:$I$41,MATCH('Disposed Waste by Resin'!$A257,'Resin Fractions'!$A$24:$A$41,0),MATCH('Disposed Waste by Resin'!J$1,'Resin Fractions'!$A$24:$I$24,0)))*$E257</f>
        <v>684.06563076615873</v>
      </c>
      <c r="K257" s="9">
        <f>(INDEX('Resin Fractions'!$A$24:$I$41,MATCH('Disposed Waste by Resin'!$A257,'Resin Fractions'!$A$24:$A$41,0),MATCH('Disposed Waste by Resin'!K$1,'Resin Fractions'!$A$24:$I$24,0)))*$E257</f>
        <v>3134.2054284064434</v>
      </c>
      <c r="L257" s="9">
        <f>(INDEX('Resin Fractions'!$A$24:$I$41,MATCH('Disposed Waste by Resin'!$A257,'Resin Fractions'!$A$24:$A$41,0),MATCH('Disposed Waste by Resin'!L$1,'Resin Fractions'!$A$24:$I$24,0)))*$E257</f>
        <v>1923.792494236915</v>
      </c>
      <c r="M257" s="9">
        <f>(INDEX('Resin Fractions'!$A$24:$I$41,MATCH('Disposed Waste by Resin'!$A257,'Resin Fractions'!$A$24:$A$41,0),MATCH('Disposed Waste by Resin'!M$1,'Resin Fractions'!$A$24:$I$24,0)))*$E257</f>
        <v>45581.050295351801</v>
      </c>
    </row>
    <row r="258" spans="1:13" x14ac:dyDescent="0.2">
      <c r="A258" s="37">
        <f>'DRS County Waste Raw'!A257</f>
        <v>2017</v>
      </c>
      <c r="B258" s="63" t="str">
        <f>'DRS County Waste Raw'!B257</f>
        <v>napa</v>
      </c>
      <c r="C258" s="63" t="str">
        <f>'DRS County Waste Raw'!C257</f>
        <v>Bay Area </v>
      </c>
      <c r="D258" s="63">
        <f>'DRS County Waste Raw'!D257</f>
        <v>141320</v>
      </c>
      <c r="E258" s="68">
        <f>'DRS County Waste Raw'!E257</f>
        <v>170843.97459165149</v>
      </c>
      <c r="F258" s="9">
        <f>(INDEX('Resin Fractions'!$A$24:$I$41,MATCH('Disposed Waste by Resin'!$A258,'Resin Fractions'!$A$24:$A$41,0),MATCH('Disposed Waste by Resin'!F$1,'Resin Fractions'!$A$24:$I$24,0)))*$E258</f>
        <v>1592.4226643177767</v>
      </c>
      <c r="G258" s="9">
        <f>(INDEX('Resin Fractions'!$A$24:$I$41,MATCH('Disposed Waste by Resin'!$A258,'Resin Fractions'!$A$24:$A$41,0),MATCH('Disposed Waste by Resin'!G$1,'Resin Fractions'!$A$24:$I$24,0)))*$E258</f>
        <v>3194.2261728952285</v>
      </c>
      <c r="H258" s="9">
        <f>(INDEX('Resin Fractions'!$A$24:$I$41,MATCH('Disposed Waste by Resin'!$A258,'Resin Fractions'!$A$24:$A$41,0),MATCH('Disposed Waste by Resin'!H$1,'Resin Fractions'!$A$24:$I$24,0)))*$E258</f>
        <v>4044.0455187655389</v>
      </c>
      <c r="I258" s="9">
        <f>(INDEX('Resin Fractions'!$A$24:$I$41,MATCH('Disposed Waste by Resin'!$A258,'Resin Fractions'!$A$24:$A$41,0),MATCH('Disposed Waste by Resin'!I$1,'Resin Fractions'!$A$24:$I$24,0)))*$E258</f>
        <v>8018.8163655198914</v>
      </c>
      <c r="J258" s="9">
        <f>(INDEX('Resin Fractions'!$A$24:$I$41,MATCH('Disposed Waste by Resin'!$A258,'Resin Fractions'!$A$24:$A$41,0),MATCH('Disposed Waste by Resin'!J$1,'Resin Fractions'!$A$24:$I$24,0)))*$E258</f>
        <v>289.31888389792522</v>
      </c>
      <c r="K258" s="9">
        <f>(INDEX('Resin Fractions'!$A$24:$I$41,MATCH('Disposed Waste by Resin'!$A258,'Resin Fractions'!$A$24:$A$41,0),MATCH('Disposed Waste by Resin'!K$1,'Resin Fractions'!$A$24:$I$24,0)))*$E258</f>
        <v>1325.5816045571021</v>
      </c>
      <c r="L258" s="9">
        <f>(INDEX('Resin Fractions'!$A$24:$I$41,MATCH('Disposed Waste by Resin'!$A258,'Resin Fractions'!$A$24:$A$41,0),MATCH('Disposed Waste by Resin'!L$1,'Resin Fractions'!$A$24:$I$24,0)))*$E258</f>
        <v>813.64926441406726</v>
      </c>
      <c r="M258" s="9">
        <f>(INDEX('Resin Fractions'!$A$24:$I$41,MATCH('Disposed Waste by Resin'!$A258,'Resin Fractions'!$A$24:$A$41,0),MATCH('Disposed Waste by Resin'!M$1,'Resin Fractions'!$A$24:$I$24,0)))*$E258</f>
        <v>19278.060474367529</v>
      </c>
    </row>
    <row r="259" spans="1:13" x14ac:dyDescent="0.2">
      <c r="A259" s="37">
        <f>'DRS County Waste Raw'!A258</f>
        <v>2017</v>
      </c>
      <c r="B259" s="63" t="str">
        <f>'DRS County Waste Raw'!B258</f>
        <v>nevada</v>
      </c>
      <c r="C259" s="63" t="str">
        <f>'DRS County Waste Raw'!C258</f>
        <v>Mountain </v>
      </c>
      <c r="D259" s="63">
        <f>'DRS County Waste Raw'!D258</f>
        <v>97894</v>
      </c>
      <c r="E259" s="68">
        <f>'DRS County Waste Raw'!E258</f>
        <v>18023.030852994551</v>
      </c>
      <c r="F259" s="9">
        <f>(INDEX('Resin Fractions'!$A$24:$I$41,MATCH('Disposed Waste by Resin'!$A259,'Resin Fractions'!$A$24:$A$41,0),MATCH('Disposed Waste by Resin'!F$1,'Resin Fractions'!$A$24:$I$24,0)))*$E259</f>
        <v>167.99119125275575</v>
      </c>
      <c r="G259" s="9">
        <f>(INDEX('Resin Fractions'!$A$24:$I$41,MATCH('Disposed Waste by Resin'!$A259,'Resin Fractions'!$A$24:$A$41,0),MATCH('Disposed Waste by Resin'!G$1,'Resin Fractions'!$A$24:$I$24,0)))*$E259</f>
        <v>336.9720062011869</v>
      </c>
      <c r="H259" s="9">
        <f>(INDEX('Resin Fractions'!$A$24:$I$41,MATCH('Disposed Waste by Resin'!$A259,'Resin Fractions'!$A$24:$A$41,0),MATCH('Disposed Waste by Resin'!H$1,'Resin Fractions'!$A$24:$I$24,0)))*$E259</f>
        <v>426.62293083403432</v>
      </c>
      <c r="I259" s="9">
        <f>(INDEX('Resin Fractions'!$A$24:$I$41,MATCH('Disposed Waste by Resin'!$A259,'Resin Fractions'!$A$24:$A$41,0),MATCH('Disposed Waste by Resin'!I$1,'Resin Fractions'!$A$24:$I$24,0)))*$E259</f>
        <v>845.93779268891433</v>
      </c>
      <c r="J259" s="9">
        <f>(INDEX('Resin Fractions'!$A$24:$I$41,MATCH('Disposed Waste by Resin'!$A259,'Resin Fractions'!$A$24:$A$41,0),MATCH('Disposed Waste by Resin'!J$1,'Resin Fractions'!$A$24:$I$24,0)))*$E259</f>
        <v>30.521434445139999</v>
      </c>
      <c r="K259" s="9">
        <f>(INDEX('Resin Fractions'!$A$24:$I$41,MATCH('Disposed Waste by Resin'!$A259,'Resin Fractions'!$A$24:$A$41,0),MATCH('Disposed Waste by Resin'!K$1,'Resin Fractions'!$A$24:$I$24,0)))*$E259</f>
        <v>139.84103457086238</v>
      </c>
      <c r="L259" s="9">
        <f>(INDEX('Resin Fractions'!$A$24:$I$41,MATCH('Disposed Waste by Resin'!$A259,'Resin Fractions'!$A$24:$A$41,0),MATCH('Disposed Waste by Resin'!L$1,'Resin Fractions'!$A$24:$I$24,0)))*$E259</f>
        <v>85.835194545793783</v>
      </c>
      <c r="M259" s="9">
        <f>(INDEX('Resin Fractions'!$A$24:$I$41,MATCH('Disposed Waste by Resin'!$A259,'Resin Fractions'!$A$24:$A$41,0),MATCH('Disposed Waste by Resin'!M$1,'Resin Fractions'!$A$24:$I$24,0)))*$E259</f>
        <v>2033.7215845386875</v>
      </c>
    </row>
    <row r="260" spans="1:13" x14ac:dyDescent="0.2">
      <c r="A260" s="37">
        <f>'DRS County Waste Raw'!A259</f>
        <v>2017</v>
      </c>
      <c r="B260" s="63" t="str">
        <f>'DRS County Waste Raw'!B259</f>
        <v>orange</v>
      </c>
      <c r="C260" s="63" t="str">
        <f>'DRS County Waste Raw'!C259</f>
        <v>Southern </v>
      </c>
      <c r="D260" s="63">
        <f>'DRS County Waste Raw'!D259</f>
        <v>3180125</v>
      </c>
      <c r="E260" s="68">
        <f>'DRS County Waste Raw'!E259</f>
        <v>2960219.7096188748</v>
      </c>
      <c r="F260" s="9">
        <f>(INDEX('Resin Fractions'!$A$24:$I$41,MATCH('Disposed Waste by Resin'!$A260,'Resin Fractions'!$A$24:$A$41,0),MATCH('Disposed Waste by Resin'!F$1,'Resin Fractions'!$A$24:$I$24,0)))*$E260</f>
        <v>27591.96493891237</v>
      </c>
      <c r="G260" s="9">
        <f>(INDEX('Resin Fractions'!$A$24:$I$41,MATCH('Disposed Waste by Resin'!$A260,'Resin Fractions'!$A$24:$A$41,0),MATCH('Disposed Waste by Resin'!G$1,'Resin Fractions'!$A$24:$I$24,0)))*$E260</f>
        <v>55346.472104653221</v>
      </c>
      <c r="H260" s="9">
        <f>(INDEX('Resin Fractions'!$A$24:$I$41,MATCH('Disposed Waste by Resin'!$A260,'Resin Fractions'!$A$24:$A$41,0),MATCH('Disposed Waste by Resin'!H$1,'Resin Fractions'!$A$24:$I$24,0)))*$E260</f>
        <v>70071.322561179899</v>
      </c>
      <c r="I260" s="9">
        <f>(INDEX('Resin Fractions'!$A$24:$I$41,MATCH('Disposed Waste by Resin'!$A260,'Resin Fractions'!$A$24:$A$41,0),MATCH('Disposed Waste by Resin'!I$1,'Resin Fractions'!$A$24:$I$24,0)))*$E260</f>
        <v>138942.32038187628</v>
      </c>
      <c r="J260" s="9">
        <f>(INDEX('Resin Fractions'!$A$24:$I$41,MATCH('Disposed Waste by Resin'!$A260,'Resin Fractions'!$A$24:$A$41,0),MATCH('Disposed Waste by Resin'!J$1,'Resin Fractions'!$A$24:$I$24,0)))*$E260</f>
        <v>5013.0387362307629</v>
      </c>
      <c r="K260" s="9">
        <f>(INDEX('Resin Fractions'!$A$24:$I$41,MATCH('Disposed Waste by Resin'!$A260,'Resin Fractions'!$A$24:$A$41,0),MATCH('Disposed Waste by Resin'!K$1,'Resin Fractions'!$A$24:$I$24,0)))*$E260</f>
        <v>22968.400272220653</v>
      </c>
      <c r="L260" s="9">
        <f>(INDEX('Resin Fractions'!$A$24:$I$41,MATCH('Disposed Waste by Resin'!$A260,'Resin Fractions'!$A$24:$A$41,0),MATCH('Disposed Waste by Resin'!L$1,'Resin Fractions'!$A$24:$I$24,0)))*$E260</f>
        <v>14098.130150579625</v>
      </c>
      <c r="M260" s="9">
        <f>(INDEX('Resin Fractions'!$A$24:$I$41,MATCH('Disposed Waste by Resin'!$A260,'Resin Fractions'!$A$24:$A$41,0),MATCH('Disposed Waste by Resin'!M$1,'Resin Fractions'!$A$24:$I$24,0)))*$E260</f>
        <v>334031.64914565283</v>
      </c>
    </row>
    <row r="261" spans="1:13" x14ac:dyDescent="0.2">
      <c r="A261" s="37">
        <f>'DRS County Waste Raw'!A260</f>
        <v>2017</v>
      </c>
      <c r="B261" s="63" t="str">
        <f>'DRS County Waste Raw'!B260</f>
        <v>placer</v>
      </c>
      <c r="C261" s="63" t="str">
        <f>'DRS County Waste Raw'!C260</f>
        <v>Central Valley </v>
      </c>
      <c r="D261" s="63">
        <f>'DRS County Waste Raw'!D260</f>
        <v>383258</v>
      </c>
      <c r="E261" s="68">
        <f>'DRS County Waste Raw'!E260</f>
        <v>264162.12341197819</v>
      </c>
      <c r="F261" s="9">
        <f>(INDEX('Resin Fractions'!$A$24:$I$41,MATCH('Disposed Waste by Resin'!$A261,'Resin Fractions'!$A$24:$A$41,0),MATCH('Disposed Waste by Resin'!F$1,'Resin Fractions'!$A$24:$I$24,0)))*$E261</f>
        <v>2462.2334699306371</v>
      </c>
      <c r="G261" s="9">
        <f>(INDEX('Resin Fractions'!$A$24:$I$41,MATCH('Disposed Waste by Resin'!$A261,'Resin Fractions'!$A$24:$A$41,0),MATCH('Disposed Waste by Resin'!G$1,'Resin Fractions'!$A$24:$I$24,0)))*$E261</f>
        <v>4938.9717753110217</v>
      </c>
      <c r="H261" s="9">
        <f>(INDEX('Resin Fractions'!$A$24:$I$41,MATCH('Disposed Waste by Resin'!$A261,'Resin Fractions'!$A$24:$A$41,0),MATCH('Disposed Waste by Resin'!H$1,'Resin Fractions'!$A$24:$I$24,0)))*$E261</f>
        <v>6252.9782157386226</v>
      </c>
      <c r="I261" s="9">
        <f>(INDEX('Resin Fractions'!$A$24:$I$41,MATCH('Disposed Waste by Resin'!$A261,'Resin Fractions'!$A$24:$A$41,0),MATCH('Disposed Waste by Resin'!I$1,'Resin Fractions'!$A$24:$I$24,0)))*$E261</f>
        <v>12398.842648267257</v>
      </c>
      <c r="J261" s="9">
        <f>(INDEX('Resin Fractions'!$A$24:$I$41,MATCH('Disposed Waste by Resin'!$A261,'Resin Fractions'!$A$24:$A$41,0),MATCH('Disposed Waste by Resin'!J$1,'Resin Fractions'!$A$24:$I$24,0)))*$E261</f>
        <v>447.35022640590228</v>
      </c>
      <c r="K261" s="9">
        <f>(INDEX('Resin Fractions'!$A$24:$I$41,MATCH('Disposed Waste by Resin'!$A261,'Resin Fractions'!$A$24:$A$41,0),MATCH('Disposed Waste by Resin'!K$1,'Resin Fractions'!$A$24:$I$24,0)))*$E261</f>
        <v>2049.6388722670977</v>
      </c>
      <c r="L261" s="9">
        <f>(INDEX('Resin Fractions'!$A$24:$I$41,MATCH('Disposed Waste by Resin'!$A261,'Resin Fractions'!$A$24:$A$41,0),MATCH('Disposed Waste by Resin'!L$1,'Resin Fractions'!$A$24:$I$24,0)))*$E261</f>
        <v>1258.07958936772</v>
      </c>
      <c r="M261" s="9">
        <f>(INDEX('Resin Fractions'!$A$24:$I$41,MATCH('Disposed Waste by Resin'!$A261,'Resin Fractions'!$A$24:$A$41,0),MATCH('Disposed Waste by Resin'!M$1,'Resin Fractions'!$A$24:$I$24,0)))*$E261</f>
        <v>29808.094797288257</v>
      </c>
    </row>
    <row r="262" spans="1:13" x14ac:dyDescent="0.2">
      <c r="A262" s="37">
        <f>'DRS County Waste Raw'!A261</f>
        <v>2017</v>
      </c>
      <c r="B262" s="63" t="str">
        <f>'DRS County Waste Raw'!B261</f>
        <v>plumas</v>
      </c>
      <c r="C262" s="63" t="str">
        <f>'DRS County Waste Raw'!C261</f>
        <v>Mountain </v>
      </c>
      <c r="D262" s="63">
        <f>'DRS County Waste Raw'!D261</f>
        <v>18309</v>
      </c>
      <c r="E262" s="68">
        <f>'DRS County Waste Raw'!E261</f>
        <v>239.16515426497281</v>
      </c>
      <c r="F262" s="9">
        <f>(INDEX('Resin Fractions'!$A$24:$I$41,MATCH('Disposed Waste by Resin'!$A262,'Resin Fractions'!$A$24:$A$41,0),MATCH('Disposed Waste by Resin'!F$1,'Resin Fractions'!$A$24:$I$24,0)))*$E262</f>
        <v>2.2292387722593459</v>
      </c>
      <c r="G262" s="9">
        <f>(INDEX('Resin Fractions'!$A$24:$I$41,MATCH('Disposed Waste by Resin'!$A262,'Resin Fractions'!$A$24:$A$41,0),MATCH('Disposed Waste by Resin'!G$1,'Resin Fractions'!$A$24:$I$24,0)))*$E262</f>
        <v>4.4716098254192236</v>
      </c>
      <c r="H262" s="9">
        <f>(INDEX('Resin Fractions'!$A$24:$I$41,MATCH('Disposed Waste by Resin'!$A262,'Resin Fractions'!$A$24:$A$41,0),MATCH('Disposed Waste by Resin'!H$1,'Resin Fractions'!$A$24:$I$24,0)))*$E262</f>
        <v>5.6612752815070326</v>
      </c>
      <c r="I262" s="9">
        <f>(INDEX('Resin Fractions'!$A$24:$I$41,MATCH('Disposed Waste by Resin'!$A262,'Resin Fractions'!$A$24:$A$41,0),MATCH('Disposed Waste by Resin'!I$1,'Resin Fractions'!$A$24:$I$24,0)))*$E262</f>
        <v>11.225572676273771</v>
      </c>
      <c r="J262" s="9">
        <f>(INDEX('Resin Fractions'!$A$24:$I$41,MATCH('Disposed Waste by Resin'!$A262,'Resin Fractions'!$A$24:$A$41,0),MATCH('Disposed Waste by Resin'!J$1,'Resin Fractions'!$A$24:$I$24,0)))*$E262</f>
        <v>0.40501864736292753</v>
      </c>
      <c r="K262" s="9">
        <f>(INDEX('Resin Fractions'!$A$24:$I$41,MATCH('Disposed Waste by Resin'!$A262,'Resin Fractions'!$A$24:$A$41,0),MATCH('Disposed Waste by Resin'!K$1,'Resin Fractions'!$A$24:$I$24,0)))*$E262</f>
        <v>1.8556869196146746</v>
      </c>
      <c r="L262" s="9">
        <f>(INDEX('Resin Fractions'!$A$24:$I$41,MATCH('Disposed Waste by Resin'!$A262,'Resin Fractions'!$A$24:$A$41,0),MATCH('Disposed Waste by Resin'!L$1,'Resin Fractions'!$A$24:$I$24,0)))*$E262</f>
        <v>1.1390308163123317</v>
      </c>
      <c r="M262" s="9">
        <f>(INDEX('Resin Fractions'!$A$24:$I$41,MATCH('Disposed Waste by Resin'!$A262,'Resin Fractions'!$A$24:$A$41,0),MATCH('Disposed Waste by Resin'!M$1,'Resin Fractions'!$A$24:$I$24,0)))*$E262</f>
        <v>26.987432938749308</v>
      </c>
    </row>
    <row r="263" spans="1:13" x14ac:dyDescent="0.2">
      <c r="A263" s="37">
        <f>'DRS County Waste Raw'!A262</f>
        <v>2017</v>
      </c>
      <c r="B263" s="63" t="str">
        <f>'DRS County Waste Raw'!B262</f>
        <v>riverside</v>
      </c>
      <c r="C263" s="63" t="str">
        <f>'DRS County Waste Raw'!C262</f>
        <v>Southern </v>
      </c>
      <c r="D263" s="63">
        <f>'DRS County Waste Raw'!D262</f>
        <v>2374555</v>
      </c>
      <c r="E263" s="68">
        <f>'DRS County Waste Raw'!E262</f>
        <v>2107668.738656987</v>
      </c>
      <c r="F263" s="9">
        <f>(INDEX('Resin Fractions'!$A$24:$I$41,MATCH('Disposed Waste by Resin'!$A263,'Resin Fractions'!$A$24:$A$41,0),MATCH('Disposed Waste by Resin'!F$1,'Resin Fractions'!$A$24:$I$24,0)))*$E263</f>
        <v>19645.407315848392</v>
      </c>
      <c r="G263" s="9">
        <f>(INDEX('Resin Fractions'!$A$24:$I$41,MATCH('Disposed Waste by Resin'!$A263,'Resin Fractions'!$A$24:$A$41,0),MATCH('Disposed Waste by Resin'!G$1,'Resin Fractions'!$A$24:$I$24,0)))*$E263</f>
        <v>39406.544274697568</v>
      </c>
      <c r="H263" s="9">
        <f>(INDEX('Resin Fractions'!$A$24:$I$41,MATCH('Disposed Waste by Resin'!$A263,'Resin Fractions'!$A$24:$A$41,0),MATCH('Disposed Waste by Resin'!H$1,'Resin Fractions'!$A$24:$I$24,0)))*$E263</f>
        <v>49890.599524980353</v>
      </c>
      <c r="I263" s="9">
        <f>(INDEX('Resin Fractions'!$A$24:$I$41,MATCH('Disposed Waste by Resin'!$A263,'Resin Fractions'!$A$24:$A$41,0),MATCH('Disposed Waste by Resin'!I$1,'Resin Fractions'!$A$24:$I$24,0)))*$E263</f>
        <v>98926.570954778072</v>
      </c>
      <c r="J263" s="9">
        <f>(INDEX('Resin Fractions'!$A$24:$I$41,MATCH('Disposed Waste by Resin'!$A263,'Resin Fractions'!$A$24:$A$41,0),MATCH('Disposed Waste by Resin'!J$1,'Resin Fractions'!$A$24:$I$24,0)))*$E263</f>
        <v>3569.2705496479675</v>
      </c>
      <c r="K263" s="9">
        <f>(INDEX('Resin Fractions'!$A$24:$I$41,MATCH('Disposed Waste by Resin'!$A263,'Resin Fractions'!$A$24:$A$41,0),MATCH('Disposed Waste by Resin'!K$1,'Resin Fractions'!$A$24:$I$24,0)))*$E263</f>
        <v>16353.441291340097</v>
      </c>
      <c r="L263" s="9">
        <f>(INDEX('Resin Fractions'!$A$24:$I$41,MATCH('Disposed Waste by Resin'!$A263,'Resin Fractions'!$A$24:$A$41,0),MATCH('Disposed Waste by Resin'!L$1,'Resin Fractions'!$A$24:$I$24,0)))*$E263</f>
        <v>10037.83202150217</v>
      </c>
      <c r="M263" s="9">
        <f>(INDEX('Resin Fractions'!$A$24:$I$41,MATCH('Disposed Waste by Resin'!$A263,'Resin Fractions'!$A$24:$A$41,0),MATCH('Disposed Waste by Resin'!M$1,'Resin Fractions'!$A$24:$I$24,0)))*$E263</f>
        <v>237829.66593279463</v>
      </c>
    </row>
    <row r="264" spans="1:13" x14ac:dyDescent="0.2">
      <c r="A264" s="37">
        <f>'DRS County Waste Raw'!A263</f>
        <v>2017</v>
      </c>
      <c r="B264" s="63" t="str">
        <f>'DRS County Waste Raw'!B263</f>
        <v>sacramento</v>
      </c>
      <c r="C264" s="63" t="str">
        <f>'DRS County Waste Raw'!C263</f>
        <v>Central Valley </v>
      </c>
      <c r="D264" s="63">
        <f>'DRS County Waste Raw'!D263</f>
        <v>1511390</v>
      </c>
      <c r="E264" s="68">
        <f>'DRS County Waste Raw'!E263</f>
        <v>1233994.3375680579</v>
      </c>
      <c r="F264" s="9">
        <f>(INDEX('Resin Fractions'!$A$24:$I$41,MATCH('Disposed Waste by Resin'!$A264,'Resin Fractions'!$A$24:$A$41,0),MATCH('Disposed Waste by Resin'!F$1,'Resin Fractions'!$A$24:$I$24,0)))*$E264</f>
        <v>11501.959934378632</v>
      </c>
      <c r="G264" s="9">
        <f>(INDEX('Resin Fractions'!$A$24:$I$41,MATCH('Disposed Waste by Resin'!$A264,'Resin Fractions'!$A$24:$A$41,0),MATCH('Disposed Waste by Resin'!G$1,'Resin Fractions'!$A$24:$I$24,0)))*$E264</f>
        <v>23071.677064910749</v>
      </c>
      <c r="H264" s="9">
        <f>(INDEX('Resin Fractions'!$A$24:$I$41,MATCH('Disposed Waste by Resin'!$A264,'Resin Fractions'!$A$24:$A$41,0),MATCH('Disposed Waste by Resin'!H$1,'Resin Fractions'!$A$24:$I$24,0)))*$E264</f>
        <v>29209.864046724262</v>
      </c>
      <c r="I264" s="9">
        <f>(INDEX('Resin Fractions'!$A$24:$I$41,MATCH('Disposed Waste by Resin'!$A264,'Resin Fractions'!$A$24:$A$41,0),MATCH('Disposed Waste by Resin'!I$1,'Resin Fractions'!$A$24:$I$24,0)))*$E264</f>
        <v>57919.361877999538</v>
      </c>
      <c r="J264" s="9">
        <f>(INDEX('Resin Fractions'!$A$24:$I$41,MATCH('Disposed Waste by Resin'!$A264,'Resin Fractions'!$A$24:$A$41,0),MATCH('Disposed Waste by Resin'!J$1,'Resin Fractions'!$A$24:$I$24,0)))*$E264</f>
        <v>2089.7305002116018</v>
      </c>
      <c r="K264" s="9">
        <f>(INDEX('Resin Fractions'!$A$24:$I$41,MATCH('Disposed Waste by Resin'!$A264,'Resin Fractions'!$A$24:$A$41,0),MATCH('Disposed Waste by Resin'!K$1,'Resin Fractions'!$A$24:$I$24,0)))*$E264</f>
        <v>9574.585219745748</v>
      </c>
      <c r="L264" s="9">
        <f>(INDEX('Resin Fractions'!$A$24:$I$41,MATCH('Disposed Waste by Resin'!$A264,'Resin Fractions'!$A$24:$A$41,0),MATCH('Disposed Waste by Resin'!L$1,'Resin Fractions'!$A$24:$I$24,0)))*$E264</f>
        <v>5876.932958585232</v>
      </c>
      <c r="M264" s="9">
        <f>(INDEX('Resin Fractions'!$A$24:$I$41,MATCH('Disposed Waste by Resin'!$A264,'Resin Fractions'!$A$24:$A$41,0),MATCH('Disposed Waste by Resin'!M$1,'Resin Fractions'!$A$24:$I$24,0)))*$E264</f>
        <v>139244.11160255576</v>
      </c>
    </row>
    <row r="265" spans="1:13" x14ac:dyDescent="0.2">
      <c r="A265" s="37">
        <f>'DRS County Waste Raw'!A264</f>
        <v>2017</v>
      </c>
      <c r="B265" s="63" t="str">
        <f>'DRS County Waste Raw'!B264</f>
        <v>sanbenito</v>
      </c>
      <c r="C265" s="63" t="str">
        <f>'DRS County Waste Raw'!C264</f>
        <v>Coastal </v>
      </c>
      <c r="D265" s="63">
        <f>'DRS County Waste Raw'!D264</f>
        <v>59498</v>
      </c>
      <c r="E265" s="68">
        <f>'DRS County Waste Raw'!E264</f>
        <v>72823.557168784027</v>
      </c>
      <c r="F265" s="9">
        <f>(INDEX('Resin Fractions'!$A$24:$I$41,MATCH('Disposed Waste by Resin'!$A265,'Resin Fractions'!$A$24:$A$41,0),MATCH('Disposed Waste by Resin'!F$1,'Resin Fractions'!$A$24:$I$24,0)))*$E265</f>
        <v>678.78239902222344</v>
      </c>
      <c r="G265" s="9">
        <f>(INDEX('Resin Fractions'!$A$24:$I$41,MATCH('Disposed Waste by Resin'!$A265,'Resin Fractions'!$A$24:$A$41,0),MATCH('Disposed Waste by Resin'!G$1,'Resin Fractions'!$A$24:$I$24,0)))*$E265</f>
        <v>1361.563455005389</v>
      </c>
      <c r="H265" s="9">
        <f>(INDEX('Resin Fractions'!$A$24:$I$41,MATCH('Disposed Waste by Resin'!$A265,'Resin Fractions'!$A$24:$A$41,0),MATCH('Disposed Waste by Resin'!H$1,'Resin Fractions'!$A$24:$I$24,0)))*$E265</f>
        <v>1723.8054823583943</v>
      </c>
      <c r="I265" s="9">
        <f>(INDEX('Resin Fractions'!$A$24:$I$41,MATCH('Disposed Waste by Resin'!$A265,'Resin Fractions'!$A$24:$A$41,0),MATCH('Disposed Waste by Resin'!I$1,'Resin Fractions'!$A$24:$I$24,0)))*$E265</f>
        <v>3418.0821033705606</v>
      </c>
      <c r="J265" s="9">
        <f>(INDEX('Resin Fractions'!$A$24:$I$41,MATCH('Disposed Waste by Resin'!$A265,'Resin Fractions'!$A$24:$A$41,0),MATCH('Disposed Waste by Resin'!J$1,'Resin Fractions'!$A$24:$I$24,0)))*$E265</f>
        <v>123.32439778405225</v>
      </c>
      <c r="K265" s="9">
        <f>(INDEX('Resin Fractions'!$A$24:$I$41,MATCH('Disposed Waste by Resin'!$A265,'Resin Fractions'!$A$24:$A$41,0),MATCH('Disposed Waste by Resin'!K$1,'Resin Fractions'!$A$24:$I$24,0)))*$E265</f>
        <v>565.03934652706107</v>
      </c>
      <c r="L265" s="9">
        <f>(INDEX('Resin Fractions'!$A$24:$I$41,MATCH('Disposed Waste by Resin'!$A265,'Resin Fractions'!$A$24:$A$41,0),MATCH('Disposed Waste by Resin'!L$1,'Resin Fractions'!$A$24:$I$24,0)))*$E265</f>
        <v>346.82425215183656</v>
      </c>
      <c r="M265" s="9">
        <f>(INDEX('Resin Fractions'!$A$24:$I$41,MATCH('Disposed Waste by Resin'!$A265,'Resin Fractions'!$A$24:$A$41,0),MATCH('Disposed Waste by Resin'!M$1,'Resin Fractions'!$A$24:$I$24,0)))*$E265</f>
        <v>8217.421436219518</v>
      </c>
    </row>
    <row r="266" spans="1:13" x14ac:dyDescent="0.2">
      <c r="A266" s="37">
        <f>'DRS County Waste Raw'!A265</f>
        <v>2017</v>
      </c>
      <c r="B266" s="63" t="str">
        <f>'DRS County Waste Raw'!B265</f>
        <v>sanbernardino</v>
      </c>
      <c r="C266" s="63" t="str">
        <f>'DRS County Waste Raw'!C265</f>
        <v>Southern </v>
      </c>
      <c r="D266" s="63">
        <f>'DRS County Waste Raw'!D265</f>
        <v>2139520</v>
      </c>
      <c r="E266" s="68">
        <f>'DRS County Waste Raw'!E265</f>
        <v>1679179.818511796</v>
      </c>
      <c r="F266" s="9">
        <f>(INDEX('Resin Fractions'!$A$24:$I$41,MATCH('Disposed Waste by Resin'!$A266,'Resin Fractions'!$A$24:$A$41,0),MATCH('Disposed Waste by Resin'!F$1,'Resin Fractions'!$A$24:$I$24,0)))*$E266</f>
        <v>15651.497261489381</v>
      </c>
      <c r="G266" s="9">
        <f>(INDEX('Resin Fractions'!$A$24:$I$41,MATCH('Disposed Waste by Resin'!$A266,'Resin Fractions'!$A$24:$A$41,0),MATCH('Disposed Waste by Resin'!G$1,'Resin Fractions'!$A$24:$I$24,0)))*$E266</f>
        <v>31395.196336938541</v>
      </c>
      <c r="H266" s="9">
        <f>(INDEX('Resin Fractions'!$A$24:$I$41,MATCH('Disposed Waste by Resin'!$A266,'Resin Fractions'!$A$24:$A$41,0),MATCH('Disposed Waste by Resin'!H$1,'Resin Fractions'!$A$24:$I$24,0)))*$E266</f>
        <v>39747.843823495277</v>
      </c>
      <c r="I266" s="9">
        <f>(INDEX('Resin Fractions'!$A$24:$I$41,MATCH('Disposed Waste by Resin'!$A266,'Resin Fractions'!$A$24:$A$41,0),MATCH('Disposed Waste by Resin'!I$1,'Resin Fractions'!$A$24:$I$24,0)))*$E266</f>
        <v>78814.805389051733</v>
      </c>
      <c r="J266" s="9">
        <f>(INDEX('Resin Fractions'!$A$24:$I$41,MATCH('Disposed Waste by Resin'!$A266,'Resin Fractions'!$A$24:$A$41,0),MATCH('Disposed Waste by Resin'!J$1,'Resin Fractions'!$A$24:$I$24,0)))*$E266</f>
        <v>2843.6380745469592</v>
      </c>
      <c r="K266" s="9">
        <f>(INDEX('Resin Fractions'!$A$24:$I$41,MATCH('Disposed Waste by Resin'!$A266,'Resin Fractions'!$A$24:$A$41,0),MATCH('Disposed Waste by Resin'!K$1,'Resin Fractions'!$A$24:$I$24,0)))*$E266</f>
        <v>13028.787719807244</v>
      </c>
      <c r="L266" s="9">
        <f>(INDEX('Resin Fractions'!$A$24:$I$41,MATCH('Disposed Waste by Resin'!$A266,'Resin Fractions'!$A$24:$A$41,0),MATCH('Disposed Waste by Resin'!L$1,'Resin Fractions'!$A$24:$I$24,0)))*$E266</f>
        <v>7997.1414117278091</v>
      </c>
      <c r="M266" s="9">
        <f>(INDEX('Resin Fractions'!$A$24:$I$41,MATCH('Disposed Waste by Resin'!$A266,'Resin Fractions'!$A$24:$A$41,0),MATCH('Disposed Waste by Resin'!M$1,'Resin Fractions'!$A$24:$I$24,0)))*$E266</f>
        <v>189478.91001705694</v>
      </c>
    </row>
    <row r="267" spans="1:13" x14ac:dyDescent="0.2">
      <c r="A267" s="37">
        <f>'DRS County Waste Raw'!A266</f>
        <v>2017</v>
      </c>
      <c r="B267" s="63" t="str">
        <f>'DRS County Waste Raw'!B266</f>
        <v>sandiego</v>
      </c>
      <c r="C267" s="63" t="str">
        <f>'DRS County Waste Raw'!C266</f>
        <v>Southern </v>
      </c>
      <c r="D267" s="63">
        <f>'DRS County Waste Raw'!D266</f>
        <v>3303366</v>
      </c>
      <c r="E267" s="68">
        <f>'DRS County Waste Raw'!E266</f>
        <v>3107322.1778584388</v>
      </c>
      <c r="F267" s="9">
        <f>(INDEX('Resin Fractions'!$A$24:$I$41,MATCH('Disposed Waste by Resin'!$A267,'Resin Fractions'!$A$24:$A$41,0),MATCH('Disposed Waste by Resin'!F$1,'Resin Fractions'!$A$24:$I$24,0)))*$E267</f>
        <v>28963.094971222061</v>
      </c>
      <c r="G267" s="9">
        <f>(INDEX('Resin Fractions'!$A$24:$I$41,MATCH('Disposed Waste by Resin'!$A267,'Resin Fractions'!$A$24:$A$41,0),MATCH('Disposed Waste by Resin'!G$1,'Resin Fractions'!$A$24:$I$24,0)))*$E267</f>
        <v>58096.809394987285</v>
      </c>
      <c r="H267" s="9">
        <f>(INDEX('Resin Fractions'!$A$24:$I$41,MATCH('Disposed Waste by Resin'!$A267,'Resin Fractions'!$A$24:$A$41,0),MATCH('Disposed Waste by Resin'!H$1,'Resin Fractions'!$A$24:$I$24,0)))*$E267</f>
        <v>73553.383189337575</v>
      </c>
      <c r="I267" s="9">
        <f>(INDEX('Resin Fractions'!$A$24:$I$41,MATCH('Disposed Waste by Resin'!$A267,'Resin Fractions'!$A$24:$A$41,0),MATCH('Disposed Waste by Resin'!I$1,'Resin Fractions'!$A$24:$I$24,0)))*$E267</f>
        <v>145846.79379129689</v>
      </c>
      <c r="J267" s="9">
        <f>(INDEX('Resin Fractions'!$A$24:$I$41,MATCH('Disposed Waste by Resin'!$A267,'Resin Fractions'!$A$24:$A$41,0),MATCH('Disposed Waste by Resin'!J$1,'Resin Fractions'!$A$24:$I$24,0)))*$E267</f>
        <v>5262.1521277415004</v>
      </c>
      <c r="K267" s="9">
        <f>(INDEX('Resin Fractions'!$A$24:$I$41,MATCH('Disposed Waste by Resin'!$A267,'Resin Fractions'!$A$24:$A$41,0),MATCH('Disposed Waste by Resin'!K$1,'Resin Fractions'!$A$24:$I$24,0)))*$E267</f>
        <v>24109.771083508487</v>
      </c>
      <c r="L267" s="9">
        <f>(INDEX('Resin Fractions'!$A$24:$I$41,MATCH('Disposed Waste by Resin'!$A267,'Resin Fractions'!$A$24:$A$41,0),MATCH('Disposed Waste by Resin'!L$1,'Resin Fractions'!$A$24:$I$24,0)))*$E267</f>
        <v>14798.709819032643</v>
      </c>
      <c r="M267" s="9">
        <f>(INDEX('Resin Fractions'!$A$24:$I$41,MATCH('Disposed Waste by Resin'!$A267,'Resin Fractions'!$A$24:$A$41,0),MATCH('Disposed Waste by Resin'!M$1,'Resin Fractions'!$A$24:$I$24,0)))*$E267</f>
        <v>350630.71437712642</v>
      </c>
    </row>
    <row r="268" spans="1:13" x14ac:dyDescent="0.2">
      <c r="A268" s="37">
        <f>'DRS County Waste Raw'!A267</f>
        <v>2017</v>
      </c>
      <c r="B268" s="63" t="str">
        <f>'DRS County Waste Raw'!B267</f>
        <v>sanfrancisco</v>
      </c>
      <c r="C268" s="63" t="str">
        <f>'DRS County Waste Raw'!C267</f>
        <v>Bay Area </v>
      </c>
      <c r="D268" s="63">
        <f>'DRS County Waste Raw'!D267</f>
        <v>878697</v>
      </c>
      <c r="E268" s="68">
        <f>'DRS County Waste Raw'!E267</f>
        <v>568962.84029038111</v>
      </c>
      <c r="F268" s="9">
        <f>(INDEX('Resin Fractions'!$A$24:$I$41,MATCH('Disposed Waste by Resin'!$A268,'Resin Fractions'!$A$24:$A$41,0),MATCH('Disposed Waste by Resin'!F$1,'Resin Fractions'!$A$24:$I$24,0)))*$E268</f>
        <v>5303.2559339514019</v>
      </c>
      <c r="G268" s="9">
        <f>(INDEX('Resin Fractions'!$A$24:$I$41,MATCH('Disposed Waste by Resin'!$A268,'Resin Fractions'!$A$24:$A$41,0),MATCH('Disposed Waste by Resin'!G$1,'Resin Fractions'!$A$24:$I$24,0)))*$E268</f>
        <v>10637.752956779737</v>
      </c>
      <c r="H268" s="9">
        <f>(INDEX('Resin Fractions'!$A$24:$I$41,MATCH('Disposed Waste by Resin'!$A268,'Resin Fractions'!$A$24:$A$41,0),MATCH('Disposed Waste by Resin'!H$1,'Resin Fractions'!$A$24:$I$24,0)))*$E268</f>
        <v>13467.912053205449</v>
      </c>
      <c r="I268" s="9">
        <f>(INDEX('Resin Fractions'!$A$24:$I$41,MATCH('Disposed Waste by Resin'!$A268,'Resin Fractions'!$A$24:$A$41,0),MATCH('Disposed Waste by Resin'!I$1,'Resin Fractions'!$A$24:$I$24,0)))*$E268</f>
        <v>26705.118199211785</v>
      </c>
      <c r="J268" s="9">
        <f>(INDEX('Resin Fractions'!$A$24:$I$41,MATCH('Disposed Waste by Resin'!$A268,'Resin Fractions'!$A$24:$A$41,0),MATCH('Disposed Waste by Resin'!J$1,'Resin Fractions'!$A$24:$I$24,0)))*$E268</f>
        <v>963.52062942611087</v>
      </c>
      <c r="K268" s="9">
        <f>(INDEX('Resin Fractions'!$A$24:$I$41,MATCH('Disposed Waste by Resin'!$A268,'Resin Fractions'!$A$24:$A$41,0),MATCH('Disposed Waste by Resin'!K$1,'Resin Fractions'!$A$24:$I$24,0)))*$E268</f>
        <v>4414.5933537789797</v>
      </c>
      <c r="L268" s="9">
        <f>(INDEX('Resin Fractions'!$A$24:$I$41,MATCH('Disposed Waste by Resin'!$A268,'Resin Fractions'!$A$24:$A$41,0),MATCH('Disposed Waste by Resin'!L$1,'Resin Fractions'!$A$24:$I$24,0)))*$E268</f>
        <v>2709.7016303191822</v>
      </c>
      <c r="M268" s="9">
        <f>(INDEX('Resin Fractions'!$A$24:$I$41,MATCH('Disposed Waste by Resin'!$A268,'Resin Fractions'!$A$24:$A$41,0),MATCH('Disposed Waste by Resin'!M$1,'Resin Fractions'!$A$24:$I$24,0)))*$E268</f>
        <v>64201.854756672648</v>
      </c>
    </row>
    <row r="269" spans="1:13" x14ac:dyDescent="0.2">
      <c r="A269" s="37">
        <f>'DRS County Waste Raw'!A268</f>
        <v>2017</v>
      </c>
      <c r="B269" s="63" t="str">
        <f>'DRS County Waste Raw'!B268</f>
        <v>sanjoaquin</v>
      </c>
      <c r="C269" s="63" t="str">
        <f>'DRS County Waste Raw'!C268</f>
        <v>Central Valley </v>
      </c>
      <c r="D269" s="63">
        <f>'DRS County Waste Raw'!D268</f>
        <v>744843</v>
      </c>
      <c r="E269" s="68">
        <f>'DRS County Waste Raw'!E268</f>
        <v>748276.90562613425</v>
      </c>
      <c r="F269" s="9">
        <f>(INDEX('Resin Fractions'!$A$24:$I$41,MATCH('Disposed Waste by Resin'!$A269,'Resin Fractions'!$A$24:$A$41,0),MATCH('Disposed Waste by Resin'!F$1,'Resin Fractions'!$A$24:$I$24,0)))*$E269</f>
        <v>6974.6276188710135</v>
      </c>
      <c r="G269" s="9">
        <f>(INDEX('Resin Fractions'!$A$24:$I$41,MATCH('Disposed Waste by Resin'!$A269,'Resin Fractions'!$A$24:$A$41,0),MATCH('Disposed Waste by Resin'!G$1,'Resin Fractions'!$A$24:$I$24,0)))*$E269</f>
        <v>13990.34225372587</v>
      </c>
      <c r="H269" s="9">
        <f>(INDEX('Resin Fractions'!$A$24:$I$41,MATCH('Disposed Waste by Resin'!$A269,'Resin Fractions'!$A$24:$A$41,0),MATCH('Disposed Waste by Resin'!H$1,'Resin Fractions'!$A$24:$I$24,0)))*$E269</f>
        <v>17712.452980715098</v>
      </c>
      <c r="I269" s="9">
        <f>(INDEX('Resin Fractions'!$A$24:$I$41,MATCH('Disposed Waste by Resin'!$A269,'Resin Fractions'!$A$24:$A$41,0),MATCH('Disposed Waste by Resin'!I$1,'Resin Fractions'!$A$24:$I$24,0)))*$E269</f>
        <v>35121.490887327091</v>
      </c>
      <c r="J269" s="9">
        <f>(INDEX('Resin Fractions'!$A$24:$I$41,MATCH('Disposed Waste by Resin'!$A269,'Resin Fractions'!$A$24:$A$41,0),MATCH('Disposed Waste by Resin'!J$1,'Resin Fractions'!$A$24:$I$24,0)))*$E269</f>
        <v>1267.1833449192382</v>
      </c>
      <c r="K269" s="9">
        <f>(INDEX('Resin Fractions'!$A$24:$I$41,MATCH('Disposed Waste by Resin'!$A269,'Resin Fractions'!$A$24:$A$41,0),MATCH('Disposed Waste by Resin'!K$1,'Resin Fractions'!$A$24:$I$24,0)))*$E269</f>
        <v>5805.8945513515628</v>
      </c>
      <c r="L269" s="9">
        <f>(INDEX('Resin Fractions'!$A$24:$I$41,MATCH('Disposed Waste by Resin'!$A269,'Resin Fractions'!$A$24:$A$41,0),MATCH('Disposed Waste by Resin'!L$1,'Resin Fractions'!$A$24:$I$24,0)))*$E269</f>
        <v>3563.6899416322176</v>
      </c>
      <c r="M269" s="9">
        <f>(INDEX('Resin Fractions'!$A$24:$I$41,MATCH('Disposed Waste by Resin'!$A269,'Resin Fractions'!$A$24:$A$41,0),MATCH('Disposed Waste by Resin'!M$1,'Resin Fractions'!$A$24:$I$24,0)))*$E269</f>
        <v>84435.681578542091</v>
      </c>
    </row>
    <row r="270" spans="1:13" x14ac:dyDescent="0.2">
      <c r="A270" s="37">
        <f>'DRS County Waste Raw'!A269</f>
        <v>2017</v>
      </c>
      <c r="B270" s="63" t="str">
        <f>'DRS County Waste Raw'!B269</f>
        <v>sanluisobispo</v>
      </c>
      <c r="C270" s="63" t="str">
        <f>'DRS County Waste Raw'!C269</f>
        <v>Coastal </v>
      </c>
      <c r="D270" s="63">
        <f>'DRS County Waste Raw'!D269</f>
        <v>278361</v>
      </c>
      <c r="E270" s="68">
        <f>'DRS County Waste Raw'!E269</f>
        <v>281674.49183303083</v>
      </c>
      <c r="F270" s="9">
        <f>(INDEX('Resin Fractions'!$A$24:$I$41,MATCH('Disposed Waste by Resin'!$A270,'Resin Fractions'!$A$24:$A$41,0),MATCH('Disposed Waste by Resin'!F$1,'Resin Fractions'!$A$24:$I$24,0)))*$E270</f>
        <v>2625.4648185703672</v>
      </c>
      <c r="G270" s="9">
        <f>(INDEX('Resin Fractions'!$A$24:$I$41,MATCH('Disposed Waste by Resin'!$A270,'Resin Fractions'!$A$24:$A$41,0),MATCH('Disposed Waste by Resin'!G$1,'Resin Fractions'!$A$24:$I$24,0)))*$E270</f>
        <v>5266.3960564050049</v>
      </c>
      <c r="H270" s="9">
        <f>(INDEX('Resin Fractions'!$A$24:$I$41,MATCH('Disposed Waste by Resin'!$A270,'Resin Fractions'!$A$24:$A$41,0),MATCH('Disposed Waste by Resin'!H$1,'Resin Fractions'!$A$24:$I$24,0)))*$E270</f>
        <v>6667.5132627334251</v>
      </c>
      <c r="I270" s="9">
        <f>(INDEX('Resin Fractions'!$A$24:$I$41,MATCH('Disposed Waste by Resin'!$A270,'Resin Fractions'!$A$24:$A$41,0),MATCH('Disposed Waste by Resin'!I$1,'Resin Fractions'!$A$24:$I$24,0)))*$E270</f>
        <v>13220.811739242812</v>
      </c>
      <c r="J270" s="9">
        <f>(INDEX('Resin Fractions'!$A$24:$I$41,MATCH('Disposed Waste by Resin'!$A270,'Resin Fractions'!$A$24:$A$41,0),MATCH('Disposed Waste by Resin'!J$1,'Resin Fractions'!$A$24:$I$24,0)))*$E270</f>
        <v>477.0068701248187</v>
      </c>
      <c r="K270" s="9">
        <f>(INDEX('Resin Fractions'!$A$24:$I$41,MATCH('Disposed Waste by Resin'!$A270,'Resin Fractions'!$A$24:$A$41,0),MATCH('Disposed Waste by Resin'!K$1,'Resin Fractions'!$A$24:$I$24,0)))*$E270</f>
        <v>2185.5176674465001</v>
      </c>
      <c r="L270" s="9">
        <f>(INDEX('Resin Fractions'!$A$24:$I$41,MATCH('Disposed Waste by Resin'!$A270,'Resin Fractions'!$A$24:$A$41,0),MATCH('Disposed Waste by Resin'!L$1,'Resin Fractions'!$A$24:$I$24,0)))*$E270</f>
        <v>1341.4827396280391</v>
      </c>
      <c r="M270" s="9">
        <f>(INDEX('Resin Fractions'!$A$24:$I$41,MATCH('Disposed Waste by Resin'!$A270,'Resin Fractions'!$A$24:$A$41,0),MATCH('Disposed Waste by Resin'!M$1,'Resin Fractions'!$A$24:$I$24,0)))*$E270</f>
        <v>31784.193154150966</v>
      </c>
    </row>
    <row r="271" spans="1:13" x14ac:dyDescent="0.2">
      <c r="A271" s="37">
        <f>'DRS County Waste Raw'!A270</f>
        <v>2017</v>
      </c>
      <c r="B271" s="63" t="str">
        <f>'DRS County Waste Raw'!B270</f>
        <v>sanmateo</v>
      </c>
      <c r="C271" s="63" t="str">
        <f>'DRS County Waste Raw'!C270</f>
        <v>Bay Area </v>
      </c>
      <c r="D271" s="63">
        <f>'DRS County Waste Raw'!D270</f>
        <v>769401</v>
      </c>
      <c r="E271" s="68">
        <f>'DRS County Waste Raw'!E270</f>
        <v>555714.0199637023</v>
      </c>
      <c r="F271" s="9">
        <f>(INDEX('Resin Fractions'!$A$24:$I$41,MATCH('Disposed Waste by Resin'!$A271,'Resin Fractions'!$A$24:$A$41,0),MATCH('Disposed Waste by Resin'!F$1,'Resin Fractions'!$A$24:$I$24,0)))*$E271</f>
        <v>5179.7647671478617</v>
      </c>
      <c r="G271" s="9">
        <f>(INDEX('Resin Fractions'!$A$24:$I$41,MATCH('Disposed Waste by Resin'!$A271,'Resin Fractions'!$A$24:$A$41,0),MATCH('Disposed Waste by Resin'!G$1,'Resin Fractions'!$A$24:$I$24,0)))*$E271</f>
        <v>10390.043145833139</v>
      </c>
      <c r="H271" s="9">
        <f>(INDEX('Resin Fractions'!$A$24:$I$41,MATCH('Disposed Waste by Resin'!$A271,'Resin Fractions'!$A$24:$A$41,0),MATCH('Disposed Waste by Resin'!H$1,'Resin Fractions'!$A$24:$I$24,0)))*$E271</f>
        <v>13154.299398155141</v>
      </c>
      <c r="I271" s="9">
        <f>(INDEX('Resin Fractions'!$A$24:$I$41,MATCH('Disposed Waste by Resin'!$A271,'Resin Fractions'!$A$24:$A$41,0),MATCH('Disposed Waste by Resin'!I$1,'Resin Fractions'!$A$24:$I$24,0)))*$E271</f>
        <v>26083.265087251955</v>
      </c>
      <c r="J271" s="9">
        <f>(INDEX('Resin Fractions'!$A$24:$I$41,MATCH('Disposed Waste by Resin'!$A271,'Resin Fractions'!$A$24:$A$41,0),MATCH('Disposed Waste by Resin'!J$1,'Resin Fractions'!$A$24:$I$24,0)))*$E271</f>
        <v>941.08416996629819</v>
      </c>
      <c r="K271" s="9">
        <f>(INDEX('Resin Fractions'!$A$24:$I$41,MATCH('Disposed Waste by Resin'!$A271,'Resin Fractions'!$A$24:$A$41,0),MATCH('Disposed Waste by Resin'!K$1,'Resin Fractions'!$A$24:$I$24,0)))*$E271</f>
        <v>4311.795508264644</v>
      </c>
      <c r="L271" s="9">
        <f>(INDEX('Resin Fractions'!$A$24:$I$41,MATCH('Disposed Waste by Resin'!$A271,'Resin Fractions'!$A$24:$A$41,0),MATCH('Disposed Waste by Resin'!L$1,'Resin Fractions'!$A$24:$I$24,0)))*$E271</f>
        <v>2646.6037485301272</v>
      </c>
      <c r="M271" s="9">
        <f>(INDEX('Resin Fractions'!$A$24:$I$41,MATCH('Disposed Waste by Resin'!$A271,'Resin Fractions'!$A$24:$A$41,0),MATCH('Disposed Waste by Resin'!M$1,'Resin Fractions'!$A$24:$I$24,0)))*$E271</f>
        <v>62706.85582514917</v>
      </c>
    </row>
    <row r="272" spans="1:13" x14ac:dyDescent="0.2">
      <c r="A272" s="37">
        <f>'DRS County Waste Raw'!A271</f>
        <v>2017</v>
      </c>
      <c r="B272" s="63" t="str">
        <f>'DRS County Waste Raw'!B271</f>
        <v>santabarbara</v>
      </c>
      <c r="C272" s="63" t="str">
        <f>'DRS County Waste Raw'!C271</f>
        <v>Coastal </v>
      </c>
      <c r="D272" s="63">
        <f>'DRS County Waste Raw'!D271</f>
        <v>447174</v>
      </c>
      <c r="E272" s="68">
        <f>'DRS County Waste Raw'!E271</f>
        <v>378784.81851179671</v>
      </c>
      <c r="F272" s="9">
        <f>(INDEX('Resin Fractions'!$A$24:$I$41,MATCH('Disposed Waste by Resin'!$A272,'Resin Fractions'!$A$24:$A$41,0),MATCH('Disposed Waste by Resin'!F$1,'Resin Fractions'!$A$24:$I$24,0)))*$E272</f>
        <v>3530.6222027402787</v>
      </c>
      <c r="G272" s="9">
        <f>(INDEX('Resin Fractions'!$A$24:$I$41,MATCH('Disposed Waste by Resin'!$A272,'Resin Fractions'!$A$24:$A$41,0),MATCH('Disposed Waste by Resin'!G$1,'Resin Fractions'!$A$24:$I$24,0)))*$E272</f>
        <v>7082.0430400176056</v>
      </c>
      <c r="H272" s="9">
        <f>(INDEX('Resin Fractions'!$A$24:$I$41,MATCH('Disposed Waste by Resin'!$A272,'Resin Fractions'!$A$24:$A$41,0),MATCH('Disposed Waste by Resin'!H$1,'Resin Fractions'!$A$24:$I$24,0)))*$E272</f>
        <v>8966.2105528766115</v>
      </c>
      <c r="I272" s="9">
        <f>(INDEX('Resin Fractions'!$A$24:$I$41,MATCH('Disposed Waste by Resin'!$A272,'Resin Fractions'!$A$24:$A$41,0),MATCH('Disposed Waste by Resin'!I$1,'Resin Fractions'!$A$24:$I$24,0)))*$E272</f>
        <v>17778.829537025442</v>
      </c>
      <c r="J272" s="9">
        <f>(INDEX('Resin Fractions'!$A$24:$I$41,MATCH('Disposed Waste by Resin'!$A272,'Resin Fractions'!$A$24:$A$41,0),MATCH('Disposed Waste by Resin'!J$1,'Resin Fractions'!$A$24:$I$24,0)))*$E272</f>
        <v>641.46014626064789</v>
      </c>
      <c r="K272" s="9">
        <f>(INDEX('Resin Fractions'!$A$24:$I$41,MATCH('Disposed Waste by Resin'!$A272,'Resin Fractions'!$A$24:$A$41,0),MATCH('Disposed Waste by Resin'!K$1,'Resin Fractions'!$A$24:$I$24,0)))*$E272</f>
        <v>2938.9985143161989</v>
      </c>
      <c r="L272" s="9">
        <f>(INDEX('Resin Fractions'!$A$24:$I$41,MATCH('Disposed Waste by Resin'!$A272,'Resin Fractions'!$A$24:$A$41,0),MATCH('Disposed Waste by Resin'!L$1,'Resin Fractions'!$A$24:$I$24,0)))*$E272</f>
        <v>1803.9734189630581</v>
      </c>
      <c r="M272" s="9">
        <f>(INDEX('Resin Fractions'!$A$24:$I$41,MATCH('Disposed Waste by Resin'!$A272,'Resin Fractions'!$A$24:$A$41,0),MATCH('Disposed Waste by Resin'!M$1,'Resin Fractions'!$A$24:$I$24,0)))*$E272</f>
        <v>42742.137412199838</v>
      </c>
    </row>
    <row r="273" spans="1:13" x14ac:dyDescent="0.2">
      <c r="A273" s="37">
        <f>'DRS County Waste Raw'!A272</f>
        <v>2017</v>
      </c>
      <c r="B273" s="63" t="str">
        <f>'DRS County Waste Raw'!B272</f>
        <v>santaclara</v>
      </c>
      <c r="C273" s="63" t="str">
        <f>'DRS County Waste Raw'!C272</f>
        <v>Bay Area </v>
      </c>
      <c r="D273" s="63">
        <f>'DRS County Waste Raw'!D272</f>
        <v>1937008</v>
      </c>
      <c r="E273" s="68">
        <f>'DRS County Waste Raw'!E272</f>
        <v>1339007.023593466</v>
      </c>
      <c r="F273" s="9">
        <f>(INDEX('Resin Fractions'!$A$24:$I$41,MATCH('Disposed Waste by Resin'!$A273,'Resin Fractions'!$A$24:$A$41,0),MATCH('Disposed Waste by Resin'!F$1,'Resin Fractions'!$A$24:$I$24,0)))*$E273</f>
        <v>12480.774561393979</v>
      </c>
      <c r="G273" s="9">
        <f>(INDEX('Resin Fractions'!$A$24:$I$41,MATCH('Disposed Waste by Resin'!$A273,'Resin Fractions'!$A$24:$A$41,0),MATCH('Disposed Waste by Resin'!G$1,'Resin Fractions'!$A$24:$I$24,0)))*$E273</f>
        <v>25035.07244358967</v>
      </c>
      <c r="H273" s="9">
        <f>(INDEX('Resin Fractions'!$A$24:$I$41,MATCH('Disposed Waste by Resin'!$A273,'Resin Fractions'!$A$24:$A$41,0),MATCH('Disposed Waste by Resin'!H$1,'Resin Fractions'!$A$24:$I$24,0)))*$E273</f>
        <v>31695.617983025721</v>
      </c>
      <c r="I273" s="9">
        <f>(INDEX('Resin Fractions'!$A$24:$I$41,MATCH('Disposed Waste by Resin'!$A273,'Resin Fractions'!$A$24:$A$41,0),MATCH('Disposed Waste by Resin'!I$1,'Resin Fractions'!$A$24:$I$24,0)))*$E273</f>
        <v>62848.288679781479</v>
      </c>
      <c r="J273" s="9">
        <f>(INDEX('Resin Fractions'!$A$24:$I$41,MATCH('Disposed Waste by Resin'!$A273,'Resin Fractions'!$A$24:$A$41,0),MATCH('Disposed Waste by Resin'!J$1,'Resin Fractions'!$A$24:$I$24,0)))*$E273</f>
        <v>2267.5661727228112</v>
      </c>
      <c r="K273" s="9">
        <f>(INDEX('Resin Fractions'!$A$24:$I$41,MATCH('Disposed Waste by Resin'!$A273,'Resin Fractions'!$A$24:$A$41,0),MATCH('Disposed Waste by Resin'!K$1,'Resin Fractions'!$A$24:$I$24,0)))*$E273</f>
        <v>10389.38062106518</v>
      </c>
      <c r="L273" s="9">
        <f>(INDEX('Resin Fractions'!$A$24:$I$41,MATCH('Disposed Waste by Resin'!$A273,'Resin Fractions'!$A$24:$A$41,0),MATCH('Disposed Waste by Resin'!L$1,'Resin Fractions'!$A$24:$I$24,0)))*$E273</f>
        <v>6377.0588479702355</v>
      </c>
      <c r="M273" s="9">
        <f>(INDEX('Resin Fractions'!$A$24:$I$41,MATCH('Disposed Waste by Resin'!$A273,'Resin Fractions'!$A$24:$A$41,0),MATCH('Disposed Waste by Resin'!M$1,'Resin Fractions'!$A$24:$I$24,0)))*$E273</f>
        <v>151093.75930954906</v>
      </c>
    </row>
    <row r="274" spans="1:13" x14ac:dyDescent="0.2">
      <c r="A274" s="37">
        <f>'DRS County Waste Raw'!A273</f>
        <v>2017</v>
      </c>
      <c r="B274" s="63" t="str">
        <f>'DRS County Waste Raw'!B273</f>
        <v>santacruz</v>
      </c>
      <c r="C274" s="63" t="str">
        <f>'DRS County Waste Raw'!C273</f>
        <v>Coastal </v>
      </c>
      <c r="D274" s="63">
        <f>'DRS County Waste Raw'!D273</f>
        <v>274797</v>
      </c>
      <c r="E274" s="68">
        <f>'DRS County Waste Raw'!E273</f>
        <v>193610.71687840289</v>
      </c>
      <c r="F274" s="9">
        <f>(INDEX('Resin Fractions'!$A$24:$I$41,MATCH('Disposed Waste by Resin'!$A274,'Resin Fractions'!$A$24:$A$41,0),MATCH('Disposed Waste by Resin'!F$1,'Resin Fractions'!$A$24:$I$24,0)))*$E274</f>
        <v>1804.6296004813682</v>
      </c>
      <c r="G274" s="9">
        <f>(INDEX('Resin Fractions'!$A$24:$I$41,MATCH('Disposed Waste by Resin'!$A274,'Resin Fractions'!$A$24:$A$41,0),MATCH('Disposed Waste by Resin'!G$1,'Resin Fractions'!$A$24:$I$24,0)))*$E274</f>
        <v>3619.8901406044856</v>
      </c>
      <c r="H274" s="9">
        <f>(INDEX('Resin Fractions'!$A$24:$I$41,MATCH('Disposed Waste by Resin'!$A274,'Resin Fractions'!$A$24:$A$41,0),MATCH('Disposed Waste by Resin'!H$1,'Resin Fractions'!$A$24:$I$24,0)))*$E274</f>
        <v>4582.9567817567595</v>
      </c>
      <c r="I274" s="9">
        <f>(INDEX('Resin Fractions'!$A$24:$I$41,MATCH('Disposed Waste by Resin'!$A274,'Resin Fractions'!$A$24:$A$41,0),MATCH('Disposed Waste by Resin'!I$1,'Resin Fractions'!$A$24:$I$24,0)))*$E274</f>
        <v>9087.4073186098867</v>
      </c>
      <c r="J274" s="9">
        <f>(INDEX('Resin Fractions'!$A$24:$I$41,MATCH('Disposed Waste by Resin'!$A274,'Resin Fractions'!$A$24:$A$41,0),MATCH('Disposed Waste by Resin'!J$1,'Resin Fractions'!$A$24:$I$24,0)))*$E274</f>
        <v>327.87364407684515</v>
      </c>
      <c r="K274" s="9">
        <f>(INDEX('Resin Fractions'!$A$24:$I$41,MATCH('Disposed Waste by Resin'!$A274,'Resin Fractions'!$A$24:$A$41,0),MATCH('Disposed Waste by Resin'!K$1,'Resin Fractions'!$A$24:$I$24,0)))*$E274</f>
        <v>1502.2291851530447</v>
      </c>
      <c r="L274" s="9">
        <f>(INDEX('Resin Fractions'!$A$24:$I$41,MATCH('Disposed Waste by Resin'!$A274,'Resin Fractions'!$A$24:$A$41,0),MATCH('Disposed Waste by Resin'!L$1,'Resin Fractions'!$A$24:$I$24,0)))*$E274</f>
        <v>922.07651892506783</v>
      </c>
      <c r="M274" s="9">
        <f>(INDEX('Resin Fractions'!$A$24:$I$41,MATCH('Disposed Waste by Resin'!$A274,'Resin Fractions'!$A$24:$A$41,0),MATCH('Disposed Waste by Resin'!M$1,'Resin Fractions'!$A$24:$I$24,0)))*$E274</f>
        <v>21847.063189607459</v>
      </c>
    </row>
    <row r="275" spans="1:13" x14ac:dyDescent="0.2">
      <c r="A275" s="37">
        <f>'DRS County Waste Raw'!A274</f>
        <v>2017</v>
      </c>
      <c r="B275" s="63" t="str">
        <f>'DRS County Waste Raw'!B274</f>
        <v>shasta</v>
      </c>
      <c r="C275" s="63" t="str">
        <f>'DRS County Waste Raw'!C274</f>
        <v>Central Valley </v>
      </c>
      <c r="D275" s="63">
        <f>'DRS County Waste Raw'!D274</f>
        <v>177770</v>
      </c>
      <c r="E275" s="68">
        <f>'DRS County Waste Raw'!E274</f>
        <v>179345.21778584391</v>
      </c>
      <c r="F275" s="9">
        <f>(INDEX('Resin Fractions'!$A$24:$I$41,MATCH('Disposed Waste by Resin'!$A275,'Resin Fractions'!$A$24:$A$41,0),MATCH('Disposed Waste by Resin'!F$1,'Resin Fractions'!$A$24:$I$24,0)))*$E275</f>
        <v>1671.6620543499187</v>
      </c>
      <c r="G275" s="9">
        <f>(INDEX('Resin Fractions'!$A$24:$I$41,MATCH('Disposed Waste by Resin'!$A275,'Resin Fractions'!$A$24:$A$41,0),MATCH('Disposed Waste by Resin'!G$1,'Resin Fractions'!$A$24:$I$24,0)))*$E275</f>
        <v>3353.1717463516061</v>
      </c>
      <c r="H275" s="9">
        <f>(INDEX('Resin Fractions'!$A$24:$I$41,MATCH('Disposed Waste by Resin'!$A275,'Resin Fractions'!$A$24:$A$41,0),MATCH('Disposed Waste by Resin'!H$1,'Resin Fractions'!$A$24:$I$24,0)))*$E275</f>
        <v>4245.2783367538987</v>
      </c>
      <c r="I275" s="9">
        <f>(INDEX('Resin Fractions'!$A$24:$I$41,MATCH('Disposed Waste by Resin'!$A275,'Resin Fractions'!$A$24:$A$41,0),MATCH('Disposed Waste by Resin'!I$1,'Resin Fractions'!$A$24:$I$24,0)))*$E275</f>
        <v>8417.834874752034</v>
      </c>
      <c r="J275" s="9">
        <f>(INDEX('Resin Fractions'!$A$24:$I$41,MATCH('Disposed Waste by Resin'!$A275,'Resin Fractions'!$A$24:$A$41,0),MATCH('Disposed Waste by Resin'!J$1,'Resin Fractions'!$A$24:$I$24,0)))*$E275</f>
        <v>303.71547118505316</v>
      </c>
      <c r="K275" s="9">
        <f>(INDEX('Resin Fractions'!$A$24:$I$41,MATCH('Disposed Waste by Resin'!$A275,'Resin Fractions'!$A$24:$A$41,0),MATCH('Disposed Waste by Resin'!K$1,'Resin Fractions'!$A$24:$I$24,0)))*$E275</f>
        <v>1391.542910017379</v>
      </c>
      <c r="L275" s="9">
        <f>(INDEX('Resin Fractions'!$A$24:$I$41,MATCH('Disposed Waste by Resin'!$A275,'Resin Fractions'!$A$24:$A$41,0),MATCH('Disposed Waste by Resin'!L$1,'Resin Fractions'!$A$24:$I$24,0)))*$E275</f>
        <v>854.13667573830469</v>
      </c>
      <c r="M275" s="9">
        <f>(INDEX('Resin Fractions'!$A$24:$I$41,MATCH('Disposed Waste by Resin'!$A275,'Resin Fractions'!$A$24:$A$41,0),MATCH('Disposed Waste by Resin'!M$1,'Resin Fractions'!$A$24:$I$24,0)))*$E275</f>
        <v>20237.342069148195</v>
      </c>
    </row>
    <row r="276" spans="1:13" x14ac:dyDescent="0.2">
      <c r="A276" s="37">
        <f>'DRS County Waste Raw'!A275</f>
        <v>2017</v>
      </c>
      <c r="B276" s="63" t="str">
        <f>'DRS County Waste Raw'!B275</f>
        <v>sierra</v>
      </c>
      <c r="C276" s="63" t="str">
        <f>'DRS County Waste Raw'!C275</f>
        <v>Mountain </v>
      </c>
      <c r="D276" s="63">
        <f>'DRS County Waste Raw'!D275</f>
        <v>3212</v>
      </c>
      <c r="E276" s="68">
        <f>'DRS County Waste Raw'!E275</f>
        <v>1168.847549909256</v>
      </c>
      <c r="F276" s="9">
        <f>(INDEX('Resin Fractions'!$A$24:$I$41,MATCH('Disposed Waste by Resin'!$A276,'Resin Fractions'!$A$24:$A$41,0),MATCH('Disposed Waste by Resin'!F$1,'Resin Fractions'!$A$24:$I$24,0)))*$E276</f>
        <v>10.894732073850719</v>
      </c>
      <c r="G276" s="9">
        <f>(INDEX('Resin Fractions'!$A$24:$I$41,MATCH('Disposed Waste by Resin'!$A276,'Resin Fractions'!$A$24:$A$41,0),MATCH('Disposed Waste by Resin'!G$1,'Resin Fractions'!$A$24:$I$24,0)))*$E276</f>
        <v>21.853644209393455</v>
      </c>
      <c r="H276" s="9">
        <f>(INDEX('Resin Fractions'!$A$24:$I$41,MATCH('Disposed Waste by Resin'!$A276,'Resin Fractions'!$A$24:$A$41,0),MATCH('Disposed Waste by Resin'!H$1,'Resin Fractions'!$A$24:$I$24,0)))*$E276</f>
        <v>27.667775276410541</v>
      </c>
      <c r="I276" s="9">
        <f>(INDEX('Resin Fractions'!$A$24:$I$41,MATCH('Disposed Waste by Resin'!$A276,'Resin Fractions'!$A$24:$A$41,0),MATCH('Disposed Waste by Resin'!I$1,'Resin Fractions'!$A$24:$I$24,0)))*$E276</f>
        <v>54.861600383699944</v>
      </c>
      <c r="J276" s="9">
        <f>(INDEX('Resin Fractions'!$A$24:$I$41,MATCH('Disposed Waste by Resin'!$A276,'Resin Fractions'!$A$24:$A$41,0),MATCH('Disposed Waste by Resin'!J$1,'Resin Fractions'!$A$24:$I$24,0)))*$E276</f>
        <v>1.9794064695278724</v>
      </c>
      <c r="K276" s="9">
        <f>(INDEX('Resin Fractions'!$A$24:$I$41,MATCH('Disposed Waste by Resin'!$A276,'Resin Fractions'!$A$24:$A$41,0),MATCH('Disposed Waste by Resin'!K$1,'Resin Fractions'!$A$24:$I$24,0)))*$E276</f>
        <v>9.0691100718928279</v>
      </c>
      <c r="L276" s="9">
        <f>(INDEX('Resin Fractions'!$A$24:$I$41,MATCH('Disposed Waste by Resin'!$A276,'Resin Fractions'!$A$24:$A$41,0),MATCH('Disposed Waste by Resin'!L$1,'Resin Fractions'!$A$24:$I$24,0)))*$E276</f>
        <v>5.5666695385013849</v>
      </c>
      <c r="M276" s="9">
        <f>(INDEX('Resin Fractions'!$A$24:$I$41,MATCH('Disposed Waste by Resin'!$A276,'Resin Fractions'!$A$24:$A$41,0),MATCH('Disposed Waste by Resin'!M$1,'Resin Fractions'!$A$24:$I$24,0)))*$E276</f>
        <v>131.89293802327674</v>
      </c>
    </row>
    <row r="277" spans="1:13" x14ac:dyDescent="0.2">
      <c r="A277" s="37">
        <f>'DRS County Waste Raw'!A276</f>
        <v>2017</v>
      </c>
      <c r="B277" s="63" t="str">
        <f>'DRS County Waste Raw'!B276</f>
        <v>siskiyou</v>
      </c>
      <c r="C277" s="63" t="str">
        <f>'DRS County Waste Raw'!C276</f>
        <v>Mountain </v>
      </c>
      <c r="D277" s="63">
        <f>'DRS County Waste Raw'!D276</f>
        <v>44621</v>
      </c>
      <c r="E277" s="68">
        <f>'DRS County Waste Raw'!E276</f>
        <v>277.20508166969148</v>
      </c>
      <c r="F277" s="9">
        <f>(INDEX('Resin Fractions'!$A$24:$I$41,MATCH('Disposed Waste by Resin'!$A277,'Resin Fractions'!$A$24:$A$41,0),MATCH('Disposed Waste by Resin'!F$1,'Resin Fractions'!$A$24:$I$24,0)))*$E277</f>
        <v>2.5838058132864807</v>
      </c>
      <c r="G277" s="9">
        <f>(INDEX('Resin Fractions'!$A$24:$I$41,MATCH('Disposed Waste by Resin'!$A277,'Resin Fractions'!$A$24:$A$41,0),MATCH('Disposed Waste by Resin'!G$1,'Resin Fractions'!$A$24:$I$24,0)))*$E277</f>
        <v>5.182832635715072</v>
      </c>
      <c r="H277" s="9">
        <f>(INDEX('Resin Fractions'!$A$24:$I$41,MATCH('Disposed Waste by Resin'!$A277,'Resin Fractions'!$A$24:$A$41,0),MATCH('Disposed Waste by Resin'!H$1,'Resin Fractions'!$A$24:$I$24,0)))*$E277</f>
        <v>6.5617179124099563</v>
      </c>
      <c r="I277" s="9">
        <f>(INDEX('Resin Fractions'!$A$24:$I$41,MATCH('Disposed Waste by Resin'!$A277,'Resin Fractions'!$A$24:$A$41,0),MATCH('Disposed Waste by Resin'!I$1,'Resin Fractions'!$A$24:$I$24,0)))*$E277</f>
        <v>13.011033317453753</v>
      </c>
      <c r="J277" s="9">
        <f>(INDEX('Resin Fractions'!$A$24:$I$41,MATCH('Disposed Waste by Resin'!$A277,'Resin Fractions'!$A$24:$A$41,0),MATCH('Disposed Waste by Resin'!J$1,'Resin Fractions'!$A$24:$I$24,0)))*$E277</f>
        <v>0.46943806494318974</v>
      </c>
      <c r="K277" s="9">
        <f>(INDEX('Resin Fractions'!$A$24:$I$41,MATCH('Disposed Waste by Resin'!$A277,'Resin Fractions'!$A$24:$A$41,0),MATCH('Disposed Waste by Resin'!K$1,'Resin Fractions'!$A$24:$I$24,0)))*$E277</f>
        <v>2.1508394301255529</v>
      </c>
      <c r="L277" s="9">
        <f>(INDEX('Resin Fractions'!$A$24:$I$41,MATCH('Disposed Waste by Resin'!$A277,'Resin Fractions'!$A$24:$A$41,0),MATCH('Disposed Waste by Resin'!L$1,'Resin Fractions'!$A$24:$I$24,0)))*$E277</f>
        <v>1.3201970472267834</v>
      </c>
      <c r="M277" s="9">
        <f>(INDEX('Resin Fractions'!$A$24:$I$41,MATCH('Disposed Waste by Resin'!$A277,'Resin Fractions'!$A$24:$A$41,0),MATCH('Disposed Waste by Resin'!M$1,'Resin Fractions'!$A$24:$I$24,0)))*$E277</f>
        <v>31.279864221160789</v>
      </c>
    </row>
    <row r="278" spans="1:13" x14ac:dyDescent="0.2">
      <c r="A278" s="37">
        <f>'DRS County Waste Raw'!A277</f>
        <v>2017</v>
      </c>
      <c r="B278" s="63" t="str">
        <f>'DRS County Waste Raw'!B277</f>
        <v>solano</v>
      </c>
      <c r="C278" s="63" t="str">
        <f>'DRS County Waste Raw'!C277</f>
        <v>Bay Area </v>
      </c>
      <c r="D278" s="63">
        <f>'DRS County Waste Raw'!D277</f>
        <v>435186</v>
      </c>
      <c r="E278" s="68">
        <f>'DRS County Waste Raw'!E277</f>
        <v>428934.29219600733</v>
      </c>
      <c r="F278" s="9">
        <f>(INDEX('Resin Fractions'!$A$24:$I$41,MATCH('Disposed Waste by Resin'!$A278,'Resin Fractions'!$A$24:$A$41,0),MATCH('Disposed Waste by Resin'!F$1,'Resin Fractions'!$A$24:$I$24,0)))*$E278</f>
        <v>3998.0613306885889</v>
      </c>
      <c r="G278" s="9">
        <f>(INDEX('Resin Fractions'!$A$24:$I$41,MATCH('Disposed Waste by Resin'!$A278,'Resin Fractions'!$A$24:$A$41,0),MATCH('Disposed Waste by Resin'!G$1,'Resin Fractions'!$A$24:$I$24,0)))*$E278</f>
        <v>8019.674945280326</v>
      </c>
      <c r="H278" s="9">
        <f>(INDEX('Resin Fractions'!$A$24:$I$41,MATCH('Disposed Waste by Resin'!$A278,'Resin Fractions'!$A$24:$A$41,0),MATCH('Disposed Waste by Resin'!H$1,'Resin Fractions'!$A$24:$I$24,0)))*$E278</f>
        <v>10153.298097554893</v>
      </c>
      <c r="I278" s="9">
        <f>(INDEX('Resin Fractions'!$A$24:$I$41,MATCH('Disposed Waste by Resin'!$A278,'Resin Fractions'!$A$24:$A$41,0),MATCH('Disposed Waste by Resin'!I$1,'Resin Fractions'!$A$24:$I$24,0)))*$E278</f>
        <v>20132.669766172206</v>
      </c>
      <c r="J278" s="9">
        <f>(INDEX('Resin Fractions'!$A$24:$I$41,MATCH('Disposed Waste by Resin'!$A278,'Resin Fractions'!$A$24:$A$41,0),MATCH('Disposed Waste by Resin'!J$1,'Resin Fractions'!$A$24:$I$24,0)))*$E278</f>
        <v>726.38669862554002</v>
      </c>
      <c r="K278" s="9">
        <f>(INDEX('Resin Fractions'!$A$24:$I$41,MATCH('Disposed Waste by Resin'!$A278,'Resin Fractions'!$A$24:$A$41,0),MATCH('Disposed Waste by Resin'!K$1,'Resin Fractions'!$A$24:$I$24,0)))*$E278</f>
        <v>3328.1092216320576</v>
      </c>
      <c r="L278" s="9">
        <f>(INDEX('Resin Fractions'!$A$24:$I$41,MATCH('Disposed Waste by Resin'!$A278,'Resin Fractions'!$A$24:$A$41,0),MATCH('Disposed Waste by Resin'!L$1,'Resin Fractions'!$A$24:$I$24,0)))*$E278</f>
        <v>2042.8117067718019</v>
      </c>
      <c r="M278" s="9">
        <f>(INDEX('Resin Fractions'!$A$24:$I$41,MATCH('Disposed Waste by Resin'!$A278,'Resin Fractions'!$A$24:$A$41,0),MATCH('Disposed Waste by Resin'!M$1,'Resin Fractions'!$A$24:$I$24,0)))*$E278</f>
        <v>48401.011766725416</v>
      </c>
    </row>
    <row r="279" spans="1:13" x14ac:dyDescent="0.2">
      <c r="A279" s="37">
        <f>'DRS County Waste Raw'!A278</f>
        <v>2017</v>
      </c>
      <c r="B279" s="63" t="str">
        <f>'DRS County Waste Raw'!B278</f>
        <v>sonoma</v>
      </c>
      <c r="C279" s="63" t="str">
        <f>'DRS County Waste Raw'!C278</f>
        <v>Bay Area </v>
      </c>
      <c r="D279" s="63">
        <f>'DRS County Waste Raw'!D278</f>
        <v>503405</v>
      </c>
      <c r="E279" s="68">
        <f>'DRS County Waste Raw'!E278</f>
        <v>860959.05626134295</v>
      </c>
      <c r="F279" s="9">
        <f>(INDEX('Resin Fractions'!$A$24:$I$41,MATCH('Disposed Waste by Resin'!$A279,'Resin Fractions'!$A$24:$A$41,0),MATCH('Disposed Waste by Resin'!F$1,'Resin Fractions'!$A$24:$I$24,0)))*$E279</f>
        <v>8024.9286960056615</v>
      </c>
      <c r="G279" s="9">
        <f>(INDEX('Resin Fractions'!$A$24:$I$41,MATCH('Disposed Waste by Resin'!$A279,'Resin Fractions'!$A$24:$A$41,0),MATCH('Disposed Waste by Resin'!G$1,'Resin Fractions'!$A$24:$I$24,0)))*$E279</f>
        <v>16097.131654039289</v>
      </c>
      <c r="H279" s="9">
        <f>(INDEX('Resin Fractions'!$A$24:$I$41,MATCH('Disposed Waste by Resin'!$A279,'Resin Fractions'!$A$24:$A$41,0),MATCH('Disposed Waste by Resin'!H$1,'Resin Fractions'!$A$24:$I$24,0)))*$E279</f>
        <v>20379.750714863265</v>
      </c>
      <c r="I279" s="9">
        <f>(INDEX('Resin Fractions'!$A$24:$I$41,MATCH('Disposed Waste by Resin'!$A279,'Resin Fractions'!$A$24:$A$41,0),MATCH('Disposed Waste by Resin'!I$1,'Resin Fractions'!$A$24:$I$24,0)))*$E279</f>
        <v>40410.395431811645</v>
      </c>
      <c r="J279" s="9">
        <f>(INDEX('Resin Fractions'!$A$24:$I$41,MATCH('Disposed Waste by Resin'!$A279,'Resin Fractions'!$A$24:$A$41,0),MATCH('Disposed Waste by Resin'!J$1,'Resin Fractions'!$A$24:$I$24,0)))*$E279</f>
        <v>1458.0070139126517</v>
      </c>
      <c r="K279" s="9">
        <f>(INDEX('Resin Fractions'!$A$24:$I$41,MATCH('Disposed Waste by Resin'!$A279,'Resin Fractions'!$A$24:$A$41,0),MATCH('Disposed Waste by Resin'!K$1,'Resin Fractions'!$A$24:$I$24,0)))*$E279</f>
        <v>6680.1974724875599</v>
      </c>
      <c r="L279" s="9">
        <f>(INDEX('Resin Fractions'!$A$24:$I$41,MATCH('Disposed Waste by Resin'!$A279,'Resin Fractions'!$A$24:$A$41,0),MATCH('Disposed Waste by Resin'!L$1,'Resin Fractions'!$A$24:$I$24,0)))*$E279</f>
        <v>4100.3418732913451</v>
      </c>
      <c r="M279" s="9">
        <f>(INDEX('Resin Fractions'!$A$24:$I$41,MATCH('Disposed Waste by Resin'!$A279,'Resin Fractions'!$A$24:$A$41,0),MATCH('Disposed Waste by Resin'!M$1,'Resin Fractions'!$A$24:$I$24,0)))*$E279</f>
        <v>97150.752856411418</v>
      </c>
    </row>
    <row r="280" spans="1:13" x14ac:dyDescent="0.2">
      <c r="A280" s="37">
        <f>'DRS County Waste Raw'!A279</f>
        <v>2017</v>
      </c>
      <c r="B280" s="63" t="str">
        <f>'DRS County Waste Raw'!B279</f>
        <v>stanislaus</v>
      </c>
      <c r="C280" s="63" t="str">
        <f>'DRS County Waste Raw'!C279</f>
        <v>Central Valley </v>
      </c>
      <c r="D280" s="63">
        <f>'DRS County Waste Raw'!D279</f>
        <v>546918</v>
      </c>
      <c r="E280" s="68">
        <f>'DRS County Waste Raw'!E279</f>
        <v>304990.54446460982</v>
      </c>
      <c r="F280" s="9">
        <f>(INDEX('Resin Fractions'!$A$24:$I$41,MATCH('Disposed Waste by Resin'!$A280,'Resin Fractions'!$A$24:$A$41,0),MATCH('Disposed Waste by Resin'!F$1,'Resin Fractions'!$A$24:$I$24,0)))*$E280</f>
        <v>2842.791831370776</v>
      </c>
      <c r="G280" s="9">
        <f>(INDEX('Resin Fractions'!$A$24:$I$41,MATCH('Disposed Waste by Resin'!$A280,'Resin Fractions'!$A$24:$A$41,0),MATCH('Disposed Waste by Resin'!G$1,'Resin Fractions'!$A$24:$I$24,0)))*$E280</f>
        <v>5702.3303393810684</v>
      </c>
      <c r="H280" s="9">
        <f>(INDEX('Resin Fractions'!$A$24:$I$41,MATCH('Disposed Waste by Resin'!$A280,'Resin Fractions'!$A$24:$A$41,0),MATCH('Disposed Waste by Resin'!H$1,'Resin Fractions'!$A$24:$I$24,0)))*$E280</f>
        <v>7219.4272438112575</v>
      </c>
      <c r="I280" s="9">
        <f>(INDEX('Resin Fractions'!$A$24:$I$41,MATCH('Disposed Waste by Resin'!$A280,'Resin Fractions'!$A$24:$A$41,0),MATCH('Disposed Waste by Resin'!I$1,'Resin Fractions'!$A$24:$I$24,0)))*$E280</f>
        <v>14315.185391391296</v>
      </c>
      <c r="J280" s="9">
        <f>(INDEX('Resin Fractions'!$A$24:$I$41,MATCH('Disposed Waste by Resin'!$A280,'Resin Fractions'!$A$24:$A$41,0),MATCH('Disposed Waste by Resin'!J$1,'Resin Fractions'!$A$24:$I$24,0)))*$E280</f>
        <v>516.49187005178339</v>
      </c>
      <c r="K280" s="9">
        <f>(INDEX('Resin Fractions'!$A$24:$I$41,MATCH('Disposed Waste by Resin'!$A280,'Resin Fractions'!$A$24:$A$41,0),MATCH('Disposed Waste by Resin'!K$1,'Resin Fractions'!$A$24:$I$24,0)))*$E280</f>
        <v>2366.4273573151686</v>
      </c>
      <c r="L280" s="9">
        <f>(INDEX('Resin Fractions'!$A$24:$I$41,MATCH('Disposed Waste by Resin'!$A280,'Resin Fractions'!$A$24:$A$41,0),MATCH('Disposed Waste by Resin'!L$1,'Resin Fractions'!$A$24:$I$24,0)))*$E280</f>
        <v>1452.5261002034899</v>
      </c>
      <c r="M280" s="9">
        <f>(INDEX('Resin Fractions'!$A$24:$I$41,MATCH('Disposed Waste by Resin'!$A280,'Resin Fractions'!$A$24:$A$41,0),MATCH('Disposed Waste by Resin'!M$1,'Resin Fractions'!$A$24:$I$24,0)))*$E280</f>
        <v>34415.180133524838</v>
      </c>
    </row>
    <row r="281" spans="1:13" x14ac:dyDescent="0.2">
      <c r="A281" s="37">
        <f>'DRS County Waste Raw'!A280</f>
        <v>2017</v>
      </c>
      <c r="B281" s="63" t="str">
        <f>'DRS County Waste Raw'!B280</f>
        <v>tehama</v>
      </c>
      <c r="C281" s="63" t="str">
        <f>'DRS County Waste Raw'!C280</f>
        <v>Central Valley </v>
      </c>
      <c r="D281" s="63">
        <f>'DRS County Waste Raw'!D280</f>
        <v>63924</v>
      </c>
      <c r="E281" s="68">
        <f>'DRS County Waste Raw'!E280</f>
        <v>56087.940108892923</v>
      </c>
      <c r="F281" s="9">
        <f>(INDEX('Resin Fractions'!$A$24:$I$41,MATCH('Disposed Waste by Resin'!$A281,'Resin Fractions'!$A$24:$A$41,0),MATCH('Disposed Waste by Resin'!F$1,'Resin Fractions'!$A$24:$I$24,0)))*$E281</f>
        <v>522.79108606422972</v>
      </c>
      <c r="G281" s="9">
        <f>(INDEX('Resin Fractions'!$A$24:$I$41,MATCH('Disposed Waste by Resin'!$A281,'Resin Fractions'!$A$24:$A$41,0),MATCH('Disposed Waste by Resin'!G$1,'Resin Fractions'!$A$24:$I$24,0)))*$E281</f>
        <v>1048.6618957901521</v>
      </c>
      <c r="H281" s="9">
        <f>(INDEX('Resin Fractions'!$A$24:$I$41,MATCH('Disposed Waste by Resin'!$A281,'Resin Fractions'!$A$24:$A$41,0),MATCH('Disposed Waste by Resin'!H$1,'Resin Fractions'!$A$24:$I$24,0)))*$E281</f>
        <v>1327.6569068139809</v>
      </c>
      <c r="I281" s="9">
        <f>(INDEX('Resin Fractions'!$A$24:$I$41,MATCH('Disposed Waste by Resin'!$A281,'Resin Fractions'!$A$24:$A$41,0),MATCH('Disposed Waste by Resin'!I$1,'Resin Fractions'!$A$24:$I$24,0)))*$E281</f>
        <v>2632.5709942565813</v>
      </c>
      <c r="J281" s="9">
        <f>(INDEX('Resin Fractions'!$A$24:$I$41,MATCH('Disposed Waste by Resin'!$A281,'Resin Fractions'!$A$24:$A$41,0),MATCH('Disposed Waste by Resin'!J$1,'Resin Fractions'!$A$24:$I$24,0)))*$E281</f>
        <v>94.983158002644259</v>
      </c>
      <c r="K281" s="9">
        <f>(INDEX('Resin Fractions'!$A$24:$I$41,MATCH('Disposed Waste by Resin'!$A281,'Resin Fractions'!$A$24:$A$41,0),MATCH('Disposed Waste by Resin'!K$1,'Resin Fractions'!$A$24:$I$24,0)))*$E281</f>
        <v>435.18737973380121</v>
      </c>
      <c r="L281" s="9">
        <f>(INDEX('Resin Fractions'!$A$24:$I$41,MATCH('Disposed Waste by Resin'!$A281,'Resin Fractions'!$A$24:$A$41,0),MATCH('Disposed Waste by Resin'!L$1,'Resin Fractions'!$A$24:$I$24,0)))*$E281</f>
        <v>267.12040223355376</v>
      </c>
      <c r="M281" s="9">
        <f>(INDEX('Resin Fractions'!$A$24:$I$41,MATCH('Disposed Waste by Resin'!$A281,'Resin Fractions'!$A$24:$A$41,0),MATCH('Disposed Waste by Resin'!M$1,'Resin Fractions'!$A$24:$I$24,0)))*$E281</f>
        <v>6328.9718228949432</v>
      </c>
    </row>
    <row r="282" spans="1:13" x14ac:dyDescent="0.2">
      <c r="A282" s="37">
        <f>'DRS County Waste Raw'!A281</f>
        <v>2017</v>
      </c>
      <c r="B282" s="63" t="str">
        <f>'DRS County Waste Raw'!B281</f>
        <v>trinity</v>
      </c>
      <c r="C282" s="63" t="str">
        <f>'DRS County Waste Raw'!C281</f>
        <v>Mountain </v>
      </c>
      <c r="D282" s="63">
        <f>'DRS County Waste Raw'!D281</f>
        <v>13636</v>
      </c>
      <c r="E282" s="68">
        <f>'DRS County Waste Raw'!E281</f>
        <v>25419.437386569869</v>
      </c>
      <c r="F282" s="9">
        <f>(INDEX('Resin Fractions'!$A$24:$I$41,MATCH('Disposed Waste by Resin'!$A282,'Resin Fractions'!$A$24:$A$41,0),MATCH('Disposed Waste by Resin'!F$1,'Resin Fractions'!$A$24:$I$24,0)))*$E282</f>
        <v>236.93248945613399</v>
      </c>
      <c r="G282" s="9">
        <f>(INDEX('Resin Fractions'!$A$24:$I$41,MATCH('Disposed Waste by Resin'!$A282,'Resin Fractions'!$A$24:$A$41,0),MATCH('Disposed Waste by Resin'!G$1,'Resin Fractions'!$A$24:$I$24,0)))*$E282</f>
        <v>475.26073070194587</v>
      </c>
      <c r="H282" s="9">
        <f>(INDEX('Resin Fractions'!$A$24:$I$41,MATCH('Disposed Waste by Resin'!$A282,'Resin Fractions'!$A$24:$A$41,0),MATCH('Disposed Waste by Resin'!H$1,'Resin Fractions'!$A$24:$I$24,0)))*$E282</f>
        <v>601.70317448071353</v>
      </c>
      <c r="I282" s="9">
        <f>(INDEX('Resin Fractions'!$A$24:$I$41,MATCH('Disposed Waste by Resin'!$A282,'Resin Fractions'!$A$24:$A$41,0),MATCH('Disposed Waste by Resin'!I$1,'Resin Fractions'!$A$24:$I$24,0)))*$E282</f>
        <v>1193.0991479502563</v>
      </c>
      <c r="J282" s="9">
        <f>(INDEX('Resin Fractions'!$A$24:$I$41,MATCH('Disposed Waste by Resin'!$A282,'Resin Fractions'!$A$24:$A$41,0),MATCH('Disposed Waste by Resin'!J$1,'Resin Fractions'!$A$24:$I$24,0)))*$E282</f>
        <v>43.047015685357195</v>
      </c>
      <c r="K282" s="9">
        <f>(INDEX('Resin Fractions'!$A$24:$I$41,MATCH('Disposed Waste by Resin'!$A282,'Resin Fractions'!$A$24:$A$41,0),MATCH('Disposed Waste by Resin'!K$1,'Resin Fractions'!$A$24:$I$24,0)))*$E282</f>
        <v>197.22989165035881</v>
      </c>
      <c r="L282" s="9">
        <f>(INDEX('Resin Fractions'!$A$24:$I$41,MATCH('Disposed Waste by Resin'!$A282,'Resin Fractions'!$A$24:$A$41,0),MATCH('Disposed Waste by Resin'!L$1,'Resin Fractions'!$A$24:$I$24,0)))*$E282</f>
        <v>121.060790003493</v>
      </c>
      <c r="M282" s="9">
        <f>(INDEX('Resin Fractions'!$A$24:$I$41,MATCH('Disposed Waste by Resin'!$A282,'Resin Fractions'!$A$24:$A$41,0),MATCH('Disposed Waste by Resin'!M$1,'Resin Fractions'!$A$24:$I$24,0)))*$E282</f>
        <v>2868.333239928259</v>
      </c>
    </row>
    <row r="283" spans="1:13" x14ac:dyDescent="0.2">
      <c r="A283" s="37">
        <f>'DRS County Waste Raw'!A282</f>
        <v>2017</v>
      </c>
      <c r="B283" s="63" t="str">
        <f>'DRS County Waste Raw'!B282</f>
        <v>tulare</v>
      </c>
      <c r="C283" s="63" t="str">
        <f>'DRS County Waste Raw'!C282</f>
        <v>Central Valley </v>
      </c>
      <c r="D283" s="63">
        <f>'DRS County Waste Raw'!D282</f>
        <v>468367</v>
      </c>
      <c r="E283" s="68">
        <f>'DRS County Waste Raw'!E282</f>
        <v>398581.70598911057</v>
      </c>
      <c r="F283" s="9">
        <f>(INDEX('Resin Fractions'!$A$24:$I$41,MATCH('Disposed Waste by Resin'!$A283,'Resin Fractions'!$A$24:$A$41,0),MATCH('Disposed Waste by Resin'!F$1,'Resin Fractions'!$A$24:$I$24,0)))*$E283</f>
        <v>3715.1473659903959</v>
      </c>
      <c r="G283" s="9">
        <f>(INDEX('Resin Fractions'!$A$24:$I$41,MATCH('Disposed Waste by Resin'!$A283,'Resin Fractions'!$A$24:$A$41,0),MATCH('Disposed Waste by Resin'!G$1,'Resin Fractions'!$A$24:$I$24,0)))*$E283</f>
        <v>7452.1803906209425</v>
      </c>
      <c r="H283" s="9">
        <f>(INDEX('Resin Fractions'!$A$24:$I$41,MATCH('Disposed Waste by Resin'!$A283,'Resin Fractions'!$A$24:$A$41,0),MATCH('Disposed Waste by Resin'!H$1,'Resin Fractions'!$A$24:$I$24,0)))*$E283</f>
        <v>9434.8224209831315</v>
      </c>
      <c r="I283" s="9">
        <f>(INDEX('Resin Fractions'!$A$24:$I$41,MATCH('Disposed Waste by Resin'!$A283,'Resin Fractions'!$A$24:$A$41,0),MATCH('Disposed Waste by Resin'!I$1,'Resin Fractions'!$A$24:$I$24,0)))*$E283</f>
        <v>18708.025931975139</v>
      </c>
      <c r="J283" s="9">
        <f>(INDEX('Resin Fractions'!$A$24:$I$41,MATCH('Disposed Waste by Resin'!$A283,'Resin Fractions'!$A$24:$A$41,0),MATCH('Disposed Waste by Resin'!J$1,'Resin Fractions'!$A$24:$I$24,0)))*$E283</f>
        <v>674.98555096560938</v>
      </c>
      <c r="K283" s="9">
        <f>(INDEX('Resin Fractions'!$A$24:$I$41,MATCH('Disposed Waste by Resin'!$A283,'Resin Fractions'!$A$24:$A$41,0),MATCH('Disposed Waste by Resin'!K$1,'Resin Fractions'!$A$24:$I$24,0)))*$E283</f>
        <v>3092.6029357196358</v>
      </c>
      <c r="L283" s="9">
        <f>(INDEX('Resin Fractions'!$A$24:$I$41,MATCH('Disposed Waste by Resin'!$A283,'Resin Fractions'!$A$24:$A$41,0),MATCH('Disposed Waste by Resin'!L$1,'Resin Fractions'!$A$24:$I$24,0)))*$E283</f>
        <v>1898.2566558878891</v>
      </c>
      <c r="M283" s="9">
        <f>(INDEX('Resin Fractions'!$A$24:$I$41,MATCH('Disposed Waste by Resin'!$A283,'Resin Fractions'!$A$24:$A$41,0),MATCH('Disposed Waste by Resin'!M$1,'Resin Fractions'!$A$24:$I$24,0)))*$E283</f>
        <v>44976.021252142746</v>
      </c>
    </row>
    <row r="284" spans="1:13" x14ac:dyDescent="0.2">
      <c r="A284" s="37">
        <f>'DRS County Waste Raw'!A283</f>
        <v>2017</v>
      </c>
      <c r="B284" s="63" t="str">
        <f>'DRS County Waste Raw'!B283</f>
        <v>tuolumne</v>
      </c>
      <c r="C284" s="63" t="str">
        <f>'DRS County Waste Raw'!C283</f>
        <v>Mountain </v>
      </c>
      <c r="D284" s="63">
        <f>'DRS County Waste Raw'!D283</f>
        <v>54715</v>
      </c>
      <c r="E284" s="68">
        <f>'DRS County Waste Raw'!E283</f>
        <v>40943.629764065328</v>
      </c>
      <c r="F284" s="9">
        <f>(INDEX('Resin Fractions'!$A$24:$I$41,MATCH('Disposed Waste by Resin'!$A284,'Resin Fractions'!$A$24:$A$41,0),MATCH('Disposed Waste by Resin'!F$1,'Resin Fractions'!$A$24:$I$24,0)))*$E284</f>
        <v>381.63221238309677</v>
      </c>
      <c r="G284" s="9">
        <f>(INDEX('Resin Fractions'!$A$24:$I$41,MATCH('Disposed Waste by Resin'!$A284,'Resin Fractions'!$A$24:$A$41,0),MATCH('Disposed Waste by Resin'!G$1,'Resin Fractions'!$A$24:$I$24,0)))*$E284</f>
        <v>765.51259193252486</v>
      </c>
      <c r="H284" s="9">
        <f>(INDEX('Resin Fractions'!$A$24:$I$41,MATCH('Disposed Waste by Resin'!$A284,'Resin Fractions'!$A$24:$A$41,0),MATCH('Disposed Waste by Resin'!H$1,'Resin Fractions'!$A$24:$I$24,0)))*$E284</f>
        <v>969.17613199485288</v>
      </c>
      <c r="I284" s="9">
        <f>(INDEX('Resin Fractions'!$A$24:$I$41,MATCH('Disposed Waste by Resin'!$A284,'Resin Fractions'!$A$24:$A$41,0),MATCH('Disposed Waste by Resin'!I$1,'Resin Fractions'!$A$24:$I$24,0)))*$E284</f>
        <v>1921.7502355621159</v>
      </c>
      <c r="J284" s="9">
        <f>(INDEX('Resin Fractions'!$A$24:$I$41,MATCH('Disposed Waste by Resin'!$A284,'Resin Fractions'!$A$24:$A$41,0),MATCH('Disposed Waste by Resin'!J$1,'Resin Fractions'!$A$24:$I$24,0)))*$E284</f>
        <v>69.336745965918951</v>
      </c>
      <c r="K284" s="9">
        <f>(INDEX('Resin Fractions'!$A$24:$I$41,MATCH('Disposed Waste by Resin'!$A284,'Resin Fractions'!$A$24:$A$41,0),MATCH('Disposed Waste by Resin'!K$1,'Resin Fractions'!$A$24:$I$24,0)))*$E284</f>
        <v>317.68239160185055</v>
      </c>
      <c r="L284" s="9">
        <f>(INDEX('Resin Fractions'!$A$24:$I$41,MATCH('Disposed Waste by Resin'!$A284,'Resin Fractions'!$A$24:$A$41,0),MATCH('Disposed Waste by Resin'!L$1,'Resin Fractions'!$A$24:$I$24,0)))*$E284</f>
        <v>194.99519558474134</v>
      </c>
      <c r="M284" s="9">
        <f>(INDEX('Resin Fractions'!$A$24:$I$41,MATCH('Disposed Waste by Resin'!$A284,'Resin Fractions'!$A$24:$A$41,0),MATCH('Disposed Waste by Resin'!M$1,'Resin Fractions'!$A$24:$I$24,0)))*$E284</f>
        <v>4620.0855050251012</v>
      </c>
    </row>
    <row r="285" spans="1:13" x14ac:dyDescent="0.2">
      <c r="A285" s="37">
        <f>'DRS County Waste Raw'!A284</f>
        <v>2017</v>
      </c>
      <c r="B285" s="63" t="str">
        <f>'DRS County Waste Raw'!B284</f>
        <v>ventura</v>
      </c>
      <c r="C285" s="63" t="str">
        <f>'DRS County Waste Raw'!C284</f>
        <v>Southern </v>
      </c>
      <c r="D285" s="63">
        <f>'DRS County Waste Raw'!D284</f>
        <v>848232</v>
      </c>
      <c r="E285" s="68">
        <f>'DRS County Waste Raw'!E284</f>
        <v>836672.12341197825</v>
      </c>
      <c r="F285" s="9">
        <f>(INDEX('Resin Fractions'!$A$24:$I$41,MATCH('Disposed Waste by Resin'!$A285,'Resin Fractions'!$A$24:$A$41,0),MATCH('Disposed Waste by Resin'!F$1,'Resin Fractions'!$A$24:$I$24,0)))*$E285</f>
        <v>7798.5521883849933</v>
      </c>
      <c r="G285" s="9">
        <f>(INDEX('Resin Fractions'!$A$24:$I$41,MATCH('Disposed Waste by Resin'!$A285,'Resin Fractions'!$A$24:$A$41,0),MATCH('Disposed Waste by Resin'!G$1,'Resin Fractions'!$A$24:$I$24,0)))*$E285</f>
        <v>15643.045071517339</v>
      </c>
      <c r="H285" s="9">
        <f>(INDEX('Resin Fractions'!$A$24:$I$41,MATCH('Disposed Waste by Resin'!$A285,'Resin Fractions'!$A$24:$A$41,0),MATCH('Disposed Waste by Resin'!H$1,'Resin Fractions'!$A$24:$I$24,0)))*$E285</f>
        <v>19804.855040674051</v>
      </c>
      <c r="I285" s="9">
        <f>(INDEX('Resin Fractions'!$A$24:$I$41,MATCH('Disposed Waste by Resin'!$A285,'Resin Fractions'!$A$24:$A$41,0),MATCH('Disposed Waste by Resin'!I$1,'Resin Fractions'!$A$24:$I$24,0)))*$E285</f>
        <v>39270.452070822401</v>
      </c>
      <c r="J285" s="9">
        <f>(INDEX('Resin Fractions'!$A$24:$I$41,MATCH('Disposed Waste by Resin'!$A285,'Resin Fractions'!$A$24:$A$41,0),MATCH('Disposed Waste by Resin'!J$1,'Resin Fractions'!$A$24:$I$24,0)))*$E285</f>
        <v>1416.8778589507804</v>
      </c>
      <c r="K285" s="9">
        <f>(INDEX('Resin Fractions'!$A$24:$I$41,MATCH('Disposed Waste by Resin'!$A285,'Resin Fractions'!$A$24:$A$41,0),MATCH('Disposed Waste by Resin'!K$1,'Resin Fractions'!$A$24:$I$24,0)))*$E285</f>
        <v>6491.7547047915859</v>
      </c>
      <c r="L285" s="9">
        <f>(INDEX('Resin Fractions'!$A$24:$I$41,MATCH('Disposed Waste by Resin'!$A285,'Resin Fractions'!$A$24:$A$41,0),MATCH('Disposed Waste by Resin'!L$1,'Resin Fractions'!$A$24:$I$24,0)))*$E285</f>
        <v>3984.6746681997288</v>
      </c>
      <c r="M285" s="9">
        <f>(INDEX('Resin Fractions'!$A$24:$I$41,MATCH('Disposed Waste by Resin'!$A285,'Resin Fractions'!$A$24:$A$41,0),MATCH('Disposed Waste by Resin'!M$1,'Resin Fractions'!$A$24:$I$24,0)))*$E285</f>
        <v>94410.211603340882</v>
      </c>
    </row>
    <row r="286" spans="1:13" x14ac:dyDescent="0.2">
      <c r="A286" s="37">
        <f>'DRS County Waste Raw'!A285</f>
        <v>2017</v>
      </c>
      <c r="B286" s="63" t="str">
        <f>'DRS County Waste Raw'!B285</f>
        <v>yolo</v>
      </c>
      <c r="C286" s="63" t="str">
        <f>'DRS County Waste Raw'!C285</f>
        <v>Central Valley </v>
      </c>
      <c r="D286" s="63">
        <f>'DRS County Waste Raw'!D285</f>
        <v>217805</v>
      </c>
      <c r="E286" s="68">
        <f>'DRS County Waste Raw'!E285</f>
        <v>171470.55353902001</v>
      </c>
      <c r="F286" s="9">
        <f>(INDEX('Resin Fractions'!$A$24:$I$41,MATCH('Disposed Waste by Resin'!$A286,'Resin Fractions'!$A$24:$A$41,0),MATCH('Disposed Waste by Resin'!F$1,'Resin Fractions'!$A$24:$I$24,0)))*$E286</f>
        <v>1598.2629552566807</v>
      </c>
      <c r="G286" s="9">
        <f>(INDEX('Resin Fractions'!$A$24:$I$41,MATCH('Disposed Waste by Resin'!$A286,'Resin Fractions'!$A$24:$A$41,0),MATCH('Disposed Waste by Resin'!G$1,'Resin Fractions'!$A$24:$I$24,0)))*$E286</f>
        <v>3205.941159495449</v>
      </c>
      <c r="H286" s="9">
        <f>(INDEX('Resin Fractions'!$A$24:$I$41,MATCH('Disposed Waste by Resin'!$A286,'Resin Fractions'!$A$24:$A$41,0),MATCH('Disposed Waste by Resin'!H$1,'Resin Fractions'!$A$24:$I$24,0)))*$E286</f>
        <v>4058.8772609461744</v>
      </c>
      <c r="I286" s="9">
        <f>(INDEX('Resin Fractions'!$A$24:$I$41,MATCH('Disposed Waste by Resin'!$A286,'Resin Fractions'!$A$24:$A$41,0),MATCH('Disposed Waste by Resin'!I$1,'Resin Fractions'!$A$24:$I$24,0)))*$E286</f>
        <v>8048.2257815057828</v>
      </c>
      <c r="J286" s="9">
        <f>(INDEX('Resin Fractions'!$A$24:$I$41,MATCH('Disposed Waste by Resin'!$A286,'Resin Fractions'!$A$24:$A$41,0),MATCH('Disposed Waste by Resin'!J$1,'Resin Fractions'!$A$24:$I$24,0)))*$E286</f>
        <v>290.37997558793006</v>
      </c>
      <c r="K286" s="9">
        <f>(INDEX('Resin Fractions'!$A$24:$I$41,MATCH('Disposed Waste by Resin'!$A286,'Resin Fractions'!$A$24:$A$41,0),MATCH('Disposed Waste by Resin'!K$1,'Resin Fractions'!$A$24:$I$24,0)))*$E286</f>
        <v>1330.4432423668036</v>
      </c>
      <c r="L286" s="9">
        <f>(INDEX('Resin Fractions'!$A$24:$I$41,MATCH('Disposed Waste by Resin'!$A286,'Resin Fractions'!$A$24:$A$41,0),MATCH('Disposed Waste by Resin'!L$1,'Resin Fractions'!$A$24:$I$24,0)))*$E286</f>
        <v>816.63336438506292</v>
      </c>
      <c r="M286" s="9">
        <f>(INDEX('Resin Fractions'!$A$24:$I$41,MATCH('Disposed Waste by Resin'!$A286,'Resin Fractions'!$A$24:$A$41,0),MATCH('Disposed Waste by Resin'!M$1,'Resin Fractions'!$A$24:$I$24,0)))*$E286</f>
        <v>19348.763739543883</v>
      </c>
    </row>
    <row r="287" spans="1:13" x14ac:dyDescent="0.2">
      <c r="A287" s="37">
        <f>'DRS County Waste Raw'!A286</f>
        <v>2017</v>
      </c>
      <c r="B287" s="63" t="str">
        <f>'DRS County Waste Raw'!B286</f>
        <v>yuba</v>
      </c>
      <c r="C287" s="63" t="str">
        <f>'DRS County Waste Raw'!C286</f>
        <v>Central Valley </v>
      </c>
      <c r="D287" s="63">
        <f>'DRS County Waste Raw'!D286</f>
        <v>75901</v>
      </c>
      <c r="E287" s="68">
        <f>'DRS County Waste Raw'!E286</f>
        <v>155486.60617059891</v>
      </c>
      <c r="F287" s="9">
        <f>(INDEX('Resin Fractions'!$A$24:$I$41,MATCH('Disposed Waste by Resin'!$A287,'Resin Fractions'!$A$24:$A$41,0),MATCH('Disposed Waste by Resin'!F$1,'Resin Fractions'!$A$24:$I$24,0)))*$E287</f>
        <v>1449.2778937959295</v>
      </c>
      <c r="G287" s="9">
        <f>(INDEX('Resin Fractions'!$A$24:$I$41,MATCH('Disposed Waste by Resin'!$A287,'Resin Fractions'!$A$24:$A$41,0),MATCH('Disposed Waste by Resin'!G$1,'Resin Fractions'!$A$24:$I$24,0)))*$E287</f>
        <v>2907.0933765846121</v>
      </c>
      <c r="H287" s="9">
        <f>(INDEX('Resin Fractions'!$A$24:$I$41,MATCH('Disposed Waste by Resin'!$A287,'Resin Fractions'!$A$24:$A$41,0),MATCH('Disposed Waste by Resin'!H$1,'Resin Fractions'!$A$24:$I$24,0)))*$E287</f>
        <v>3680.5214489724212</v>
      </c>
      <c r="I287" s="9">
        <f>(INDEX('Resin Fractions'!$A$24:$I$41,MATCH('Disposed Waste by Resin'!$A287,'Resin Fractions'!$A$24:$A$41,0),MATCH('Disposed Waste by Resin'!I$1,'Resin Fractions'!$A$24:$I$24,0)))*$E287</f>
        <v>7297.9954087351944</v>
      </c>
      <c r="J287" s="9">
        <f>(INDEX('Resin Fractions'!$A$24:$I$41,MATCH('Disposed Waste by Resin'!$A287,'Resin Fractions'!$A$24:$A$41,0),MATCH('Disposed Waste by Resin'!J$1,'Resin Fractions'!$A$24:$I$24,0)))*$E287</f>
        <v>263.31166472728614</v>
      </c>
      <c r="K287" s="9">
        <f>(INDEX('Resin Fractions'!$A$24:$I$41,MATCH('Disposed Waste by Resin'!$A287,'Resin Fractions'!$A$24:$A$41,0),MATCH('Disposed Waste by Resin'!K$1,'Resin Fractions'!$A$24:$I$24,0)))*$E287</f>
        <v>1206.4234948139199</v>
      </c>
      <c r="L287" s="9">
        <f>(INDEX('Resin Fractions'!$A$24:$I$41,MATCH('Disposed Waste by Resin'!$A287,'Resin Fractions'!$A$24:$A$41,0),MATCH('Disposed Waste by Resin'!L$1,'Resin Fractions'!$A$24:$I$24,0)))*$E287</f>
        <v>740.50936264702034</v>
      </c>
      <c r="M287" s="9">
        <f>(INDEX('Resin Fractions'!$A$24:$I$41,MATCH('Disposed Waste by Resin'!$A287,'Resin Fractions'!$A$24:$A$41,0),MATCH('Disposed Waste by Resin'!M$1,'Resin Fractions'!$A$24:$I$24,0)))*$E287</f>
        <v>17545.132650276384</v>
      </c>
    </row>
    <row r="288" spans="1:13" x14ac:dyDescent="0.2">
      <c r="A288" s="37">
        <f>'DRS County Waste Raw'!A287</f>
        <v>2016</v>
      </c>
      <c r="B288" s="63" t="str">
        <f>'DRS County Waste Raw'!B287</f>
        <v>alameda</v>
      </c>
      <c r="C288" s="63" t="str">
        <f>'DRS County Waste Raw'!C287</f>
        <v>Bay Area </v>
      </c>
      <c r="D288" s="63">
        <f>'DRS County Waste Raw'!D287</f>
        <v>1631230</v>
      </c>
      <c r="E288" s="68">
        <f>'DRS County Waste Raw'!E287</f>
        <v>1078438.1941923769</v>
      </c>
      <c r="F288" s="9">
        <f>(INDEX('Resin Fractions'!$A$24:$I$41,MATCH('Disposed Waste by Resin'!$A288,'Resin Fractions'!$A$24:$A$41,0),MATCH('Disposed Waste by Resin'!F$1,'Resin Fractions'!$A$24:$I$24,0)))*$E288</f>
        <v>10088.111996553342</v>
      </c>
      <c r="G288" s="9">
        <f>(INDEX('Resin Fractions'!$A$24:$I$41,MATCH('Disposed Waste by Resin'!$A288,'Resin Fractions'!$A$24:$A$41,0),MATCH('Disposed Waste by Resin'!G$1,'Resin Fractions'!$A$24:$I$24,0)))*$E288</f>
        <v>19597.262264921097</v>
      </c>
      <c r="H288" s="9">
        <f>(INDEX('Resin Fractions'!$A$24:$I$41,MATCH('Disposed Waste by Resin'!$A288,'Resin Fractions'!$A$24:$A$41,0),MATCH('Disposed Waste by Resin'!H$1,'Resin Fractions'!$A$24:$I$24,0)))*$E288</f>
        <v>25225.945482603918</v>
      </c>
      <c r="I288" s="9">
        <f>(INDEX('Resin Fractions'!$A$24:$I$41,MATCH('Disposed Waste by Resin'!$A288,'Resin Fractions'!$A$24:$A$41,0),MATCH('Disposed Waste by Resin'!I$1,'Resin Fractions'!$A$24:$I$24,0)))*$E288</f>
        <v>47216.121699855867</v>
      </c>
      <c r="J288" s="9">
        <f>(INDEX('Resin Fractions'!$A$24:$I$41,MATCH('Disposed Waste by Resin'!$A288,'Resin Fractions'!$A$24:$A$41,0),MATCH('Disposed Waste by Resin'!J$1,'Resin Fractions'!$A$24:$I$24,0)))*$E288</f>
        <v>1915.0424336370386</v>
      </c>
      <c r="K288" s="9">
        <f>(INDEX('Resin Fractions'!$A$24:$I$41,MATCH('Disposed Waste by Resin'!$A288,'Resin Fractions'!$A$24:$A$41,0),MATCH('Disposed Waste by Resin'!K$1,'Resin Fractions'!$A$24:$I$24,0)))*$E288</f>
        <v>9421.0949797687135</v>
      </c>
      <c r="L288" s="9">
        <f>(INDEX('Resin Fractions'!$A$24:$I$41,MATCH('Disposed Waste by Resin'!$A288,'Resin Fractions'!$A$24:$A$41,0),MATCH('Disposed Waste by Resin'!L$1,'Resin Fractions'!$A$24:$I$24,0)))*$E288</f>
        <v>5494.0160747038617</v>
      </c>
      <c r="M288" s="9">
        <f>(INDEX('Resin Fractions'!$A$24:$I$41,MATCH('Disposed Waste by Resin'!$A288,'Resin Fractions'!$A$24:$A$41,0),MATCH('Disposed Waste by Resin'!M$1,'Resin Fractions'!$A$24:$I$24,0)))*$E288</f>
        <v>118957.59493204382</v>
      </c>
    </row>
    <row r="289" spans="1:13" x14ac:dyDescent="0.2">
      <c r="A289" s="37">
        <f>'DRS County Waste Raw'!A288</f>
        <v>2016</v>
      </c>
      <c r="B289" s="63" t="str">
        <f>'DRS County Waste Raw'!B288</f>
        <v>alpine</v>
      </c>
      <c r="C289" s="63" t="str">
        <f>'DRS County Waste Raw'!C288</f>
        <v>Mountain </v>
      </c>
      <c r="D289" s="63">
        <f>'DRS County Waste Raw'!D288</f>
        <v>1162</v>
      </c>
      <c r="E289" s="68">
        <f>'DRS County Waste Raw'!E288</f>
        <v>681.09800362976409</v>
      </c>
      <c r="F289" s="9">
        <f>(INDEX('Resin Fractions'!$A$24:$I$41,MATCH('Disposed Waste by Resin'!$A289,'Resin Fractions'!$A$24:$A$41,0),MATCH('Disposed Waste by Resin'!F$1,'Resin Fractions'!$A$24:$I$24,0)))*$E289</f>
        <v>6.3712440622445863</v>
      </c>
      <c r="G289" s="9">
        <f>(INDEX('Resin Fractions'!$A$24:$I$41,MATCH('Disposed Waste by Resin'!$A289,'Resin Fractions'!$A$24:$A$41,0),MATCH('Disposed Waste by Resin'!G$1,'Resin Fractions'!$A$24:$I$24,0)))*$E289</f>
        <v>12.376839282145871</v>
      </c>
      <c r="H289" s="9">
        <f>(INDEX('Resin Fractions'!$A$24:$I$41,MATCH('Disposed Waste by Resin'!$A289,'Resin Fractions'!$A$24:$A$41,0),MATCH('Disposed Waste by Resin'!H$1,'Resin Fractions'!$A$24:$I$24,0)))*$E289</f>
        <v>15.931688251028232</v>
      </c>
      <c r="I289" s="9">
        <f>(INDEX('Resin Fractions'!$A$24:$I$41,MATCH('Disposed Waste by Resin'!$A289,'Resin Fractions'!$A$24:$A$41,0),MATCH('Disposed Waste by Resin'!I$1,'Resin Fractions'!$A$24:$I$24,0)))*$E289</f>
        <v>29.819795331891939</v>
      </c>
      <c r="J289" s="9">
        <f>(INDEX('Resin Fractions'!$A$24:$I$41,MATCH('Disposed Waste by Resin'!$A289,'Resin Fractions'!$A$24:$A$41,0),MATCH('Disposed Waste by Resin'!J$1,'Resin Fractions'!$A$24:$I$24,0)))*$E289</f>
        <v>1.2094634494962992</v>
      </c>
      <c r="K289" s="9">
        <f>(INDEX('Resin Fractions'!$A$24:$I$41,MATCH('Disposed Waste by Resin'!$A289,'Resin Fractions'!$A$24:$A$41,0),MATCH('Disposed Waste by Resin'!K$1,'Resin Fractions'!$A$24:$I$24,0)))*$E289</f>
        <v>5.9499830563143288</v>
      </c>
      <c r="L289" s="9">
        <f>(INDEX('Resin Fractions'!$A$24:$I$41,MATCH('Disposed Waste by Resin'!$A289,'Resin Fractions'!$A$24:$A$41,0),MATCH('Disposed Waste by Resin'!L$1,'Resin Fractions'!$A$24:$I$24,0)))*$E289</f>
        <v>3.4697986407954722</v>
      </c>
      <c r="M289" s="9">
        <f>(INDEX('Resin Fractions'!$A$24:$I$41,MATCH('Disposed Waste by Resin'!$A289,'Resin Fractions'!$A$24:$A$41,0),MATCH('Disposed Waste by Resin'!M$1,'Resin Fractions'!$A$24:$I$24,0)))*$E289</f>
        <v>75.12881207391672</v>
      </c>
    </row>
    <row r="290" spans="1:13" x14ac:dyDescent="0.2">
      <c r="A290" s="37">
        <f>'DRS County Waste Raw'!A289</f>
        <v>2016</v>
      </c>
      <c r="B290" s="63" t="str">
        <f>'DRS County Waste Raw'!B289</f>
        <v>amador</v>
      </c>
      <c r="C290" s="63" t="str">
        <f>'DRS County Waste Raw'!C289</f>
        <v>Mountain </v>
      </c>
      <c r="D290" s="63">
        <f>'DRS County Waste Raw'!D289</f>
        <v>36039</v>
      </c>
      <c r="E290" s="68">
        <f>'DRS County Waste Raw'!E289</f>
        <v>28863.693284936478</v>
      </c>
      <c r="F290" s="9">
        <f>(INDEX('Resin Fractions'!$A$24:$I$41,MATCH('Disposed Waste by Resin'!$A290,'Resin Fractions'!$A$24:$A$41,0),MATCH('Disposed Waste by Resin'!F$1,'Resin Fractions'!$A$24:$I$24,0)))*$E290</f>
        <v>270.00172291807922</v>
      </c>
      <c r="G290" s="9">
        <f>(INDEX('Resin Fractions'!$A$24:$I$41,MATCH('Disposed Waste by Resin'!$A290,'Resin Fractions'!$A$24:$A$41,0),MATCH('Disposed Waste by Resin'!G$1,'Resin Fractions'!$A$24:$I$24,0)))*$E290</f>
        <v>524.50791365261944</v>
      </c>
      <c r="H290" s="9">
        <f>(INDEX('Resin Fractions'!$A$24:$I$41,MATCH('Disposed Waste by Resin'!$A290,'Resin Fractions'!$A$24:$A$41,0),MATCH('Disposed Waste by Resin'!H$1,'Resin Fractions'!$A$24:$I$24,0)))*$E290</f>
        <v>675.15594046414492</v>
      </c>
      <c r="I290" s="9">
        <f>(INDEX('Resin Fractions'!$A$24:$I$41,MATCH('Disposed Waste by Resin'!$A290,'Resin Fractions'!$A$24:$A$41,0),MATCH('Disposed Waste by Resin'!I$1,'Resin Fractions'!$A$24:$I$24,0)))*$E290</f>
        <v>1263.7086317862411</v>
      </c>
      <c r="J290" s="9">
        <f>(INDEX('Resin Fractions'!$A$24:$I$41,MATCH('Disposed Waste by Resin'!$A290,'Resin Fractions'!$A$24:$A$41,0),MATCH('Disposed Waste by Resin'!J$1,'Resin Fractions'!$A$24:$I$24,0)))*$E290</f>
        <v>51.254858859605221</v>
      </c>
      <c r="K290" s="9">
        <f>(INDEX('Resin Fractions'!$A$24:$I$41,MATCH('Disposed Waste by Resin'!$A290,'Resin Fractions'!$A$24:$A$41,0),MATCH('Disposed Waste by Resin'!K$1,'Resin Fractions'!$A$24:$I$24,0)))*$E290</f>
        <v>252.14944849754764</v>
      </c>
      <c r="L290" s="9">
        <f>(INDEX('Resin Fractions'!$A$24:$I$41,MATCH('Disposed Waste by Resin'!$A290,'Resin Fractions'!$A$24:$A$41,0),MATCH('Disposed Waste by Resin'!L$1,'Resin Fractions'!$A$24:$I$24,0)))*$E290</f>
        <v>147.04374876255088</v>
      </c>
      <c r="M290" s="9">
        <f>(INDEX('Resin Fractions'!$A$24:$I$41,MATCH('Disposed Waste by Resin'!$A290,'Resin Fractions'!$A$24:$A$41,0),MATCH('Disposed Waste by Resin'!M$1,'Resin Fractions'!$A$24:$I$24,0)))*$E290</f>
        <v>3183.822264940788</v>
      </c>
    </row>
    <row r="291" spans="1:13" x14ac:dyDescent="0.2">
      <c r="A291" s="37">
        <f>'DRS County Waste Raw'!A290</f>
        <v>2016</v>
      </c>
      <c r="B291" s="63" t="str">
        <f>'DRS County Waste Raw'!B290</f>
        <v>butte</v>
      </c>
      <c r="C291" s="63" t="str">
        <f>'DRS County Waste Raw'!C290</f>
        <v>Central Valley </v>
      </c>
      <c r="D291" s="63">
        <f>'DRS County Waste Raw'!D290</f>
        <v>223986</v>
      </c>
      <c r="E291" s="68">
        <f>'DRS County Waste Raw'!E290</f>
        <v>178523.30308529941</v>
      </c>
      <c r="F291" s="9">
        <f>(INDEX('Resin Fractions'!$A$24:$I$41,MATCH('Disposed Waste by Resin'!$A291,'Resin Fractions'!$A$24:$A$41,0),MATCH('Disposed Waste by Resin'!F$1,'Resin Fractions'!$A$24:$I$24,0)))*$E291</f>
        <v>1669.9733792976856</v>
      </c>
      <c r="G291" s="9">
        <f>(INDEX('Resin Fractions'!$A$24:$I$41,MATCH('Disposed Waste by Resin'!$A291,'Resin Fractions'!$A$24:$A$41,0),MATCH('Disposed Waste by Resin'!G$1,'Resin Fractions'!$A$24:$I$24,0)))*$E291</f>
        <v>3244.1061618580979</v>
      </c>
      <c r="H291" s="9">
        <f>(INDEX('Resin Fractions'!$A$24:$I$41,MATCH('Disposed Waste by Resin'!$A291,'Resin Fractions'!$A$24:$A$41,0),MATCH('Disposed Waste by Resin'!H$1,'Resin Fractions'!$A$24:$I$24,0)))*$E291</f>
        <v>4175.8713065394249</v>
      </c>
      <c r="I291" s="9">
        <f>(INDEX('Resin Fractions'!$A$24:$I$41,MATCH('Disposed Waste by Resin'!$A291,'Resin Fractions'!$A$24:$A$41,0),MATCH('Disposed Waste by Resin'!I$1,'Resin Fractions'!$A$24:$I$24,0)))*$E291</f>
        <v>7816.0974362079342</v>
      </c>
      <c r="J291" s="9">
        <f>(INDEX('Resin Fractions'!$A$24:$I$41,MATCH('Disposed Waste by Resin'!$A291,'Resin Fractions'!$A$24:$A$41,0),MATCH('Disposed Waste by Resin'!J$1,'Resin Fractions'!$A$24:$I$24,0)))*$E291</f>
        <v>317.01371728346663</v>
      </c>
      <c r="K291" s="9">
        <f>(INDEX('Resin Fractions'!$A$24:$I$41,MATCH('Disposed Waste by Resin'!$A291,'Resin Fractions'!$A$24:$A$41,0),MATCH('Disposed Waste by Resin'!K$1,'Resin Fractions'!$A$24:$I$24,0)))*$E291</f>
        <v>1559.5562207699595</v>
      </c>
      <c r="L291" s="9">
        <f>(INDEX('Resin Fractions'!$A$24:$I$41,MATCH('Disposed Waste by Resin'!$A291,'Resin Fractions'!$A$24:$A$41,0),MATCH('Disposed Waste by Resin'!L$1,'Resin Fractions'!$A$24:$I$24,0)))*$E291</f>
        <v>909.47251510725232</v>
      </c>
      <c r="M291" s="9">
        <f>(INDEX('Resin Fractions'!$A$24:$I$41,MATCH('Disposed Waste by Resin'!$A291,'Resin Fractions'!$A$24:$A$41,0),MATCH('Disposed Waste by Resin'!M$1,'Resin Fractions'!$A$24:$I$24,0)))*$E291</f>
        <v>19692.090737063816</v>
      </c>
    </row>
    <row r="292" spans="1:13" x14ac:dyDescent="0.2">
      <c r="A292" s="37">
        <f>'DRS County Waste Raw'!A291</f>
        <v>2016</v>
      </c>
      <c r="B292" s="63" t="str">
        <f>'DRS County Waste Raw'!B291</f>
        <v>calaveras</v>
      </c>
      <c r="C292" s="63" t="str">
        <f>'DRS County Waste Raw'!C291</f>
        <v>Mountain </v>
      </c>
      <c r="D292" s="63">
        <f>'DRS County Waste Raw'!D291</f>
        <v>45244</v>
      </c>
      <c r="E292" s="68">
        <f>'DRS County Waste Raw'!E291</f>
        <v>129542.5952813067</v>
      </c>
      <c r="F292" s="9">
        <f>(INDEX('Resin Fractions'!$A$24:$I$41,MATCH('Disposed Waste by Resin'!$A292,'Resin Fractions'!$A$24:$A$41,0),MATCH('Disposed Waste by Resin'!F$1,'Resin Fractions'!$A$24:$I$24,0)))*$E292</f>
        <v>1211.7896199890006</v>
      </c>
      <c r="G292" s="9">
        <f>(INDEX('Resin Fractions'!$A$24:$I$41,MATCH('Disposed Waste by Resin'!$A292,'Resin Fractions'!$A$24:$A$41,0),MATCH('Disposed Waste by Resin'!G$1,'Resin Fractions'!$A$24:$I$24,0)))*$E292</f>
        <v>2354.0340354019727</v>
      </c>
      <c r="H292" s="9">
        <f>(INDEX('Resin Fractions'!$A$24:$I$41,MATCH('Disposed Waste by Resin'!$A292,'Resin Fractions'!$A$24:$A$41,0),MATCH('Disposed Waste by Resin'!H$1,'Resin Fractions'!$A$24:$I$24,0)))*$E292</f>
        <v>3030.1545919267901</v>
      </c>
      <c r="I292" s="9">
        <f>(INDEX('Resin Fractions'!$A$24:$I$41,MATCH('Disposed Waste by Resin'!$A292,'Resin Fractions'!$A$24:$A$41,0),MATCH('Disposed Waste by Resin'!I$1,'Resin Fractions'!$A$24:$I$24,0)))*$E292</f>
        <v>5671.6267812620345</v>
      </c>
      <c r="J292" s="9">
        <f>(INDEX('Resin Fractions'!$A$24:$I$41,MATCH('Disposed Waste by Resin'!$A292,'Resin Fractions'!$A$24:$A$41,0),MATCH('Disposed Waste by Resin'!J$1,'Resin Fractions'!$A$24:$I$24,0)))*$E292</f>
        <v>230.03596150723678</v>
      </c>
      <c r="K292" s="9">
        <f>(INDEX('Resin Fractions'!$A$24:$I$41,MATCH('Disposed Waste by Resin'!$A292,'Resin Fractions'!$A$24:$A$41,0),MATCH('Disposed Waste by Resin'!K$1,'Resin Fractions'!$A$24:$I$24,0)))*$E292</f>
        <v>1131.6671652054101</v>
      </c>
      <c r="L292" s="9">
        <f>(INDEX('Resin Fractions'!$A$24:$I$41,MATCH('Disposed Waste by Resin'!$A292,'Resin Fractions'!$A$24:$A$41,0),MATCH('Disposed Waste by Resin'!L$1,'Resin Fractions'!$A$24:$I$24,0)))*$E292</f>
        <v>659.94426446231523</v>
      </c>
      <c r="M292" s="9">
        <f>(INDEX('Resin Fractions'!$A$24:$I$41,MATCH('Disposed Waste by Resin'!$A292,'Resin Fractions'!$A$24:$A$41,0),MATCH('Disposed Waste by Resin'!M$1,'Resin Fractions'!$A$24:$I$24,0)))*$E292</f>
        <v>14289.252419754757</v>
      </c>
    </row>
    <row r="293" spans="1:13" x14ac:dyDescent="0.2">
      <c r="A293" s="37">
        <f>'DRS County Waste Raw'!A292</f>
        <v>2016</v>
      </c>
      <c r="B293" s="63" t="str">
        <f>'DRS County Waste Raw'!B292</f>
        <v>colusa</v>
      </c>
      <c r="C293" s="63" t="str">
        <f>'DRS County Waste Raw'!C292</f>
        <v>Central Valley </v>
      </c>
      <c r="D293" s="63">
        <f>'DRS County Waste Raw'!D292</f>
        <v>21660</v>
      </c>
      <c r="E293" s="68">
        <f>'DRS County Waste Raw'!E292</f>
        <v>21338.711433756798</v>
      </c>
      <c r="F293" s="9">
        <f>(INDEX('Resin Fractions'!$A$24:$I$41,MATCH('Disposed Waste by Resin'!$A293,'Resin Fractions'!$A$24:$A$41,0),MATCH('Disposed Waste by Resin'!F$1,'Resin Fractions'!$A$24:$I$24,0)))*$E293</f>
        <v>199.61024374427112</v>
      </c>
      <c r="G293" s="9">
        <f>(INDEX('Resin Fractions'!$A$24:$I$41,MATCH('Disposed Waste by Resin'!$A293,'Resin Fractions'!$A$24:$A$41,0),MATCH('Disposed Waste by Resin'!G$1,'Resin Fractions'!$A$24:$I$24,0)))*$E293</f>
        <v>387.76475704847434</v>
      </c>
      <c r="H293" s="9">
        <f>(INDEX('Resin Fractions'!$A$24:$I$41,MATCH('Disposed Waste by Resin'!$A293,'Resin Fractions'!$A$24:$A$41,0),MATCH('Disposed Waste by Resin'!H$1,'Resin Fractions'!$A$24:$I$24,0)))*$E293</f>
        <v>499.13771062242563</v>
      </c>
      <c r="I293" s="9">
        <f>(INDEX('Resin Fractions'!$A$24:$I$41,MATCH('Disposed Waste by Resin'!$A293,'Resin Fractions'!$A$24:$A$41,0),MATCH('Disposed Waste by Resin'!I$1,'Resin Fractions'!$A$24:$I$24,0)))*$E293</f>
        <v>934.25029028101972</v>
      </c>
      <c r="J293" s="9">
        <f>(INDEX('Resin Fractions'!$A$24:$I$41,MATCH('Disposed Waste by Resin'!$A293,'Resin Fractions'!$A$24:$A$41,0),MATCH('Disposed Waste by Resin'!J$1,'Resin Fractions'!$A$24:$I$24,0)))*$E293</f>
        <v>37.892331795038885</v>
      </c>
      <c r="K293" s="9">
        <f>(INDEX('Resin Fractions'!$A$24:$I$41,MATCH('Disposed Waste by Resin'!$A293,'Resin Fractions'!$A$24:$A$41,0),MATCH('Disposed Waste by Resin'!K$1,'Resin Fractions'!$A$24:$I$24,0)))*$E293</f>
        <v>186.41219148757079</v>
      </c>
      <c r="L293" s="9">
        <f>(INDEX('Resin Fractions'!$A$24:$I$41,MATCH('Disposed Waste by Resin'!$A293,'Resin Fractions'!$A$24:$A$41,0),MATCH('Disposed Waste by Resin'!L$1,'Resin Fractions'!$A$24:$I$24,0)))*$E293</f>
        <v>108.70833791112369</v>
      </c>
      <c r="M293" s="9">
        <f>(INDEX('Resin Fractions'!$A$24:$I$41,MATCH('Disposed Waste by Resin'!$A293,'Resin Fractions'!$A$24:$A$41,0),MATCH('Disposed Waste by Resin'!M$1,'Resin Fractions'!$A$24:$I$24,0)))*$E293</f>
        <v>2353.7758628899237</v>
      </c>
    </row>
    <row r="294" spans="1:13" x14ac:dyDescent="0.2">
      <c r="A294" s="37">
        <f>'DRS County Waste Raw'!A293</f>
        <v>2016</v>
      </c>
      <c r="B294" s="63" t="str">
        <f>'DRS County Waste Raw'!B293</f>
        <v>contracosta</v>
      </c>
      <c r="C294" s="63" t="str">
        <f>'DRS County Waste Raw'!C293</f>
        <v>Bay Area </v>
      </c>
      <c r="D294" s="63">
        <f>'DRS County Waste Raw'!D293</f>
        <v>1127634</v>
      </c>
      <c r="E294" s="68">
        <f>'DRS County Waste Raw'!E293</f>
        <v>696591.69691470056</v>
      </c>
      <c r="F294" s="9">
        <f>(INDEX('Resin Fractions'!$A$24:$I$41,MATCH('Disposed Waste by Resin'!$A294,'Resin Fractions'!$A$24:$A$41,0),MATCH('Disposed Waste by Resin'!F$1,'Resin Fractions'!$A$24:$I$24,0)))*$E294</f>
        <v>6516.1778321540778</v>
      </c>
      <c r="G294" s="9">
        <f>(INDEX('Resin Fractions'!$A$24:$I$41,MATCH('Disposed Waste by Resin'!$A294,'Resin Fractions'!$A$24:$A$41,0),MATCH('Disposed Waste by Resin'!G$1,'Resin Fractions'!$A$24:$I$24,0)))*$E294</f>
        <v>12658.389001353036</v>
      </c>
      <c r="H294" s="9">
        <f>(INDEX('Resin Fractions'!$A$24:$I$41,MATCH('Disposed Waste by Resin'!$A294,'Resin Fractions'!$A$24:$A$41,0),MATCH('Disposed Waste by Resin'!H$1,'Resin Fractions'!$A$24:$I$24,0)))*$E294</f>
        <v>16294.104070715228</v>
      </c>
      <c r="I294" s="9">
        <f>(INDEX('Resin Fractions'!$A$24:$I$41,MATCH('Disposed Waste by Resin'!$A294,'Resin Fractions'!$A$24:$A$41,0),MATCH('Disposed Waste by Resin'!I$1,'Resin Fractions'!$A$24:$I$24,0)))*$E294</f>
        <v>30498.139359079927</v>
      </c>
      <c r="J294" s="9">
        <f>(INDEX('Resin Fractions'!$A$24:$I$41,MATCH('Disposed Waste by Resin'!$A294,'Resin Fractions'!$A$24:$A$41,0),MATCH('Disposed Waste by Resin'!J$1,'Resin Fractions'!$A$24:$I$24,0)))*$E294</f>
        <v>1236.9764588223745</v>
      </c>
      <c r="K294" s="9">
        <f>(INDEX('Resin Fractions'!$A$24:$I$41,MATCH('Disposed Waste by Resin'!$A294,'Resin Fractions'!$A$24:$A$41,0),MATCH('Disposed Waste by Resin'!K$1,'Resin Fractions'!$A$24:$I$24,0)))*$E294</f>
        <v>6085.3339339175682</v>
      </c>
      <c r="L294" s="9">
        <f>(INDEX('Resin Fractions'!$A$24:$I$41,MATCH('Disposed Waste by Resin'!$A294,'Resin Fractions'!$A$24:$A$41,0),MATCH('Disposed Waste by Resin'!L$1,'Resin Fractions'!$A$24:$I$24,0)))*$E294</f>
        <v>3548.7300069343719</v>
      </c>
      <c r="M294" s="9">
        <f>(INDEX('Resin Fractions'!$A$24:$I$41,MATCH('Disposed Waste by Resin'!$A294,'Resin Fractions'!$A$24:$A$41,0),MATCH('Disposed Waste by Resin'!M$1,'Resin Fractions'!$A$24:$I$24,0)))*$E294</f>
        <v>76837.850662976576</v>
      </c>
    </row>
    <row r="295" spans="1:13" x14ac:dyDescent="0.2">
      <c r="A295" s="37">
        <f>'DRS County Waste Raw'!A294</f>
        <v>2016</v>
      </c>
      <c r="B295" s="63" t="str">
        <f>'DRS County Waste Raw'!B294</f>
        <v>delnorte</v>
      </c>
      <c r="C295" s="63" t="str">
        <f>'DRS County Waste Raw'!C294</f>
        <v>Coastal </v>
      </c>
      <c r="D295" s="63">
        <f>'DRS County Waste Raw'!D294</f>
        <v>26682</v>
      </c>
      <c r="E295" s="68">
        <f>'DRS County Waste Raw'!E294</f>
        <v>66.642468239564423</v>
      </c>
      <c r="F295" s="9">
        <f>(INDEX('Resin Fractions'!$A$24:$I$41,MATCH('Disposed Waste by Resin'!$A295,'Resin Fractions'!$A$24:$A$41,0),MATCH('Disposed Waste by Resin'!F$1,'Resin Fractions'!$A$24:$I$24,0)))*$E295</f>
        <v>0.62339843576380927</v>
      </c>
      <c r="G295" s="9">
        <f>(INDEX('Resin Fractions'!$A$24:$I$41,MATCH('Disposed Waste by Resin'!$A295,'Resin Fractions'!$A$24:$A$41,0),MATCH('Disposed Waste by Resin'!G$1,'Resin Fractions'!$A$24:$I$24,0)))*$E295</f>
        <v>1.2110197275148122</v>
      </c>
      <c r="H295" s="9">
        <f>(INDEX('Resin Fractions'!$A$24:$I$41,MATCH('Disposed Waste by Resin'!$A295,'Resin Fractions'!$A$24:$A$41,0),MATCH('Disposed Waste by Resin'!H$1,'Resin Fractions'!$A$24:$I$24,0)))*$E295</f>
        <v>1.558846190435953</v>
      </c>
      <c r="I295" s="9">
        <f>(INDEX('Resin Fractions'!$A$24:$I$41,MATCH('Disposed Waste by Resin'!$A295,'Resin Fractions'!$A$24:$A$41,0),MATCH('Disposed Waste by Resin'!I$1,'Resin Fractions'!$A$24:$I$24,0)))*$E295</f>
        <v>2.9177368788709162</v>
      </c>
      <c r="J295" s="9">
        <f>(INDEX('Resin Fractions'!$A$24:$I$41,MATCH('Disposed Waste by Resin'!$A295,'Resin Fractions'!$A$24:$A$41,0),MATCH('Disposed Waste by Resin'!J$1,'Resin Fractions'!$A$24:$I$24,0)))*$E295</f>
        <v>0.1183407220259379</v>
      </c>
      <c r="K295" s="9">
        <f>(INDEX('Resin Fractions'!$A$24:$I$41,MATCH('Disposed Waste by Resin'!$A295,'Resin Fractions'!$A$24:$A$41,0),MATCH('Disposed Waste by Resin'!K$1,'Resin Fractions'!$A$24:$I$24,0)))*$E295</f>
        <v>0.58217988416233557</v>
      </c>
      <c r="L295" s="9">
        <f>(INDEX('Resin Fractions'!$A$24:$I$41,MATCH('Disposed Waste by Resin'!$A295,'Resin Fractions'!$A$24:$A$41,0),MATCH('Disposed Waste by Resin'!L$1,'Resin Fractions'!$A$24:$I$24,0)))*$E295</f>
        <v>0.33950465936557478</v>
      </c>
      <c r="M295" s="9">
        <f>(INDEX('Resin Fractions'!$A$24:$I$41,MATCH('Disposed Waste by Resin'!$A295,'Resin Fractions'!$A$24:$A$41,0),MATCH('Disposed Waste by Resin'!M$1,'Resin Fractions'!$A$24:$I$24,0)))*$E295</f>
        <v>7.3510264981393378</v>
      </c>
    </row>
    <row r="296" spans="1:13" x14ac:dyDescent="0.2">
      <c r="A296" s="37">
        <f>'DRS County Waste Raw'!A295</f>
        <v>2016</v>
      </c>
      <c r="B296" s="63" t="str">
        <f>'DRS County Waste Raw'!B295</f>
        <v>eldorado</v>
      </c>
      <c r="C296" s="63" t="str">
        <f>'DRS County Waste Raw'!C295</f>
        <v>Mountain </v>
      </c>
      <c r="D296" s="63">
        <f>'DRS County Waste Raw'!D295</f>
        <v>183586</v>
      </c>
      <c r="E296" s="68">
        <f>'DRS County Waste Raw'!E295</f>
        <v>99757.30490018148</v>
      </c>
      <c r="F296" s="9">
        <f>(INDEX('Resin Fractions'!$A$24:$I$41,MATCH('Disposed Waste by Resin'!$A296,'Resin Fractions'!$A$24:$A$41,0),MATCH('Disposed Waste by Resin'!F$1,'Resin Fractions'!$A$24:$I$24,0)))*$E296</f>
        <v>933.16693504257557</v>
      </c>
      <c r="G296" s="9">
        <f>(INDEX('Resin Fractions'!$A$24:$I$41,MATCH('Disposed Waste by Resin'!$A296,'Resin Fractions'!$A$24:$A$41,0),MATCH('Disposed Waste by Resin'!G$1,'Resin Fractions'!$A$24:$I$24,0)))*$E296</f>
        <v>1812.7789589598103</v>
      </c>
      <c r="H296" s="9">
        <f>(INDEX('Resin Fractions'!$A$24:$I$41,MATCH('Disposed Waste by Resin'!$A296,'Resin Fractions'!$A$24:$A$41,0),MATCH('Disposed Waste by Resin'!H$1,'Resin Fractions'!$A$24:$I$24,0)))*$E296</f>
        <v>2333.4414048530762</v>
      </c>
      <c r="I296" s="9">
        <f>(INDEX('Resin Fractions'!$A$24:$I$41,MATCH('Disposed Waste by Resin'!$A296,'Resin Fractions'!$A$24:$A$41,0),MATCH('Disposed Waste by Resin'!I$1,'Resin Fractions'!$A$24:$I$24,0)))*$E296</f>
        <v>4367.5688361018647</v>
      </c>
      <c r="J296" s="9">
        <f>(INDEX('Resin Fractions'!$A$24:$I$41,MATCH('Disposed Waste by Resin'!$A296,'Resin Fractions'!$A$24:$A$41,0),MATCH('Disposed Waste by Resin'!J$1,'Resin Fractions'!$A$24:$I$24,0)))*$E296</f>
        <v>177.14457163878703</v>
      </c>
      <c r="K296" s="9">
        <f>(INDEX('Resin Fractions'!$A$24:$I$41,MATCH('Disposed Waste by Resin'!$A296,'Resin Fractions'!$A$24:$A$41,0),MATCH('Disposed Waste by Resin'!K$1,'Resin Fractions'!$A$24:$I$24,0)))*$E296</f>
        <v>871.46676504180505</v>
      </c>
      <c r="L296" s="9">
        <f>(INDEX('Resin Fractions'!$A$24:$I$41,MATCH('Disposed Waste by Resin'!$A296,'Resin Fractions'!$A$24:$A$41,0),MATCH('Disposed Waste by Resin'!L$1,'Resin Fractions'!$A$24:$I$24,0)))*$E296</f>
        <v>508.20551390167503</v>
      </c>
      <c r="M296" s="9">
        <f>(INDEX('Resin Fractions'!$A$24:$I$41,MATCH('Disposed Waste by Resin'!$A296,'Resin Fractions'!$A$24:$A$41,0),MATCH('Disposed Waste by Resin'!M$1,'Resin Fractions'!$A$24:$I$24,0)))*$E296</f>
        <v>11003.772985539592</v>
      </c>
    </row>
    <row r="297" spans="1:13" x14ac:dyDescent="0.2">
      <c r="A297" s="37">
        <f>'DRS County Waste Raw'!A296</f>
        <v>2016</v>
      </c>
      <c r="B297" s="63" t="str">
        <f>'DRS County Waste Raw'!B296</f>
        <v>fresno</v>
      </c>
      <c r="C297" s="63" t="str">
        <f>'DRS County Waste Raw'!C296</f>
        <v>Central Valley </v>
      </c>
      <c r="D297" s="63">
        <f>'DRS County Waste Raw'!D296</f>
        <v>983722</v>
      </c>
      <c r="E297" s="68">
        <f>'DRS County Waste Raw'!E296</f>
        <v>758408.01270417415</v>
      </c>
      <c r="F297" s="9">
        <f>(INDEX('Resin Fractions'!$A$24:$I$41,MATCH('Disposed Waste by Resin'!$A297,'Resin Fractions'!$A$24:$A$41,0),MATCH('Disposed Waste by Resin'!F$1,'Resin Fractions'!$A$24:$I$24,0)))*$E297</f>
        <v>7094.4306427989459</v>
      </c>
      <c r="G297" s="9">
        <f>(INDEX('Resin Fractions'!$A$24:$I$41,MATCH('Disposed Waste by Resin'!$A297,'Resin Fractions'!$A$24:$A$41,0),MATCH('Disposed Waste by Resin'!G$1,'Resin Fractions'!$A$24:$I$24,0)))*$E297</f>
        <v>13781.708408344844</v>
      </c>
      <c r="H297" s="9">
        <f>(INDEX('Resin Fractions'!$A$24:$I$41,MATCH('Disposed Waste by Resin'!$A297,'Resin Fractions'!$A$24:$A$41,0),MATCH('Disposed Waste by Resin'!H$1,'Resin Fractions'!$A$24:$I$24,0)))*$E297</f>
        <v>17740.060844537093</v>
      </c>
      <c r="I297" s="9">
        <f>(INDEX('Resin Fractions'!$A$24:$I$41,MATCH('Disposed Waste by Resin'!$A297,'Resin Fractions'!$A$24:$A$41,0),MATCH('Disposed Waste by Resin'!I$1,'Resin Fractions'!$A$24:$I$24,0)))*$E297</f>
        <v>33204.577896838033</v>
      </c>
      <c r="J297" s="9">
        <f>(INDEX('Resin Fractions'!$A$24:$I$41,MATCH('Disposed Waste by Resin'!$A297,'Resin Fractions'!$A$24:$A$41,0),MATCH('Disposed Waste by Resin'!J$1,'Resin Fractions'!$A$24:$I$24,0)))*$E297</f>
        <v>1346.7471146332089</v>
      </c>
      <c r="K297" s="9">
        <f>(INDEX('Resin Fractions'!$A$24:$I$41,MATCH('Disposed Waste by Resin'!$A297,'Resin Fractions'!$A$24:$A$41,0),MATCH('Disposed Waste by Resin'!K$1,'Resin Fractions'!$A$24:$I$24,0)))*$E297</f>
        <v>6625.3531816484401</v>
      </c>
      <c r="L297" s="9">
        <f>(INDEX('Resin Fractions'!$A$24:$I$41,MATCH('Disposed Waste by Resin'!$A297,'Resin Fractions'!$A$24:$A$41,0),MATCH('Disposed Waste by Resin'!L$1,'Resin Fractions'!$A$24:$I$24,0)))*$E297</f>
        <v>3863.6482233470178</v>
      </c>
      <c r="M297" s="9">
        <f>(INDEX('Resin Fractions'!$A$24:$I$41,MATCH('Disposed Waste by Resin'!$A297,'Resin Fractions'!$A$24:$A$41,0),MATCH('Disposed Waste by Resin'!M$1,'Resin Fractions'!$A$24:$I$24,0)))*$E297</f>
        <v>83656.526312147573</v>
      </c>
    </row>
    <row r="298" spans="1:13" x14ac:dyDescent="0.2">
      <c r="A298" s="37">
        <f>'DRS County Waste Raw'!A297</f>
        <v>2016</v>
      </c>
      <c r="B298" s="63" t="str">
        <f>'DRS County Waste Raw'!B297</f>
        <v>glenn</v>
      </c>
      <c r="C298" s="63" t="str">
        <f>'DRS County Waste Raw'!C297</f>
        <v>Central Valley </v>
      </c>
      <c r="D298" s="63">
        <f>'DRS County Waste Raw'!D297</f>
        <v>28175</v>
      </c>
      <c r="E298" s="68">
        <f>'DRS County Waste Raw'!E297</f>
        <v>19713.58439201452</v>
      </c>
      <c r="F298" s="9">
        <f>(INDEX('Resin Fractions'!$A$24:$I$41,MATCH('Disposed Waste by Resin'!$A298,'Resin Fractions'!$A$24:$A$41,0),MATCH('Disposed Waste by Resin'!F$1,'Resin Fractions'!$A$24:$I$24,0)))*$E298</f>
        <v>184.40820092530265</v>
      </c>
      <c r="G298" s="9">
        <f>(INDEX('Resin Fractions'!$A$24:$I$41,MATCH('Disposed Waste by Resin'!$A298,'Resin Fractions'!$A$24:$A$41,0),MATCH('Disposed Waste by Resin'!G$1,'Resin Fractions'!$A$24:$I$24,0)))*$E298</f>
        <v>358.23312415347175</v>
      </c>
      <c r="H298" s="9">
        <f>(INDEX('Resin Fractions'!$A$24:$I$41,MATCH('Disposed Waste by Resin'!$A298,'Resin Fractions'!$A$24:$A$41,0),MATCH('Disposed Waste by Resin'!H$1,'Resin Fractions'!$A$24:$I$24,0)))*$E298</f>
        <v>461.12406609642034</v>
      </c>
      <c r="I298" s="9">
        <f>(INDEX('Resin Fractions'!$A$24:$I$41,MATCH('Disposed Waste by Resin'!$A298,'Resin Fractions'!$A$24:$A$41,0),MATCH('Disposed Waste by Resin'!I$1,'Resin Fractions'!$A$24:$I$24,0)))*$E298</f>
        <v>863.09906752773657</v>
      </c>
      <c r="J298" s="9">
        <f>(INDEX('Resin Fractions'!$A$24:$I$41,MATCH('Disposed Waste by Resin'!$A298,'Resin Fractions'!$A$24:$A$41,0),MATCH('Disposed Waste by Resin'!J$1,'Resin Fractions'!$A$24:$I$24,0)))*$E298</f>
        <v>35.006503694970384</v>
      </c>
      <c r="K298" s="9">
        <f>(INDEX('Resin Fractions'!$A$24:$I$41,MATCH('Disposed Waste by Resin'!$A298,'Resin Fractions'!$A$24:$A$41,0),MATCH('Disposed Waste by Resin'!K$1,'Resin Fractions'!$A$24:$I$24,0)))*$E298</f>
        <v>172.21529425517048</v>
      </c>
      <c r="L298" s="9">
        <f>(INDEX('Resin Fractions'!$A$24:$I$41,MATCH('Disposed Waste by Resin'!$A298,'Resin Fractions'!$A$24:$A$41,0),MATCH('Disposed Waste by Resin'!L$1,'Resin Fractions'!$A$24:$I$24,0)))*$E298</f>
        <v>100.42925976009957</v>
      </c>
      <c r="M298" s="9">
        <f>(INDEX('Resin Fractions'!$A$24:$I$41,MATCH('Disposed Waste by Resin'!$A298,'Resin Fractions'!$A$24:$A$41,0),MATCH('Disposed Waste by Resin'!M$1,'Resin Fractions'!$A$24:$I$24,0)))*$E298</f>
        <v>2174.5155164131716</v>
      </c>
    </row>
    <row r="299" spans="1:13" x14ac:dyDescent="0.2">
      <c r="A299" s="37">
        <f>'DRS County Waste Raw'!A298</f>
        <v>2016</v>
      </c>
      <c r="B299" s="63" t="str">
        <f>'DRS County Waste Raw'!B298</f>
        <v>humboldt</v>
      </c>
      <c r="C299" s="63" t="str">
        <f>'DRS County Waste Raw'!C298</f>
        <v>Coastal </v>
      </c>
      <c r="D299" s="63">
        <f>'DRS County Waste Raw'!D298</f>
        <v>134819</v>
      </c>
      <c r="E299" s="68">
        <f>'DRS County Waste Raw'!E298</f>
        <v>65787.794918330299</v>
      </c>
      <c r="F299" s="9">
        <f>(INDEX('Resin Fractions'!$A$24:$I$41,MATCH('Disposed Waste by Resin'!$A299,'Resin Fractions'!$A$24:$A$41,0),MATCH('Disposed Waste by Resin'!F$1,'Resin Fractions'!$A$24:$I$24,0)))*$E299</f>
        <v>615.40350361887261</v>
      </c>
      <c r="G299" s="9">
        <f>(INDEX('Resin Fractions'!$A$24:$I$41,MATCH('Disposed Waste by Resin'!$A299,'Resin Fractions'!$A$24:$A$41,0),MATCH('Disposed Waste by Resin'!G$1,'Resin Fractions'!$A$24:$I$24,0)))*$E299</f>
        <v>1195.4886963279953</v>
      </c>
      <c r="H299" s="9">
        <f>(INDEX('Resin Fractions'!$A$24:$I$41,MATCH('Disposed Waste by Resin'!$A299,'Resin Fractions'!$A$24:$A$41,0),MATCH('Disposed Waste by Resin'!H$1,'Resin Fractions'!$A$24:$I$24,0)))*$E299</f>
        <v>1538.8543701137564</v>
      </c>
      <c r="I299" s="9">
        <f>(INDEX('Resin Fractions'!$A$24:$I$41,MATCH('Disposed Waste by Resin'!$A299,'Resin Fractions'!$A$24:$A$41,0),MATCH('Disposed Waste by Resin'!I$1,'Resin Fractions'!$A$24:$I$24,0)))*$E299</f>
        <v>2880.3176185309844</v>
      </c>
      <c r="J299" s="9">
        <f>(INDEX('Resin Fractions'!$A$24:$I$41,MATCH('Disposed Waste by Resin'!$A299,'Resin Fractions'!$A$24:$A$41,0),MATCH('Disposed Waste by Resin'!J$1,'Resin Fractions'!$A$24:$I$24,0)))*$E299</f>
        <v>116.82303127103417</v>
      </c>
      <c r="K299" s="9">
        <f>(INDEX('Resin Fractions'!$A$24:$I$41,MATCH('Disposed Waste by Resin'!$A299,'Resin Fractions'!$A$24:$A$41,0),MATCH('Disposed Waste by Resin'!K$1,'Resin Fractions'!$A$24:$I$24,0)))*$E299</f>
        <v>574.71356983910164</v>
      </c>
      <c r="L299" s="9">
        <f>(INDEX('Resin Fractions'!$A$24:$I$41,MATCH('Disposed Waste by Resin'!$A299,'Resin Fractions'!$A$24:$A$41,0),MATCH('Disposed Waste by Resin'!L$1,'Resin Fractions'!$A$24:$I$24,0)))*$E299</f>
        <v>335.15059532113759</v>
      </c>
      <c r="M299" s="9">
        <f>(INDEX('Resin Fractions'!$A$24:$I$41,MATCH('Disposed Waste by Resin'!$A299,'Resin Fractions'!$A$24:$A$41,0),MATCH('Disposed Waste by Resin'!M$1,'Resin Fractions'!$A$24:$I$24,0)))*$E299</f>
        <v>7256.7513850228815</v>
      </c>
    </row>
    <row r="300" spans="1:13" x14ac:dyDescent="0.2">
      <c r="A300" s="37">
        <f>'DRS County Waste Raw'!A299</f>
        <v>2016</v>
      </c>
      <c r="B300" s="63" t="str">
        <f>'DRS County Waste Raw'!B299</f>
        <v>imperial</v>
      </c>
      <c r="C300" s="63" t="str">
        <f>'DRS County Waste Raw'!C299</f>
        <v>Southern </v>
      </c>
      <c r="D300" s="63">
        <f>'DRS County Waste Raw'!D299</f>
        <v>184843</v>
      </c>
      <c r="E300" s="68">
        <f>'DRS County Waste Raw'!E299</f>
        <v>195928.40290381119</v>
      </c>
      <c r="F300" s="9">
        <f>(INDEX('Resin Fractions'!$A$24:$I$41,MATCH('Disposed Waste by Resin'!$A300,'Resin Fractions'!$A$24:$A$41,0),MATCH('Disposed Waste by Resin'!F$1,'Resin Fractions'!$A$24:$I$24,0)))*$E300</f>
        <v>1832.787156875203</v>
      </c>
      <c r="G300" s="9">
        <f>(INDEX('Resin Fractions'!$A$24:$I$41,MATCH('Disposed Waste by Resin'!$A300,'Resin Fractions'!$A$24:$A$41,0),MATCH('Disposed Waste by Resin'!G$1,'Resin Fractions'!$A$24:$I$24,0)))*$E300</f>
        <v>3560.3897539335289</v>
      </c>
      <c r="H300" s="9">
        <f>(INDEX('Resin Fractions'!$A$24:$I$41,MATCH('Disposed Waste by Resin'!$A300,'Resin Fractions'!$A$24:$A$41,0),MATCH('Disposed Waste by Resin'!H$1,'Resin Fractions'!$A$24:$I$24,0)))*$E300</f>
        <v>4582.9971868221255</v>
      </c>
      <c r="I300" s="9">
        <f>(INDEX('Resin Fractions'!$A$24:$I$41,MATCH('Disposed Waste by Resin'!$A300,'Resin Fractions'!$A$24:$A$41,0),MATCH('Disposed Waste by Resin'!I$1,'Resin Fractions'!$A$24:$I$24,0)))*$E300</f>
        <v>8578.12655911416</v>
      </c>
      <c r="J300" s="9">
        <f>(INDEX('Resin Fractions'!$A$24:$I$41,MATCH('Disposed Waste by Resin'!$A300,'Resin Fractions'!$A$24:$A$41,0),MATCH('Disposed Waste by Resin'!J$1,'Resin Fractions'!$A$24:$I$24,0)))*$E300</f>
        <v>347.92091705962042</v>
      </c>
      <c r="K300" s="9">
        <f>(INDEX('Resin Fractions'!$A$24:$I$41,MATCH('Disposed Waste by Resin'!$A300,'Resin Fractions'!$A$24:$A$41,0),MATCH('Disposed Waste by Resin'!K$1,'Resin Fractions'!$A$24:$I$24,0)))*$E300</f>
        <v>1711.6048957942642</v>
      </c>
      <c r="L300" s="9">
        <f>(INDEX('Resin Fractions'!$A$24:$I$41,MATCH('Disposed Waste by Resin'!$A300,'Resin Fractions'!$A$24:$A$41,0),MATCH('Disposed Waste by Resin'!L$1,'Resin Fractions'!$A$24:$I$24,0)))*$E300</f>
        <v>998.14138709239194</v>
      </c>
      <c r="M300" s="9">
        <f>(INDEX('Resin Fractions'!$A$24:$I$41,MATCH('Disposed Waste by Resin'!$A300,'Resin Fractions'!$A$24:$A$41,0),MATCH('Disposed Waste by Resin'!M$1,'Resin Fractions'!$A$24:$I$24,0)))*$E300</f>
        <v>21611.967856691288</v>
      </c>
    </row>
    <row r="301" spans="1:13" x14ac:dyDescent="0.2">
      <c r="A301" s="37">
        <f>'DRS County Waste Raw'!A300</f>
        <v>2016</v>
      </c>
      <c r="B301" s="63" t="str">
        <f>'DRS County Waste Raw'!B300</f>
        <v>inyo</v>
      </c>
      <c r="C301" s="63" t="str">
        <f>'DRS County Waste Raw'!C300</f>
        <v>Mountain </v>
      </c>
      <c r="D301" s="63">
        <f>'DRS County Waste Raw'!D300</f>
        <v>18633</v>
      </c>
      <c r="E301" s="68">
        <f>'DRS County Waste Raw'!E300</f>
        <v>17819.319419237749</v>
      </c>
      <c r="F301" s="9">
        <f>(INDEX('Resin Fractions'!$A$24:$I$41,MATCH('Disposed Waste by Resin'!$A301,'Resin Fractions'!$A$24:$A$41,0),MATCH('Disposed Waste by Resin'!F$1,'Resin Fractions'!$A$24:$I$24,0)))*$E301</f>
        <v>166.68854179283755</v>
      </c>
      <c r="G301" s="9">
        <f>(INDEX('Resin Fractions'!$A$24:$I$41,MATCH('Disposed Waste by Resin'!$A301,'Resin Fractions'!$A$24:$A$41,0),MATCH('Disposed Waste by Resin'!G$1,'Resin Fractions'!$A$24:$I$24,0)))*$E301</f>
        <v>323.81074587470511</v>
      </c>
      <c r="H301" s="9">
        <f>(INDEX('Resin Fractions'!$A$24:$I$41,MATCH('Disposed Waste by Resin'!$A301,'Resin Fractions'!$A$24:$A$41,0),MATCH('Disposed Waste by Resin'!H$1,'Resin Fractions'!$A$24:$I$24,0)))*$E301</f>
        <v>416.81496689147417</v>
      </c>
      <c r="I301" s="9">
        <f>(INDEX('Resin Fractions'!$A$24:$I$41,MATCH('Disposed Waste by Resin'!$A301,'Resin Fractions'!$A$24:$A$41,0),MATCH('Disposed Waste by Resin'!I$1,'Resin Fractions'!$A$24:$I$24,0)))*$E301</f>
        <v>780.16446268152924</v>
      </c>
      <c r="J301" s="9">
        <f>(INDEX('Resin Fractions'!$A$24:$I$41,MATCH('Disposed Waste by Resin'!$A301,'Resin Fractions'!$A$24:$A$41,0),MATCH('Disposed Waste by Resin'!J$1,'Resin Fractions'!$A$24:$I$24,0)))*$E301</f>
        <v>31.642752463833329</v>
      </c>
      <c r="K301" s="9">
        <f>(INDEX('Resin Fractions'!$A$24:$I$41,MATCH('Disposed Waste by Resin'!$A301,'Resin Fractions'!$A$24:$A$41,0),MATCH('Disposed Waste by Resin'!K$1,'Resin Fractions'!$A$24:$I$24,0)))*$E301</f>
        <v>155.66724326672829</v>
      </c>
      <c r="L301" s="9">
        <f>(INDEX('Resin Fractions'!$A$24:$I$41,MATCH('Disposed Waste by Resin'!$A301,'Resin Fractions'!$A$24:$A$41,0),MATCH('Disposed Waste by Resin'!L$1,'Resin Fractions'!$A$24:$I$24,0)))*$E301</f>
        <v>90.779080207642451</v>
      </c>
      <c r="M301" s="9">
        <f>(INDEX('Resin Fractions'!$A$24:$I$41,MATCH('Disposed Waste by Resin'!$A301,'Resin Fractions'!$A$24:$A$41,0),MATCH('Disposed Waste by Resin'!M$1,'Resin Fractions'!$A$24:$I$24,0)))*$E301</f>
        <v>1965.5677931787498</v>
      </c>
    </row>
    <row r="302" spans="1:13" x14ac:dyDescent="0.2">
      <c r="A302" s="37">
        <f>'DRS County Waste Raw'!A301</f>
        <v>2016</v>
      </c>
      <c r="B302" s="63" t="str">
        <f>'DRS County Waste Raw'!B301</f>
        <v>kern</v>
      </c>
      <c r="C302" s="63" t="str">
        <f>'DRS County Waste Raw'!C301</f>
        <v>Central Valley </v>
      </c>
      <c r="D302" s="63">
        <f>'DRS County Waste Raw'!D301</f>
        <v>882395</v>
      </c>
      <c r="E302" s="68">
        <f>'DRS County Waste Raw'!E301</f>
        <v>851600.14519056259</v>
      </c>
      <c r="F302" s="9">
        <f>(INDEX('Resin Fractions'!$A$24:$I$41,MATCH('Disposed Waste by Resin'!$A302,'Resin Fractions'!$A$24:$A$41,0),MATCH('Disposed Waste by Resin'!F$1,'Resin Fractions'!$A$24:$I$24,0)))*$E302</f>
        <v>7966.1845131488108</v>
      </c>
      <c r="G302" s="9">
        <f>(INDEX('Resin Fractions'!$A$24:$I$41,MATCH('Disposed Waste by Resin'!$A302,'Resin Fractions'!$A$24:$A$41,0),MATCH('Disposed Waste by Resin'!G$1,'Resin Fractions'!$A$24:$I$24,0)))*$E302</f>
        <v>15475.18576402281</v>
      </c>
      <c r="H302" s="9">
        <f>(INDEX('Resin Fractions'!$A$24:$I$41,MATCH('Disposed Waste by Resin'!$A302,'Resin Fractions'!$A$24:$A$41,0),MATCH('Disposed Waste by Resin'!H$1,'Resin Fractions'!$A$24:$I$24,0)))*$E302</f>
        <v>19919.935098035461</v>
      </c>
      <c r="I302" s="9">
        <f>(INDEX('Resin Fractions'!$A$24:$I$41,MATCH('Disposed Waste by Resin'!$A302,'Resin Fractions'!$A$24:$A$41,0),MATCH('Disposed Waste by Resin'!I$1,'Resin Fractions'!$A$24:$I$24,0)))*$E302</f>
        <v>37284.710715429101</v>
      </c>
      <c r="J302" s="9">
        <f>(INDEX('Resin Fractions'!$A$24:$I$41,MATCH('Disposed Waste by Resin'!$A302,'Resin Fractions'!$A$24:$A$41,0),MATCH('Disposed Waste by Resin'!J$1,'Resin Fractions'!$A$24:$I$24,0)))*$E302</f>
        <v>1512.2335459870328</v>
      </c>
      <c r="K302" s="9">
        <f>(INDEX('Resin Fractions'!$A$24:$I$41,MATCH('Disposed Waste by Resin'!$A302,'Resin Fractions'!$A$24:$A$41,0),MATCH('Disposed Waste by Resin'!K$1,'Resin Fractions'!$A$24:$I$24,0)))*$E302</f>
        <v>7439.4674593599711</v>
      </c>
      <c r="L302" s="9">
        <f>(INDEX('Resin Fractions'!$A$24:$I$41,MATCH('Disposed Waste by Resin'!$A302,'Resin Fractions'!$A$24:$A$41,0),MATCH('Disposed Waste by Resin'!L$1,'Resin Fractions'!$A$24:$I$24,0)))*$E302</f>
        <v>4338.4079978740847</v>
      </c>
      <c r="M302" s="9">
        <f>(INDEX('Resin Fractions'!$A$24:$I$41,MATCH('Disposed Waste by Resin'!$A302,'Resin Fractions'!$A$24:$A$41,0),MATCH('Disposed Waste by Resin'!M$1,'Resin Fractions'!$A$24:$I$24,0)))*$E302</f>
        <v>93936.125093857263</v>
      </c>
    </row>
    <row r="303" spans="1:13" x14ac:dyDescent="0.2">
      <c r="A303" s="37">
        <f>'DRS County Waste Raw'!A302</f>
        <v>2016</v>
      </c>
      <c r="B303" s="63" t="str">
        <f>'DRS County Waste Raw'!B302</f>
        <v>kings</v>
      </c>
      <c r="C303" s="63" t="str">
        <f>'DRS County Waste Raw'!C302</f>
        <v>Central Valley </v>
      </c>
      <c r="D303" s="63">
        <f>'DRS County Waste Raw'!D302</f>
        <v>149042</v>
      </c>
      <c r="E303" s="68">
        <f>'DRS County Waste Raw'!E302</f>
        <v>90973.911070780392</v>
      </c>
      <c r="F303" s="9">
        <f>(INDEX('Resin Fractions'!$A$24:$I$41,MATCH('Disposed Waste by Resin'!$A303,'Resin Fractions'!$A$24:$A$41,0),MATCH('Disposed Waste by Resin'!F$1,'Resin Fractions'!$A$24:$I$24,0)))*$E303</f>
        <v>851.00380215465839</v>
      </c>
      <c r="G303" s="9">
        <f>(INDEX('Resin Fractions'!$A$24:$I$41,MATCH('Disposed Waste by Resin'!$A303,'Resin Fractions'!$A$24:$A$41,0),MATCH('Disposed Waste by Resin'!G$1,'Resin Fractions'!$A$24:$I$24,0)))*$E303</f>
        <v>1653.1680759460016</v>
      </c>
      <c r="H303" s="9">
        <f>(INDEX('Resin Fractions'!$A$24:$I$41,MATCH('Disposed Waste by Resin'!$A303,'Resin Fractions'!$A$24:$A$41,0),MATCH('Disposed Waste by Resin'!H$1,'Resin Fractions'!$A$24:$I$24,0)))*$E303</f>
        <v>2127.9874297565798</v>
      </c>
      <c r="I303" s="9">
        <f>(INDEX('Resin Fractions'!$A$24:$I$41,MATCH('Disposed Waste by Resin'!$A303,'Resin Fractions'!$A$24:$A$41,0),MATCH('Disposed Waste by Resin'!I$1,'Resin Fractions'!$A$24:$I$24,0)))*$E303</f>
        <v>3983.014770583683</v>
      </c>
      <c r="J303" s="9">
        <f>(INDEX('Resin Fractions'!$A$24:$I$41,MATCH('Disposed Waste by Resin'!$A303,'Resin Fractions'!$A$24:$A$41,0),MATCH('Disposed Waste by Resin'!J$1,'Resin Fractions'!$A$24:$I$24,0)))*$E303</f>
        <v>161.54741272394961</v>
      </c>
      <c r="K303" s="9">
        <f>(INDEX('Resin Fractions'!$A$24:$I$41,MATCH('Disposed Waste by Resin'!$A303,'Resin Fractions'!$A$24:$A$41,0),MATCH('Disposed Waste by Resin'!K$1,'Resin Fractions'!$A$24:$I$24,0)))*$E303</f>
        <v>794.73618561952162</v>
      </c>
      <c r="L303" s="9">
        <f>(INDEX('Resin Fractions'!$A$24:$I$41,MATCH('Disposed Waste by Resin'!$A303,'Resin Fractions'!$A$24:$A$41,0),MATCH('Disposed Waste by Resin'!L$1,'Resin Fractions'!$A$24:$I$24,0)))*$E303</f>
        <v>463.45922510269349</v>
      </c>
      <c r="M303" s="9">
        <f>(INDEX('Resin Fractions'!$A$24:$I$41,MATCH('Disposed Waste by Resin'!$A303,'Resin Fractions'!$A$24:$A$41,0),MATCH('Disposed Waste by Resin'!M$1,'Resin Fractions'!$A$24:$I$24,0)))*$E303</f>
        <v>10034.916901887085</v>
      </c>
    </row>
    <row r="304" spans="1:13" x14ac:dyDescent="0.2">
      <c r="A304" s="37">
        <f>'DRS County Waste Raw'!A303</f>
        <v>2016</v>
      </c>
      <c r="B304" s="63" t="str">
        <f>'DRS County Waste Raw'!B303</f>
        <v>lake</v>
      </c>
      <c r="C304" s="63" t="str">
        <f>'DRS County Waste Raw'!C303</f>
        <v>Coastal </v>
      </c>
      <c r="D304" s="63">
        <f>'DRS County Waste Raw'!D303</f>
        <v>64550</v>
      </c>
      <c r="E304" s="68">
        <f>'DRS County Waste Raw'!E303</f>
        <v>120976.4156079855</v>
      </c>
      <c r="F304" s="9">
        <f>(INDEX('Resin Fractions'!$A$24:$I$41,MATCH('Disposed Waste by Resin'!$A304,'Resin Fractions'!$A$24:$A$41,0),MATCH('Disposed Waste by Resin'!F$1,'Resin Fractions'!$A$24:$I$24,0)))*$E304</f>
        <v>1131.6583891104626</v>
      </c>
      <c r="G304" s="9">
        <f>(INDEX('Resin Fractions'!$A$24:$I$41,MATCH('Disposed Waste by Resin'!$A304,'Resin Fractions'!$A$24:$A$41,0),MATCH('Disposed Waste by Resin'!G$1,'Resin Fractions'!$A$24:$I$24,0)))*$E304</f>
        <v>2198.3703445474134</v>
      </c>
      <c r="H304" s="9">
        <f>(INDEX('Resin Fractions'!$A$24:$I$41,MATCH('Disposed Waste by Resin'!$A304,'Resin Fractions'!$A$24:$A$41,0),MATCH('Disposed Waste by Resin'!H$1,'Resin Fractions'!$A$24:$I$24,0)))*$E304</f>
        <v>2829.7815129714254</v>
      </c>
      <c r="I304" s="9">
        <f>(INDEX('Resin Fractions'!$A$24:$I$41,MATCH('Disposed Waste by Resin'!$A304,'Resin Fractions'!$A$24:$A$41,0),MATCH('Disposed Waste by Resin'!I$1,'Resin Fractions'!$A$24:$I$24,0)))*$E304</f>
        <v>5296.5827739777233</v>
      </c>
      <c r="J304" s="9">
        <f>(INDEX('Resin Fractions'!$A$24:$I$41,MATCH('Disposed Waste by Resin'!$A304,'Resin Fractions'!$A$24:$A$41,0),MATCH('Disposed Waste by Resin'!J$1,'Resin Fractions'!$A$24:$I$24,0)))*$E304</f>
        <v>214.82452180034261</v>
      </c>
      <c r="K304" s="9">
        <f>(INDEX('Resin Fractions'!$A$24:$I$41,MATCH('Disposed Waste by Resin'!$A304,'Resin Fractions'!$A$24:$A$41,0),MATCH('Disposed Waste by Resin'!K$1,'Resin Fractions'!$A$24:$I$24,0)))*$E304</f>
        <v>1056.8341402339977</v>
      </c>
      <c r="L304" s="9">
        <f>(INDEX('Resin Fractions'!$A$24:$I$41,MATCH('Disposed Waste by Resin'!$A304,'Resin Fractions'!$A$24:$A$41,0),MATCH('Disposed Waste by Resin'!L$1,'Resin Fractions'!$A$24:$I$24,0)))*$E304</f>
        <v>616.30455559678069</v>
      </c>
      <c r="M304" s="9">
        <f>(INDEX('Resin Fractions'!$A$24:$I$41,MATCH('Disposed Waste by Resin'!$A304,'Resin Fractions'!$A$24:$A$41,0),MATCH('Disposed Waste by Resin'!M$1,'Resin Fractions'!$A$24:$I$24,0)))*$E304</f>
        <v>13344.356238238142</v>
      </c>
    </row>
    <row r="305" spans="1:13" x14ac:dyDescent="0.2">
      <c r="A305" s="37">
        <f>'DRS County Waste Raw'!A304</f>
        <v>2016</v>
      </c>
      <c r="B305" s="63" t="str">
        <f>'DRS County Waste Raw'!B304</f>
        <v>lassen</v>
      </c>
      <c r="C305" s="63" t="str">
        <f>'DRS County Waste Raw'!C304</f>
        <v>Mountain </v>
      </c>
      <c r="D305" s="63">
        <f>'DRS County Waste Raw'!D304</f>
        <v>29999</v>
      </c>
      <c r="E305" s="68">
        <f>'DRS County Waste Raw'!E304</f>
        <v>18036.13430127042</v>
      </c>
      <c r="F305" s="9">
        <f>(INDEX('Resin Fractions'!$A$24:$I$41,MATCH('Disposed Waste by Resin'!$A305,'Resin Fractions'!$A$24:$A$41,0),MATCH('Disposed Waste by Resin'!F$1,'Resin Fractions'!$A$24:$I$24,0)))*$E305</f>
        <v>168.71670884426797</v>
      </c>
      <c r="G305" s="9">
        <f>(INDEX('Resin Fractions'!$A$24:$I$41,MATCH('Disposed Waste by Resin'!$A305,'Resin Fractions'!$A$24:$A$41,0),MATCH('Disposed Waste by Resin'!G$1,'Resin Fractions'!$A$24:$I$24,0)))*$E305</f>
        <v>327.75068246913753</v>
      </c>
      <c r="H305" s="9">
        <f>(INDEX('Resin Fractions'!$A$24:$I$41,MATCH('Disposed Waste by Resin'!$A305,'Resin Fractions'!$A$24:$A$41,0),MATCH('Disposed Waste by Resin'!H$1,'Resin Fractions'!$A$24:$I$24,0)))*$E305</f>
        <v>421.88652354017881</v>
      </c>
      <c r="I305" s="9">
        <f>(INDEX('Resin Fractions'!$A$24:$I$41,MATCH('Disposed Waste by Resin'!$A305,'Resin Fractions'!$A$24:$A$41,0),MATCH('Disposed Waste by Resin'!I$1,'Resin Fractions'!$A$24:$I$24,0)))*$E305</f>
        <v>789.65703992102601</v>
      </c>
      <c r="J305" s="9">
        <f>(INDEX('Resin Fractions'!$A$24:$I$41,MATCH('Disposed Waste by Resin'!$A305,'Resin Fractions'!$A$24:$A$41,0),MATCH('Disposed Waste by Resin'!J$1,'Resin Fractions'!$A$24:$I$24,0)))*$E305</f>
        <v>32.02776265873608</v>
      </c>
      <c r="K305" s="9">
        <f>(INDEX('Resin Fractions'!$A$24:$I$41,MATCH('Disposed Waste by Resin'!$A305,'Resin Fractions'!$A$24:$A$41,0),MATCH('Disposed Waste by Resin'!K$1,'Resin Fractions'!$A$24:$I$24,0)))*$E305</f>
        <v>157.56130971175702</v>
      </c>
      <c r="L305" s="9">
        <f>(INDEX('Resin Fractions'!$A$24:$I$41,MATCH('Disposed Waste by Resin'!$A305,'Resin Fractions'!$A$24:$A$41,0),MATCH('Disposed Waste by Resin'!L$1,'Resin Fractions'!$A$24:$I$24,0)))*$E305</f>
        <v>91.883626071779403</v>
      </c>
      <c r="M305" s="9">
        <f>(INDEX('Resin Fractions'!$A$24:$I$41,MATCH('Disposed Waste by Resin'!$A305,'Resin Fractions'!$A$24:$A$41,0),MATCH('Disposed Waste by Resin'!M$1,'Resin Fractions'!$A$24:$I$24,0)))*$E305</f>
        <v>1989.4836532168824</v>
      </c>
    </row>
    <row r="306" spans="1:13" x14ac:dyDescent="0.2">
      <c r="A306" s="37">
        <f>'DRS County Waste Raw'!A305</f>
        <v>2016</v>
      </c>
      <c r="B306" s="63" t="str">
        <f>'DRS County Waste Raw'!B305</f>
        <v>losangeles</v>
      </c>
      <c r="C306" s="63" t="str">
        <f>'DRS County Waste Raw'!C305</f>
        <v>Southern </v>
      </c>
      <c r="D306" s="63">
        <f>'DRS County Waste Raw'!D305</f>
        <v>10150386</v>
      </c>
      <c r="E306" s="68">
        <f>'DRS County Waste Raw'!E305</f>
        <v>8734287.0961887483</v>
      </c>
      <c r="F306" s="9">
        <f>(INDEX('Resin Fractions'!$A$24:$I$41,MATCH('Disposed Waste by Resin'!$A306,'Resin Fractions'!$A$24:$A$41,0),MATCH('Disposed Waste by Resin'!F$1,'Resin Fractions'!$A$24:$I$24,0)))*$E306</f>
        <v>81703.770240063328</v>
      </c>
      <c r="G306" s="9">
        <f>(INDEX('Resin Fractions'!$A$24:$I$41,MATCH('Disposed Waste by Resin'!$A306,'Resin Fractions'!$A$24:$A$41,0),MATCH('Disposed Waste by Resin'!G$1,'Resin Fractions'!$A$24:$I$24,0)))*$E306</f>
        <v>158718.52076725801</v>
      </c>
      <c r="H306" s="9">
        <f>(INDEX('Resin Fractions'!$A$24:$I$41,MATCH('Disposed Waste by Resin'!$A306,'Resin Fractions'!$A$24:$A$41,0),MATCH('Disposed Waste by Resin'!H$1,'Resin Fractions'!$A$24:$I$24,0)))*$E306</f>
        <v>204305.31049845647</v>
      </c>
      <c r="I306" s="9">
        <f>(INDEX('Resin Fractions'!$A$24:$I$41,MATCH('Disposed Waste by Resin'!$A306,'Resin Fractions'!$A$24:$A$41,0),MATCH('Disposed Waste by Resin'!I$1,'Resin Fractions'!$A$24:$I$24,0)))*$E306</f>
        <v>382404.07722573937</v>
      </c>
      <c r="J306" s="9">
        <f>(INDEX('Resin Fractions'!$A$24:$I$41,MATCH('Disposed Waste by Resin'!$A306,'Resin Fractions'!$A$24:$A$41,0),MATCH('Disposed Waste by Resin'!J$1,'Resin Fractions'!$A$24:$I$24,0)))*$E306</f>
        <v>15509.957368763338</v>
      </c>
      <c r="K306" s="9">
        <f>(INDEX('Resin Fractions'!$A$24:$I$41,MATCH('Disposed Waste by Resin'!$A306,'Resin Fractions'!$A$24:$A$41,0),MATCH('Disposed Waste by Resin'!K$1,'Resin Fractions'!$A$24:$I$24,0)))*$E306</f>
        <v>76301.589425238606</v>
      </c>
      <c r="L306" s="9">
        <f>(INDEX('Resin Fractions'!$A$24:$I$41,MATCH('Disposed Waste by Resin'!$A306,'Resin Fractions'!$A$24:$A$41,0),MATCH('Disposed Waste by Resin'!L$1,'Resin Fractions'!$A$24:$I$24,0)))*$E306</f>
        <v>44496.118522096287</v>
      </c>
      <c r="M306" s="9">
        <f>(INDEX('Resin Fractions'!$A$24:$I$41,MATCH('Disposed Waste by Resin'!$A306,'Resin Fractions'!$A$24:$A$41,0),MATCH('Disposed Waste by Resin'!M$1,'Resin Fractions'!$A$24:$I$24,0)))*$E306</f>
        <v>963439.3440476153</v>
      </c>
    </row>
    <row r="307" spans="1:13" x14ac:dyDescent="0.2">
      <c r="A307" s="37">
        <f>'DRS County Waste Raw'!A306</f>
        <v>2016</v>
      </c>
      <c r="B307" s="63" t="str">
        <f>'DRS County Waste Raw'!B306</f>
        <v>madera</v>
      </c>
      <c r="C307" s="63" t="str">
        <f>'DRS County Waste Raw'!C306</f>
        <v>Central Valley </v>
      </c>
      <c r="D307" s="63">
        <f>'DRS County Waste Raw'!D306</f>
        <v>154373</v>
      </c>
      <c r="E307" s="68">
        <f>'DRS County Waste Raw'!E306</f>
        <v>125661.7513611615</v>
      </c>
      <c r="F307" s="9">
        <f>(INDEX('Resin Fractions'!$A$24:$I$41,MATCH('Disposed Waste by Resin'!$A307,'Resin Fractions'!$A$24:$A$41,0),MATCH('Disposed Waste by Resin'!F$1,'Resin Fractions'!$A$24:$I$24,0)))*$E307</f>
        <v>1175.4867624693011</v>
      </c>
      <c r="G307" s="9">
        <f>(INDEX('Resin Fractions'!$A$24:$I$41,MATCH('Disposed Waste by Resin'!$A307,'Resin Fractions'!$A$24:$A$41,0),MATCH('Disposed Waste by Resin'!G$1,'Resin Fractions'!$A$24:$I$24,0)))*$E307</f>
        <v>2283.5117592790789</v>
      </c>
      <c r="H307" s="9">
        <f>(INDEX('Resin Fractions'!$A$24:$I$41,MATCH('Disposed Waste by Resin'!$A307,'Resin Fractions'!$A$24:$A$41,0),MATCH('Disposed Waste by Resin'!H$1,'Resin Fractions'!$A$24:$I$24,0)))*$E307</f>
        <v>2939.3770604156853</v>
      </c>
      <c r="I307" s="9">
        <f>(INDEX('Resin Fractions'!$A$24:$I$41,MATCH('Disposed Waste by Resin'!$A307,'Resin Fractions'!$A$24:$A$41,0),MATCH('Disposed Waste by Resin'!I$1,'Resin Fractions'!$A$24:$I$24,0)))*$E307</f>
        <v>5501.715886211673</v>
      </c>
      <c r="J307" s="9">
        <f>(INDEX('Resin Fractions'!$A$24:$I$41,MATCH('Disposed Waste by Resin'!$A307,'Resin Fractions'!$A$24:$A$41,0),MATCH('Disposed Waste by Resin'!J$1,'Resin Fractions'!$A$24:$I$24,0)))*$E307</f>
        <v>223.14453200722167</v>
      </c>
      <c r="K307" s="9">
        <f>(INDEX('Resin Fractions'!$A$24:$I$41,MATCH('Disposed Waste by Resin'!$A307,'Resin Fractions'!$A$24:$A$41,0),MATCH('Disposed Waste by Resin'!K$1,'Resin Fractions'!$A$24:$I$24,0)))*$E307</f>
        <v>1097.7646204232992</v>
      </c>
      <c r="L307" s="9">
        <f>(INDEX('Resin Fractions'!$A$24:$I$41,MATCH('Disposed Waste by Resin'!$A307,'Resin Fractions'!$A$24:$A$41,0),MATCH('Disposed Waste by Resin'!L$1,'Resin Fractions'!$A$24:$I$24,0)))*$E307</f>
        <v>640.17361928717685</v>
      </c>
      <c r="M307" s="9">
        <f>(INDEX('Resin Fractions'!$A$24:$I$41,MATCH('Disposed Waste by Resin'!$A307,'Resin Fractions'!$A$24:$A$41,0),MATCH('Disposed Waste by Resin'!M$1,'Resin Fractions'!$A$24:$I$24,0)))*$E307</f>
        <v>13861.174240093434</v>
      </c>
    </row>
    <row r="308" spans="1:13" x14ac:dyDescent="0.2">
      <c r="A308" s="37">
        <f>'DRS County Waste Raw'!A307</f>
        <v>2016</v>
      </c>
      <c r="B308" s="63" t="str">
        <f>'DRS County Waste Raw'!B307</f>
        <v>marin</v>
      </c>
      <c r="C308" s="63" t="str">
        <f>'DRS County Waste Raw'!C307</f>
        <v>Bay Area </v>
      </c>
      <c r="D308" s="63">
        <f>'DRS County Waste Raw'!D307</f>
        <v>263130</v>
      </c>
      <c r="E308" s="68">
        <f>'DRS County Waste Raw'!E307</f>
        <v>202423.9564428312</v>
      </c>
      <c r="F308" s="9">
        <f>(INDEX('Resin Fractions'!$A$24:$I$41,MATCH('Disposed Waste by Resin'!$A308,'Resin Fractions'!$A$24:$A$41,0),MATCH('Disposed Waste by Resin'!F$1,'Resin Fractions'!$A$24:$I$24,0)))*$E308</f>
        <v>1893.5489807183531</v>
      </c>
      <c r="G308" s="9">
        <f>(INDEX('Resin Fractions'!$A$24:$I$41,MATCH('Disposed Waste by Resin'!$A308,'Resin Fractions'!$A$24:$A$41,0),MATCH('Disposed Waste by Resin'!G$1,'Resin Fractions'!$A$24:$I$24,0)))*$E308</f>
        <v>3678.4262505501388</v>
      </c>
      <c r="H308" s="9">
        <f>(INDEX('Resin Fractions'!$A$24:$I$41,MATCH('Disposed Waste by Resin'!$A308,'Resin Fractions'!$A$24:$A$41,0),MATCH('Disposed Waste by Resin'!H$1,'Resin Fractions'!$A$24:$I$24,0)))*$E308</f>
        <v>4734.9358703155849</v>
      </c>
      <c r="I308" s="9">
        <f>(INDEX('Resin Fractions'!$A$24:$I$41,MATCH('Disposed Waste by Resin'!$A308,'Resin Fractions'!$A$24:$A$41,0),MATCH('Disposed Waste by Resin'!I$1,'Resin Fractions'!$A$24:$I$24,0)))*$E308</f>
        <v>8862.5145268789474</v>
      </c>
      <c r="J308" s="9">
        <f>(INDEX('Resin Fractions'!$A$24:$I$41,MATCH('Disposed Waste by Resin'!$A308,'Resin Fractions'!$A$24:$A$41,0),MATCH('Disposed Waste by Resin'!J$1,'Resin Fractions'!$A$24:$I$24,0)))*$E308</f>
        <v>359.4554312526198</v>
      </c>
      <c r="K308" s="9">
        <f>(INDEX('Resin Fractions'!$A$24:$I$41,MATCH('Disposed Waste by Resin'!$A308,'Resin Fractions'!$A$24:$A$41,0),MATCH('Disposed Waste by Resin'!K$1,'Resin Fractions'!$A$24:$I$24,0)))*$E308</f>
        <v>1768.349201742282</v>
      </c>
      <c r="L308" s="9">
        <f>(INDEX('Resin Fractions'!$A$24:$I$41,MATCH('Disposed Waste by Resin'!$A308,'Resin Fractions'!$A$24:$A$41,0),MATCH('Disposed Waste by Resin'!L$1,'Resin Fractions'!$A$24:$I$24,0)))*$E308</f>
        <v>1031.2324587455066</v>
      </c>
      <c r="M308" s="9">
        <f>(INDEX('Resin Fractions'!$A$24:$I$41,MATCH('Disposed Waste by Resin'!$A308,'Resin Fractions'!$A$24:$A$41,0),MATCH('Disposed Waste by Resin'!M$1,'Resin Fractions'!$A$24:$I$24,0)))*$E308</f>
        <v>22328.462720203428</v>
      </c>
    </row>
    <row r="309" spans="1:13" x14ac:dyDescent="0.2">
      <c r="A309" s="37">
        <f>'DRS County Waste Raw'!A308</f>
        <v>2016</v>
      </c>
      <c r="B309" s="63" t="str">
        <f>'DRS County Waste Raw'!B308</f>
        <v>mariposa</v>
      </c>
      <c r="C309" s="63" t="str">
        <f>'DRS County Waste Raw'!C308</f>
        <v>Mountain </v>
      </c>
      <c r="D309" s="63">
        <f>'DRS County Waste Raw'!D308</f>
        <v>18167</v>
      </c>
      <c r="E309" s="68">
        <f>'DRS County Waste Raw'!E308</f>
        <v>13061.869328493651</v>
      </c>
      <c r="F309" s="9">
        <f>(INDEX('Resin Fractions'!$A$24:$I$41,MATCH('Disposed Waste by Resin'!$A309,'Resin Fractions'!$A$24:$A$41,0),MATCH('Disposed Waste by Resin'!F$1,'Resin Fractions'!$A$24:$I$24,0)))*$E309</f>
        <v>122.18558409725914</v>
      </c>
      <c r="G309" s="9">
        <f>(INDEX('Resin Fractions'!$A$24:$I$41,MATCH('Disposed Waste by Resin'!$A309,'Resin Fractions'!$A$24:$A$41,0),MATCH('Disposed Waste by Resin'!G$1,'Resin Fractions'!$A$24:$I$24,0)))*$E309</f>
        <v>237.35887719770105</v>
      </c>
      <c r="H309" s="9">
        <f>(INDEX('Resin Fractions'!$A$24:$I$41,MATCH('Disposed Waste by Resin'!$A309,'Resin Fractions'!$A$24:$A$41,0),MATCH('Disposed Waste by Resin'!H$1,'Resin Fractions'!$A$24:$I$24,0)))*$E309</f>
        <v>305.5325797582978</v>
      </c>
      <c r="I309" s="9">
        <f>(INDEX('Resin Fractions'!$A$24:$I$41,MATCH('Disposed Waste by Resin'!$A309,'Resin Fractions'!$A$24:$A$41,0),MATCH('Disposed Waste by Resin'!I$1,'Resin Fractions'!$A$24:$I$24,0)))*$E309</f>
        <v>571.87404448673988</v>
      </c>
      <c r="J309" s="9">
        <f>(INDEX('Resin Fractions'!$A$24:$I$41,MATCH('Disposed Waste by Resin'!$A309,'Resin Fractions'!$A$24:$A$41,0),MATCH('Disposed Waste by Resin'!J$1,'Resin Fractions'!$A$24:$I$24,0)))*$E309</f>
        <v>23.194684833487408</v>
      </c>
      <c r="K309" s="9">
        <f>(INDEX('Resin Fractions'!$A$24:$I$41,MATCH('Disposed Waste by Resin'!$A309,'Resin Fractions'!$A$24:$A$41,0),MATCH('Disposed Waste by Resin'!K$1,'Resin Fractions'!$A$24:$I$24,0)))*$E309</f>
        <v>114.10678165865755</v>
      </c>
      <c r="L309" s="9">
        <f>(INDEX('Resin Fractions'!$A$24:$I$41,MATCH('Disposed Waste by Resin'!$A309,'Resin Fractions'!$A$24:$A$41,0),MATCH('Disposed Waste by Resin'!L$1,'Resin Fractions'!$A$24:$I$24,0)))*$E309</f>
        <v>66.542635862564964</v>
      </c>
      <c r="M309" s="9">
        <f>(INDEX('Resin Fractions'!$A$24:$I$41,MATCH('Disposed Waste by Resin'!$A309,'Resin Fractions'!$A$24:$A$41,0),MATCH('Disposed Waste by Resin'!M$1,'Resin Fractions'!$A$24:$I$24,0)))*$E309</f>
        <v>1440.7951878947076</v>
      </c>
    </row>
    <row r="310" spans="1:13" x14ac:dyDescent="0.2">
      <c r="A310" s="37">
        <f>'DRS County Waste Raw'!A309</f>
        <v>2016</v>
      </c>
      <c r="B310" s="63" t="str">
        <f>'DRS County Waste Raw'!B309</f>
        <v>mendocino</v>
      </c>
      <c r="C310" s="63" t="str">
        <f>'DRS County Waste Raw'!C309</f>
        <v>Coastal </v>
      </c>
      <c r="D310" s="63">
        <f>'DRS County Waste Raw'!D309</f>
        <v>88442</v>
      </c>
      <c r="E310" s="68">
        <f>'DRS County Waste Raw'!E309</f>
        <v>56599.056261343008</v>
      </c>
      <c r="F310" s="9">
        <f>(INDEX('Resin Fractions'!$A$24:$I$41,MATCH('Disposed Waste by Resin'!$A310,'Resin Fractions'!$A$24:$A$41,0),MATCH('Disposed Waste by Resin'!F$1,'Resin Fractions'!$A$24:$I$24,0)))*$E310</f>
        <v>529.44862444458113</v>
      </c>
      <c r="G310" s="9">
        <f>(INDEX('Resin Fractions'!$A$24:$I$41,MATCH('Disposed Waste by Resin'!$A310,'Resin Fractions'!$A$24:$A$41,0),MATCH('Disposed Waste by Resin'!G$1,'Resin Fractions'!$A$24:$I$24,0)))*$E310</f>
        <v>1028.5119309328741</v>
      </c>
      <c r="H310" s="9">
        <f>(INDEX('Resin Fractions'!$A$24:$I$41,MATCH('Disposed Waste by Resin'!$A310,'Resin Fractions'!$A$24:$A$41,0),MATCH('Disposed Waste by Resin'!H$1,'Resin Fractions'!$A$24:$I$24,0)))*$E310</f>
        <v>1323.9188998537818</v>
      </c>
      <c r="I310" s="9">
        <f>(INDEX('Resin Fractions'!$A$24:$I$41,MATCH('Disposed Waste by Resin'!$A310,'Resin Fractions'!$A$24:$A$41,0),MATCH('Disposed Waste by Resin'!I$1,'Resin Fractions'!$A$24:$I$24,0)))*$E310</f>
        <v>2478.0167680669583</v>
      </c>
      <c r="J310" s="9">
        <f>(INDEX('Resin Fractions'!$A$24:$I$41,MATCH('Disposed Waste by Resin'!$A310,'Resin Fractions'!$A$24:$A$41,0),MATCH('Disposed Waste by Resin'!J$1,'Resin Fractions'!$A$24:$I$24,0)))*$E310</f>
        <v>100.50607909473479</v>
      </c>
      <c r="K310" s="9">
        <f>(INDEX('Resin Fractions'!$A$24:$I$41,MATCH('Disposed Waste by Resin'!$A310,'Resin Fractions'!$A$24:$A$41,0),MATCH('Disposed Waste by Resin'!K$1,'Resin Fractions'!$A$24:$I$24,0)))*$E310</f>
        <v>494.4419510315177</v>
      </c>
      <c r="L310" s="9">
        <f>(INDEX('Resin Fractions'!$A$24:$I$41,MATCH('Disposed Waste by Resin'!$A310,'Resin Fractions'!$A$24:$A$41,0),MATCH('Disposed Waste by Resin'!L$1,'Resin Fractions'!$A$24:$I$24,0)))*$E310</f>
        <v>288.33931011295107</v>
      </c>
      <c r="M310" s="9">
        <f>(INDEX('Resin Fractions'!$A$24:$I$41,MATCH('Disposed Waste by Resin'!$A310,'Resin Fractions'!$A$24:$A$41,0),MATCH('Disposed Waste by Resin'!M$1,'Resin Fractions'!$A$24:$I$24,0)))*$E310</f>
        <v>6243.1835635373973</v>
      </c>
    </row>
    <row r="311" spans="1:13" x14ac:dyDescent="0.2">
      <c r="A311" s="37">
        <f>'DRS County Waste Raw'!A310</f>
        <v>2016</v>
      </c>
      <c r="B311" s="63" t="str">
        <f>'DRS County Waste Raw'!B310</f>
        <v>merced</v>
      </c>
      <c r="C311" s="63" t="str">
        <f>'DRS County Waste Raw'!C310</f>
        <v>Central Valley </v>
      </c>
      <c r="D311" s="63">
        <f>'DRS County Waste Raw'!D310</f>
        <v>270332</v>
      </c>
      <c r="E311" s="68">
        <f>'DRS County Waste Raw'!E310</f>
        <v>226349.59165154261</v>
      </c>
      <c r="F311" s="9">
        <f>(INDEX('Resin Fractions'!$A$24:$I$41,MATCH('Disposed Waste by Resin'!$A311,'Resin Fractions'!$A$24:$A$41,0),MATCH('Disposed Waste by Resin'!F$1,'Resin Fractions'!$A$24:$I$24,0)))*$E311</f>
        <v>2117.3582716670235</v>
      </c>
      <c r="G311" s="9">
        <f>(INDEX('Resin Fractions'!$A$24:$I$41,MATCH('Disposed Waste by Resin'!$A311,'Resin Fractions'!$A$24:$A$41,0),MATCH('Disposed Waste by Resin'!G$1,'Resin Fractions'!$A$24:$I$24,0)))*$E311</f>
        <v>4113.2003067407959</v>
      </c>
      <c r="H311" s="9">
        <f>(INDEX('Resin Fractions'!$A$24:$I$41,MATCH('Disposed Waste by Resin'!$A311,'Resin Fractions'!$A$24:$A$41,0),MATCH('Disposed Waste by Resin'!H$1,'Resin Fractions'!$A$24:$I$24,0)))*$E311</f>
        <v>5294.5847891519661</v>
      </c>
      <c r="I311" s="9">
        <f>(INDEX('Resin Fractions'!$A$24:$I$41,MATCH('Disposed Waste by Resin'!$A311,'Resin Fractions'!$A$24:$A$41,0),MATCH('Disposed Waste by Resin'!I$1,'Resin Fractions'!$A$24:$I$24,0)))*$E311</f>
        <v>9910.02537158421</v>
      </c>
      <c r="J311" s="9">
        <f>(INDEX('Resin Fractions'!$A$24:$I$41,MATCH('Disposed Waste by Resin'!$A311,'Resin Fractions'!$A$24:$A$41,0),MATCH('Disposed Waste by Resin'!J$1,'Resin Fractions'!$A$24:$I$24,0)))*$E311</f>
        <v>401.94150687859985</v>
      </c>
      <c r="K311" s="9">
        <f>(INDEX('Resin Fractions'!$A$24:$I$41,MATCH('Disposed Waste by Resin'!$A311,'Resin Fractions'!$A$24:$A$41,0),MATCH('Disposed Waste by Resin'!K$1,'Resin Fractions'!$A$24:$I$24,0)))*$E311</f>
        <v>1977.3604208983052</v>
      </c>
      <c r="L311" s="9">
        <f>(INDEX('Resin Fractions'!$A$24:$I$41,MATCH('Disposed Waste by Resin'!$A311,'Resin Fractions'!$A$24:$A$41,0),MATCH('Disposed Waste by Resin'!L$1,'Resin Fractions'!$A$24:$I$24,0)))*$E311</f>
        <v>1153.1196704021747</v>
      </c>
      <c r="M311" s="9">
        <f>(INDEX('Resin Fractions'!$A$24:$I$41,MATCH('Disposed Waste by Resin'!$A311,'Resin Fractions'!$A$24:$A$41,0),MATCH('Disposed Waste by Resin'!M$1,'Resin Fractions'!$A$24:$I$24,0)))*$E311</f>
        <v>24967.590337323072</v>
      </c>
    </row>
    <row r="312" spans="1:13" x14ac:dyDescent="0.2">
      <c r="A312" s="37">
        <f>'DRS County Waste Raw'!A311</f>
        <v>2016</v>
      </c>
      <c r="B312" s="63" t="str">
        <f>'DRS County Waste Raw'!B311</f>
        <v>modoc</v>
      </c>
      <c r="C312" s="63" t="str">
        <f>'DRS County Waste Raw'!C311</f>
        <v>Mountain </v>
      </c>
      <c r="D312" s="63">
        <f>'DRS County Waste Raw'!D311</f>
        <v>9626</v>
      </c>
      <c r="E312" s="68">
        <f>'DRS County Waste Raw'!E311</f>
        <v>4.7731397459165148</v>
      </c>
      <c r="F312" s="9">
        <f>(INDEX('Resin Fractions'!$A$24:$I$41,MATCH('Disposed Waste by Resin'!$A312,'Resin Fractions'!$A$24:$A$41,0),MATCH('Disposed Waste by Resin'!F$1,'Resin Fractions'!$A$24:$I$24,0)))*$E312</f>
        <v>4.4649724565871962E-2</v>
      </c>
      <c r="G312" s="9">
        <f>(INDEX('Resin Fractions'!$A$24:$I$41,MATCH('Disposed Waste by Resin'!$A312,'Resin Fractions'!$A$24:$A$41,0),MATCH('Disposed Waste by Resin'!G$1,'Resin Fractions'!$A$24:$I$24,0)))*$E312</f>
        <v>8.6736979394443248E-2</v>
      </c>
      <c r="H312" s="9">
        <f>(INDEX('Resin Fractions'!$A$24:$I$41,MATCH('Disposed Waste by Resin'!$A312,'Resin Fractions'!$A$24:$A$41,0),MATCH('Disposed Waste by Resin'!H$1,'Resin Fractions'!$A$24:$I$24,0)))*$E312</f>
        <v>0.11164938673329401</v>
      </c>
      <c r="I312" s="9">
        <f>(INDEX('Resin Fractions'!$A$24:$I$41,MATCH('Disposed Waste by Resin'!$A312,'Resin Fractions'!$A$24:$A$41,0),MATCH('Disposed Waste by Resin'!I$1,'Resin Fractions'!$A$24:$I$24,0)))*$E312</f>
        <v>0.20897734181455635</v>
      </c>
      <c r="J312" s="9">
        <f>(INDEX('Resin Fractions'!$A$24:$I$41,MATCH('Disposed Waste by Resin'!$A312,'Resin Fractions'!$A$24:$A$41,0),MATCH('Disposed Waste by Resin'!J$1,'Resin Fractions'!$A$24:$I$24,0)))*$E312</f>
        <v>8.4759286200494725E-3</v>
      </c>
      <c r="K312" s="9">
        <f>(INDEX('Resin Fractions'!$A$24:$I$41,MATCH('Disposed Waste by Resin'!$A312,'Resin Fractions'!$A$24:$A$41,0),MATCH('Disposed Waste by Resin'!K$1,'Resin Fractions'!$A$24:$I$24,0)))*$E312</f>
        <v>4.1697524383086673E-2</v>
      </c>
      <c r="L312" s="9">
        <f>(INDEX('Resin Fractions'!$A$24:$I$41,MATCH('Disposed Waste by Resin'!$A312,'Resin Fractions'!$A$24:$A$41,0),MATCH('Disposed Waste by Resin'!L$1,'Resin Fractions'!$A$24:$I$24,0)))*$E312</f>
        <v>2.4316374023187953E-2</v>
      </c>
      <c r="M312" s="9">
        <f>(INDEX('Resin Fractions'!$A$24:$I$41,MATCH('Disposed Waste by Resin'!$A312,'Resin Fractions'!$A$24:$A$41,0),MATCH('Disposed Waste by Resin'!M$1,'Resin Fractions'!$A$24:$I$24,0)))*$E312</f>
        <v>0.52650325953448962</v>
      </c>
    </row>
    <row r="313" spans="1:13" x14ac:dyDescent="0.2">
      <c r="A313" s="37">
        <f>'DRS County Waste Raw'!A312</f>
        <v>2016</v>
      </c>
      <c r="B313" s="63" t="str">
        <f>'DRS County Waste Raw'!B312</f>
        <v>mono</v>
      </c>
      <c r="C313" s="63" t="str">
        <f>'DRS County Waste Raw'!C312</f>
        <v>Mountain </v>
      </c>
      <c r="D313" s="63">
        <f>'DRS County Waste Raw'!D312</f>
        <v>13556</v>
      </c>
      <c r="E313" s="68">
        <f>'DRS County Waste Raw'!E312</f>
        <v>20166.77858439201</v>
      </c>
      <c r="F313" s="9">
        <f>(INDEX('Resin Fractions'!$A$24:$I$41,MATCH('Disposed Waste by Resin'!$A313,'Resin Fractions'!$A$24:$A$41,0),MATCH('Disposed Waste by Resin'!F$1,'Resin Fractions'!$A$24:$I$24,0)))*$E313</f>
        <v>188.6475479676387</v>
      </c>
      <c r="G313" s="9">
        <f>(INDEX('Resin Fractions'!$A$24:$I$41,MATCH('Disposed Waste by Resin'!$A313,'Resin Fractions'!$A$24:$A$41,0),MATCH('Disposed Waste by Resin'!G$1,'Resin Fractions'!$A$24:$I$24,0)))*$E313</f>
        <v>366.46852001833344</v>
      </c>
      <c r="H313" s="9">
        <f>(INDEX('Resin Fractions'!$A$24:$I$41,MATCH('Disposed Waste by Resin'!$A313,'Resin Fractions'!$A$24:$A$41,0),MATCH('Disposed Waste by Resin'!H$1,'Resin Fractions'!$A$24:$I$24,0)))*$E313</f>
        <v>471.72481452272092</v>
      </c>
      <c r="I313" s="9">
        <f>(INDEX('Resin Fractions'!$A$24:$I$41,MATCH('Disposed Waste by Resin'!$A313,'Resin Fractions'!$A$24:$A$41,0),MATCH('Disposed Waste by Resin'!I$1,'Resin Fractions'!$A$24:$I$24,0)))*$E313</f>
        <v>882.94079073097316</v>
      </c>
      <c r="J313" s="9">
        <f>(INDEX('Resin Fractions'!$A$24:$I$41,MATCH('Disposed Waste by Resin'!$A313,'Resin Fractions'!$A$24:$A$41,0),MATCH('Disposed Waste by Resin'!J$1,'Resin Fractions'!$A$24:$I$24,0)))*$E313</f>
        <v>35.811265723758417</v>
      </c>
      <c r="K313" s="9">
        <f>(INDEX('Resin Fractions'!$A$24:$I$41,MATCH('Disposed Waste by Resin'!$A313,'Resin Fractions'!$A$24:$A$41,0),MATCH('Disposed Waste by Resin'!K$1,'Resin Fractions'!$A$24:$I$24,0)))*$E313</f>
        <v>176.17433943148245</v>
      </c>
      <c r="L313" s="9">
        <f>(INDEX('Resin Fractions'!$A$24:$I$41,MATCH('Disposed Waste by Resin'!$A313,'Resin Fractions'!$A$24:$A$41,0),MATCH('Disposed Waste by Resin'!L$1,'Resin Fractions'!$A$24:$I$24,0)))*$E313</f>
        <v>102.73802088455972</v>
      </c>
      <c r="M313" s="9">
        <f>(INDEX('Resin Fractions'!$A$24:$I$41,MATCH('Disposed Waste by Resin'!$A313,'Resin Fractions'!$A$24:$A$41,0),MATCH('Disposed Waste by Resin'!M$1,'Resin Fractions'!$A$24:$I$24,0)))*$E313</f>
        <v>2224.5052992794663</v>
      </c>
    </row>
    <row r="314" spans="1:13" x14ac:dyDescent="0.2">
      <c r="A314" s="37">
        <f>'DRS County Waste Raw'!A313</f>
        <v>2016</v>
      </c>
      <c r="B314" s="63" t="str">
        <f>'DRS County Waste Raw'!B313</f>
        <v>monterey</v>
      </c>
      <c r="C314" s="63" t="str">
        <f>'DRS County Waste Raw'!C313</f>
        <v>Coastal </v>
      </c>
      <c r="D314" s="63">
        <f>'DRS County Waste Raw'!D313</f>
        <v>435185</v>
      </c>
      <c r="E314" s="68">
        <f>'DRS County Waste Raw'!E313</f>
        <v>368461.92377495457</v>
      </c>
      <c r="F314" s="9">
        <f>(INDEX('Resin Fractions'!$A$24:$I$41,MATCH('Disposed Waste by Resin'!$A314,'Resin Fractions'!$A$24:$A$41,0),MATCH('Disposed Waste by Resin'!F$1,'Resin Fractions'!$A$24:$I$24,0)))*$E314</f>
        <v>3446.7298854255632</v>
      </c>
      <c r="G314" s="9">
        <f>(INDEX('Resin Fractions'!$A$24:$I$41,MATCH('Disposed Waste by Resin'!$A314,'Resin Fractions'!$A$24:$A$41,0),MATCH('Disposed Waste by Resin'!G$1,'Resin Fractions'!$A$24:$I$24,0)))*$E314</f>
        <v>6695.6502410068224</v>
      </c>
      <c r="H314" s="9">
        <f>(INDEX('Resin Fractions'!$A$24:$I$41,MATCH('Disposed Waste by Resin'!$A314,'Resin Fractions'!$A$24:$A$41,0),MATCH('Disposed Waste by Resin'!H$1,'Resin Fractions'!$A$24:$I$24,0)))*$E314</f>
        <v>8618.7603996379912</v>
      </c>
      <c r="I314" s="9">
        <f>(INDEX('Resin Fractions'!$A$24:$I$41,MATCH('Disposed Waste by Resin'!$A314,'Resin Fractions'!$A$24:$A$41,0),MATCH('Disposed Waste by Resin'!I$1,'Resin Fractions'!$A$24:$I$24,0)))*$E314</f>
        <v>16131.979679883119</v>
      </c>
      <c r="J314" s="9">
        <f>(INDEX('Resin Fractions'!$A$24:$I$41,MATCH('Disposed Waste by Resin'!$A314,'Resin Fractions'!$A$24:$A$41,0),MATCH('Disposed Waste by Resin'!J$1,'Resin Fractions'!$A$24:$I$24,0)))*$E314</f>
        <v>654.29824630515839</v>
      </c>
      <c r="K314" s="9">
        <f>(INDEX('Resin Fractions'!$A$24:$I$41,MATCH('Disposed Waste by Resin'!$A314,'Resin Fractions'!$A$24:$A$41,0),MATCH('Disposed Waste by Resin'!K$1,'Resin Fractions'!$A$24:$I$24,0)))*$E314</f>
        <v>3218.8351627436127</v>
      </c>
      <c r="L314" s="9">
        <f>(INDEX('Resin Fractions'!$A$24:$I$41,MATCH('Disposed Waste by Resin'!$A314,'Resin Fractions'!$A$24:$A$41,0),MATCH('Disposed Waste by Resin'!L$1,'Resin Fractions'!$A$24:$I$24,0)))*$E314</f>
        <v>1877.099441616029</v>
      </c>
      <c r="M314" s="9">
        <f>(INDEX('Resin Fractions'!$A$24:$I$41,MATCH('Disposed Waste by Resin'!$A314,'Resin Fractions'!$A$24:$A$41,0),MATCH('Disposed Waste by Resin'!M$1,'Resin Fractions'!$A$24:$I$24,0)))*$E314</f>
        <v>40643.353056618289</v>
      </c>
    </row>
    <row r="315" spans="1:13" x14ac:dyDescent="0.2">
      <c r="A315" s="37">
        <f>'DRS County Waste Raw'!A314</f>
        <v>2016</v>
      </c>
      <c r="B315" s="63" t="str">
        <f>'DRS County Waste Raw'!B314</f>
        <v>napa</v>
      </c>
      <c r="C315" s="63" t="str">
        <f>'DRS County Waste Raw'!C314</f>
        <v>Bay Area </v>
      </c>
      <c r="D315" s="63">
        <f>'DRS County Waste Raw'!D314</f>
        <v>141530</v>
      </c>
      <c r="E315" s="68">
        <f>'DRS County Waste Raw'!E314</f>
        <v>117374.1742286751</v>
      </c>
      <c r="F315" s="9">
        <f>(INDEX('Resin Fractions'!$A$24:$I$41,MATCH('Disposed Waste by Resin'!$A315,'Resin Fractions'!$A$24:$A$41,0),MATCH('Disposed Waste by Resin'!F$1,'Resin Fractions'!$A$24:$I$24,0)))*$E315</f>
        <v>1097.9616833847197</v>
      </c>
      <c r="G315" s="9">
        <f>(INDEX('Resin Fractions'!$A$24:$I$41,MATCH('Disposed Waste by Resin'!$A315,'Resin Fractions'!$A$24:$A$41,0),MATCH('Disposed Waste by Resin'!G$1,'Resin Fractions'!$A$24:$I$24,0)))*$E315</f>
        <v>2132.9108036742678</v>
      </c>
      <c r="H315" s="9">
        <f>(INDEX('Resin Fractions'!$A$24:$I$41,MATCH('Disposed Waste by Resin'!$A315,'Resin Fractions'!$A$24:$A$41,0),MATCH('Disposed Waste by Resin'!H$1,'Resin Fractions'!$A$24:$I$24,0)))*$E315</f>
        <v>2745.5208245620024</v>
      </c>
      <c r="I315" s="9">
        <f>(INDEX('Resin Fractions'!$A$24:$I$41,MATCH('Disposed Waste by Resin'!$A315,'Resin Fractions'!$A$24:$A$41,0),MATCH('Disposed Waste by Resin'!I$1,'Resin Fractions'!$A$24:$I$24,0)))*$E315</f>
        <v>5138.869640045973</v>
      </c>
      <c r="J315" s="9">
        <f>(INDEX('Resin Fractions'!$A$24:$I$41,MATCH('Disposed Waste by Resin'!$A315,'Resin Fractions'!$A$24:$A$41,0),MATCH('Disposed Waste by Resin'!J$1,'Resin Fractions'!$A$24:$I$24,0)))*$E315</f>
        <v>208.42782226324138</v>
      </c>
      <c r="K315" s="9">
        <f>(INDEX('Resin Fractions'!$A$24:$I$41,MATCH('Disposed Waste by Resin'!$A315,'Resin Fractions'!$A$24:$A$41,0),MATCH('Disposed Waste by Resin'!K$1,'Resin Fractions'!$A$24:$I$24,0)))*$E315</f>
        <v>1025.3654308009538</v>
      </c>
      <c r="L315" s="9">
        <f>(INDEX('Resin Fractions'!$A$24:$I$41,MATCH('Disposed Waste by Resin'!$A315,'Resin Fractions'!$A$24:$A$41,0),MATCH('Disposed Waste by Resin'!L$1,'Resin Fractions'!$A$24:$I$24,0)))*$E315</f>
        <v>597.95322851148978</v>
      </c>
      <c r="M315" s="9">
        <f>(INDEX('Resin Fractions'!$A$24:$I$41,MATCH('Disposed Waste by Resin'!$A315,'Resin Fractions'!$A$24:$A$41,0),MATCH('Disposed Waste by Resin'!M$1,'Resin Fractions'!$A$24:$I$24,0)))*$E315</f>
        <v>12947.009433242645</v>
      </c>
    </row>
    <row r="316" spans="1:13" x14ac:dyDescent="0.2">
      <c r="A316" s="37">
        <f>'DRS County Waste Raw'!A315</f>
        <v>2016</v>
      </c>
      <c r="B316" s="63" t="str">
        <f>'DRS County Waste Raw'!B315</f>
        <v>nevada</v>
      </c>
      <c r="C316" s="63" t="str">
        <f>'DRS County Waste Raw'!C315</f>
        <v>Mountain </v>
      </c>
      <c r="D316" s="63">
        <f>'DRS County Waste Raw'!D315</f>
        <v>98149</v>
      </c>
      <c r="E316" s="68">
        <f>'DRS County Waste Raw'!E315</f>
        <v>3950.6715063520869</v>
      </c>
      <c r="F316" s="9">
        <f>(INDEX('Resin Fractions'!$A$24:$I$41,MATCH('Disposed Waste by Resin'!$A316,'Resin Fractions'!$A$24:$A$41,0),MATCH('Disposed Waste by Resin'!F$1,'Resin Fractions'!$A$24:$I$24,0)))*$E316</f>
        <v>36.956050733643117</v>
      </c>
      <c r="G316" s="9">
        <f>(INDEX('Resin Fractions'!$A$24:$I$41,MATCH('Disposed Waste by Resin'!$A316,'Resin Fractions'!$A$24:$A$41,0),MATCH('Disposed Waste by Resin'!G$1,'Resin Fractions'!$A$24:$I$24,0)))*$E316</f>
        <v>71.791175469738391</v>
      </c>
      <c r="H316" s="9">
        <f>(INDEX('Resin Fractions'!$A$24:$I$41,MATCH('Disposed Waste by Resin'!$A316,'Resin Fractions'!$A$24:$A$41,0),MATCH('Disposed Waste by Resin'!H$1,'Resin Fractions'!$A$24:$I$24,0)))*$E316</f>
        <v>92.410881379760113</v>
      </c>
      <c r="I316" s="9">
        <f>(INDEX('Resin Fractions'!$A$24:$I$41,MATCH('Disposed Waste by Resin'!$A316,'Resin Fractions'!$A$24:$A$41,0),MATCH('Disposed Waste by Resin'!I$1,'Resin Fractions'!$A$24:$I$24,0)))*$E316</f>
        <v>172.96808258888314</v>
      </c>
      <c r="J316" s="9">
        <f>(INDEX('Resin Fractions'!$A$24:$I$41,MATCH('Disposed Waste by Resin'!$A316,'Resin Fractions'!$A$24:$A$41,0),MATCH('Disposed Waste by Resin'!J$1,'Resin Fractions'!$A$24:$I$24,0)))*$E316</f>
        <v>7.0154262124319757</v>
      </c>
      <c r="K316" s="9">
        <f>(INDEX('Resin Fractions'!$A$24:$I$41,MATCH('Disposed Waste by Resin'!$A316,'Resin Fractions'!$A$24:$A$41,0),MATCH('Disposed Waste by Resin'!K$1,'Resin Fractions'!$A$24:$I$24,0)))*$E316</f>
        <v>34.512549440148568</v>
      </c>
      <c r="L316" s="9">
        <f>(INDEX('Resin Fractions'!$A$24:$I$41,MATCH('Disposed Waste by Resin'!$A316,'Resin Fractions'!$A$24:$A$41,0),MATCH('Disposed Waste by Resin'!L$1,'Resin Fractions'!$A$24:$I$24,0)))*$E316</f>
        <v>20.126376160135361</v>
      </c>
      <c r="M316" s="9">
        <f>(INDEX('Resin Fractions'!$A$24:$I$41,MATCH('Disposed Waste by Resin'!$A316,'Resin Fractions'!$A$24:$A$41,0),MATCH('Disposed Waste by Resin'!M$1,'Resin Fractions'!$A$24:$I$24,0)))*$E316</f>
        <v>435.78054198474058</v>
      </c>
    </row>
    <row r="317" spans="1:13" x14ac:dyDescent="0.2">
      <c r="A317" s="37">
        <f>'DRS County Waste Raw'!A316</f>
        <v>2016</v>
      </c>
      <c r="B317" s="63" t="str">
        <f>'DRS County Waste Raw'!B316</f>
        <v>orange</v>
      </c>
      <c r="C317" s="63" t="str">
        <f>'DRS County Waste Raw'!C316</f>
        <v>Southern </v>
      </c>
      <c r="D317" s="63">
        <f>'DRS County Waste Raw'!D316</f>
        <v>3160401</v>
      </c>
      <c r="E317" s="68">
        <f>'DRS County Waste Raw'!E316</f>
        <v>2801416.6787658799</v>
      </c>
      <c r="F317" s="9">
        <f>(INDEX('Resin Fractions'!$A$24:$I$41,MATCH('Disposed Waste by Resin'!$A317,'Resin Fractions'!$A$24:$A$41,0),MATCH('Disposed Waste by Resin'!F$1,'Resin Fractions'!$A$24:$I$24,0)))*$E317</f>
        <v>26205.49360788066</v>
      </c>
      <c r="G317" s="9">
        <f>(INDEX('Resin Fractions'!$A$24:$I$41,MATCH('Disposed Waste by Resin'!$A317,'Resin Fractions'!$A$24:$A$41,0),MATCH('Disposed Waste by Resin'!G$1,'Resin Fractions'!$A$24:$I$24,0)))*$E317</f>
        <v>50907.040999426827</v>
      </c>
      <c r="H317" s="9">
        <f>(INDEX('Resin Fractions'!$A$24:$I$41,MATCH('Disposed Waste by Resin'!$A317,'Resin Fractions'!$A$24:$A$41,0),MATCH('Disposed Waste by Resin'!H$1,'Resin Fractions'!$A$24:$I$24,0)))*$E317</f>
        <v>65528.451044454807</v>
      </c>
      <c r="I317" s="9">
        <f>(INDEX('Resin Fractions'!$A$24:$I$41,MATCH('Disposed Waste by Resin'!$A317,'Resin Fractions'!$A$24:$A$41,0),MATCH('Disposed Waste by Resin'!I$1,'Resin Fractions'!$A$24:$I$24,0)))*$E317</f>
        <v>122651.47094096753</v>
      </c>
      <c r="J317" s="9">
        <f>(INDEX('Resin Fractions'!$A$24:$I$41,MATCH('Disposed Waste by Resin'!$A317,'Resin Fractions'!$A$24:$A$41,0),MATCH('Disposed Waste by Resin'!J$1,'Resin Fractions'!$A$24:$I$24,0)))*$E317</f>
        <v>4974.6307605071679</v>
      </c>
      <c r="K317" s="9">
        <f>(INDEX('Resin Fractions'!$A$24:$I$41,MATCH('Disposed Waste by Resin'!$A317,'Resin Fractions'!$A$24:$A$41,0),MATCH('Disposed Waste by Resin'!K$1,'Resin Fractions'!$A$24:$I$24,0)))*$E317</f>
        <v>24472.809615507344</v>
      </c>
      <c r="L317" s="9">
        <f>(INDEX('Resin Fractions'!$A$24:$I$41,MATCH('Disposed Waste by Resin'!$A317,'Resin Fractions'!$A$24:$A$41,0),MATCH('Disposed Waste by Resin'!L$1,'Resin Fractions'!$A$24:$I$24,0)))*$E317</f>
        <v>14271.590479609556</v>
      </c>
      <c r="M317" s="9">
        <f>(INDEX('Resin Fractions'!$A$24:$I$41,MATCH('Disposed Waste by Resin'!$A317,'Resin Fractions'!$A$24:$A$41,0),MATCH('Disposed Waste by Resin'!M$1,'Resin Fractions'!$A$24:$I$24,0)))*$E317</f>
        <v>309011.48744835384</v>
      </c>
    </row>
    <row r="318" spans="1:13" x14ac:dyDescent="0.2">
      <c r="A318" s="37">
        <f>'DRS County Waste Raw'!A317</f>
        <v>2016</v>
      </c>
      <c r="B318" s="63" t="str">
        <f>'DRS County Waste Raw'!B317</f>
        <v>placer</v>
      </c>
      <c r="C318" s="63" t="str">
        <f>'DRS County Waste Raw'!C317</f>
        <v>Central Valley </v>
      </c>
      <c r="D318" s="63">
        <f>'DRS County Waste Raw'!D317</f>
        <v>376307</v>
      </c>
      <c r="E318" s="68">
        <f>'DRS County Waste Raw'!E317</f>
        <v>241767.55898366601</v>
      </c>
      <c r="F318" s="9">
        <f>(INDEX('Resin Fractions'!$A$24:$I$41,MATCH('Disposed Waste by Resin'!$A318,'Resin Fractions'!$A$24:$A$41,0),MATCH('Disposed Waste by Resin'!F$1,'Resin Fractions'!$A$24:$I$24,0)))*$E318</f>
        <v>2261.5836728474237</v>
      </c>
      <c r="G318" s="9">
        <f>(INDEX('Resin Fractions'!$A$24:$I$41,MATCH('Disposed Waste by Resin'!$A318,'Resin Fractions'!$A$24:$A$41,0),MATCH('Disposed Waste by Resin'!G$1,'Resin Fractions'!$A$24:$I$24,0)))*$E318</f>
        <v>4393.3739421208775</v>
      </c>
      <c r="H318" s="9">
        <f>(INDEX('Resin Fractions'!$A$24:$I$41,MATCH('Disposed Waste by Resin'!$A318,'Resin Fractions'!$A$24:$A$41,0),MATCH('Disposed Waste by Resin'!H$1,'Resin Fractions'!$A$24:$I$24,0)))*$E318</f>
        <v>5655.2292891958259</v>
      </c>
      <c r="I318" s="9">
        <f>(INDEX('Resin Fractions'!$A$24:$I$41,MATCH('Disposed Waste by Resin'!$A318,'Resin Fractions'!$A$24:$A$41,0),MATCH('Disposed Waste by Resin'!I$1,'Resin Fractions'!$A$24:$I$24,0)))*$E318</f>
        <v>10585.053969271359</v>
      </c>
      <c r="J318" s="9">
        <f>(INDEX('Resin Fractions'!$A$24:$I$41,MATCH('Disposed Waste by Resin'!$A318,'Resin Fractions'!$A$24:$A$41,0),MATCH('Disposed Waste by Resin'!J$1,'Resin Fractions'!$A$24:$I$24,0)))*$E318</f>
        <v>429.32004543597867</v>
      </c>
      <c r="K318" s="9">
        <f>(INDEX('Resin Fractions'!$A$24:$I$41,MATCH('Disposed Waste by Resin'!$A318,'Resin Fractions'!$A$24:$A$41,0),MATCH('Disposed Waste by Resin'!K$1,'Resin Fractions'!$A$24:$I$24,0)))*$E318</f>
        <v>2112.0497664844784</v>
      </c>
      <c r="L318" s="9">
        <f>(INDEX('Resin Fractions'!$A$24:$I$41,MATCH('Disposed Waste by Resin'!$A318,'Resin Fractions'!$A$24:$A$41,0),MATCH('Disposed Waste by Resin'!L$1,'Resin Fractions'!$A$24:$I$24,0)))*$E318</f>
        <v>1231.6652568049078</v>
      </c>
      <c r="M318" s="9">
        <f>(INDEX('Resin Fractions'!$A$24:$I$41,MATCH('Disposed Waste by Resin'!$A318,'Resin Fractions'!$A$24:$A$41,0),MATCH('Disposed Waste by Resin'!M$1,'Resin Fractions'!$A$24:$I$24,0)))*$E318</f>
        <v>26668.275942160846</v>
      </c>
    </row>
    <row r="319" spans="1:13" x14ac:dyDescent="0.2">
      <c r="A319" s="37">
        <f>'DRS County Waste Raw'!A318</f>
        <v>2016</v>
      </c>
      <c r="B319" s="63" t="str">
        <f>'DRS County Waste Raw'!B318</f>
        <v>plumas</v>
      </c>
      <c r="C319" s="63" t="str">
        <f>'DRS County Waste Raw'!C318</f>
        <v>Mountain </v>
      </c>
      <c r="D319" s="63">
        <f>'DRS County Waste Raw'!D318</f>
        <v>18118</v>
      </c>
      <c r="E319" s="68">
        <f>'DRS County Waste Raw'!E318</f>
        <v>157.68602540834851</v>
      </c>
      <c r="F319" s="9">
        <f>(INDEX('Resin Fractions'!$A$24:$I$41,MATCH('Disposed Waste by Resin'!$A319,'Resin Fractions'!$A$24:$A$41,0),MATCH('Disposed Waste by Resin'!F$1,'Resin Fractions'!$A$24:$I$24,0)))*$E319</f>
        <v>1.4750537334242537</v>
      </c>
      <c r="G319" s="9">
        <f>(INDEX('Resin Fractions'!$A$24:$I$41,MATCH('Disposed Waste by Resin'!$A319,'Resin Fractions'!$A$24:$A$41,0),MATCH('Disposed Waste by Resin'!G$1,'Resin Fractions'!$A$24:$I$24,0)))*$E319</f>
        <v>2.8654534048236524</v>
      </c>
      <c r="H319" s="9">
        <f>(INDEX('Resin Fractions'!$A$24:$I$41,MATCH('Disposed Waste by Resin'!$A319,'Resin Fractions'!$A$24:$A$41,0),MATCH('Disposed Waste by Resin'!H$1,'Resin Fractions'!$A$24:$I$24,0)))*$E319</f>
        <v>3.6884627248373594</v>
      </c>
      <c r="I319" s="9">
        <f>(INDEX('Resin Fractions'!$A$24:$I$41,MATCH('Disposed Waste by Resin'!$A319,'Resin Fractions'!$A$24:$A$41,0),MATCH('Disposed Waste by Resin'!I$1,'Resin Fractions'!$A$24:$I$24,0)))*$E319</f>
        <v>6.9038008910865925</v>
      </c>
      <c r="J319" s="9">
        <f>(INDEX('Resin Fractions'!$A$24:$I$41,MATCH('Disposed Waste by Resin'!$A319,'Resin Fractions'!$A$24:$A$41,0),MATCH('Disposed Waste by Resin'!J$1,'Resin Fractions'!$A$24:$I$24,0)))*$E319</f>
        <v>0.28001180918364976</v>
      </c>
      <c r="K319" s="9">
        <f>(INDEX('Resin Fractions'!$A$24:$I$41,MATCH('Disposed Waste by Resin'!$A319,'Resin Fractions'!$A$24:$A$41,0),MATCH('Disposed Waste by Resin'!K$1,'Resin Fractions'!$A$24:$I$24,0)))*$E319</f>
        <v>1.3775244889826948</v>
      </c>
      <c r="L319" s="9">
        <f>(INDEX('Resin Fractions'!$A$24:$I$41,MATCH('Disposed Waste by Resin'!$A319,'Resin Fractions'!$A$24:$A$41,0),MATCH('Disposed Waste by Resin'!L$1,'Resin Fractions'!$A$24:$I$24,0)))*$E319</f>
        <v>0.80331869087630658</v>
      </c>
      <c r="M319" s="9">
        <f>(INDEX('Resin Fractions'!$A$24:$I$41,MATCH('Disposed Waste by Resin'!$A319,'Resin Fractions'!$A$24:$A$41,0),MATCH('Disposed Waste by Resin'!M$1,'Resin Fractions'!$A$24:$I$24,0)))*$E319</f>
        <v>17.393625743214507</v>
      </c>
    </row>
    <row r="320" spans="1:13" x14ac:dyDescent="0.2">
      <c r="A320" s="37">
        <f>'DRS County Waste Raw'!A319</f>
        <v>2016</v>
      </c>
      <c r="B320" s="63" t="str">
        <f>'DRS County Waste Raw'!B319</f>
        <v>riverside</v>
      </c>
      <c r="C320" s="63" t="str">
        <f>'DRS County Waste Raw'!C319</f>
        <v>Southern </v>
      </c>
      <c r="D320" s="63">
        <f>'DRS County Waste Raw'!D319</f>
        <v>2342612</v>
      </c>
      <c r="E320" s="68">
        <f>'DRS County Waste Raw'!E319</f>
        <v>1958846.10707804</v>
      </c>
      <c r="F320" s="9">
        <f>(INDEX('Resin Fractions'!$A$24:$I$41,MATCH('Disposed Waste by Resin'!$A320,'Resin Fractions'!$A$24:$A$41,0),MATCH('Disposed Waste by Resin'!F$1,'Resin Fractions'!$A$24:$I$24,0)))*$E320</f>
        <v>18323.775083851229</v>
      </c>
      <c r="G320" s="9">
        <f>(INDEX('Resin Fractions'!$A$24:$I$41,MATCH('Disposed Waste by Resin'!$A320,'Resin Fractions'!$A$24:$A$41,0),MATCH('Disposed Waste by Resin'!G$1,'Resin Fractions'!$A$24:$I$24,0)))*$E320</f>
        <v>35595.939668824663</v>
      </c>
      <c r="H320" s="9">
        <f>(INDEX('Resin Fractions'!$A$24:$I$41,MATCH('Disposed Waste by Resin'!$A320,'Resin Fractions'!$A$24:$A$41,0),MATCH('Disposed Waste by Resin'!H$1,'Resin Fractions'!$A$24:$I$24,0)))*$E320</f>
        <v>45819.728355380277</v>
      </c>
      <c r="I320" s="9">
        <f>(INDEX('Resin Fractions'!$A$24:$I$41,MATCH('Disposed Waste by Resin'!$A320,'Resin Fractions'!$A$24:$A$41,0),MATCH('Disposed Waste by Resin'!I$1,'Resin Fractions'!$A$24:$I$24,0)))*$E320</f>
        <v>85762.092515973141</v>
      </c>
      <c r="J320" s="9">
        <f>(INDEX('Resin Fractions'!$A$24:$I$41,MATCH('Disposed Waste by Resin'!$A320,'Resin Fractions'!$A$24:$A$41,0),MATCH('Disposed Waste by Resin'!J$1,'Resin Fractions'!$A$24:$I$24,0)))*$E320</f>
        <v>3478.4315283162155</v>
      </c>
      <c r="K320" s="9">
        <f>(INDEX('Resin Fractions'!$A$24:$I$41,MATCH('Disposed Waste by Resin'!$A320,'Resin Fractions'!$A$24:$A$41,0),MATCH('Disposed Waste by Resin'!K$1,'Resin Fractions'!$A$24:$I$24,0)))*$E320</f>
        <v>17112.223328989789</v>
      </c>
      <c r="L320" s="9">
        <f>(INDEX('Resin Fractions'!$A$24:$I$41,MATCH('Disposed Waste by Resin'!$A320,'Resin Fractions'!$A$24:$A$41,0),MATCH('Disposed Waste by Resin'!L$1,'Resin Fractions'!$A$24:$I$24,0)))*$E320</f>
        <v>9979.1829129505677</v>
      </c>
      <c r="M320" s="9">
        <f>(INDEX('Resin Fractions'!$A$24:$I$41,MATCH('Disposed Waste by Resin'!$A320,'Resin Fractions'!$A$24:$A$41,0),MATCH('Disposed Waste by Resin'!M$1,'Resin Fractions'!$A$24:$I$24,0)))*$E320</f>
        <v>216071.37339428582</v>
      </c>
    </row>
    <row r="321" spans="1:13" x14ac:dyDescent="0.2">
      <c r="A321" s="37">
        <f>'DRS County Waste Raw'!A320</f>
        <v>2016</v>
      </c>
      <c r="B321" s="63" t="str">
        <f>'DRS County Waste Raw'!B320</f>
        <v>sacramento</v>
      </c>
      <c r="C321" s="63" t="str">
        <f>'DRS County Waste Raw'!C320</f>
        <v>Central Valley </v>
      </c>
      <c r="D321" s="63">
        <f>'DRS County Waste Raw'!D320</f>
        <v>1495620</v>
      </c>
      <c r="E321" s="68">
        <f>'DRS County Waste Raw'!E320</f>
        <v>1094033.049001815</v>
      </c>
      <c r="F321" s="9">
        <f>(INDEX('Resin Fractions'!$A$24:$I$41,MATCH('Disposed Waste by Resin'!$A321,'Resin Fractions'!$A$24:$A$41,0),MATCH('Disposed Waste by Resin'!F$1,'Resin Fractions'!$A$24:$I$24,0)))*$E321</f>
        <v>10233.992068990332</v>
      </c>
      <c r="G321" s="9">
        <f>(INDEX('Resin Fractions'!$A$24:$I$41,MATCH('Disposed Waste by Resin'!$A321,'Resin Fractions'!$A$24:$A$41,0),MATCH('Disposed Waste by Resin'!G$1,'Resin Fractions'!$A$24:$I$24,0)))*$E321</f>
        <v>19880.650280413996</v>
      </c>
      <c r="H321" s="9">
        <f>(INDEX('Resin Fractions'!$A$24:$I$41,MATCH('Disposed Waste by Resin'!$A321,'Resin Fractions'!$A$24:$A$41,0),MATCH('Disposed Waste by Resin'!H$1,'Resin Fractions'!$A$24:$I$24,0)))*$E321</f>
        <v>25590.727590053863</v>
      </c>
      <c r="I321" s="9">
        <f>(INDEX('Resin Fractions'!$A$24:$I$41,MATCH('Disposed Waste by Resin'!$A321,'Resin Fractions'!$A$24:$A$41,0),MATCH('Disposed Waste by Resin'!I$1,'Resin Fractions'!$A$24:$I$24,0)))*$E321</f>
        <v>47898.89477534531</v>
      </c>
      <c r="J321" s="9">
        <f>(INDEX('Resin Fractions'!$A$24:$I$41,MATCH('Disposed Waste by Resin'!$A321,'Resin Fractions'!$A$24:$A$41,0),MATCH('Disposed Waste by Resin'!J$1,'Resin Fractions'!$A$24:$I$24,0)))*$E321</f>
        <v>1942.7350810852754</v>
      </c>
      <c r="K321" s="9">
        <f>(INDEX('Resin Fractions'!$A$24:$I$41,MATCH('Disposed Waste by Resin'!$A321,'Resin Fractions'!$A$24:$A$41,0),MATCH('Disposed Waste by Resin'!K$1,'Resin Fractions'!$A$24:$I$24,0)))*$E321</f>
        <v>9557.32959121573</v>
      </c>
      <c r="L321" s="9">
        <f>(INDEX('Resin Fractions'!$A$24:$I$41,MATCH('Disposed Waste by Resin'!$A321,'Resin Fractions'!$A$24:$A$41,0),MATCH('Disposed Waste by Resin'!L$1,'Resin Fractions'!$A$24:$I$24,0)))*$E321</f>
        <v>5573.4628000397433</v>
      </c>
      <c r="M321" s="9">
        <f>(INDEX('Resin Fractions'!$A$24:$I$41,MATCH('Disposed Waste by Resin'!$A321,'Resin Fractions'!$A$24:$A$41,0),MATCH('Disposed Waste by Resin'!M$1,'Resin Fractions'!$A$24:$I$24,0)))*$E321</f>
        <v>120677.79218714422</v>
      </c>
    </row>
    <row r="322" spans="1:13" x14ac:dyDescent="0.2">
      <c r="A322" s="37">
        <f>'DRS County Waste Raw'!A321</f>
        <v>2016</v>
      </c>
      <c r="B322" s="63" t="str">
        <f>'DRS County Waste Raw'!B321</f>
        <v>sanbenito</v>
      </c>
      <c r="C322" s="63" t="str">
        <f>'DRS County Waste Raw'!C321</f>
        <v>Coastal </v>
      </c>
      <c r="D322" s="63">
        <f>'DRS County Waste Raw'!D321</f>
        <v>58710</v>
      </c>
      <c r="E322" s="68">
        <f>'DRS County Waste Raw'!E321</f>
        <v>67581.89655172413</v>
      </c>
      <c r="F322" s="9">
        <f>(INDEX('Resin Fractions'!$A$24:$I$41,MATCH('Disposed Waste by Resin'!$A322,'Resin Fractions'!$A$24:$A$41,0),MATCH('Disposed Waste by Resin'!F$1,'Resin Fractions'!$A$24:$I$24,0)))*$E322</f>
        <v>632.18619761871776</v>
      </c>
      <c r="G322" s="9">
        <f>(INDEX('Resin Fractions'!$A$24:$I$41,MATCH('Disposed Waste by Resin'!$A322,'Resin Fractions'!$A$24:$A$41,0),MATCH('Disposed Waste by Resin'!G$1,'Resin Fractions'!$A$24:$I$24,0)))*$E322</f>
        <v>1228.0909172330817</v>
      </c>
      <c r="H322" s="9">
        <f>(INDEX('Resin Fractions'!$A$24:$I$41,MATCH('Disposed Waste by Resin'!$A322,'Resin Fractions'!$A$24:$A$41,0),MATCH('Disposed Waste by Resin'!H$1,'Resin Fractions'!$A$24:$I$24,0)))*$E322</f>
        <v>1580.8205302868355</v>
      </c>
      <c r="I322" s="9">
        <f>(INDEX('Resin Fractions'!$A$24:$I$41,MATCH('Disposed Waste by Resin'!$A322,'Resin Fractions'!$A$24:$A$41,0),MATCH('Disposed Waste by Resin'!I$1,'Resin Fractions'!$A$24:$I$24,0)))*$E322</f>
        <v>2958.8668775616993</v>
      </c>
      <c r="J322" s="9">
        <f>(INDEX('Resin Fractions'!$A$24:$I$41,MATCH('Disposed Waste by Resin'!$A322,'Resin Fractions'!$A$24:$A$41,0),MATCH('Disposed Waste by Resin'!J$1,'Resin Fractions'!$A$24:$I$24,0)))*$E322</f>
        <v>120.00891691261208</v>
      </c>
      <c r="K322" s="9">
        <f>(INDEX('Resin Fractions'!$A$24:$I$41,MATCH('Disposed Waste by Resin'!$A322,'Resin Fractions'!$A$24:$A$41,0),MATCH('Disposed Waste by Resin'!K$1,'Resin Fractions'!$A$24:$I$24,0)))*$E322</f>
        <v>590.38660699837942</v>
      </c>
      <c r="L322" s="9">
        <f>(INDEX('Resin Fractions'!$A$24:$I$41,MATCH('Disposed Waste by Resin'!$A322,'Resin Fractions'!$A$24:$A$41,0),MATCH('Disposed Waste by Resin'!L$1,'Resin Fractions'!$A$24:$I$24,0)))*$E322</f>
        <v>344.29050084989137</v>
      </c>
      <c r="M322" s="9">
        <f>(INDEX('Resin Fractions'!$A$24:$I$41,MATCH('Disposed Waste by Resin'!$A322,'Resin Fractions'!$A$24:$A$41,0),MATCH('Disposed Waste by Resin'!M$1,'Resin Fractions'!$A$24:$I$24,0)))*$E322</f>
        <v>7454.6505474612159</v>
      </c>
    </row>
    <row r="323" spans="1:13" x14ac:dyDescent="0.2">
      <c r="A323" s="37">
        <f>'DRS County Waste Raw'!A322</f>
        <v>2016</v>
      </c>
      <c r="B323" s="63" t="str">
        <f>'DRS County Waste Raw'!B322</f>
        <v>sanbernardino</v>
      </c>
      <c r="C323" s="63" t="str">
        <f>'DRS County Waste Raw'!C322</f>
        <v>Southern </v>
      </c>
      <c r="D323" s="63">
        <f>'DRS County Waste Raw'!D322</f>
        <v>2122579</v>
      </c>
      <c r="E323" s="68">
        <f>'DRS County Waste Raw'!E322</f>
        <v>1568354.3738656989</v>
      </c>
      <c r="F323" s="9">
        <f>(INDEX('Resin Fractions'!$A$24:$I$41,MATCH('Disposed Waste by Resin'!$A323,'Resin Fractions'!$A$24:$A$41,0),MATCH('Disposed Waste by Resin'!F$1,'Resin Fractions'!$A$24:$I$24,0)))*$E323</f>
        <v>14670.970166899622</v>
      </c>
      <c r="G323" s="9">
        <f>(INDEX('Resin Fractions'!$A$24:$I$41,MATCH('Disposed Waste by Resin'!$A323,'Resin Fractions'!$A$24:$A$41,0),MATCH('Disposed Waste by Resin'!G$1,'Resin Fractions'!$A$24:$I$24,0)))*$E323</f>
        <v>28499.966112568411</v>
      </c>
      <c r="H323" s="9">
        <f>(INDEX('Resin Fractions'!$A$24:$I$41,MATCH('Disposed Waste by Resin'!$A323,'Resin Fractions'!$A$24:$A$41,0),MATCH('Disposed Waste by Resin'!H$1,'Resin Fractions'!$A$24:$I$24,0)))*$E323</f>
        <v>36685.664645035788</v>
      </c>
      <c r="I323" s="9">
        <f>(INDEX('Resin Fractions'!$A$24:$I$41,MATCH('Disposed Waste by Resin'!$A323,'Resin Fractions'!$A$24:$A$41,0),MATCH('Disposed Waste by Resin'!I$1,'Resin Fractions'!$A$24:$I$24,0)))*$E323</f>
        <v>68665.604931027148</v>
      </c>
      <c r="J323" s="9">
        <f>(INDEX('Resin Fractions'!$A$24:$I$41,MATCH('Disposed Waste by Resin'!$A323,'Resin Fractions'!$A$24:$A$41,0),MATCH('Disposed Waste by Resin'!J$1,'Resin Fractions'!$A$24:$I$24,0)))*$E323</f>
        <v>2785.0137292126446</v>
      </c>
      <c r="K323" s="9">
        <f>(INDEX('Resin Fractions'!$A$24:$I$41,MATCH('Disposed Waste by Resin'!$A323,'Resin Fractions'!$A$24:$A$41,0),MATCH('Disposed Waste by Resin'!K$1,'Resin Fractions'!$A$24:$I$24,0)))*$E323</f>
        <v>13700.938633010523</v>
      </c>
      <c r="L323" s="9">
        <f>(INDEX('Resin Fractions'!$A$24:$I$41,MATCH('Disposed Waste by Resin'!$A323,'Resin Fractions'!$A$24:$A$41,0),MATCH('Disposed Waste by Resin'!L$1,'Resin Fractions'!$A$24:$I$24,0)))*$E323</f>
        <v>7989.8543905921752</v>
      </c>
      <c r="M323" s="9">
        <f>(INDEX('Resin Fractions'!$A$24:$I$41,MATCH('Disposed Waste by Resin'!$A323,'Resin Fractions'!$A$24:$A$41,0),MATCH('Disposed Waste by Resin'!M$1,'Resin Fractions'!$A$24:$I$24,0)))*$E323</f>
        <v>172998.0126083463</v>
      </c>
    </row>
    <row r="324" spans="1:13" x14ac:dyDescent="0.2">
      <c r="A324" s="37">
        <f>'DRS County Waste Raw'!A323</f>
        <v>2016</v>
      </c>
      <c r="B324" s="63" t="str">
        <f>'DRS County Waste Raw'!B323</f>
        <v>sandiego</v>
      </c>
      <c r="C324" s="63" t="str">
        <f>'DRS County Waste Raw'!C323</f>
        <v>Southern </v>
      </c>
      <c r="D324" s="63">
        <f>'DRS County Waste Raw'!D323</f>
        <v>3283009</v>
      </c>
      <c r="E324" s="68">
        <f>'DRS County Waste Raw'!E323</f>
        <v>3010177.7223230489</v>
      </c>
      <c r="F324" s="9">
        <f>(INDEX('Resin Fractions'!$A$24:$I$41,MATCH('Disposed Waste by Resin'!$A324,'Resin Fractions'!$A$24:$A$41,0),MATCH('Disposed Waste by Resin'!F$1,'Resin Fractions'!$A$24:$I$24,0)))*$E324</f>
        <v>28158.322058563659</v>
      </c>
      <c r="G324" s="9">
        <f>(INDEX('Resin Fractions'!$A$24:$I$41,MATCH('Disposed Waste by Resin'!$A324,'Resin Fractions'!$A$24:$A$41,0),MATCH('Disposed Waste by Resin'!G$1,'Resin Fractions'!$A$24:$I$24,0)))*$E324</f>
        <v>54700.62411185752</v>
      </c>
      <c r="H324" s="9">
        <f>(INDEX('Resin Fractions'!$A$24:$I$41,MATCH('Disposed Waste by Resin'!$A324,'Resin Fractions'!$A$24:$A$41,0),MATCH('Disposed Waste by Resin'!H$1,'Resin Fractions'!$A$24:$I$24,0)))*$E324</f>
        <v>70411.618881076545</v>
      </c>
      <c r="I324" s="9">
        <f>(INDEX('Resin Fractions'!$A$24:$I$41,MATCH('Disposed Waste by Resin'!$A324,'Resin Fractions'!$A$24:$A$41,0),MATCH('Disposed Waste by Resin'!I$1,'Resin Fractions'!$A$24:$I$24,0)))*$E324</f>
        <v>131791.4354673221</v>
      </c>
      <c r="J324" s="9">
        <f>(INDEX('Resin Fractions'!$A$24:$I$41,MATCH('Disposed Waste by Resin'!$A324,'Resin Fractions'!$A$24:$A$41,0),MATCH('Disposed Waste by Resin'!J$1,'Resin Fractions'!$A$24:$I$24,0)))*$E324</f>
        <v>5345.3393083453884</v>
      </c>
      <c r="K324" s="9">
        <f>(INDEX('Resin Fractions'!$A$24:$I$41,MATCH('Disposed Waste by Resin'!$A324,'Resin Fractions'!$A$24:$A$41,0),MATCH('Disposed Waste by Resin'!K$1,'Resin Fractions'!$A$24:$I$24,0)))*$E324</f>
        <v>26296.518781242696</v>
      </c>
      <c r="L324" s="9">
        <f>(INDEX('Resin Fractions'!$A$24:$I$41,MATCH('Disposed Waste by Resin'!$A324,'Resin Fractions'!$A$24:$A$41,0),MATCH('Disposed Waste by Resin'!L$1,'Resin Fractions'!$A$24:$I$24,0)))*$E324</f>
        <v>15335.106715636379</v>
      </c>
      <c r="M324" s="9">
        <f>(INDEX('Resin Fractions'!$A$24:$I$41,MATCH('Disposed Waste by Resin'!$A324,'Resin Fractions'!$A$24:$A$41,0),MATCH('Disposed Waste by Resin'!M$1,'Resin Fractions'!$A$24:$I$24,0)))*$E324</f>
        <v>332038.96532404423</v>
      </c>
    </row>
    <row r="325" spans="1:13" x14ac:dyDescent="0.2">
      <c r="A325" s="37">
        <f>'DRS County Waste Raw'!A324</f>
        <v>2016</v>
      </c>
      <c r="B325" s="63" t="str">
        <f>'DRS County Waste Raw'!B324</f>
        <v>sanfrancisco</v>
      </c>
      <c r="C325" s="63" t="str">
        <f>'DRS County Waste Raw'!C324</f>
        <v>Bay Area </v>
      </c>
      <c r="D325" s="63">
        <f>'DRS County Waste Raw'!D324</f>
        <v>871613</v>
      </c>
      <c r="E325" s="68">
        <f>'DRS County Waste Raw'!E324</f>
        <v>544674.67332123406</v>
      </c>
      <c r="F325" s="9">
        <f>(INDEX('Resin Fractions'!$A$24:$I$41,MATCH('Disposed Waste by Resin'!$A325,'Resin Fractions'!$A$24:$A$41,0),MATCH('Disposed Waste by Resin'!F$1,'Resin Fractions'!$A$24:$I$24,0)))*$E325</f>
        <v>5095.0894875024578</v>
      </c>
      <c r="G325" s="9">
        <f>(INDEX('Resin Fractions'!$A$24:$I$41,MATCH('Disposed Waste by Resin'!$A325,'Resin Fractions'!$A$24:$A$41,0),MATCH('Disposed Waste by Resin'!G$1,'Resin Fractions'!$A$24:$I$24,0)))*$E325</f>
        <v>9897.7692737691959</v>
      </c>
      <c r="H325" s="9">
        <f>(INDEX('Resin Fractions'!$A$24:$I$41,MATCH('Disposed Waste by Resin'!$A325,'Resin Fractions'!$A$24:$A$41,0),MATCH('Disposed Waste by Resin'!H$1,'Resin Fractions'!$A$24:$I$24,0)))*$E325</f>
        <v>12740.585124812034</v>
      </c>
      <c r="I325" s="9">
        <f>(INDEX('Resin Fractions'!$A$24:$I$41,MATCH('Disposed Waste by Resin'!$A325,'Resin Fractions'!$A$24:$A$41,0),MATCH('Disposed Waste by Resin'!I$1,'Resin Fractions'!$A$24:$I$24,0)))*$E325</f>
        <v>23846.916588135071</v>
      </c>
      <c r="J325" s="9">
        <f>(INDEX('Resin Fractions'!$A$24:$I$41,MATCH('Disposed Waste by Resin'!$A325,'Resin Fractions'!$A$24:$A$41,0),MATCH('Disposed Waste by Resin'!J$1,'Resin Fractions'!$A$24:$I$24,0)))*$E325</f>
        <v>967.20898569314431</v>
      </c>
      <c r="K325" s="9">
        <f>(INDEX('Resin Fractions'!$A$24:$I$41,MATCH('Disposed Waste by Resin'!$A325,'Resin Fractions'!$A$24:$A$41,0),MATCH('Disposed Waste by Resin'!K$1,'Resin Fractions'!$A$24:$I$24,0)))*$E325</f>
        <v>4758.2066900706168</v>
      </c>
      <c r="L325" s="9">
        <f>(INDEX('Resin Fractions'!$A$24:$I$41,MATCH('Disposed Waste by Resin'!$A325,'Resin Fractions'!$A$24:$A$41,0),MATCH('Disposed Waste by Resin'!L$1,'Resin Fractions'!$A$24:$I$24,0)))*$E325</f>
        <v>2774.8010287709885</v>
      </c>
      <c r="M325" s="9">
        <f>(INDEX('Resin Fractions'!$A$24:$I$41,MATCH('Disposed Waste by Resin'!$A325,'Resin Fractions'!$A$24:$A$41,0),MATCH('Disposed Waste by Resin'!M$1,'Resin Fractions'!$A$24:$I$24,0)))*$E325</f>
        <v>60080.577178753498</v>
      </c>
    </row>
    <row r="326" spans="1:13" x14ac:dyDescent="0.2">
      <c r="A326" s="37">
        <f>'DRS County Waste Raw'!A325</f>
        <v>2016</v>
      </c>
      <c r="B326" s="63" t="str">
        <f>'DRS County Waste Raw'!B325</f>
        <v>sanjoaquin</v>
      </c>
      <c r="C326" s="63" t="str">
        <f>'DRS County Waste Raw'!C325</f>
        <v>Central Valley </v>
      </c>
      <c r="D326" s="63">
        <f>'DRS County Waste Raw'!D325</f>
        <v>733728</v>
      </c>
      <c r="E326" s="68">
        <f>'DRS County Waste Raw'!E325</f>
        <v>676995.09981851175</v>
      </c>
      <c r="F326" s="9">
        <f>(INDEX('Resin Fractions'!$A$24:$I$41,MATCH('Disposed Waste by Resin'!$A326,'Resin Fractions'!$A$24:$A$41,0),MATCH('Disposed Waste by Resin'!F$1,'Resin Fractions'!$A$24:$I$24,0)))*$E326</f>
        <v>6332.863973907678</v>
      </c>
      <c r="G326" s="9">
        <f>(INDEX('Resin Fractions'!$A$24:$I$41,MATCH('Disposed Waste by Resin'!$A326,'Resin Fractions'!$A$24:$A$41,0),MATCH('Disposed Waste by Resin'!G$1,'Resin Fractions'!$A$24:$I$24,0)))*$E326</f>
        <v>12302.281757690729</v>
      </c>
      <c r="H326" s="9">
        <f>(INDEX('Resin Fractions'!$A$24:$I$41,MATCH('Disposed Waste by Resin'!$A326,'Resin Fractions'!$A$24:$A$41,0),MATCH('Disposed Waste by Resin'!H$1,'Resin Fractions'!$A$24:$I$24,0)))*$E326</f>
        <v>15835.71647589973</v>
      </c>
      <c r="I326" s="9">
        <f>(INDEX('Resin Fractions'!$A$24:$I$41,MATCH('Disposed Waste by Resin'!$A326,'Resin Fractions'!$A$24:$A$41,0),MATCH('Disposed Waste by Resin'!I$1,'Resin Fractions'!$A$24:$I$24,0)))*$E326</f>
        <v>29640.162222903276</v>
      </c>
      <c r="J326" s="9">
        <f>(INDEX('Resin Fractions'!$A$24:$I$41,MATCH('Disposed Waste by Resin'!$A326,'Resin Fractions'!$A$24:$A$41,0),MATCH('Disposed Waste by Resin'!J$1,'Resin Fractions'!$A$24:$I$24,0)))*$E326</f>
        <v>1202.1776959482588</v>
      </c>
      <c r="K326" s="9">
        <f>(INDEX('Resin Fractions'!$A$24:$I$41,MATCH('Disposed Waste by Resin'!$A326,'Resin Fractions'!$A$24:$A$41,0),MATCH('Disposed Waste by Resin'!K$1,'Resin Fractions'!$A$24:$I$24,0)))*$E326</f>
        <v>5914.1406253740834</v>
      </c>
      <c r="L326" s="9">
        <f>(INDEX('Resin Fractions'!$A$24:$I$41,MATCH('Disposed Waste by Resin'!$A326,'Resin Fractions'!$A$24:$A$41,0),MATCH('Disposed Waste by Resin'!L$1,'Resin Fractions'!$A$24:$I$24,0)))*$E326</f>
        <v>3448.89672948208</v>
      </c>
      <c r="M326" s="9">
        <f>(INDEX('Resin Fractions'!$A$24:$I$41,MATCH('Disposed Waste by Resin'!$A326,'Resin Fractions'!$A$24:$A$41,0),MATCH('Disposed Waste by Resin'!M$1,'Resin Fractions'!$A$24:$I$24,0)))*$E326</f>
        <v>74676.239481205819</v>
      </c>
    </row>
    <row r="327" spans="1:13" x14ac:dyDescent="0.2">
      <c r="A327" s="37">
        <f>'DRS County Waste Raw'!A326</f>
        <v>2016</v>
      </c>
      <c r="B327" s="63" t="str">
        <f>'DRS County Waste Raw'!B326</f>
        <v>sanluisobispo</v>
      </c>
      <c r="C327" s="63" t="str">
        <f>'DRS County Waste Raw'!C326</f>
        <v>Coastal </v>
      </c>
      <c r="D327" s="63">
        <f>'DRS County Waste Raw'!D326</f>
        <v>277704</v>
      </c>
      <c r="E327" s="68">
        <f>'DRS County Waste Raw'!E326</f>
        <v>271971.99637023592</v>
      </c>
      <c r="F327" s="9">
        <f>(INDEX('Resin Fractions'!$A$24:$I$41,MATCH('Disposed Waste by Resin'!$A327,'Resin Fractions'!$A$24:$A$41,0),MATCH('Disposed Waste by Resin'!F$1,'Resin Fractions'!$A$24:$I$24,0)))*$E327</f>
        <v>2544.1272147856698</v>
      </c>
      <c r="G327" s="9">
        <f>(INDEX('Resin Fractions'!$A$24:$I$41,MATCH('Disposed Waste by Resin'!$A327,'Resin Fractions'!$A$24:$A$41,0),MATCH('Disposed Waste by Resin'!G$1,'Resin Fractions'!$A$24:$I$24,0)))*$E327</f>
        <v>4942.2457126281151</v>
      </c>
      <c r="H327" s="9">
        <f>(INDEX('Resin Fractions'!$A$24:$I$41,MATCH('Disposed Waste by Resin'!$A327,'Resin Fractions'!$A$24:$A$41,0),MATCH('Disposed Waste by Resin'!H$1,'Resin Fractions'!$A$24:$I$24,0)))*$E327</f>
        <v>6361.7468207053034</v>
      </c>
      <c r="I327" s="9">
        <f>(INDEX('Resin Fractions'!$A$24:$I$41,MATCH('Disposed Waste by Resin'!$A327,'Resin Fractions'!$A$24:$A$41,0),MATCH('Disposed Waste by Resin'!I$1,'Resin Fractions'!$A$24:$I$24,0)))*$E327</f>
        <v>11907.4629855692</v>
      </c>
      <c r="J327" s="9">
        <f>(INDEX('Resin Fractions'!$A$24:$I$41,MATCH('Disposed Waste by Resin'!$A327,'Resin Fractions'!$A$24:$A$41,0),MATCH('Disposed Waste by Resin'!J$1,'Resin Fractions'!$A$24:$I$24,0)))*$E327</f>
        <v>482.95573785758455</v>
      </c>
      <c r="K327" s="9">
        <f>(INDEX('Resin Fractions'!$A$24:$I$41,MATCH('Disposed Waste by Resin'!$A327,'Resin Fractions'!$A$24:$A$41,0),MATCH('Disposed Waste by Resin'!K$1,'Resin Fractions'!$A$24:$I$24,0)))*$E327</f>
        <v>2375.9117800535114</v>
      </c>
      <c r="L327" s="9">
        <f>(INDEX('Resin Fractions'!$A$24:$I$41,MATCH('Disposed Waste by Resin'!$A327,'Resin Fractions'!$A$24:$A$41,0),MATCH('Disposed Waste by Resin'!L$1,'Resin Fractions'!$A$24:$I$24,0)))*$E327</f>
        <v>1385.5393178524894</v>
      </c>
      <c r="M327" s="9">
        <f>(INDEX('Resin Fractions'!$A$24:$I$41,MATCH('Disposed Waste by Resin'!$A327,'Resin Fractions'!$A$24:$A$41,0),MATCH('Disposed Waste by Resin'!M$1,'Resin Fractions'!$A$24:$I$24,0)))*$E327</f>
        <v>29999.989569451867</v>
      </c>
    </row>
    <row r="328" spans="1:13" x14ac:dyDescent="0.2">
      <c r="A328" s="37">
        <f>'DRS County Waste Raw'!A327</f>
        <v>2016</v>
      </c>
      <c r="B328" s="63" t="str">
        <f>'DRS County Waste Raw'!B327</f>
        <v>sanmateo</v>
      </c>
      <c r="C328" s="63" t="str">
        <f>'DRS County Waste Raw'!C327</f>
        <v>Bay Area </v>
      </c>
      <c r="D328" s="63">
        <f>'DRS County Waste Raw'!D327</f>
        <v>767099</v>
      </c>
      <c r="E328" s="68">
        <f>'DRS County Waste Raw'!E327</f>
        <v>541806.64246823953</v>
      </c>
      <c r="F328" s="9">
        <f>(INDEX('Resin Fractions'!$A$24:$I$41,MATCH('Disposed Waste by Resin'!$A328,'Resin Fractions'!$A$24:$A$41,0),MATCH('Disposed Waste by Resin'!F$1,'Resin Fractions'!$A$24:$I$24,0)))*$E328</f>
        <v>5068.260860131516</v>
      </c>
      <c r="G328" s="9">
        <f>(INDEX('Resin Fractions'!$A$24:$I$41,MATCH('Disposed Waste by Resin'!$A328,'Resin Fractions'!$A$24:$A$41,0),MATCH('Disposed Waste by Resin'!G$1,'Resin Fractions'!$A$24:$I$24,0)))*$E328</f>
        <v>9845.651727197961</v>
      </c>
      <c r="H328" s="9">
        <f>(INDEX('Resin Fractions'!$A$24:$I$41,MATCH('Disposed Waste by Resin'!$A328,'Resin Fractions'!$A$24:$A$41,0),MATCH('Disposed Waste by Resin'!H$1,'Resin Fractions'!$A$24:$I$24,0)))*$E328</f>
        <v>12673.498489407539</v>
      </c>
      <c r="I328" s="9">
        <f>(INDEX('Resin Fractions'!$A$24:$I$41,MATCH('Disposed Waste by Resin'!$A328,'Resin Fractions'!$A$24:$A$41,0),MATCH('Disposed Waste by Resin'!I$1,'Resin Fractions'!$A$24:$I$24,0)))*$E328</f>
        <v>23721.348619082062</v>
      </c>
      <c r="J328" s="9">
        <f>(INDEX('Resin Fractions'!$A$24:$I$41,MATCH('Disposed Waste by Resin'!$A328,'Resin Fractions'!$A$24:$A$41,0),MATCH('Disposed Waste by Resin'!J$1,'Resin Fractions'!$A$24:$I$24,0)))*$E328</f>
        <v>962.1160644538536</v>
      </c>
      <c r="K328" s="9">
        <f>(INDEX('Resin Fractions'!$A$24:$I$41,MATCH('Disposed Waste by Resin'!$A328,'Resin Fractions'!$A$24:$A$41,0),MATCH('Disposed Waste by Resin'!K$1,'Resin Fractions'!$A$24:$I$24,0)))*$E328</f>
        <v>4733.151947743725</v>
      </c>
      <c r="L328" s="9">
        <f>(INDEX('Resin Fractions'!$A$24:$I$41,MATCH('Disposed Waste by Resin'!$A328,'Resin Fractions'!$A$24:$A$41,0),MATCH('Disposed Waste by Resin'!L$1,'Resin Fractions'!$A$24:$I$24,0)))*$E328</f>
        <v>2760.1900777735614</v>
      </c>
      <c r="M328" s="9">
        <f>(INDEX('Resin Fractions'!$A$24:$I$41,MATCH('Disposed Waste by Resin'!$A328,'Resin Fractions'!$A$24:$A$41,0),MATCH('Disposed Waste by Resin'!M$1,'Resin Fractions'!$A$24:$I$24,0)))*$E328</f>
        <v>59764.217785790206</v>
      </c>
    </row>
    <row r="329" spans="1:13" x14ac:dyDescent="0.2">
      <c r="A329" s="37">
        <f>'DRS County Waste Raw'!A328</f>
        <v>2016</v>
      </c>
      <c r="B329" s="63" t="str">
        <f>'DRS County Waste Raw'!B328</f>
        <v>santabarbara</v>
      </c>
      <c r="C329" s="63" t="str">
        <f>'DRS County Waste Raw'!C328</f>
        <v>Coastal </v>
      </c>
      <c r="D329" s="63">
        <f>'DRS County Waste Raw'!D328</f>
        <v>445341</v>
      </c>
      <c r="E329" s="68">
        <f>'DRS County Waste Raw'!E328</f>
        <v>377228.38475499093</v>
      </c>
      <c r="F329" s="9">
        <f>(INDEX('Resin Fractions'!$A$24:$I$41,MATCH('Disposed Waste by Resin'!$A329,'Resin Fractions'!$A$24:$A$41,0),MATCH('Disposed Waste by Resin'!F$1,'Resin Fractions'!$A$24:$I$24,0)))*$E329</f>
        <v>3528.7346221423022</v>
      </c>
      <c r="G329" s="9">
        <f>(INDEX('Resin Fractions'!$A$24:$I$41,MATCH('Disposed Waste by Resin'!$A329,'Resin Fractions'!$A$24:$A$41,0),MATCH('Disposed Waste by Resin'!G$1,'Resin Fractions'!$A$24:$I$24,0)))*$E329</f>
        <v>6854.9534221127424</v>
      </c>
      <c r="H329" s="9">
        <f>(INDEX('Resin Fractions'!$A$24:$I$41,MATCH('Disposed Waste by Resin'!$A329,'Resin Fractions'!$A$24:$A$41,0),MATCH('Disposed Waste by Resin'!H$1,'Resin Fractions'!$A$24:$I$24,0)))*$E329</f>
        <v>8823.818295351135</v>
      </c>
      <c r="I329" s="9">
        <f>(INDEX('Resin Fractions'!$A$24:$I$41,MATCH('Disposed Waste by Resin'!$A329,'Resin Fractions'!$A$24:$A$41,0),MATCH('Disposed Waste by Resin'!I$1,'Resin Fractions'!$A$24:$I$24,0)))*$E329</f>
        <v>16515.792392321786</v>
      </c>
      <c r="J329" s="9">
        <f>(INDEX('Resin Fractions'!$A$24:$I$41,MATCH('Disposed Waste by Resin'!$A329,'Resin Fractions'!$A$24:$A$41,0),MATCH('Disposed Waste by Resin'!J$1,'Resin Fractions'!$A$24:$I$24,0)))*$E329</f>
        <v>669.86533662150725</v>
      </c>
      <c r="K329" s="9">
        <f>(INDEX('Resin Fractions'!$A$24:$I$41,MATCH('Disposed Waste by Resin'!$A329,'Resin Fractions'!$A$24:$A$41,0),MATCH('Disposed Waste by Resin'!K$1,'Resin Fractions'!$A$24:$I$24,0)))*$E329</f>
        <v>3295.4178190090547</v>
      </c>
      <c r="L329" s="9">
        <f>(INDEX('Resin Fractions'!$A$24:$I$41,MATCH('Disposed Waste by Resin'!$A329,'Resin Fractions'!$A$24:$A$41,0),MATCH('Disposed Waste by Resin'!L$1,'Resin Fractions'!$A$24:$I$24,0)))*$E329</f>
        <v>1921.7594673847309</v>
      </c>
      <c r="M329" s="9">
        <f>(INDEX('Resin Fractions'!$A$24:$I$41,MATCH('Disposed Waste by Resin'!$A329,'Resin Fractions'!$A$24:$A$41,0),MATCH('Disposed Waste by Resin'!M$1,'Resin Fractions'!$A$24:$I$24,0)))*$E329</f>
        <v>41610.341354943252</v>
      </c>
    </row>
    <row r="330" spans="1:13" x14ac:dyDescent="0.2">
      <c r="A330" s="37">
        <f>'DRS County Waste Raw'!A329</f>
        <v>2016</v>
      </c>
      <c r="B330" s="63" t="str">
        <f>'DRS County Waste Raw'!B329</f>
        <v>santaclara</v>
      </c>
      <c r="C330" s="63" t="str">
        <f>'DRS County Waste Raw'!C329</f>
        <v>Bay Area </v>
      </c>
      <c r="D330" s="63">
        <f>'DRS County Waste Raw'!D329</f>
        <v>1928438</v>
      </c>
      <c r="E330" s="68">
        <f>'DRS County Waste Raw'!E329</f>
        <v>1239762.4773139739</v>
      </c>
      <c r="F330" s="9">
        <f>(INDEX('Resin Fractions'!$A$24:$I$41,MATCH('Disposed Waste by Resin'!$A330,'Resin Fractions'!$A$24:$A$41,0),MATCH('Disposed Waste by Resin'!F$1,'Resin Fractions'!$A$24:$I$24,0)))*$E330</f>
        <v>11597.199345887371</v>
      </c>
      <c r="G330" s="9">
        <f>(INDEX('Resin Fractions'!$A$24:$I$41,MATCH('Disposed Waste by Resin'!$A330,'Resin Fractions'!$A$24:$A$41,0),MATCH('Disposed Waste by Resin'!G$1,'Resin Fractions'!$A$24:$I$24,0)))*$E330</f>
        <v>22528.829695544158</v>
      </c>
      <c r="H330" s="9">
        <f>(INDEX('Resin Fractions'!$A$24:$I$41,MATCH('Disposed Waste by Resin'!$A330,'Resin Fractions'!$A$24:$A$41,0),MATCH('Disposed Waste by Resin'!H$1,'Resin Fractions'!$A$24:$I$24,0)))*$E330</f>
        <v>28999.511360519791</v>
      </c>
      <c r="I330" s="9">
        <f>(INDEX('Resin Fractions'!$A$24:$I$41,MATCH('Disposed Waste by Resin'!$A330,'Resin Fractions'!$A$24:$A$41,0),MATCH('Disposed Waste by Resin'!I$1,'Resin Fractions'!$A$24:$I$24,0)))*$E330</f>
        <v>54279.212590025651</v>
      </c>
      <c r="J330" s="9">
        <f>(INDEX('Resin Fractions'!$A$24:$I$41,MATCH('Disposed Waste by Resin'!$A330,'Resin Fractions'!$A$24:$A$41,0),MATCH('Disposed Waste by Resin'!J$1,'Resin Fractions'!$A$24:$I$24,0)))*$E330</f>
        <v>2201.5148985568253</v>
      </c>
      <c r="K330" s="9">
        <f>(INDEX('Resin Fractions'!$A$24:$I$41,MATCH('Disposed Waste by Resin'!$A330,'Resin Fractions'!$A$24:$A$41,0),MATCH('Disposed Waste by Resin'!K$1,'Resin Fractions'!$A$24:$I$24,0)))*$E330</f>
        <v>10830.402812165965</v>
      </c>
      <c r="L330" s="9">
        <f>(INDEX('Resin Fractions'!$A$24:$I$41,MATCH('Disposed Waste by Resin'!$A330,'Resin Fractions'!$A$24:$A$41,0),MATCH('Disposed Waste by Resin'!L$1,'Resin Fractions'!$A$24:$I$24,0)))*$E330</f>
        <v>6315.8695749629833</v>
      </c>
      <c r="M330" s="9">
        <f>(INDEX('Resin Fractions'!$A$24:$I$41,MATCH('Disposed Waste by Resin'!$A330,'Resin Fractions'!$A$24:$A$41,0),MATCH('Disposed Waste by Resin'!M$1,'Resin Fractions'!$A$24:$I$24,0)))*$E330</f>
        <v>136752.54027766272</v>
      </c>
    </row>
    <row r="331" spans="1:13" x14ac:dyDescent="0.2">
      <c r="A331" s="37">
        <f>'DRS County Waste Raw'!A330</f>
        <v>2016</v>
      </c>
      <c r="B331" s="63" t="str">
        <f>'DRS County Waste Raw'!B330</f>
        <v>santacruz</v>
      </c>
      <c r="C331" s="63" t="str">
        <f>'DRS County Waste Raw'!C330</f>
        <v>Coastal </v>
      </c>
      <c r="D331" s="63">
        <f>'DRS County Waste Raw'!D330</f>
        <v>275101</v>
      </c>
      <c r="E331" s="68">
        <f>'DRS County Waste Raw'!E330</f>
        <v>191464.40108892921</v>
      </c>
      <c r="F331" s="9">
        <f>(INDEX('Resin Fractions'!$A$24:$I$41,MATCH('Disposed Waste by Resin'!$A331,'Resin Fractions'!$A$24:$A$41,0),MATCH('Disposed Waste by Resin'!F$1,'Resin Fractions'!$A$24:$I$24,0)))*$E331</f>
        <v>1791.029223500939</v>
      </c>
      <c r="G331" s="9">
        <f>(INDEX('Resin Fractions'!$A$24:$I$41,MATCH('Disposed Waste by Resin'!$A331,'Resin Fractions'!$A$24:$A$41,0),MATCH('Disposed Waste by Resin'!G$1,'Resin Fractions'!$A$24:$I$24,0)))*$E331</f>
        <v>3479.2703955980796</v>
      </c>
      <c r="H331" s="9">
        <f>(INDEX('Resin Fractions'!$A$24:$I$41,MATCH('Disposed Waste by Resin'!$A331,'Resin Fractions'!$A$24:$A$41,0),MATCH('Disposed Waste by Resin'!H$1,'Resin Fractions'!$A$24:$I$24,0)))*$E331</f>
        <v>4478.5789020999409</v>
      </c>
      <c r="I331" s="9">
        <f>(INDEX('Resin Fractions'!$A$24:$I$41,MATCH('Disposed Waste by Resin'!$A331,'Resin Fractions'!$A$24:$A$41,0),MATCH('Disposed Waste by Resin'!I$1,'Resin Fractions'!$A$24:$I$24,0)))*$E331</f>
        <v>8382.683877192374</v>
      </c>
      <c r="J331" s="9">
        <f>(INDEX('Resin Fractions'!$A$24:$I$41,MATCH('Disposed Waste by Resin'!$A331,'Resin Fractions'!$A$24:$A$41,0),MATCH('Disposed Waste by Resin'!J$1,'Resin Fractions'!$A$24:$I$24,0)))*$E331</f>
        <v>339.99394178614756</v>
      </c>
      <c r="K331" s="9">
        <f>(INDEX('Resin Fractions'!$A$24:$I$41,MATCH('Disposed Waste by Resin'!$A331,'Resin Fractions'!$A$24:$A$41,0),MATCH('Disposed Waste by Resin'!K$1,'Resin Fractions'!$A$24:$I$24,0)))*$E331</f>
        <v>1672.6079599342931</v>
      </c>
      <c r="L331" s="9">
        <f>(INDEX('Resin Fractions'!$A$24:$I$41,MATCH('Disposed Waste by Resin'!$A331,'Resin Fractions'!$A$24:$A$41,0),MATCH('Disposed Waste by Resin'!L$1,'Resin Fractions'!$A$24:$I$24,0)))*$E331</f>
        <v>975.39989123241332</v>
      </c>
      <c r="M331" s="9">
        <f>(INDEX('Resin Fractions'!$A$24:$I$41,MATCH('Disposed Waste by Resin'!$A331,'Resin Fractions'!$A$24:$A$41,0),MATCH('Disposed Waste by Resin'!M$1,'Resin Fractions'!$A$24:$I$24,0)))*$E331</f>
        <v>21119.564191344187</v>
      </c>
    </row>
    <row r="332" spans="1:13" x14ac:dyDescent="0.2">
      <c r="A332" s="37">
        <f>'DRS County Waste Raw'!A331</f>
        <v>2016</v>
      </c>
      <c r="B332" s="63" t="str">
        <f>'DRS County Waste Raw'!B331</f>
        <v>shasta</v>
      </c>
      <c r="C332" s="63" t="str">
        <f>'DRS County Waste Raw'!C331</f>
        <v>Central Valley </v>
      </c>
      <c r="D332" s="63">
        <f>'DRS County Waste Raw'!D331</f>
        <v>177785</v>
      </c>
      <c r="E332" s="68">
        <f>'DRS County Waste Raw'!E331</f>
        <v>160922.54083484571</v>
      </c>
      <c r="F332" s="9">
        <f>(INDEX('Resin Fractions'!$A$24:$I$41,MATCH('Disposed Waste by Resin'!$A332,'Resin Fractions'!$A$24:$A$41,0),MATCH('Disposed Waste by Resin'!F$1,'Resin Fractions'!$A$24:$I$24,0)))*$E332</f>
        <v>1505.3293025545993</v>
      </c>
      <c r="G332" s="9">
        <f>(INDEX('Resin Fractions'!$A$24:$I$41,MATCH('Disposed Waste by Resin'!$A332,'Resin Fractions'!$A$24:$A$41,0),MATCH('Disposed Waste by Resin'!G$1,'Resin Fractions'!$A$24:$I$24,0)))*$E332</f>
        <v>2924.2670132242965</v>
      </c>
      <c r="H332" s="9">
        <f>(INDEX('Resin Fractions'!$A$24:$I$41,MATCH('Disposed Waste by Resin'!$A332,'Resin Fractions'!$A$24:$A$41,0),MATCH('Disposed Waste by Resin'!H$1,'Resin Fractions'!$A$24:$I$24,0)))*$E332</f>
        <v>3764.1686504454251</v>
      </c>
      <c r="I332" s="9">
        <f>(INDEX('Resin Fractions'!$A$24:$I$41,MATCH('Disposed Waste by Resin'!$A332,'Resin Fractions'!$A$24:$A$41,0),MATCH('Disposed Waste by Resin'!I$1,'Resin Fractions'!$A$24:$I$24,0)))*$E332</f>
        <v>7045.5018314686176</v>
      </c>
      <c r="J332" s="9">
        <f>(INDEX('Resin Fractions'!$A$24:$I$41,MATCH('Disposed Waste by Resin'!$A332,'Resin Fractions'!$A$24:$A$41,0),MATCH('Disposed Waste by Resin'!J$1,'Resin Fractions'!$A$24:$I$24,0)))*$E332</f>
        <v>285.75906888962169</v>
      </c>
      <c r="K332" s="9">
        <f>(INDEX('Resin Fractions'!$A$24:$I$41,MATCH('Disposed Waste by Resin'!$A332,'Resin Fractions'!$A$24:$A$41,0),MATCH('Disposed Waste by Resin'!K$1,'Resin Fractions'!$A$24:$I$24,0)))*$E332</f>
        <v>1405.7982643373884</v>
      </c>
      <c r="L332" s="9">
        <f>(INDEX('Resin Fractions'!$A$24:$I$41,MATCH('Disposed Waste by Resin'!$A332,'Resin Fractions'!$A$24:$A$41,0),MATCH('Disposed Waste by Resin'!L$1,'Resin Fractions'!$A$24:$I$24,0)))*$E332</f>
        <v>819.80685670255389</v>
      </c>
      <c r="M332" s="9">
        <f>(INDEX('Resin Fractions'!$A$24:$I$41,MATCH('Disposed Waste by Resin'!$A332,'Resin Fractions'!$A$24:$A$41,0),MATCH('Disposed Waste by Resin'!M$1,'Resin Fractions'!$A$24:$I$24,0)))*$E332</f>
        <v>17750.630987622499</v>
      </c>
    </row>
    <row r="333" spans="1:13" x14ac:dyDescent="0.2">
      <c r="A333" s="37">
        <f>'DRS County Waste Raw'!A332</f>
        <v>2016</v>
      </c>
      <c r="B333" s="63" t="str">
        <f>'DRS County Waste Raw'!B332</f>
        <v>sierra</v>
      </c>
      <c r="C333" s="63" t="str">
        <f>'DRS County Waste Raw'!C332</f>
        <v>Mountain </v>
      </c>
      <c r="D333" s="63">
        <f>'DRS County Waste Raw'!D332</f>
        <v>3201</v>
      </c>
      <c r="E333" s="68">
        <f>'DRS County Waste Raw'!E332</f>
        <v>2427.2323049001811</v>
      </c>
      <c r="F333" s="9">
        <f>(INDEX('Resin Fractions'!$A$24:$I$41,MATCH('Disposed Waste by Resin'!$A333,'Resin Fractions'!$A$24:$A$41,0),MATCH('Disposed Waste by Resin'!F$1,'Resin Fractions'!$A$24:$I$24,0)))*$E333</f>
        <v>22.705233795825091</v>
      </c>
      <c r="G333" s="9">
        <f>(INDEX('Resin Fractions'!$A$24:$I$41,MATCH('Disposed Waste by Resin'!$A333,'Resin Fractions'!$A$24:$A$41,0),MATCH('Disposed Waste by Resin'!G$1,'Resin Fractions'!$A$24:$I$24,0)))*$E333</f>
        <v>44.107403014078088</v>
      </c>
      <c r="H333" s="9">
        <f>(INDEX('Resin Fractions'!$A$24:$I$41,MATCH('Disposed Waste by Resin'!$A333,'Resin Fractions'!$A$24:$A$41,0),MATCH('Disposed Waste by Resin'!H$1,'Resin Fractions'!$A$24:$I$24,0)))*$E333</f>
        <v>56.775835765795087</v>
      </c>
      <c r="I333" s="9">
        <f>(INDEX('Resin Fractions'!$A$24:$I$41,MATCH('Disposed Waste by Resin'!$A333,'Resin Fractions'!$A$24:$A$41,0),MATCH('Disposed Waste by Resin'!I$1,'Resin Fractions'!$A$24:$I$24,0)))*$E333</f>
        <v>106.26895126596834</v>
      </c>
      <c r="J333" s="9">
        <f>(INDEX('Resin Fractions'!$A$24:$I$41,MATCH('Disposed Waste by Resin'!$A333,'Resin Fractions'!$A$24:$A$41,0),MATCH('Disposed Waste by Resin'!J$1,'Resin Fractions'!$A$24:$I$24,0)))*$E333</f>
        <v>4.3101708426225347</v>
      </c>
      <c r="K333" s="9">
        <f>(INDEX('Resin Fractions'!$A$24:$I$41,MATCH('Disposed Waste by Resin'!$A333,'Resin Fractions'!$A$24:$A$41,0),MATCH('Disposed Waste by Resin'!K$1,'Resin Fractions'!$A$24:$I$24,0)))*$E333</f>
        <v>21.20398387740001</v>
      </c>
      <c r="L333" s="9">
        <f>(INDEX('Resin Fractions'!$A$24:$I$41,MATCH('Disposed Waste by Resin'!$A333,'Resin Fractions'!$A$24:$A$41,0),MATCH('Disposed Waste by Resin'!L$1,'Resin Fractions'!$A$24:$I$24,0)))*$E333</f>
        <v>12.365338479270601</v>
      </c>
      <c r="M333" s="9">
        <f>(INDEX('Resin Fractions'!$A$24:$I$41,MATCH('Disposed Waste by Resin'!$A333,'Resin Fractions'!$A$24:$A$41,0),MATCH('Disposed Waste by Resin'!M$1,'Resin Fractions'!$A$24:$I$24,0)))*$E333</f>
        <v>267.73691704095972</v>
      </c>
    </row>
    <row r="334" spans="1:13" x14ac:dyDescent="0.2">
      <c r="A334" s="37">
        <f>'DRS County Waste Raw'!A333</f>
        <v>2016</v>
      </c>
      <c r="B334" s="63" t="str">
        <f>'DRS County Waste Raw'!B333</f>
        <v>siskiyou</v>
      </c>
      <c r="C334" s="63" t="str">
        <f>'DRS County Waste Raw'!C333</f>
        <v>Mountain </v>
      </c>
      <c r="D334" s="63">
        <f>'DRS County Waste Raw'!D333</f>
        <v>44704</v>
      </c>
      <c r="E334" s="68">
        <f>'DRS County Waste Raw'!E333</f>
        <v>304.31941923774951</v>
      </c>
      <c r="F334" s="9">
        <f>(INDEX('Resin Fractions'!$A$24:$I$41,MATCH('Disposed Waste by Resin'!$A334,'Resin Fractions'!$A$24:$A$41,0),MATCH('Disposed Waste by Resin'!F$1,'Resin Fractions'!$A$24:$I$24,0)))*$E334</f>
        <v>2.8467170400020572</v>
      </c>
      <c r="G334" s="9">
        <f>(INDEX('Resin Fractions'!$A$24:$I$41,MATCH('Disposed Waste by Resin'!$A334,'Resin Fractions'!$A$24:$A$41,0),MATCH('Disposed Waste by Resin'!G$1,'Resin Fractions'!$A$24:$I$24,0)))*$E334</f>
        <v>5.5300595835970512</v>
      </c>
      <c r="H334" s="9">
        <f>(INDEX('Resin Fractions'!$A$24:$I$41,MATCH('Disposed Waste by Resin'!$A334,'Resin Fractions'!$A$24:$A$41,0),MATCH('Disposed Waste by Resin'!H$1,'Resin Fractions'!$A$24:$I$24,0)))*$E334</f>
        <v>7.1183913184177721</v>
      </c>
      <c r="I334" s="9">
        <f>(INDEX('Resin Fractions'!$A$24:$I$41,MATCH('Disposed Waste by Resin'!$A334,'Resin Fractions'!$A$24:$A$41,0),MATCH('Disposed Waste by Resin'!I$1,'Resin Fractions'!$A$24:$I$24,0)))*$E334</f>
        <v>13.323696074321221</v>
      </c>
      <c r="J334" s="9">
        <f>(INDEX('Resin Fractions'!$A$24:$I$41,MATCH('Disposed Waste by Resin'!$A334,'Resin Fractions'!$A$24:$A$41,0),MATCH('Disposed Waste by Resin'!J$1,'Resin Fractions'!$A$24:$I$24,0)))*$E334</f>
        <v>0.54039684829273604</v>
      </c>
      <c r="K334" s="9">
        <f>(INDEX('Resin Fractions'!$A$24:$I$41,MATCH('Disposed Waste by Resin'!$A334,'Resin Fractions'!$A$24:$A$41,0),MATCH('Disposed Waste by Resin'!K$1,'Resin Fractions'!$A$24:$I$24,0)))*$E334</f>
        <v>2.6584946344319289</v>
      </c>
      <c r="L334" s="9">
        <f>(INDEX('Resin Fractions'!$A$24:$I$41,MATCH('Disposed Waste by Resin'!$A334,'Resin Fractions'!$A$24:$A$41,0),MATCH('Disposed Waste by Resin'!L$1,'Resin Fractions'!$A$24:$I$24,0)))*$E334</f>
        <v>1.550330644946067</v>
      </c>
      <c r="M334" s="9">
        <f>(INDEX('Resin Fractions'!$A$24:$I$41,MATCH('Disposed Waste by Resin'!$A334,'Resin Fractions'!$A$24:$A$41,0),MATCH('Disposed Waste by Resin'!M$1,'Resin Fractions'!$A$24:$I$24,0)))*$E334</f>
        <v>33.568086144008831</v>
      </c>
    </row>
    <row r="335" spans="1:13" x14ac:dyDescent="0.2">
      <c r="A335" s="37">
        <f>'DRS County Waste Raw'!A334</f>
        <v>2016</v>
      </c>
      <c r="B335" s="63" t="str">
        <f>'DRS County Waste Raw'!B334</f>
        <v>solano</v>
      </c>
      <c r="C335" s="63" t="str">
        <f>'DRS County Waste Raw'!C334</f>
        <v>Bay Area </v>
      </c>
      <c r="D335" s="63">
        <f>'DRS County Waste Raw'!D334</f>
        <v>430315</v>
      </c>
      <c r="E335" s="68">
        <f>'DRS County Waste Raw'!E334</f>
        <v>390751.87840290379</v>
      </c>
      <c r="F335" s="9">
        <f>(INDEX('Resin Fractions'!$A$24:$I$41,MATCH('Disposed Waste by Resin'!$A335,'Resin Fractions'!$A$24:$A$41,0),MATCH('Disposed Waste by Resin'!F$1,'Resin Fractions'!$A$24:$I$24,0)))*$E335</f>
        <v>3655.2384118258547</v>
      </c>
      <c r="G335" s="9">
        <f>(INDEX('Resin Fractions'!$A$24:$I$41,MATCH('Disposed Waste by Resin'!$A335,'Resin Fractions'!$A$24:$A$41,0),MATCH('Disposed Waste by Resin'!G$1,'Resin Fractions'!$A$24:$I$24,0)))*$E335</f>
        <v>7100.7008865324478</v>
      </c>
      <c r="H335" s="9">
        <f>(INDEX('Resin Fractions'!$A$24:$I$41,MATCH('Disposed Waste by Resin'!$A335,'Resin Fractions'!$A$24:$A$41,0),MATCH('Disposed Waste by Resin'!H$1,'Resin Fractions'!$A$24:$I$24,0)))*$E335</f>
        <v>9140.1488141826449</v>
      </c>
      <c r="I335" s="9">
        <f>(INDEX('Resin Fractions'!$A$24:$I$41,MATCH('Disposed Waste by Resin'!$A335,'Resin Fractions'!$A$24:$A$41,0),MATCH('Disposed Waste by Resin'!I$1,'Resin Fractions'!$A$24:$I$24,0)))*$E335</f>
        <v>17107.877247370216</v>
      </c>
      <c r="J335" s="9">
        <f>(INDEX('Resin Fractions'!$A$24:$I$41,MATCH('Disposed Waste by Resin'!$A335,'Resin Fractions'!$A$24:$A$41,0),MATCH('Disposed Waste by Resin'!J$1,'Resin Fractions'!$A$24:$I$24,0)))*$E335</f>
        <v>693.87975332729604</v>
      </c>
      <c r="K335" s="9">
        <f>(INDEX('Resin Fractions'!$A$24:$I$41,MATCH('Disposed Waste by Resin'!$A335,'Resin Fractions'!$A$24:$A$41,0),MATCH('Disposed Waste by Resin'!K$1,'Resin Fractions'!$A$24:$I$24,0)))*$E335</f>
        <v>3413.5572903310049</v>
      </c>
      <c r="L335" s="9">
        <f>(INDEX('Resin Fractions'!$A$24:$I$41,MATCH('Disposed Waste by Resin'!$A335,'Resin Fractions'!$A$24:$A$41,0),MATCH('Disposed Waste by Resin'!L$1,'Resin Fractions'!$A$24:$I$24,0)))*$E335</f>
        <v>1990.6538109715041</v>
      </c>
      <c r="M335" s="9">
        <f>(INDEX('Resin Fractions'!$A$24:$I$41,MATCH('Disposed Waste by Resin'!$A335,'Resin Fractions'!$A$24:$A$41,0),MATCH('Disposed Waste by Resin'!M$1,'Resin Fractions'!$A$24:$I$24,0)))*$E335</f>
        <v>43102.056214540957</v>
      </c>
    </row>
    <row r="336" spans="1:13" x14ac:dyDescent="0.2">
      <c r="A336" s="37">
        <f>'DRS County Waste Raw'!A335</f>
        <v>2016</v>
      </c>
      <c r="B336" s="63" t="str">
        <f>'DRS County Waste Raw'!B335</f>
        <v>sonoma</v>
      </c>
      <c r="C336" s="63" t="str">
        <f>'DRS County Waste Raw'!C335</f>
        <v>Bay Area </v>
      </c>
      <c r="D336" s="63">
        <f>'DRS County Waste Raw'!D335</f>
        <v>502338</v>
      </c>
      <c r="E336" s="68">
        <f>'DRS County Waste Raw'!E335</f>
        <v>387797.5680580762</v>
      </c>
      <c r="F336" s="9">
        <f>(INDEX('Resin Fractions'!$A$24:$I$41,MATCH('Disposed Waste by Resin'!$A336,'Resin Fractions'!$A$24:$A$41,0),MATCH('Disposed Waste by Resin'!F$1,'Resin Fractions'!$A$24:$I$24,0)))*$E336</f>
        <v>3627.6026939964099</v>
      </c>
      <c r="G336" s="9">
        <f>(INDEX('Resin Fractions'!$A$24:$I$41,MATCH('Disposed Waste by Resin'!$A336,'Resin Fractions'!$A$24:$A$41,0),MATCH('Disposed Waste by Resin'!G$1,'Resin Fractions'!$A$24:$I$24,0)))*$E336</f>
        <v>7047.0154783640983</v>
      </c>
      <c r="H336" s="9">
        <f>(INDEX('Resin Fractions'!$A$24:$I$41,MATCH('Disposed Waste by Resin'!$A336,'Resin Fractions'!$A$24:$A$41,0),MATCH('Disposed Waste by Resin'!H$1,'Resin Fractions'!$A$24:$I$24,0)))*$E336</f>
        <v>9071.0439993692889</v>
      </c>
      <c r="I336" s="9">
        <f>(INDEX('Resin Fractions'!$A$24:$I$41,MATCH('Disposed Waste by Resin'!$A336,'Resin Fractions'!$A$24:$A$41,0),MATCH('Disposed Waste by Resin'!I$1,'Resin Fractions'!$A$24:$I$24,0)))*$E336</f>
        <v>16978.531794351475</v>
      </c>
      <c r="J336" s="9">
        <f>(INDEX('Resin Fractions'!$A$24:$I$41,MATCH('Disposed Waste by Resin'!$A336,'Resin Fractions'!$A$24:$A$41,0),MATCH('Disposed Waste by Resin'!J$1,'Resin Fractions'!$A$24:$I$24,0)))*$E336</f>
        <v>688.63362081553475</v>
      </c>
      <c r="K336" s="9">
        <f>(INDEX('Resin Fractions'!$A$24:$I$41,MATCH('Disposed Waste by Resin'!$A336,'Resin Fractions'!$A$24:$A$41,0),MATCH('Disposed Waste by Resin'!K$1,'Resin Fractions'!$A$24:$I$24,0)))*$E336</f>
        <v>3387.7488216508154</v>
      </c>
      <c r="L336" s="9">
        <f>(INDEX('Resin Fractions'!$A$24:$I$41,MATCH('Disposed Waste by Resin'!$A336,'Resin Fractions'!$A$24:$A$41,0),MATCH('Disposed Waste by Resin'!L$1,'Resin Fractions'!$A$24:$I$24,0)))*$E336</f>
        <v>1975.6033160877414</v>
      </c>
      <c r="M336" s="9">
        <f>(INDEX('Resin Fractions'!$A$24:$I$41,MATCH('Disposed Waste by Resin'!$A336,'Resin Fractions'!$A$24:$A$41,0),MATCH('Disposed Waste by Resin'!M$1,'Resin Fractions'!$A$24:$I$24,0)))*$E336</f>
        <v>42776.17972463536</v>
      </c>
    </row>
    <row r="337" spans="1:13" x14ac:dyDescent="0.2">
      <c r="A337" s="37">
        <f>'DRS County Waste Raw'!A336</f>
        <v>2016</v>
      </c>
      <c r="B337" s="63" t="str">
        <f>'DRS County Waste Raw'!B336</f>
        <v>stanislaus</v>
      </c>
      <c r="C337" s="63" t="str">
        <f>'DRS County Waste Raw'!C336</f>
        <v>Central Valley </v>
      </c>
      <c r="D337" s="63">
        <f>'DRS County Waste Raw'!D336</f>
        <v>539252</v>
      </c>
      <c r="E337" s="68">
        <f>'DRS County Waste Raw'!E336</f>
        <v>308905.2450090744</v>
      </c>
      <c r="F337" s="9">
        <f>(INDEX('Resin Fractions'!$A$24:$I$41,MATCH('Disposed Waste by Resin'!$A337,'Resin Fractions'!$A$24:$A$41,0),MATCH('Disposed Waste by Resin'!F$1,'Resin Fractions'!$A$24:$I$24,0)))*$E337</f>
        <v>2889.6145599776464</v>
      </c>
      <c r="G337" s="9">
        <f>(INDEX('Resin Fractions'!$A$24:$I$41,MATCH('Disposed Waste by Resin'!$A337,'Resin Fractions'!$A$24:$A$41,0),MATCH('Disposed Waste by Resin'!G$1,'Resin Fractions'!$A$24:$I$24,0)))*$E337</f>
        <v>5613.3927136974644</v>
      </c>
      <c r="H337" s="9">
        <f>(INDEX('Resin Fractions'!$A$24:$I$41,MATCH('Disposed Waste by Resin'!$A337,'Resin Fractions'!$A$24:$A$41,0),MATCH('Disposed Waste by Resin'!H$1,'Resin Fractions'!$A$24:$I$24,0)))*$E337</f>
        <v>7225.6592096359545</v>
      </c>
      <c r="I337" s="9">
        <f>(INDEX('Resin Fractions'!$A$24:$I$41,MATCH('Disposed Waste by Resin'!$A337,'Resin Fractions'!$A$24:$A$41,0),MATCH('Disposed Waste by Resin'!I$1,'Resin Fractions'!$A$24:$I$24,0)))*$E337</f>
        <v>13524.472446003199</v>
      </c>
      <c r="J337" s="9">
        <f>(INDEX('Resin Fractions'!$A$24:$I$41,MATCH('Disposed Waste by Resin'!$A337,'Resin Fractions'!$A$24:$A$41,0),MATCH('Disposed Waste by Resin'!J$1,'Resin Fractions'!$A$24:$I$24,0)))*$E337</f>
        <v>548.54015311321314</v>
      </c>
      <c r="K337" s="9">
        <f>(INDEX('Resin Fractions'!$A$24:$I$41,MATCH('Disposed Waste by Resin'!$A337,'Resin Fractions'!$A$24:$A$41,0),MATCH('Disposed Waste by Resin'!K$1,'Resin Fractions'!$A$24:$I$24,0)))*$E337</f>
        <v>2698.5558084379895</v>
      </c>
      <c r="L337" s="9">
        <f>(INDEX('Resin Fractions'!$A$24:$I$41,MATCH('Disposed Waste by Resin'!$A337,'Resin Fractions'!$A$24:$A$41,0),MATCH('Disposed Waste by Resin'!L$1,'Resin Fractions'!$A$24:$I$24,0)))*$E337</f>
        <v>1573.6927630898126</v>
      </c>
      <c r="M337" s="9">
        <f>(INDEX('Resin Fractions'!$A$24:$I$41,MATCH('Disposed Waste by Resin'!$A337,'Resin Fractions'!$A$24:$A$41,0),MATCH('Disposed Waste by Resin'!M$1,'Resin Fractions'!$A$24:$I$24,0)))*$E337</f>
        <v>34073.927653955274</v>
      </c>
    </row>
    <row r="338" spans="1:13" x14ac:dyDescent="0.2">
      <c r="A338" s="37">
        <f>'DRS County Waste Raw'!A337</f>
        <v>2016</v>
      </c>
      <c r="B338" s="63" t="str">
        <f>'DRS County Waste Raw'!B337</f>
        <v>tehama</v>
      </c>
      <c r="C338" s="63" t="str">
        <f>'DRS County Waste Raw'!C337</f>
        <v>Central Valley </v>
      </c>
      <c r="D338" s="63">
        <f>'DRS County Waste Raw'!D337</f>
        <v>63694</v>
      </c>
      <c r="E338" s="68">
        <f>'DRS County Waste Raw'!E337</f>
        <v>55786.034482758623</v>
      </c>
      <c r="F338" s="9">
        <f>(INDEX('Resin Fractions'!$A$24:$I$41,MATCH('Disposed Waste by Resin'!$A338,'Resin Fractions'!$A$24:$A$41,0),MATCH('Disposed Waste by Resin'!F$1,'Resin Fractions'!$A$24:$I$24,0)))*$E338</f>
        <v>521.84331632199689</v>
      </c>
      <c r="G338" s="9">
        <f>(INDEX('Resin Fractions'!$A$24:$I$41,MATCH('Disposed Waste by Resin'!$A338,'Resin Fractions'!$A$24:$A$41,0),MATCH('Disposed Waste by Resin'!G$1,'Resin Fractions'!$A$24:$I$24,0)))*$E338</f>
        <v>1013.7377870757541</v>
      </c>
      <c r="H338" s="9">
        <f>(INDEX('Resin Fractions'!$A$24:$I$41,MATCH('Disposed Waste by Resin'!$A338,'Resin Fractions'!$A$24:$A$41,0),MATCH('Disposed Waste by Resin'!H$1,'Resin Fractions'!$A$24:$I$24,0)))*$E338</f>
        <v>1304.9013584006079</v>
      </c>
      <c r="I338" s="9">
        <f>(INDEX('Resin Fractions'!$A$24:$I$41,MATCH('Disposed Waste by Resin'!$A338,'Resin Fractions'!$A$24:$A$41,0),MATCH('Disposed Waste by Resin'!I$1,'Resin Fractions'!$A$24:$I$24,0)))*$E338</f>
        <v>2442.4210932763212</v>
      </c>
      <c r="J338" s="9">
        <f>(INDEX('Resin Fractions'!$A$24:$I$41,MATCH('Disposed Waste by Resin'!$A338,'Resin Fractions'!$A$24:$A$41,0),MATCH('Disposed Waste by Resin'!J$1,'Resin Fractions'!$A$24:$I$24,0)))*$E338</f>
        <v>99.062351291097286</v>
      </c>
      <c r="K338" s="9">
        <f>(INDEX('Resin Fractions'!$A$24:$I$41,MATCH('Disposed Waste by Resin'!$A338,'Resin Fractions'!$A$24:$A$41,0),MATCH('Disposed Waste by Resin'!K$1,'Resin Fractions'!$A$24:$I$24,0)))*$E338</f>
        <v>487.33949913588538</v>
      </c>
      <c r="L338" s="9">
        <f>(INDEX('Resin Fractions'!$A$24:$I$41,MATCH('Disposed Waste by Resin'!$A338,'Resin Fractions'!$A$24:$A$41,0),MATCH('Disposed Waste by Resin'!L$1,'Resin Fractions'!$A$24:$I$24,0)))*$E338</f>
        <v>284.19743648061745</v>
      </c>
      <c r="M338" s="9">
        <f>(INDEX('Resin Fractions'!$A$24:$I$41,MATCH('Disposed Waste by Resin'!$A338,'Resin Fractions'!$A$24:$A$41,0),MATCH('Disposed Waste by Resin'!M$1,'Resin Fractions'!$A$24:$I$24,0)))*$E338</f>
        <v>6153.5028419822793</v>
      </c>
    </row>
    <row r="339" spans="1:13" x14ac:dyDescent="0.2">
      <c r="A339" s="37">
        <f>'DRS County Waste Raw'!A338</f>
        <v>2016</v>
      </c>
      <c r="B339" s="63" t="str">
        <f>'DRS County Waste Raw'!B338</f>
        <v>trinity</v>
      </c>
      <c r="C339" s="63" t="str">
        <f>'DRS County Waste Raw'!C338</f>
        <v>Mountain </v>
      </c>
      <c r="D339" s="63">
        <f>'DRS County Waste Raw'!D338</f>
        <v>13650</v>
      </c>
      <c r="E339" s="68">
        <f>'DRS County Waste Raw'!E338</f>
        <v>8848.9019963702358</v>
      </c>
      <c r="F339" s="9">
        <f>(INDEX('Resin Fractions'!$A$24:$I$41,MATCH('Disposed Waste by Resin'!$A339,'Resin Fractions'!$A$24:$A$41,0),MATCH('Disposed Waste by Resin'!F$1,'Resin Fractions'!$A$24:$I$24,0)))*$E339</f>
        <v>82.775920647691024</v>
      </c>
      <c r="G339" s="9">
        <f>(INDEX('Resin Fractions'!$A$24:$I$41,MATCH('Disposed Waste by Resin'!$A339,'Resin Fractions'!$A$24:$A$41,0),MATCH('Disposed Waste by Resin'!G$1,'Resin Fractions'!$A$24:$I$24,0)))*$E339</f>
        <v>160.80129034127748</v>
      </c>
      <c r="H339" s="9">
        <f>(INDEX('Resin Fractions'!$A$24:$I$41,MATCH('Disposed Waste by Resin'!$A339,'Resin Fractions'!$A$24:$A$41,0),MATCH('Disposed Waste by Resin'!H$1,'Resin Fractions'!$A$24:$I$24,0)))*$E339</f>
        <v>206.98628863799416</v>
      </c>
      <c r="I339" s="9">
        <f>(INDEX('Resin Fractions'!$A$24:$I$41,MATCH('Disposed Waste by Resin'!$A339,'Resin Fractions'!$A$24:$A$41,0),MATCH('Disposed Waste by Resin'!I$1,'Resin Fractions'!$A$24:$I$24,0)))*$E339</f>
        <v>387.42214048122213</v>
      </c>
      <c r="J339" s="9">
        <f>(INDEX('Resin Fractions'!$A$24:$I$41,MATCH('Disposed Waste by Resin'!$A339,'Resin Fractions'!$A$24:$A$41,0),MATCH('Disposed Waste by Resin'!J$1,'Resin Fractions'!$A$24:$I$24,0)))*$E339</f>
        <v>15.71348539527115</v>
      </c>
      <c r="K339" s="9">
        <f>(INDEX('Resin Fractions'!$A$24:$I$41,MATCH('Disposed Waste by Resin'!$A339,'Resin Fractions'!$A$24:$A$41,0),MATCH('Disposed Waste by Resin'!K$1,'Resin Fractions'!$A$24:$I$24,0)))*$E339</f>
        <v>77.302850198940277</v>
      </c>
      <c r="L339" s="9">
        <f>(INDEX('Resin Fractions'!$A$24:$I$41,MATCH('Disposed Waste by Resin'!$A339,'Resin Fractions'!$A$24:$A$41,0),MATCH('Disposed Waste by Resin'!L$1,'Resin Fractions'!$A$24:$I$24,0)))*$E339</f>
        <v>45.080014852353059</v>
      </c>
      <c r="M339" s="9">
        <f>(INDEX('Resin Fractions'!$A$24:$I$41,MATCH('Disposed Waste by Resin'!$A339,'Resin Fractions'!$A$24:$A$41,0),MATCH('Disposed Waste by Resin'!M$1,'Resin Fractions'!$A$24:$I$24,0)))*$E339</f>
        <v>976.08199055474915</v>
      </c>
    </row>
    <row r="340" spans="1:13" x14ac:dyDescent="0.2">
      <c r="A340" s="37">
        <f>'DRS County Waste Raw'!A339</f>
        <v>2016</v>
      </c>
      <c r="B340" s="63" t="str">
        <f>'DRS County Waste Raw'!B339</f>
        <v>tulare</v>
      </c>
      <c r="C340" s="63" t="str">
        <f>'DRS County Waste Raw'!C339</f>
        <v>Central Valley </v>
      </c>
      <c r="D340" s="63">
        <f>'DRS County Waste Raw'!D339</f>
        <v>465328</v>
      </c>
      <c r="E340" s="68">
        <f>'DRS County Waste Raw'!E339</f>
        <v>340197.9128856624</v>
      </c>
      <c r="F340" s="9">
        <f>(INDEX('Resin Fractions'!$A$24:$I$41,MATCH('Disposed Waste by Resin'!$A340,'Resin Fractions'!$A$24:$A$41,0),MATCH('Disposed Waste by Resin'!F$1,'Resin Fractions'!$A$24:$I$24,0)))*$E340</f>
        <v>3182.3378146898713</v>
      </c>
      <c r="G340" s="9">
        <f>(INDEX('Resin Fractions'!$A$24:$I$41,MATCH('Disposed Waste by Resin'!$A340,'Resin Fractions'!$A$24:$A$41,0),MATCH('Disposed Waste by Resin'!G$1,'Resin Fractions'!$A$24:$I$24,0)))*$E340</f>
        <v>6182.0396910106319</v>
      </c>
      <c r="H340" s="9">
        <f>(INDEX('Resin Fractions'!$A$24:$I$41,MATCH('Disposed Waste by Resin'!$A340,'Resin Fractions'!$A$24:$A$41,0),MATCH('Disposed Waste by Resin'!H$1,'Resin Fractions'!$A$24:$I$24,0)))*$E340</f>
        <v>7957.6317400146645</v>
      </c>
      <c r="I340" s="9">
        <f>(INDEX('Resin Fractions'!$A$24:$I$41,MATCH('Disposed Waste by Resin'!$A340,'Resin Fractions'!$A$24:$A$41,0),MATCH('Disposed Waste by Resin'!I$1,'Resin Fractions'!$A$24:$I$24,0)))*$E340</f>
        <v>14894.526309758125</v>
      </c>
      <c r="J340" s="9">
        <f>(INDEX('Resin Fractions'!$A$24:$I$41,MATCH('Disposed Waste by Resin'!$A340,'Resin Fractions'!$A$24:$A$41,0),MATCH('Disposed Waste by Resin'!J$1,'Resin Fractions'!$A$24:$I$24,0)))*$E340</f>
        <v>604.10827669052651</v>
      </c>
      <c r="K340" s="9">
        <f>(INDEX('Resin Fractions'!$A$24:$I$41,MATCH('Disposed Waste by Resin'!$A340,'Resin Fractions'!$A$24:$A$41,0),MATCH('Disposed Waste by Resin'!K$1,'Resin Fractions'!$A$24:$I$24,0)))*$E340</f>
        <v>2971.9244612020657</v>
      </c>
      <c r="L340" s="9">
        <f>(INDEX('Resin Fractions'!$A$24:$I$41,MATCH('Disposed Waste by Resin'!$A340,'Resin Fractions'!$A$24:$A$41,0),MATCH('Disposed Waste by Resin'!L$1,'Resin Fractions'!$A$24:$I$24,0)))*$E340</f>
        <v>1733.1107262704409</v>
      </c>
      <c r="M340" s="9">
        <f>(INDEX('Resin Fractions'!$A$24:$I$41,MATCH('Disposed Waste by Resin'!$A340,'Resin Fractions'!$A$24:$A$41,0),MATCH('Disposed Waste by Resin'!M$1,'Resin Fractions'!$A$24:$I$24,0)))*$E340</f>
        <v>37525.679019636322</v>
      </c>
    </row>
    <row r="341" spans="1:13" x14ac:dyDescent="0.2">
      <c r="A341" s="37">
        <f>'DRS County Waste Raw'!A340</f>
        <v>2016</v>
      </c>
      <c r="B341" s="63" t="str">
        <f>'DRS County Waste Raw'!B340</f>
        <v>tuolumne</v>
      </c>
      <c r="C341" s="63" t="str">
        <f>'DRS County Waste Raw'!C340</f>
        <v>Mountain </v>
      </c>
      <c r="D341" s="63">
        <f>'DRS County Waste Raw'!D340</f>
        <v>54947</v>
      </c>
      <c r="E341" s="68">
        <f>'DRS County Waste Raw'!E340</f>
        <v>38315.299455535387</v>
      </c>
      <c r="F341" s="9">
        <f>(INDEX('Resin Fractions'!$A$24:$I$41,MATCH('Disposed Waste by Resin'!$A341,'Resin Fractions'!$A$24:$A$41,0),MATCH('Disposed Waste by Resin'!F$1,'Resin Fractions'!$A$24:$I$24,0)))*$E341</f>
        <v>358.4155625889947</v>
      </c>
      <c r="G341" s="9">
        <f>(INDEX('Resin Fractions'!$A$24:$I$41,MATCH('Disposed Waste by Resin'!$A341,'Resin Fractions'!$A$24:$A$41,0),MATCH('Disposed Waste by Resin'!G$1,'Resin Fractions'!$A$24:$I$24,0)))*$E341</f>
        <v>696.26147908404926</v>
      </c>
      <c r="H341" s="9">
        <f>(INDEX('Resin Fractions'!$A$24:$I$41,MATCH('Disposed Waste by Resin'!$A341,'Resin Fractions'!$A$24:$A$41,0),MATCH('Disposed Waste by Resin'!H$1,'Resin Fractions'!$A$24:$I$24,0)))*$E341</f>
        <v>896.24019291972832</v>
      </c>
      <c r="I341" s="9">
        <f>(INDEX('Resin Fractions'!$A$24:$I$41,MATCH('Disposed Waste by Resin'!$A341,'Resin Fractions'!$A$24:$A$41,0),MATCH('Disposed Waste by Resin'!I$1,'Resin Fractions'!$A$24:$I$24,0)))*$E341</f>
        <v>1677.5183332724807</v>
      </c>
      <c r="J341" s="9">
        <f>(INDEX('Resin Fractions'!$A$24:$I$41,MATCH('Disposed Waste by Resin'!$A341,'Resin Fractions'!$A$24:$A$41,0),MATCH('Disposed Waste by Resin'!J$1,'Resin Fractions'!$A$24:$I$24,0)))*$E341</f>
        <v>68.03859943945136</v>
      </c>
      <c r="K341" s="9">
        <f>(INDEX('Resin Fractions'!$A$24:$I$41,MATCH('Disposed Waste by Resin'!$A341,'Resin Fractions'!$A$24:$A$41,0),MATCH('Disposed Waste by Resin'!K$1,'Resin Fractions'!$A$24:$I$24,0)))*$E341</f>
        <v>334.71744351488303</v>
      </c>
      <c r="L341" s="9">
        <f>(INDEX('Resin Fractions'!$A$24:$I$41,MATCH('Disposed Waste by Resin'!$A341,'Resin Fractions'!$A$24:$A$41,0),MATCH('Disposed Waste by Resin'!L$1,'Resin Fractions'!$A$24:$I$24,0)))*$E341</f>
        <v>195.19419123823491</v>
      </c>
      <c r="M341" s="9">
        <f>(INDEX('Resin Fractions'!$A$24:$I$41,MATCH('Disposed Waste by Resin'!$A341,'Resin Fractions'!$A$24:$A$41,0),MATCH('Disposed Waste by Resin'!M$1,'Resin Fractions'!$A$24:$I$24,0)))*$E341</f>
        <v>4226.3858020578218</v>
      </c>
    </row>
    <row r="342" spans="1:13" x14ac:dyDescent="0.2">
      <c r="A342" s="37">
        <f>'DRS County Waste Raw'!A341</f>
        <v>2016</v>
      </c>
      <c r="B342" s="63" t="str">
        <f>'DRS County Waste Raw'!B341</f>
        <v>ventura</v>
      </c>
      <c r="C342" s="63" t="str">
        <f>'DRS County Waste Raw'!C341</f>
        <v>Southern </v>
      </c>
      <c r="D342" s="63">
        <f>'DRS County Waste Raw'!D341</f>
        <v>849335</v>
      </c>
      <c r="E342" s="68">
        <f>'DRS County Waste Raw'!E341</f>
        <v>786298.30308529933</v>
      </c>
      <c r="F342" s="9">
        <f>(INDEX('Resin Fractions'!$A$24:$I$41,MATCH('Disposed Waste by Resin'!$A342,'Resin Fractions'!$A$24:$A$41,0),MATCH('Disposed Waste by Resin'!F$1,'Resin Fractions'!$A$24:$I$24,0)))*$E342</f>
        <v>7355.3267928948635</v>
      </c>
      <c r="G342" s="9">
        <f>(INDEX('Resin Fractions'!$A$24:$I$41,MATCH('Disposed Waste by Resin'!$A342,'Resin Fractions'!$A$24:$A$41,0),MATCH('Disposed Waste by Resin'!G$1,'Resin Fractions'!$A$24:$I$24,0)))*$E342</f>
        <v>14288.52774967301</v>
      </c>
      <c r="H342" s="9">
        <f>(INDEX('Resin Fractions'!$A$24:$I$41,MATCH('Disposed Waste by Resin'!$A342,'Resin Fractions'!$A$24:$A$41,0),MATCH('Disposed Waste by Resin'!H$1,'Resin Fractions'!$A$24:$I$24,0)))*$E342</f>
        <v>18392.44773924935</v>
      </c>
      <c r="I342" s="9">
        <f>(INDEX('Resin Fractions'!$A$24:$I$41,MATCH('Disposed Waste by Resin'!$A342,'Resin Fractions'!$A$24:$A$41,0),MATCH('Disposed Waste by Resin'!I$1,'Resin Fractions'!$A$24:$I$24,0)))*$E342</f>
        <v>34425.66905623053</v>
      </c>
      <c r="J342" s="9">
        <f>(INDEX('Resin Fractions'!$A$24:$I$41,MATCH('Disposed Waste by Resin'!$A342,'Resin Fractions'!$A$24:$A$41,0),MATCH('Disposed Waste by Resin'!J$1,'Resin Fractions'!$A$24:$I$24,0)))*$E342</f>
        <v>1396.2734480419697</v>
      </c>
      <c r="K342" s="9">
        <f>(INDEX('Resin Fractions'!$A$24:$I$41,MATCH('Disposed Waste by Resin'!$A342,'Resin Fractions'!$A$24:$A$41,0),MATCH('Disposed Waste by Resin'!K$1,'Resin Fractions'!$A$24:$I$24,0)))*$E342</f>
        <v>6868.999109721939</v>
      </c>
      <c r="L342" s="9">
        <f>(INDEX('Resin Fractions'!$A$24:$I$41,MATCH('Disposed Waste by Resin'!$A342,'Resin Fractions'!$A$24:$A$41,0),MATCH('Disposed Waste by Resin'!L$1,'Resin Fractions'!$A$24:$I$24,0)))*$E342</f>
        <v>4005.7330498185165</v>
      </c>
      <c r="M342" s="9">
        <f>(INDEX('Resin Fractions'!$A$24:$I$41,MATCH('Disposed Waste by Resin'!$A342,'Resin Fractions'!$A$24:$A$41,0),MATCH('Disposed Waste by Resin'!M$1,'Resin Fractions'!$A$24:$I$24,0)))*$E342</f>
        <v>86732.976945630173</v>
      </c>
    </row>
    <row r="343" spans="1:13" x14ac:dyDescent="0.2">
      <c r="A343" s="37">
        <f>'DRS County Waste Raw'!A342</f>
        <v>2016</v>
      </c>
      <c r="B343" s="63" t="str">
        <f>'DRS County Waste Raw'!B342</f>
        <v>yolo</v>
      </c>
      <c r="C343" s="63" t="str">
        <f>'DRS County Waste Raw'!C342</f>
        <v>Central Valley </v>
      </c>
      <c r="D343" s="63">
        <f>'DRS County Waste Raw'!D342</f>
        <v>214884</v>
      </c>
      <c r="E343" s="68">
        <f>'DRS County Waste Raw'!E342</f>
        <v>162106.3520871143</v>
      </c>
      <c r="F343" s="9">
        <f>(INDEX('Resin Fractions'!$A$24:$I$41,MATCH('Disposed Waste by Resin'!$A343,'Resin Fractions'!$A$24:$A$41,0),MATCH('Disposed Waste by Resin'!F$1,'Resin Fractions'!$A$24:$I$24,0)))*$E343</f>
        <v>1516.4031133301987</v>
      </c>
      <c r="G343" s="9">
        <f>(INDEX('Resin Fractions'!$A$24:$I$41,MATCH('Disposed Waste by Resin'!$A343,'Resin Fractions'!$A$24:$A$41,0),MATCH('Disposed Waste by Resin'!G$1,'Resin Fractions'!$A$24:$I$24,0)))*$E343</f>
        <v>2945.779103307721</v>
      </c>
      <c r="H343" s="9">
        <f>(INDEX('Resin Fractions'!$A$24:$I$41,MATCH('Disposed Waste by Resin'!$A343,'Resin Fractions'!$A$24:$A$41,0),MATCH('Disposed Waste by Resin'!H$1,'Resin Fractions'!$A$24:$I$24,0)))*$E343</f>
        <v>3791.8593964448137</v>
      </c>
      <c r="I343" s="9">
        <f>(INDEX('Resin Fractions'!$A$24:$I$41,MATCH('Disposed Waste by Resin'!$A343,'Resin Fractions'!$A$24:$A$41,0),MATCH('Disposed Waste by Resin'!I$1,'Resin Fractions'!$A$24:$I$24,0)))*$E343</f>
        <v>7097.3313906012399</v>
      </c>
      <c r="J343" s="9">
        <f>(INDEX('Resin Fractions'!$A$24:$I$41,MATCH('Disposed Waste by Resin'!$A343,'Resin Fractions'!$A$24:$A$41,0),MATCH('Disposed Waste by Resin'!J$1,'Resin Fractions'!$A$24:$I$24,0)))*$E343</f>
        <v>287.86122809885586</v>
      </c>
      <c r="K343" s="9">
        <f>(INDEX('Resin Fractions'!$A$24:$I$41,MATCH('Disposed Waste by Resin'!$A343,'Resin Fractions'!$A$24:$A$41,0),MATCH('Disposed Waste by Resin'!K$1,'Resin Fractions'!$A$24:$I$24,0)))*$E343</f>
        <v>1416.1398845672741</v>
      </c>
      <c r="L343" s="9">
        <f>(INDEX('Resin Fractions'!$A$24:$I$41,MATCH('Disposed Waste by Resin'!$A343,'Resin Fractions'!$A$24:$A$41,0),MATCH('Disposed Waste by Resin'!L$1,'Resin Fractions'!$A$24:$I$24,0)))*$E343</f>
        <v>825.83768729108806</v>
      </c>
      <c r="M343" s="9">
        <f>(INDEX('Resin Fractions'!$A$24:$I$41,MATCH('Disposed Waste by Resin'!$A343,'Resin Fractions'!$A$24:$A$41,0),MATCH('Disposed Waste by Resin'!M$1,'Resin Fractions'!$A$24:$I$24,0)))*$E343</f>
        <v>17881.211803641188</v>
      </c>
    </row>
    <row r="344" spans="1:13" x14ac:dyDescent="0.2">
      <c r="A344" s="37">
        <f>'DRS County Waste Raw'!A343</f>
        <v>2016</v>
      </c>
      <c r="B344" s="63" t="str">
        <f>'DRS County Waste Raw'!B343</f>
        <v>yuba</v>
      </c>
      <c r="C344" s="63" t="str">
        <f>'DRS County Waste Raw'!C343</f>
        <v>Central Valley </v>
      </c>
      <c r="D344" s="63">
        <f>'DRS County Waste Raw'!D343</f>
        <v>74674</v>
      </c>
      <c r="E344" s="68">
        <f>'DRS County Waste Raw'!E343</f>
        <v>123165.7531760436</v>
      </c>
      <c r="F344" s="9">
        <f>(INDEX('Resin Fractions'!$A$24:$I$41,MATCH('Disposed Waste by Resin'!$A344,'Resin Fractions'!$A$24:$A$41,0),MATCH('Disposed Waste by Resin'!F$1,'Resin Fractions'!$A$24:$I$24,0)))*$E344</f>
        <v>1152.1382670522596</v>
      </c>
      <c r="G344" s="9">
        <f>(INDEX('Resin Fractions'!$A$24:$I$41,MATCH('Disposed Waste by Resin'!$A344,'Resin Fractions'!$A$24:$A$41,0),MATCH('Disposed Waste by Resin'!G$1,'Resin Fractions'!$A$24:$I$24,0)))*$E344</f>
        <v>2238.1547501246005</v>
      </c>
      <c r="H344" s="9">
        <f>(INDEX('Resin Fractions'!$A$24:$I$41,MATCH('Disposed Waste by Resin'!$A344,'Resin Fractions'!$A$24:$A$41,0),MATCH('Disposed Waste by Resin'!H$1,'Resin Fractions'!$A$24:$I$24,0)))*$E344</f>
        <v>2880.9927093406427</v>
      </c>
      <c r="I344" s="9">
        <f>(INDEX('Resin Fractions'!$A$24:$I$41,MATCH('Disposed Waste by Resin'!$A344,'Resin Fractions'!$A$24:$A$41,0),MATCH('Disposed Waste by Resin'!I$1,'Resin Fractions'!$A$24:$I$24,0)))*$E344</f>
        <v>5392.4362309604021</v>
      </c>
      <c r="J344" s="9">
        <f>(INDEX('Resin Fractions'!$A$24:$I$41,MATCH('Disposed Waste by Resin'!$A344,'Resin Fractions'!$A$24:$A$41,0),MATCH('Disposed Waste by Resin'!J$1,'Resin Fractions'!$A$24:$I$24,0)))*$E344</f>
        <v>218.71224978231265</v>
      </c>
      <c r="K344" s="9">
        <f>(INDEX('Resin Fractions'!$A$24:$I$41,MATCH('Disposed Waste by Resin'!$A344,'Resin Fractions'!$A$24:$A$41,0),MATCH('Disposed Waste by Resin'!K$1,'Resin Fractions'!$A$24:$I$24,0)))*$E344</f>
        <v>1075.9599068124874</v>
      </c>
      <c r="L344" s="9">
        <f>(INDEX('Resin Fractions'!$A$24:$I$41,MATCH('Disposed Waste by Resin'!$A344,'Resin Fractions'!$A$24:$A$41,0),MATCH('Disposed Waste by Resin'!L$1,'Resin Fractions'!$A$24:$I$24,0)))*$E344</f>
        <v>627.45795859811994</v>
      </c>
      <c r="M344" s="9">
        <f>(INDEX('Resin Fractions'!$A$24:$I$41,MATCH('Disposed Waste by Resin'!$A344,'Resin Fractions'!$A$24:$A$41,0),MATCH('Disposed Waste by Resin'!M$1,'Resin Fractions'!$A$24:$I$24,0)))*$E344</f>
        <v>13585.852072670823</v>
      </c>
    </row>
    <row r="345" spans="1:13" x14ac:dyDescent="0.2">
      <c r="A345" s="37">
        <f>'DRS County Waste Raw'!A344</f>
        <v>2015</v>
      </c>
      <c r="B345" s="63" t="str">
        <f>'DRS County Waste Raw'!B344</f>
        <v>alameda</v>
      </c>
      <c r="C345" s="63" t="str">
        <f>'DRS County Waste Raw'!C344</f>
        <v>Bay Area </v>
      </c>
      <c r="D345" s="63">
        <f>'DRS County Waste Raw'!D344</f>
        <v>1613319</v>
      </c>
      <c r="E345" s="68">
        <f>'DRS County Waste Raw'!E344</f>
        <v>1026121.524500907</v>
      </c>
      <c r="F345" s="9">
        <f>(INDEX('Resin Fractions'!$A$24:$I$41,MATCH('Disposed Waste by Resin'!$A345,'Resin Fractions'!$A$24:$A$41,0),MATCH('Disposed Waste by Resin'!F$1,'Resin Fractions'!$A$24:$I$24,0)))*$E345</f>
        <v>9637.443633446348</v>
      </c>
      <c r="G345" s="9">
        <f>(INDEX('Resin Fractions'!$A$24:$I$41,MATCH('Disposed Waste by Resin'!$A345,'Resin Fractions'!$A$24:$A$41,0),MATCH('Disposed Waste by Resin'!G$1,'Resin Fractions'!$A$24:$I$24,0)))*$E345</f>
        <v>18039.080812049022</v>
      </c>
      <c r="H345" s="9">
        <f>(INDEX('Resin Fractions'!$A$24:$I$41,MATCH('Disposed Waste by Resin'!$A345,'Resin Fractions'!$A$24:$A$41,0),MATCH('Disposed Waste by Resin'!H$1,'Resin Fractions'!$A$24:$I$24,0)))*$E345</f>
        <v>23678.338985381477</v>
      </c>
      <c r="I345" s="9">
        <f>(INDEX('Resin Fractions'!$A$24:$I$41,MATCH('Disposed Waste by Resin'!$A345,'Resin Fractions'!$A$24:$A$41,0),MATCH('Disposed Waste by Resin'!I$1,'Resin Fractions'!$A$24:$I$24,0)))*$E345</f>
        <v>41274.382701184455</v>
      </c>
      <c r="J345" s="9">
        <f>(INDEX('Resin Fractions'!$A$24:$I$41,MATCH('Disposed Waste by Resin'!$A345,'Resin Fractions'!$A$24:$A$41,0),MATCH('Disposed Waste by Resin'!J$1,'Resin Fractions'!$A$24:$I$24,0)))*$E345</f>
        <v>1917.3834628659358</v>
      </c>
      <c r="K345" s="9">
        <f>(INDEX('Resin Fractions'!$A$24:$I$41,MATCH('Disposed Waste by Resin'!$A345,'Resin Fractions'!$A$24:$A$41,0),MATCH('Disposed Waste by Resin'!K$1,'Resin Fractions'!$A$24:$I$24,0)))*$E345</f>
        <v>10094.714657556829</v>
      </c>
      <c r="L345" s="9">
        <f>(INDEX('Resin Fractions'!$A$24:$I$41,MATCH('Disposed Waste by Resin'!$A345,'Resin Fractions'!$A$24:$A$41,0),MATCH('Disposed Waste by Resin'!L$1,'Resin Fractions'!$A$24:$I$24,0)))*$E345</f>
        <v>5611.6385306379652</v>
      </c>
      <c r="M345" s="9">
        <f>(INDEX('Resin Fractions'!$A$24:$I$41,MATCH('Disposed Waste by Resin'!$A345,'Resin Fractions'!$A$24:$A$41,0),MATCH('Disposed Waste by Resin'!M$1,'Resin Fractions'!$A$24:$I$24,0)))*$E345</f>
        <v>110252.98278312203</v>
      </c>
    </row>
    <row r="346" spans="1:13" x14ac:dyDescent="0.2">
      <c r="A346" s="37">
        <f>'DRS County Waste Raw'!A345</f>
        <v>2015</v>
      </c>
      <c r="B346" s="63" t="str">
        <f>'DRS County Waste Raw'!B345</f>
        <v>alpine</v>
      </c>
      <c r="C346" s="63" t="str">
        <f>'DRS County Waste Raw'!C345</f>
        <v>Mountain </v>
      </c>
      <c r="D346" s="63">
        <f>'DRS County Waste Raw'!D345</f>
        <v>1162</v>
      </c>
      <c r="E346" s="68">
        <f>'DRS County Waste Raw'!E345</f>
        <v>825.16333938294008</v>
      </c>
      <c r="F346" s="9">
        <f>(INDEX('Resin Fractions'!$A$24:$I$41,MATCH('Disposed Waste by Resin'!$A346,'Resin Fractions'!$A$24:$A$41,0),MATCH('Disposed Waste by Resin'!F$1,'Resin Fractions'!$A$24:$I$24,0)))*$E346</f>
        <v>7.7500227622234377</v>
      </c>
      <c r="G346" s="9">
        <f>(INDEX('Resin Fractions'!$A$24:$I$41,MATCH('Disposed Waste by Resin'!$A346,'Resin Fractions'!$A$24:$A$41,0),MATCH('Disposed Waste by Resin'!G$1,'Resin Fractions'!$A$24:$I$24,0)))*$E346</f>
        <v>14.506262471698038</v>
      </c>
      <c r="H346" s="9">
        <f>(INDEX('Resin Fractions'!$A$24:$I$41,MATCH('Disposed Waste by Resin'!$A346,'Resin Fractions'!$A$24:$A$41,0),MATCH('Disposed Waste by Resin'!H$1,'Resin Fractions'!$A$24:$I$24,0)))*$E346</f>
        <v>19.041114333628197</v>
      </c>
      <c r="I346" s="9">
        <f>(INDEX('Resin Fractions'!$A$24:$I$41,MATCH('Disposed Waste by Resin'!$A346,'Resin Fractions'!$A$24:$A$41,0),MATCH('Disposed Waste by Resin'!I$1,'Resin Fractions'!$A$24:$I$24,0)))*$E346</f>
        <v>33.191105193163423</v>
      </c>
      <c r="J346" s="9">
        <f>(INDEX('Resin Fractions'!$A$24:$I$41,MATCH('Disposed Waste by Resin'!$A346,'Resin Fractions'!$A$24:$A$41,0),MATCH('Disposed Waste by Resin'!J$1,'Resin Fractions'!$A$24:$I$24,0)))*$E346</f>
        <v>1.5418783285592041</v>
      </c>
      <c r="K346" s="9">
        <f>(INDEX('Resin Fractions'!$A$24:$I$41,MATCH('Disposed Waste by Resin'!$A346,'Resin Fractions'!$A$24:$A$41,0),MATCH('Disposed Waste by Resin'!K$1,'Resin Fractions'!$A$24:$I$24,0)))*$E346</f>
        <v>8.1177406945040094</v>
      </c>
      <c r="L346" s="9">
        <f>(INDEX('Resin Fractions'!$A$24:$I$41,MATCH('Disposed Waste by Resin'!$A346,'Resin Fractions'!$A$24:$A$41,0),MATCH('Disposed Waste by Resin'!L$1,'Resin Fractions'!$A$24:$I$24,0)))*$E346</f>
        <v>4.5126413185840013</v>
      </c>
      <c r="M346" s="9">
        <f>(INDEX('Resin Fractions'!$A$24:$I$41,MATCH('Disposed Waste by Resin'!$A346,'Resin Fractions'!$A$24:$A$41,0),MATCH('Disposed Waste by Resin'!M$1,'Resin Fractions'!$A$24:$I$24,0)))*$E346</f>
        <v>88.660765102360301</v>
      </c>
    </row>
    <row r="347" spans="1:13" x14ac:dyDescent="0.2">
      <c r="A347" s="37">
        <f>'DRS County Waste Raw'!A346</f>
        <v>2015</v>
      </c>
      <c r="B347" s="63" t="str">
        <f>'DRS County Waste Raw'!B346</f>
        <v>amador</v>
      </c>
      <c r="C347" s="63" t="str">
        <f>'DRS County Waste Raw'!C346</f>
        <v>Mountain </v>
      </c>
      <c r="D347" s="63">
        <f>'DRS County Waste Raw'!D346</f>
        <v>36111</v>
      </c>
      <c r="E347" s="68">
        <f>'DRS County Waste Raw'!E346</f>
        <v>28348.774954627941</v>
      </c>
      <c r="F347" s="9">
        <f>(INDEX('Resin Fractions'!$A$24:$I$41,MATCH('Disposed Waste by Resin'!$A347,'Resin Fractions'!$A$24:$A$41,0),MATCH('Disposed Waste by Resin'!F$1,'Resin Fractions'!$A$24:$I$24,0)))*$E347</f>
        <v>266.25474096293635</v>
      </c>
      <c r="G347" s="9">
        <f>(INDEX('Resin Fractions'!$A$24:$I$41,MATCH('Disposed Waste by Resin'!$A347,'Resin Fractions'!$A$24:$A$41,0),MATCH('Disposed Waste by Resin'!G$1,'Resin Fractions'!$A$24:$I$24,0)))*$E347</f>
        <v>498.36771777870712</v>
      </c>
      <c r="H347" s="9">
        <f>(INDEX('Resin Fractions'!$A$24:$I$41,MATCH('Disposed Waste by Resin'!$A347,'Resin Fractions'!$A$24:$A$41,0),MATCH('Disposed Waste by Resin'!H$1,'Resin Fractions'!$A$24:$I$24,0)))*$E347</f>
        <v>654.16413862136017</v>
      </c>
      <c r="I347" s="9">
        <f>(INDEX('Resin Fractions'!$A$24:$I$41,MATCH('Disposed Waste by Resin'!$A347,'Resin Fractions'!$A$24:$A$41,0),MATCH('Disposed Waste by Resin'!I$1,'Resin Fractions'!$A$24:$I$24,0)))*$E347</f>
        <v>1140.2920206319407</v>
      </c>
      <c r="J347" s="9">
        <f>(INDEX('Resin Fractions'!$A$24:$I$41,MATCH('Disposed Waste by Resin'!$A347,'Resin Fractions'!$A$24:$A$41,0),MATCH('Disposed Waste by Resin'!J$1,'Resin Fractions'!$A$24:$I$24,0)))*$E347</f>
        <v>52.971768930536243</v>
      </c>
      <c r="K347" s="9">
        <f>(INDEX('Resin Fractions'!$A$24:$I$41,MATCH('Disposed Waste by Resin'!$A347,'Resin Fractions'!$A$24:$A$41,0),MATCH('Disposed Waste by Resin'!K$1,'Resin Fractions'!$A$24:$I$24,0)))*$E347</f>
        <v>278.8878190596904</v>
      </c>
      <c r="L347" s="9">
        <f>(INDEX('Resin Fractions'!$A$24:$I$41,MATCH('Disposed Waste by Resin'!$A347,'Resin Fractions'!$A$24:$A$41,0),MATCH('Disposed Waste by Resin'!L$1,'Resin Fractions'!$A$24:$I$24,0)))*$E347</f>
        <v>155.03336986245441</v>
      </c>
      <c r="M347" s="9">
        <f>(INDEX('Resin Fractions'!$A$24:$I$41,MATCH('Disposed Waste by Resin'!$A347,'Resin Fractions'!$A$24:$A$41,0),MATCH('Disposed Waste by Resin'!M$1,'Resin Fractions'!$A$24:$I$24,0)))*$E347</f>
        <v>3045.971575847625</v>
      </c>
    </row>
    <row r="348" spans="1:13" x14ac:dyDescent="0.2">
      <c r="A348" s="37">
        <f>'DRS County Waste Raw'!A347</f>
        <v>2015</v>
      </c>
      <c r="B348" s="63" t="str">
        <f>'DRS County Waste Raw'!B347</f>
        <v>butte</v>
      </c>
      <c r="C348" s="63" t="str">
        <f>'DRS County Waste Raw'!C347</f>
        <v>Central Valley </v>
      </c>
      <c r="D348" s="63">
        <f>'DRS County Waste Raw'!D347</f>
        <v>223920</v>
      </c>
      <c r="E348" s="68">
        <f>'DRS County Waste Raw'!E347</f>
        <v>164639.40108892921</v>
      </c>
      <c r="F348" s="9">
        <f>(INDEX('Resin Fractions'!$A$24:$I$41,MATCH('Disposed Waste by Resin'!$A348,'Resin Fractions'!$A$24:$A$41,0),MATCH('Disposed Waste by Resin'!F$1,'Resin Fractions'!$A$24:$I$24,0)))*$E348</f>
        <v>1546.3109485113603</v>
      </c>
      <c r="G348" s="9">
        <f>(INDEX('Resin Fractions'!$A$24:$I$41,MATCH('Disposed Waste by Resin'!$A348,'Resin Fractions'!$A$24:$A$41,0),MATCH('Disposed Waste by Resin'!G$1,'Resin Fractions'!$A$24:$I$24,0)))*$E348</f>
        <v>2894.3389161776813</v>
      </c>
      <c r="H348" s="9">
        <f>(INDEX('Resin Fractions'!$A$24:$I$41,MATCH('Disposed Waste by Resin'!$A348,'Resin Fractions'!$A$24:$A$41,0),MATCH('Disposed Waste by Resin'!H$1,'Resin Fractions'!$A$24:$I$24,0)))*$E348</f>
        <v>3799.1480114696728</v>
      </c>
      <c r="I348" s="9">
        <f>(INDEX('Resin Fractions'!$A$24:$I$41,MATCH('Disposed Waste by Resin'!$A348,'Resin Fractions'!$A$24:$A$41,0),MATCH('Disposed Waste by Resin'!I$1,'Resin Fractions'!$A$24:$I$24,0)))*$E348</f>
        <v>6622.4024016487365</v>
      </c>
      <c r="J348" s="9">
        <f>(INDEX('Resin Fractions'!$A$24:$I$41,MATCH('Disposed Waste by Resin'!$A348,'Resin Fractions'!$A$24:$A$41,0),MATCH('Disposed Waste by Resin'!J$1,'Resin Fractions'!$A$24:$I$24,0)))*$E348</f>
        <v>307.64081782380129</v>
      </c>
      <c r="K348" s="9">
        <f>(INDEX('Resin Fractions'!$A$24:$I$41,MATCH('Disposed Waste by Resin'!$A348,'Resin Fractions'!$A$24:$A$41,0),MATCH('Disposed Waste by Resin'!K$1,'Resin Fractions'!$A$24:$I$24,0)))*$E348</f>
        <v>1619.6792833014219</v>
      </c>
      <c r="L348" s="9">
        <f>(INDEX('Resin Fractions'!$A$24:$I$41,MATCH('Disposed Waste by Resin'!$A348,'Resin Fractions'!$A$24:$A$41,0),MATCH('Disposed Waste by Resin'!L$1,'Resin Fractions'!$A$24:$I$24,0)))*$E348</f>
        <v>900.37757200460783</v>
      </c>
      <c r="M348" s="9">
        <f>(INDEX('Resin Fractions'!$A$24:$I$41,MATCH('Disposed Waste by Resin'!$A348,'Resin Fractions'!$A$24:$A$41,0),MATCH('Disposed Waste by Resin'!M$1,'Resin Fractions'!$A$24:$I$24,0)))*$E348</f>
        <v>17689.89795093728</v>
      </c>
    </row>
    <row r="349" spans="1:13" x14ac:dyDescent="0.2">
      <c r="A349" s="37">
        <f>'DRS County Waste Raw'!A348</f>
        <v>2015</v>
      </c>
      <c r="B349" s="63" t="str">
        <f>'DRS County Waste Raw'!B348</f>
        <v>calaveras</v>
      </c>
      <c r="C349" s="63" t="str">
        <f>'DRS County Waste Raw'!C348</f>
        <v>Mountain </v>
      </c>
      <c r="D349" s="63">
        <f>'DRS County Waste Raw'!D348</f>
        <v>45265</v>
      </c>
      <c r="E349" s="68">
        <f>'DRS County Waste Raw'!E348</f>
        <v>51759.110707803993</v>
      </c>
      <c r="F349" s="9">
        <f>(INDEX('Resin Fractions'!$A$24:$I$41,MATCH('Disposed Waste by Resin'!$A349,'Resin Fractions'!$A$24:$A$41,0),MATCH('Disposed Waste by Resin'!F$1,'Resin Fractions'!$A$24:$I$24,0)))*$E349</f>
        <v>486.12713022114309</v>
      </c>
      <c r="G349" s="9">
        <f>(INDEX('Resin Fractions'!$A$24:$I$41,MATCH('Disposed Waste by Resin'!$A349,'Resin Fractions'!$A$24:$A$41,0),MATCH('Disposed Waste by Resin'!G$1,'Resin Fractions'!$A$24:$I$24,0)))*$E349</f>
        <v>909.91832694670529</v>
      </c>
      <c r="H349" s="9">
        <f>(INDEX('Resin Fractions'!$A$24:$I$41,MATCH('Disposed Waste by Resin'!$A349,'Resin Fractions'!$A$24:$A$41,0),MATCH('Disposed Waste by Resin'!H$1,'Resin Fractions'!$A$24:$I$24,0)))*$E349</f>
        <v>1194.3709781522937</v>
      </c>
      <c r="I349" s="9">
        <f>(INDEX('Resin Fractions'!$A$24:$I$41,MATCH('Disposed Waste by Resin'!$A349,'Resin Fractions'!$A$24:$A$41,0),MATCH('Disposed Waste by Resin'!I$1,'Resin Fractions'!$A$24:$I$24,0)))*$E349</f>
        <v>2081.9418486187187</v>
      </c>
      <c r="J349" s="9">
        <f>(INDEX('Resin Fractions'!$A$24:$I$41,MATCH('Disposed Waste by Resin'!$A349,'Resin Fractions'!$A$24:$A$41,0),MATCH('Disposed Waste by Resin'!J$1,'Resin Fractions'!$A$24:$I$24,0)))*$E349</f>
        <v>96.715701361065086</v>
      </c>
      <c r="K349" s="9">
        <f>(INDEX('Resin Fractions'!$A$24:$I$41,MATCH('Disposed Waste by Resin'!$A349,'Resin Fractions'!$A$24:$A$41,0),MATCH('Disposed Waste by Resin'!K$1,'Resin Fractions'!$A$24:$I$24,0)))*$E349</f>
        <v>509.19256739917824</v>
      </c>
      <c r="L349" s="9">
        <f>(INDEX('Resin Fractions'!$A$24:$I$41,MATCH('Disposed Waste by Resin'!$A349,'Resin Fractions'!$A$24:$A$41,0),MATCH('Disposed Waste by Resin'!L$1,'Resin Fractions'!$A$24:$I$24,0)))*$E349</f>
        <v>283.05947494936527</v>
      </c>
      <c r="M349" s="9">
        <f>(INDEX('Resin Fractions'!$A$24:$I$41,MATCH('Disposed Waste by Resin'!$A349,'Resin Fractions'!$A$24:$A$41,0),MATCH('Disposed Waste by Resin'!M$1,'Resin Fractions'!$A$24:$I$24,0)))*$E349</f>
        <v>5561.3260276484689</v>
      </c>
    </row>
    <row r="350" spans="1:13" x14ac:dyDescent="0.2">
      <c r="A350" s="37">
        <f>'DRS County Waste Raw'!A349</f>
        <v>2015</v>
      </c>
      <c r="B350" s="63" t="str">
        <f>'DRS County Waste Raw'!B349</f>
        <v>colusa</v>
      </c>
      <c r="C350" s="63" t="str">
        <f>'DRS County Waste Raw'!C349</f>
        <v>Central Valley </v>
      </c>
      <c r="D350" s="63">
        <f>'DRS County Waste Raw'!D349</f>
        <v>21445</v>
      </c>
      <c r="E350" s="68">
        <f>'DRS County Waste Raw'!E349</f>
        <v>18681.69691470054</v>
      </c>
      <c r="F350" s="9">
        <f>(INDEX('Resin Fractions'!$A$24:$I$41,MATCH('Disposed Waste by Resin'!$A350,'Resin Fractions'!$A$24:$A$41,0),MATCH('Disposed Waste by Resin'!F$1,'Resin Fractions'!$A$24:$I$24,0)))*$E350</f>
        <v>175.46050510939833</v>
      </c>
      <c r="G350" s="9">
        <f>(INDEX('Resin Fractions'!$A$24:$I$41,MATCH('Disposed Waste by Resin'!$A350,'Resin Fractions'!$A$24:$A$41,0),MATCH('Disposed Waste by Resin'!G$1,'Resin Fractions'!$A$24:$I$24,0)))*$E350</f>
        <v>328.42176321601175</v>
      </c>
      <c r="H350" s="9">
        <f>(INDEX('Resin Fractions'!$A$24:$I$41,MATCH('Disposed Waste by Resin'!$A350,'Resin Fractions'!$A$24:$A$41,0),MATCH('Disposed Waste by Resin'!H$1,'Resin Fractions'!$A$24:$I$24,0)))*$E350</f>
        <v>431.09080338567992</v>
      </c>
      <c r="I350" s="9">
        <f>(INDEX('Resin Fractions'!$A$24:$I$41,MATCH('Disposed Waste by Resin'!$A350,'Resin Fractions'!$A$24:$A$41,0),MATCH('Disposed Waste by Resin'!I$1,'Resin Fractions'!$A$24:$I$24,0)))*$E350</f>
        <v>751.4465777724804</v>
      </c>
      <c r="J350" s="9">
        <f>(INDEX('Resin Fractions'!$A$24:$I$41,MATCH('Disposed Waste by Resin'!$A350,'Resin Fractions'!$A$24:$A$41,0),MATCH('Disposed Waste by Resin'!J$1,'Resin Fractions'!$A$24:$I$24,0)))*$E350</f>
        <v>34.908123323836122</v>
      </c>
      <c r="K350" s="9">
        <f>(INDEX('Resin Fractions'!$A$24:$I$41,MATCH('Disposed Waste by Resin'!$A350,'Resin Fractions'!$A$24:$A$41,0),MATCH('Disposed Waste by Resin'!K$1,'Resin Fractions'!$A$24:$I$24,0)))*$E350</f>
        <v>183.78563861097044</v>
      </c>
      <c r="L350" s="9">
        <f>(INDEX('Resin Fractions'!$A$24:$I$41,MATCH('Disposed Waste by Resin'!$A350,'Resin Fractions'!$A$24:$A$41,0),MATCH('Disposed Waste by Resin'!L$1,'Resin Fractions'!$A$24:$I$24,0)))*$E350</f>
        <v>102.16619349762142</v>
      </c>
      <c r="M350" s="9">
        <f>(INDEX('Resin Fractions'!$A$24:$I$41,MATCH('Disposed Waste by Resin'!$A350,'Resin Fractions'!$A$24:$A$41,0),MATCH('Disposed Waste by Resin'!M$1,'Resin Fractions'!$A$24:$I$24,0)))*$E350</f>
        <v>2007.2796049159983</v>
      </c>
    </row>
    <row r="351" spans="1:13" x14ac:dyDescent="0.2">
      <c r="A351" s="37">
        <f>'DRS County Waste Raw'!A350</f>
        <v>2015</v>
      </c>
      <c r="B351" s="63" t="str">
        <f>'DRS County Waste Raw'!B350</f>
        <v>contracosta</v>
      </c>
      <c r="C351" s="63" t="str">
        <f>'DRS County Waste Raw'!C350</f>
        <v>Bay Area </v>
      </c>
      <c r="D351" s="63">
        <f>'DRS County Waste Raw'!D350</f>
        <v>1113221</v>
      </c>
      <c r="E351" s="68">
        <f>'DRS County Waste Raw'!E350</f>
        <v>652585.46279491833</v>
      </c>
      <c r="F351" s="9">
        <f>(INDEX('Resin Fractions'!$A$24:$I$41,MATCH('Disposed Waste by Resin'!$A351,'Resin Fractions'!$A$24:$A$41,0),MATCH('Disposed Waste by Resin'!F$1,'Resin Fractions'!$A$24:$I$24,0)))*$E351</f>
        <v>6129.1527986916963</v>
      </c>
      <c r="G351" s="9">
        <f>(INDEX('Resin Fractions'!$A$24:$I$41,MATCH('Disposed Waste by Resin'!$A351,'Resin Fractions'!$A$24:$A$41,0),MATCH('Disposed Waste by Resin'!G$1,'Resin Fractions'!$A$24:$I$24,0)))*$E351</f>
        <v>11472.366205213089</v>
      </c>
      <c r="H351" s="9">
        <f>(INDEX('Resin Fractions'!$A$24:$I$41,MATCH('Disposed Waste by Resin'!$A351,'Resin Fractions'!$A$24:$A$41,0),MATCH('Disposed Waste by Resin'!H$1,'Resin Fractions'!$A$24:$I$24,0)))*$E351</f>
        <v>15058.781475718346</v>
      </c>
      <c r="I351" s="9">
        <f>(INDEX('Resin Fractions'!$A$24:$I$41,MATCH('Disposed Waste by Resin'!$A351,'Resin Fractions'!$A$24:$A$41,0),MATCH('Disposed Waste by Resin'!I$1,'Resin Fractions'!$A$24:$I$24,0)))*$E351</f>
        <v>26249.388102182063</v>
      </c>
      <c r="J351" s="9">
        <f>(INDEX('Resin Fractions'!$A$24:$I$41,MATCH('Disposed Waste by Resin'!$A351,'Resin Fractions'!$A$24:$A$41,0),MATCH('Disposed Waste by Resin'!J$1,'Resin Fractions'!$A$24:$I$24,0)))*$E351</f>
        <v>1219.4038859854204</v>
      </c>
      <c r="K351" s="9">
        <f>(INDEX('Resin Fractions'!$A$24:$I$41,MATCH('Disposed Waste by Resin'!$A351,'Resin Fractions'!$A$24:$A$41,0),MATCH('Disposed Waste by Resin'!K$1,'Resin Fractions'!$A$24:$I$24,0)))*$E351</f>
        <v>6419.9647695613139</v>
      </c>
      <c r="L351" s="9">
        <f>(INDEX('Resin Fractions'!$A$24:$I$41,MATCH('Disposed Waste by Resin'!$A351,'Resin Fractions'!$A$24:$A$41,0),MATCH('Disposed Waste by Resin'!L$1,'Resin Fractions'!$A$24:$I$24,0)))*$E351</f>
        <v>3568.8499267524476</v>
      </c>
      <c r="M351" s="9">
        <f>(INDEX('Resin Fractions'!$A$24:$I$41,MATCH('Disposed Waste by Resin'!$A351,'Resin Fractions'!$A$24:$A$41,0),MATCH('Disposed Waste by Resin'!M$1,'Resin Fractions'!$A$24:$I$24,0)))*$E351</f>
        <v>70117.90716410437</v>
      </c>
    </row>
    <row r="352" spans="1:13" x14ac:dyDescent="0.2">
      <c r="A352" s="37">
        <f>'DRS County Waste Raw'!A351</f>
        <v>2015</v>
      </c>
      <c r="B352" s="63" t="str">
        <f>'DRS County Waste Raw'!B351</f>
        <v>delnorte</v>
      </c>
      <c r="C352" s="63" t="str">
        <f>'DRS County Waste Raw'!C351</f>
        <v>Coastal </v>
      </c>
      <c r="D352" s="63">
        <f>'DRS County Waste Raw'!D351</f>
        <v>26744</v>
      </c>
      <c r="E352" s="68">
        <f>'DRS County Waste Raw'!E351</f>
        <v>42.949183303085292</v>
      </c>
      <c r="F352" s="9">
        <f>(INDEX('Resin Fractions'!$A$24:$I$41,MATCH('Disposed Waste by Resin'!$A352,'Resin Fractions'!$A$24:$A$41,0),MATCH('Disposed Waste by Resin'!F$1,'Resin Fractions'!$A$24:$I$24,0)))*$E352</f>
        <v>0.40338334524983804</v>
      </c>
      <c r="G352" s="9">
        <f>(INDEX('Resin Fractions'!$A$24:$I$41,MATCH('Disposed Waste by Resin'!$A352,'Resin Fractions'!$A$24:$A$41,0),MATCH('Disposed Waste by Resin'!G$1,'Resin Fractions'!$A$24:$I$24,0)))*$E352</f>
        <v>0.75504096728961778</v>
      </c>
      <c r="H352" s="9">
        <f>(INDEX('Resin Fractions'!$A$24:$I$41,MATCH('Disposed Waste by Resin'!$A352,'Resin Fractions'!$A$24:$A$41,0),MATCH('Disposed Waste by Resin'!H$1,'Resin Fractions'!$A$24:$I$24,0)))*$E352</f>
        <v>0.99107688233163138</v>
      </c>
      <c r="I352" s="9">
        <f>(INDEX('Resin Fractions'!$A$24:$I$41,MATCH('Disposed Waste by Resin'!$A352,'Resin Fractions'!$A$24:$A$41,0),MATCH('Disposed Waste by Resin'!I$1,'Resin Fractions'!$A$24:$I$24,0)))*$E352</f>
        <v>1.7275741576682002</v>
      </c>
      <c r="J352" s="9">
        <f>(INDEX('Resin Fractions'!$A$24:$I$41,MATCH('Disposed Waste by Resin'!$A352,'Resin Fractions'!$A$24:$A$41,0),MATCH('Disposed Waste by Resin'!J$1,'Resin Fractions'!$A$24:$I$24,0)))*$E352</f>
        <v>8.0253704695442935E-2</v>
      </c>
      <c r="K352" s="9">
        <f>(INDEX('Resin Fractions'!$A$24:$I$41,MATCH('Disposed Waste by Resin'!$A352,'Resin Fractions'!$A$24:$A$41,0),MATCH('Disposed Waste by Resin'!K$1,'Resin Fractions'!$A$24:$I$24,0)))*$E352</f>
        <v>0.42252281027885885</v>
      </c>
      <c r="L352" s="9">
        <f>(INDEX('Resin Fractions'!$A$24:$I$41,MATCH('Disposed Waste by Resin'!$A352,'Resin Fractions'!$A$24:$A$41,0),MATCH('Disposed Waste by Resin'!L$1,'Resin Fractions'!$A$24:$I$24,0)))*$E352</f>
        <v>0.23487987156321768</v>
      </c>
      <c r="M352" s="9">
        <f>(INDEX('Resin Fractions'!$A$24:$I$41,MATCH('Disposed Waste by Resin'!$A352,'Resin Fractions'!$A$24:$A$41,0),MATCH('Disposed Waste by Resin'!M$1,'Resin Fractions'!$A$24:$I$24,0)))*$E352</f>
        <v>4.6147317390768068</v>
      </c>
    </row>
    <row r="353" spans="1:13" x14ac:dyDescent="0.2">
      <c r="A353" s="37">
        <f>'DRS County Waste Raw'!A352</f>
        <v>2015</v>
      </c>
      <c r="B353" s="63" t="str">
        <f>'DRS County Waste Raw'!B352</f>
        <v>eldorado</v>
      </c>
      <c r="C353" s="63" t="str">
        <f>'DRS County Waste Raw'!C352</f>
        <v>Mountain </v>
      </c>
      <c r="D353" s="63">
        <f>'DRS County Waste Raw'!D352</f>
        <v>182530</v>
      </c>
      <c r="E353" s="68">
        <f>'DRS County Waste Raw'!E352</f>
        <v>83199.573502722313</v>
      </c>
      <c r="F353" s="9">
        <f>(INDEX('Resin Fractions'!$A$24:$I$41,MATCH('Disposed Waste by Resin'!$A353,'Resin Fractions'!$A$24:$A$41,0),MATCH('Disposed Waste by Resin'!F$1,'Resin Fractions'!$A$24:$I$24,0)))*$E353</f>
        <v>781.41933563791429</v>
      </c>
      <c r="G353" s="9">
        <f>(INDEX('Resin Fractions'!$A$24:$I$41,MATCH('Disposed Waste by Resin'!$A353,'Resin Fractions'!$A$24:$A$41,0),MATCH('Disposed Waste by Resin'!G$1,'Resin Fractions'!$A$24:$I$24,0)))*$E353</f>
        <v>1462.6375084311892</v>
      </c>
      <c r="H353" s="9">
        <f>(INDEX('Resin Fractions'!$A$24:$I$41,MATCH('Disposed Waste by Resin'!$A353,'Resin Fractions'!$A$24:$A$41,0),MATCH('Disposed Waste by Resin'!H$1,'Resin Fractions'!$A$24:$I$24,0)))*$E353</f>
        <v>1919.8775757041242</v>
      </c>
      <c r="I353" s="9">
        <f>(INDEX('Resin Fractions'!$A$24:$I$41,MATCH('Disposed Waste by Resin'!$A353,'Resin Fractions'!$A$24:$A$41,0),MATCH('Disposed Waste by Resin'!I$1,'Resin Fractions'!$A$24:$I$24,0)))*$E353</f>
        <v>3346.5929281592134</v>
      </c>
      <c r="J353" s="9">
        <f>(INDEX('Resin Fractions'!$A$24:$I$41,MATCH('Disposed Waste by Resin'!$A353,'Resin Fractions'!$A$24:$A$41,0),MATCH('Disposed Waste by Resin'!J$1,'Resin Fractions'!$A$24:$I$24,0)))*$E353</f>
        <v>155.46451618311966</v>
      </c>
      <c r="K353" s="9">
        <f>(INDEX('Resin Fractions'!$A$24:$I$41,MATCH('Disposed Waste by Resin'!$A353,'Resin Fractions'!$A$24:$A$41,0),MATCH('Disposed Waste by Resin'!K$1,'Resin Fractions'!$A$24:$I$24,0)))*$E353</f>
        <v>818.49560123876472</v>
      </c>
      <c r="L353" s="9">
        <f>(INDEX('Resin Fractions'!$A$24:$I$41,MATCH('Disposed Waste by Resin'!$A353,'Resin Fractions'!$A$24:$A$41,0),MATCH('Disposed Waste by Resin'!L$1,'Resin Fractions'!$A$24:$I$24,0)))*$E353</f>
        <v>455.00062249216501</v>
      </c>
      <c r="M353" s="9">
        <f>(INDEX('Resin Fractions'!$A$24:$I$41,MATCH('Disposed Waste by Resin'!$A353,'Resin Fractions'!$A$24:$A$41,0),MATCH('Disposed Waste by Resin'!M$1,'Resin Fractions'!$A$24:$I$24,0)))*$E353</f>
        <v>8939.4880878464901</v>
      </c>
    </row>
    <row r="354" spans="1:13" x14ac:dyDescent="0.2">
      <c r="A354" s="37">
        <f>'DRS County Waste Raw'!A353</f>
        <v>2015</v>
      </c>
      <c r="B354" s="63" t="str">
        <f>'DRS County Waste Raw'!B353</f>
        <v>fresno</v>
      </c>
      <c r="C354" s="63" t="str">
        <f>'DRS County Waste Raw'!C353</f>
        <v>Central Valley </v>
      </c>
      <c r="D354" s="63">
        <f>'DRS County Waste Raw'!D353</f>
        <v>975108</v>
      </c>
      <c r="E354" s="68">
        <f>'DRS County Waste Raw'!E353</f>
        <v>694560.39927404723</v>
      </c>
      <c r="F354" s="9">
        <f>(INDEX('Resin Fractions'!$A$24:$I$41,MATCH('Disposed Waste by Resin'!$A354,'Resin Fractions'!$A$24:$A$41,0),MATCH('Disposed Waste by Resin'!F$1,'Resin Fractions'!$A$24:$I$24,0)))*$E354</f>
        <v>6523.3859130704777</v>
      </c>
      <c r="G354" s="9">
        <f>(INDEX('Resin Fractions'!$A$24:$I$41,MATCH('Disposed Waste by Resin'!$A354,'Resin Fractions'!$A$24:$A$41,0),MATCH('Disposed Waste by Resin'!G$1,'Resin Fractions'!$A$24:$I$24,0)))*$E354</f>
        <v>12210.280042071661</v>
      </c>
      <c r="H354" s="9">
        <f>(INDEX('Resin Fractions'!$A$24:$I$41,MATCH('Disposed Waste by Resin'!$A354,'Resin Fractions'!$A$24:$A$41,0),MATCH('Disposed Waste by Resin'!H$1,'Resin Fractions'!$A$24:$I$24,0)))*$E354</f>
        <v>16027.377057344107</v>
      </c>
      <c r="I354" s="9">
        <f>(INDEX('Resin Fractions'!$A$24:$I$41,MATCH('Disposed Waste by Resin'!$A354,'Resin Fractions'!$A$24:$A$41,0),MATCH('Disposed Waste by Resin'!I$1,'Resin Fractions'!$A$24:$I$24,0)))*$E354</f>
        <v>27937.774468446172</v>
      </c>
      <c r="J354" s="9">
        <f>(INDEX('Resin Fractions'!$A$24:$I$41,MATCH('Disposed Waste by Resin'!$A354,'Resin Fractions'!$A$24:$A$41,0),MATCH('Disposed Waste by Resin'!J$1,'Resin Fractions'!$A$24:$I$24,0)))*$E354</f>
        <v>1297.8371389074614</v>
      </c>
      <c r="K354" s="9">
        <f>(INDEX('Resin Fractions'!$A$24:$I$41,MATCH('Disposed Waste by Resin'!$A354,'Resin Fractions'!$A$24:$A$41,0),MATCH('Disposed Waste by Resin'!K$1,'Resin Fractions'!$A$24:$I$24,0)))*$E354</f>
        <v>6832.9031948925376</v>
      </c>
      <c r="L354" s="9">
        <f>(INDEX('Resin Fractions'!$A$24:$I$41,MATCH('Disposed Waste by Resin'!$A354,'Resin Fractions'!$A$24:$A$41,0),MATCH('Disposed Waste by Resin'!L$1,'Resin Fractions'!$A$24:$I$24,0)))*$E354</f>
        <v>3798.4018513960013</v>
      </c>
      <c r="M354" s="9">
        <f>(INDEX('Resin Fractions'!$A$24:$I$41,MATCH('Disposed Waste by Resin'!$A354,'Resin Fractions'!$A$24:$A$41,0),MATCH('Disposed Waste by Resin'!M$1,'Resin Fractions'!$A$24:$I$24,0)))*$E354</f>
        <v>74627.959666128416</v>
      </c>
    </row>
    <row r="355" spans="1:13" x14ac:dyDescent="0.2">
      <c r="A355" s="37">
        <f>'DRS County Waste Raw'!A354</f>
        <v>2015</v>
      </c>
      <c r="B355" s="63" t="str">
        <f>'DRS County Waste Raw'!B354</f>
        <v>glenn</v>
      </c>
      <c r="C355" s="63" t="str">
        <f>'DRS County Waste Raw'!C354</f>
        <v>Central Valley </v>
      </c>
      <c r="D355" s="63">
        <f>'DRS County Waste Raw'!D354</f>
        <v>28347</v>
      </c>
      <c r="E355" s="68">
        <f>'DRS County Waste Raw'!E354</f>
        <v>18183.411978221411</v>
      </c>
      <c r="F355" s="9">
        <f>(INDEX('Resin Fractions'!$A$24:$I$41,MATCH('Disposed Waste by Resin'!$A355,'Resin Fractions'!$A$24:$A$41,0),MATCH('Disposed Waste by Resin'!F$1,'Resin Fractions'!$A$24:$I$24,0)))*$E355</f>
        <v>170.7805594362494</v>
      </c>
      <c r="G355" s="9">
        <f>(INDEX('Resin Fractions'!$A$24:$I$41,MATCH('Disposed Waste by Resin'!$A355,'Resin Fractions'!$A$24:$A$41,0),MATCH('Disposed Waste by Resin'!G$1,'Resin Fractions'!$A$24:$I$24,0)))*$E355</f>
        <v>319.661979874613</v>
      </c>
      <c r="H355" s="9">
        <f>(INDEX('Resin Fractions'!$A$24:$I$41,MATCH('Disposed Waste by Resin'!$A355,'Resin Fractions'!$A$24:$A$41,0),MATCH('Disposed Waste by Resin'!H$1,'Resin Fractions'!$A$24:$I$24,0)))*$E355</f>
        <v>419.59259449370609</v>
      </c>
      <c r="I355" s="9">
        <f>(INDEX('Resin Fractions'!$A$24:$I$41,MATCH('Disposed Waste by Resin'!$A355,'Resin Fractions'!$A$24:$A$41,0),MATCH('Disposed Waste by Resin'!I$1,'Resin Fractions'!$A$24:$I$24,0)))*$E355</f>
        <v>731.4037244930131</v>
      </c>
      <c r="J355" s="9">
        <f>(INDEX('Resin Fractions'!$A$24:$I$41,MATCH('Disposed Waste by Resin'!$A355,'Resin Fractions'!$A$24:$A$41,0),MATCH('Disposed Waste by Resin'!J$1,'Resin Fractions'!$A$24:$I$24,0)))*$E355</f>
        <v>33.977041308511488</v>
      </c>
      <c r="K355" s="9">
        <f>(INDEX('Resin Fractions'!$A$24:$I$41,MATCH('Disposed Waste by Resin'!$A355,'Resin Fractions'!$A$24:$A$41,0),MATCH('Disposed Waste by Resin'!K$1,'Resin Fractions'!$A$24:$I$24,0)))*$E355</f>
        <v>178.8836419840483</v>
      </c>
      <c r="L355" s="9">
        <f>(INDEX('Resin Fractions'!$A$24:$I$41,MATCH('Disposed Waste by Resin'!$A355,'Resin Fractions'!$A$24:$A$41,0),MATCH('Disposed Waste by Resin'!L$1,'Resin Fractions'!$A$24:$I$24,0)))*$E355</f>
        <v>99.441180054264592</v>
      </c>
      <c r="M355" s="9">
        <f>(INDEX('Resin Fractions'!$A$24:$I$41,MATCH('Disposed Waste by Resin'!$A355,'Resin Fractions'!$A$24:$A$41,0),MATCH('Disposed Waste by Resin'!M$1,'Resin Fractions'!$A$24:$I$24,0)))*$E355</f>
        <v>1953.7407216444058</v>
      </c>
    </row>
    <row r="356" spans="1:13" x14ac:dyDescent="0.2">
      <c r="A356" s="37">
        <f>'DRS County Waste Raw'!A355</f>
        <v>2015</v>
      </c>
      <c r="B356" s="63" t="str">
        <f>'DRS County Waste Raw'!B355</f>
        <v>humboldt</v>
      </c>
      <c r="C356" s="63" t="str">
        <f>'DRS County Waste Raw'!C355</f>
        <v>Coastal </v>
      </c>
      <c r="D356" s="63">
        <f>'DRS County Waste Raw'!D355</f>
        <v>134727</v>
      </c>
      <c r="E356" s="68">
        <f>'DRS County Waste Raw'!E355</f>
        <v>55394.074410163332</v>
      </c>
      <c r="F356" s="9">
        <f>(INDEX('Resin Fractions'!$A$24:$I$41,MATCH('Disposed Waste by Resin'!$A356,'Resin Fractions'!$A$24:$A$41,0),MATCH('Disposed Waste by Resin'!F$1,'Resin Fractions'!$A$24:$I$24,0)))*$E356</f>
        <v>520.26709995635611</v>
      </c>
      <c r="G356" s="9">
        <f>(INDEX('Resin Fractions'!$A$24:$I$41,MATCH('Disposed Waste by Resin'!$A356,'Resin Fractions'!$A$24:$A$41,0),MATCH('Disposed Waste by Resin'!G$1,'Resin Fractions'!$A$24:$I$24,0)))*$E356</f>
        <v>973.82050852078169</v>
      </c>
      <c r="H356" s="9">
        <f>(INDEX('Resin Fractions'!$A$24:$I$41,MATCH('Disposed Waste by Resin'!$A356,'Resin Fractions'!$A$24:$A$41,0),MATCH('Disposed Waste by Resin'!H$1,'Resin Fractions'!$A$24:$I$24,0)))*$E356</f>
        <v>1278.2498372239666</v>
      </c>
      <c r="I356" s="9">
        <f>(INDEX('Resin Fractions'!$A$24:$I$41,MATCH('Disposed Waste by Resin'!$A356,'Resin Fractions'!$A$24:$A$41,0),MATCH('Disposed Waste by Resin'!I$1,'Resin Fractions'!$A$24:$I$24,0)))*$E356</f>
        <v>2228.1534613505214</v>
      </c>
      <c r="J356" s="9">
        <f>(INDEX('Resin Fractions'!$A$24:$I$41,MATCH('Disposed Waste by Resin'!$A356,'Resin Fractions'!$A$24:$A$41,0),MATCH('Disposed Waste by Resin'!J$1,'Resin Fractions'!$A$24:$I$24,0)))*$E356</f>
        <v>103.50789811808339</v>
      </c>
      <c r="K356" s="9">
        <f>(INDEX('Resin Fractions'!$A$24:$I$41,MATCH('Disposed Waste by Resin'!$A356,'Resin Fractions'!$A$24:$A$41,0),MATCH('Disposed Waste by Resin'!K$1,'Resin Fractions'!$A$24:$I$24,0)))*$E356</f>
        <v>544.95238774184315</v>
      </c>
      <c r="L356" s="9">
        <f>(INDEX('Resin Fractions'!$A$24:$I$41,MATCH('Disposed Waste by Resin'!$A356,'Resin Fractions'!$A$24:$A$41,0),MATCH('Disposed Waste by Resin'!L$1,'Resin Fractions'!$A$24:$I$24,0)))*$E356</f>
        <v>302.93831179527535</v>
      </c>
      <c r="M356" s="9">
        <f>(INDEX('Resin Fractions'!$A$24:$I$41,MATCH('Disposed Waste by Resin'!$A356,'Resin Fractions'!$A$24:$A$41,0),MATCH('Disposed Waste by Resin'!M$1,'Resin Fractions'!$A$24:$I$24,0)))*$E356</f>
        <v>5951.8895047068272</v>
      </c>
    </row>
    <row r="357" spans="1:13" x14ac:dyDescent="0.2">
      <c r="A357" s="37">
        <f>'DRS County Waste Raw'!A356</f>
        <v>2015</v>
      </c>
      <c r="B357" s="63" t="str">
        <f>'DRS County Waste Raw'!B356</f>
        <v>imperial</v>
      </c>
      <c r="C357" s="63" t="str">
        <f>'DRS County Waste Raw'!C356</f>
        <v>Southern </v>
      </c>
      <c r="D357" s="63">
        <f>'DRS County Waste Raw'!D356</f>
        <v>183856</v>
      </c>
      <c r="E357" s="68">
        <f>'DRS County Waste Raw'!E356</f>
        <v>158579.1470054446</v>
      </c>
      <c r="F357" s="9">
        <f>(INDEX('Resin Fractions'!$A$24:$I$41,MATCH('Disposed Waste by Resin'!$A357,'Resin Fractions'!$A$24:$A$41,0),MATCH('Disposed Waste by Resin'!F$1,'Resin Fractions'!$A$24:$I$24,0)))*$E357</f>
        <v>1489.3923908752618</v>
      </c>
      <c r="G357" s="9">
        <f>(INDEX('Resin Fractions'!$A$24:$I$41,MATCH('Disposed Waste by Resin'!$A357,'Resin Fractions'!$A$24:$A$41,0),MATCH('Disposed Waste by Resin'!G$1,'Resin Fractions'!$A$24:$I$24,0)))*$E357</f>
        <v>2787.8004501741525</v>
      </c>
      <c r="H357" s="9">
        <f>(INDEX('Resin Fractions'!$A$24:$I$41,MATCH('Disposed Waste by Resin'!$A357,'Resin Fractions'!$A$24:$A$41,0),MATCH('Disposed Waste by Resin'!H$1,'Resin Fractions'!$A$24:$I$24,0)))*$E357</f>
        <v>3659.3041946312278</v>
      </c>
      <c r="I357" s="9">
        <f>(INDEX('Resin Fractions'!$A$24:$I$41,MATCH('Disposed Waste by Resin'!$A357,'Resin Fractions'!$A$24:$A$41,0),MATCH('Disposed Waste by Resin'!I$1,'Resin Fractions'!$A$24:$I$24,0)))*$E357</f>
        <v>6378.6366874173527</v>
      </c>
      <c r="J357" s="9">
        <f>(INDEX('Resin Fractions'!$A$24:$I$41,MATCH('Disposed Waste by Resin'!$A357,'Resin Fractions'!$A$24:$A$41,0),MATCH('Disposed Waste by Resin'!J$1,'Resin Fractions'!$A$24:$I$24,0)))*$E357</f>
        <v>296.31678779130499</v>
      </c>
      <c r="K357" s="9">
        <f>(INDEX('Resin Fractions'!$A$24:$I$41,MATCH('Disposed Waste by Resin'!$A357,'Resin Fractions'!$A$24:$A$41,0),MATCH('Disposed Waste by Resin'!K$1,'Resin Fractions'!$A$24:$I$24,0)))*$E357</f>
        <v>1560.0600917492065</v>
      </c>
      <c r="L357" s="9">
        <f>(INDEX('Resin Fractions'!$A$24:$I$41,MATCH('Disposed Waste by Resin'!$A357,'Resin Fractions'!$A$24:$A$41,0),MATCH('Disposed Waste by Resin'!L$1,'Resin Fractions'!$A$24:$I$24,0)))*$E357</f>
        <v>867.23534225079823</v>
      </c>
      <c r="M357" s="9">
        <f>(INDEX('Resin Fractions'!$A$24:$I$41,MATCH('Disposed Waste by Resin'!$A357,'Resin Fractions'!$A$24:$A$41,0),MATCH('Disposed Waste by Resin'!M$1,'Resin Fractions'!$A$24:$I$24,0)))*$E357</f>
        <v>17038.745944889302</v>
      </c>
    </row>
    <row r="358" spans="1:13" x14ac:dyDescent="0.2">
      <c r="A358" s="37">
        <f>'DRS County Waste Raw'!A357</f>
        <v>2015</v>
      </c>
      <c r="B358" s="63" t="str">
        <f>'DRS County Waste Raw'!B357</f>
        <v>inyo</v>
      </c>
      <c r="C358" s="63" t="str">
        <f>'DRS County Waste Raw'!C357</f>
        <v>Mountain </v>
      </c>
      <c r="D358" s="63">
        <f>'DRS County Waste Raw'!D357</f>
        <v>18564</v>
      </c>
      <c r="E358" s="68">
        <f>'DRS County Waste Raw'!E357</f>
        <v>15259.664246823961</v>
      </c>
      <c r="F358" s="9">
        <f>(INDEX('Resin Fractions'!$A$24:$I$41,MATCH('Disposed Waste by Resin'!$A358,'Resin Fractions'!$A$24:$A$41,0),MATCH('Disposed Waste by Resin'!F$1,'Resin Fractions'!$A$24:$I$24,0)))*$E358</f>
        <v>143.32040653334178</v>
      </c>
      <c r="G358" s="9">
        <f>(INDEX('Resin Fractions'!$A$24:$I$41,MATCH('Disposed Waste by Resin'!$A358,'Resin Fractions'!$A$24:$A$41,0),MATCH('Disposed Waste by Resin'!G$1,'Resin Fractions'!$A$24:$I$24,0)))*$E358</f>
        <v>268.26288109206234</v>
      </c>
      <c r="H358" s="9">
        <f>(INDEX('Resin Fractions'!$A$24:$I$41,MATCH('Disposed Waste by Resin'!$A358,'Resin Fractions'!$A$24:$A$41,0),MATCH('Disposed Waste by Resin'!H$1,'Resin Fractions'!$A$24:$I$24,0)))*$E358</f>
        <v>352.12544928842323</v>
      </c>
      <c r="I358" s="9">
        <f>(INDEX('Resin Fractions'!$A$24:$I$41,MATCH('Disposed Waste by Resin'!$A358,'Resin Fractions'!$A$24:$A$41,0),MATCH('Disposed Waste by Resin'!I$1,'Resin Fractions'!$A$24:$I$24,0)))*$E358</f>
        <v>613.79983459691778</v>
      </c>
      <c r="J358" s="9">
        <f>(INDEX('Resin Fractions'!$A$24:$I$41,MATCH('Disposed Waste by Resin'!$A358,'Resin Fractions'!$A$24:$A$41,0),MATCH('Disposed Waste by Resin'!J$1,'Resin Fractions'!$A$24:$I$24,0)))*$E358</f>
        <v>28.513803849868442</v>
      </c>
      <c r="K358" s="9">
        <f>(INDEX('Resin Fractions'!$A$24:$I$41,MATCH('Disposed Waste by Resin'!$A358,'Resin Fractions'!$A$24:$A$41,0),MATCH('Disposed Waste by Resin'!K$1,'Resin Fractions'!$A$24:$I$24,0)))*$E358</f>
        <v>150.12057798586173</v>
      </c>
      <c r="L358" s="9">
        <f>(INDEX('Resin Fractions'!$A$24:$I$41,MATCH('Disposed Waste by Resin'!$A358,'Resin Fractions'!$A$24:$A$41,0),MATCH('Disposed Waste by Resin'!L$1,'Resin Fractions'!$A$24:$I$24,0)))*$E358</f>
        <v>83.451830808954256</v>
      </c>
      <c r="M358" s="9">
        <f>(INDEX('Resin Fractions'!$A$24:$I$41,MATCH('Disposed Waste by Resin'!$A358,'Resin Fractions'!$A$24:$A$41,0),MATCH('Disposed Waste by Resin'!M$1,'Resin Fractions'!$A$24:$I$24,0)))*$E358</f>
        <v>1639.5947841554294</v>
      </c>
    </row>
    <row r="359" spans="1:13" x14ac:dyDescent="0.2">
      <c r="A359" s="37">
        <f>'DRS County Waste Raw'!A358</f>
        <v>2015</v>
      </c>
      <c r="B359" s="63" t="str">
        <f>'DRS County Waste Raw'!B358</f>
        <v>kern</v>
      </c>
      <c r="C359" s="63" t="str">
        <f>'DRS County Waste Raw'!C358</f>
        <v>Central Valley </v>
      </c>
      <c r="D359" s="63">
        <f>'DRS County Waste Raw'!D358</f>
        <v>878038</v>
      </c>
      <c r="E359" s="68">
        <f>'DRS County Waste Raw'!E358</f>
        <v>779376.57894736831</v>
      </c>
      <c r="F359" s="9">
        <f>(INDEX('Resin Fractions'!$A$24:$I$41,MATCH('Disposed Waste by Resin'!$A359,'Resin Fractions'!$A$24:$A$41,0),MATCH('Disposed Waste by Resin'!F$1,'Resin Fractions'!$A$24:$I$24,0)))*$E359</f>
        <v>7319.9885875962545</v>
      </c>
      <c r="G359" s="9">
        <f>(INDEX('Resin Fractions'!$A$24:$I$41,MATCH('Disposed Waste by Resin'!$A359,'Resin Fractions'!$A$24:$A$41,0),MATCH('Disposed Waste by Resin'!G$1,'Resin Fractions'!$A$24:$I$24,0)))*$E359</f>
        <v>13701.337273368397</v>
      </c>
      <c r="H359" s="9">
        <f>(INDEX('Resin Fractions'!$A$24:$I$41,MATCH('Disposed Waste by Resin'!$A359,'Resin Fractions'!$A$24:$A$41,0),MATCH('Disposed Waste by Resin'!H$1,'Resin Fractions'!$A$24:$I$24,0)))*$E359</f>
        <v>17984.558741771529</v>
      </c>
      <c r="I359" s="9">
        <f>(INDEX('Resin Fractions'!$A$24:$I$41,MATCH('Disposed Waste by Resin'!$A359,'Resin Fractions'!$A$24:$A$41,0),MATCH('Disposed Waste by Resin'!I$1,'Resin Fractions'!$A$24:$I$24,0)))*$E359</f>
        <v>31349.393244099272</v>
      </c>
      <c r="J359" s="9">
        <f>(INDEX('Resin Fractions'!$A$24:$I$41,MATCH('Disposed Waste by Resin'!$A359,'Resin Fractions'!$A$24:$A$41,0),MATCH('Disposed Waste by Resin'!J$1,'Resin Fractions'!$A$24:$I$24,0)))*$E359</f>
        <v>1456.3224025005729</v>
      </c>
      <c r="K359" s="9">
        <f>(INDEX('Resin Fractions'!$A$24:$I$41,MATCH('Disposed Waste by Resin'!$A359,'Resin Fractions'!$A$24:$A$41,0),MATCH('Disposed Waste by Resin'!K$1,'Resin Fractions'!$A$24:$I$24,0)))*$E359</f>
        <v>7667.3025439975963</v>
      </c>
      <c r="L359" s="9">
        <f>(INDEX('Resin Fractions'!$A$24:$I$41,MATCH('Disposed Waste by Resin'!$A359,'Resin Fractions'!$A$24:$A$41,0),MATCH('Disposed Waste by Resin'!L$1,'Resin Fractions'!$A$24:$I$24,0)))*$E359</f>
        <v>4262.2433462986846</v>
      </c>
      <c r="M359" s="9">
        <f>(INDEX('Resin Fractions'!$A$24:$I$41,MATCH('Disposed Waste by Resin'!$A359,'Resin Fractions'!$A$24:$A$41,0),MATCH('Disposed Waste by Resin'!M$1,'Resin Fractions'!$A$24:$I$24,0)))*$E359</f>
        <v>83741.146139632299</v>
      </c>
    </row>
    <row r="360" spans="1:13" x14ac:dyDescent="0.2">
      <c r="A360" s="37">
        <f>'DRS County Waste Raw'!A359</f>
        <v>2015</v>
      </c>
      <c r="B360" s="63" t="str">
        <f>'DRS County Waste Raw'!B359</f>
        <v>kings</v>
      </c>
      <c r="C360" s="63" t="str">
        <f>'DRS County Waste Raw'!C359</f>
        <v>Central Valley </v>
      </c>
      <c r="D360" s="63">
        <f>'DRS County Waste Raw'!D359</f>
        <v>149275</v>
      </c>
      <c r="E360" s="68">
        <f>'DRS County Waste Raw'!E359</f>
        <v>86986.143375680564</v>
      </c>
      <c r="F360" s="9">
        <f>(INDEX('Resin Fractions'!$A$24:$I$41,MATCH('Disposed Waste by Resin'!$A360,'Resin Fractions'!$A$24:$A$41,0),MATCH('Disposed Waste by Resin'!F$1,'Resin Fractions'!$A$24:$I$24,0)))*$E360</f>
        <v>816.98320682021983</v>
      </c>
      <c r="G360" s="9">
        <f>(INDEX('Resin Fractions'!$A$24:$I$41,MATCH('Disposed Waste by Resin'!$A360,'Resin Fractions'!$A$24:$A$41,0),MATCH('Disposed Waste by Resin'!G$1,'Resin Fractions'!$A$24:$I$24,0)))*$E360</f>
        <v>1529.2049064516016</v>
      </c>
      <c r="H360" s="9">
        <f>(INDEX('Resin Fractions'!$A$24:$I$41,MATCH('Disposed Waste by Resin'!$A360,'Resin Fractions'!$A$24:$A$41,0),MATCH('Disposed Waste by Resin'!H$1,'Resin Fractions'!$A$24:$I$24,0)))*$E360</f>
        <v>2007.2548335658066</v>
      </c>
      <c r="I360" s="9">
        <f>(INDEX('Resin Fractions'!$A$24:$I$41,MATCH('Disposed Waste by Resin'!$A360,'Resin Fractions'!$A$24:$A$41,0),MATCH('Disposed Waste by Resin'!I$1,'Resin Fractions'!$A$24:$I$24,0)))*$E360</f>
        <v>3498.9026988145665</v>
      </c>
      <c r="J360" s="9">
        <f>(INDEX('Resin Fractions'!$A$24:$I$41,MATCH('Disposed Waste by Resin'!$A360,'Resin Fractions'!$A$24:$A$41,0),MATCH('Disposed Waste by Resin'!J$1,'Resin Fractions'!$A$24:$I$24,0)))*$E360</f>
        <v>162.5400002091738</v>
      </c>
      <c r="K360" s="9">
        <f>(INDEX('Resin Fractions'!$A$24:$I$41,MATCH('Disposed Waste by Resin'!$A360,'Resin Fractions'!$A$24:$A$41,0),MATCH('Disposed Waste by Resin'!K$1,'Resin Fractions'!$A$24:$I$24,0)))*$E360</f>
        <v>855.74688335859616</v>
      </c>
      <c r="L360" s="9">
        <f>(INDEX('Resin Fractions'!$A$24:$I$41,MATCH('Disposed Waste by Resin'!$A360,'Resin Fractions'!$A$24:$A$41,0),MATCH('Disposed Waste by Resin'!L$1,'Resin Fractions'!$A$24:$I$24,0)))*$E360</f>
        <v>475.70856096795188</v>
      </c>
      <c r="M360" s="9">
        <f>(INDEX('Resin Fractions'!$A$24:$I$41,MATCH('Disposed Waste by Resin'!$A360,'Resin Fractions'!$A$24:$A$41,0),MATCH('Disposed Waste by Resin'!M$1,'Resin Fractions'!$A$24:$I$24,0)))*$E360</f>
        <v>9346.3410901879161</v>
      </c>
    </row>
    <row r="361" spans="1:13" x14ac:dyDescent="0.2">
      <c r="A361" s="37">
        <f>'DRS County Waste Raw'!A360</f>
        <v>2015</v>
      </c>
      <c r="B361" s="63" t="str">
        <f>'DRS County Waste Raw'!B360</f>
        <v>lake</v>
      </c>
      <c r="C361" s="63" t="str">
        <f>'DRS County Waste Raw'!C360</f>
        <v>Coastal </v>
      </c>
      <c r="D361" s="63">
        <f>'DRS County Waste Raw'!D360</f>
        <v>64958</v>
      </c>
      <c r="E361" s="68">
        <f>'DRS County Waste Raw'!E360</f>
        <v>172091.8602540835</v>
      </c>
      <c r="F361" s="9">
        <f>(INDEX('Resin Fractions'!$A$24:$I$41,MATCH('Disposed Waste by Resin'!$A361,'Resin Fractions'!$A$24:$A$41,0),MATCH('Disposed Waste by Resin'!F$1,'Resin Fractions'!$A$24:$I$24,0)))*$E361</f>
        <v>1616.3052458921395</v>
      </c>
      <c r="G361" s="9">
        <f>(INDEX('Resin Fractions'!$A$24:$I$41,MATCH('Disposed Waste by Resin'!$A361,'Resin Fractions'!$A$24:$A$41,0),MATCH('Disposed Waste by Resin'!G$1,'Resin Fractions'!$A$24:$I$24,0)))*$E361</f>
        <v>3025.3521635550828</v>
      </c>
      <c r="H361" s="9">
        <f>(INDEX('Resin Fractions'!$A$24:$I$41,MATCH('Disposed Waste by Resin'!$A361,'Resin Fractions'!$A$24:$A$41,0),MATCH('Disposed Waste by Resin'!H$1,'Resin Fractions'!$A$24:$I$24,0)))*$E361</f>
        <v>3971.1177540136323</v>
      </c>
      <c r="I361" s="9">
        <f>(INDEX('Resin Fractions'!$A$24:$I$41,MATCH('Disposed Waste by Resin'!$A361,'Resin Fractions'!$A$24:$A$41,0),MATCH('Disposed Waste by Resin'!I$1,'Resin Fractions'!$A$24:$I$24,0)))*$E361</f>
        <v>6922.1677260308934</v>
      </c>
      <c r="J361" s="9">
        <f>(INDEX('Resin Fractions'!$A$24:$I$41,MATCH('Disposed Waste by Resin'!$A361,'Resin Fractions'!$A$24:$A$41,0),MATCH('Disposed Waste by Resin'!J$1,'Resin Fractions'!$A$24:$I$24,0)))*$E361</f>
        <v>321.56628534374306</v>
      </c>
      <c r="K361" s="9">
        <f>(INDEX('Resin Fractions'!$A$24:$I$41,MATCH('Disposed Waste by Resin'!$A361,'Resin Fractions'!$A$24:$A$41,0),MATCH('Disposed Waste by Resin'!K$1,'Resin Fractions'!$A$24:$I$24,0)))*$E361</f>
        <v>1692.9946236125199</v>
      </c>
      <c r="L361" s="9">
        <f>(INDEX('Resin Fractions'!$A$24:$I$41,MATCH('Disposed Waste by Resin'!$A361,'Resin Fractions'!$A$24:$A$41,0),MATCH('Disposed Waste by Resin'!L$1,'Resin Fractions'!$A$24:$I$24,0)))*$E361</f>
        <v>941.13347274407113</v>
      </c>
      <c r="M361" s="9">
        <f>(INDEX('Resin Fractions'!$A$24:$I$41,MATCH('Disposed Waste by Resin'!$A361,'Resin Fractions'!$A$24:$A$41,0),MATCH('Disposed Waste by Resin'!M$1,'Resin Fractions'!$A$24:$I$24,0)))*$E361</f>
        <v>18490.637271192081</v>
      </c>
    </row>
    <row r="362" spans="1:13" x14ac:dyDescent="0.2">
      <c r="A362" s="37">
        <f>'DRS County Waste Raw'!A361</f>
        <v>2015</v>
      </c>
      <c r="B362" s="63" t="str">
        <f>'DRS County Waste Raw'!B361</f>
        <v>lassen</v>
      </c>
      <c r="C362" s="63" t="str">
        <f>'DRS County Waste Raw'!C361</f>
        <v>Mountain </v>
      </c>
      <c r="D362" s="63">
        <f>'DRS County Waste Raw'!D361</f>
        <v>30862</v>
      </c>
      <c r="E362" s="68">
        <f>'DRS County Waste Raw'!E361</f>
        <v>18857.40471869328</v>
      </c>
      <c r="F362" s="9">
        <f>(INDEX('Resin Fractions'!$A$24:$I$41,MATCH('Disposed Waste by Resin'!$A362,'Resin Fractions'!$A$24:$A$41,0),MATCH('Disposed Waste by Resin'!F$1,'Resin Fractions'!$A$24:$I$24,0)))*$E362</f>
        <v>177.11077168748255</v>
      </c>
      <c r="G362" s="9">
        <f>(INDEX('Resin Fractions'!$A$24:$I$41,MATCH('Disposed Waste by Resin'!$A362,'Resin Fractions'!$A$24:$A$41,0),MATCH('Disposed Waste by Resin'!G$1,'Resin Fractions'!$A$24:$I$24,0)))*$E362</f>
        <v>331.51068319269228</v>
      </c>
      <c r="H362" s="9">
        <f>(INDEX('Resin Fractions'!$A$24:$I$41,MATCH('Disposed Waste by Resin'!$A362,'Resin Fractions'!$A$24:$A$41,0),MATCH('Disposed Waste by Resin'!H$1,'Resin Fractions'!$A$24:$I$24,0)))*$E362</f>
        <v>435.14536110226294</v>
      </c>
      <c r="I362" s="9">
        <f>(INDEX('Resin Fractions'!$A$24:$I$41,MATCH('Disposed Waste by Resin'!$A362,'Resin Fractions'!$A$24:$A$41,0),MATCH('Disposed Waste by Resin'!I$1,'Resin Fractions'!$A$24:$I$24,0)))*$E362</f>
        <v>758.51419205833065</v>
      </c>
      <c r="J362" s="9">
        <f>(INDEX('Resin Fractions'!$A$24:$I$41,MATCH('Disposed Waste by Resin'!$A362,'Resin Fractions'!$A$24:$A$41,0),MATCH('Disposed Waste by Resin'!J$1,'Resin Fractions'!$A$24:$I$24,0)))*$E362</f>
        <v>35.236446265737207</v>
      </c>
      <c r="K362" s="9">
        <f>(INDEX('Resin Fractions'!$A$24:$I$41,MATCH('Disposed Waste by Resin'!$A362,'Resin Fractions'!$A$24:$A$41,0),MATCH('Disposed Waste by Resin'!K$1,'Resin Fractions'!$A$24:$I$24,0)))*$E362</f>
        <v>185.51420594150699</v>
      </c>
      <c r="L362" s="9">
        <f>(INDEX('Resin Fractions'!$A$24:$I$41,MATCH('Disposed Waste by Resin'!$A362,'Resin Fractions'!$A$24:$A$41,0),MATCH('Disposed Waste by Resin'!L$1,'Resin Fractions'!$A$24:$I$24,0)))*$E362</f>
        <v>103.1271017911094</v>
      </c>
      <c r="M362" s="9">
        <f>(INDEX('Resin Fractions'!$A$24:$I$41,MATCH('Disposed Waste by Resin'!$A362,'Resin Fractions'!$A$24:$A$41,0),MATCH('Disposed Waste by Resin'!M$1,'Resin Fractions'!$A$24:$I$24,0)))*$E362</f>
        <v>2026.1587620391219</v>
      </c>
    </row>
    <row r="363" spans="1:13" x14ac:dyDescent="0.2">
      <c r="A363" s="37">
        <f>'DRS County Waste Raw'!A362</f>
        <v>2015</v>
      </c>
      <c r="B363" s="63" t="str">
        <f>'DRS County Waste Raw'!B362</f>
        <v>losangeles</v>
      </c>
      <c r="C363" s="63" t="str">
        <f>'DRS County Waste Raw'!C362</f>
        <v>Southern </v>
      </c>
      <c r="D363" s="63">
        <f>'DRS County Waste Raw'!D362</f>
        <v>10124800</v>
      </c>
      <c r="E363" s="68">
        <f>'DRS County Waste Raw'!E362</f>
        <v>8212463.6660617059</v>
      </c>
      <c r="F363" s="9">
        <f>(INDEX('Resin Fractions'!$A$24:$I$41,MATCH('Disposed Waste by Resin'!$A363,'Resin Fractions'!$A$24:$A$41,0),MATCH('Disposed Waste by Resin'!F$1,'Resin Fractions'!$A$24:$I$24,0)))*$E363</f>
        <v>77132.341329543837</v>
      </c>
      <c r="G363" s="9">
        <f>(INDEX('Resin Fractions'!$A$24:$I$41,MATCH('Disposed Waste by Resin'!$A363,'Resin Fractions'!$A$24:$A$41,0),MATCH('Disposed Waste by Resin'!G$1,'Resin Fractions'!$A$24:$I$24,0)))*$E363</f>
        <v>144374.0260785968</v>
      </c>
      <c r="H363" s="9">
        <f>(INDEX('Resin Fractions'!$A$24:$I$41,MATCH('Disposed Waste by Resin'!$A363,'Resin Fractions'!$A$24:$A$41,0),MATCH('Disposed Waste by Resin'!H$1,'Resin Fractions'!$A$24:$I$24,0)))*$E363</f>
        <v>189507.27954441804</v>
      </c>
      <c r="I363" s="9">
        <f>(INDEX('Resin Fractions'!$A$24:$I$41,MATCH('Disposed Waste by Resin'!$A363,'Resin Fractions'!$A$24:$A$41,0),MATCH('Disposed Waste by Resin'!I$1,'Resin Fractions'!$A$24:$I$24,0)))*$E363</f>
        <v>330335.50137979153</v>
      </c>
      <c r="J363" s="9">
        <f>(INDEX('Resin Fractions'!$A$24:$I$41,MATCH('Disposed Waste by Resin'!$A363,'Resin Fractions'!$A$24:$A$41,0),MATCH('Disposed Waste by Resin'!J$1,'Resin Fractions'!$A$24:$I$24,0)))*$E363</f>
        <v>15345.591771260182</v>
      </c>
      <c r="K363" s="9">
        <f>(INDEX('Resin Fractions'!$A$24:$I$41,MATCH('Disposed Waste by Resin'!$A363,'Resin Fractions'!$A$24:$A$41,0),MATCH('Disposed Waste by Resin'!K$1,'Resin Fractions'!$A$24:$I$24,0)))*$E363</f>
        <v>80792.065427892419</v>
      </c>
      <c r="L363" s="9">
        <f>(INDEX('Resin Fractions'!$A$24:$I$41,MATCH('Disposed Waste by Resin'!$A363,'Resin Fractions'!$A$24:$A$41,0),MATCH('Disposed Waste by Resin'!L$1,'Resin Fractions'!$A$24:$I$24,0)))*$E363</f>
        <v>44912.202345966332</v>
      </c>
      <c r="M363" s="9">
        <f>(INDEX('Resin Fractions'!$A$24:$I$41,MATCH('Disposed Waste by Resin'!$A363,'Resin Fractions'!$A$24:$A$41,0),MATCH('Disposed Waste by Resin'!M$1,'Resin Fractions'!$A$24:$I$24,0)))*$E363</f>
        <v>882399.00787746906</v>
      </c>
    </row>
    <row r="364" spans="1:13" x14ac:dyDescent="0.2">
      <c r="A364" s="37">
        <f>'DRS County Waste Raw'!A363</f>
        <v>2015</v>
      </c>
      <c r="B364" s="63" t="str">
        <f>'DRS County Waste Raw'!B363</f>
        <v>madera</v>
      </c>
      <c r="C364" s="63" t="str">
        <f>'DRS County Waste Raw'!C363</f>
        <v>Central Valley </v>
      </c>
      <c r="D364" s="63">
        <f>'DRS County Waste Raw'!D363</f>
        <v>154214</v>
      </c>
      <c r="E364" s="68">
        <f>'DRS County Waste Raw'!E363</f>
        <v>111568.3938294011</v>
      </c>
      <c r="F364" s="9">
        <f>(INDEX('Resin Fractions'!$A$24:$I$41,MATCH('Disposed Waste by Resin'!$A364,'Resin Fractions'!$A$24:$A$41,0),MATCH('Disposed Waste by Resin'!F$1,'Resin Fractions'!$A$24:$I$24,0)))*$E364</f>
        <v>1047.8623448893904</v>
      </c>
      <c r="G364" s="9">
        <f>(INDEX('Resin Fractions'!$A$24:$I$41,MATCH('Disposed Waste by Resin'!$A364,'Resin Fractions'!$A$24:$A$41,0),MATCH('Disposed Waste by Resin'!G$1,'Resin Fractions'!$A$24:$I$24,0)))*$E364</f>
        <v>1961.3576212018138</v>
      </c>
      <c r="H364" s="9">
        <f>(INDEX('Resin Fractions'!$A$24:$I$41,MATCH('Disposed Waste by Resin'!$A364,'Resin Fractions'!$A$24:$A$41,0),MATCH('Disposed Waste by Resin'!H$1,'Resin Fractions'!$A$24:$I$24,0)))*$E364</f>
        <v>2574.504272709823</v>
      </c>
      <c r="I364" s="9">
        <f>(INDEX('Resin Fractions'!$A$24:$I$41,MATCH('Disposed Waste by Resin'!$A364,'Resin Fractions'!$A$24:$A$41,0),MATCH('Disposed Waste by Resin'!I$1,'Resin Fractions'!$A$24:$I$24,0)))*$E364</f>
        <v>4487.6912473997099</v>
      </c>
      <c r="J364" s="9">
        <f>(INDEX('Resin Fractions'!$A$24:$I$41,MATCH('Disposed Waste by Resin'!$A364,'Resin Fractions'!$A$24:$A$41,0),MATCH('Disposed Waste by Resin'!J$1,'Resin Fractions'!$A$24:$I$24,0)))*$E364</f>
        <v>208.47374136416772</v>
      </c>
      <c r="K364" s="9">
        <f>(INDEX('Resin Fractions'!$A$24:$I$41,MATCH('Disposed Waste by Resin'!$A364,'Resin Fractions'!$A$24:$A$41,0),MATCH('Disposed Waste by Resin'!K$1,'Resin Fractions'!$A$24:$I$24,0)))*$E364</f>
        <v>1097.5806214156974</v>
      </c>
      <c r="L364" s="9">
        <f>(INDEX('Resin Fractions'!$A$24:$I$41,MATCH('Disposed Waste by Resin'!$A364,'Resin Fractions'!$A$24:$A$41,0),MATCH('Disposed Waste by Resin'!L$1,'Resin Fractions'!$A$24:$I$24,0)))*$E364</f>
        <v>610.1436161949498</v>
      </c>
      <c r="M364" s="9">
        <f>(INDEX('Resin Fractions'!$A$24:$I$41,MATCH('Disposed Waste by Resin'!$A364,'Resin Fractions'!$A$24:$A$41,0),MATCH('Disposed Waste by Resin'!M$1,'Resin Fractions'!$A$24:$I$24,0)))*$E364</f>
        <v>11987.613465175551</v>
      </c>
    </row>
    <row r="365" spans="1:13" x14ac:dyDescent="0.2">
      <c r="A365" s="37">
        <f>'DRS County Waste Raw'!A364</f>
        <v>2015</v>
      </c>
      <c r="B365" s="63" t="str">
        <f>'DRS County Waste Raw'!B364</f>
        <v>marin</v>
      </c>
      <c r="C365" s="63" t="str">
        <f>'DRS County Waste Raw'!C364</f>
        <v>Bay Area </v>
      </c>
      <c r="D365" s="63">
        <f>'DRS County Waste Raw'!D364</f>
        <v>262711</v>
      </c>
      <c r="E365" s="68">
        <f>'DRS County Waste Raw'!E364</f>
        <v>170695.49001814879</v>
      </c>
      <c r="F365" s="9">
        <f>(INDEX('Resin Fractions'!$A$24:$I$41,MATCH('Disposed Waste by Resin'!$A365,'Resin Fractions'!$A$24:$A$41,0),MATCH('Disposed Waste by Resin'!F$1,'Resin Fractions'!$A$24:$I$24,0)))*$E365</f>
        <v>1603.1903865709803</v>
      </c>
      <c r="G365" s="9">
        <f>(INDEX('Resin Fractions'!$A$24:$I$41,MATCH('Disposed Waste by Resin'!$A365,'Resin Fractions'!$A$24:$A$41,0),MATCH('Disposed Waste by Resin'!G$1,'Resin Fractions'!$A$24:$I$24,0)))*$E365</f>
        <v>3000.8041593196021</v>
      </c>
      <c r="H365" s="9">
        <f>(INDEX('Resin Fractions'!$A$24:$I$41,MATCH('Disposed Waste by Resin'!$A365,'Resin Fractions'!$A$24:$A$41,0),MATCH('Disposed Waste by Resin'!H$1,'Resin Fractions'!$A$24:$I$24,0)))*$E365</f>
        <v>3938.8957149996463</v>
      </c>
      <c r="I365" s="9">
        <f>(INDEX('Resin Fractions'!$A$24:$I$41,MATCH('Disposed Waste by Resin'!$A365,'Resin Fractions'!$A$24:$A$41,0),MATCH('Disposed Waste by Resin'!I$1,'Resin Fractions'!$A$24:$I$24,0)))*$E365</f>
        <v>6866.0005780524461</v>
      </c>
      <c r="J365" s="9">
        <f>(INDEX('Resin Fractions'!$A$24:$I$41,MATCH('Disposed Waste by Resin'!$A365,'Resin Fractions'!$A$24:$A$41,0),MATCH('Disposed Waste by Resin'!J$1,'Resin Fractions'!$A$24:$I$24,0)))*$E365</f>
        <v>318.95706495951845</v>
      </c>
      <c r="K365" s="9">
        <f>(INDEX('Resin Fractions'!$A$24:$I$41,MATCH('Disposed Waste by Resin'!$A365,'Resin Fractions'!$A$24:$A$41,0),MATCH('Disposed Waste by Resin'!K$1,'Resin Fractions'!$A$24:$I$24,0)))*$E365</f>
        <v>1679.2574991574782</v>
      </c>
      <c r="L365" s="9">
        <f>(INDEX('Resin Fractions'!$A$24:$I$41,MATCH('Disposed Waste by Resin'!$A365,'Resin Fractions'!$A$24:$A$41,0),MATCH('Disposed Waste by Resin'!L$1,'Resin Fractions'!$A$24:$I$24,0)))*$E365</f>
        <v>933.49702342310161</v>
      </c>
      <c r="M365" s="9">
        <f>(INDEX('Resin Fractions'!$A$24:$I$41,MATCH('Disposed Waste by Resin'!$A365,'Resin Fractions'!$A$24:$A$41,0),MATCH('Disposed Waste by Resin'!M$1,'Resin Fractions'!$A$24:$I$24,0)))*$E365</f>
        <v>18340.602426482772</v>
      </c>
    </row>
    <row r="366" spans="1:13" x14ac:dyDescent="0.2">
      <c r="A366" s="37">
        <f>'DRS County Waste Raw'!A365</f>
        <v>2015</v>
      </c>
      <c r="B366" s="63" t="str">
        <f>'DRS County Waste Raw'!B365</f>
        <v>mariposa</v>
      </c>
      <c r="C366" s="63" t="str">
        <f>'DRS County Waste Raw'!C365</f>
        <v>Mountain </v>
      </c>
      <c r="D366" s="63">
        <f>'DRS County Waste Raw'!D365</f>
        <v>18172</v>
      </c>
      <c r="E366" s="68">
        <f>'DRS County Waste Raw'!E365</f>
        <v>10965.51724137931</v>
      </c>
      <c r="F366" s="9">
        <f>(INDEX('Resin Fractions'!$A$24:$I$41,MATCH('Disposed Waste by Resin'!$A366,'Resin Fractions'!$A$24:$A$41,0),MATCH('Disposed Waste by Resin'!F$1,'Resin Fractions'!$A$24:$I$24,0)))*$E366</f>
        <v>102.98931637437235</v>
      </c>
      <c r="G366" s="9">
        <f>(INDEX('Resin Fractions'!$A$24:$I$41,MATCH('Disposed Waste by Resin'!$A366,'Resin Fractions'!$A$24:$A$41,0),MATCH('Disposed Waste by Resin'!G$1,'Resin Fractions'!$A$24:$I$24,0)))*$E366</f>
        <v>192.77234415228696</v>
      </c>
      <c r="H366" s="9">
        <f>(INDEX('Resin Fractions'!$A$24:$I$41,MATCH('Disposed Waste by Resin'!$A366,'Resin Fractions'!$A$24:$A$41,0),MATCH('Disposed Waste by Resin'!H$1,'Resin Fractions'!$A$24:$I$24,0)))*$E366</f>
        <v>253.03555981608778</v>
      </c>
      <c r="I366" s="9">
        <f>(INDEX('Resin Fractions'!$A$24:$I$41,MATCH('Disposed Waste by Resin'!$A366,'Resin Fractions'!$A$24:$A$41,0),MATCH('Disposed Waste by Resin'!I$1,'Resin Fractions'!$A$24:$I$24,0)))*$E366</f>
        <v>441.0734443537404</v>
      </c>
      <c r="J366" s="9">
        <f>(INDEX('Resin Fractions'!$A$24:$I$41,MATCH('Disposed Waste by Resin'!$A366,'Resin Fractions'!$A$24:$A$41,0),MATCH('Disposed Waste by Resin'!J$1,'Resin Fractions'!$A$24:$I$24,0)))*$E366</f>
        <v>20.489874657505442</v>
      </c>
      <c r="K366" s="9">
        <f>(INDEX('Resin Fractions'!$A$24:$I$41,MATCH('Disposed Waste by Resin'!$A366,'Resin Fractions'!$A$24:$A$41,0),MATCH('Disposed Waste by Resin'!K$1,'Resin Fractions'!$A$24:$I$24,0)))*$E366</f>
        <v>107.87588504985698</v>
      </c>
      <c r="L366" s="9">
        <f>(INDEX('Resin Fractions'!$A$24:$I$41,MATCH('Disposed Waste by Resin'!$A366,'Resin Fractions'!$A$24:$A$41,0),MATCH('Disposed Waste by Resin'!L$1,'Resin Fractions'!$A$24:$I$24,0)))*$E366</f>
        <v>59.968061862876041</v>
      </c>
      <c r="M366" s="9">
        <f>(INDEX('Resin Fractions'!$A$24:$I$41,MATCH('Disposed Waste by Resin'!$A366,'Resin Fractions'!$A$24:$A$41,0),MATCH('Disposed Waste by Resin'!M$1,'Resin Fractions'!$A$24:$I$24,0)))*$E366</f>
        <v>1178.2044862667258</v>
      </c>
    </row>
    <row r="367" spans="1:13" x14ac:dyDescent="0.2">
      <c r="A367" s="37">
        <f>'DRS County Waste Raw'!A366</f>
        <v>2015</v>
      </c>
      <c r="B367" s="63" t="str">
        <f>'DRS County Waste Raw'!B366</f>
        <v>mendocino</v>
      </c>
      <c r="C367" s="63" t="str">
        <f>'DRS County Waste Raw'!C366</f>
        <v>Coastal </v>
      </c>
      <c r="D367" s="63">
        <f>'DRS County Waste Raw'!D366</f>
        <v>88102</v>
      </c>
      <c r="E367" s="68">
        <f>'DRS County Waste Raw'!E366</f>
        <v>59608.049001814878</v>
      </c>
      <c r="F367" s="9">
        <f>(INDEX('Resin Fractions'!$A$24:$I$41,MATCH('Disposed Waste by Resin'!$A367,'Resin Fractions'!$A$24:$A$41,0),MATCH('Disposed Waste by Resin'!F$1,'Resin Fractions'!$A$24:$I$24,0)))*$E367</f>
        <v>559.84520218900343</v>
      </c>
      <c r="G367" s="9">
        <f>(INDEX('Resin Fractions'!$A$24:$I$41,MATCH('Disposed Waste by Resin'!$A367,'Resin Fractions'!$A$24:$A$41,0),MATCH('Disposed Waste by Resin'!G$1,'Resin Fractions'!$A$24:$I$24,0)))*$E367</f>
        <v>1047.901625019821</v>
      </c>
      <c r="H367" s="9">
        <f>(INDEX('Resin Fractions'!$A$24:$I$41,MATCH('Disposed Waste by Resin'!$A367,'Resin Fractions'!$A$24:$A$41,0),MATCH('Disposed Waste by Resin'!H$1,'Resin Fractions'!$A$24:$I$24,0)))*$E367</f>
        <v>1375.4897025561372</v>
      </c>
      <c r="I367" s="9">
        <f>(INDEX('Resin Fractions'!$A$24:$I$41,MATCH('Disposed Waste by Resin'!$A367,'Resin Fractions'!$A$24:$A$41,0),MATCH('Disposed Waste by Resin'!I$1,'Resin Fractions'!$A$24:$I$24,0)))*$E367</f>
        <v>2397.6550221656407</v>
      </c>
      <c r="J367" s="9">
        <f>(INDEX('Resin Fractions'!$A$24:$I$41,MATCH('Disposed Waste by Resin'!$A367,'Resin Fractions'!$A$24:$A$41,0),MATCH('Disposed Waste by Resin'!J$1,'Resin Fractions'!$A$24:$I$24,0)))*$E367</f>
        <v>111.38201926460141</v>
      </c>
      <c r="K367" s="9">
        <f>(INDEX('Resin Fractions'!$A$24:$I$41,MATCH('Disposed Waste by Resin'!$A367,'Resin Fractions'!$A$24:$A$41,0),MATCH('Disposed Waste by Resin'!K$1,'Resin Fractions'!$A$24:$I$24,0)))*$E367</f>
        <v>586.40836548054938</v>
      </c>
      <c r="L367" s="9">
        <f>(INDEX('Resin Fractions'!$A$24:$I$41,MATCH('Disposed Waste by Resin'!$A367,'Resin Fractions'!$A$24:$A$41,0),MATCH('Disposed Waste by Resin'!L$1,'Resin Fractions'!$A$24:$I$24,0)))*$E367</f>
        <v>325.9836350060354</v>
      </c>
      <c r="M367" s="9">
        <f>(INDEX('Resin Fractions'!$A$24:$I$41,MATCH('Disposed Waste by Resin'!$A367,'Resin Fractions'!$A$24:$A$41,0),MATCH('Disposed Waste by Resin'!M$1,'Resin Fractions'!$A$24:$I$24,0)))*$E367</f>
        <v>6404.6655716817877</v>
      </c>
    </row>
    <row r="368" spans="1:13" x14ac:dyDescent="0.2">
      <c r="A368" s="37">
        <f>'DRS County Waste Raw'!A367</f>
        <v>2015</v>
      </c>
      <c r="B368" s="63" t="str">
        <f>'DRS County Waste Raw'!B367</f>
        <v>merced</v>
      </c>
      <c r="C368" s="63" t="str">
        <f>'DRS County Waste Raw'!C367</f>
        <v>Central Valley </v>
      </c>
      <c r="D368" s="63">
        <f>'DRS County Waste Raw'!D367</f>
        <v>268231</v>
      </c>
      <c r="E368" s="68">
        <f>'DRS County Waste Raw'!E367</f>
        <v>212249.60980036299</v>
      </c>
      <c r="F368" s="9">
        <f>(INDEX('Resin Fractions'!$A$24:$I$41,MATCH('Disposed Waste by Resin'!$A368,'Resin Fractions'!$A$24:$A$41,0),MATCH('Disposed Waste by Resin'!F$1,'Resin Fractions'!$A$24:$I$24,0)))*$E368</f>
        <v>1993.4711453079667</v>
      </c>
      <c r="G368" s="9">
        <f>(INDEX('Resin Fractions'!$A$24:$I$41,MATCH('Disposed Waste by Resin'!$A368,'Resin Fractions'!$A$24:$A$41,0),MATCH('Disposed Waste by Resin'!G$1,'Resin Fractions'!$A$24:$I$24,0)))*$E368</f>
        <v>3731.320094251892</v>
      </c>
      <c r="H368" s="9">
        <f>(INDEX('Resin Fractions'!$A$24:$I$41,MATCH('Disposed Waste by Resin'!$A368,'Resin Fractions'!$A$24:$A$41,0),MATCH('Disposed Waste by Resin'!H$1,'Resin Fractions'!$A$24:$I$24,0)))*$E368</f>
        <v>4897.7807115121077</v>
      </c>
      <c r="I368" s="9">
        <f>(INDEX('Resin Fractions'!$A$24:$I$41,MATCH('Disposed Waste by Resin'!$A368,'Resin Fractions'!$A$24:$A$41,0),MATCH('Disposed Waste by Resin'!I$1,'Resin Fractions'!$A$24:$I$24,0)))*$E368</f>
        <v>8537.4601486293159</v>
      </c>
      <c r="J368" s="9">
        <f>(INDEX('Resin Fractions'!$A$24:$I$41,MATCH('Disposed Waste by Resin'!$A368,'Resin Fractions'!$A$24:$A$41,0),MATCH('Disposed Waste by Resin'!J$1,'Resin Fractions'!$A$24:$I$24,0)))*$E368</f>
        <v>396.60399096384407</v>
      </c>
      <c r="K368" s="9">
        <f>(INDEX('Resin Fractions'!$A$24:$I$41,MATCH('Disposed Waste by Resin'!$A368,'Resin Fractions'!$A$24:$A$41,0),MATCH('Disposed Waste by Resin'!K$1,'Resin Fractions'!$A$24:$I$24,0)))*$E368</f>
        <v>2088.0560401016596</v>
      </c>
      <c r="L368" s="9">
        <f>(INDEX('Resin Fractions'!$A$24:$I$41,MATCH('Disposed Waste by Resin'!$A368,'Resin Fractions'!$A$24:$A$41,0),MATCH('Disposed Waste by Resin'!L$1,'Resin Fractions'!$A$24:$I$24,0)))*$E368</f>
        <v>1160.7475918097628</v>
      </c>
      <c r="M368" s="9">
        <f>(INDEX('Resin Fractions'!$A$24:$I$41,MATCH('Disposed Waste by Resin'!$A368,'Resin Fractions'!$A$24:$A$41,0),MATCH('Disposed Waste by Resin'!M$1,'Resin Fractions'!$A$24:$I$24,0)))*$E368</f>
        <v>22805.439722576546</v>
      </c>
    </row>
    <row r="369" spans="1:13" x14ac:dyDescent="0.2">
      <c r="A369" s="37">
        <f>'DRS County Waste Raw'!A368</f>
        <v>2015</v>
      </c>
      <c r="B369" s="63" t="str">
        <f>'DRS County Waste Raw'!B368</f>
        <v>modoc</v>
      </c>
      <c r="C369" s="63" t="str">
        <f>'DRS County Waste Raw'!C368</f>
        <v>Mountain </v>
      </c>
      <c r="D369" s="63">
        <f>'DRS County Waste Raw'!D368</f>
        <v>9622</v>
      </c>
      <c r="E369" s="68">
        <f>'DRS County Waste Raw'!E368</f>
        <v>2.1778584392014522</v>
      </c>
      <c r="F369" s="9">
        <f>(INDEX('Resin Fractions'!$A$24:$I$41,MATCH('Disposed Waste by Resin'!$A369,'Resin Fractions'!$A$24:$A$41,0),MATCH('Disposed Waste by Resin'!F$1,'Resin Fractions'!$A$24:$I$24,0)))*$E369</f>
        <v>2.0454680511295408E-2</v>
      </c>
      <c r="G369" s="9">
        <f>(INDEX('Resin Fractions'!$A$24:$I$41,MATCH('Disposed Waste by Resin'!$A369,'Resin Fractions'!$A$24:$A$41,0),MATCH('Disposed Waste by Resin'!G$1,'Resin Fractions'!$A$24:$I$24,0)))*$E369</f>
        <v>3.8286463585359878E-2</v>
      </c>
      <c r="H369" s="9">
        <f>(INDEX('Resin Fractions'!$A$24:$I$41,MATCH('Disposed Waste by Resin'!$A369,'Resin Fractions'!$A$24:$A$41,0),MATCH('Disposed Waste by Resin'!H$1,'Resin Fractions'!$A$24:$I$24,0)))*$E369</f>
        <v>5.0255324690384871E-2</v>
      </c>
      <c r="I369" s="9">
        <f>(INDEX('Resin Fractions'!$A$24:$I$41,MATCH('Disposed Waste by Resin'!$A369,'Resin Fractions'!$A$24:$A$41,0),MATCH('Disposed Waste by Resin'!I$1,'Resin Fractions'!$A$24:$I$24,0)))*$E369</f>
        <v>8.7601478521100395E-2</v>
      </c>
      <c r="J369" s="9">
        <f>(INDEX('Resin Fractions'!$A$24:$I$41,MATCH('Disposed Waste by Resin'!$A369,'Resin Fractions'!$A$24:$A$41,0),MATCH('Disposed Waste by Resin'!J$1,'Resin Fractions'!$A$24:$I$24,0)))*$E369</f>
        <v>4.069488511917665E-3</v>
      </c>
      <c r="K369" s="9">
        <f>(INDEX('Resin Fractions'!$A$24:$I$41,MATCH('Disposed Waste by Resin'!$A369,'Resin Fractions'!$A$24:$A$41,0),MATCH('Disposed Waste by Resin'!K$1,'Resin Fractions'!$A$24:$I$24,0)))*$E369</f>
        <v>2.142520060573128E-2</v>
      </c>
      <c r="L369" s="9">
        <f>(INDEX('Resin Fractions'!$A$24:$I$41,MATCH('Disposed Waste by Resin'!$A369,'Resin Fractions'!$A$24:$A$41,0),MATCH('Disposed Waste by Resin'!L$1,'Resin Fractions'!$A$24:$I$24,0)))*$E369</f>
        <v>1.1910240687760884E-2</v>
      </c>
      <c r="M369" s="9">
        <f>(INDEX('Resin Fractions'!$A$24:$I$41,MATCH('Disposed Waste by Resin'!$A369,'Resin Fractions'!$A$24:$A$41,0),MATCH('Disposed Waste by Resin'!M$1,'Resin Fractions'!$A$24:$I$24,0)))*$E369</f>
        <v>0.23400287711355036</v>
      </c>
    </row>
    <row r="370" spans="1:13" x14ac:dyDescent="0.2">
      <c r="A370" s="37">
        <f>'DRS County Waste Raw'!A369</f>
        <v>2015</v>
      </c>
      <c r="B370" s="63" t="str">
        <f>'DRS County Waste Raw'!B369</f>
        <v>mono</v>
      </c>
      <c r="C370" s="63" t="str">
        <f>'DRS County Waste Raw'!C369</f>
        <v>Mountain </v>
      </c>
      <c r="D370" s="63">
        <f>'DRS County Waste Raw'!D369</f>
        <v>13793</v>
      </c>
      <c r="E370" s="68">
        <f>'DRS County Waste Raw'!E369</f>
        <v>19987.32304900181</v>
      </c>
      <c r="F370" s="9">
        <f>(INDEX('Resin Fractions'!$A$24:$I$41,MATCH('Disposed Waste by Resin'!$A370,'Resin Fractions'!$A$24:$A$41,0),MATCH('Disposed Waste by Resin'!F$1,'Resin Fractions'!$A$24:$I$24,0)))*$E370</f>
        <v>187.72308607591992</v>
      </c>
      <c r="G370" s="9">
        <f>(INDEX('Resin Fractions'!$A$24:$I$41,MATCH('Disposed Waste by Resin'!$A370,'Resin Fractions'!$A$24:$A$41,0),MATCH('Disposed Waste by Resin'!G$1,'Resin Fractions'!$A$24:$I$24,0)))*$E370</f>
        <v>351.37449813543498</v>
      </c>
      <c r="H370" s="9">
        <f>(INDEX('Resin Fractions'!$A$24:$I$41,MATCH('Disposed Waste by Resin'!$A370,'Resin Fractions'!$A$24:$A$41,0),MATCH('Disposed Waste by Resin'!H$1,'Resin Fractions'!$A$24:$I$24,0)))*$E370</f>
        <v>461.21887053756564</v>
      </c>
      <c r="I370" s="9">
        <f>(INDEX('Resin Fractions'!$A$24:$I$41,MATCH('Disposed Waste by Resin'!$A370,'Resin Fractions'!$A$24:$A$41,0),MATCH('Disposed Waste by Resin'!I$1,'Resin Fractions'!$A$24:$I$24,0)))*$E370</f>
        <v>803.9636641458801</v>
      </c>
      <c r="J370" s="9">
        <f>(INDEX('Resin Fractions'!$A$24:$I$41,MATCH('Disposed Waste by Resin'!$A370,'Resin Fractions'!$A$24:$A$41,0),MATCH('Disposed Waste by Resin'!J$1,'Resin Fractions'!$A$24:$I$24,0)))*$E370</f>
        <v>37.347781686730762</v>
      </c>
      <c r="K370" s="9">
        <f>(INDEX('Resin Fractions'!$A$24:$I$41,MATCH('Disposed Waste by Resin'!$A370,'Resin Fractions'!$A$24:$A$41,0),MATCH('Disposed Waste by Resin'!K$1,'Resin Fractions'!$A$24:$I$24,0)))*$E370</f>
        <v>196.63004637410634</v>
      </c>
      <c r="L370" s="9">
        <f>(INDEX('Resin Fractions'!$A$24:$I$41,MATCH('Disposed Waste by Resin'!$A370,'Resin Fractions'!$A$24:$A$41,0),MATCH('Disposed Waste by Resin'!L$1,'Resin Fractions'!$A$24:$I$24,0)))*$E370</f>
        <v>109.30638278993406</v>
      </c>
      <c r="M370" s="9">
        <f>(INDEX('Resin Fractions'!$A$24:$I$41,MATCH('Disposed Waste by Resin'!$A370,'Resin Fractions'!$A$24:$A$41,0),MATCH('Disposed Waste by Resin'!M$1,'Resin Fractions'!$A$24:$I$24,0)))*$E370</f>
        <v>2147.5643297455717</v>
      </c>
    </row>
    <row r="371" spans="1:13" x14ac:dyDescent="0.2">
      <c r="A371" s="37">
        <f>'DRS County Waste Raw'!A370</f>
        <v>2015</v>
      </c>
      <c r="B371" s="63" t="str">
        <f>'DRS County Waste Raw'!B370</f>
        <v>monterey</v>
      </c>
      <c r="C371" s="63" t="str">
        <f>'DRS County Waste Raw'!C370</f>
        <v>Coastal </v>
      </c>
      <c r="D371" s="63">
        <f>'DRS County Waste Raw'!D370</f>
        <v>430277</v>
      </c>
      <c r="E371" s="68">
        <f>'DRS County Waste Raw'!E370</f>
        <v>331244.14700544463</v>
      </c>
      <c r="F371" s="9">
        <f>(INDEX('Resin Fractions'!$A$24:$I$41,MATCH('Disposed Waste by Resin'!$A371,'Resin Fractions'!$A$24:$A$41,0),MATCH('Disposed Waste by Resin'!F$1,'Resin Fractions'!$A$24:$I$24,0)))*$E371</f>
        <v>3111.0806268552906</v>
      </c>
      <c r="G371" s="9">
        <f>(INDEX('Resin Fractions'!$A$24:$I$41,MATCH('Disposed Waste by Resin'!$A371,'Resin Fractions'!$A$24:$A$41,0),MATCH('Disposed Waste by Resin'!G$1,'Resin Fractions'!$A$24:$I$24,0)))*$E371</f>
        <v>5823.2283347294497</v>
      </c>
      <c r="H371" s="9">
        <f>(INDEX('Resin Fractions'!$A$24:$I$41,MATCH('Disposed Waste by Resin'!$A371,'Resin Fractions'!$A$24:$A$41,0),MATCH('Disposed Waste by Resin'!H$1,'Resin Fractions'!$A$24:$I$24,0)))*$E371</f>
        <v>7643.6474749258805</v>
      </c>
      <c r="I371" s="9">
        <f>(INDEX('Resin Fractions'!$A$24:$I$41,MATCH('Disposed Waste by Resin'!$A371,'Resin Fractions'!$A$24:$A$41,0),MATCH('Disposed Waste by Resin'!I$1,'Resin Fractions'!$A$24:$I$24,0)))*$E371</f>
        <v>13323.858202545716</v>
      </c>
      <c r="J371" s="9">
        <f>(INDEX('Resin Fractions'!$A$24:$I$41,MATCH('Disposed Waste by Resin'!$A371,'Resin Fractions'!$A$24:$A$41,0),MATCH('Disposed Waste by Resin'!J$1,'Resin Fractions'!$A$24:$I$24,0)))*$E371</f>
        <v>618.95402686176772</v>
      </c>
      <c r="K371" s="9">
        <f>(INDEX('Resin Fractions'!$A$24:$I$41,MATCH('Disposed Waste by Resin'!$A371,'Resin Fractions'!$A$24:$A$41,0),MATCH('Disposed Waste by Resin'!K$1,'Resin Fractions'!$A$24:$I$24,0)))*$E371</f>
        <v>3258.6931139878016</v>
      </c>
      <c r="L371" s="9">
        <f>(INDEX('Resin Fractions'!$A$24:$I$41,MATCH('Disposed Waste by Resin'!$A371,'Resin Fractions'!$A$24:$A$41,0),MATCH('Disposed Waste by Resin'!L$1,'Resin Fractions'!$A$24:$I$24,0)))*$E371</f>
        <v>1811.5031933358653</v>
      </c>
      <c r="M371" s="9">
        <f>(INDEX('Resin Fractions'!$A$24:$I$41,MATCH('Disposed Waste by Resin'!$A371,'Resin Fractions'!$A$24:$A$41,0),MATCH('Disposed Waste by Resin'!M$1,'Resin Fractions'!$A$24:$I$24,0)))*$E371</f>
        <v>35590.964973241767</v>
      </c>
    </row>
    <row r="372" spans="1:13" x14ac:dyDescent="0.2">
      <c r="A372" s="37">
        <f>'DRS County Waste Raw'!A371</f>
        <v>2015</v>
      </c>
      <c r="B372" s="63" t="str">
        <f>'DRS County Waste Raw'!B371</f>
        <v>napa</v>
      </c>
      <c r="C372" s="63" t="str">
        <f>'DRS County Waste Raw'!C371</f>
        <v>Bay Area </v>
      </c>
      <c r="D372" s="63">
        <f>'DRS County Waste Raw'!D371</f>
        <v>140993</v>
      </c>
      <c r="E372" s="68">
        <f>'DRS County Waste Raw'!E371</f>
        <v>112757.44101633391</v>
      </c>
      <c r="F372" s="9">
        <f>(INDEX('Resin Fractions'!$A$24:$I$41,MATCH('Disposed Waste by Resin'!$A372,'Resin Fractions'!$A$24:$A$41,0),MATCH('Disposed Waste by Resin'!F$1,'Resin Fractions'!$A$24:$I$24,0)))*$E372</f>
        <v>1059.0300038537089</v>
      </c>
      <c r="G372" s="9">
        <f>(INDEX('Resin Fractions'!$A$24:$I$41,MATCH('Disposed Waste by Resin'!$A372,'Resin Fractions'!$A$24:$A$41,0),MATCH('Disposed Waste by Resin'!G$1,'Resin Fractions'!$A$24:$I$24,0)))*$E372</f>
        <v>1982.2609136308981</v>
      </c>
      <c r="H372" s="9">
        <f>(INDEX('Resin Fractions'!$A$24:$I$41,MATCH('Disposed Waste by Resin'!$A372,'Resin Fractions'!$A$24:$A$41,0),MATCH('Disposed Waste by Resin'!H$1,'Resin Fractions'!$A$24:$I$24,0)))*$E372</f>
        <v>2601.9422142104686</v>
      </c>
      <c r="I372" s="9">
        <f>(INDEX('Resin Fractions'!$A$24:$I$41,MATCH('Disposed Waste by Resin'!$A372,'Resin Fractions'!$A$24:$A$41,0),MATCH('Disposed Waste by Resin'!I$1,'Resin Fractions'!$A$24:$I$24,0)))*$E372</f>
        <v>4535.5190996291058</v>
      </c>
      <c r="J372" s="9">
        <f>(INDEX('Resin Fractions'!$A$24:$I$41,MATCH('Disposed Waste by Resin'!$A372,'Resin Fractions'!$A$24:$A$41,0),MATCH('Disposed Waste by Resin'!J$1,'Resin Fractions'!$A$24:$I$24,0)))*$E372</f>
        <v>210.69556339825974</v>
      </c>
      <c r="K372" s="9">
        <f>(INDEX('Resin Fractions'!$A$24:$I$41,MATCH('Disposed Waste by Resin'!$A372,'Resin Fractions'!$A$24:$A$41,0),MATCH('Disposed Waste by Resin'!K$1,'Resin Fractions'!$A$24:$I$24,0)))*$E372</f>
        <v>1109.2781560447418</v>
      </c>
      <c r="L372" s="9">
        <f>(INDEX('Resin Fractions'!$A$24:$I$41,MATCH('Disposed Waste by Resin'!$A372,'Resin Fractions'!$A$24:$A$41,0),MATCH('Disposed Waste by Resin'!L$1,'Resin Fractions'!$A$24:$I$24,0)))*$E372</f>
        <v>616.64626022844698</v>
      </c>
      <c r="M372" s="9">
        <f>(INDEX('Resin Fractions'!$A$24:$I$41,MATCH('Disposed Waste by Resin'!$A372,'Resin Fractions'!$A$24:$A$41,0),MATCH('Disposed Waste by Resin'!M$1,'Resin Fractions'!$A$24:$I$24,0)))*$E372</f>
        <v>12115.372210995629</v>
      </c>
    </row>
    <row r="373" spans="1:13" x14ac:dyDescent="0.2">
      <c r="A373" s="37">
        <f>'DRS County Waste Raw'!A372</f>
        <v>2015</v>
      </c>
      <c r="B373" s="63" t="str">
        <f>'DRS County Waste Raw'!B372</f>
        <v>nevada</v>
      </c>
      <c r="C373" s="63" t="str">
        <f>'DRS County Waste Raw'!C372</f>
        <v>Mountain </v>
      </c>
      <c r="D373" s="63">
        <f>'DRS County Waste Raw'!D372</f>
        <v>98156</v>
      </c>
      <c r="E373" s="68">
        <f>'DRS County Waste Raw'!E372</f>
        <v>7090.0362976406532</v>
      </c>
      <c r="F373" s="9">
        <f>(INDEX('Resin Fractions'!$A$24:$I$41,MATCH('Disposed Waste by Resin'!$A373,'Resin Fractions'!$A$24:$A$41,0),MATCH('Disposed Waste by Resin'!F$1,'Resin Fractions'!$A$24:$I$24,0)))*$E373</f>
        <v>66.590382860193117</v>
      </c>
      <c r="G373" s="9">
        <f>(INDEX('Resin Fractions'!$A$24:$I$41,MATCH('Disposed Waste by Resin'!$A373,'Resin Fractions'!$A$24:$A$41,0),MATCH('Disposed Waste by Resin'!G$1,'Resin Fractions'!$A$24:$I$24,0)))*$E373</f>
        <v>124.64190125600228</v>
      </c>
      <c r="H373" s="9">
        <f>(INDEX('Resin Fractions'!$A$24:$I$41,MATCH('Disposed Waste by Resin'!$A373,'Resin Fractions'!$A$24:$A$41,0),MATCH('Disposed Waste by Resin'!H$1,'Resin Fractions'!$A$24:$I$24,0)))*$E373</f>
        <v>163.60662832392035</v>
      </c>
      <c r="I373" s="9">
        <f>(INDEX('Resin Fractions'!$A$24:$I$41,MATCH('Disposed Waste by Resin'!$A373,'Resin Fractions'!$A$24:$A$41,0),MATCH('Disposed Waste by Resin'!I$1,'Resin Fractions'!$A$24:$I$24,0)))*$E373</f>
        <v>285.18734333776331</v>
      </c>
      <c r="J373" s="9">
        <f>(INDEX('Resin Fractions'!$A$24:$I$41,MATCH('Disposed Waste by Resin'!$A373,'Resin Fractions'!$A$24:$A$41,0),MATCH('Disposed Waste by Resin'!J$1,'Resin Fractions'!$A$24:$I$24,0)))*$E373</f>
        <v>13.248253762952224</v>
      </c>
      <c r="K373" s="9">
        <f>(INDEX('Resin Fractions'!$A$24:$I$41,MATCH('Disposed Waste by Resin'!$A373,'Resin Fractions'!$A$24:$A$41,0),MATCH('Disposed Waste by Resin'!K$1,'Resin Fractions'!$A$24:$I$24,0)))*$E373</f>
        <v>69.749919115296549</v>
      </c>
      <c r="L373" s="9">
        <f>(INDEX('Resin Fractions'!$A$24:$I$41,MATCH('Disposed Waste by Resin'!$A373,'Resin Fractions'!$A$24:$A$41,0),MATCH('Disposed Waste by Resin'!L$1,'Resin Fractions'!$A$24:$I$24,0)))*$E373</f>
        <v>38.773887811011285</v>
      </c>
      <c r="M373" s="9">
        <f>(INDEX('Resin Fractions'!$A$24:$I$41,MATCH('Disposed Waste by Resin'!$A373,'Resin Fractions'!$A$24:$A$41,0),MATCH('Disposed Waste by Resin'!M$1,'Resin Fractions'!$A$24:$I$24,0)))*$E373</f>
        <v>761.79831646713899</v>
      </c>
    </row>
    <row r="374" spans="1:13" x14ac:dyDescent="0.2">
      <c r="A374" s="37">
        <f>'DRS County Waste Raw'!A373</f>
        <v>2015</v>
      </c>
      <c r="B374" s="63" t="str">
        <f>'DRS County Waste Raw'!B373</f>
        <v>orange</v>
      </c>
      <c r="C374" s="63" t="str">
        <f>'DRS County Waste Raw'!C373</f>
        <v>Southern </v>
      </c>
      <c r="D374" s="63">
        <f>'DRS County Waste Raw'!D373</f>
        <v>3144663</v>
      </c>
      <c r="E374" s="68">
        <f>'DRS County Waste Raw'!E373</f>
        <v>2734563.7931034481</v>
      </c>
      <c r="F374" s="9">
        <f>(INDEX('Resin Fractions'!$A$24:$I$41,MATCH('Disposed Waste by Resin'!$A374,'Resin Fractions'!$A$24:$A$41,0),MATCH('Disposed Waste by Resin'!F$1,'Resin Fractions'!$A$24:$I$24,0)))*$E374</f>
        <v>25683.317023211344</v>
      </c>
      <c r="G374" s="9">
        <f>(INDEX('Resin Fractions'!$A$24:$I$41,MATCH('Disposed Waste by Resin'!$A374,'Resin Fractions'!$A$24:$A$41,0),MATCH('Disposed Waste by Resin'!G$1,'Resin Fractions'!$A$24:$I$24,0)))*$E374</f>
        <v>48073.270145550676</v>
      </c>
      <c r="H374" s="9">
        <f>(INDEX('Resin Fractions'!$A$24:$I$41,MATCH('Disposed Waste by Resin'!$A374,'Resin Fractions'!$A$24:$A$41,0),MATCH('Disposed Waste by Resin'!H$1,'Resin Fractions'!$A$24:$I$24,0)))*$E374</f>
        <v>63101.618009375248</v>
      </c>
      <c r="I374" s="9">
        <f>(INDEX('Resin Fractions'!$A$24:$I$41,MATCH('Disposed Waste by Resin'!$A374,'Resin Fractions'!$A$24:$A$41,0),MATCH('Disposed Waste by Resin'!I$1,'Resin Fractions'!$A$24:$I$24,0)))*$E374</f>
        <v>109994.21591146493</v>
      </c>
      <c r="J374" s="9">
        <f>(INDEX('Resin Fractions'!$A$24:$I$41,MATCH('Disposed Waste by Resin'!$A374,'Resin Fractions'!$A$24:$A$41,0),MATCH('Disposed Waste by Resin'!J$1,'Resin Fractions'!$A$24:$I$24,0)))*$E374</f>
        <v>5109.7333696403357</v>
      </c>
      <c r="K374" s="9">
        <f>(INDEX('Resin Fractions'!$A$24:$I$41,MATCH('Disposed Waste by Resin'!$A374,'Resin Fractions'!$A$24:$A$41,0),MATCH('Disposed Waste by Resin'!K$1,'Resin Fractions'!$A$24:$I$24,0)))*$E374</f>
        <v>26901.921989885301</v>
      </c>
      <c r="L374" s="9">
        <f>(INDEX('Resin Fractions'!$A$24:$I$41,MATCH('Disposed Waste by Resin'!$A374,'Resin Fractions'!$A$24:$A$41,0),MATCH('Disposed Waste by Resin'!L$1,'Resin Fractions'!$A$24:$I$24,0)))*$E374</f>
        <v>14954.742863746691</v>
      </c>
      <c r="M374" s="9">
        <f>(INDEX('Resin Fractions'!$A$24:$I$41,MATCH('Disposed Waste by Resin'!$A374,'Resin Fractions'!$A$24:$A$41,0),MATCH('Disposed Waste by Resin'!M$1,'Resin Fractions'!$A$24:$I$24,0)))*$E374</f>
        <v>293818.81931287452</v>
      </c>
    </row>
    <row r="375" spans="1:13" x14ac:dyDescent="0.2">
      <c r="A375" s="37">
        <f>'DRS County Waste Raw'!A374</f>
        <v>2015</v>
      </c>
      <c r="B375" s="63" t="str">
        <f>'DRS County Waste Raw'!B374</f>
        <v>placer</v>
      </c>
      <c r="C375" s="63" t="str">
        <f>'DRS County Waste Raw'!C374</f>
        <v>Central Valley </v>
      </c>
      <c r="D375" s="63">
        <f>'DRS County Waste Raw'!D374</f>
        <v>371234</v>
      </c>
      <c r="E375" s="68">
        <f>'DRS County Waste Raw'!E374</f>
        <v>222299.1288566243</v>
      </c>
      <c r="F375" s="9">
        <f>(INDEX('Resin Fractions'!$A$24:$I$41,MATCH('Disposed Waste by Resin'!$A375,'Resin Fractions'!$A$24:$A$41,0),MATCH('Disposed Waste by Resin'!F$1,'Resin Fractions'!$A$24:$I$24,0)))*$E375</f>
        <v>2087.8573082871235</v>
      </c>
      <c r="G375" s="9">
        <f>(INDEX('Resin Fractions'!$A$24:$I$41,MATCH('Disposed Waste by Resin'!$A375,'Resin Fractions'!$A$24:$A$41,0),MATCH('Disposed Waste by Resin'!G$1,'Resin Fractions'!$A$24:$I$24,0)))*$E375</f>
        <v>3907.9893113471076</v>
      </c>
      <c r="H375" s="9">
        <f>(INDEX('Resin Fractions'!$A$24:$I$41,MATCH('Disposed Waste by Resin'!$A375,'Resin Fractions'!$A$24:$A$41,0),MATCH('Disposed Waste by Resin'!H$1,'Resin Fractions'!$A$24:$I$24,0)))*$E375</f>
        <v>5129.6790911606058</v>
      </c>
      <c r="I375" s="9">
        <f>(INDEX('Resin Fractions'!$A$24:$I$41,MATCH('Disposed Waste by Resin'!$A375,'Resin Fractions'!$A$24:$A$41,0),MATCH('Disposed Waste by Resin'!I$1,'Resin Fractions'!$A$24:$I$24,0)))*$E375</f>
        <v>8941.6887761232392</v>
      </c>
      <c r="J375" s="9">
        <f>(INDEX('Resin Fractions'!$A$24:$I$41,MATCH('Disposed Waste by Resin'!$A375,'Resin Fractions'!$A$24:$A$41,0),MATCH('Disposed Waste by Resin'!J$1,'Resin Fractions'!$A$24:$I$24,0)))*$E375</f>
        <v>415.38225570943905</v>
      </c>
      <c r="K375" s="9">
        <f>(INDEX('Resin Fractions'!$A$24:$I$41,MATCH('Disposed Waste by Resin'!$A375,'Resin Fractions'!$A$24:$A$41,0),MATCH('Disposed Waste by Resin'!K$1,'Resin Fractions'!$A$24:$I$24,0)))*$E375</f>
        <v>2186.9205750484148</v>
      </c>
      <c r="L375" s="9">
        <f>(INDEX('Resin Fractions'!$A$24:$I$41,MATCH('Disposed Waste by Resin'!$A375,'Resin Fractions'!$A$24:$A$41,0),MATCH('Disposed Waste by Resin'!L$1,'Resin Fractions'!$A$24:$I$24,0)))*$E375</f>
        <v>1215.7062560653694</v>
      </c>
      <c r="M375" s="9">
        <f>(INDEX('Resin Fractions'!$A$24:$I$41,MATCH('Disposed Waste by Resin'!$A375,'Resin Fractions'!$A$24:$A$41,0),MATCH('Disposed Waste by Resin'!M$1,'Resin Fractions'!$A$24:$I$24,0)))*$E375</f>
        <v>23885.223573741299</v>
      </c>
    </row>
    <row r="376" spans="1:13" x14ac:dyDescent="0.2">
      <c r="A376" s="37">
        <f>'DRS County Waste Raw'!A375</f>
        <v>2015</v>
      </c>
      <c r="B376" s="63" t="str">
        <f>'DRS County Waste Raw'!B375</f>
        <v>plumas</v>
      </c>
      <c r="C376" s="63" t="str">
        <f>'DRS County Waste Raw'!C375</f>
        <v>Mountain </v>
      </c>
      <c r="D376" s="63">
        <f>'DRS County Waste Raw'!D375</f>
        <v>18292</v>
      </c>
      <c r="E376" s="68">
        <f>'DRS County Waste Raw'!E375</f>
        <v>671.86025408348451</v>
      </c>
      <c r="F376" s="9">
        <f>(INDEX('Resin Fractions'!$A$24:$I$41,MATCH('Disposed Waste by Resin'!$A376,'Resin Fractions'!$A$24:$A$41,0),MATCH('Disposed Waste by Resin'!F$1,'Resin Fractions'!$A$24:$I$24,0)))*$E376</f>
        <v>6.3101837098991682</v>
      </c>
      <c r="G376" s="9">
        <f>(INDEX('Resin Fractions'!$A$24:$I$41,MATCH('Disposed Waste by Resin'!$A376,'Resin Fractions'!$A$24:$A$41,0),MATCH('Disposed Waste by Resin'!G$1,'Resin Fractions'!$A$24:$I$24,0)))*$E376</f>
        <v>11.811214489151915</v>
      </c>
      <c r="H376" s="9">
        <f>(INDEX('Resin Fractions'!$A$24:$I$41,MATCH('Disposed Waste by Resin'!$A376,'Resin Fractions'!$A$24:$A$41,0),MATCH('Disposed Waste by Resin'!H$1,'Resin Fractions'!$A$24:$I$24,0)))*$E376</f>
        <v>15.503558269797519</v>
      </c>
      <c r="I376" s="9">
        <f>(INDEX('Resin Fractions'!$A$24:$I$41,MATCH('Disposed Waste by Resin'!$A376,'Resin Fractions'!$A$24:$A$41,0),MATCH('Disposed Waste by Resin'!I$1,'Resin Fractions'!$A$24:$I$24,0)))*$E376</f>
        <v>27.024691117598962</v>
      </c>
      <c r="J376" s="9">
        <f>(INDEX('Resin Fractions'!$A$24:$I$41,MATCH('Disposed Waste by Resin'!$A376,'Resin Fractions'!$A$24:$A$41,0),MATCH('Disposed Waste by Resin'!J$1,'Resin Fractions'!$A$24:$I$24,0)))*$E376</f>
        <v>1.2554202497244664</v>
      </c>
      <c r="K376" s="9">
        <f>(INDEX('Resin Fractions'!$A$24:$I$41,MATCH('Disposed Waste by Resin'!$A376,'Resin Fractions'!$A$24:$A$41,0),MATCH('Disposed Waste by Resin'!K$1,'Resin Fractions'!$A$24:$I$24,0)))*$E376</f>
        <v>6.6095851151989082</v>
      </c>
      <c r="L376" s="9">
        <f>(INDEX('Resin Fractions'!$A$24:$I$41,MATCH('Disposed Waste by Resin'!$A376,'Resin Fractions'!$A$24:$A$41,0),MATCH('Disposed Waste by Resin'!L$1,'Resin Fractions'!$A$24:$I$24,0)))*$E376</f>
        <v>3.674259626171366</v>
      </c>
      <c r="M376" s="9">
        <f>(INDEX('Resin Fractions'!$A$24:$I$41,MATCH('Disposed Waste by Resin'!$A376,'Resin Fractions'!$A$24:$A$41,0),MATCH('Disposed Waste by Resin'!M$1,'Resin Fractions'!$A$24:$I$24,0)))*$E376</f>
        <v>72.188912577542297</v>
      </c>
    </row>
    <row r="377" spans="1:13" x14ac:dyDescent="0.2">
      <c r="A377" s="37">
        <f>'DRS County Waste Raw'!A376</f>
        <v>2015</v>
      </c>
      <c r="B377" s="63" t="str">
        <f>'DRS County Waste Raw'!B376</f>
        <v>riverside</v>
      </c>
      <c r="C377" s="63" t="str">
        <f>'DRS County Waste Raw'!C376</f>
        <v>Southern </v>
      </c>
      <c r="D377" s="63">
        <f>'DRS County Waste Raw'!D376</f>
        <v>2315547</v>
      </c>
      <c r="E377" s="68">
        <f>'DRS County Waste Raw'!E376</f>
        <v>1848605.090744101</v>
      </c>
      <c r="F377" s="9">
        <f>(INDEX('Resin Fractions'!$A$24:$I$41,MATCH('Disposed Waste by Resin'!$A377,'Resin Fractions'!$A$24:$A$41,0),MATCH('Disposed Waste by Resin'!F$1,'Resin Fractions'!$A$24:$I$24,0)))*$E377</f>
        <v>17362.297678351155</v>
      </c>
      <c r="G377" s="9">
        <f>(INDEX('Resin Fractions'!$A$24:$I$41,MATCH('Disposed Waste by Resin'!$A377,'Resin Fractions'!$A$24:$A$41,0),MATCH('Disposed Waste by Resin'!G$1,'Resin Fractions'!$A$24:$I$24,0)))*$E377</f>
        <v>32498.233226047654</v>
      </c>
      <c r="H377" s="9">
        <f>(INDEX('Resin Fractions'!$A$24:$I$41,MATCH('Disposed Waste by Resin'!$A377,'Resin Fractions'!$A$24:$A$41,0),MATCH('Disposed Waste by Resin'!H$1,'Resin Fractions'!$A$24:$I$24,0)))*$E377</f>
        <v>42657.616026552823</v>
      </c>
      <c r="I377" s="9">
        <f>(INDEX('Resin Fractions'!$A$24:$I$41,MATCH('Disposed Waste by Resin'!$A377,'Resin Fractions'!$A$24:$A$41,0),MATCH('Disposed Waste by Resin'!I$1,'Resin Fractions'!$A$24:$I$24,0)))*$E377</f>
        <v>74357.697560083092</v>
      </c>
      <c r="J377" s="9">
        <f>(INDEX('Resin Fractions'!$A$24:$I$41,MATCH('Disposed Waste by Resin'!$A377,'Resin Fractions'!$A$24:$A$41,0),MATCH('Disposed Waste by Resin'!J$1,'Resin Fractions'!$A$24:$I$24,0)))*$E377</f>
        <v>3454.2544384170442</v>
      </c>
      <c r="K377" s="9">
        <f>(INDEX('Resin Fractions'!$A$24:$I$41,MATCH('Disposed Waste by Resin'!$A377,'Resin Fractions'!$A$24:$A$41,0),MATCH('Disposed Waste by Resin'!K$1,'Resin Fractions'!$A$24:$I$24,0)))*$E377</f>
        <v>18186.092446160506</v>
      </c>
      <c r="L377" s="9">
        <f>(INDEX('Resin Fractions'!$A$24:$I$41,MATCH('Disposed Waste by Resin'!$A377,'Resin Fractions'!$A$24:$A$41,0),MATCH('Disposed Waste by Resin'!L$1,'Resin Fractions'!$A$24:$I$24,0)))*$E377</f>
        <v>10109.624744689701</v>
      </c>
      <c r="M377" s="9">
        <f>(INDEX('Resin Fractions'!$A$24:$I$41,MATCH('Disposed Waste by Resin'!$A377,'Resin Fractions'!$A$24:$A$41,0),MATCH('Disposed Waste by Resin'!M$1,'Resin Fractions'!$A$24:$I$24,0)))*$E377</f>
        <v>198625.81612030196</v>
      </c>
    </row>
    <row r="378" spans="1:13" x14ac:dyDescent="0.2">
      <c r="A378" s="37">
        <f>'DRS County Waste Raw'!A377</f>
        <v>2015</v>
      </c>
      <c r="B378" s="63" t="str">
        <f>'DRS County Waste Raw'!B377</f>
        <v>sacramento</v>
      </c>
      <c r="C378" s="63" t="str">
        <f>'DRS County Waste Raw'!C377</f>
        <v>Central Valley </v>
      </c>
      <c r="D378" s="63">
        <f>'DRS County Waste Raw'!D377</f>
        <v>1481641</v>
      </c>
      <c r="E378" s="68">
        <f>'DRS County Waste Raw'!E377</f>
        <v>1017319.355716878</v>
      </c>
      <c r="F378" s="9">
        <f>(INDEX('Resin Fractions'!$A$24:$I$41,MATCH('Disposed Waste by Resin'!$A378,'Resin Fractions'!$A$24:$A$41,0),MATCH('Disposed Waste by Resin'!F$1,'Resin Fractions'!$A$24:$I$24,0)))*$E378</f>
        <v>9554.7727182743638</v>
      </c>
      <c r="G378" s="9">
        <f>(INDEX('Resin Fractions'!$A$24:$I$41,MATCH('Disposed Waste by Resin'!$A378,'Resin Fractions'!$A$24:$A$41,0),MATCH('Disposed Waste by Resin'!G$1,'Resin Fractions'!$A$24:$I$24,0)))*$E378</f>
        <v>17884.339847918454</v>
      </c>
      <c r="H378" s="9">
        <f>(INDEX('Resin Fractions'!$A$24:$I$41,MATCH('Disposed Waste by Resin'!$A378,'Resin Fractions'!$A$24:$A$41,0),MATCH('Disposed Waste by Resin'!H$1,'Resin Fractions'!$A$24:$I$24,0)))*$E378</f>
        <v>23475.223924155023</v>
      </c>
      <c r="I378" s="9">
        <f>(INDEX('Resin Fractions'!$A$24:$I$41,MATCH('Disposed Waste by Resin'!$A378,'Resin Fractions'!$A$24:$A$41,0),MATCH('Disposed Waste by Resin'!I$1,'Resin Fractions'!$A$24:$I$24,0)))*$E378</f>
        <v>40920.327090501167</v>
      </c>
      <c r="J378" s="9">
        <f>(INDEX('Resin Fractions'!$A$24:$I$41,MATCH('Disposed Waste by Resin'!$A378,'Resin Fractions'!$A$24:$A$41,0),MATCH('Disposed Waste by Resin'!J$1,'Resin Fractions'!$A$24:$I$24,0)))*$E378</f>
        <v>1900.9359637531372</v>
      </c>
      <c r="K378" s="9">
        <f>(INDEX('Resin Fractions'!$A$24:$I$41,MATCH('Disposed Waste by Resin'!$A378,'Resin Fractions'!$A$24:$A$41,0),MATCH('Disposed Waste by Resin'!K$1,'Resin Fractions'!$A$24:$I$24,0)))*$E378</f>
        <v>10008.121227713667</v>
      </c>
      <c r="L378" s="9">
        <f>(INDEX('Resin Fractions'!$A$24:$I$41,MATCH('Disposed Waste by Resin'!$A378,'Resin Fractions'!$A$24:$A$41,0),MATCH('Disposed Waste by Resin'!L$1,'Resin Fractions'!$A$24:$I$24,0)))*$E378</f>
        <v>5563.5013574842678</v>
      </c>
      <c r="M378" s="9">
        <f>(INDEX('Resin Fractions'!$A$24:$I$41,MATCH('Disposed Waste by Resin'!$A378,'Resin Fractions'!$A$24:$A$41,0),MATCH('Disposed Waste by Resin'!M$1,'Resin Fractions'!$A$24:$I$24,0)))*$E378</f>
        <v>109307.22212980008</v>
      </c>
    </row>
    <row r="379" spans="1:13" x14ac:dyDescent="0.2">
      <c r="A379" s="37">
        <f>'DRS County Waste Raw'!A378</f>
        <v>2015</v>
      </c>
      <c r="B379" s="63" t="str">
        <f>'DRS County Waste Raw'!B378</f>
        <v>sanbenito</v>
      </c>
      <c r="C379" s="63" t="str">
        <f>'DRS County Waste Raw'!C378</f>
        <v>Coastal </v>
      </c>
      <c r="D379" s="63">
        <f>'DRS County Waste Raw'!D378</f>
        <v>58135</v>
      </c>
      <c r="E379" s="68">
        <f>'DRS County Waste Raw'!E378</f>
        <v>65743.085299455532</v>
      </c>
      <c r="F379" s="9">
        <f>(INDEX('Resin Fractions'!$A$24:$I$41,MATCH('Disposed Waste by Resin'!$A379,'Resin Fractions'!$A$24:$A$41,0),MATCH('Disposed Waste by Resin'!F$1,'Resin Fractions'!$A$24:$I$24,0)))*$E379</f>
        <v>617.46612241715809</v>
      </c>
      <c r="G379" s="9">
        <f>(INDEX('Resin Fractions'!$A$24:$I$41,MATCH('Disposed Waste by Resin'!$A379,'Resin Fractions'!$A$24:$A$41,0),MATCH('Disposed Waste by Resin'!G$1,'Resin Fractions'!$A$24:$I$24,0)))*$E379</f>
        <v>1155.7547524667114</v>
      </c>
      <c r="H379" s="9">
        <f>(INDEX('Resin Fractions'!$A$24:$I$41,MATCH('Disposed Waste by Resin'!$A379,'Resin Fractions'!$A$24:$A$41,0),MATCH('Disposed Waste by Resin'!H$1,'Resin Fractions'!$A$24:$I$24,0)))*$E379</f>
        <v>1517.0591616061376</v>
      </c>
      <c r="I379" s="9">
        <f>(INDEX('Resin Fractions'!$A$24:$I$41,MATCH('Disposed Waste by Resin'!$A379,'Resin Fractions'!$A$24:$A$41,0),MATCH('Disposed Waste by Resin'!I$1,'Resin Fractions'!$A$24:$I$24,0)))*$E379</f>
        <v>2644.4287521657411</v>
      </c>
      <c r="J379" s="9">
        <f>(INDEX('Resin Fractions'!$A$24:$I$41,MATCH('Disposed Waste by Resin'!$A379,'Resin Fractions'!$A$24:$A$41,0),MATCH('Disposed Waste by Resin'!J$1,'Resin Fractions'!$A$24:$I$24,0)))*$E379</f>
        <v>122.8457853588756</v>
      </c>
      <c r="K379" s="9">
        <f>(INDEX('Resin Fractions'!$A$24:$I$41,MATCH('Disposed Waste by Resin'!$A379,'Resin Fractions'!$A$24:$A$41,0),MATCH('Disposed Waste by Resin'!K$1,'Resin Fractions'!$A$24:$I$24,0)))*$E379</f>
        <v>646.76324485856355</v>
      </c>
      <c r="L379" s="9">
        <f>(INDEX('Resin Fractions'!$A$24:$I$41,MATCH('Disposed Waste by Resin'!$A379,'Resin Fractions'!$A$24:$A$41,0),MATCH('Disposed Waste by Resin'!L$1,'Resin Fractions'!$A$24:$I$24,0)))*$E379</f>
        <v>359.53483264946067</v>
      </c>
      <c r="M379" s="9">
        <f>(INDEX('Resin Fractions'!$A$24:$I$41,MATCH('Disposed Waste by Resin'!$A379,'Resin Fractions'!$A$24:$A$41,0),MATCH('Disposed Waste by Resin'!M$1,'Resin Fractions'!$A$24:$I$24,0)))*$E379</f>
        <v>7063.8526515226476</v>
      </c>
    </row>
    <row r="380" spans="1:13" x14ac:dyDescent="0.2">
      <c r="A380" s="37">
        <f>'DRS County Waste Raw'!A379</f>
        <v>2015</v>
      </c>
      <c r="B380" s="63" t="str">
        <f>'DRS County Waste Raw'!B379</f>
        <v>sanbernardino</v>
      </c>
      <c r="C380" s="63" t="str">
        <f>'DRS County Waste Raw'!C379</f>
        <v>Southern </v>
      </c>
      <c r="D380" s="63">
        <f>'DRS County Waste Raw'!D379</f>
        <v>2112187</v>
      </c>
      <c r="E380" s="68">
        <f>'DRS County Waste Raw'!E379</f>
        <v>1516182.2867513611</v>
      </c>
      <c r="F380" s="9">
        <f>(INDEX('Resin Fractions'!$A$24:$I$41,MATCH('Disposed Waste by Resin'!$A380,'Resin Fractions'!$A$24:$A$41,0),MATCH('Disposed Waste by Resin'!F$1,'Resin Fractions'!$A$24:$I$24,0)))*$E380</f>
        <v>14240.146978403154</v>
      </c>
      <c r="G380" s="9">
        <f>(INDEX('Resin Fractions'!$A$24:$I$41,MATCH('Disposed Waste by Resin'!$A380,'Resin Fractions'!$A$24:$A$41,0),MATCH('Disposed Waste by Resin'!G$1,'Resin Fractions'!$A$24:$I$24,0)))*$E380</f>
        <v>26654.28425722582</v>
      </c>
      <c r="H380" s="9">
        <f>(INDEX('Resin Fractions'!$A$24:$I$41,MATCH('Disposed Waste by Resin'!$A380,'Resin Fractions'!$A$24:$A$41,0),MATCH('Disposed Waste by Resin'!H$1,'Resin Fractions'!$A$24:$I$24,0)))*$E380</f>
        <v>34986.770369904523</v>
      </c>
      <c r="I380" s="9">
        <f>(INDEX('Resin Fractions'!$A$24:$I$41,MATCH('Disposed Waste by Resin'!$A380,'Resin Fractions'!$A$24:$A$41,0),MATCH('Disposed Waste by Resin'!I$1,'Resin Fractions'!$A$24:$I$24,0)))*$E380</f>
        <v>60986.429437361789</v>
      </c>
      <c r="J380" s="9">
        <f>(INDEX('Resin Fractions'!$A$24:$I$41,MATCH('Disposed Waste by Resin'!$A380,'Resin Fractions'!$A$24:$A$41,0),MATCH('Disposed Waste by Resin'!J$1,'Resin Fractions'!$A$24:$I$24,0)))*$E380</f>
        <v>2833.0980043726277</v>
      </c>
      <c r="K380" s="9">
        <f>(INDEX('Resin Fractions'!$A$24:$I$41,MATCH('Disposed Waste by Resin'!$A380,'Resin Fractions'!$A$24:$A$41,0),MATCH('Disposed Waste by Resin'!K$1,'Resin Fractions'!$A$24:$I$24,0)))*$E380</f>
        <v>14915.804013604889</v>
      </c>
      <c r="L380" s="9">
        <f>(INDEX('Resin Fractions'!$A$24:$I$41,MATCH('Disposed Waste by Resin'!$A380,'Resin Fractions'!$A$24:$A$41,0),MATCH('Disposed Waste by Resin'!L$1,'Resin Fractions'!$A$24:$I$24,0)))*$E380</f>
        <v>8291.6757290936221</v>
      </c>
      <c r="M380" s="9">
        <f>(INDEX('Resin Fractions'!$A$24:$I$41,MATCH('Disposed Waste by Resin'!$A380,'Resin Fractions'!$A$24:$A$41,0),MATCH('Disposed Waste by Resin'!M$1,'Resin Fractions'!$A$24:$I$24,0)))*$E380</f>
        <v>162908.20878996642</v>
      </c>
    </row>
    <row r="381" spans="1:13" x14ac:dyDescent="0.2">
      <c r="A381" s="37">
        <f>'DRS County Waste Raw'!A380</f>
        <v>2015</v>
      </c>
      <c r="B381" s="63" t="str">
        <f>'DRS County Waste Raw'!B380</f>
        <v>sandiego</v>
      </c>
      <c r="C381" s="63" t="str">
        <f>'DRS County Waste Raw'!C380</f>
        <v>Southern </v>
      </c>
      <c r="D381" s="63">
        <f>'DRS County Waste Raw'!D380</f>
        <v>3264706</v>
      </c>
      <c r="E381" s="68">
        <f>'DRS County Waste Raw'!E380</f>
        <v>2991263.6297640651</v>
      </c>
      <c r="F381" s="9">
        <f>(INDEX('Resin Fractions'!$A$24:$I$41,MATCH('Disposed Waste by Resin'!$A381,'Resin Fractions'!$A$24:$A$41,0),MATCH('Disposed Waste by Resin'!F$1,'Resin Fractions'!$A$24:$I$24,0)))*$E381</f>
        <v>28094.269476172383</v>
      </c>
      <c r="G381" s="9">
        <f>(INDEX('Resin Fractions'!$A$24:$I$41,MATCH('Disposed Waste by Resin'!$A381,'Resin Fractions'!$A$24:$A$41,0),MATCH('Disposed Waste by Resin'!G$1,'Resin Fractions'!$A$24:$I$24,0)))*$E381</f>
        <v>52586.019354483731</v>
      </c>
      <c r="H381" s="9">
        <f>(INDEX('Resin Fractions'!$A$24:$I$41,MATCH('Disposed Waste by Resin'!$A381,'Resin Fractions'!$A$24:$A$41,0),MATCH('Disposed Waste by Resin'!H$1,'Resin Fractions'!$A$24:$I$24,0)))*$E381</f>
        <v>69025.113038775904</v>
      </c>
      <c r="I381" s="9">
        <f>(INDEX('Resin Fractions'!$A$24:$I$41,MATCH('Disposed Waste by Resin'!$A381,'Resin Fractions'!$A$24:$A$41,0),MATCH('Disposed Waste by Resin'!I$1,'Resin Fractions'!$A$24:$I$24,0)))*$E381</f>
        <v>120319.6277118023</v>
      </c>
      <c r="J381" s="9">
        <f>(INDEX('Resin Fractions'!$A$24:$I$41,MATCH('Disposed Waste by Resin'!$A381,'Resin Fractions'!$A$24:$A$41,0),MATCH('Disposed Waste by Resin'!J$1,'Resin Fractions'!$A$24:$I$24,0)))*$E381</f>
        <v>5589.3958754754512</v>
      </c>
      <c r="K381" s="9">
        <f>(INDEX('Resin Fractions'!$A$24:$I$41,MATCH('Disposed Waste by Resin'!$A381,'Resin Fractions'!$A$24:$A$41,0),MATCH('Disposed Waste by Resin'!K$1,'Resin Fractions'!$A$24:$I$24,0)))*$E381</f>
        <v>29427.267713424975</v>
      </c>
      <c r="L381" s="9">
        <f>(INDEX('Resin Fractions'!$A$24:$I$41,MATCH('Disposed Waste by Resin'!$A381,'Resin Fractions'!$A$24:$A$41,0),MATCH('Disposed Waste by Resin'!L$1,'Resin Fractions'!$A$24:$I$24,0)))*$E381</f>
        <v>16358.579212383696</v>
      </c>
      <c r="M381" s="9">
        <f>(INDEX('Resin Fractions'!$A$24:$I$41,MATCH('Disposed Waste by Resin'!$A381,'Resin Fractions'!$A$24:$A$41,0),MATCH('Disposed Waste by Resin'!M$1,'Resin Fractions'!$A$24:$I$24,0)))*$E381</f>
        <v>321400.27238251839</v>
      </c>
    </row>
    <row r="382" spans="1:13" x14ac:dyDescent="0.2">
      <c r="A382" s="37">
        <f>'DRS County Waste Raw'!A381</f>
        <v>2015</v>
      </c>
      <c r="B382" s="63" t="str">
        <f>'DRS County Waste Raw'!B381</f>
        <v>sanfrancisco</v>
      </c>
      <c r="C382" s="63" t="str">
        <f>'DRS County Waste Raw'!C381</f>
        <v>Bay Area </v>
      </c>
      <c r="D382" s="63">
        <f>'DRS County Waste Raw'!D381</f>
        <v>863450</v>
      </c>
      <c r="E382" s="68">
        <f>'DRS County Waste Raw'!E381</f>
        <v>535480.94373865693</v>
      </c>
      <c r="F382" s="9">
        <f>(INDEX('Resin Fractions'!$A$24:$I$41,MATCH('Disposed Waste by Resin'!$A382,'Resin Fractions'!$A$24:$A$41,0),MATCH('Disposed Waste by Resin'!F$1,'Resin Fractions'!$A$24:$I$24,0)))*$E382</f>
        <v>5029.2945707147574</v>
      </c>
      <c r="G382" s="9">
        <f>(INDEX('Resin Fractions'!$A$24:$I$41,MATCH('Disposed Waste by Resin'!$A382,'Resin Fractions'!$A$24:$A$41,0),MATCH('Disposed Waste by Resin'!G$1,'Resin Fractions'!$A$24:$I$24,0)))*$E382</f>
        <v>9413.684234050359</v>
      </c>
      <c r="H382" s="9">
        <f>(INDEX('Resin Fractions'!$A$24:$I$41,MATCH('Disposed Waste by Resin'!$A382,'Resin Fractions'!$A$24:$A$41,0),MATCH('Disposed Waste by Resin'!H$1,'Resin Fractions'!$A$24:$I$24,0)))*$E382</f>
        <v>12356.527958248378</v>
      </c>
      <c r="I382" s="9">
        <f>(INDEX('Resin Fractions'!$A$24:$I$41,MATCH('Disposed Waste by Resin'!$A382,'Resin Fractions'!$A$24:$A$41,0),MATCH('Disposed Waste by Resin'!I$1,'Resin Fractions'!$A$24:$I$24,0)))*$E382</f>
        <v>21539.013531375553</v>
      </c>
      <c r="J382" s="9">
        <f>(INDEX('Resin Fractions'!$A$24:$I$41,MATCH('Disposed Waste by Resin'!$A382,'Resin Fractions'!$A$24:$A$41,0),MATCH('Disposed Waste by Resin'!J$1,'Resin Fractions'!$A$24:$I$24,0)))*$E382</f>
        <v>1000.5854878677558</v>
      </c>
      <c r="K382" s="9">
        <f>(INDEX('Resin Fractions'!$A$24:$I$41,MATCH('Disposed Waste by Resin'!$A382,'Resin Fractions'!$A$24:$A$41,0),MATCH('Disposed Waste by Resin'!K$1,'Resin Fractions'!$A$24:$I$24,0)))*$E382</f>
        <v>5267.9211989341775</v>
      </c>
      <c r="L382" s="9">
        <f>(INDEX('Resin Fractions'!$A$24:$I$41,MATCH('Disposed Waste by Resin'!$A382,'Resin Fractions'!$A$24:$A$41,0),MATCH('Disposed Waste by Resin'!L$1,'Resin Fractions'!$A$24:$I$24,0)))*$E382</f>
        <v>2928.4304291032067</v>
      </c>
      <c r="M382" s="9">
        <f>(INDEX('Resin Fractions'!$A$24:$I$41,MATCH('Disposed Waste by Resin'!$A382,'Resin Fractions'!$A$24:$A$41,0),MATCH('Disposed Waste by Resin'!M$1,'Resin Fractions'!$A$24:$I$24,0)))*$E382</f>
        <v>57535.457410294184</v>
      </c>
    </row>
    <row r="383" spans="1:13" x14ac:dyDescent="0.2">
      <c r="A383" s="37">
        <f>'DRS County Waste Raw'!A382</f>
        <v>2015</v>
      </c>
      <c r="B383" s="63" t="str">
        <f>'DRS County Waste Raw'!B382</f>
        <v>sanjoaquin</v>
      </c>
      <c r="C383" s="63" t="str">
        <f>'DRS County Waste Raw'!C382</f>
        <v>Central Valley </v>
      </c>
      <c r="D383" s="63">
        <f>'DRS County Waste Raw'!D382</f>
        <v>722580</v>
      </c>
      <c r="E383" s="68">
        <f>'DRS County Waste Raw'!E382</f>
        <v>620959.88203266787</v>
      </c>
      <c r="F383" s="9">
        <f>(INDEX('Resin Fractions'!$A$24:$I$41,MATCH('Disposed Waste by Resin'!$A383,'Resin Fractions'!$A$24:$A$41,0),MATCH('Disposed Waste by Resin'!F$1,'Resin Fractions'!$A$24:$I$24,0)))*$E383</f>
        <v>5832.1219454314642</v>
      </c>
      <c r="G383" s="9">
        <f>(INDEX('Resin Fractions'!$A$24:$I$41,MATCH('Disposed Waste by Resin'!$A383,'Resin Fractions'!$A$24:$A$41,0),MATCH('Disposed Waste by Resin'!G$1,'Resin Fractions'!$A$24:$I$24,0)))*$E383</f>
        <v>10916.39267432385</v>
      </c>
      <c r="H383" s="9">
        <f>(INDEX('Resin Fractions'!$A$24:$I$41,MATCH('Disposed Waste by Resin'!$A383,'Resin Fractions'!$A$24:$A$41,0),MATCH('Disposed Waste by Resin'!H$1,'Resin Fractions'!$A$24:$I$24,0)))*$E383</f>
        <v>14329.003175567834</v>
      </c>
      <c r="I383" s="9">
        <f>(INDEX('Resin Fractions'!$A$24:$I$41,MATCH('Disposed Waste by Resin'!$A383,'Resin Fractions'!$A$24:$A$41,0),MATCH('Disposed Waste by Resin'!I$1,'Resin Fractions'!$A$24:$I$24,0)))*$E383</f>
        <v>24977.290896967275</v>
      </c>
      <c r="J383" s="9">
        <f>(INDEX('Resin Fractions'!$A$24:$I$41,MATCH('Disposed Waste by Resin'!$A383,'Resin Fractions'!$A$24:$A$41,0),MATCH('Disposed Waste by Resin'!J$1,'Resin Fractions'!$A$24:$I$24,0)))*$E383</f>
        <v>1160.3091646398527</v>
      </c>
      <c r="K383" s="9">
        <f>(INDEX('Resin Fractions'!$A$24:$I$41,MATCH('Disposed Waste by Resin'!$A383,'Resin Fractions'!$A$24:$A$41,0),MATCH('Disposed Waste by Resin'!K$1,'Resin Fractions'!$A$24:$I$24,0)))*$E383</f>
        <v>6108.8405936702393</v>
      </c>
      <c r="L383" s="9">
        <f>(INDEX('Resin Fractions'!$A$24:$I$41,MATCH('Disposed Waste by Resin'!$A383,'Resin Fractions'!$A$24:$A$41,0),MATCH('Disposed Waste by Resin'!L$1,'Resin Fractions'!$A$24:$I$24,0)))*$E383</f>
        <v>3395.8964087511881</v>
      </c>
      <c r="M383" s="9">
        <f>(INDEX('Resin Fractions'!$A$24:$I$41,MATCH('Disposed Waste by Resin'!$A383,'Resin Fractions'!$A$24:$A$41,0),MATCH('Disposed Waste by Resin'!M$1,'Resin Fractions'!$A$24:$I$24,0)))*$E383</f>
        <v>66719.85485935169</v>
      </c>
    </row>
    <row r="384" spans="1:13" x14ac:dyDescent="0.2">
      <c r="A384" s="37">
        <f>'DRS County Waste Raw'!A383</f>
        <v>2015</v>
      </c>
      <c r="B384" s="63" t="str">
        <f>'DRS County Waste Raw'!B383</f>
        <v>sanluisobispo</v>
      </c>
      <c r="C384" s="63" t="str">
        <f>'DRS County Waste Raw'!C383</f>
        <v>Coastal </v>
      </c>
      <c r="D384" s="63">
        <f>'DRS County Waste Raw'!D383</f>
        <v>276858</v>
      </c>
      <c r="E384" s="68">
        <f>'DRS County Waste Raw'!E383</f>
        <v>232055.10889292191</v>
      </c>
      <c r="F384" s="9">
        <f>(INDEX('Resin Fractions'!$A$24:$I$41,MATCH('Disposed Waste by Resin'!$A384,'Resin Fractions'!$A$24:$A$41,0),MATCH('Disposed Waste by Resin'!F$1,'Resin Fractions'!$A$24:$I$24,0)))*$E384</f>
        <v>2179.4865212446994</v>
      </c>
      <c r="G384" s="9">
        <f>(INDEX('Resin Fractions'!$A$24:$I$41,MATCH('Disposed Waste by Resin'!$A384,'Resin Fractions'!$A$24:$A$41,0),MATCH('Disposed Waste by Resin'!G$1,'Resin Fractions'!$A$24:$I$24,0)))*$E384</f>
        <v>4079.4981512587433</v>
      </c>
      <c r="H384" s="9">
        <f>(INDEX('Resin Fractions'!$A$24:$I$41,MATCH('Disposed Waste by Resin'!$A384,'Resin Fractions'!$A$24:$A$41,0),MATCH('Disposed Waste by Resin'!H$1,'Resin Fractions'!$A$24:$I$24,0)))*$E384</f>
        <v>5354.8038906295842</v>
      </c>
      <c r="I384" s="9">
        <f>(INDEX('Resin Fractions'!$A$24:$I$41,MATCH('Disposed Waste by Resin'!$A384,'Resin Fractions'!$A$24:$A$41,0),MATCH('Disposed Waste by Resin'!I$1,'Resin Fractions'!$A$24:$I$24,0)))*$E384</f>
        <v>9334.1101843371616</v>
      </c>
      <c r="J384" s="9">
        <f>(INDEX('Resin Fractions'!$A$24:$I$41,MATCH('Disposed Waste by Resin'!$A384,'Resin Fractions'!$A$24:$A$41,0),MATCH('Disposed Waste by Resin'!J$1,'Resin Fractions'!$A$24:$I$24,0)))*$E384</f>
        <v>433.61202122843599</v>
      </c>
      <c r="K384" s="9">
        <f>(INDEX('Resin Fractions'!$A$24:$I$41,MATCH('Disposed Waste by Resin'!$A384,'Resin Fractions'!$A$24:$A$41,0),MATCH('Disposed Waste by Resin'!K$1,'Resin Fractions'!$A$24:$I$24,0)))*$E384</f>
        <v>2282.8973500401944</v>
      </c>
      <c r="L384" s="9">
        <f>(INDEX('Resin Fractions'!$A$24:$I$41,MATCH('Disposed Waste by Resin'!$A384,'Resin Fractions'!$A$24:$A$41,0),MATCH('Disposed Waste by Resin'!L$1,'Resin Fractions'!$A$24:$I$24,0)))*$E384</f>
        <v>1269.0596183802772</v>
      </c>
      <c r="M384" s="9">
        <f>(INDEX('Resin Fractions'!$A$24:$I$41,MATCH('Disposed Waste by Resin'!$A384,'Resin Fractions'!$A$24:$A$41,0),MATCH('Disposed Waste by Resin'!M$1,'Resin Fractions'!$A$24:$I$24,0)))*$E384</f>
        <v>24933.467737119096</v>
      </c>
    </row>
    <row r="385" spans="1:13" x14ac:dyDescent="0.2">
      <c r="A385" s="37">
        <f>'DRS County Waste Raw'!A384</f>
        <v>2015</v>
      </c>
      <c r="B385" s="63" t="str">
        <f>'DRS County Waste Raw'!B384</f>
        <v>sanmateo</v>
      </c>
      <c r="C385" s="63" t="str">
        <f>'DRS County Waste Raw'!C384</f>
        <v>Bay Area </v>
      </c>
      <c r="D385" s="63">
        <f>'DRS County Waste Raw'!D384</f>
        <v>761621</v>
      </c>
      <c r="E385" s="68">
        <f>'DRS County Waste Raw'!E384</f>
        <v>529936.20689655165</v>
      </c>
      <c r="F385" s="9">
        <f>(INDEX('Resin Fractions'!$A$24:$I$41,MATCH('Disposed Waste by Resin'!$A385,'Resin Fractions'!$A$24:$A$41,0),MATCH('Disposed Waste by Resin'!F$1,'Resin Fractions'!$A$24:$I$24,0)))*$E385</f>
        <v>4977.2178064113532</v>
      </c>
      <c r="G385" s="9">
        <f>(INDEX('Resin Fractions'!$A$24:$I$41,MATCH('Disposed Waste by Resin'!$A385,'Resin Fractions'!$A$24:$A$41,0),MATCH('Disposed Waste by Resin'!G$1,'Resin Fractions'!$A$24:$I$24,0)))*$E385</f>
        <v>9316.2084930313486</v>
      </c>
      <c r="H385" s="9">
        <f>(INDEX('Resin Fractions'!$A$24:$I$41,MATCH('Disposed Waste by Resin'!$A385,'Resin Fractions'!$A$24:$A$41,0),MATCH('Disposed Waste by Resin'!H$1,'Resin Fractions'!$A$24:$I$24,0)))*$E385</f>
        <v>12228.579995558521</v>
      </c>
      <c r="I385" s="9">
        <f>(INDEX('Resin Fractions'!$A$24:$I$41,MATCH('Disposed Waste by Resin'!$A385,'Resin Fractions'!$A$24:$A$41,0),MATCH('Disposed Waste by Resin'!I$1,'Resin Fractions'!$A$24:$I$24,0)))*$E385</f>
        <v>21315.983817122436</v>
      </c>
      <c r="J385" s="9">
        <f>(INDEX('Resin Fractions'!$A$24:$I$41,MATCH('Disposed Waste by Resin'!$A385,'Resin Fractions'!$A$24:$A$41,0),MATCH('Disposed Waste by Resin'!J$1,'Resin Fractions'!$A$24:$I$24,0)))*$E385</f>
        <v>990.22473967843473</v>
      </c>
      <c r="K385" s="9">
        <f>(INDEX('Resin Fractions'!$A$24:$I$41,MATCH('Disposed Waste by Resin'!$A385,'Resin Fractions'!$A$24:$A$41,0),MATCH('Disposed Waste by Resin'!K$1,'Resin Fractions'!$A$24:$I$24,0)))*$E385</f>
        <v>5213.3735309086778</v>
      </c>
      <c r="L385" s="9">
        <f>(INDEX('Resin Fractions'!$A$24:$I$41,MATCH('Disposed Waste by Resin'!$A385,'Resin Fractions'!$A$24:$A$41,0),MATCH('Disposed Waste by Resin'!L$1,'Resin Fractions'!$A$24:$I$24,0)))*$E385</f>
        <v>2898.1074525721961</v>
      </c>
      <c r="M385" s="9">
        <f>(INDEX('Resin Fractions'!$A$24:$I$41,MATCH('Disposed Waste by Resin'!$A385,'Resin Fractions'!$A$24:$A$41,0),MATCH('Disposed Waste by Resin'!M$1,'Resin Fractions'!$A$24:$I$24,0)))*$E385</f>
        <v>56939.695835282961</v>
      </c>
    </row>
    <row r="386" spans="1:13" x14ac:dyDescent="0.2">
      <c r="A386" s="37">
        <f>'DRS County Waste Raw'!A385</f>
        <v>2015</v>
      </c>
      <c r="B386" s="63" t="str">
        <f>'DRS County Waste Raw'!B385</f>
        <v>santabarbara</v>
      </c>
      <c r="C386" s="63" t="str">
        <f>'DRS County Waste Raw'!C385</f>
        <v>Coastal </v>
      </c>
      <c r="D386" s="63">
        <f>'DRS County Waste Raw'!D385</f>
        <v>441926</v>
      </c>
      <c r="E386" s="68">
        <f>'DRS County Waste Raw'!E385</f>
        <v>352287.52268602542</v>
      </c>
      <c r="F386" s="9">
        <f>(INDEX('Resin Fractions'!$A$24:$I$41,MATCH('Disposed Waste by Resin'!$A386,'Resin Fractions'!$A$24:$A$41,0),MATCH('Disposed Waste by Resin'!F$1,'Resin Fractions'!$A$24:$I$24,0)))*$E386</f>
        <v>3308.7222727389735</v>
      </c>
      <c r="G386" s="9">
        <f>(INDEX('Resin Fractions'!$A$24:$I$41,MATCH('Disposed Waste by Resin'!$A386,'Resin Fractions'!$A$24:$A$41,0),MATCH('Disposed Waste by Resin'!G$1,'Resin Fractions'!$A$24:$I$24,0)))*$E386</f>
        <v>6193.1680985843577</v>
      </c>
      <c r="H386" s="9">
        <f>(INDEX('Resin Fractions'!$A$24:$I$41,MATCH('Disposed Waste by Resin'!$A386,'Resin Fractions'!$A$24:$A$41,0),MATCH('Disposed Waste by Resin'!H$1,'Resin Fractions'!$A$24:$I$24,0)))*$E386</f>
        <v>8129.2353618030002</v>
      </c>
      <c r="I386" s="9">
        <f>(INDEX('Resin Fractions'!$A$24:$I$41,MATCH('Disposed Waste by Resin'!$A386,'Resin Fractions'!$A$24:$A$41,0),MATCH('Disposed Waste by Resin'!I$1,'Resin Fractions'!$A$24:$I$24,0)))*$E386</f>
        <v>14170.30018863264</v>
      </c>
      <c r="J386" s="9">
        <f>(INDEX('Resin Fractions'!$A$24:$I$41,MATCH('Disposed Waste by Resin'!$A386,'Resin Fractions'!$A$24:$A$41,0),MATCH('Disposed Waste by Resin'!J$1,'Resin Fractions'!$A$24:$I$24,0)))*$E386</f>
        <v>658.27512048412962</v>
      </c>
      <c r="K386" s="9">
        <f>(INDEX('Resin Fractions'!$A$24:$I$41,MATCH('Disposed Waste by Resin'!$A386,'Resin Fractions'!$A$24:$A$41,0),MATCH('Disposed Waste by Resin'!K$1,'Resin Fractions'!$A$24:$I$24,0)))*$E386</f>
        <v>3465.7123294072967</v>
      </c>
      <c r="L386" s="9">
        <f>(INDEX('Resin Fractions'!$A$24:$I$41,MATCH('Disposed Waste by Resin'!$A386,'Resin Fractions'!$A$24:$A$41,0),MATCH('Disposed Waste by Resin'!L$1,'Resin Fractions'!$A$24:$I$24,0)))*$E386</f>
        <v>1926.5849014612977</v>
      </c>
      <c r="M386" s="9">
        <f>(INDEX('Resin Fractions'!$A$24:$I$41,MATCH('Disposed Waste by Resin'!$A386,'Resin Fractions'!$A$24:$A$41,0),MATCH('Disposed Waste by Resin'!M$1,'Resin Fractions'!$A$24:$I$24,0)))*$E386</f>
        <v>37851.998273111691</v>
      </c>
    </row>
    <row r="387" spans="1:13" x14ac:dyDescent="0.2">
      <c r="A387" s="37">
        <f>'DRS County Waste Raw'!A386</f>
        <v>2015</v>
      </c>
      <c r="B387" s="63" t="str">
        <f>'DRS County Waste Raw'!B386</f>
        <v>santaclara</v>
      </c>
      <c r="C387" s="63" t="str">
        <f>'DRS County Waste Raw'!C386</f>
        <v>Bay Area </v>
      </c>
      <c r="D387" s="63">
        <f>'DRS County Waste Raw'!D386</f>
        <v>1911670</v>
      </c>
      <c r="E387" s="68">
        <f>'DRS County Waste Raw'!E386</f>
        <v>1211538.9110707799</v>
      </c>
      <c r="F387" s="9">
        <f>(INDEX('Resin Fractions'!$A$24:$I$41,MATCH('Disposed Waste by Resin'!$A387,'Resin Fractions'!$A$24:$A$41,0),MATCH('Disposed Waste by Resin'!F$1,'Resin Fractions'!$A$24:$I$24,0)))*$E387</f>
        <v>11378.903654565418</v>
      </c>
      <c r="G387" s="9">
        <f>(INDEX('Resin Fractions'!$A$24:$I$41,MATCH('Disposed Waste by Resin'!$A387,'Resin Fractions'!$A$24:$A$41,0),MATCH('Disposed Waste by Resin'!G$1,'Resin Fractions'!$A$24:$I$24,0)))*$E387</f>
        <v>21298.693967439867</v>
      </c>
      <c r="H387" s="9">
        <f>(INDEX('Resin Fractions'!$A$24:$I$41,MATCH('Disposed Waste by Resin'!$A387,'Resin Fractions'!$A$24:$A$41,0),MATCH('Disposed Waste by Resin'!H$1,'Resin Fractions'!$A$24:$I$24,0)))*$E387</f>
        <v>27956.950853620372</v>
      </c>
      <c r="I387" s="9">
        <f>(INDEX('Resin Fractions'!$A$24:$I$41,MATCH('Disposed Waste by Resin'!$A387,'Resin Fractions'!$A$24:$A$41,0),MATCH('Disposed Waste by Resin'!I$1,'Resin Fractions'!$A$24:$I$24,0)))*$E387</f>
        <v>48732.552118749998</v>
      </c>
      <c r="J387" s="9">
        <f>(INDEX('Resin Fractions'!$A$24:$I$41,MATCH('Disposed Waste by Resin'!$A387,'Resin Fractions'!$A$24:$A$41,0),MATCH('Disposed Waste by Resin'!J$1,'Resin Fractions'!$A$24:$I$24,0)))*$E387</f>
        <v>2263.8494732245172</v>
      </c>
      <c r="K387" s="9">
        <f>(INDEX('Resin Fractions'!$A$24:$I$41,MATCH('Disposed Waste by Resin'!$A387,'Resin Fractions'!$A$24:$A$41,0),MATCH('Disposed Waste by Resin'!K$1,'Resin Fractions'!$A$24:$I$24,0)))*$E387</f>
        <v>11918.8023170406</v>
      </c>
      <c r="L387" s="9">
        <f>(INDEX('Resin Fractions'!$A$24:$I$41,MATCH('Disposed Waste by Resin'!$A387,'Resin Fractions'!$A$24:$A$41,0),MATCH('Disposed Waste by Resin'!L$1,'Resin Fractions'!$A$24:$I$24,0)))*$E387</f>
        <v>6625.6464486881951</v>
      </c>
      <c r="M387" s="9">
        <f>(INDEX('Resin Fractions'!$A$24:$I$41,MATCH('Disposed Waste by Resin'!$A387,'Resin Fractions'!$A$24:$A$41,0),MATCH('Disposed Waste by Resin'!M$1,'Resin Fractions'!$A$24:$I$24,0)))*$E387</f>
        <v>130175.39883332895</v>
      </c>
    </row>
    <row r="388" spans="1:13" x14ac:dyDescent="0.2">
      <c r="A388" s="37">
        <f>'DRS County Waste Raw'!A387</f>
        <v>2015</v>
      </c>
      <c r="B388" s="63" t="str">
        <f>'DRS County Waste Raw'!B387</f>
        <v>santacruz</v>
      </c>
      <c r="C388" s="63" t="str">
        <f>'DRS County Waste Raw'!C387</f>
        <v>Coastal </v>
      </c>
      <c r="D388" s="63">
        <f>'DRS County Waste Raw'!D387</f>
        <v>273774</v>
      </c>
      <c r="E388" s="68">
        <f>'DRS County Waste Raw'!E387</f>
        <v>173998.40290381119</v>
      </c>
      <c r="F388" s="9">
        <f>(INDEX('Resin Fractions'!$A$24:$I$41,MATCH('Disposed Waste by Resin'!$A388,'Resin Fractions'!$A$24:$A$41,0),MATCH('Disposed Waste by Resin'!F$1,'Resin Fractions'!$A$24:$I$24,0)))*$E388</f>
        <v>1634.2116993509042</v>
      </c>
      <c r="G388" s="9">
        <f>(INDEX('Resin Fractions'!$A$24:$I$41,MATCH('Disposed Waste by Resin'!$A388,'Resin Fractions'!$A$24:$A$41,0),MATCH('Disposed Waste by Resin'!G$1,'Resin Fractions'!$A$24:$I$24,0)))*$E388</f>
        <v>3058.8689314123635</v>
      </c>
      <c r="H388" s="9">
        <f>(INDEX('Resin Fractions'!$A$24:$I$41,MATCH('Disposed Waste by Resin'!$A388,'Resin Fractions'!$A$24:$A$41,0),MATCH('Disposed Waste by Resin'!H$1,'Resin Fractions'!$A$24:$I$24,0)))*$E388</f>
        <v>4015.1123122335248</v>
      </c>
      <c r="I388" s="9">
        <f>(INDEX('Resin Fractions'!$A$24:$I$41,MATCH('Disposed Waste by Resin'!$A388,'Resin Fractions'!$A$24:$A$41,0),MATCH('Disposed Waste by Resin'!I$1,'Resin Fractions'!$A$24:$I$24,0)))*$E388</f>
        <v>6998.8558853590639</v>
      </c>
      <c r="J388" s="9">
        <f>(INDEX('Resin Fractions'!$A$24:$I$41,MATCH('Disposed Waste by Resin'!$A388,'Resin Fractions'!$A$24:$A$41,0),MATCH('Disposed Waste by Resin'!J$1,'Resin Fractions'!$A$24:$I$24,0)))*$E388</f>
        <v>325.12880036808633</v>
      </c>
      <c r="K388" s="9">
        <f>(INDEX('Resin Fractions'!$A$24:$I$41,MATCH('Disposed Waste by Resin'!$A388,'Resin Fractions'!$A$24:$A$41,0),MATCH('Disposed Waste by Resin'!K$1,'Resin Fractions'!$A$24:$I$24,0)))*$E388</f>
        <v>1711.7506905811224</v>
      </c>
      <c r="L388" s="9">
        <f>(INDEX('Resin Fractions'!$A$24:$I$41,MATCH('Disposed Waste by Resin'!$A388,'Resin Fractions'!$A$24:$A$41,0),MATCH('Disposed Waste by Resin'!L$1,'Resin Fractions'!$A$24:$I$24,0)))*$E388</f>
        <v>951.55994557215092</v>
      </c>
      <c r="M388" s="9">
        <f>(INDEX('Resin Fractions'!$A$24:$I$41,MATCH('Disposed Waste by Resin'!$A388,'Resin Fractions'!$A$24:$A$41,0),MATCH('Disposed Waste by Resin'!M$1,'Resin Fractions'!$A$24:$I$24,0)))*$E388</f>
        <v>18695.488264877215</v>
      </c>
    </row>
    <row r="389" spans="1:13" x14ac:dyDescent="0.2">
      <c r="A389" s="37">
        <f>'DRS County Waste Raw'!A388</f>
        <v>2015</v>
      </c>
      <c r="B389" s="63" t="str">
        <f>'DRS County Waste Raw'!B388</f>
        <v>shasta</v>
      </c>
      <c r="C389" s="63" t="str">
        <f>'DRS County Waste Raw'!C388</f>
        <v>Central Valley </v>
      </c>
      <c r="D389" s="63">
        <f>'DRS County Waste Raw'!D388</f>
        <v>179113</v>
      </c>
      <c r="E389" s="68">
        <f>'DRS County Waste Raw'!E388</f>
        <v>149567.13248638841</v>
      </c>
      <c r="F389" s="9">
        <f>(INDEX('Resin Fractions'!$A$24:$I$41,MATCH('Disposed Waste by Resin'!$A389,'Resin Fractions'!$A$24:$A$41,0),MATCH('Disposed Waste by Resin'!F$1,'Resin Fractions'!$A$24:$I$24,0)))*$E389</f>
        <v>1404.7505820081803</v>
      </c>
      <c r="G389" s="9">
        <f>(INDEX('Resin Fractions'!$A$24:$I$41,MATCH('Disposed Waste by Resin'!$A389,'Resin Fractions'!$A$24:$A$41,0),MATCH('Disposed Waste by Resin'!G$1,'Resin Fractions'!$A$24:$I$24,0)))*$E389</f>
        <v>2629.3704257502081</v>
      </c>
      <c r="H389" s="9">
        <f>(INDEX('Resin Fractions'!$A$24:$I$41,MATCH('Disposed Waste by Resin'!$A389,'Resin Fractions'!$A$24:$A$41,0),MATCH('Disposed Waste by Resin'!H$1,'Resin Fractions'!$A$24:$I$24,0)))*$E389</f>
        <v>3451.346823473672</v>
      </c>
      <c r="I389" s="9">
        <f>(INDEX('Resin Fractions'!$A$24:$I$41,MATCH('Disposed Waste by Resin'!$A389,'Resin Fractions'!$A$24:$A$41,0),MATCH('Disposed Waste by Resin'!I$1,'Resin Fractions'!$A$24:$I$24,0)))*$E389</f>
        <v>6016.1403092724004</v>
      </c>
      <c r="J389" s="9">
        <f>(INDEX('Resin Fractions'!$A$24:$I$41,MATCH('Disposed Waste by Resin'!$A389,'Resin Fractions'!$A$24:$A$41,0),MATCH('Disposed Waste by Resin'!J$1,'Resin Fractions'!$A$24:$I$24,0)))*$E389</f>
        <v>279.47717650418133</v>
      </c>
      <c r="K389" s="9">
        <f>(INDEX('Resin Fractions'!$A$24:$I$41,MATCH('Disposed Waste by Resin'!$A389,'Resin Fractions'!$A$24:$A$41,0),MATCH('Disposed Waste by Resin'!K$1,'Resin Fractions'!$A$24:$I$24,0)))*$E389</f>
        <v>1471.4022545560147</v>
      </c>
      <c r="L389" s="9">
        <f>(INDEX('Resin Fractions'!$A$24:$I$41,MATCH('Disposed Waste by Resin'!$A389,'Resin Fractions'!$A$24:$A$41,0),MATCH('Disposed Waste by Resin'!L$1,'Resin Fractions'!$A$24:$I$24,0)))*$E389</f>
        <v>817.95056778083267</v>
      </c>
      <c r="M389" s="9">
        <f>(INDEX('Resin Fractions'!$A$24:$I$41,MATCH('Disposed Waste by Resin'!$A389,'Resin Fractions'!$A$24:$A$41,0),MATCH('Disposed Waste by Resin'!M$1,'Resin Fractions'!$A$24:$I$24,0)))*$E389</f>
        <v>16070.438139345488</v>
      </c>
    </row>
    <row r="390" spans="1:13" x14ac:dyDescent="0.2">
      <c r="A390" s="37">
        <f>'DRS County Waste Raw'!A389</f>
        <v>2015</v>
      </c>
      <c r="B390" s="63" t="str">
        <f>'DRS County Waste Raw'!B389</f>
        <v>sierra</v>
      </c>
      <c r="C390" s="63" t="str">
        <f>'DRS County Waste Raw'!C389</f>
        <v>Mountain </v>
      </c>
      <c r="D390" s="63">
        <f>'DRS County Waste Raw'!D389</f>
        <v>3197</v>
      </c>
      <c r="E390" s="68">
        <f>'DRS County Waste Raw'!E389</f>
        <v>2036.6515426497269</v>
      </c>
      <c r="F390" s="9">
        <f>(INDEX('Resin Fractions'!$A$24:$I$41,MATCH('Disposed Waste by Resin'!$A390,'Resin Fractions'!$A$24:$A$41,0),MATCH('Disposed Waste by Resin'!F$1,'Resin Fractions'!$A$24:$I$24,0)))*$E390</f>
        <v>19.128450163644281</v>
      </c>
      <c r="G390" s="9">
        <f>(INDEX('Resin Fractions'!$A$24:$I$41,MATCH('Disposed Waste by Resin'!$A390,'Resin Fractions'!$A$24:$A$41,0),MATCH('Disposed Waste by Resin'!G$1,'Resin Fractions'!$A$24:$I$24,0)))*$E390</f>
        <v>35.804065002644087</v>
      </c>
      <c r="H390" s="9">
        <f>(INDEX('Resin Fractions'!$A$24:$I$41,MATCH('Disposed Waste by Resin'!$A390,'Resin Fractions'!$A$24:$A$41,0),MATCH('Disposed Waste by Resin'!H$1,'Resin Fractions'!$A$24:$I$24,0)))*$E390</f>
        <v>46.996895075772017</v>
      </c>
      <c r="I390" s="9">
        <f>(INDEX('Resin Fractions'!$A$24:$I$41,MATCH('Disposed Waste by Resin'!$A390,'Resin Fractions'!$A$24:$A$41,0),MATCH('Disposed Waste by Resin'!I$1,'Resin Fractions'!$A$24:$I$24,0)))*$E390</f>
        <v>81.921617657488497</v>
      </c>
      <c r="J390" s="9">
        <f>(INDEX('Resin Fractions'!$A$24:$I$41,MATCH('Disposed Waste by Resin'!$A390,'Resin Fractions'!$A$24:$A$41,0),MATCH('Disposed Waste by Resin'!J$1,'Resin Fractions'!$A$24:$I$24,0)))*$E390</f>
        <v>3.8056330505262017</v>
      </c>
      <c r="K390" s="9">
        <f>(INDEX('Resin Fractions'!$A$24:$I$41,MATCH('Disposed Waste by Resin'!$A390,'Resin Fractions'!$A$24:$A$41,0),MATCH('Disposed Waste by Resin'!K$1,'Resin Fractions'!$A$24:$I$24,0)))*$E390</f>
        <v>20.03604416145717</v>
      </c>
      <c r="L390" s="9">
        <f>(INDEX('Resin Fractions'!$A$24:$I$41,MATCH('Disposed Waste by Resin'!$A390,'Resin Fractions'!$A$24:$A$41,0),MATCH('Disposed Waste by Resin'!L$1,'Resin Fractions'!$A$24:$I$24,0)))*$E390</f>
        <v>11.138010457168182</v>
      </c>
      <c r="M390" s="9">
        <f>(INDEX('Resin Fractions'!$A$24:$I$41,MATCH('Disposed Waste by Resin'!$A390,'Resin Fractions'!$A$24:$A$41,0),MATCH('Disposed Waste by Resin'!M$1,'Resin Fractions'!$A$24:$I$24,0)))*$E390</f>
        <v>218.83071556870041</v>
      </c>
    </row>
    <row r="391" spans="1:13" x14ac:dyDescent="0.2">
      <c r="A391" s="37">
        <f>'DRS County Waste Raw'!A390</f>
        <v>2015</v>
      </c>
      <c r="B391" s="63" t="str">
        <f>'DRS County Waste Raw'!B390</f>
        <v>siskiyou</v>
      </c>
      <c r="C391" s="63" t="str">
        <f>'DRS County Waste Raw'!C390</f>
        <v>Mountain </v>
      </c>
      <c r="D391" s="63">
        <f>'DRS County Waste Raw'!D390</f>
        <v>44721</v>
      </c>
      <c r="E391" s="68">
        <f>'DRS County Waste Raw'!E390</f>
        <v>91.787658802177859</v>
      </c>
      <c r="F391" s="9">
        <f>(INDEX('Resin Fractions'!$A$24:$I$41,MATCH('Disposed Waste by Resin'!$A391,'Resin Fractions'!$A$24:$A$41,0),MATCH('Disposed Waste by Resin'!F$1,'Resin Fractions'!$A$24:$I$24,0)))*$E391</f>
        <v>0.86207955571563755</v>
      </c>
      <c r="G391" s="9">
        <f>(INDEX('Resin Fractions'!$A$24:$I$41,MATCH('Disposed Waste by Resin'!$A391,'Resin Fractions'!$A$24:$A$41,0),MATCH('Disposed Waste by Resin'!G$1,'Resin Fractions'!$A$24:$I$24,0)))*$E391</f>
        <v>1.6136149131913131</v>
      </c>
      <c r="H391" s="9">
        <f>(INDEX('Resin Fractions'!$A$24:$I$41,MATCH('Disposed Waste by Resin'!$A391,'Resin Fractions'!$A$24:$A$41,0),MATCH('Disposed Waste by Resin'!H$1,'Resin Fractions'!$A$24:$I$24,0)))*$E391</f>
        <v>2.1180525385135121</v>
      </c>
      <c r="I391" s="9">
        <f>(INDEX('Resin Fractions'!$A$24:$I$41,MATCH('Disposed Waste by Resin'!$A391,'Resin Fractions'!$A$24:$A$41,0),MATCH('Disposed Waste by Resin'!I$1,'Resin Fractions'!$A$24:$I$24,0)))*$E391</f>
        <v>3.6920373135038766</v>
      </c>
      <c r="J391" s="9">
        <f>(INDEX('Resin Fractions'!$A$24:$I$41,MATCH('Disposed Waste by Resin'!$A391,'Resin Fractions'!$A$24:$A$41,0),MATCH('Disposed Waste by Resin'!J$1,'Resin Fractions'!$A$24:$I$24,0)))*$E391</f>
        <v>0.17151198457519659</v>
      </c>
      <c r="K391" s="9">
        <f>(INDEX('Resin Fractions'!$A$24:$I$41,MATCH('Disposed Waste by Resin'!$A391,'Resin Fractions'!$A$24:$A$41,0),MATCH('Disposed Waste by Resin'!K$1,'Resin Fractions'!$A$24:$I$24,0)))*$E391</f>
        <v>0.90298293386238282</v>
      </c>
      <c r="L391" s="9">
        <f>(INDEX('Resin Fractions'!$A$24:$I$41,MATCH('Disposed Waste by Resin'!$A391,'Resin Fractions'!$A$24:$A$41,0),MATCH('Disposed Waste by Resin'!L$1,'Resin Fractions'!$A$24:$I$24,0)))*$E391</f>
        <v>0.50196701898625551</v>
      </c>
      <c r="M391" s="9">
        <f>(INDEX('Resin Fractions'!$A$24:$I$41,MATCH('Disposed Waste by Resin'!$A391,'Resin Fractions'!$A$24:$A$41,0),MATCH('Disposed Waste by Resin'!M$1,'Resin Fractions'!$A$24:$I$24,0)))*$E391</f>
        <v>9.8622462583481738</v>
      </c>
    </row>
    <row r="392" spans="1:13" x14ac:dyDescent="0.2">
      <c r="A392" s="37">
        <f>'DRS County Waste Raw'!A391</f>
        <v>2015</v>
      </c>
      <c r="B392" s="63" t="str">
        <f>'DRS County Waste Raw'!B391</f>
        <v>solano</v>
      </c>
      <c r="C392" s="63" t="str">
        <f>'DRS County Waste Raw'!C391</f>
        <v>Bay Area </v>
      </c>
      <c r="D392" s="63">
        <f>'DRS County Waste Raw'!D391</f>
        <v>426849</v>
      </c>
      <c r="E392" s="68">
        <f>'DRS County Waste Raw'!E391</f>
        <v>319175.56261343008</v>
      </c>
      <c r="F392" s="9">
        <f>(INDEX('Resin Fractions'!$A$24:$I$41,MATCH('Disposed Waste by Resin'!$A392,'Resin Fractions'!$A$24:$A$41,0),MATCH('Disposed Waste by Resin'!F$1,'Resin Fractions'!$A$24:$I$24,0)))*$E392</f>
        <v>2997.7311852576181</v>
      </c>
      <c r="G392" s="9">
        <f>(INDEX('Resin Fractions'!$A$24:$I$41,MATCH('Disposed Waste by Resin'!$A392,'Resin Fractions'!$A$24:$A$41,0),MATCH('Disposed Waste by Resin'!G$1,'Resin Fractions'!$A$24:$I$24,0)))*$E392</f>
        <v>5611.0642158250403</v>
      </c>
      <c r="H392" s="9">
        <f>(INDEX('Resin Fractions'!$A$24:$I$41,MATCH('Disposed Waste by Resin'!$A392,'Resin Fractions'!$A$24:$A$41,0),MATCH('Disposed Waste by Resin'!H$1,'Resin Fractions'!$A$24:$I$24,0)))*$E392</f>
        <v>7365.1580119484843</v>
      </c>
      <c r="I392" s="9">
        <f>(INDEX('Resin Fractions'!$A$24:$I$41,MATCH('Disposed Waste by Resin'!$A392,'Resin Fractions'!$A$24:$A$41,0),MATCH('Disposed Waste by Resin'!I$1,'Resin Fractions'!$A$24:$I$24,0)))*$E392</f>
        <v>12838.415339333358</v>
      </c>
      <c r="J392" s="9">
        <f>(INDEX('Resin Fractions'!$A$24:$I$41,MATCH('Disposed Waste by Resin'!$A392,'Resin Fractions'!$A$24:$A$41,0),MATCH('Disposed Waste by Resin'!J$1,'Resin Fractions'!$A$24:$I$24,0)))*$E392</f>
        <v>596.4029901853803</v>
      </c>
      <c r="K392" s="9">
        <f>(INDEX('Resin Fractions'!$A$24:$I$41,MATCH('Disposed Waste by Resin'!$A392,'Resin Fractions'!$A$24:$A$41,0),MATCH('Disposed Waste by Resin'!K$1,'Resin Fractions'!$A$24:$I$24,0)))*$E392</f>
        <v>3139.9655433744801</v>
      </c>
      <c r="L392" s="9">
        <f>(INDEX('Resin Fractions'!$A$24:$I$41,MATCH('Disposed Waste by Resin'!$A392,'Resin Fractions'!$A$24:$A$41,0),MATCH('Disposed Waste by Resin'!L$1,'Resin Fractions'!$A$24:$I$24,0)))*$E392</f>
        <v>1745.5026938166438</v>
      </c>
      <c r="M392" s="9">
        <f>(INDEX('Resin Fractions'!$A$24:$I$41,MATCH('Disposed Waste by Resin'!$A392,'Resin Fractions'!$A$24:$A$41,0),MATCH('Disposed Waste by Resin'!M$1,'Resin Fractions'!$A$24:$I$24,0)))*$E392</f>
        <v>34294.239979741003</v>
      </c>
    </row>
    <row r="393" spans="1:13" x14ac:dyDescent="0.2">
      <c r="A393" s="37">
        <f>'DRS County Waste Raw'!A392</f>
        <v>2015</v>
      </c>
      <c r="B393" s="63" t="str">
        <f>'DRS County Waste Raw'!B392</f>
        <v>sonoma</v>
      </c>
      <c r="C393" s="63" t="str">
        <f>'DRS County Waste Raw'!C392</f>
        <v>Bay Area </v>
      </c>
      <c r="D393" s="63">
        <f>'DRS County Waste Raw'!D392</f>
        <v>500603</v>
      </c>
      <c r="E393" s="68">
        <f>'DRS County Waste Raw'!E392</f>
        <v>352416.06170598912</v>
      </c>
      <c r="F393" s="9">
        <f>(INDEX('Resin Fractions'!$A$24:$I$41,MATCH('Disposed Waste by Resin'!$A393,'Resin Fractions'!$A$24:$A$41,0),MATCH('Disposed Waste by Resin'!F$1,'Resin Fractions'!$A$24:$I$24,0)))*$E393</f>
        <v>3309.9295250283176</v>
      </c>
      <c r="G393" s="9">
        <f>(INDEX('Resin Fractions'!$A$24:$I$41,MATCH('Disposed Waste by Resin'!$A393,'Resin Fractions'!$A$24:$A$41,0),MATCH('Disposed Waste by Resin'!G$1,'Resin Fractions'!$A$24:$I$24,0)))*$E393</f>
        <v>6195.4277975705518</v>
      </c>
      <c r="H393" s="9">
        <f>(INDEX('Resin Fractions'!$A$24:$I$41,MATCH('Disposed Waste by Resin'!$A393,'Resin Fractions'!$A$24:$A$41,0),MATCH('Disposed Waste by Resin'!H$1,'Resin Fractions'!$A$24:$I$24,0)))*$E393</f>
        <v>8132.2014729456641</v>
      </c>
      <c r="I393" s="9">
        <f>(INDEX('Resin Fractions'!$A$24:$I$41,MATCH('Disposed Waste by Resin'!$A393,'Resin Fractions'!$A$24:$A$41,0),MATCH('Disposed Waste by Resin'!I$1,'Resin Fractions'!$A$24:$I$24,0)))*$E393</f>
        <v>14175.470500896186</v>
      </c>
      <c r="J393" s="9">
        <f>(INDEX('Resin Fractions'!$A$24:$I$41,MATCH('Disposed Waste by Resin'!$A393,'Resin Fractions'!$A$24:$A$41,0),MATCH('Disposed Waste by Resin'!J$1,'Resin Fractions'!$A$24:$I$24,0)))*$E393</f>
        <v>658.51530508734345</v>
      </c>
      <c r="K393" s="9">
        <f>(INDEX('Resin Fractions'!$A$24:$I$41,MATCH('Disposed Waste by Resin'!$A393,'Resin Fractions'!$A$24:$A$41,0),MATCH('Disposed Waste by Resin'!K$1,'Resin Fractions'!$A$24:$I$24,0)))*$E393</f>
        <v>3466.9768626013806</v>
      </c>
      <c r="L393" s="9">
        <f>(INDEX('Resin Fractions'!$A$24:$I$41,MATCH('Disposed Waste by Resin'!$A393,'Resin Fractions'!$A$24:$A$41,0),MATCH('Disposed Waste by Resin'!L$1,'Resin Fractions'!$A$24:$I$24,0)))*$E393</f>
        <v>1927.2878537918898</v>
      </c>
      <c r="M393" s="9">
        <f>(INDEX('Resin Fractions'!$A$24:$I$41,MATCH('Disposed Waste by Resin'!$A393,'Resin Fractions'!$A$24:$A$41,0),MATCH('Disposed Waste by Resin'!M$1,'Resin Fractions'!$A$24:$I$24,0)))*$E393</f>
        <v>37865.809317921332</v>
      </c>
    </row>
    <row r="394" spans="1:13" x14ac:dyDescent="0.2">
      <c r="A394" s="37">
        <f>'DRS County Waste Raw'!A393</f>
        <v>2015</v>
      </c>
      <c r="B394" s="63" t="str">
        <f>'DRS County Waste Raw'!B393</f>
        <v>stanislaus</v>
      </c>
      <c r="C394" s="63" t="str">
        <f>'DRS County Waste Raw'!C393</f>
        <v>Central Valley </v>
      </c>
      <c r="D394" s="63">
        <f>'DRS County Waste Raw'!D393</f>
        <v>533764</v>
      </c>
      <c r="E394" s="68">
        <f>'DRS County Waste Raw'!E393</f>
        <v>280334.80036297638</v>
      </c>
      <c r="F394" s="9">
        <f>(INDEX('Resin Fractions'!$A$24:$I$41,MATCH('Disposed Waste by Resin'!$A394,'Resin Fractions'!$A$24:$A$41,0),MATCH('Disposed Waste by Resin'!F$1,'Resin Fractions'!$A$24:$I$24,0)))*$E394</f>
        <v>2632.9345720583133</v>
      </c>
      <c r="G394" s="9">
        <f>(INDEX('Resin Fractions'!$A$24:$I$41,MATCH('Disposed Waste by Resin'!$A394,'Resin Fractions'!$A$24:$A$41,0),MATCH('Disposed Waste by Resin'!G$1,'Resin Fractions'!$A$24:$I$24,0)))*$E394</f>
        <v>4928.2487477660252</v>
      </c>
      <c r="H394" s="9">
        <f>(INDEX('Resin Fractions'!$A$24:$I$41,MATCH('Disposed Waste by Resin'!$A394,'Resin Fractions'!$A$24:$A$41,0),MATCH('Disposed Waste by Resin'!H$1,'Resin Fractions'!$A$24:$I$24,0)))*$E394</f>
        <v>6468.88528687903</v>
      </c>
      <c r="I394" s="9">
        <f>(INDEX('Resin Fractions'!$A$24:$I$41,MATCH('Disposed Waste by Resin'!$A394,'Resin Fractions'!$A$24:$A$41,0),MATCH('Disposed Waste by Resin'!I$1,'Resin Fractions'!$A$24:$I$24,0)))*$E394</f>
        <v>11276.096990821288</v>
      </c>
      <c r="J394" s="9">
        <f>(INDEX('Resin Fractions'!$A$24:$I$41,MATCH('Disposed Waste by Resin'!$A394,'Resin Fractions'!$A$24:$A$41,0),MATCH('Disposed Waste by Resin'!J$1,'Resin Fractions'!$A$24:$I$24,0)))*$E394</f>
        <v>523.8261720932444</v>
      </c>
      <c r="K394" s="9">
        <f>(INDEX('Resin Fractions'!$A$24:$I$41,MATCH('Disposed Waste by Resin'!$A394,'Resin Fractions'!$A$24:$A$41,0),MATCH('Disposed Waste by Resin'!K$1,'Resin Fractions'!$A$24:$I$24,0)))*$E394</f>
        <v>2757.8603027783029</v>
      </c>
      <c r="L394" s="9">
        <f>(INDEX('Resin Fractions'!$A$24:$I$41,MATCH('Disposed Waste by Resin'!$A394,'Resin Fractions'!$A$24:$A$41,0),MATCH('Disposed Waste by Resin'!L$1,'Resin Fractions'!$A$24:$I$24,0)))*$E394</f>
        <v>1533.0908957988529</v>
      </c>
      <c r="M394" s="9">
        <f>(INDEX('Resin Fractions'!$A$24:$I$41,MATCH('Disposed Waste by Resin'!$A394,'Resin Fractions'!$A$24:$A$41,0),MATCH('Disposed Waste by Resin'!M$1,'Resin Fractions'!$A$24:$I$24,0)))*$E394</f>
        <v>30120.942968195053</v>
      </c>
    </row>
    <row r="395" spans="1:13" x14ac:dyDescent="0.2">
      <c r="A395" s="37">
        <f>'DRS County Waste Raw'!A394</f>
        <v>2015</v>
      </c>
      <c r="B395" s="63" t="str">
        <f>'DRS County Waste Raw'!B394</f>
        <v>tehama</v>
      </c>
      <c r="C395" s="63" t="str">
        <f>'DRS County Waste Raw'!C394</f>
        <v>Central Valley </v>
      </c>
      <c r="D395" s="63">
        <f>'DRS County Waste Raw'!D394</f>
        <v>63138</v>
      </c>
      <c r="E395" s="68">
        <f>'DRS County Waste Raw'!E394</f>
        <v>45600.952813067153</v>
      </c>
      <c r="F395" s="9">
        <f>(INDEX('Resin Fractions'!$A$24:$I$41,MATCH('Disposed Waste by Resin'!$A395,'Resin Fractions'!$A$24:$A$41,0),MATCH('Disposed Waste by Resin'!F$1,'Resin Fractions'!$A$24:$I$24,0)))*$E395</f>
        <v>428.28904946822689</v>
      </c>
      <c r="G395" s="9">
        <f>(INDEX('Resin Fractions'!$A$24:$I$41,MATCH('Disposed Waste by Resin'!$A395,'Resin Fractions'!$A$24:$A$41,0),MATCH('Disposed Waste by Resin'!G$1,'Resin Fractions'!$A$24:$I$24,0)))*$E395</f>
        <v>801.65872487808372</v>
      </c>
      <c r="H395" s="9">
        <f>(INDEX('Resin Fractions'!$A$24:$I$41,MATCH('Disposed Waste by Resin'!$A395,'Resin Fractions'!$A$24:$A$41,0),MATCH('Disposed Waste by Resin'!H$1,'Resin Fractions'!$A$24:$I$24,0)))*$E395</f>
        <v>1052.2679750718305</v>
      </c>
      <c r="I395" s="9">
        <f>(INDEX('Resin Fractions'!$A$24:$I$41,MATCH('Disposed Waste by Resin'!$A395,'Resin Fractions'!$A$24:$A$41,0),MATCH('Disposed Waste by Resin'!I$1,'Resin Fractions'!$A$24:$I$24,0)))*$E395</f>
        <v>1834.2380829216529</v>
      </c>
      <c r="J395" s="9">
        <f>(INDEX('Resin Fractions'!$A$24:$I$41,MATCH('Disposed Waste by Resin'!$A395,'Resin Fractions'!$A$24:$A$41,0),MATCH('Disposed Waste by Resin'!J$1,'Resin Fractions'!$A$24:$I$24,0)))*$E395</f>
        <v>85.208730863756031</v>
      </c>
      <c r="K395" s="9">
        <f>(INDEX('Resin Fractions'!$A$24:$I$41,MATCH('Disposed Waste by Resin'!$A395,'Resin Fractions'!$A$24:$A$41,0),MATCH('Disposed Waste by Resin'!K$1,'Resin Fractions'!$A$24:$I$24,0)))*$E395</f>
        <v>448.61022380806656</v>
      </c>
      <c r="L395" s="9">
        <f>(INDEX('Resin Fractions'!$A$24:$I$41,MATCH('Disposed Waste by Resin'!$A395,'Resin Fractions'!$A$24:$A$41,0),MATCH('Disposed Waste by Resin'!L$1,'Resin Fractions'!$A$24:$I$24,0)))*$E395</f>
        <v>249.38183025063825</v>
      </c>
      <c r="M395" s="9">
        <f>(INDEX('Resin Fractions'!$A$24:$I$41,MATCH('Disposed Waste by Resin'!$A395,'Resin Fractions'!$A$24:$A$41,0),MATCH('Disposed Waste by Resin'!M$1,'Resin Fractions'!$A$24:$I$24,0)))*$E395</f>
        <v>4899.6546172622548</v>
      </c>
    </row>
    <row r="396" spans="1:13" x14ac:dyDescent="0.2">
      <c r="A396" s="37">
        <f>'DRS County Waste Raw'!A395</f>
        <v>2015</v>
      </c>
      <c r="B396" s="63" t="str">
        <f>'DRS County Waste Raw'!B395</f>
        <v>trinity</v>
      </c>
      <c r="C396" s="63" t="str">
        <f>'DRS County Waste Raw'!C395</f>
        <v>Mountain </v>
      </c>
      <c r="D396" s="63">
        <f>'DRS County Waste Raw'!D395</f>
        <v>13678</v>
      </c>
      <c r="E396" s="68">
        <f>'DRS County Waste Raw'!E395</f>
        <v>8647.3139745916505</v>
      </c>
      <c r="F396" s="9">
        <f>(INDEX('Resin Fractions'!$A$24:$I$41,MATCH('Disposed Waste by Resin'!$A396,'Resin Fractions'!$A$24:$A$41,0),MATCH('Disposed Waste by Resin'!F$1,'Resin Fractions'!$A$24:$I$24,0)))*$E396</f>
        <v>81.216502159794885</v>
      </c>
      <c r="G396" s="9">
        <f>(INDEX('Resin Fractions'!$A$24:$I$41,MATCH('Disposed Waste by Resin'!$A396,'Resin Fractions'!$A$24:$A$41,0),MATCH('Disposed Waste by Resin'!G$1,'Resin Fractions'!$A$24:$I$24,0)))*$E396</f>
        <v>152.01863704271383</v>
      </c>
      <c r="H396" s="9">
        <f>(INDEX('Resin Fractions'!$A$24:$I$41,MATCH('Disposed Waste by Resin'!$A396,'Resin Fractions'!$A$24:$A$41,0),MATCH('Disposed Waste by Resin'!H$1,'Resin Fractions'!$A$24:$I$24,0)))*$E396</f>
        <v>199.54169824378005</v>
      </c>
      <c r="I396" s="9">
        <f>(INDEX('Resin Fractions'!$A$24:$I$41,MATCH('Disposed Waste by Resin'!$A396,'Resin Fractions'!$A$24:$A$41,0),MATCH('Disposed Waste by Resin'!I$1,'Resin Fractions'!$A$24:$I$24,0)))*$E396</f>
        <v>347.82678055427607</v>
      </c>
      <c r="J396" s="9">
        <f>(INDEX('Resin Fractions'!$A$24:$I$41,MATCH('Disposed Waste by Resin'!$A396,'Resin Fractions'!$A$24:$A$41,0),MATCH('Disposed Waste by Resin'!J$1,'Resin Fractions'!$A$24:$I$24,0)))*$E396</f>
        <v>16.15814152339895</v>
      </c>
      <c r="K396" s="9">
        <f>(INDEX('Resin Fractions'!$A$24:$I$41,MATCH('Disposed Waste by Resin'!$A396,'Resin Fractions'!$A$24:$A$41,0),MATCH('Disposed Waste by Resin'!K$1,'Resin Fractions'!$A$24:$I$24,0)))*$E396</f>
        <v>85.070008808424703</v>
      </c>
      <c r="L396" s="9">
        <f>(INDEX('Resin Fractions'!$A$24:$I$41,MATCH('Disposed Waste by Resin'!$A396,'Resin Fractions'!$A$24:$A$41,0),MATCH('Disposed Waste by Resin'!L$1,'Resin Fractions'!$A$24:$I$24,0)))*$E396</f>
        <v>47.290305414794695</v>
      </c>
      <c r="M396" s="9">
        <f>(INDEX('Resin Fractions'!$A$24:$I$41,MATCH('Disposed Waste by Resin'!$A396,'Resin Fractions'!$A$24:$A$41,0),MATCH('Disposed Waste by Resin'!M$1,'Resin Fractions'!$A$24:$I$24,0)))*$E396</f>
        <v>929.12207374718309</v>
      </c>
    </row>
    <row r="397" spans="1:13" x14ac:dyDescent="0.2">
      <c r="A397" s="37">
        <f>'DRS County Waste Raw'!A396</f>
        <v>2015</v>
      </c>
      <c r="B397" s="63" t="str">
        <f>'DRS County Waste Raw'!B396</f>
        <v>tulare</v>
      </c>
      <c r="C397" s="63" t="str">
        <f>'DRS County Waste Raw'!C396</f>
        <v>Central Valley </v>
      </c>
      <c r="D397" s="63">
        <f>'DRS County Waste Raw'!D396</f>
        <v>461628</v>
      </c>
      <c r="E397" s="68">
        <f>'DRS County Waste Raw'!E396</f>
        <v>313779.97277676949</v>
      </c>
      <c r="F397" s="9">
        <f>(INDEX('Resin Fractions'!$A$24:$I$41,MATCH('Disposed Waste by Resin'!$A397,'Resin Fractions'!$A$24:$A$41,0),MATCH('Disposed Waste by Resin'!F$1,'Resin Fractions'!$A$24:$I$24,0)))*$E397</f>
        <v>2947.0552256578967</v>
      </c>
      <c r="G397" s="9">
        <f>(INDEX('Resin Fractions'!$A$24:$I$41,MATCH('Disposed Waste by Resin'!$A397,'Resin Fractions'!$A$24:$A$41,0),MATCH('Disposed Waste by Resin'!G$1,'Resin Fractions'!$A$24:$I$24,0)))*$E397</f>
        <v>5516.2104594539014</v>
      </c>
      <c r="H397" s="9">
        <f>(INDEX('Resin Fractions'!$A$24:$I$41,MATCH('Disposed Waste by Resin'!$A397,'Resin Fractions'!$A$24:$A$41,0),MATCH('Disposed Waste by Resin'!H$1,'Resin Fractions'!$A$24:$I$24,0)))*$E397</f>
        <v>7240.6517014111732</v>
      </c>
      <c r="I397" s="9">
        <f>(INDEX('Resin Fractions'!$A$24:$I$41,MATCH('Disposed Waste by Resin'!$A397,'Resin Fractions'!$A$24:$A$41,0),MATCH('Disposed Waste by Resin'!I$1,'Resin Fractions'!$A$24:$I$24,0)))*$E397</f>
        <v>12621.384866334296</v>
      </c>
      <c r="J397" s="9">
        <f>(INDEX('Resin Fractions'!$A$24:$I$41,MATCH('Disposed Waste by Resin'!$A397,'Resin Fractions'!$A$24:$A$41,0),MATCH('Disposed Waste by Resin'!J$1,'Resin Fractions'!$A$24:$I$24,0)))*$E397</f>
        <v>586.3209341343171</v>
      </c>
      <c r="K397" s="9">
        <f>(INDEX('Resin Fractions'!$A$24:$I$41,MATCH('Disposed Waste by Resin'!$A397,'Resin Fractions'!$A$24:$A$41,0),MATCH('Disposed Waste by Resin'!K$1,'Resin Fractions'!$A$24:$I$24,0)))*$E397</f>
        <v>3086.8851445037963</v>
      </c>
      <c r="L397" s="9">
        <f>(INDEX('Resin Fractions'!$A$24:$I$41,MATCH('Disposed Waste by Resin'!$A397,'Resin Fractions'!$A$24:$A$41,0),MATCH('Disposed Waste by Resin'!L$1,'Resin Fractions'!$A$24:$I$24,0)))*$E397</f>
        <v>1715.9953702687337</v>
      </c>
      <c r="M397" s="9">
        <f>(INDEX('Resin Fractions'!$A$24:$I$41,MATCH('Disposed Waste by Resin'!$A397,'Resin Fractions'!$A$24:$A$41,0),MATCH('Disposed Waste by Resin'!M$1,'Resin Fractions'!$A$24:$I$24,0)))*$E397</f>
        <v>33714.503701764108</v>
      </c>
    </row>
    <row r="398" spans="1:13" x14ac:dyDescent="0.2">
      <c r="A398" s="37">
        <f>'DRS County Waste Raw'!A397</f>
        <v>2015</v>
      </c>
      <c r="B398" s="63" t="str">
        <f>'DRS County Waste Raw'!B397</f>
        <v>tuolumne</v>
      </c>
      <c r="C398" s="63" t="str">
        <f>'DRS County Waste Raw'!C397</f>
        <v>Mountain </v>
      </c>
      <c r="D398" s="63">
        <f>'DRS County Waste Raw'!D397</f>
        <v>54662</v>
      </c>
      <c r="E398" s="68">
        <f>'DRS County Waste Raw'!E397</f>
        <v>33595.517241379312</v>
      </c>
      <c r="F398" s="9">
        <f>(INDEX('Resin Fractions'!$A$24:$I$41,MATCH('Disposed Waste by Resin'!$A398,'Resin Fractions'!$A$24:$A$41,0),MATCH('Disposed Waste by Resin'!F$1,'Resin Fractions'!$A$24:$I$24,0)))*$E398</f>
        <v>315.53270837754644</v>
      </c>
      <c r="G398" s="9">
        <f>(INDEX('Resin Fractions'!$A$24:$I$41,MATCH('Disposed Waste by Resin'!$A398,'Resin Fractions'!$A$24:$A$41,0),MATCH('Disposed Waste by Resin'!G$1,'Resin Fractions'!$A$24:$I$24,0)))*$E398</f>
        <v>590.60475389071894</v>
      </c>
      <c r="H398" s="9">
        <f>(INDEX('Resin Fractions'!$A$24:$I$41,MATCH('Disposed Waste by Resin'!$A398,'Resin Fractions'!$A$24:$A$41,0),MATCH('Disposed Waste by Resin'!H$1,'Resin Fractions'!$A$24:$I$24,0)))*$E398</f>
        <v>775.23570711327011</v>
      </c>
      <c r="I398" s="9">
        <f>(INDEX('Resin Fractions'!$A$24:$I$41,MATCH('Disposed Waste by Resin'!$A398,'Resin Fractions'!$A$24:$A$41,0),MATCH('Disposed Waste by Resin'!I$1,'Resin Fractions'!$A$24:$I$24,0)))*$E398</f>
        <v>1351.3352975802475</v>
      </c>
      <c r="J398" s="9">
        <f>(INDEX('Resin Fractions'!$A$24:$I$41,MATCH('Disposed Waste by Resin'!$A398,'Resin Fractions'!$A$24:$A$41,0),MATCH('Disposed Waste by Resin'!J$1,'Resin Fractions'!$A$24:$I$24,0)))*$E398</f>
        <v>62.77569239801204</v>
      </c>
      <c r="K398" s="9">
        <f>(INDEX('Resin Fractions'!$A$24:$I$41,MATCH('Disposed Waste by Resin'!$A398,'Resin Fractions'!$A$24:$A$41,0),MATCH('Disposed Waste by Resin'!K$1,'Resin Fractions'!$A$24:$I$24,0)))*$E398</f>
        <v>330.50389474064207</v>
      </c>
      <c r="L398" s="9">
        <f>(INDEX('Resin Fractions'!$A$24:$I$41,MATCH('Disposed Waste by Resin'!$A398,'Resin Fractions'!$A$24:$A$41,0),MATCH('Disposed Waste by Resin'!L$1,'Resin Fractions'!$A$24:$I$24,0)))*$E398</f>
        <v>183.72667808535925</v>
      </c>
      <c r="M398" s="9">
        <f>(INDEX('Resin Fractions'!$A$24:$I$41,MATCH('Disposed Waste by Resin'!$A398,'Resin Fractions'!$A$24:$A$41,0),MATCH('Disposed Waste by Resin'!M$1,'Resin Fractions'!$A$24:$I$24,0)))*$E398</f>
        <v>3609.714732185796</v>
      </c>
    </row>
    <row r="399" spans="1:13" x14ac:dyDescent="0.2">
      <c r="A399" s="37">
        <f>'DRS County Waste Raw'!A398</f>
        <v>2015</v>
      </c>
      <c r="B399" s="63" t="str">
        <f>'DRS County Waste Raw'!B398</f>
        <v>ventura</v>
      </c>
      <c r="C399" s="63" t="str">
        <f>'DRS County Waste Raw'!C398</f>
        <v>Southern </v>
      </c>
      <c r="D399" s="63">
        <f>'DRS County Waste Raw'!D398</f>
        <v>848459</v>
      </c>
      <c r="E399" s="68">
        <f>'DRS County Waste Raw'!E398</f>
        <v>772452.44101633388</v>
      </c>
      <c r="F399" s="9">
        <f>(INDEX('Resin Fractions'!$A$24:$I$41,MATCH('Disposed Waste by Resin'!$A399,'Resin Fractions'!$A$24:$A$41,0),MATCH('Disposed Waste by Resin'!F$1,'Resin Fractions'!$A$24:$I$24,0)))*$E399</f>
        <v>7254.9563400240095</v>
      </c>
      <c r="G399" s="9">
        <f>(INDEX('Resin Fractions'!$A$24:$I$41,MATCH('Disposed Waste by Resin'!$A399,'Resin Fractions'!$A$24:$A$41,0),MATCH('Disposed Waste by Resin'!G$1,'Resin Fractions'!$A$24:$I$24,0)))*$E399</f>
        <v>13579.61184347601</v>
      </c>
      <c r="H399" s="9">
        <f>(INDEX('Resin Fractions'!$A$24:$I$41,MATCH('Disposed Waste by Resin'!$A399,'Resin Fractions'!$A$24:$A$41,0),MATCH('Disposed Waste by Resin'!H$1,'Resin Fractions'!$A$24:$I$24,0)))*$E399</f>
        <v>17824.780312805899</v>
      </c>
      <c r="I399" s="9">
        <f>(INDEX('Resin Fractions'!$A$24:$I$41,MATCH('Disposed Waste by Resin'!$A399,'Resin Fractions'!$A$24:$A$41,0),MATCH('Disposed Waste by Resin'!I$1,'Resin Fractions'!$A$24:$I$24,0)))*$E399</f>
        <v>31070.878943387856</v>
      </c>
      <c r="J399" s="9">
        <f>(INDEX('Resin Fractions'!$A$24:$I$41,MATCH('Disposed Waste by Resin'!$A399,'Resin Fractions'!$A$24:$A$41,0),MATCH('Disposed Waste by Resin'!J$1,'Resin Fractions'!$A$24:$I$24,0)))*$E399</f>
        <v>1443.384142025016</v>
      </c>
      <c r="K399" s="9">
        <f>(INDEX('Resin Fractions'!$A$24:$I$41,MATCH('Disposed Waste by Resin'!$A399,'Resin Fractions'!$A$24:$A$41,0),MATCH('Disposed Waste by Resin'!K$1,'Resin Fractions'!$A$24:$I$24,0)))*$E399</f>
        <v>7599.1846895384424</v>
      </c>
      <c r="L399" s="9">
        <f>(INDEX('Resin Fractions'!$A$24:$I$41,MATCH('Disposed Waste by Resin'!$A399,'Resin Fractions'!$A$24:$A$41,0),MATCH('Disposed Waste by Resin'!L$1,'Resin Fractions'!$A$24:$I$24,0)))*$E399</f>
        <v>4224.3767210720644</v>
      </c>
      <c r="M399" s="9">
        <f>(INDEX('Resin Fractions'!$A$24:$I$41,MATCH('Disposed Waste by Resin'!$A399,'Resin Fractions'!$A$24:$A$41,0),MATCH('Disposed Waste by Resin'!M$1,'Resin Fractions'!$A$24:$I$24,0)))*$E399</f>
        <v>82997.172992329288</v>
      </c>
    </row>
    <row r="400" spans="1:13" x14ac:dyDescent="0.2">
      <c r="A400" s="37">
        <f>'DRS County Waste Raw'!A399</f>
        <v>2015</v>
      </c>
      <c r="B400" s="63" t="str">
        <f>'DRS County Waste Raw'!B399</f>
        <v>yolo</v>
      </c>
      <c r="C400" s="63" t="str">
        <f>'DRS County Waste Raw'!C399</f>
        <v>Central Valley </v>
      </c>
      <c r="D400" s="63">
        <f>'DRS County Waste Raw'!D399</f>
        <v>210785</v>
      </c>
      <c r="E400" s="68">
        <f>'DRS County Waste Raw'!E399</f>
        <v>153577.84029038111</v>
      </c>
      <c r="F400" s="9">
        <f>(INDEX('Resin Fractions'!$A$24:$I$41,MATCH('Disposed Waste by Resin'!$A400,'Resin Fractions'!$A$24:$A$41,0),MATCH('Disposed Waste by Resin'!F$1,'Resin Fractions'!$A$24:$I$24,0)))*$E400</f>
        <v>1442.4195807264398</v>
      </c>
      <c r="G400" s="9">
        <f>(INDEX('Resin Fractions'!$A$24:$I$41,MATCH('Disposed Waste by Resin'!$A400,'Resin Fractions'!$A$24:$A$41,0),MATCH('Disposed Waste by Resin'!G$1,'Resin Fractions'!$A$24:$I$24,0)))*$E400</f>
        <v>2699.8781389812798</v>
      </c>
      <c r="H400" s="9">
        <f>(INDEX('Resin Fractions'!$A$24:$I$41,MATCH('Disposed Waste by Resin'!$A400,'Resin Fractions'!$A$24:$A$41,0),MATCH('Disposed Waste by Resin'!H$1,'Resin Fractions'!$A$24:$I$24,0)))*$E400</f>
        <v>3543.8961918347391</v>
      </c>
      <c r="I400" s="9">
        <f>(INDEX('Resin Fractions'!$A$24:$I$41,MATCH('Disposed Waste by Resin'!$A400,'Resin Fractions'!$A$24:$A$41,0),MATCH('Disposed Waste by Resin'!I$1,'Resin Fractions'!$A$24:$I$24,0)))*$E400</f>
        <v>6177.4657320922151</v>
      </c>
      <c r="J400" s="9">
        <f>(INDEX('Resin Fractions'!$A$24:$I$41,MATCH('Disposed Waste by Resin'!$A400,'Resin Fractions'!$A$24:$A$41,0),MATCH('Disposed Waste by Resin'!J$1,'Resin Fractions'!$A$24:$I$24,0)))*$E400</f>
        <v>286.97147872292027</v>
      </c>
      <c r="K400" s="9">
        <f>(INDEX('Resin Fractions'!$A$24:$I$41,MATCH('Disposed Waste by Resin'!$A400,'Resin Fractions'!$A$24:$A$41,0),MATCH('Disposed Waste by Resin'!K$1,'Resin Fractions'!$A$24:$I$24,0)))*$E400</f>
        <v>1510.8585469048521</v>
      </c>
      <c r="L400" s="9">
        <f>(INDEX('Resin Fractions'!$A$24:$I$41,MATCH('Disposed Waste by Resin'!$A400,'Resin Fractions'!$A$24:$A$41,0),MATCH('Disposed Waste by Resin'!L$1,'Resin Fractions'!$A$24:$I$24,0)))*$E400</f>
        <v>839.88426852740145</v>
      </c>
      <c r="M400" s="9">
        <f>(INDEX('Resin Fractions'!$A$24:$I$41,MATCH('Disposed Waste by Resin'!$A400,'Resin Fractions'!$A$24:$A$41,0),MATCH('Disposed Waste by Resin'!M$1,'Resin Fractions'!$A$24:$I$24,0)))*$E400</f>
        <v>16501.373937789846</v>
      </c>
    </row>
    <row r="401" spans="1:13" x14ac:dyDescent="0.2">
      <c r="A401" s="37">
        <f>'DRS County Waste Raw'!A400</f>
        <v>2015</v>
      </c>
      <c r="B401" s="63" t="str">
        <f>'DRS County Waste Raw'!B400</f>
        <v>yuba</v>
      </c>
      <c r="C401" s="63" t="str">
        <f>'DRS County Waste Raw'!C400</f>
        <v>Central Valley </v>
      </c>
      <c r="D401" s="63">
        <f>'DRS County Waste Raw'!D400</f>
        <v>74077</v>
      </c>
      <c r="E401" s="68">
        <f>'DRS County Waste Raw'!E400</f>
        <v>117444.98185117971</v>
      </c>
      <c r="F401" s="9">
        <f>(INDEX('Resin Fractions'!$A$24:$I$41,MATCH('Disposed Waste by Resin'!$A401,'Resin Fractions'!$A$24:$A$41,0),MATCH('Disposed Waste by Resin'!F$1,'Resin Fractions'!$A$24:$I$24,0)))*$E401</f>
        <v>1103.0558911357027</v>
      </c>
      <c r="G401" s="9">
        <f>(INDEX('Resin Fractions'!$A$24:$I$41,MATCH('Disposed Waste by Resin'!$A401,'Resin Fractions'!$A$24:$A$41,0),MATCH('Disposed Waste by Resin'!G$1,'Resin Fractions'!$A$24:$I$24,0)))*$E401</f>
        <v>2064.6672621096436</v>
      </c>
      <c r="H401" s="9">
        <f>(INDEX('Resin Fractions'!$A$24:$I$41,MATCH('Disposed Waste by Resin'!$A401,'Resin Fractions'!$A$24:$A$41,0),MATCH('Disposed Waste by Resin'!H$1,'Resin Fractions'!$A$24:$I$24,0)))*$E401</f>
        <v>2710.1098904993787</v>
      </c>
      <c r="I401" s="9">
        <f>(INDEX('Resin Fractions'!$A$24:$I$41,MATCH('Disposed Waste by Resin'!$A401,'Resin Fractions'!$A$24:$A$41,0),MATCH('Disposed Waste by Resin'!I$1,'Resin Fractions'!$A$24:$I$24,0)))*$E401</f>
        <v>4724.0692369424796</v>
      </c>
      <c r="J401" s="9">
        <f>(INDEX('Resin Fractions'!$A$24:$I$41,MATCH('Disposed Waste by Resin'!$A401,'Resin Fractions'!$A$24:$A$41,0),MATCH('Disposed Waste by Resin'!J$1,'Resin Fractions'!$A$24:$I$24,0)))*$E401</f>
        <v>219.45457786549227</v>
      </c>
      <c r="K401" s="9">
        <f>(INDEX('Resin Fractions'!$A$24:$I$41,MATCH('Disposed Waste by Resin'!$A401,'Resin Fractions'!$A$24:$A$41,0),MATCH('Disposed Waste by Resin'!K$1,'Resin Fractions'!$A$24:$I$24,0)))*$E401</f>
        <v>1155.3929543834959</v>
      </c>
      <c r="L401" s="9">
        <f>(INDEX('Resin Fractions'!$A$24:$I$41,MATCH('Disposed Waste by Resin'!$A401,'Resin Fractions'!$A$24:$A$41,0),MATCH('Disposed Waste by Resin'!L$1,'Resin Fractions'!$A$24:$I$24,0)))*$E401</f>
        <v>642.28141565075805</v>
      </c>
      <c r="M401" s="9">
        <f>(INDEX('Resin Fractions'!$A$24:$I$41,MATCH('Disposed Waste by Resin'!$A401,'Resin Fractions'!$A$24:$A$41,0),MATCH('Disposed Waste by Resin'!M$1,'Resin Fractions'!$A$24:$I$24,0)))*$E401</f>
        <v>12619.03122858695</v>
      </c>
    </row>
    <row r="402" spans="1:13" x14ac:dyDescent="0.2">
      <c r="A402" s="37">
        <f>'DRS County Waste Raw'!A401</f>
        <v>2014</v>
      </c>
      <c r="B402" s="63" t="str">
        <f>'DRS County Waste Raw'!B401</f>
        <v>alameda</v>
      </c>
      <c r="C402" s="63" t="str">
        <f>'DRS County Waste Raw'!C401</f>
        <v>Bay Area </v>
      </c>
      <c r="D402" s="63">
        <f>'DRS County Waste Raw'!D401</f>
        <v>1590729</v>
      </c>
      <c r="E402" s="68">
        <f>'DRS County Waste Raw'!E401</f>
        <v>1004161.10707804</v>
      </c>
      <c r="F402" s="9">
        <f>(INDEX('Resin Fractions'!$A$24:$I$41,MATCH('Disposed Waste by Resin'!$A402,'Resin Fractions'!$A$24:$A$41,0),MATCH('Disposed Waste by Resin'!F$1,'Resin Fractions'!$A$24:$I$24,0)))*$E402</f>
        <v>9474.2626361849325</v>
      </c>
      <c r="G402" s="9">
        <f>(INDEX('Resin Fractions'!$A$24:$I$41,MATCH('Disposed Waste by Resin'!$A402,'Resin Fractions'!$A$24:$A$41,0),MATCH('Disposed Waste by Resin'!G$1,'Resin Fractions'!$A$24:$I$24,0)))*$E402</f>
        <v>16977.247496752221</v>
      </c>
      <c r="H402" s="9">
        <f>(INDEX('Resin Fractions'!$A$24:$I$41,MATCH('Disposed Waste by Resin'!$A402,'Resin Fractions'!$A$24:$A$41,0),MATCH('Disposed Waste by Resin'!H$1,'Resin Fractions'!$A$24:$I$24,0)))*$E402</f>
        <v>22811.329601424128</v>
      </c>
      <c r="I402" s="9">
        <f>(INDEX('Resin Fractions'!$A$24:$I$41,MATCH('Disposed Waste by Resin'!$A402,'Resin Fractions'!$A$24:$A$41,0),MATCH('Disposed Waste by Resin'!I$1,'Resin Fractions'!$A$24:$I$24,0)))*$E402</f>
        <v>36329.433426105934</v>
      </c>
      <c r="J402" s="9">
        <f>(INDEX('Resin Fractions'!$A$24:$I$41,MATCH('Disposed Waste by Resin'!$A402,'Resin Fractions'!$A$24:$A$41,0),MATCH('Disposed Waste by Resin'!J$1,'Resin Fractions'!$A$24:$I$24,0)))*$E402</f>
        <v>1982.2969972075573</v>
      </c>
      <c r="K402" s="9">
        <f>(INDEX('Resin Fractions'!$A$24:$I$41,MATCH('Disposed Waste by Resin'!$A402,'Resin Fractions'!$A$24:$A$41,0),MATCH('Disposed Waste by Resin'!K$1,'Resin Fractions'!$A$24:$I$24,0)))*$E402</f>
        <v>11136.413588874451</v>
      </c>
      <c r="L402" s="9">
        <f>(INDEX('Resin Fractions'!$A$24:$I$41,MATCH('Disposed Waste by Resin'!$A402,'Resin Fractions'!$A$24:$A$41,0),MATCH('Disposed Waste by Resin'!L$1,'Resin Fractions'!$A$24:$I$24,0)))*$E402</f>
        <v>5918.8662875272921</v>
      </c>
      <c r="M402" s="9">
        <f>(INDEX('Resin Fractions'!$A$24:$I$41,MATCH('Disposed Waste by Resin'!$A402,'Resin Fractions'!$A$24:$A$41,0),MATCH('Disposed Waste by Resin'!M$1,'Resin Fractions'!$A$24:$I$24,0)))*$E402</f>
        <v>104629.8500340765</v>
      </c>
    </row>
    <row r="403" spans="1:13" x14ac:dyDescent="0.2">
      <c r="A403" s="37">
        <f>'DRS County Waste Raw'!A402</f>
        <v>2014</v>
      </c>
      <c r="B403" s="63" t="str">
        <f>'DRS County Waste Raw'!B402</f>
        <v>alpine</v>
      </c>
      <c r="C403" s="63" t="str">
        <f>'DRS County Waste Raw'!C402</f>
        <v>Mountain </v>
      </c>
      <c r="D403" s="63">
        <f>'DRS County Waste Raw'!D402</f>
        <v>1163</v>
      </c>
      <c r="E403" s="68">
        <f>'DRS County Waste Raw'!E402</f>
        <v>963.10344827586187</v>
      </c>
      <c r="F403" s="9">
        <f>(INDEX('Resin Fractions'!$A$24:$I$41,MATCH('Disposed Waste by Resin'!$A403,'Resin Fractions'!$A$24:$A$41,0),MATCH('Disposed Waste by Resin'!F$1,'Resin Fractions'!$A$24:$I$24,0)))*$E403</f>
        <v>9.0868835194507547</v>
      </c>
      <c r="G403" s="9">
        <f>(INDEX('Resin Fractions'!$A$24:$I$41,MATCH('Disposed Waste by Resin'!$A403,'Resin Fractions'!$A$24:$A$41,0),MATCH('Disposed Waste by Resin'!G$1,'Resin Fractions'!$A$24:$I$24,0)))*$E403</f>
        <v>16.283089925612977</v>
      </c>
      <c r="H403" s="9">
        <f>(INDEX('Resin Fractions'!$A$24:$I$41,MATCH('Disposed Waste by Resin'!$A403,'Resin Fractions'!$A$24:$A$41,0),MATCH('Disposed Waste by Resin'!H$1,'Resin Fractions'!$A$24:$I$24,0)))*$E403</f>
        <v>21.878630873104917</v>
      </c>
      <c r="I403" s="9">
        <f>(INDEX('Resin Fractions'!$A$24:$I$41,MATCH('Disposed Waste by Resin'!$A403,'Resin Fractions'!$A$24:$A$41,0),MATCH('Disposed Waste by Resin'!I$1,'Resin Fractions'!$A$24:$I$24,0)))*$E403</f>
        <v>34.844012937728486</v>
      </c>
      <c r="J403" s="9">
        <f>(INDEX('Resin Fractions'!$A$24:$I$41,MATCH('Disposed Waste by Resin'!$A403,'Resin Fractions'!$A$24:$A$41,0),MATCH('Disposed Waste by Resin'!J$1,'Resin Fractions'!$A$24:$I$24,0)))*$E403</f>
        <v>1.9012457862193539</v>
      </c>
      <c r="K403" s="9">
        <f>(INDEX('Resin Fractions'!$A$24:$I$41,MATCH('Disposed Waste by Resin'!$A403,'Resin Fractions'!$A$24:$A$41,0),MATCH('Disposed Waste by Resin'!K$1,'Resin Fractions'!$A$24:$I$24,0)))*$E403</f>
        <v>10.681073239413562</v>
      </c>
      <c r="L403" s="9">
        <f>(INDEX('Resin Fractions'!$A$24:$I$41,MATCH('Disposed Waste by Resin'!$A403,'Resin Fractions'!$A$24:$A$41,0),MATCH('Disposed Waste by Resin'!L$1,'Resin Fractions'!$A$24:$I$24,0)))*$E403</f>
        <v>5.6768585152524347</v>
      </c>
      <c r="M403" s="9">
        <f>(INDEX('Resin Fractions'!$A$24:$I$41,MATCH('Disposed Waste by Resin'!$A403,'Resin Fractions'!$A$24:$A$41,0),MATCH('Disposed Waste by Resin'!M$1,'Resin Fractions'!$A$24:$I$24,0)))*$E403</f>
        <v>100.35179479678247</v>
      </c>
    </row>
    <row r="404" spans="1:13" x14ac:dyDescent="0.2">
      <c r="A404" s="37">
        <f>'DRS County Waste Raw'!A403</f>
        <v>2014</v>
      </c>
      <c r="B404" s="63" t="str">
        <f>'DRS County Waste Raw'!B403</f>
        <v>amador</v>
      </c>
      <c r="C404" s="63" t="str">
        <f>'DRS County Waste Raw'!C403</f>
        <v>Mountain </v>
      </c>
      <c r="D404" s="63">
        <f>'DRS County Waste Raw'!D403</f>
        <v>36029</v>
      </c>
      <c r="E404" s="68">
        <f>'DRS County Waste Raw'!E403</f>
        <v>25067.413793103449</v>
      </c>
      <c r="F404" s="9">
        <f>(INDEX('Resin Fractions'!$A$24:$I$41,MATCH('Disposed Waste by Resin'!$A404,'Resin Fractions'!$A$24:$A$41,0),MATCH('Disposed Waste by Resin'!F$1,'Resin Fractions'!$A$24:$I$24,0)))*$E404</f>
        <v>236.51111381605173</v>
      </c>
      <c r="G404" s="9">
        <f>(INDEX('Resin Fractions'!$A$24:$I$41,MATCH('Disposed Waste by Resin'!$A404,'Resin Fractions'!$A$24:$A$41,0),MATCH('Disposed Waste by Resin'!G$1,'Resin Fractions'!$A$24:$I$24,0)))*$E404</f>
        <v>423.81216028907932</v>
      </c>
      <c r="H404" s="9">
        <f>(INDEX('Resin Fractions'!$A$24:$I$41,MATCH('Disposed Waste by Resin'!$A404,'Resin Fractions'!$A$24:$A$41,0),MATCH('Disposed Waste by Resin'!H$1,'Resin Fractions'!$A$24:$I$24,0)))*$E404</f>
        <v>569.45148966552051</v>
      </c>
      <c r="I404" s="9">
        <f>(INDEX('Resin Fractions'!$A$24:$I$41,MATCH('Disposed Waste by Resin'!$A404,'Resin Fractions'!$A$24:$A$41,0),MATCH('Disposed Waste by Resin'!I$1,'Resin Fractions'!$A$24:$I$24,0)))*$E404</f>
        <v>906.91118600595826</v>
      </c>
      <c r="J404" s="9">
        <f>(INDEX('Resin Fractions'!$A$24:$I$41,MATCH('Disposed Waste by Resin'!$A404,'Resin Fractions'!$A$24:$A$41,0),MATCH('Disposed Waste by Resin'!J$1,'Resin Fractions'!$A$24:$I$24,0)))*$E404</f>
        <v>49.485146098141456</v>
      </c>
      <c r="K404" s="9">
        <f>(INDEX('Resin Fractions'!$A$24:$I$41,MATCH('Disposed Waste by Resin'!$A404,'Resin Fractions'!$A$24:$A$41,0),MATCH('Disposed Waste by Resin'!K$1,'Resin Fractions'!$A$24:$I$24,0)))*$E404</f>
        <v>278.00428201782631</v>
      </c>
      <c r="L404" s="9">
        <f>(INDEX('Resin Fractions'!$A$24:$I$41,MATCH('Disposed Waste by Resin'!$A404,'Resin Fractions'!$A$24:$A$41,0),MATCH('Disposed Waste by Resin'!L$1,'Resin Fractions'!$A$24:$I$24,0)))*$E404</f>
        <v>147.7558425333095</v>
      </c>
      <c r="M404" s="9">
        <f>(INDEX('Resin Fractions'!$A$24:$I$41,MATCH('Disposed Waste by Resin'!$A404,'Resin Fractions'!$A$24:$A$41,0),MATCH('Disposed Waste by Resin'!M$1,'Resin Fractions'!$A$24:$I$24,0)))*$E404</f>
        <v>2611.9312204258872</v>
      </c>
    </row>
    <row r="405" spans="1:13" x14ac:dyDescent="0.2">
      <c r="A405" s="37">
        <f>'DRS County Waste Raw'!A404</f>
        <v>2014</v>
      </c>
      <c r="B405" s="63" t="str">
        <f>'DRS County Waste Raw'!B404</f>
        <v>butte</v>
      </c>
      <c r="C405" s="63" t="str">
        <f>'DRS County Waste Raw'!C404</f>
        <v>Central Valley </v>
      </c>
      <c r="D405" s="63">
        <f>'DRS County Waste Raw'!D404</f>
        <v>222988</v>
      </c>
      <c r="E405" s="68">
        <f>'DRS County Waste Raw'!E404</f>
        <v>160746.07078039931</v>
      </c>
      <c r="F405" s="9">
        <f>(INDEX('Resin Fractions'!$A$24:$I$41,MATCH('Disposed Waste by Resin'!$A405,'Resin Fractions'!$A$24:$A$41,0),MATCH('Disposed Waste by Resin'!F$1,'Resin Fractions'!$A$24:$I$24,0)))*$E405</f>
        <v>1516.6395925648187</v>
      </c>
      <c r="G405" s="9">
        <f>(INDEX('Resin Fractions'!$A$24:$I$41,MATCH('Disposed Waste by Resin'!$A405,'Resin Fractions'!$A$24:$A$41,0),MATCH('Disposed Waste by Resin'!G$1,'Resin Fractions'!$A$24:$I$24,0)))*$E405</f>
        <v>2717.7171158424471</v>
      </c>
      <c r="H405" s="9">
        <f>(INDEX('Resin Fractions'!$A$24:$I$41,MATCH('Disposed Waste by Resin'!$A405,'Resin Fractions'!$A$24:$A$41,0),MATCH('Disposed Waste by Resin'!H$1,'Resin Fractions'!$A$24:$I$24,0)))*$E405</f>
        <v>3651.6367511738003</v>
      </c>
      <c r="I405" s="9">
        <f>(INDEX('Resin Fractions'!$A$24:$I$41,MATCH('Disposed Waste by Resin'!$A405,'Resin Fractions'!$A$24:$A$41,0),MATCH('Disposed Waste by Resin'!I$1,'Resin Fractions'!$A$24:$I$24,0)))*$E405</f>
        <v>5815.6142831677889</v>
      </c>
      <c r="J405" s="9">
        <f>(INDEX('Resin Fractions'!$A$24:$I$41,MATCH('Disposed Waste by Resin'!$A405,'Resin Fractions'!$A$24:$A$41,0),MATCH('Disposed Waste by Resin'!J$1,'Resin Fractions'!$A$24:$I$24,0)))*$E405</f>
        <v>317.32602584869375</v>
      </c>
      <c r="K405" s="9">
        <f>(INDEX('Resin Fractions'!$A$24:$I$41,MATCH('Disposed Waste by Resin'!$A405,'Resin Fractions'!$A$24:$A$41,0),MATCH('Disposed Waste by Resin'!K$1,'Resin Fractions'!$A$24:$I$24,0)))*$E405</f>
        <v>1782.7166521177462</v>
      </c>
      <c r="L405" s="9">
        <f>(INDEX('Resin Fractions'!$A$24:$I$41,MATCH('Disposed Waste by Resin'!$A405,'Resin Fractions'!$A$24:$A$41,0),MATCH('Disposed Waste by Resin'!L$1,'Resin Fractions'!$A$24:$I$24,0)))*$E405</f>
        <v>947.4918840096434</v>
      </c>
      <c r="M405" s="9">
        <f>(INDEX('Resin Fractions'!$A$24:$I$41,MATCH('Disposed Waste by Resin'!$A405,'Resin Fractions'!$A$24:$A$41,0),MATCH('Disposed Waste by Resin'!M$1,'Resin Fractions'!$A$24:$I$24,0)))*$E405</f>
        <v>16749.142304724937</v>
      </c>
    </row>
    <row r="406" spans="1:13" x14ac:dyDescent="0.2">
      <c r="A406" s="37">
        <f>'DRS County Waste Raw'!A405</f>
        <v>2014</v>
      </c>
      <c r="B406" s="63" t="str">
        <f>'DRS County Waste Raw'!B405</f>
        <v>calaveras</v>
      </c>
      <c r="C406" s="63" t="str">
        <f>'DRS County Waste Raw'!C405</f>
        <v>Mountain </v>
      </c>
      <c r="D406" s="63">
        <f>'DRS County Waste Raw'!D405</f>
        <v>45358</v>
      </c>
      <c r="E406" s="68">
        <f>'DRS County Waste Raw'!E405</f>
        <v>28803.294010889291</v>
      </c>
      <c r="F406" s="9">
        <f>(INDEX('Resin Fractions'!$A$24:$I$41,MATCH('Disposed Waste by Resin'!$A406,'Resin Fractions'!$A$24:$A$41,0),MATCH('Disposed Waste by Resin'!F$1,'Resin Fractions'!$A$24:$I$24,0)))*$E406</f>
        <v>271.759153310057</v>
      </c>
      <c r="G406" s="9">
        <f>(INDEX('Resin Fractions'!$A$24:$I$41,MATCH('Disposed Waste by Resin'!$A406,'Resin Fractions'!$A$24:$A$41,0),MATCH('Disposed Waste by Resin'!G$1,'Resin Fractions'!$A$24:$I$24,0)))*$E406</f>
        <v>486.9742989424355</v>
      </c>
      <c r="H406" s="9">
        <f>(INDEX('Resin Fractions'!$A$24:$I$41,MATCH('Disposed Waste by Resin'!$A406,'Resin Fractions'!$A$24:$A$41,0),MATCH('Disposed Waste by Resin'!H$1,'Resin Fractions'!$A$24:$I$24,0)))*$E406</f>
        <v>654.31874293659348</v>
      </c>
      <c r="I406" s="9">
        <f>(INDEX('Resin Fractions'!$A$24:$I$41,MATCH('Disposed Waste by Resin'!$A406,'Resin Fractions'!$A$24:$A$41,0),MATCH('Disposed Waste by Resin'!I$1,'Resin Fractions'!$A$24:$I$24,0)))*$E406</f>
        <v>1042.071182448052</v>
      </c>
      <c r="J406" s="9">
        <f>(INDEX('Resin Fractions'!$A$24:$I$41,MATCH('Disposed Waste by Resin'!$A406,'Resin Fractions'!$A$24:$A$41,0),MATCH('Disposed Waste by Resin'!J$1,'Resin Fractions'!$A$24:$I$24,0)))*$E406</f>
        <v>56.860082336404311</v>
      </c>
      <c r="K406" s="9">
        <f>(INDEX('Resin Fractions'!$A$24:$I$41,MATCH('Disposed Waste by Resin'!$A406,'Resin Fractions'!$A$24:$A$41,0),MATCH('Disposed Waste by Resin'!K$1,'Resin Fractions'!$A$24:$I$24,0)))*$E406</f>
        <v>319.43618664996234</v>
      </c>
      <c r="L406" s="9">
        <f>(INDEX('Resin Fractions'!$A$24:$I$41,MATCH('Disposed Waste by Resin'!$A406,'Resin Fractions'!$A$24:$A$41,0),MATCH('Disposed Waste by Resin'!L$1,'Resin Fractions'!$A$24:$I$24,0)))*$E406</f>
        <v>169.77638816033135</v>
      </c>
      <c r="M406" s="9">
        <f>(INDEX('Resin Fractions'!$A$24:$I$41,MATCH('Disposed Waste by Resin'!$A406,'Resin Fractions'!$A$24:$A$41,0),MATCH('Disposed Waste by Resin'!M$1,'Resin Fractions'!$A$24:$I$24,0)))*$E406</f>
        <v>3001.1960347838358</v>
      </c>
    </row>
    <row r="407" spans="1:13" x14ac:dyDescent="0.2">
      <c r="A407" s="37">
        <f>'DRS County Waste Raw'!A406</f>
        <v>2014</v>
      </c>
      <c r="B407" s="63" t="str">
        <f>'DRS County Waste Raw'!B406</f>
        <v>colusa</v>
      </c>
      <c r="C407" s="63" t="str">
        <f>'DRS County Waste Raw'!C406</f>
        <v>Central Valley </v>
      </c>
      <c r="D407" s="63">
        <f>'DRS County Waste Raw'!D406</f>
        <v>21526</v>
      </c>
      <c r="E407" s="68">
        <f>'DRS County Waste Raw'!E406</f>
        <v>18543.375680580761</v>
      </c>
      <c r="F407" s="9">
        <f>(INDEX('Resin Fractions'!$A$24:$I$41,MATCH('Disposed Waste by Resin'!$A407,'Resin Fractions'!$A$24:$A$41,0),MATCH('Disposed Waste by Resin'!F$1,'Resin Fractions'!$A$24:$I$24,0)))*$E407</f>
        <v>174.95679739129054</v>
      </c>
      <c r="G407" s="9">
        <f>(INDEX('Resin Fractions'!$A$24:$I$41,MATCH('Disposed Waste by Resin'!$A407,'Resin Fractions'!$A$24:$A$41,0),MATCH('Disposed Waste by Resin'!G$1,'Resin Fractions'!$A$24:$I$24,0)))*$E407</f>
        <v>313.51092582199493</v>
      </c>
      <c r="H407" s="9">
        <f>(INDEX('Resin Fractions'!$A$24:$I$41,MATCH('Disposed Waste by Resin'!$A407,'Resin Fractions'!$A$24:$A$41,0),MATCH('Disposed Waste by Resin'!H$1,'Resin Fractions'!$A$24:$I$24,0)))*$E407</f>
        <v>421.24620401164981</v>
      </c>
      <c r="I407" s="9">
        <f>(INDEX('Resin Fractions'!$A$24:$I$41,MATCH('Disposed Waste by Resin'!$A407,'Resin Fractions'!$A$24:$A$41,0),MATCH('Disposed Waste by Resin'!I$1,'Resin Fractions'!$A$24:$I$24,0)))*$E407</f>
        <v>670.87873403423418</v>
      </c>
      <c r="J407" s="9">
        <f>(INDEX('Resin Fractions'!$A$24:$I$41,MATCH('Disposed Waste by Resin'!$A407,'Resin Fractions'!$A$24:$A$41,0),MATCH('Disposed Waste by Resin'!J$1,'Resin Fractions'!$A$24:$I$24,0)))*$E407</f>
        <v>36.606155795725456</v>
      </c>
      <c r="K407" s="9">
        <f>(INDEX('Resin Fractions'!$A$24:$I$41,MATCH('Disposed Waste by Resin'!$A407,'Resin Fractions'!$A$24:$A$41,0),MATCH('Disposed Waste by Resin'!K$1,'Resin Fractions'!$A$24:$I$24,0)))*$E407</f>
        <v>205.65096522581669</v>
      </c>
      <c r="L407" s="9">
        <f>(INDEX('Resin Fractions'!$A$24:$I$41,MATCH('Disposed Waste by Resin'!$A407,'Resin Fractions'!$A$24:$A$41,0),MATCH('Disposed Waste by Resin'!L$1,'Resin Fractions'!$A$24:$I$24,0)))*$E407</f>
        <v>109.30094822345382</v>
      </c>
      <c r="M407" s="9">
        <f>(INDEX('Resin Fractions'!$A$24:$I$41,MATCH('Disposed Waste by Resin'!$A407,'Resin Fractions'!$A$24:$A$41,0),MATCH('Disposed Waste by Resin'!M$1,'Resin Fractions'!$A$24:$I$24,0)))*$E407</f>
        <v>1932.1507305041653</v>
      </c>
    </row>
    <row r="408" spans="1:13" x14ac:dyDescent="0.2">
      <c r="A408" s="37">
        <f>'DRS County Waste Raw'!A407</f>
        <v>2014</v>
      </c>
      <c r="B408" s="63" t="str">
        <f>'DRS County Waste Raw'!B407</f>
        <v>contracosta</v>
      </c>
      <c r="C408" s="63" t="str">
        <f>'DRS County Waste Raw'!C407</f>
        <v>Bay Area </v>
      </c>
      <c r="D408" s="63">
        <f>'DRS County Waste Raw'!D407</f>
        <v>1098959</v>
      </c>
      <c r="E408" s="68">
        <f>'DRS County Waste Raw'!E407</f>
        <v>622624.96370235924</v>
      </c>
      <c r="F408" s="9">
        <f>(INDEX('Resin Fractions'!$A$24:$I$41,MATCH('Disposed Waste by Resin'!$A408,'Resin Fractions'!$A$24:$A$41,0),MATCH('Disposed Waste by Resin'!F$1,'Resin Fractions'!$A$24:$I$24,0)))*$E408</f>
        <v>5874.4681390083142</v>
      </c>
      <c r="G408" s="9">
        <f>(INDEX('Resin Fractions'!$A$24:$I$41,MATCH('Disposed Waste by Resin'!$A408,'Resin Fractions'!$A$24:$A$41,0),MATCH('Disposed Waste by Resin'!G$1,'Resin Fractions'!$A$24:$I$24,0)))*$E408</f>
        <v>10526.655565449839</v>
      </c>
      <c r="H408" s="9">
        <f>(INDEX('Resin Fractions'!$A$24:$I$41,MATCH('Disposed Waste by Resin'!$A408,'Resin Fractions'!$A$24:$A$41,0),MATCH('Disposed Waste by Resin'!H$1,'Resin Fractions'!$A$24:$I$24,0)))*$E408</f>
        <v>14144.048365324159</v>
      </c>
      <c r="I408" s="9">
        <f>(INDEX('Resin Fractions'!$A$24:$I$41,MATCH('Disposed Waste by Resin'!$A408,'Resin Fractions'!$A$24:$A$41,0),MATCH('Disposed Waste by Resin'!I$1,'Resin Fractions'!$A$24:$I$24,0)))*$E408</f>
        <v>22525.879571333131</v>
      </c>
      <c r="J408" s="9">
        <f>(INDEX('Resin Fractions'!$A$24:$I$41,MATCH('Disposed Waste by Resin'!$A408,'Resin Fractions'!$A$24:$A$41,0),MATCH('Disposed Waste by Resin'!J$1,'Resin Fractions'!$A$24:$I$24,0)))*$E408</f>
        <v>1229.1131246111199</v>
      </c>
      <c r="K408" s="9">
        <f>(INDEX('Resin Fractions'!$A$24:$I$41,MATCH('Disposed Waste by Resin'!$A408,'Resin Fractions'!$A$24:$A$41,0),MATCH('Disposed Waste by Resin'!K$1,'Resin Fractions'!$A$24:$I$24,0)))*$E408</f>
        <v>6905.0763444959266</v>
      </c>
      <c r="L408" s="9">
        <f>(INDEX('Resin Fractions'!$A$24:$I$41,MATCH('Disposed Waste by Resin'!$A408,'Resin Fractions'!$A$24:$A$41,0),MATCH('Disposed Waste by Resin'!L$1,'Resin Fractions'!$A$24:$I$24,0)))*$E408</f>
        <v>3669.9627992506921</v>
      </c>
      <c r="M408" s="9">
        <f>(INDEX('Resin Fractions'!$A$24:$I$41,MATCH('Disposed Waste by Resin'!$A408,'Resin Fractions'!$A$24:$A$41,0),MATCH('Disposed Waste by Resin'!M$1,'Resin Fractions'!$A$24:$I$24,0)))*$E408</f>
        <v>64875.203909473181</v>
      </c>
    </row>
    <row r="409" spans="1:13" x14ac:dyDescent="0.2">
      <c r="A409" s="37">
        <f>'DRS County Waste Raw'!A408</f>
        <v>2014</v>
      </c>
      <c r="B409" s="63" t="str">
        <f>'DRS County Waste Raw'!B408</f>
        <v>delnorte</v>
      </c>
      <c r="C409" s="63" t="str">
        <f>'DRS County Waste Raw'!C408</f>
        <v>Coastal </v>
      </c>
      <c r="D409" s="63">
        <f>'DRS County Waste Raw'!D408</f>
        <v>27160</v>
      </c>
      <c r="E409" s="68">
        <f>'DRS County Waste Raw'!E408</f>
        <v>107.8947368421053</v>
      </c>
      <c r="F409" s="9">
        <f>(INDEX('Resin Fractions'!$A$24:$I$41,MATCH('Disposed Waste by Resin'!$A409,'Resin Fractions'!$A$24:$A$41,0),MATCH('Disposed Waste by Resin'!F$1,'Resin Fractions'!$A$24:$I$24,0)))*$E409</f>
        <v>1.0179871204917326</v>
      </c>
      <c r="G409" s="9">
        <f>(INDEX('Resin Fractions'!$A$24:$I$41,MATCH('Disposed Waste by Resin'!$A409,'Resin Fractions'!$A$24:$A$41,0),MATCH('Disposed Waste by Resin'!G$1,'Resin Fractions'!$A$24:$I$24,0)))*$E409</f>
        <v>1.8241651046369536</v>
      </c>
      <c r="H409" s="9">
        <f>(INDEX('Resin Fractions'!$A$24:$I$41,MATCH('Disposed Waste by Resin'!$A409,'Resin Fractions'!$A$24:$A$41,0),MATCH('Disposed Waste by Resin'!H$1,'Resin Fractions'!$A$24:$I$24,0)))*$E409</f>
        <v>2.4510234334069914</v>
      </c>
      <c r="I409" s="9">
        <f>(INDEX('Resin Fractions'!$A$24:$I$41,MATCH('Disposed Waste by Resin'!$A409,'Resin Fractions'!$A$24:$A$41,0),MATCH('Disposed Waste by Resin'!I$1,'Resin Fractions'!$A$24:$I$24,0)))*$E409</f>
        <v>3.9035117288483607</v>
      </c>
      <c r="J409" s="9">
        <f>(INDEX('Resin Fractions'!$A$24:$I$41,MATCH('Disposed Waste by Resin'!$A409,'Resin Fractions'!$A$24:$A$41,0),MATCH('Disposed Waste by Resin'!J$1,'Resin Fractions'!$A$24:$I$24,0)))*$E409</f>
        <v>0.21299312565387277</v>
      </c>
      <c r="K409" s="9">
        <f>(INDEX('Resin Fractions'!$A$24:$I$41,MATCH('Disposed Waste by Resin'!$A409,'Resin Fractions'!$A$24:$A$41,0),MATCH('Disposed Waste by Resin'!K$1,'Resin Fractions'!$A$24:$I$24,0)))*$E409</f>
        <v>1.196581310575568</v>
      </c>
      <c r="L409" s="9">
        <f>(INDEX('Resin Fractions'!$A$24:$I$41,MATCH('Disposed Waste by Resin'!$A409,'Resin Fractions'!$A$24:$A$41,0),MATCH('Disposed Waste by Resin'!L$1,'Resin Fractions'!$A$24:$I$24,0)))*$E409</f>
        <v>0.63596818876468886</v>
      </c>
      <c r="M409" s="9">
        <f>(INDEX('Resin Fractions'!$A$24:$I$41,MATCH('Disposed Waste by Resin'!$A409,'Resin Fractions'!$A$24:$A$41,0),MATCH('Disposed Waste by Resin'!M$1,'Resin Fractions'!$A$24:$I$24,0)))*$E409</f>
        <v>11.242230012378167</v>
      </c>
    </row>
    <row r="410" spans="1:13" x14ac:dyDescent="0.2">
      <c r="A410" s="37">
        <f>'DRS County Waste Raw'!A409</f>
        <v>2014</v>
      </c>
      <c r="B410" s="63" t="str">
        <f>'DRS County Waste Raw'!B409</f>
        <v>eldorado</v>
      </c>
      <c r="C410" s="63" t="str">
        <f>'DRS County Waste Raw'!C409</f>
        <v>Mountain </v>
      </c>
      <c r="D410" s="63">
        <f>'DRS County Waste Raw'!D409</f>
        <v>181408</v>
      </c>
      <c r="E410" s="68">
        <f>'DRS County Waste Raw'!E409</f>
        <v>88734.773139745914</v>
      </c>
      <c r="F410" s="9">
        <f>(INDEX('Resin Fractions'!$A$24:$I$41,MATCH('Disposed Waste by Resin'!$A410,'Resin Fractions'!$A$24:$A$41,0),MATCH('Disposed Waste by Resin'!F$1,'Resin Fractions'!$A$24:$I$24,0)))*$E410</f>
        <v>837.21281352406038</v>
      </c>
      <c r="G410" s="9">
        <f>(INDEX('Resin Fractions'!$A$24:$I$41,MATCH('Disposed Waste by Resin'!$A410,'Resin Fractions'!$A$24:$A$41,0),MATCH('Disposed Waste by Resin'!G$1,'Resin Fractions'!$A$24:$I$24,0)))*$E410</f>
        <v>1500.2295891993251</v>
      </c>
      <c r="H410" s="9">
        <f>(INDEX('Resin Fractions'!$A$24:$I$41,MATCH('Disposed Waste by Resin'!$A410,'Resin Fractions'!$A$24:$A$41,0),MATCH('Disposed Waste by Resin'!H$1,'Resin Fractions'!$A$24:$I$24,0)))*$E410</f>
        <v>2015.7703210477259</v>
      </c>
      <c r="I410" s="9">
        <f>(INDEX('Resin Fractions'!$A$24:$I$41,MATCH('Disposed Waste by Resin'!$A410,'Resin Fractions'!$A$24:$A$41,0),MATCH('Disposed Waste by Resin'!I$1,'Resin Fractions'!$A$24:$I$24,0)))*$E410</f>
        <v>3210.3255250957236</v>
      </c>
      <c r="J410" s="9">
        <f>(INDEX('Resin Fractions'!$A$24:$I$41,MATCH('Disposed Waste by Resin'!$A410,'Resin Fractions'!$A$24:$A$41,0),MATCH('Disposed Waste by Resin'!J$1,'Resin Fractions'!$A$24:$I$24,0)))*$E410</f>
        <v>175.16977415571412</v>
      </c>
      <c r="K410" s="9">
        <f>(INDEX('Resin Fractions'!$A$24:$I$41,MATCH('Disposed Waste by Resin'!$A410,'Resin Fractions'!$A$24:$A$41,0),MATCH('Disposed Waste by Resin'!K$1,'Resin Fractions'!$A$24:$I$24,0)))*$E410</f>
        <v>984.09222029584089</v>
      </c>
      <c r="L410" s="9">
        <f>(INDEX('Resin Fractions'!$A$24:$I$41,MATCH('Disposed Waste by Resin'!$A410,'Resin Fractions'!$A$24:$A$41,0),MATCH('Disposed Waste by Resin'!L$1,'Resin Fractions'!$A$24:$I$24,0)))*$E410</f>
        <v>523.03286152608064</v>
      </c>
      <c r="M410" s="9">
        <f>(INDEX('Resin Fractions'!$A$24:$I$41,MATCH('Disposed Waste by Resin'!$A410,'Resin Fractions'!$A$24:$A$41,0),MATCH('Disposed Waste by Resin'!M$1,'Resin Fractions'!$A$24:$I$24,0)))*$E410</f>
        <v>9245.8331048444707</v>
      </c>
    </row>
    <row r="411" spans="1:13" x14ac:dyDescent="0.2">
      <c r="A411" s="37">
        <f>'DRS County Waste Raw'!A410</f>
        <v>2014</v>
      </c>
      <c r="B411" s="63" t="str">
        <f>'DRS County Waste Raw'!B410</f>
        <v>fresno</v>
      </c>
      <c r="C411" s="63" t="str">
        <f>'DRS County Waste Raw'!C410</f>
        <v>Central Valley </v>
      </c>
      <c r="D411" s="63">
        <f>'DRS County Waste Raw'!D410</f>
        <v>964929</v>
      </c>
      <c r="E411" s="68">
        <f>'DRS County Waste Raw'!E410</f>
        <v>651988.10344827583</v>
      </c>
      <c r="F411" s="9">
        <f>(INDEX('Resin Fractions'!$A$24:$I$41,MATCH('Disposed Waste by Resin'!$A411,'Resin Fractions'!$A$24:$A$41,0),MATCH('Disposed Waste by Resin'!F$1,'Resin Fractions'!$A$24:$I$24,0)))*$E411</f>
        <v>6151.5094382728494</v>
      </c>
      <c r="G411" s="9">
        <f>(INDEX('Resin Fractions'!$A$24:$I$41,MATCH('Disposed Waste by Resin'!$A411,'Resin Fractions'!$A$24:$A$41,0),MATCH('Disposed Waste by Resin'!G$1,'Resin Fractions'!$A$24:$I$24,0)))*$E411</f>
        <v>11023.095118061794</v>
      </c>
      <c r="H411" s="9">
        <f>(INDEX('Resin Fractions'!$A$24:$I$41,MATCH('Disposed Waste by Resin'!$A411,'Resin Fractions'!$A$24:$A$41,0),MATCH('Disposed Waste by Resin'!H$1,'Resin Fractions'!$A$24:$I$24,0)))*$E411</f>
        <v>14811.085013283802</v>
      </c>
      <c r="I411" s="9">
        <f>(INDEX('Resin Fractions'!$A$24:$I$41,MATCH('Disposed Waste by Resin'!$A411,'Resin Fractions'!$A$24:$A$41,0),MATCH('Disposed Waste by Resin'!I$1,'Resin Fractions'!$A$24:$I$24,0)))*$E411</f>
        <v>23588.205350594584</v>
      </c>
      <c r="J411" s="9">
        <f>(INDEX('Resin Fractions'!$A$24:$I$41,MATCH('Disposed Waste by Resin'!$A411,'Resin Fractions'!$A$24:$A$41,0),MATCH('Disposed Waste by Resin'!J$1,'Resin Fractions'!$A$24:$I$24,0)))*$E411</f>
        <v>1287.0783886874081</v>
      </c>
      <c r="K411" s="9">
        <f>(INDEX('Resin Fractions'!$A$24:$I$41,MATCH('Disposed Waste by Resin'!$A411,'Resin Fractions'!$A$24:$A$41,0),MATCH('Disposed Waste by Resin'!K$1,'Resin Fractions'!$A$24:$I$24,0)))*$E411</f>
        <v>7230.7213691573243</v>
      </c>
      <c r="L411" s="9">
        <f>(INDEX('Resin Fractions'!$A$24:$I$41,MATCH('Disposed Waste by Resin'!$A411,'Resin Fractions'!$A$24:$A$41,0),MATCH('Disposed Waste by Resin'!L$1,'Resin Fractions'!$A$24:$I$24,0)))*$E411</f>
        <v>3843.0391081348116</v>
      </c>
      <c r="M411" s="9">
        <f>(INDEX('Resin Fractions'!$A$24:$I$41,MATCH('Disposed Waste by Resin'!$A411,'Resin Fractions'!$A$24:$A$41,0),MATCH('Disposed Waste by Resin'!M$1,'Resin Fractions'!$A$24:$I$24,0)))*$E411</f>
        <v>67934.733786192577</v>
      </c>
    </row>
    <row r="412" spans="1:13" x14ac:dyDescent="0.2">
      <c r="A412" s="37">
        <f>'DRS County Waste Raw'!A411</f>
        <v>2014</v>
      </c>
      <c r="B412" s="63" t="str">
        <f>'DRS County Waste Raw'!B411</f>
        <v>glenn</v>
      </c>
      <c r="C412" s="63" t="str">
        <f>'DRS County Waste Raw'!C411</f>
        <v>Central Valley </v>
      </c>
      <c r="D412" s="63">
        <f>'DRS County Waste Raw'!D411</f>
        <v>28247</v>
      </c>
      <c r="E412" s="68">
        <f>'DRS County Waste Raw'!E411</f>
        <v>18363.284936479129</v>
      </c>
      <c r="F412" s="9">
        <f>(INDEX('Resin Fractions'!$A$24:$I$41,MATCH('Disposed Waste by Resin'!$A412,'Resin Fractions'!$A$24:$A$41,0),MATCH('Disposed Waste by Resin'!F$1,'Resin Fractions'!$A$24:$I$24,0)))*$E412</f>
        <v>173.2576407560274</v>
      </c>
      <c r="G412" s="9">
        <f>(INDEX('Resin Fractions'!$A$24:$I$41,MATCH('Disposed Waste by Resin'!$A412,'Resin Fractions'!$A$24:$A$41,0),MATCH('Disposed Waste by Resin'!G$1,'Resin Fractions'!$A$24:$I$24,0)))*$E412</f>
        <v>310.46615032438143</v>
      </c>
      <c r="H412" s="9">
        <f>(INDEX('Resin Fractions'!$A$24:$I$41,MATCH('Disposed Waste by Resin'!$A412,'Resin Fractions'!$A$24:$A$41,0),MATCH('Disposed Waste by Resin'!H$1,'Resin Fractions'!$A$24:$I$24,0)))*$E412</f>
        <v>417.15511813617508</v>
      </c>
      <c r="I412" s="9">
        <f>(INDEX('Resin Fractions'!$A$24:$I$41,MATCH('Disposed Waste by Resin'!$A412,'Resin Fractions'!$A$24:$A$41,0),MATCH('Disposed Waste by Resin'!I$1,'Resin Fractions'!$A$24:$I$24,0)))*$E412</f>
        <v>664.3632509584794</v>
      </c>
      <c r="J412" s="9">
        <f>(INDEX('Resin Fractions'!$A$24:$I$41,MATCH('Disposed Waste by Resin'!$A412,'Resin Fractions'!$A$24:$A$41,0),MATCH('Disposed Waste by Resin'!J$1,'Resin Fractions'!$A$24:$I$24,0)))*$E412</f>
        <v>36.250641786328764</v>
      </c>
      <c r="K412" s="9">
        <f>(INDEX('Resin Fractions'!$A$24:$I$41,MATCH('Disposed Waste by Resin'!$A412,'Resin Fractions'!$A$24:$A$41,0),MATCH('Disposed Waste by Resin'!K$1,'Resin Fractions'!$A$24:$I$24,0)))*$E412</f>
        <v>203.65371100464913</v>
      </c>
      <c r="L412" s="9">
        <f>(INDEX('Resin Fractions'!$A$24:$I$41,MATCH('Disposed Waste by Resin'!$A412,'Resin Fractions'!$A$24:$A$41,0),MATCH('Disposed Waste by Resin'!L$1,'Resin Fractions'!$A$24:$I$24,0)))*$E412</f>
        <v>108.23943227103801</v>
      </c>
      <c r="M412" s="9">
        <f>(INDEX('Resin Fractions'!$A$24:$I$41,MATCH('Disposed Waste by Resin'!$A412,'Resin Fractions'!$A$24:$A$41,0),MATCH('Disposed Waste by Resin'!M$1,'Resin Fractions'!$A$24:$I$24,0)))*$E412</f>
        <v>1913.3859452370791</v>
      </c>
    </row>
    <row r="413" spans="1:13" x14ac:dyDescent="0.2">
      <c r="A413" s="37">
        <f>'DRS County Waste Raw'!A412</f>
        <v>2014</v>
      </c>
      <c r="B413" s="63" t="str">
        <f>'DRS County Waste Raw'!B412</f>
        <v>humboldt</v>
      </c>
      <c r="C413" s="63" t="str">
        <f>'DRS County Waste Raw'!C412</f>
        <v>Coastal </v>
      </c>
      <c r="D413" s="63">
        <f>'DRS County Waste Raw'!D412</f>
        <v>134462</v>
      </c>
      <c r="E413" s="68">
        <f>'DRS County Waste Raw'!E412</f>
        <v>49348.275862068956</v>
      </c>
      <c r="F413" s="9">
        <f>(INDEX('Resin Fractions'!$A$24:$I$41,MATCH('Disposed Waste by Resin'!$A413,'Resin Fractions'!$A$24:$A$41,0),MATCH('Disposed Waste by Resin'!F$1,'Resin Fractions'!$A$24:$I$24,0)))*$E413</f>
        <v>465.60111008542697</v>
      </c>
      <c r="G413" s="9">
        <f>(INDEX('Resin Fractions'!$A$24:$I$41,MATCH('Disposed Waste by Resin'!$A413,'Resin Fractions'!$A$24:$A$41,0),MATCH('Disposed Waste by Resin'!G$1,'Resin Fractions'!$A$24:$I$24,0)))*$E413</f>
        <v>834.32617230736605</v>
      </c>
      <c r="H413" s="9">
        <f>(INDEX('Resin Fractions'!$A$24:$I$41,MATCH('Disposed Waste by Resin'!$A413,'Resin Fractions'!$A$24:$A$41,0),MATCH('Disposed Waste by Resin'!H$1,'Resin Fractions'!$A$24:$I$24,0)))*$E413</f>
        <v>1121.0350391156624</v>
      </c>
      <c r="I413" s="9">
        <f>(INDEX('Resin Fractions'!$A$24:$I$41,MATCH('Disposed Waste by Resin'!$A413,'Resin Fractions'!$A$24:$A$41,0),MATCH('Disposed Waste by Resin'!I$1,'Resin Fractions'!$A$24:$I$24,0)))*$E413</f>
        <v>1785.3658043388198</v>
      </c>
      <c r="J413" s="9">
        <f>(INDEX('Resin Fractions'!$A$24:$I$41,MATCH('Disposed Waste by Resin'!$A413,'Resin Fractions'!$A$24:$A$41,0),MATCH('Disposed Waste by Resin'!J$1,'Resin Fractions'!$A$24:$I$24,0)))*$E413</f>
        <v>97.417574101629697</v>
      </c>
      <c r="K413" s="9">
        <f>(INDEX('Resin Fractions'!$A$24:$I$41,MATCH('Disposed Waste by Resin'!$A413,'Resin Fractions'!$A$24:$A$41,0),MATCH('Disposed Waste by Resin'!K$1,'Resin Fractions'!$A$24:$I$24,0)))*$E413</f>
        <v>547.28549634531862</v>
      </c>
      <c r="L413" s="9">
        <f>(INDEX('Resin Fractions'!$A$24:$I$41,MATCH('Disposed Waste by Resin'!$A413,'Resin Fractions'!$A$24:$A$41,0),MATCH('Disposed Waste by Resin'!L$1,'Resin Fractions'!$A$24:$I$24,0)))*$E413</f>
        <v>290.87548231928963</v>
      </c>
      <c r="M413" s="9">
        <f>(INDEX('Resin Fractions'!$A$24:$I$41,MATCH('Disposed Waste by Resin'!$A413,'Resin Fractions'!$A$24:$A$41,0),MATCH('Disposed Waste by Resin'!M$1,'Resin Fractions'!$A$24:$I$24,0)))*$E413</f>
        <v>5141.9066786135127</v>
      </c>
    </row>
    <row r="414" spans="1:13" x14ac:dyDescent="0.2">
      <c r="A414" s="37">
        <f>'DRS County Waste Raw'!A413</f>
        <v>2014</v>
      </c>
      <c r="B414" s="63" t="str">
        <f>'DRS County Waste Raw'!B413</f>
        <v>imperial</v>
      </c>
      <c r="C414" s="63" t="str">
        <f>'DRS County Waste Raw'!C413</f>
        <v>Southern </v>
      </c>
      <c r="D414" s="63">
        <f>'DRS County Waste Raw'!D413</f>
        <v>181699</v>
      </c>
      <c r="E414" s="68">
        <f>'DRS County Waste Raw'!E413</f>
        <v>169589.96370235941</v>
      </c>
      <c r="F414" s="9">
        <f>(INDEX('Resin Fractions'!$A$24:$I$41,MATCH('Disposed Waste by Resin'!$A414,'Resin Fractions'!$A$24:$A$41,0),MATCH('Disposed Waste by Resin'!F$1,'Resin Fractions'!$A$24:$I$24,0)))*$E414</f>
        <v>1600.0817451022353</v>
      </c>
      <c r="G414" s="9">
        <f>(INDEX('Resin Fractions'!$A$24:$I$41,MATCH('Disposed Waste by Resin'!$A414,'Resin Fractions'!$A$24:$A$41,0),MATCH('Disposed Waste by Resin'!G$1,'Resin Fractions'!$A$24:$I$24,0)))*$E414</f>
        <v>2867.2398945206528</v>
      </c>
      <c r="H414" s="9">
        <f>(INDEX('Resin Fractions'!$A$24:$I$41,MATCH('Disposed Waste by Resin'!$A414,'Resin Fractions'!$A$24:$A$41,0),MATCH('Disposed Waste by Resin'!H$1,'Resin Fractions'!$A$24:$I$24,0)))*$E414</f>
        <v>3852.5417204865134</v>
      </c>
      <c r="I414" s="9">
        <f>(INDEX('Resin Fractions'!$A$24:$I$41,MATCH('Disposed Waste by Resin'!$A414,'Resin Fractions'!$A$24:$A$41,0),MATCH('Disposed Waste by Resin'!I$1,'Resin Fractions'!$A$24:$I$24,0)))*$E414</f>
        <v>6135.5765052367915</v>
      </c>
      <c r="J414" s="9">
        <f>(INDEX('Resin Fractions'!$A$24:$I$41,MATCH('Disposed Waste by Resin'!$A414,'Resin Fractions'!$A$24:$A$41,0),MATCH('Disposed Waste by Resin'!J$1,'Resin Fractions'!$A$24:$I$24,0)))*$E414</f>
        <v>334.78460122992902</v>
      </c>
      <c r="K414" s="9">
        <f>(INDEX('Resin Fractions'!$A$24:$I$41,MATCH('Disposed Waste by Resin'!$A414,'Resin Fractions'!$A$24:$A$41,0),MATCH('Disposed Waste by Resin'!K$1,'Resin Fractions'!$A$24:$I$24,0)))*$E414</f>
        <v>1880.7977753762004</v>
      </c>
      <c r="L414" s="9">
        <f>(INDEX('Resin Fractions'!$A$24:$I$41,MATCH('Disposed Waste by Resin'!$A414,'Resin Fractions'!$A$24:$A$41,0),MATCH('Disposed Waste by Resin'!L$1,'Resin Fractions'!$A$24:$I$24,0)))*$E414</f>
        <v>999.62078971742312</v>
      </c>
      <c r="M414" s="9">
        <f>(INDEX('Resin Fractions'!$A$24:$I$41,MATCH('Disposed Waste by Resin'!$A414,'Resin Fractions'!$A$24:$A$41,0),MATCH('Disposed Waste by Resin'!M$1,'Resin Fractions'!$A$24:$I$24,0)))*$E414</f>
        <v>17670.643031669744</v>
      </c>
    </row>
    <row r="415" spans="1:13" x14ac:dyDescent="0.2">
      <c r="A415" s="37">
        <f>'DRS County Waste Raw'!A414</f>
        <v>2014</v>
      </c>
      <c r="B415" s="63" t="str">
        <f>'DRS County Waste Raw'!B414</f>
        <v>inyo</v>
      </c>
      <c r="C415" s="63" t="str">
        <f>'DRS County Waste Raw'!C414</f>
        <v>Mountain </v>
      </c>
      <c r="D415" s="63">
        <f>'DRS County Waste Raw'!D414</f>
        <v>18613</v>
      </c>
      <c r="E415" s="68">
        <f>'DRS County Waste Raw'!E414</f>
        <v>15421.125226860249</v>
      </c>
      <c r="F415" s="9">
        <f>(INDEX('Resin Fractions'!$A$24:$I$41,MATCH('Disposed Waste by Resin'!$A415,'Resin Fractions'!$A$24:$A$41,0),MATCH('Disposed Waste by Resin'!F$1,'Resin Fractions'!$A$24:$I$24,0)))*$E415</f>
        <v>145.49835630450909</v>
      </c>
      <c r="G415" s="9">
        <f>(INDEX('Resin Fractions'!$A$24:$I$41,MATCH('Disposed Waste by Resin'!$A415,'Resin Fractions'!$A$24:$A$41,0),MATCH('Disposed Waste by Resin'!G$1,'Resin Fractions'!$A$24:$I$24,0)))*$E415</f>
        <v>260.72336182850074</v>
      </c>
      <c r="H415" s="9">
        <f>(INDEX('Resin Fractions'!$A$24:$I$41,MATCH('Disposed Waste by Resin'!$A415,'Resin Fractions'!$A$24:$A$41,0),MATCH('Disposed Waste by Resin'!H$1,'Resin Fractions'!$A$24:$I$24,0)))*$E415</f>
        <v>350.31865693181709</v>
      </c>
      <c r="I415" s="9">
        <f>(INDEX('Resin Fractions'!$A$24:$I$41,MATCH('Disposed Waste by Resin'!$A415,'Resin Fractions'!$A$24:$A$41,0),MATCH('Disposed Waste by Resin'!I$1,'Resin Fractions'!$A$24:$I$24,0)))*$E415</f>
        <v>557.91918083252563</v>
      </c>
      <c r="J415" s="9">
        <f>(INDEX('Resin Fractions'!$A$24:$I$41,MATCH('Disposed Waste by Resin'!$A415,'Resin Fractions'!$A$24:$A$41,0),MATCH('Disposed Waste by Resin'!J$1,'Resin Fractions'!$A$24:$I$24,0)))*$E415</f>
        <v>30.442575414734765</v>
      </c>
      <c r="K415" s="9">
        <f>(INDEX('Resin Fractions'!$A$24:$I$41,MATCH('Disposed Waste by Resin'!$A415,'Resin Fractions'!$A$24:$A$41,0),MATCH('Disposed Waste by Resin'!K$1,'Resin Fractions'!$A$24:$I$24,0)))*$E415</f>
        <v>171.02437778322991</v>
      </c>
      <c r="L415" s="9">
        <f>(INDEX('Resin Fractions'!$A$24:$I$41,MATCH('Disposed Waste by Resin'!$A415,'Resin Fractions'!$A$24:$A$41,0),MATCH('Disposed Waste by Resin'!L$1,'Resin Fractions'!$A$24:$I$24,0)))*$E415</f>
        <v>90.897344636856317</v>
      </c>
      <c r="M415" s="9">
        <f>(INDEX('Resin Fractions'!$A$24:$I$41,MATCH('Disposed Waste by Resin'!$A415,'Resin Fractions'!$A$24:$A$41,0),MATCH('Disposed Waste by Resin'!M$1,'Resin Fractions'!$A$24:$I$24,0)))*$E415</f>
        <v>1606.8238537321736</v>
      </c>
    </row>
    <row r="416" spans="1:13" x14ac:dyDescent="0.2">
      <c r="A416" s="37">
        <f>'DRS County Waste Raw'!A415</f>
        <v>2014</v>
      </c>
      <c r="B416" s="63" t="str">
        <f>'DRS County Waste Raw'!B415</f>
        <v>kern</v>
      </c>
      <c r="C416" s="63" t="str">
        <f>'DRS County Waste Raw'!C415</f>
        <v>Central Valley </v>
      </c>
      <c r="D416" s="63">
        <f>'DRS County Waste Raw'!D415</f>
        <v>870642</v>
      </c>
      <c r="E416" s="68">
        <f>'DRS County Waste Raw'!E415</f>
        <v>714280.9618874772</v>
      </c>
      <c r="F416" s="9">
        <f>(INDEX('Resin Fractions'!$A$24:$I$41,MATCH('Disposed Waste by Resin'!$A416,'Resin Fractions'!$A$24:$A$41,0),MATCH('Disposed Waste by Resin'!F$1,'Resin Fractions'!$A$24:$I$24,0)))*$E416</f>
        <v>6739.2427183727095</v>
      </c>
      <c r="G416" s="9">
        <f>(INDEX('Resin Fractions'!$A$24:$I$41,MATCH('Disposed Waste by Resin'!$A416,'Resin Fractions'!$A$24:$A$41,0),MATCH('Disposed Waste by Resin'!G$1,'Resin Fractions'!$A$24:$I$24,0)))*$E416</f>
        <v>12076.274002951908</v>
      </c>
      <c r="H416" s="9">
        <f>(INDEX('Resin Fractions'!$A$24:$I$41,MATCH('Disposed Waste by Resin'!$A416,'Resin Fractions'!$A$24:$A$41,0),MATCH('Disposed Waste by Resin'!H$1,'Resin Fractions'!$A$24:$I$24,0)))*$E416</f>
        <v>16226.179578942023</v>
      </c>
      <c r="I416" s="9">
        <f>(INDEX('Resin Fractions'!$A$24:$I$41,MATCH('Disposed Waste by Resin'!$A416,'Resin Fractions'!$A$24:$A$41,0),MATCH('Disposed Waste by Resin'!I$1,'Resin Fractions'!$A$24:$I$24,0)))*$E416</f>
        <v>25841.891773656705</v>
      </c>
      <c r="J416" s="9">
        <f>(INDEX('Resin Fractions'!$A$24:$I$41,MATCH('Disposed Waste by Resin'!$A416,'Resin Fractions'!$A$24:$A$41,0),MATCH('Disposed Waste by Resin'!J$1,'Resin Fractions'!$A$24:$I$24,0)))*$E416</f>
        <v>1410.0496383814152</v>
      </c>
      <c r="K416" s="9">
        <f>(INDEX('Resin Fractions'!$A$24:$I$41,MATCH('Disposed Waste by Resin'!$A416,'Resin Fractions'!$A$24:$A$41,0),MATCH('Disposed Waste by Resin'!K$1,'Resin Fractions'!$A$24:$I$24,0)))*$E416</f>
        <v>7921.5657270221436</v>
      </c>
      <c r="L416" s="9">
        <f>(INDEX('Resin Fractions'!$A$24:$I$41,MATCH('Disposed Waste by Resin'!$A416,'Resin Fractions'!$A$24:$A$41,0),MATCH('Disposed Waste by Resin'!L$1,'Resin Fractions'!$A$24:$I$24,0)))*$E416</f>
        <v>4210.2143523965324</v>
      </c>
      <c r="M416" s="9">
        <f>(INDEX('Resin Fractions'!$A$24:$I$41,MATCH('Disposed Waste by Resin'!$A416,'Resin Fractions'!$A$24:$A$41,0),MATCH('Disposed Waste by Resin'!M$1,'Resin Fractions'!$A$24:$I$24,0)))*$E416</f>
        <v>74425.417791723434</v>
      </c>
    </row>
    <row r="417" spans="1:13" x14ac:dyDescent="0.2">
      <c r="A417" s="37">
        <f>'DRS County Waste Raw'!A416</f>
        <v>2014</v>
      </c>
      <c r="B417" s="63" t="str">
        <f>'DRS County Waste Raw'!B416</f>
        <v>kings</v>
      </c>
      <c r="C417" s="63" t="str">
        <f>'DRS County Waste Raw'!C416</f>
        <v>Central Valley </v>
      </c>
      <c r="D417" s="63">
        <f>'DRS County Waste Raw'!D416</f>
        <v>149336</v>
      </c>
      <c r="E417" s="68">
        <f>'DRS County Waste Raw'!E416</f>
        <v>86406.451905626134</v>
      </c>
      <c r="F417" s="9">
        <f>(INDEX('Resin Fractions'!$A$24:$I$41,MATCH('Disposed Waste by Resin'!$A417,'Resin Fractions'!$A$24:$A$41,0),MATCH('Disposed Waste by Resin'!F$1,'Resin Fractions'!$A$24:$I$24,0)))*$E417</f>
        <v>815.24509667268194</v>
      </c>
      <c r="G417" s="9">
        <f>(INDEX('Resin Fractions'!$A$24:$I$41,MATCH('Disposed Waste by Resin'!$A417,'Resin Fractions'!$A$24:$A$41,0),MATCH('Disposed Waste by Resin'!G$1,'Resin Fractions'!$A$24:$I$24,0)))*$E417</f>
        <v>1460.8649040258304</v>
      </c>
      <c r="H417" s="9">
        <f>(INDEX('Resin Fractions'!$A$24:$I$41,MATCH('Disposed Waste by Resin'!$A417,'Resin Fractions'!$A$24:$A$41,0),MATCH('Disposed Waste by Resin'!H$1,'Resin Fractions'!$A$24:$I$24,0)))*$E417</f>
        <v>1962.8783072910396</v>
      </c>
      <c r="I417" s="9">
        <f>(INDEX('Resin Fractions'!$A$24:$I$41,MATCH('Disposed Waste by Resin'!$A417,'Resin Fractions'!$A$24:$A$41,0),MATCH('Disposed Waste by Resin'!I$1,'Resin Fractions'!$A$24:$I$24,0)))*$E417</f>
        <v>3126.0894491579911</v>
      </c>
      <c r="J417" s="9">
        <f>(INDEX('Resin Fractions'!$A$24:$I$41,MATCH('Disposed Waste by Resin'!$A417,'Resin Fractions'!$A$24:$A$41,0),MATCH('Disposed Waste by Resin'!J$1,'Resin Fractions'!$A$24:$I$24,0)))*$E417</f>
        <v>170.57347565500797</v>
      </c>
      <c r="K417" s="9">
        <f>(INDEX('Resin Fractions'!$A$24:$I$41,MATCH('Disposed Waste by Resin'!$A417,'Resin Fractions'!$A$24:$A$41,0),MATCH('Disposed Waste by Resin'!K$1,'Resin Fractions'!$A$24:$I$24,0)))*$E417</f>
        <v>958.27051892924806</v>
      </c>
      <c r="L417" s="9">
        <f>(INDEX('Resin Fractions'!$A$24:$I$41,MATCH('Disposed Waste by Resin'!$A417,'Resin Fractions'!$A$24:$A$41,0),MATCH('Disposed Waste by Resin'!L$1,'Resin Fractions'!$A$24:$I$24,0)))*$E417</f>
        <v>509.30894614833193</v>
      </c>
      <c r="M417" s="9">
        <f>(INDEX('Resin Fractions'!$A$24:$I$41,MATCH('Disposed Waste by Resin'!$A417,'Resin Fractions'!$A$24:$A$41,0),MATCH('Disposed Waste by Resin'!M$1,'Resin Fractions'!$A$24:$I$24,0)))*$E417</f>
        <v>9003.2306978801298</v>
      </c>
    </row>
    <row r="418" spans="1:13" x14ac:dyDescent="0.2">
      <c r="A418" s="37">
        <f>'DRS County Waste Raw'!A417</f>
        <v>2014</v>
      </c>
      <c r="B418" s="63" t="str">
        <f>'DRS County Waste Raw'!B417</f>
        <v>lake</v>
      </c>
      <c r="C418" s="63" t="str">
        <f>'DRS County Waste Raw'!C417</f>
        <v>Coastal </v>
      </c>
      <c r="D418" s="63">
        <f>'DRS County Waste Raw'!D417</f>
        <v>64891</v>
      </c>
      <c r="E418" s="68">
        <f>'DRS County Waste Raw'!E417</f>
        <v>33953.629764065343</v>
      </c>
      <c r="F418" s="9">
        <f>(INDEX('Resin Fractions'!$A$24:$I$41,MATCH('Disposed Waste by Resin'!$A418,'Resin Fractions'!$A$24:$A$41,0),MATCH('Disposed Waste by Resin'!F$1,'Resin Fractions'!$A$24:$I$24,0)))*$E418</f>
        <v>320.35258443000083</v>
      </c>
      <c r="G418" s="9">
        <f>(INDEX('Resin Fractions'!$A$24:$I$41,MATCH('Disposed Waste by Resin'!$A418,'Resin Fractions'!$A$24:$A$41,0),MATCH('Disposed Waste by Resin'!G$1,'Resin Fractions'!$A$24:$I$24,0)))*$E418</f>
        <v>574.05049035904472</v>
      </c>
      <c r="H418" s="9">
        <f>(INDEX('Resin Fractions'!$A$24:$I$41,MATCH('Disposed Waste by Resin'!$A418,'Resin Fractions'!$A$24:$A$41,0),MATCH('Disposed Waste by Resin'!H$1,'Resin Fractions'!$A$24:$I$24,0)))*$E418</f>
        <v>771.31790332587082</v>
      </c>
      <c r="I418" s="9">
        <f>(INDEX('Resin Fractions'!$A$24:$I$41,MATCH('Disposed Waste by Resin'!$A418,'Resin Fractions'!$A$24:$A$41,0),MATCH('Disposed Waste by Resin'!I$1,'Resin Fractions'!$A$24:$I$24,0)))*$E418</f>
        <v>1228.4046089751573</v>
      </c>
      <c r="J418" s="9">
        <f>(INDEX('Resin Fractions'!$A$24:$I$41,MATCH('Disposed Waste by Resin'!$A418,'Resin Fractions'!$A$24:$A$41,0),MATCH('Disposed Waste by Resin'!J$1,'Resin Fractions'!$A$24:$I$24,0)))*$E418</f>
        <v>67.0272706751757</v>
      </c>
      <c r="K418" s="9">
        <f>(INDEX('Resin Fractions'!$A$24:$I$41,MATCH('Disposed Waste by Resin'!$A418,'Resin Fractions'!$A$24:$A$41,0),MATCH('Disposed Waste by Resin'!K$1,'Resin Fractions'!$A$24:$I$24,0)))*$E418</f>
        <v>376.55477913940257</v>
      </c>
      <c r="L418" s="9">
        <f>(INDEX('Resin Fractions'!$A$24:$I$41,MATCH('Disposed Waste by Resin'!$A418,'Resin Fractions'!$A$24:$A$41,0),MATCH('Disposed Waste by Resin'!L$1,'Resin Fractions'!$A$24:$I$24,0)))*$E418</f>
        <v>200.13421465256084</v>
      </c>
      <c r="M418" s="9">
        <f>(INDEX('Resin Fractions'!$A$24:$I$41,MATCH('Disposed Waste by Resin'!$A418,'Resin Fractions'!$A$24:$A$41,0),MATCH('Disposed Waste by Resin'!M$1,'Resin Fractions'!$A$24:$I$24,0)))*$E418</f>
        <v>3537.8418515572125</v>
      </c>
    </row>
    <row r="419" spans="1:13" x14ac:dyDescent="0.2">
      <c r="A419" s="37">
        <f>'DRS County Waste Raw'!A418</f>
        <v>2014</v>
      </c>
      <c r="B419" s="63" t="str">
        <f>'DRS County Waste Raw'!B418</f>
        <v>lassen</v>
      </c>
      <c r="C419" s="63" t="str">
        <f>'DRS County Waste Raw'!C418</f>
        <v>Mountain </v>
      </c>
      <c r="D419" s="63">
        <f>'DRS County Waste Raw'!D418</f>
        <v>31411</v>
      </c>
      <c r="E419" s="68">
        <f>'DRS County Waste Raw'!E418</f>
        <v>18021.33393829401</v>
      </c>
      <c r="F419" s="9">
        <f>(INDEX('Resin Fractions'!$A$24:$I$41,MATCH('Disposed Waste by Resin'!$A419,'Resin Fractions'!$A$24:$A$41,0),MATCH('Disposed Waste by Resin'!F$1,'Resin Fractions'!$A$24:$I$24,0)))*$E419</f>
        <v>170.03133220586002</v>
      </c>
      <c r="G419" s="9">
        <f>(INDEX('Resin Fractions'!$A$24:$I$41,MATCH('Disposed Waste by Resin'!$A419,'Resin Fractions'!$A$24:$A$41,0),MATCH('Disposed Waste by Resin'!G$1,'Resin Fractions'!$A$24:$I$24,0)))*$E419</f>
        <v>304.68482032959304</v>
      </c>
      <c r="H419" s="9">
        <f>(INDEX('Resin Fractions'!$A$24:$I$41,MATCH('Disposed Waste by Resin'!$A419,'Resin Fractions'!$A$24:$A$41,0),MATCH('Disposed Waste by Resin'!H$1,'Resin Fractions'!$A$24:$I$24,0)))*$E419</f>
        <v>409.38708482742186</v>
      </c>
      <c r="I419" s="9">
        <f>(INDEX('Resin Fractions'!$A$24:$I$41,MATCH('Disposed Waste by Resin'!$A419,'Resin Fractions'!$A$24:$A$41,0),MATCH('Disposed Waste by Resin'!I$1,'Resin Fractions'!$A$24:$I$24,0)))*$E419</f>
        <v>651.99184368529245</v>
      </c>
      <c r="J419" s="9">
        <f>(INDEX('Resin Fractions'!$A$24:$I$41,MATCH('Disposed Waste by Resin'!$A419,'Resin Fractions'!$A$24:$A$41,0),MATCH('Disposed Waste by Resin'!J$1,'Resin Fractions'!$A$24:$I$24,0)))*$E419</f>
        <v>35.575602261180329</v>
      </c>
      <c r="K419" s="9">
        <f>(INDEX('Resin Fractions'!$A$24:$I$41,MATCH('Disposed Waste by Resin'!$A419,'Resin Fractions'!$A$24:$A$41,0),MATCH('Disposed Waste by Resin'!K$1,'Resin Fractions'!$A$24:$I$24,0)))*$E419</f>
        <v>199.8613835423767</v>
      </c>
      <c r="L419" s="9">
        <f>(INDEX('Resin Fractions'!$A$24:$I$41,MATCH('Disposed Waste by Resin'!$A419,'Resin Fractions'!$A$24:$A$41,0),MATCH('Disposed Waste by Resin'!L$1,'Resin Fractions'!$A$24:$I$24,0)))*$E419</f>
        <v>106.22385706017008</v>
      </c>
      <c r="M419" s="9">
        <f>(INDEX('Resin Fractions'!$A$24:$I$41,MATCH('Disposed Waste by Resin'!$A419,'Resin Fractions'!$A$24:$A$41,0),MATCH('Disposed Waste by Resin'!M$1,'Resin Fractions'!$A$24:$I$24,0)))*$E419</f>
        <v>1877.7559239118943</v>
      </c>
    </row>
    <row r="420" spans="1:13" x14ac:dyDescent="0.2">
      <c r="A420" s="37">
        <f>'DRS County Waste Raw'!A419</f>
        <v>2014</v>
      </c>
      <c r="B420" s="63" t="str">
        <f>'DRS County Waste Raw'!B419</f>
        <v>losangeles</v>
      </c>
      <c r="C420" s="63" t="str">
        <f>'DRS County Waste Raw'!C419</f>
        <v>Southern </v>
      </c>
      <c r="D420" s="63">
        <f>'DRS County Waste Raw'!D419</f>
        <v>10078942</v>
      </c>
      <c r="E420" s="68">
        <f>'DRS County Waste Raw'!E419</f>
        <v>7719281.9237749539</v>
      </c>
      <c r="F420" s="9">
        <f>(INDEX('Resin Fractions'!$A$24:$I$41,MATCH('Disposed Waste by Resin'!$A420,'Resin Fractions'!$A$24:$A$41,0),MATCH('Disposed Waste by Resin'!F$1,'Resin Fractions'!$A$24:$I$24,0)))*$E420</f>
        <v>72831.444867855287</v>
      </c>
      <c r="G420" s="9">
        <f>(INDEX('Resin Fractions'!$A$24:$I$41,MATCH('Disposed Waste by Resin'!$A420,'Resin Fractions'!$A$24:$A$41,0),MATCH('Disposed Waste by Resin'!G$1,'Resin Fractions'!$A$24:$I$24,0)))*$E420</f>
        <v>130509.09738824218</v>
      </c>
      <c r="H420" s="9">
        <f>(INDEX('Resin Fractions'!$A$24:$I$41,MATCH('Disposed Waste by Resin'!$A420,'Resin Fractions'!$A$24:$A$41,0),MATCH('Disposed Waste by Resin'!H$1,'Resin Fractions'!$A$24:$I$24,0)))*$E420</f>
        <v>175357.40331741498</v>
      </c>
      <c r="I420" s="9">
        <f>(INDEX('Resin Fractions'!$A$24:$I$41,MATCH('Disposed Waste by Resin'!$A420,'Resin Fractions'!$A$24:$A$41,0),MATCH('Disposed Waste by Resin'!I$1,'Resin Fractions'!$A$24:$I$24,0)))*$E420</f>
        <v>279275.04537907831</v>
      </c>
      <c r="J420" s="9">
        <f>(INDEX('Resin Fractions'!$A$24:$I$41,MATCH('Disposed Waste by Resin'!$A420,'Resin Fractions'!$A$24:$A$41,0),MATCH('Disposed Waste by Resin'!J$1,'Resin Fractions'!$A$24:$I$24,0)))*$E420</f>
        <v>15238.50034644735</v>
      </c>
      <c r="K420" s="9">
        <f>(INDEX('Resin Fractions'!$A$24:$I$41,MATCH('Disposed Waste by Resin'!$A420,'Resin Fractions'!$A$24:$A$41,0),MATCH('Disposed Waste by Resin'!K$1,'Resin Fractions'!$A$24:$I$24,0)))*$E420</f>
        <v>85608.888360978308</v>
      </c>
      <c r="L420" s="9">
        <f>(INDEX('Resin Fractions'!$A$24:$I$41,MATCH('Disposed Waste by Resin'!$A420,'Resin Fractions'!$A$24:$A$41,0),MATCH('Disposed Waste by Resin'!L$1,'Resin Fractions'!$A$24:$I$24,0)))*$E420</f>
        <v>45500.066892154158</v>
      </c>
      <c r="M420" s="9">
        <f>(INDEX('Resin Fractions'!$A$24:$I$41,MATCH('Disposed Waste by Resin'!$A420,'Resin Fractions'!$A$24:$A$41,0),MATCH('Disposed Waste by Resin'!M$1,'Resin Fractions'!$A$24:$I$24,0)))*$E420</f>
        <v>804320.44655217044</v>
      </c>
    </row>
    <row r="421" spans="1:13" x14ac:dyDescent="0.2">
      <c r="A421" s="37">
        <f>'DRS County Waste Raw'!A420</f>
        <v>2014</v>
      </c>
      <c r="B421" s="63" t="str">
        <f>'DRS County Waste Raw'!B420</f>
        <v>madera</v>
      </c>
      <c r="C421" s="63" t="str">
        <f>'DRS County Waste Raw'!C420</f>
        <v>Central Valley </v>
      </c>
      <c r="D421" s="63">
        <f>'DRS County Waste Raw'!D420</f>
        <v>153081</v>
      </c>
      <c r="E421" s="68">
        <f>'DRS County Waste Raw'!E420</f>
        <v>100483.5662431942</v>
      </c>
      <c r="F421" s="9">
        <f>(INDEX('Resin Fractions'!$A$24:$I$41,MATCH('Disposed Waste by Resin'!$A421,'Resin Fractions'!$A$24:$A$41,0),MATCH('Disposed Waste by Resin'!F$1,'Resin Fractions'!$A$24:$I$24,0)))*$E421</f>
        <v>948.06270676894644</v>
      </c>
      <c r="G421" s="9">
        <f>(INDEX('Resin Fractions'!$A$24:$I$41,MATCH('Disposed Waste by Resin'!$A421,'Resin Fractions'!$A$24:$A$41,0),MATCH('Disposed Waste by Resin'!G$1,'Resin Fractions'!$A$24:$I$24,0)))*$E421</f>
        <v>1698.8652134028782</v>
      </c>
      <c r="H421" s="9">
        <f>(INDEX('Resin Fractions'!$A$24:$I$41,MATCH('Disposed Waste by Resin'!$A421,'Resin Fractions'!$A$24:$A$41,0),MATCH('Disposed Waste by Resin'!H$1,'Resin Fractions'!$A$24:$I$24,0)))*$E421</f>
        <v>2282.6653342210143</v>
      </c>
      <c r="I421" s="9">
        <f>(INDEX('Resin Fractions'!$A$24:$I$41,MATCH('Disposed Waste by Resin'!$A421,'Resin Fractions'!$A$24:$A$41,0),MATCH('Disposed Waste by Resin'!I$1,'Resin Fractions'!$A$24:$I$24,0)))*$E421</f>
        <v>3635.3838089510114</v>
      </c>
      <c r="J421" s="9">
        <f>(INDEX('Resin Fractions'!$A$24:$I$41,MATCH('Disposed Waste by Resin'!$A421,'Resin Fractions'!$A$24:$A$41,0),MATCH('Disposed Waste by Resin'!J$1,'Resin Fractions'!$A$24:$I$24,0)))*$E421</f>
        <v>198.36286252133274</v>
      </c>
      <c r="K421" s="9">
        <f>(INDEX('Resin Fractions'!$A$24:$I$41,MATCH('Disposed Waste by Resin'!$A421,'Resin Fractions'!$A$24:$A$41,0),MATCH('Disposed Waste by Resin'!K$1,'Resin Fractions'!$A$24:$I$24,0)))*$E421</f>
        <v>1114.3894587049635</v>
      </c>
      <c r="L421" s="9">
        <f>(INDEX('Resin Fractions'!$A$24:$I$41,MATCH('Disposed Waste by Resin'!$A421,'Resin Fractions'!$A$24:$A$41,0),MATCH('Disposed Waste by Resin'!L$1,'Resin Fractions'!$A$24:$I$24,0)))*$E421</f>
        <v>592.28423456669054</v>
      </c>
      <c r="M421" s="9">
        <f>(INDEX('Resin Fractions'!$A$24:$I$41,MATCH('Disposed Waste by Resin'!$A421,'Resin Fractions'!$A$24:$A$41,0),MATCH('Disposed Waste by Resin'!M$1,'Resin Fractions'!$A$24:$I$24,0)))*$E421</f>
        <v>10470.013619136836</v>
      </c>
    </row>
    <row r="422" spans="1:13" x14ac:dyDescent="0.2">
      <c r="A422" s="37">
        <f>'DRS County Waste Raw'!A421</f>
        <v>2014</v>
      </c>
      <c r="B422" s="63" t="str">
        <f>'DRS County Waste Raw'!B421</f>
        <v>marin</v>
      </c>
      <c r="C422" s="63" t="str">
        <f>'DRS County Waste Raw'!C421</f>
        <v>Bay Area </v>
      </c>
      <c r="D422" s="63">
        <f>'DRS County Waste Raw'!D421</f>
        <v>261001</v>
      </c>
      <c r="E422" s="68">
        <f>'DRS County Waste Raw'!E421</f>
        <v>160637.30490018151</v>
      </c>
      <c r="F422" s="9">
        <f>(INDEX('Resin Fractions'!$A$24:$I$41,MATCH('Disposed Waste by Resin'!$A422,'Resin Fractions'!$A$24:$A$41,0),MATCH('Disposed Waste by Resin'!F$1,'Resin Fractions'!$A$24:$I$24,0)))*$E422</f>
        <v>1515.6133862043296</v>
      </c>
      <c r="G422" s="9">
        <f>(INDEX('Resin Fractions'!$A$24:$I$41,MATCH('Disposed Waste by Resin'!$A422,'Resin Fractions'!$A$24:$A$41,0),MATCH('Disposed Waste by Resin'!G$1,'Resin Fractions'!$A$24:$I$24,0)))*$E422</f>
        <v>2715.8782224072761</v>
      </c>
      <c r="H422" s="9">
        <f>(INDEX('Resin Fractions'!$A$24:$I$41,MATCH('Disposed Waste by Resin'!$A422,'Resin Fractions'!$A$24:$A$41,0),MATCH('Disposed Waste by Resin'!H$1,'Resin Fractions'!$A$24:$I$24,0)))*$E422</f>
        <v>3649.1659381483319</v>
      </c>
      <c r="I422" s="9">
        <f>(INDEX('Resin Fractions'!$A$24:$I$41,MATCH('Disposed Waste by Resin'!$A422,'Resin Fractions'!$A$24:$A$41,0),MATCH('Disposed Waste by Resin'!I$1,'Resin Fractions'!$A$24:$I$24,0)))*$E422</f>
        <v>5811.6792544392792</v>
      </c>
      <c r="J422" s="9">
        <f>(INDEX('Resin Fractions'!$A$24:$I$41,MATCH('Disposed Waste by Resin'!$A422,'Resin Fractions'!$A$24:$A$41,0),MATCH('Disposed Waste by Resin'!J$1,'Resin Fractions'!$A$24:$I$24,0)))*$E422</f>
        <v>317.11131301403537</v>
      </c>
      <c r="K422" s="9">
        <f>(INDEX('Resin Fractions'!$A$24:$I$41,MATCH('Disposed Waste by Resin'!$A422,'Resin Fractions'!$A$24:$A$41,0),MATCH('Disposed Waste by Resin'!K$1,'Resin Fractions'!$A$24:$I$24,0)))*$E422</f>
        <v>1781.5104095955796</v>
      </c>
      <c r="L422" s="9">
        <f>(INDEX('Resin Fractions'!$A$24:$I$41,MATCH('Disposed Waste by Resin'!$A422,'Resin Fractions'!$A$24:$A$41,0),MATCH('Disposed Waste by Resin'!L$1,'Resin Fractions'!$A$24:$I$24,0)))*$E422</f>
        <v>946.85078100623423</v>
      </c>
      <c r="M422" s="9">
        <f>(INDEX('Resin Fractions'!$A$24:$I$41,MATCH('Disposed Waste by Resin'!$A422,'Resin Fractions'!$A$24:$A$41,0),MATCH('Disposed Waste by Resin'!M$1,'Resin Fractions'!$A$24:$I$24,0)))*$E422</f>
        <v>16737.809304815066</v>
      </c>
    </row>
    <row r="423" spans="1:13" x14ac:dyDescent="0.2">
      <c r="A423" s="37">
        <f>'DRS County Waste Raw'!A422</f>
        <v>2014</v>
      </c>
      <c r="B423" s="63" t="str">
        <f>'DRS County Waste Raw'!B422</f>
        <v>mariposa</v>
      </c>
      <c r="C423" s="63" t="str">
        <f>'DRS County Waste Raw'!C422</f>
        <v>Mountain </v>
      </c>
      <c r="D423" s="63">
        <f>'DRS County Waste Raw'!D422</f>
        <v>18218</v>
      </c>
      <c r="E423" s="68">
        <f>'DRS County Waste Raw'!E422</f>
        <v>11331.088929219601</v>
      </c>
      <c r="F423" s="9">
        <f>(INDEX('Resin Fractions'!$A$24:$I$41,MATCH('Disposed Waste by Resin'!$A423,'Resin Fractions'!$A$24:$A$41,0),MATCH('Disposed Waste by Resin'!F$1,'Resin Fractions'!$A$24:$I$24,0)))*$E423</f>
        <v>106.90885328329176</v>
      </c>
      <c r="G423" s="9">
        <f>(INDEX('Resin Fractions'!$A$24:$I$41,MATCH('Disposed Waste by Resin'!$A423,'Resin Fractions'!$A$24:$A$41,0),MATCH('Disposed Waste by Resin'!G$1,'Resin Fractions'!$A$24:$I$24,0)))*$E423</f>
        <v>191.57354313277528</v>
      </c>
      <c r="H423" s="9">
        <f>(INDEX('Resin Fractions'!$A$24:$I$41,MATCH('Disposed Waste by Resin'!$A423,'Resin Fractions'!$A$24:$A$41,0),MATCH('Disposed Waste by Resin'!H$1,'Resin Fractions'!$A$24:$I$24,0)))*$E423</f>
        <v>257.40610992155098</v>
      </c>
      <c r="I423" s="9">
        <f>(INDEX('Resin Fractions'!$A$24:$I$41,MATCH('Disposed Waste by Resin'!$A423,'Resin Fractions'!$A$24:$A$41,0),MATCH('Disposed Waste by Resin'!I$1,'Resin Fractions'!$A$24:$I$24,0)))*$E423</f>
        <v>409.94621081991102</v>
      </c>
      <c r="J423" s="9">
        <f>(INDEX('Resin Fractions'!$A$24:$I$41,MATCH('Disposed Waste by Resin'!$A423,'Resin Fractions'!$A$24:$A$41,0),MATCH('Disposed Waste by Resin'!J$1,'Resin Fractions'!$A$24:$I$24,0)))*$E423</f>
        <v>22.368505811625877</v>
      </c>
      <c r="K423" s="9">
        <f>(INDEX('Resin Fractions'!$A$24:$I$41,MATCH('Disposed Waste by Resin'!$A423,'Resin Fractions'!$A$24:$A$41,0),MATCH('Disposed Waste by Resin'!K$1,'Resin Fractions'!$A$24:$I$24,0)))*$E423</f>
        <v>125.66478808892877</v>
      </c>
      <c r="L423" s="9">
        <f>(INDEX('Resin Fractions'!$A$24:$I$41,MATCH('Disposed Waste by Resin'!$A423,'Resin Fractions'!$A$24:$A$41,0),MATCH('Disposed Waste by Resin'!L$1,'Resin Fractions'!$A$24:$I$24,0)))*$E423</f>
        <v>66.789282906293025</v>
      </c>
      <c r="M423" s="9">
        <f>(INDEX('Resin Fractions'!$A$24:$I$41,MATCH('Disposed Waste by Resin'!$A423,'Resin Fractions'!$A$24:$A$41,0),MATCH('Disposed Waste by Resin'!M$1,'Resin Fractions'!$A$24:$I$24,0)))*$E423</f>
        <v>1180.6572939643765</v>
      </c>
    </row>
    <row r="424" spans="1:13" x14ac:dyDescent="0.2">
      <c r="A424" s="37">
        <f>'DRS County Waste Raw'!A423</f>
        <v>2014</v>
      </c>
      <c r="B424" s="63" t="str">
        <f>'DRS County Waste Raw'!B423</f>
        <v>mendocino</v>
      </c>
      <c r="C424" s="63" t="str">
        <f>'DRS County Waste Raw'!C423</f>
        <v>Coastal </v>
      </c>
      <c r="D424" s="63">
        <f>'DRS County Waste Raw'!D423</f>
        <v>88056</v>
      </c>
      <c r="E424" s="68">
        <f>'DRS County Waste Raw'!E423</f>
        <v>49997.9945553539</v>
      </c>
      <c r="F424" s="9">
        <f>(INDEX('Resin Fractions'!$A$24:$I$41,MATCH('Disposed Waste by Resin'!$A424,'Resin Fractions'!$A$24:$A$41,0),MATCH('Disposed Waste by Resin'!F$1,'Resin Fractions'!$A$24:$I$24,0)))*$E424</f>
        <v>471.73120763295333</v>
      </c>
      <c r="G424" s="9">
        <f>(INDEX('Resin Fractions'!$A$24:$I$41,MATCH('Disposed Waste by Resin'!$A424,'Resin Fractions'!$A$24:$A$41,0),MATCH('Disposed Waste by Resin'!G$1,'Resin Fractions'!$A$24:$I$24,0)))*$E424</f>
        <v>845.3108987436068</v>
      </c>
      <c r="H424" s="9">
        <f>(INDEX('Resin Fractions'!$A$24:$I$41,MATCH('Disposed Waste by Resin'!$A424,'Resin Fractions'!$A$24:$A$41,0),MATCH('Disposed Waste by Resin'!H$1,'Resin Fractions'!$A$24:$I$24,0)))*$E424</f>
        <v>1135.7945703863527</v>
      </c>
      <c r="I424" s="9">
        <f>(INDEX('Resin Fractions'!$A$24:$I$41,MATCH('Disposed Waste by Resin'!$A424,'Resin Fractions'!$A$24:$A$41,0),MATCH('Disposed Waste by Resin'!I$1,'Resin Fractions'!$A$24:$I$24,0)))*$E424</f>
        <v>1808.8719049505789</v>
      </c>
      <c r="J424" s="9">
        <f>(INDEX('Resin Fractions'!$A$24:$I$41,MATCH('Disposed Waste by Resin'!$A424,'Resin Fractions'!$A$24:$A$41,0),MATCH('Disposed Waste by Resin'!J$1,'Resin Fractions'!$A$24:$I$24,0)))*$E424</f>
        <v>98.700172487137834</v>
      </c>
      <c r="K424" s="9">
        <f>(INDEX('Resin Fractions'!$A$24:$I$41,MATCH('Disposed Waste by Resin'!$A424,'Resin Fractions'!$A$24:$A$41,0),MATCH('Disposed Waste by Resin'!K$1,'Resin Fractions'!$A$24:$I$24,0)))*$E424</f>
        <v>554.49104935254331</v>
      </c>
      <c r="L424" s="9">
        <f>(INDEX('Resin Fractions'!$A$24:$I$41,MATCH('Disposed Waste by Resin'!$A424,'Resin Fractions'!$A$24:$A$41,0),MATCH('Disposed Waste by Resin'!L$1,'Resin Fractions'!$A$24:$I$24,0)))*$E424</f>
        <v>294.70514475388705</v>
      </c>
      <c r="M424" s="9">
        <f>(INDEX('Resin Fractions'!$A$24:$I$41,MATCH('Disposed Waste by Resin'!$A424,'Resin Fractions'!$A$24:$A$41,0),MATCH('Disposed Waste by Resin'!M$1,'Resin Fractions'!$A$24:$I$24,0)))*$E424</f>
        <v>5209.6049483070592</v>
      </c>
    </row>
    <row r="425" spans="1:13" x14ac:dyDescent="0.2">
      <c r="A425" s="37">
        <f>'DRS County Waste Raw'!A424</f>
        <v>2014</v>
      </c>
      <c r="B425" s="63" t="str">
        <f>'DRS County Waste Raw'!B424</f>
        <v>merced</v>
      </c>
      <c r="C425" s="63" t="str">
        <f>'DRS County Waste Raw'!C424</f>
        <v>Central Valley </v>
      </c>
      <c r="D425" s="63">
        <f>'DRS County Waste Raw'!D424</f>
        <v>265848</v>
      </c>
      <c r="E425" s="68">
        <f>'DRS County Waste Raw'!E424</f>
        <v>212687.40471869329</v>
      </c>
      <c r="F425" s="9">
        <f>(INDEX('Resin Fractions'!$A$24:$I$41,MATCH('Disposed Waste by Resin'!$A425,'Resin Fractions'!$A$24:$A$41,0),MATCH('Disposed Waste by Resin'!F$1,'Resin Fractions'!$A$24:$I$24,0)))*$E425</f>
        <v>2006.7062122899522</v>
      </c>
      <c r="G425" s="9">
        <f>(INDEX('Resin Fractions'!$A$24:$I$41,MATCH('Disposed Waste by Resin'!$A425,'Resin Fractions'!$A$24:$A$41,0),MATCH('Disposed Waste by Resin'!G$1,'Resin Fractions'!$A$24:$I$24,0)))*$E425</f>
        <v>3595.8838516044411</v>
      </c>
      <c r="H425" s="9">
        <f>(INDEX('Resin Fractions'!$A$24:$I$41,MATCH('Disposed Waste by Resin'!$A425,'Resin Fractions'!$A$24:$A$41,0),MATCH('Disposed Waste by Resin'!H$1,'Resin Fractions'!$A$24:$I$24,0)))*$E425</f>
        <v>4831.5777786168983</v>
      </c>
      <c r="I425" s="9">
        <f>(INDEX('Resin Fractions'!$A$24:$I$41,MATCH('Disposed Waste by Resin'!$A425,'Resin Fractions'!$A$24:$A$41,0),MATCH('Disposed Waste by Resin'!I$1,'Resin Fractions'!$A$24:$I$24,0)))*$E425</f>
        <v>7694.7940483204902</v>
      </c>
      <c r="J425" s="9">
        <f>(INDEX('Resin Fractions'!$A$24:$I$41,MATCH('Disposed Waste by Resin'!$A425,'Resin Fractions'!$A$24:$A$41,0),MATCH('Disposed Waste by Resin'!J$1,'Resin Fractions'!$A$24:$I$24,0)))*$E425</f>
        <v>419.86251085202417</v>
      </c>
      <c r="K425" s="9">
        <f>(INDEX('Resin Fractions'!$A$24:$I$41,MATCH('Disposed Waste by Resin'!$A425,'Resin Fractions'!$A$24:$A$41,0),MATCH('Disposed Waste by Resin'!K$1,'Resin Fractions'!$A$24:$I$24,0)))*$E425</f>
        <v>2358.7598517770698</v>
      </c>
      <c r="L425" s="9">
        <f>(INDEX('Resin Fractions'!$A$24:$I$41,MATCH('Disposed Waste by Resin'!$A425,'Resin Fractions'!$A$24:$A$41,0),MATCH('Disposed Waste by Resin'!L$1,'Resin Fractions'!$A$24:$I$24,0)))*$E425</f>
        <v>1253.6517304820409</v>
      </c>
      <c r="M425" s="9">
        <f>(INDEX('Resin Fractions'!$A$24:$I$41,MATCH('Disposed Waste by Resin'!$A425,'Resin Fractions'!$A$24:$A$41,0),MATCH('Disposed Waste by Resin'!M$1,'Resin Fractions'!$A$24:$I$24,0)))*$E425</f>
        <v>22161.235983942915</v>
      </c>
    </row>
    <row r="426" spans="1:13" x14ac:dyDescent="0.2">
      <c r="A426" s="37">
        <f>'DRS County Waste Raw'!A425</f>
        <v>2014</v>
      </c>
      <c r="B426" s="63" t="str">
        <f>'DRS County Waste Raw'!B425</f>
        <v>modoc</v>
      </c>
      <c r="C426" s="63" t="str">
        <f>'DRS County Waste Raw'!C425</f>
        <v>Mountain </v>
      </c>
      <c r="D426" s="63">
        <f>'DRS County Waste Raw'!D425</f>
        <v>9636</v>
      </c>
      <c r="E426" s="68">
        <f>'DRS County Waste Raw'!E425</f>
        <v>3.8384754990925591</v>
      </c>
      <c r="F426" s="9">
        <f>(INDEX('Resin Fractions'!$A$24:$I$41,MATCH('Disposed Waste by Resin'!$A426,'Resin Fractions'!$A$24:$A$41,0),MATCH('Disposed Waste by Resin'!F$1,'Resin Fractions'!$A$24:$I$24,0)))*$E426</f>
        <v>3.6216026237847157E-2</v>
      </c>
      <c r="G426" s="9">
        <f>(INDEX('Resin Fractions'!$A$24:$I$41,MATCH('Disposed Waste by Resin'!$A426,'Resin Fractions'!$A$24:$A$41,0),MATCH('Disposed Waste by Resin'!G$1,'Resin Fractions'!$A$24:$I$24,0)))*$E426</f>
        <v>6.4896706413913458E-2</v>
      </c>
      <c r="H426" s="9">
        <f>(INDEX('Resin Fractions'!$A$24:$I$41,MATCH('Disposed Waste by Resin'!$A426,'Resin Fractions'!$A$24:$A$41,0),MATCH('Disposed Waste by Resin'!H$1,'Resin Fractions'!$A$24:$I$24,0)))*$E426</f>
        <v>8.7197890019441296E-2</v>
      </c>
      <c r="I426" s="9">
        <f>(INDEX('Resin Fractions'!$A$24:$I$41,MATCH('Disposed Waste by Resin'!$A426,'Resin Fractions'!$A$24:$A$41,0),MATCH('Disposed Waste by Resin'!I$1,'Resin Fractions'!$A$24:$I$24,0)))*$E426</f>
        <v>0.13887177975633777</v>
      </c>
      <c r="J426" s="9">
        <f>(INDEX('Resin Fractions'!$A$24:$I$41,MATCH('Disposed Waste by Resin'!$A426,'Resin Fractions'!$A$24:$A$41,0),MATCH('Disposed Waste by Resin'!J$1,'Resin Fractions'!$A$24:$I$24,0)))*$E426</f>
        <v>7.5774678008064039E-3</v>
      </c>
      <c r="K426" s="9">
        <f>(INDEX('Resin Fractions'!$A$24:$I$41,MATCH('Disposed Waste by Resin'!$A426,'Resin Fractions'!$A$24:$A$41,0),MATCH('Disposed Waste by Resin'!K$1,'Resin Fractions'!$A$24:$I$24,0)))*$E426</f>
        <v>4.2569713572200595E-2</v>
      </c>
      <c r="L426" s="9">
        <f>(INDEX('Resin Fractions'!$A$24:$I$41,MATCH('Disposed Waste by Resin'!$A426,'Resin Fractions'!$A$24:$A$41,0),MATCH('Disposed Waste by Resin'!L$1,'Resin Fractions'!$A$24:$I$24,0)))*$E426</f>
        <v>2.2625277026700027E-2</v>
      </c>
      <c r="M426" s="9">
        <f>(INDEX('Resin Fractions'!$A$24:$I$41,MATCH('Disposed Waste by Resin'!$A426,'Resin Fractions'!$A$24:$A$41,0),MATCH('Disposed Waste by Resin'!M$1,'Resin Fractions'!$A$24:$I$24,0)))*$E426</f>
        <v>0.39995486082724668</v>
      </c>
    </row>
    <row r="427" spans="1:13" x14ac:dyDescent="0.2">
      <c r="A427" s="37">
        <f>'DRS County Waste Raw'!A426</f>
        <v>2014</v>
      </c>
      <c r="B427" s="63" t="str">
        <f>'DRS County Waste Raw'!B426</f>
        <v>mono</v>
      </c>
      <c r="C427" s="63" t="str">
        <f>'DRS County Waste Raw'!C426</f>
        <v>Mountain </v>
      </c>
      <c r="D427" s="63">
        <f>'DRS County Waste Raw'!D426</f>
        <v>13806</v>
      </c>
      <c r="E427" s="68">
        <f>'DRS County Waste Raw'!E426</f>
        <v>17033.058076225039</v>
      </c>
      <c r="F427" s="9">
        <f>(INDEX('Resin Fractions'!$A$24:$I$41,MATCH('Disposed Waste by Resin'!$A427,'Resin Fractions'!$A$24:$A$41,0),MATCH('Disposed Waste by Resin'!F$1,'Resin Fractions'!$A$24:$I$24,0)))*$E427</f>
        <v>160.70694689732227</v>
      </c>
      <c r="G427" s="9">
        <f>(INDEX('Resin Fractions'!$A$24:$I$41,MATCH('Disposed Waste by Resin'!$A427,'Resin Fractions'!$A$24:$A$41,0),MATCH('Disposed Waste by Resin'!G$1,'Resin Fractions'!$A$24:$I$24,0)))*$E427</f>
        <v>287.97614301960124</v>
      </c>
      <c r="H427" s="9">
        <f>(INDEX('Resin Fractions'!$A$24:$I$41,MATCH('Disposed Waste by Resin'!$A427,'Resin Fractions'!$A$24:$A$41,0),MATCH('Disposed Waste by Resin'!H$1,'Resin Fractions'!$A$24:$I$24,0)))*$E427</f>
        <v>386.93661720038318</v>
      </c>
      <c r="I427" s="9">
        <f>(INDEX('Resin Fractions'!$A$24:$I$41,MATCH('Disposed Waste by Resin'!$A427,'Resin Fractions'!$A$24:$A$41,0),MATCH('Disposed Waste by Resin'!I$1,'Resin Fractions'!$A$24:$I$24,0)))*$E427</f>
        <v>616.23712077819243</v>
      </c>
      <c r="J427" s="9">
        <f>(INDEX('Resin Fractions'!$A$24:$I$41,MATCH('Disposed Waste by Resin'!$A427,'Resin Fractions'!$A$24:$A$41,0),MATCH('Disposed Waste by Resin'!J$1,'Resin Fractions'!$A$24:$I$24,0)))*$E427</f>
        <v>33.62466405018688</v>
      </c>
      <c r="K427" s="9">
        <f>(INDEX('Resin Fractions'!$A$24:$I$41,MATCH('Disposed Waste by Resin'!$A427,'Resin Fractions'!$A$24:$A$41,0),MATCH('Disposed Waste by Resin'!K$1,'Resin Fractions'!$A$24:$I$24,0)))*$E427</f>
        <v>188.90114154303569</v>
      </c>
      <c r="L427" s="9">
        <f>(INDEX('Resin Fractions'!$A$24:$I$41,MATCH('Disposed Waste by Resin'!$A427,'Resin Fractions'!$A$24:$A$41,0),MATCH('Disposed Waste by Resin'!L$1,'Resin Fractions'!$A$24:$I$24,0)))*$E427</f>
        <v>100.3986237967567</v>
      </c>
      <c r="M427" s="9">
        <f>(INDEX('Resin Fractions'!$A$24:$I$41,MATCH('Disposed Waste by Resin'!$A427,'Resin Fractions'!$A$24:$A$41,0),MATCH('Disposed Waste by Resin'!M$1,'Resin Fractions'!$A$24:$I$24,0)))*$E427</f>
        <v>1774.7812572854782</v>
      </c>
    </row>
    <row r="428" spans="1:13" x14ac:dyDescent="0.2">
      <c r="A428" s="37">
        <f>'DRS County Waste Raw'!A427</f>
        <v>2014</v>
      </c>
      <c r="B428" s="63" t="str">
        <f>'DRS County Waste Raw'!B427</f>
        <v>monterey</v>
      </c>
      <c r="C428" s="63" t="str">
        <f>'DRS County Waste Raw'!C427</f>
        <v>Coastal </v>
      </c>
      <c r="D428" s="63">
        <f>'DRS County Waste Raw'!D427</f>
        <v>427733</v>
      </c>
      <c r="E428" s="68">
        <f>'DRS County Waste Raw'!E427</f>
        <v>316046.28856624319</v>
      </c>
      <c r="F428" s="9">
        <f>(INDEX('Resin Fractions'!$A$24:$I$41,MATCH('Disposed Waste by Resin'!$A428,'Resin Fractions'!$A$24:$A$41,0),MATCH('Disposed Waste by Resin'!F$1,'Resin Fractions'!$A$24:$I$24,0)))*$E428</f>
        <v>2981.8975480747949</v>
      </c>
      <c r="G428" s="9">
        <f>(INDEX('Resin Fractions'!$A$24:$I$41,MATCH('Disposed Waste by Resin'!$A428,'Resin Fractions'!$A$24:$A$41,0),MATCH('Disposed Waste by Resin'!G$1,'Resin Fractions'!$A$24:$I$24,0)))*$E428</f>
        <v>5343.3617609749608</v>
      </c>
      <c r="H428" s="9">
        <f>(INDEX('Resin Fractions'!$A$24:$I$41,MATCH('Disposed Waste by Resin'!$A428,'Resin Fractions'!$A$24:$A$41,0),MATCH('Disposed Waste by Resin'!H$1,'Resin Fractions'!$A$24:$I$24,0)))*$E428</f>
        <v>7179.5611351347452</v>
      </c>
      <c r="I428" s="9">
        <f>(INDEX('Resin Fractions'!$A$24:$I$41,MATCH('Disposed Waste by Resin'!$A428,'Resin Fractions'!$A$24:$A$41,0),MATCH('Disposed Waste by Resin'!I$1,'Resin Fractions'!$A$24:$I$24,0)))*$E428</f>
        <v>11434.203654277631</v>
      </c>
      <c r="J428" s="9">
        <f>(INDEX('Resin Fractions'!$A$24:$I$41,MATCH('Disposed Waste by Resin'!$A428,'Resin Fractions'!$A$24:$A$41,0),MATCH('Disposed Waste by Resin'!J$1,'Resin Fractions'!$A$24:$I$24,0)))*$E428</f>
        <v>623.90148790613114</v>
      </c>
      <c r="K428" s="9">
        <f>(INDEX('Resin Fractions'!$A$24:$I$41,MATCH('Disposed Waste by Resin'!$A428,'Resin Fractions'!$A$24:$A$41,0),MATCH('Disposed Waste by Resin'!K$1,'Resin Fractions'!$A$24:$I$24,0)))*$E428</f>
        <v>3505.037346989096</v>
      </c>
      <c r="L428" s="9">
        <f>(INDEX('Resin Fractions'!$A$24:$I$41,MATCH('Disposed Waste by Resin'!$A428,'Resin Fractions'!$A$24:$A$41,0),MATCH('Disposed Waste by Resin'!L$1,'Resin Fractions'!$A$24:$I$24,0)))*$E428</f>
        <v>1862.8840626342637</v>
      </c>
      <c r="M428" s="9">
        <f>(INDEX('Resin Fractions'!$A$24:$I$41,MATCH('Disposed Waste by Resin'!$A428,'Resin Fractions'!$A$24:$A$41,0),MATCH('Disposed Waste by Resin'!M$1,'Resin Fractions'!$A$24:$I$24,0)))*$E428</f>
        <v>32930.846995991618</v>
      </c>
    </row>
    <row r="429" spans="1:13" x14ac:dyDescent="0.2">
      <c r="A429" s="37">
        <f>'DRS County Waste Raw'!A428</f>
        <v>2014</v>
      </c>
      <c r="B429" s="63" t="str">
        <f>'DRS County Waste Raw'!B428</f>
        <v>napa</v>
      </c>
      <c r="C429" s="63" t="str">
        <f>'DRS County Waste Raw'!C428</f>
        <v>Bay Area </v>
      </c>
      <c r="D429" s="63">
        <f>'DRS County Waste Raw'!D428</f>
        <v>140382</v>
      </c>
      <c r="E429" s="68">
        <f>'DRS County Waste Raw'!E428</f>
        <v>109344.59165154269</v>
      </c>
      <c r="F429" s="9">
        <f>(INDEX('Resin Fractions'!$A$24:$I$41,MATCH('Disposed Waste by Resin'!$A429,'Resin Fractions'!$A$24:$A$41,0),MATCH('Disposed Waste by Resin'!F$1,'Resin Fractions'!$A$24:$I$24,0)))*$E429</f>
        <v>1031.6665043596422</v>
      </c>
      <c r="G429" s="9">
        <f>(INDEX('Resin Fractions'!$A$24:$I$41,MATCH('Disposed Waste by Resin'!$A429,'Resin Fractions'!$A$24:$A$41,0),MATCH('Disposed Waste by Resin'!G$1,'Resin Fractions'!$A$24:$I$24,0)))*$E429</f>
        <v>1848.6776492482459</v>
      </c>
      <c r="H429" s="9">
        <f>(INDEX('Resin Fractions'!$A$24:$I$41,MATCH('Disposed Waste by Resin'!$A429,'Resin Fractions'!$A$24:$A$41,0),MATCH('Disposed Waste by Resin'!H$1,'Resin Fractions'!$A$24:$I$24,0)))*$E429</f>
        <v>2483.9594988442636</v>
      </c>
      <c r="I429" s="9">
        <f>(INDEX('Resin Fractions'!$A$24:$I$41,MATCH('Disposed Waste by Resin'!$A429,'Resin Fractions'!$A$24:$A$41,0),MATCH('Disposed Waste by Resin'!I$1,'Resin Fractions'!$A$24:$I$24,0)))*$E429</f>
        <v>3955.9658653466799</v>
      </c>
      <c r="J429" s="9">
        <f>(INDEX('Resin Fractions'!$A$24:$I$41,MATCH('Disposed Waste by Resin'!$A429,'Resin Fractions'!$A$24:$A$41,0),MATCH('Disposed Waste by Resin'!J$1,'Resin Fractions'!$A$24:$I$24,0)))*$E429</f>
        <v>215.85525884632204</v>
      </c>
      <c r="K429" s="9">
        <f>(INDEX('Resin Fractions'!$A$24:$I$41,MATCH('Disposed Waste by Resin'!$A429,'Resin Fractions'!$A$24:$A$41,0),MATCH('Disposed Waste by Resin'!K$1,'Resin Fractions'!$A$24:$I$24,0)))*$E429</f>
        <v>1212.6605857913712</v>
      </c>
      <c r="L429" s="9">
        <f>(INDEX('Resin Fractions'!$A$24:$I$41,MATCH('Disposed Waste by Resin'!$A429,'Resin Fractions'!$A$24:$A$41,0),MATCH('Disposed Waste by Resin'!L$1,'Resin Fractions'!$A$24:$I$24,0)))*$E429</f>
        <v>644.5141249624761</v>
      </c>
      <c r="M429" s="9">
        <f>(INDEX('Resin Fractions'!$A$24:$I$41,MATCH('Disposed Waste by Resin'!$A429,'Resin Fractions'!$A$24:$A$41,0),MATCH('Disposed Waste by Resin'!M$1,'Resin Fractions'!$A$24:$I$24,0)))*$E429</f>
        <v>11393.299487399001</v>
      </c>
    </row>
    <row r="430" spans="1:13" x14ac:dyDescent="0.2">
      <c r="A430" s="37">
        <f>'DRS County Waste Raw'!A429</f>
        <v>2014</v>
      </c>
      <c r="B430" s="63" t="str">
        <f>'DRS County Waste Raw'!B429</f>
        <v>nevada</v>
      </c>
      <c r="C430" s="63" t="str">
        <f>'DRS County Waste Raw'!C429</f>
        <v>Mountain </v>
      </c>
      <c r="D430" s="63">
        <f>'DRS County Waste Raw'!D429</f>
        <v>97764</v>
      </c>
      <c r="E430" s="68">
        <f>'DRS County Waste Raw'!E429</f>
        <v>5493.8566243194182</v>
      </c>
      <c r="F430" s="9">
        <f>(INDEX('Resin Fractions'!$A$24:$I$41,MATCH('Disposed Waste by Resin'!$A430,'Resin Fractions'!$A$24:$A$41,0),MATCH('Disposed Waste by Resin'!F$1,'Resin Fractions'!$A$24:$I$24,0)))*$E430</f>
        <v>51.834551425522776</v>
      </c>
      <c r="G430" s="9">
        <f>(INDEX('Resin Fractions'!$A$24:$I$41,MATCH('Disposed Waste by Resin'!$A430,'Resin Fractions'!$A$24:$A$41,0),MATCH('Disposed Waste by Resin'!G$1,'Resin Fractions'!$A$24:$I$24,0)))*$E430</f>
        <v>92.884063090379954</v>
      </c>
      <c r="H430" s="9">
        <f>(INDEX('Resin Fractions'!$A$24:$I$41,MATCH('Disposed Waste by Resin'!$A430,'Resin Fractions'!$A$24:$A$41,0),MATCH('Disposed Waste by Resin'!H$1,'Resin Fractions'!$A$24:$I$24,0)))*$E430</f>
        <v>124.80285619205719</v>
      </c>
      <c r="I430" s="9">
        <f>(INDEX('Resin Fractions'!$A$24:$I$41,MATCH('Disposed Waste by Resin'!$A430,'Resin Fractions'!$A$24:$A$41,0),MATCH('Disposed Waste by Resin'!I$1,'Resin Fractions'!$A$24:$I$24,0)))*$E430</f>
        <v>198.76163006009753</v>
      </c>
      <c r="J430" s="9">
        <f>(INDEX('Resin Fractions'!$A$24:$I$41,MATCH('Disposed Waste by Resin'!$A430,'Resin Fractions'!$A$24:$A$41,0),MATCH('Disposed Waste by Resin'!J$1,'Resin Fractions'!$A$24:$I$24,0)))*$E430</f>
        <v>10.845326922854881</v>
      </c>
      <c r="K430" s="9">
        <f>(INDEX('Resin Fractions'!$A$24:$I$41,MATCH('Disposed Waste by Resin'!$A430,'Resin Fractions'!$A$24:$A$41,0),MATCH('Disposed Waste by Resin'!K$1,'Resin Fractions'!$A$24:$I$24,0)))*$E430</f>
        <v>60.928330260100225</v>
      </c>
      <c r="L430" s="9">
        <f>(INDEX('Resin Fractions'!$A$24:$I$41,MATCH('Disposed Waste by Resin'!$A430,'Resin Fractions'!$A$24:$A$41,0),MATCH('Disposed Waste by Resin'!L$1,'Resin Fractions'!$A$24:$I$24,0)))*$E430</f>
        <v>32.382655066987724</v>
      </c>
      <c r="M430" s="9">
        <f>(INDEX('Resin Fractions'!$A$24:$I$41,MATCH('Disposed Waste by Resin'!$A430,'Resin Fractions'!$A$24:$A$41,0),MATCH('Disposed Waste by Resin'!M$1,'Resin Fractions'!$A$24:$I$24,0)))*$E430</f>
        <v>572.43941301800021</v>
      </c>
    </row>
    <row r="431" spans="1:13" x14ac:dyDescent="0.2">
      <c r="A431" s="37">
        <f>'DRS County Waste Raw'!A430</f>
        <v>2014</v>
      </c>
      <c r="B431" s="63" t="str">
        <f>'DRS County Waste Raw'!B430</f>
        <v>orange</v>
      </c>
      <c r="C431" s="63" t="str">
        <f>'DRS County Waste Raw'!C430</f>
        <v>Southern </v>
      </c>
      <c r="D431" s="63">
        <f>'DRS County Waste Raw'!D430</f>
        <v>3122962</v>
      </c>
      <c r="E431" s="68">
        <f>'DRS County Waste Raw'!E430</f>
        <v>2625696.987295826</v>
      </c>
      <c r="F431" s="9">
        <f>(INDEX('Resin Fractions'!$A$24:$I$41,MATCH('Disposed Waste by Resin'!$A431,'Resin Fractions'!$A$24:$A$41,0),MATCH('Disposed Waste by Resin'!F$1,'Resin Fractions'!$A$24:$I$24,0)))*$E431</f>
        <v>24773.457849873554</v>
      </c>
      <c r="G431" s="9">
        <f>(INDEX('Resin Fractions'!$A$24:$I$41,MATCH('Disposed Waste by Resin'!$A431,'Resin Fractions'!$A$24:$A$41,0),MATCH('Disposed Waste by Resin'!G$1,'Resin Fractions'!$A$24:$I$24,0)))*$E431</f>
        <v>44392.386132650252</v>
      </c>
      <c r="H431" s="9">
        <f>(INDEX('Resin Fractions'!$A$24:$I$41,MATCH('Disposed Waste by Resin'!$A431,'Resin Fractions'!$A$24:$A$41,0),MATCH('Disposed Waste by Resin'!H$1,'Resin Fractions'!$A$24:$I$24,0)))*$E431</f>
        <v>59647.440025793134</v>
      </c>
      <c r="I431" s="9">
        <f>(INDEX('Resin Fractions'!$A$24:$I$41,MATCH('Disposed Waste by Resin'!$A431,'Resin Fractions'!$A$24:$A$41,0),MATCH('Disposed Waste by Resin'!I$1,'Resin Fractions'!$A$24:$I$24,0)))*$E431</f>
        <v>94994.800360931753</v>
      </c>
      <c r="J431" s="9">
        <f>(INDEX('Resin Fractions'!$A$24:$I$41,MATCH('Disposed Waste by Resin'!$A431,'Resin Fractions'!$A$24:$A$41,0),MATCH('Disposed Waste by Resin'!J$1,'Resin Fractions'!$A$24:$I$24,0)))*$E431</f>
        <v>5183.3428090428297</v>
      </c>
      <c r="K431" s="9">
        <f>(INDEX('Resin Fractions'!$A$24:$I$41,MATCH('Disposed Waste by Resin'!$A431,'Resin Fractions'!$A$24:$A$41,0),MATCH('Disposed Waste by Resin'!K$1,'Resin Fractions'!$A$24:$I$24,0)))*$E431</f>
        <v>29119.677513376788</v>
      </c>
      <c r="L431" s="9">
        <f>(INDEX('Resin Fractions'!$A$24:$I$41,MATCH('Disposed Waste by Resin'!$A431,'Resin Fractions'!$A$24:$A$41,0),MATCH('Disposed Waste by Resin'!L$1,'Resin Fractions'!$A$24:$I$24,0)))*$E431</f>
        <v>15476.748969684437</v>
      </c>
      <c r="M431" s="9">
        <f>(INDEX('Resin Fractions'!$A$24:$I$41,MATCH('Disposed Waste by Resin'!$A431,'Resin Fractions'!$A$24:$A$41,0),MATCH('Disposed Waste by Resin'!M$1,'Resin Fractions'!$A$24:$I$24,0)))*$E431</f>
        <v>273587.85366135271</v>
      </c>
    </row>
    <row r="432" spans="1:13" x14ac:dyDescent="0.2">
      <c r="A432" s="37">
        <f>'DRS County Waste Raw'!A431</f>
        <v>2014</v>
      </c>
      <c r="B432" s="63" t="str">
        <f>'DRS County Waste Raw'!B431</f>
        <v>placer</v>
      </c>
      <c r="C432" s="63" t="str">
        <f>'DRS County Waste Raw'!C431</f>
        <v>Central Valley </v>
      </c>
      <c r="D432" s="63">
        <f>'DRS County Waste Raw'!D431</f>
        <v>368059</v>
      </c>
      <c r="E432" s="68">
        <f>'DRS County Waste Raw'!E431</f>
        <v>206644.87295825771</v>
      </c>
      <c r="F432" s="9">
        <f>(INDEX('Resin Fractions'!$A$24:$I$41,MATCH('Disposed Waste by Resin'!$A432,'Resin Fractions'!$A$24:$A$41,0),MATCH('Disposed Waste by Resin'!F$1,'Resin Fractions'!$A$24:$I$24,0)))*$E432</f>
        <v>1949.6949095394998</v>
      </c>
      <c r="G432" s="9">
        <f>(INDEX('Resin Fractions'!$A$24:$I$41,MATCH('Disposed Waste by Resin'!$A432,'Resin Fractions'!$A$24:$A$41,0),MATCH('Disposed Waste by Resin'!G$1,'Resin Fractions'!$A$24:$I$24,0)))*$E432</f>
        <v>3493.7233949996148</v>
      </c>
      <c r="H432" s="9">
        <f>(INDEX('Resin Fractions'!$A$24:$I$41,MATCH('Disposed Waste by Resin'!$A432,'Resin Fractions'!$A$24:$A$41,0),MATCH('Disposed Waste by Resin'!H$1,'Resin Fractions'!$A$24:$I$24,0)))*$E432</f>
        <v>4694.3107776916595</v>
      </c>
      <c r="I432" s="9">
        <f>(INDEX('Resin Fractions'!$A$24:$I$41,MATCH('Disposed Waste by Resin'!$A432,'Resin Fractions'!$A$24:$A$41,0),MATCH('Disposed Waste by Resin'!I$1,'Resin Fractions'!$A$24:$I$24,0)))*$E432</f>
        <v>7476.1819613072312</v>
      </c>
      <c r="J432" s="9">
        <f>(INDEX('Resin Fractions'!$A$24:$I$41,MATCH('Disposed Waste by Resin'!$A432,'Resin Fractions'!$A$24:$A$41,0),MATCH('Disposed Waste by Resin'!J$1,'Resin Fractions'!$A$24:$I$24,0)))*$E432</f>
        <v>407.9340538745405</v>
      </c>
      <c r="K432" s="9">
        <f>(INDEX('Resin Fractions'!$A$24:$I$41,MATCH('Disposed Waste by Resin'!$A432,'Resin Fractions'!$A$24:$A$41,0),MATCH('Disposed Waste by Resin'!K$1,'Resin Fractions'!$A$24:$I$24,0)))*$E432</f>
        <v>2291.7465684166632</v>
      </c>
      <c r="L432" s="9">
        <f>(INDEX('Resin Fractions'!$A$24:$I$41,MATCH('Disposed Waste by Resin'!$A432,'Resin Fractions'!$A$24:$A$41,0),MATCH('Disposed Waste by Resin'!L$1,'Resin Fractions'!$A$24:$I$24,0)))*$E432</f>
        <v>1218.0349979915486</v>
      </c>
      <c r="M432" s="9">
        <f>(INDEX('Resin Fractions'!$A$24:$I$41,MATCH('Disposed Waste by Resin'!$A432,'Resin Fractions'!$A$24:$A$41,0),MATCH('Disposed Waste by Resin'!M$1,'Resin Fractions'!$A$24:$I$24,0)))*$E432</f>
        <v>21531.626663820756</v>
      </c>
    </row>
    <row r="433" spans="1:13" x14ac:dyDescent="0.2">
      <c r="A433" s="37">
        <f>'DRS County Waste Raw'!A432</f>
        <v>2014</v>
      </c>
      <c r="B433" s="63" t="str">
        <f>'DRS County Waste Raw'!B432</f>
        <v>plumas</v>
      </c>
      <c r="C433" s="63" t="str">
        <f>'DRS County Waste Raw'!C432</f>
        <v>Mountain </v>
      </c>
      <c r="D433" s="63">
        <f>'DRS County Waste Raw'!D432</f>
        <v>18533</v>
      </c>
      <c r="E433" s="68">
        <f>'DRS County Waste Raw'!E432</f>
        <v>333.28493647912882</v>
      </c>
      <c r="F433" s="9">
        <f>(INDEX('Resin Fractions'!$A$24:$I$41,MATCH('Disposed Waste by Resin'!$A433,'Resin Fractions'!$A$24:$A$41,0),MATCH('Disposed Waste by Resin'!F$1,'Resin Fractions'!$A$24:$I$24,0)))*$E433</f>
        <v>3.1445442356114661</v>
      </c>
      <c r="G433" s="9">
        <f>(INDEX('Resin Fractions'!$A$24:$I$41,MATCH('Disposed Waste by Resin'!$A433,'Resin Fractions'!$A$24:$A$41,0),MATCH('Disposed Waste by Resin'!G$1,'Resin Fractions'!$A$24:$I$24,0)))*$E433</f>
        <v>5.6348137900005044</v>
      </c>
      <c r="H433" s="9">
        <f>(INDEX('Resin Fractions'!$A$24:$I$41,MATCH('Disposed Waste by Resin'!$A433,'Resin Fractions'!$A$24:$A$41,0),MATCH('Disposed Waste by Resin'!H$1,'Resin Fractions'!$A$24:$I$24,0)))*$E433</f>
        <v>7.5711680960615588</v>
      </c>
      <c r="I433" s="9">
        <f>(INDEX('Resin Fractions'!$A$24:$I$41,MATCH('Disposed Waste by Resin'!$A433,'Resin Fractions'!$A$24:$A$41,0),MATCH('Disposed Waste by Resin'!I$1,'Resin Fractions'!$A$24:$I$24,0)))*$E433</f>
        <v>12.057878786975822</v>
      </c>
      <c r="J433" s="9">
        <f>(INDEX('Resin Fractions'!$A$24:$I$41,MATCH('Disposed Waste by Resin'!$A433,'Resin Fractions'!$A$24:$A$41,0),MATCH('Disposed Waste by Resin'!J$1,'Resin Fractions'!$A$24:$I$24,0)))*$E433</f>
        <v>0.65793200328136536</v>
      </c>
      <c r="K433" s="9">
        <f>(INDEX('Resin Fractions'!$A$24:$I$41,MATCH('Disposed Waste by Resin'!$A433,'Resin Fractions'!$A$24:$A$41,0),MATCH('Disposed Waste by Resin'!K$1,'Resin Fractions'!$A$24:$I$24,0)))*$E433</f>
        <v>3.6962185344675729</v>
      </c>
      <c r="L433" s="9">
        <f>(INDEX('Resin Fractions'!$A$24:$I$41,MATCH('Disposed Waste by Resin'!$A433,'Resin Fractions'!$A$24:$A$41,0),MATCH('Disposed Waste by Resin'!L$1,'Resin Fractions'!$A$24:$I$24,0)))*$E433</f>
        <v>1.9644945026870884</v>
      </c>
      <c r="M433" s="9">
        <f>(INDEX('Resin Fractions'!$A$24:$I$41,MATCH('Disposed Waste by Resin'!$A433,'Resin Fractions'!$A$24:$A$41,0),MATCH('Disposed Waste by Resin'!M$1,'Resin Fractions'!$A$24:$I$24,0)))*$E433</f>
        <v>34.727049949085377</v>
      </c>
    </row>
    <row r="434" spans="1:13" x14ac:dyDescent="0.2">
      <c r="A434" s="37">
        <f>'DRS County Waste Raw'!A433</f>
        <v>2014</v>
      </c>
      <c r="B434" s="63" t="str">
        <f>'DRS County Waste Raw'!B433</f>
        <v>riverside</v>
      </c>
      <c r="C434" s="63" t="str">
        <f>'DRS County Waste Raw'!C433</f>
        <v>Southern </v>
      </c>
      <c r="D434" s="63">
        <f>'DRS County Waste Raw'!D433</f>
        <v>2290907</v>
      </c>
      <c r="E434" s="68">
        <f>'DRS County Waste Raw'!E433</f>
        <v>1721654.8911070779</v>
      </c>
      <c r="F434" s="9">
        <f>(INDEX('Resin Fractions'!$A$24:$I$41,MATCH('Disposed Waste by Resin'!$A434,'Resin Fractions'!$A$24:$A$41,0),MATCH('Disposed Waste by Resin'!F$1,'Resin Fractions'!$A$24:$I$24,0)))*$E434</f>
        <v>16243.818339752886</v>
      </c>
      <c r="G434" s="9">
        <f>(INDEX('Resin Fractions'!$A$24:$I$41,MATCH('Disposed Waste by Resin'!$A434,'Resin Fractions'!$A$24:$A$41,0),MATCH('Disposed Waste by Resin'!G$1,'Resin Fractions'!$A$24:$I$24,0)))*$E434</f>
        <v>29107.840349812792</v>
      </c>
      <c r="H434" s="9">
        <f>(INDEX('Resin Fractions'!$A$24:$I$41,MATCH('Disposed Waste by Resin'!$A434,'Resin Fractions'!$A$24:$A$41,0),MATCH('Disposed Waste by Resin'!H$1,'Resin Fractions'!$A$24:$I$24,0)))*$E434</f>
        <v>39110.494226595591</v>
      </c>
      <c r="I434" s="9">
        <f>(INDEX('Resin Fractions'!$A$24:$I$41,MATCH('Disposed Waste by Resin'!$A434,'Resin Fractions'!$A$24:$A$41,0),MATCH('Disposed Waste by Resin'!I$1,'Resin Fractions'!$A$24:$I$24,0)))*$E434</f>
        <v>62287.561536022848</v>
      </c>
      <c r="J434" s="9">
        <f>(INDEX('Resin Fractions'!$A$24:$I$41,MATCH('Disposed Waste by Resin'!$A434,'Resin Fractions'!$A$24:$A$41,0),MATCH('Disposed Waste by Resin'!J$1,'Resin Fractions'!$A$24:$I$24,0)))*$E434</f>
        <v>3398.6890119655181</v>
      </c>
      <c r="K434" s="9">
        <f>(INDEX('Resin Fractions'!$A$24:$I$41,MATCH('Disposed Waste by Resin'!$A434,'Resin Fractions'!$A$24:$A$41,0),MATCH('Disposed Waste by Resin'!K$1,'Resin Fractions'!$A$24:$I$24,0)))*$E434</f>
        <v>19093.610367431767</v>
      </c>
      <c r="L434" s="9">
        <f>(INDEX('Resin Fractions'!$A$24:$I$41,MATCH('Disposed Waste by Resin'!$A434,'Resin Fractions'!$A$24:$A$41,0),MATCH('Disposed Waste by Resin'!L$1,'Resin Fractions'!$A$24:$I$24,0)))*$E434</f>
        <v>10148.018103770477</v>
      </c>
      <c r="M434" s="9">
        <f>(INDEX('Resin Fractions'!$A$24:$I$41,MATCH('Disposed Waste by Resin'!$A434,'Resin Fractions'!$A$24:$A$41,0),MATCH('Disposed Waste by Resin'!M$1,'Resin Fractions'!$A$24:$I$24,0)))*$E434</f>
        <v>179390.03193535187</v>
      </c>
    </row>
    <row r="435" spans="1:13" x14ac:dyDescent="0.2">
      <c r="A435" s="37">
        <f>'DRS County Waste Raw'!A434</f>
        <v>2014</v>
      </c>
      <c r="B435" s="63" t="str">
        <f>'DRS County Waste Raw'!B434</f>
        <v>sacramento</v>
      </c>
      <c r="C435" s="63" t="str">
        <f>'DRS County Waste Raw'!C434</f>
        <v>Central Valley </v>
      </c>
      <c r="D435" s="63">
        <f>'DRS County Waste Raw'!D434</f>
        <v>1466176</v>
      </c>
      <c r="E435" s="68">
        <f>'DRS County Waste Raw'!E434</f>
        <v>958740.97096188739</v>
      </c>
      <c r="F435" s="9">
        <f>(INDEX('Resin Fractions'!$A$24:$I$41,MATCH('Disposed Waste by Resin'!$A435,'Resin Fractions'!$A$24:$A$41,0),MATCH('Disposed Waste by Resin'!F$1,'Resin Fractions'!$A$24:$I$24,0)))*$E435</f>
        <v>9045.7235347374844</v>
      </c>
      <c r="G435" s="9">
        <f>(INDEX('Resin Fractions'!$A$24:$I$41,MATCH('Disposed Waste by Resin'!$A435,'Resin Fractions'!$A$24:$A$41,0),MATCH('Disposed Waste by Resin'!G$1,'Resin Fractions'!$A$24:$I$24,0)))*$E435</f>
        <v>16209.333974962965</v>
      </c>
      <c r="H435" s="9">
        <f>(INDEX('Resin Fractions'!$A$24:$I$41,MATCH('Disposed Waste by Resin'!$A435,'Resin Fractions'!$A$24:$A$41,0),MATCH('Disposed Waste by Resin'!H$1,'Resin Fractions'!$A$24:$I$24,0)))*$E435</f>
        <v>21779.529337319113</v>
      </c>
      <c r="I435" s="9">
        <f>(INDEX('Resin Fractions'!$A$24:$I$41,MATCH('Disposed Waste by Resin'!$A435,'Resin Fractions'!$A$24:$A$41,0),MATCH('Disposed Waste by Resin'!I$1,'Resin Fractions'!$A$24:$I$24,0)))*$E435</f>
        <v>34686.18335437397</v>
      </c>
      <c r="J435" s="9">
        <f>(INDEX('Resin Fractions'!$A$24:$I$41,MATCH('Disposed Waste by Resin'!$A435,'Resin Fractions'!$A$24:$A$41,0),MATCH('Disposed Waste by Resin'!J$1,'Resin Fractions'!$A$24:$I$24,0)))*$E435</f>
        <v>1892.6338955387425</v>
      </c>
      <c r="K435" s="9">
        <f>(INDEX('Resin Fractions'!$A$24:$I$41,MATCH('Disposed Waste by Resin'!$A435,'Resin Fractions'!$A$24:$A$41,0),MATCH('Disposed Waste by Resin'!K$1,'Resin Fractions'!$A$24:$I$24,0)))*$E435</f>
        <v>10632.692206431844</v>
      </c>
      <c r="L435" s="9">
        <f>(INDEX('Resin Fractions'!$A$24:$I$41,MATCH('Disposed Waste by Resin'!$A435,'Resin Fractions'!$A$24:$A$41,0),MATCH('Disposed Waste by Resin'!L$1,'Resin Fractions'!$A$24:$I$24,0)))*$E435</f>
        <v>5651.144593729502</v>
      </c>
      <c r="M435" s="9">
        <f>(INDEX('Resin Fractions'!$A$24:$I$41,MATCH('Disposed Waste by Resin'!$A435,'Resin Fractions'!$A$24:$A$41,0),MATCH('Disposed Waste by Resin'!M$1,'Resin Fractions'!$A$24:$I$24,0)))*$E435</f>
        <v>99897.240897093609</v>
      </c>
    </row>
    <row r="436" spans="1:13" x14ac:dyDescent="0.2">
      <c r="A436" s="37">
        <f>'DRS County Waste Raw'!A435</f>
        <v>2014</v>
      </c>
      <c r="B436" s="63" t="str">
        <f>'DRS County Waste Raw'!B435</f>
        <v>sanbenito</v>
      </c>
      <c r="C436" s="63" t="str">
        <f>'DRS County Waste Raw'!C435</f>
        <v>Coastal </v>
      </c>
      <c r="D436" s="63">
        <f>'DRS County Waste Raw'!D435</f>
        <v>57656</v>
      </c>
      <c r="E436" s="68">
        <f>'DRS County Waste Raw'!E435</f>
        <v>45830.471869328489</v>
      </c>
      <c r="F436" s="9">
        <f>(INDEX('Resin Fractions'!$A$24:$I$41,MATCH('Disposed Waste by Resin'!$A436,'Resin Fractions'!$A$24:$A$41,0),MATCH('Disposed Waste by Resin'!F$1,'Resin Fractions'!$A$24:$I$24,0)))*$E436</f>
        <v>432.41062033739792</v>
      </c>
      <c r="G436" s="9">
        <f>(INDEX('Resin Fractions'!$A$24:$I$41,MATCH('Disposed Waste by Resin'!$A436,'Resin Fractions'!$A$24:$A$41,0),MATCH('Disposed Waste by Resin'!G$1,'Resin Fractions'!$A$24:$I$24,0)))*$E436</f>
        <v>774.85102573093468</v>
      </c>
      <c r="H436" s="9">
        <f>(INDEX('Resin Fractions'!$A$24:$I$41,MATCH('Disposed Waste by Resin'!$A436,'Resin Fractions'!$A$24:$A$41,0),MATCH('Disposed Waste by Resin'!H$1,'Resin Fractions'!$A$24:$I$24,0)))*$E436</f>
        <v>1041.121780390564</v>
      </c>
      <c r="I436" s="9">
        <f>(INDEX('Resin Fractions'!$A$24:$I$41,MATCH('Disposed Waste by Resin'!$A436,'Resin Fractions'!$A$24:$A$41,0),MATCH('Disposed Waste by Resin'!I$1,'Resin Fractions'!$A$24:$I$24,0)))*$E436</f>
        <v>1658.0955634785328</v>
      </c>
      <c r="J436" s="9">
        <f>(INDEX('Resin Fractions'!$A$24:$I$41,MATCH('Disposed Waste by Resin'!$A436,'Resin Fractions'!$A$24:$A$41,0),MATCH('Disposed Waste by Resin'!J$1,'Resin Fractions'!$A$24:$I$24,0)))*$E436</f>
        <v>90.47313835081124</v>
      </c>
      <c r="K436" s="9">
        <f>(INDEX('Resin Fractions'!$A$24:$I$41,MATCH('Disposed Waste by Resin'!$A436,'Resin Fractions'!$A$24:$A$41,0),MATCH('Disposed Waste by Resin'!K$1,'Resin Fractions'!$A$24:$I$24,0)))*$E436</f>
        <v>508.27211501475978</v>
      </c>
      <c r="L436" s="9">
        <f>(INDEX('Resin Fractions'!$A$24:$I$41,MATCH('Disposed Waste by Resin'!$A436,'Resin Fractions'!$A$24:$A$41,0),MATCH('Disposed Waste by Resin'!L$1,'Resin Fractions'!$A$24:$I$24,0)))*$E436</f>
        <v>270.14035195823863</v>
      </c>
      <c r="M436" s="9">
        <f>(INDEX('Resin Fractions'!$A$24:$I$41,MATCH('Disposed Waste by Resin'!$A436,'Resin Fractions'!$A$24:$A$41,0),MATCH('Disposed Waste by Resin'!M$1,'Resin Fractions'!$A$24:$I$24,0)))*$E436</f>
        <v>4775.3645952612387</v>
      </c>
    </row>
    <row r="437" spans="1:13" x14ac:dyDescent="0.2">
      <c r="A437" s="37">
        <f>'DRS County Waste Raw'!A436</f>
        <v>2014</v>
      </c>
      <c r="B437" s="63" t="str">
        <f>'DRS County Waste Raw'!B436</f>
        <v>sanbernardino</v>
      </c>
      <c r="C437" s="63" t="str">
        <f>'DRS County Waste Raw'!C436</f>
        <v>Southern </v>
      </c>
      <c r="D437" s="63">
        <f>'DRS County Waste Raw'!D436</f>
        <v>2094951</v>
      </c>
      <c r="E437" s="68">
        <f>'DRS County Waste Raw'!E436</f>
        <v>1442368.765880218</v>
      </c>
      <c r="F437" s="9">
        <f>(INDEX('Resin Fractions'!$A$24:$I$41,MATCH('Disposed Waste by Resin'!$A437,'Resin Fractions'!$A$24:$A$41,0),MATCH('Disposed Waste by Resin'!F$1,'Resin Fractions'!$A$24:$I$24,0)))*$E437</f>
        <v>13608.753027632543</v>
      </c>
      <c r="G437" s="9">
        <f>(INDEX('Resin Fractions'!$A$24:$I$41,MATCH('Disposed Waste by Resin'!$A437,'Resin Fractions'!$A$24:$A$41,0),MATCH('Disposed Waste by Resin'!G$1,'Resin Fractions'!$A$24:$I$24,0)))*$E437</f>
        <v>24385.978850732805</v>
      </c>
      <c r="H437" s="9">
        <f>(INDEX('Resin Fractions'!$A$24:$I$41,MATCH('Disposed Waste by Resin'!$A437,'Resin Fractions'!$A$24:$A$41,0),MATCH('Disposed Waste by Resin'!H$1,'Resin Fractions'!$A$24:$I$24,0)))*$E437</f>
        <v>32766.00646387706</v>
      </c>
      <c r="I437" s="9">
        <f>(INDEX('Resin Fractions'!$A$24:$I$41,MATCH('Disposed Waste by Resin'!$A437,'Resin Fractions'!$A$24:$A$41,0),MATCH('Disposed Waste by Resin'!I$1,'Resin Fractions'!$A$24:$I$24,0)))*$E437</f>
        <v>52183.29975796162</v>
      </c>
      <c r="J437" s="9">
        <f>(INDEX('Resin Fractions'!$A$24:$I$41,MATCH('Disposed Waste by Resin'!$A437,'Resin Fractions'!$A$24:$A$41,0),MATCH('Disposed Waste by Resin'!J$1,'Resin Fractions'!$A$24:$I$24,0)))*$E437</f>
        <v>2847.3551239105291</v>
      </c>
      <c r="K437" s="9">
        <f>(INDEX('Resin Fractions'!$A$24:$I$41,MATCH('Disposed Waste by Resin'!$A437,'Resin Fractions'!$A$24:$A$41,0),MATCH('Disposed Waste by Resin'!K$1,'Resin Fractions'!$A$24:$I$24,0)))*$E437</f>
        <v>15996.253002923946</v>
      </c>
      <c r="L437" s="9">
        <f>(INDEX('Resin Fractions'!$A$24:$I$41,MATCH('Disposed Waste by Resin'!$A437,'Resin Fractions'!$A$24:$A$41,0),MATCH('Disposed Waste by Resin'!L$1,'Resin Fractions'!$A$24:$I$24,0)))*$E437</f>
        <v>8501.8109169680138</v>
      </c>
      <c r="M437" s="9">
        <f>(INDEX('Resin Fractions'!$A$24:$I$41,MATCH('Disposed Waste by Resin'!$A437,'Resin Fractions'!$A$24:$A$41,0),MATCH('Disposed Waste by Resin'!M$1,'Resin Fractions'!$A$24:$I$24,0)))*$E437</f>
        <v>150289.4571440065</v>
      </c>
    </row>
    <row r="438" spans="1:13" x14ac:dyDescent="0.2">
      <c r="A438" s="37">
        <f>'DRS County Waste Raw'!A437</f>
        <v>2014</v>
      </c>
      <c r="B438" s="63" t="str">
        <f>'DRS County Waste Raw'!B437</f>
        <v>sandiego</v>
      </c>
      <c r="C438" s="63" t="str">
        <f>'DRS County Waste Raw'!C437</f>
        <v>Southern </v>
      </c>
      <c r="D438" s="63">
        <f>'DRS County Waste Raw'!D437</f>
        <v>3232762</v>
      </c>
      <c r="E438" s="68">
        <f>'DRS County Waste Raw'!E437</f>
        <v>2842077.540834846</v>
      </c>
      <c r="F438" s="9">
        <f>(INDEX('Resin Fractions'!$A$24:$I$41,MATCH('Disposed Waste by Resin'!$A438,'Resin Fractions'!$A$24:$A$41,0),MATCH('Disposed Waste by Resin'!F$1,'Resin Fractions'!$A$24:$I$24,0)))*$E438</f>
        <v>26815.00893081223</v>
      </c>
      <c r="G438" s="9">
        <f>(INDEX('Resin Fractions'!$A$24:$I$41,MATCH('Disposed Waste by Resin'!$A438,'Resin Fractions'!$A$24:$A$41,0),MATCH('Disposed Waste by Resin'!G$1,'Resin Fractions'!$A$24:$I$24,0)))*$E438</f>
        <v>48050.709667611358</v>
      </c>
      <c r="H438" s="9">
        <f>(INDEX('Resin Fractions'!$A$24:$I$41,MATCH('Disposed Waste by Resin'!$A438,'Resin Fractions'!$A$24:$A$41,0),MATCH('Disposed Waste by Resin'!H$1,'Resin Fractions'!$A$24:$I$24,0)))*$E438</f>
        <v>64562.914336962189</v>
      </c>
      <c r="I438" s="9">
        <f>(INDEX('Resin Fractions'!$A$24:$I$41,MATCH('Disposed Waste by Resin'!$A438,'Resin Fractions'!$A$24:$A$41,0),MATCH('Disposed Waste by Resin'!I$1,'Resin Fractions'!$A$24:$I$24,0)))*$E438</f>
        <v>102823.20843120055</v>
      </c>
      <c r="J438" s="9">
        <f>(INDEX('Resin Fractions'!$A$24:$I$41,MATCH('Disposed Waste by Resin'!$A438,'Resin Fractions'!$A$24:$A$41,0),MATCH('Disposed Waste by Resin'!J$1,'Resin Fractions'!$A$24:$I$24,0)))*$E438</f>
        <v>5610.495900823722</v>
      </c>
      <c r="K438" s="9">
        <f>(INDEX('Resin Fractions'!$A$24:$I$41,MATCH('Disposed Waste by Resin'!$A438,'Resin Fractions'!$A$24:$A$41,0),MATCH('Disposed Waste by Resin'!K$1,'Resin Fractions'!$A$24:$I$24,0)))*$E438</f>
        <v>31519.395367229939</v>
      </c>
      <c r="L438" s="9">
        <f>(INDEX('Resin Fractions'!$A$24:$I$41,MATCH('Disposed Waste by Resin'!$A438,'Resin Fractions'!$A$24:$A$41,0),MATCH('Disposed Waste by Resin'!L$1,'Resin Fractions'!$A$24:$I$24,0)))*$E438</f>
        <v>16752.169372437664</v>
      </c>
      <c r="M438" s="9">
        <f>(INDEX('Resin Fractions'!$A$24:$I$41,MATCH('Disposed Waste by Resin'!$A438,'Resin Fractions'!$A$24:$A$41,0),MATCH('Disposed Waste by Resin'!M$1,'Resin Fractions'!$A$24:$I$24,0)))*$E438</f>
        <v>296133.90200707765</v>
      </c>
    </row>
    <row r="439" spans="1:13" x14ac:dyDescent="0.2">
      <c r="A439" s="37">
        <f>'DRS County Waste Raw'!A438</f>
        <v>2014</v>
      </c>
      <c r="B439" s="63" t="str">
        <f>'DRS County Waste Raw'!B438</f>
        <v>sanfrancisco</v>
      </c>
      <c r="C439" s="63" t="str">
        <f>'DRS County Waste Raw'!C438</f>
        <v>Bay Area </v>
      </c>
      <c r="D439" s="63">
        <f>'DRS County Waste Raw'!D438</f>
        <v>852948</v>
      </c>
      <c r="E439" s="68">
        <f>'DRS County Waste Raw'!E438</f>
        <v>480466.66969146999</v>
      </c>
      <c r="F439" s="9">
        <f>(INDEX('Resin Fractions'!$A$24:$I$41,MATCH('Disposed Waste by Resin'!$A439,'Resin Fractions'!$A$24:$A$41,0),MATCH('Disposed Waste by Resin'!F$1,'Resin Fractions'!$A$24:$I$24,0)))*$E439</f>
        <v>4533.204268223396</v>
      </c>
      <c r="G439" s="9">
        <f>(INDEX('Resin Fractions'!$A$24:$I$41,MATCH('Disposed Waste by Resin'!$A439,'Resin Fractions'!$A$24:$A$41,0),MATCH('Disposed Waste by Resin'!G$1,'Resin Fractions'!$A$24:$I$24,0)))*$E439</f>
        <v>8123.2000600262745</v>
      </c>
      <c r="H439" s="9">
        <f>(INDEX('Resin Fractions'!$A$24:$I$41,MATCH('Disposed Waste by Resin'!$A439,'Resin Fractions'!$A$24:$A$41,0),MATCH('Disposed Waste by Resin'!H$1,'Resin Fractions'!$A$24:$I$24,0)))*$E439</f>
        <v>10914.666468932377</v>
      </c>
      <c r="I439" s="9">
        <f>(INDEX('Resin Fractions'!$A$24:$I$41,MATCH('Disposed Waste by Resin'!$A439,'Resin Fractions'!$A$24:$A$41,0),MATCH('Disposed Waste by Resin'!I$1,'Resin Fractions'!$A$24:$I$24,0)))*$E439</f>
        <v>17382.750404276052</v>
      </c>
      <c r="J439" s="9">
        <f>(INDEX('Resin Fractions'!$A$24:$I$41,MATCH('Disposed Waste by Resin'!$A439,'Resin Fractions'!$A$24:$A$41,0),MATCH('Disposed Waste by Resin'!J$1,'Resin Fractions'!$A$24:$I$24,0)))*$E439</f>
        <v>948.48090597647172</v>
      </c>
      <c r="K439" s="9">
        <f>(INDEX('Resin Fractions'!$A$24:$I$41,MATCH('Disposed Waste by Resin'!$A439,'Resin Fractions'!$A$24:$A$41,0),MATCH('Disposed Waste by Resin'!K$1,'Resin Fractions'!$A$24:$I$24,0)))*$E439</f>
        <v>5328.503077482269</v>
      </c>
      <c r="L439" s="9">
        <f>(INDEX('Resin Fractions'!$A$24:$I$41,MATCH('Disposed Waste by Resin'!$A439,'Resin Fractions'!$A$24:$A$41,0),MATCH('Disposed Waste by Resin'!L$1,'Resin Fractions'!$A$24:$I$24,0)))*$E439</f>
        <v>2832.0335785484076</v>
      </c>
      <c r="M439" s="9">
        <f>(INDEX('Resin Fractions'!$A$24:$I$41,MATCH('Disposed Waste by Resin'!$A439,'Resin Fractions'!$A$24:$A$41,0),MATCH('Disposed Waste by Resin'!M$1,'Resin Fractions'!$A$24:$I$24,0)))*$E439</f>
        <v>50062.838763465246</v>
      </c>
    </row>
    <row r="440" spans="1:13" x14ac:dyDescent="0.2">
      <c r="A440" s="37">
        <f>'DRS County Waste Raw'!A439</f>
        <v>2014</v>
      </c>
      <c r="B440" s="63" t="str">
        <f>'DRS County Waste Raw'!B439</f>
        <v>sanjoaquin</v>
      </c>
      <c r="C440" s="63" t="str">
        <f>'DRS County Waste Raw'!C439</f>
        <v>Central Valley </v>
      </c>
      <c r="D440" s="63">
        <f>'DRS County Waste Raw'!D439</f>
        <v>711119</v>
      </c>
      <c r="E440" s="68">
        <f>'DRS County Waste Raw'!E439</f>
        <v>580014.39201451896</v>
      </c>
      <c r="F440" s="9">
        <f>(INDEX('Resin Fractions'!$A$24:$I$41,MATCH('Disposed Waste by Resin'!$A440,'Resin Fractions'!$A$24:$A$41,0),MATCH('Disposed Waste by Resin'!F$1,'Resin Fractions'!$A$24:$I$24,0)))*$E440</f>
        <v>5472.4372851911385</v>
      </c>
      <c r="G440" s="9">
        <f>(INDEX('Resin Fractions'!$A$24:$I$41,MATCH('Disposed Waste by Resin'!$A440,'Resin Fractions'!$A$24:$A$41,0),MATCH('Disposed Waste by Resin'!G$1,'Resin Fractions'!$A$24:$I$24,0)))*$E440</f>
        <v>9806.2430575131548</v>
      </c>
      <c r="H440" s="9">
        <f>(INDEX('Resin Fractions'!$A$24:$I$41,MATCH('Disposed Waste by Resin'!$A440,'Resin Fractions'!$A$24:$A$41,0),MATCH('Disposed Waste by Resin'!H$1,'Resin Fractions'!$A$24:$I$24,0)))*$E440</f>
        <v>13176.072421598534</v>
      </c>
      <c r="I440" s="9">
        <f>(INDEX('Resin Fractions'!$A$24:$I$41,MATCH('Disposed Waste by Resin'!$A440,'Resin Fractions'!$A$24:$A$41,0),MATCH('Disposed Waste by Resin'!I$1,'Resin Fractions'!$A$24:$I$24,0)))*$E440</f>
        <v>20984.27641973706</v>
      </c>
      <c r="J440" s="9">
        <f>(INDEX('Resin Fractions'!$A$24:$I$41,MATCH('Disposed Waste by Resin'!$A440,'Resin Fractions'!$A$24:$A$41,0),MATCH('Disposed Waste by Resin'!J$1,'Resin Fractions'!$A$24:$I$24,0)))*$E440</f>
        <v>1144.9963352725156</v>
      </c>
      <c r="K440" s="9">
        <f>(INDEX('Resin Fractions'!$A$24:$I$41,MATCH('Disposed Waste by Resin'!$A440,'Resin Fractions'!$A$24:$A$41,0),MATCH('Disposed Waste by Resin'!K$1,'Resin Fractions'!$A$24:$I$24,0)))*$E440</f>
        <v>6432.513778360516</v>
      </c>
      <c r="L440" s="9">
        <f>(INDEX('Resin Fractions'!$A$24:$I$41,MATCH('Disposed Waste by Resin'!$A440,'Resin Fractions'!$A$24:$A$41,0),MATCH('Disposed Waste by Resin'!L$1,'Resin Fractions'!$A$24:$I$24,0)))*$E440</f>
        <v>3418.8016315080922</v>
      </c>
      <c r="M440" s="9">
        <f>(INDEX('Resin Fractions'!$A$24:$I$41,MATCH('Disposed Waste by Resin'!$A440,'Resin Fractions'!$A$24:$A$41,0),MATCH('Disposed Waste by Resin'!M$1,'Resin Fractions'!$A$24:$I$24,0)))*$E440</f>
        <v>60435.340929181002</v>
      </c>
    </row>
    <row r="441" spans="1:13" x14ac:dyDescent="0.2">
      <c r="A441" s="37">
        <f>'DRS County Waste Raw'!A440</f>
        <v>2014</v>
      </c>
      <c r="B441" s="63" t="str">
        <f>'DRS County Waste Raw'!B440</f>
        <v>sanluisobispo</v>
      </c>
      <c r="C441" s="63" t="str">
        <f>'DRS County Waste Raw'!C440</f>
        <v>Coastal </v>
      </c>
      <c r="D441" s="63">
        <f>'DRS County Waste Raw'!D440</f>
        <v>276091</v>
      </c>
      <c r="E441" s="68">
        <f>'DRS County Waste Raw'!E440</f>
        <v>220851.18874773139</v>
      </c>
      <c r="F441" s="9">
        <f>(INDEX('Resin Fractions'!$A$24:$I$41,MATCH('Disposed Waste by Resin'!$A441,'Resin Fractions'!$A$24:$A$41,0),MATCH('Disposed Waste by Resin'!F$1,'Resin Fractions'!$A$24:$I$24,0)))*$E441</f>
        <v>2083.731535667855</v>
      </c>
      <c r="G441" s="9">
        <f>(INDEX('Resin Fractions'!$A$24:$I$41,MATCH('Disposed Waste by Resin'!$A441,'Resin Fractions'!$A$24:$A$41,0),MATCH('Disposed Waste by Resin'!G$1,'Resin Fractions'!$A$24:$I$24,0)))*$E441</f>
        <v>3733.9080998989348</v>
      </c>
      <c r="H441" s="9">
        <f>(INDEX('Resin Fractions'!$A$24:$I$41,MATCH('Disposed Waste by Resin'!$A441,'Resin Fractions'!$A$24:$A$41,0),MATCH('Disposed Waste by Resin'!H$1,'Resin Fractions'!$A$24:$I$24,0)))*$E441</f>
        <v>5017.0328484942038</v>
      </c>
      <c r="I441" s="9">
        <f>(INDEX('Resin Fractions'!$A$24:$I$41,MATCH('Disposed Waste by Resin'!$A441,'Resin Fractions'!$A$24:$A$41,0),MATCH('Disposed Waste by Resin'!I$1,'Resin Fractions'!$A$24:$I$24,0)))*$E441</f>
        <v>7990.1506861124744</v>
      </c>
      <c r="J441" s="9">
        <f>(INDEX('Resin Fractions'!$A$24:$I$41,MATCH('Disposed Waste by Resin'!$A441,'Resin Fractions'!$A$24:$A$41,0),MATCH('Disposed Waste by Resin'!J$1,'Resin Fractions'!$A$24:$I$24,0)))*$E441</f>
        <v>435.97849508258605</v>
      </c>
      <c r="K441" s="9">
        <f>(INDEX('Resin Fractions'!$A$24:$I$41,MATCH('Disposed Waste by Resin'!$A441,'Resin Fractions'!$A$24:$A$41,0),MATCH('Disposed Waste by Resin'!K$1,'Resin Fractions'!$A$24:$I$24,0)))*$E441</f>
        <v>2449.298386636447</v>
      </c>
      <c r="L441" s="9">
        <f>(INDEX('Resin Fractions'!$A$24:$I$41,MATCH('Disposed Waste by Resin'!$A441,'Resin Fractions'!$A$24:$A$41,0),MATCH('Disposed Waste by Resin'!L$1,'Resin Fractions'!$A$24:$I$24,0)))*$E441</f>
        <v>1301.7718436068485</v>
      </c>
      <c r="M441" s="9">
        <f>(INDEX('Resin Fractions'!$A$24:$I$41,MATCH('Disposed Waste by Resin'!$A441,'Resin Fractions'!$A$24:$A$41,0),MATCH('Disposed Waste by Resin'!M$1,'Resin Fractions'!$A$24:$I$24,0)))*$E441</f>
        <v>23011.871895499349</v>
      </c>
    </row>
    <row r="442" spans="1:13" x14ac:dyDescent="0.2">
      <c r="A442" s="37">
        <f>'DRS County Waste Raw'!A441</f>
        <v>2014</v>
      </c>
      <c r="B442" s="63" t="str">
        <f>'DRS County Waste Raw'!B441</f>
        <v>sanmateo</v>
      </c>
      <c r="C442" s="63" t="str">
        <f>'DRS County Waste Raw'!C441</f>
        <v>Bay Area </v>
      </c>
      <c r="D442" s="63">
        <f>'DRS County Waste Raw'!D441</f>
        <v>754234</v>
      </c>
      <c r="E442" s="68">
        <f>'DRS County Waste Raw'!E441</f>
        <v>499694.2377495463</v>
      </c>
      <c r="F442" s="9">
        <f>(INDEX('Resin Fractions'!$A$24:$I$41,MATCH('Disposed Waste by Resin'!$A442,'Resin Fractions'!$A$24:$A$41,0),MATCH('Disposed Waste by Resin'!F$1,'Resin Fractions'!$A$24:$I$24,0)))*$E442</f>
        <v>4714.6164224616878</v>
      </c>
      <c r="G442" s="9">
        <f>(INDEX('Resin Fractions'!$A$24:$I$41,MATCH('Disposed Waste by Resin'!$A442,'Resin Fractions'!$A$24:$A$41,0),MATCH('Disposed Waste by Resin'!G$1,'Resin Fractions'!$A$24:$I$24,0)))*$E442</f>
        <v>8448.2785552813602</v>
      </c>
      <c r="H442" s="9">
        <f>(INDEX('Resin Fractions'!$A$24:$I$41,MATCH('Disposed Waste by Resin'!$A442,'Resin Fractions'!$A$24:$A$41,0),MATCH('Disposed Waste by Resin'!H$1,'Resin Fractions'!$A$24:$I$24,0)))*$E442</f>
        <v>11351.455336092222</v>
      </c>
      <c r="I442" s="9">
        <f>(INDEX('Resin Fractions'!$A$24:$I$41,MATCH('Disposed Waste by Resin'!$A442,'Resin Fractions'!$A$24:$A$41,0),MATCH('Disposed Waste by Resin'!I$1,'Resin Fractions'!$A$24:$I$24,0)))*$E442</f>
        <v>18078.382458523218</v>
      </c>
      <c r="J442" s="9">
        <f>(INDEX('Resin Fractions'!$A$24:$I$41,MATCH('Disposed Waste by Resin'!$A442,'Resin Fractions'!$A$24:$A$41,0),MATCH('Disposed Waste by Resin'!J$1,'Resin Fractions'!$A$24:$I$24,0)))*$E442</f>
        <v>986.4377140588291</v>
      </c>
      <c r="K442" s="9">
        <f>(INDEX('Resin Fractions'!$A$24:$I$41,MATCH('Disposed Waste by Resin'!$A442,'Resin Fractions'!$A$24:$A$41,0),MATCH('Disposed Waste by Resin'!K$1,'Resin Fractions'!$A$24:$I$24,0)))*$E442</f>
        <v>5541.741918036495</v>
      </c>
      <c r="L442" s="9">
        <f>(INDEX('Resin Fractions'!$A$24:$I$41,MATCH('Disposed Waste by Resin'!$A442,'Resin Fractions'!$A$24:$A$41,0),MATCH('Disposed Waste by Resin'!L$1,'Resin Fractions'!$A$24:$I$24,0)))*$E442</f>
        <v>2945.3673887984792</v>
      </c>
      <c r="M442" s="9">
        <f>(INDEX('Resin Fractions'!$A$24:$I$41,MATCH('Disposed Waste by Resin'!$A442,'Resin Fractions'!$A$24:$A$41,0),MATCH('Disposed Waste by Resin'!M$1,'Resin Fractions'!$A$24:$I$24,0)))*$E442</f>
        <v>52066.279793252288</v>
      </c>
    </row>
    <row r="443" spans="1:13" x14ac:dyDescent="0.2">
      <c r="A443" s="37">
        <f>'DRS County Waste Raw'!A442</f>
        <v>2014</v>
      </c>
      <c r="B443" s="63" t="str">
        <f>'DRS County Waste Raw'!B442</f>
        <v>santabarbara</v>
      </c>
      <c r="C443" s="63" t="str">
        <f>'DRS County Waste Raw'!C442</f>
        <v>Coastal </v>
      </c>
      <c r="D443" s="63">
        <f>'DRS County Waste Raw'!D442</f>
        <v>437875</v>
      </c>
      <c r="E443" s="68">
        <f>'DRS County Waste Raw'!E442</f>
        <v>320445.74410163338</v>
      </c>
      <c r="F443" s="9">
        <f>(INDEX('Resin Fractions'!$A$24:$I$41,MATCH('Disposed Waste by Resin'!$A443,'Resin Fractions'!$A$24:$A$41,0),MATCH('Disposed Waste by Resin'!F$1,'Resin Fractions'!$A$24:$I$24,0)))*$E443</f>
        <v>3023.4064224025328</v>
      </c>
      <c r="G443" s="9">
        <f>(INDEX('Resin Fractions'!$A$24:$I$41,MATCH('Disposed Waste by Resin'!$A443,'Resin Fractions'!$A$24:$A$41,0),MATCH('Disposed Waste by Resin'!G$1,'Resin Fractions'!$A$24:$I$24,0)))*$E443</f>
        <v>5417.742898572109</v>
      </c>
      <c r="H443" s="9">
        <f>(INDEX('Resin Fractions'!$A$24:$I$41,MATCH('Disposed Waste by Resin'!$A443,'Resin Fractions'!$A$24:$A$41,0),MATCH('Disposed Waste by Resin'!H$1,'Resin Fractions'!$A$24:$I$24,0)))*$E443</f>
        <v>7279.5026978752303</v>
      </c>
      <c r="I443" s="9">
        <f>(INDEX('Resin Fractions'!$A$24:$I$41,MATCH('Disposed Waste by Resin'!$A443,'Resin Fractions'!$A$24:$A$41,0),MATCH('Disposed Waste by Resin'!I$1,'Resin Fractions'!$A$24:$I$24,0)))*$E443</f>
        <v>11593.371068607341</v>
      </c>
      <c r="J443" s="9">
        <f>(INDEX('Resin Fractions'!$A$24:$I$41,MATCH('Disposed Waste by Resin'!$A443,'Resin Fractions'!$A$24:$A$41,0),MATCH('Disposed Waste by Resin'!J$1,'Resin Fractions'!$A$24:$I$24,0)))*$E443</f>
        <v>632.586376651254</v>
      </c>
      <c r="K443" s="9">
        <f>(INDEX('Resin Fractions'!$A$24:$I$41,MATCH('Disposed Waste by Resin'!$A443,'Resin Fractions'!$A$24:$A$41,0),MATCH('Disposed Waste by Resin'!K$1,'Resin Fractions'!$A$24:$I$24,0)))*$E443</f>
        <v>3553.8284782753235</v>
      </c>
      <c r="L443" s="9">
        <f>(INDEX('Resin Fractions'!$A$24:$I$41,MATCH('Disposed Waste by Resin'!$A443,'Resin Fractions'!$A$24:$A$41,0),MATCH('Disposed Waste by Resin'!L$1,'Resin Fractions'!$A$24:$I$24,0)))*$E443</f>
        <v>1888.8159463413197</v>
      </c>
      <c r="M443" s="9">
        <f>(INDEX('Resin Fractions'!$A$24:$I$41,MATCH('Disposed Waste by Resin'!$A443,'Resin Fractions'!$A$24:$A$41,0),MATCH('Disposed Waste by Resin'!M$1,'Resin Fractions'!$A$24:$I$24,0)))*$E443</f>
        <v>33389.253888725107</v>
      </c>
    </row>
    <row r="444" spans="1:13" x14ac:dyDescent="0.2">
      <c r="A444" s="37">
        <f>'DRS County Waste Raw'!A443</f>
        <v>2014</v>
      </c>
      <c r="B444" s="63" t="str">
        <f>'DRS County Waste Raw'!B443</f>
        <v>santaclara</v>
      </c>
      <c r="C444" s="63" t="str">
        <f>'DRS County Waste Raw'!C443</f>
        <v>Bay Area </v>
      </c>
      <c r="D444" s="63">
        <f>'DRS County Waste Raw'!D443</f>
        <v>1887079</v>
      </c>
      <c r="E444" s="68">
        <f>'DRS County Waste Raw'!E443</f>
        <v>1129278.012704174</v>
      </c>
      <c r="F444" s="9">
        <f>(INDEX('Resin Fractions'!$A$24:$I$41,MATCH('Disposed Waste by Resin'!$A444,'Resin Fractions'!$A$24:$A$41,0),MATCH('Disposed Waste by Resin'!F$1,'Resin Fractions'!$A$24:$I$24,0)))*$E444</f>
        <v>10654.740963590053</v>
      </c>
      <c r="G444" s="9">
        <f>(INDEX('Resin Fractions'!$A$24:$I$41,MATCH('Disposed Waste by Resin'!$A444,'Resin Fractions'!$A$24:$A$41,0),MATCH('Disposed Waste by Resin'!G$1,'Resin Fractions'!$A$24:$I$24,0)))*$E444</f>
        <v>19092.586019495451</v>
      </c>
      <c r="H444" s="9">
        <f>(INDEX('Resin Fractions'!$A$24:$I$41,MATCH('Disposed Waste by Resin'!$A444,'Resin Fractions'!$A$24:$A$41,0),MATCH('Disposed Waste by Resin'!H$1,'Resin Fractions'!$A$24:$I$24,0)))*$E444</f>
        <v>25653.585642641436</v>
      </c>
      <c r="I444" s="9">
        <f>(INDEX('Resin Fractions'!$A$24:$I$41,MATCH('Disposed Waste by Resin'!$A444,'Resin Fractions'!$A$24:$A$41,0),MATCH('Disposed Waste by Resin'!I$1,'Resin Fractions'!$A$24:$I$24,0)))*$E444</f>
        <v>40856.024091075553</v>
      </c>
      <c r="J444" s="9">
        <f>(INDEX('Resin Fractions'!$A$24:$I$41,MATCH('Disposed Waste by Resin'!$A444,'Resin Fractions'!$A$24:$A$41,0),MATCH('Disposed Waste by Resin'!J$1,'Resin Fractions'!$A$24:$I$24,0)))*$E444</f>
        <v>2229.288107074663</v>
      </c>
      <c r="K444" s="9">
        <f>(INDEX('Resin Fractions'!$A$24:$I$41,MATCH('Disposed Waste by Resin'!$A444,'Resin Fractions'!$A$24:$A$41,0),MATCH('Disposed Waste by Resin'!K$1,'Resin Fractions'!$A$24:$I$24,0)))*$E444</f>
        <v>12523.993329009232</v>
      </c>
      <c r="L444" s="9">
        <f>(INDEX('Resin Fractions'!$A$24:$I$41,MATCH('Disposed Waste by Resin'!$A444,'Resin Fractions'!$A$24:$A$41,0),MATCH('Disposed Waste by Resin'!L$1,'Resin Fractions'!$A$24:$I$24,0)))*$E444</f>
        <v>6656.3477827677816</v>
      </c>
      <c r="M444" s="9">
        <f>(INDEX('Resin Fractions'!$A$24:$I$41,MATCH('Disposed Waste by Resin'!$A444,'Resin Fractions'!$A$24:$A$41,0),MATCH('Disposed Waste by Resin'!M$1,'Resin Fractions'!$A$24:$I$24,0)))*$E444</f>
        <v>117666.56593565416</v>
      </c>
    </row>
    <row r="445" spans="1:13" x14ac:dyDescent="0.2">
      <c r="A445" s="37">
        <f>'DRS County Waste Raw'!A444</f>
        <v>2014</v>
      </c>
      <c r="B445" s="63" t="str">
        <f>'DRS County Waste Raw'!B444</f>
        <v>santacruz</v>
      </c>
      <c r="C445" s="63" t="str">
        <f>'DRS County Waste Raw'!C444</f>
        <v>Coastal </v>
      </c>
      <c r="D445" s="63">
        <f>'DRS County Waste Raw'!D444</f>
        <v>271217</v>
      </c>
      <c r="E445" s="68">
        <f>'DRS County Waste Raw'!E444</f>
        <v>155827.59528130671</v>
      </c>
      <c r="F445" s="9">
        <f>(INDEX('Resin Fractions'!$A$24:$I$41,MATCH('Disposed Waste by Resin'!$A445,'Resin Fractions'!$A$24:$A$41,0),MATCH('Disposed Waste by Resin'!F$1,'Resin Fractions'!$A$24:$I$24,0)))*$E445</f>
        <v>1470.2337635403906</v>
      </c>
      <c r="G445" s="9">
        <f>(INDEX('Resin Fractions'!$A$24:$I$41,MATCH('Disposed Waste by Resin'!$A445,'Resin Fractions'!$A$24:$A$41,0),MATCH('Disposed Waste by Resin'!G$1,'Resin Fractions'!$A$24:$I$24,0)))*$E445</f>
        <v>2634.5609616494353</v>
      </c>
      <c r="H445" s="9">
        <f>(INDEX('Resin Fractions'!$A$24:$I$41,MATCH('Disposed Waste by Resin'!$A445,'Resin Fractions'!$A$24:$A$41,0),MATCH('Disposed Waste by Resin'!H$1,'Resin Fractions'!$A$24:$I$24,0)))*$E445</f>
        <v>3539.9047143965477</v>
      </c>
      <c r="I445" s="9">
        <f>(INDEX('Resin Fractions'!$A$24:$I$41,MATCH('Disposed Waste by Resin'!$A445,'Resin Fractions'!$A$24:$A$41,0),MATCH('Disposed Waste by Resin'!I$1,'Resin Fractions'!$A$24:$I$24,0)))*$E445</f>
        <v>5637.6693030817087</v>
      </c>
      <c r="J445" s="9">
        <f>(INDEX('Resin Fractions'!$A$24:$I$41,MATCH('Disposed Waste by Resin'!$A445,'Resin Fractions'!$A$24:$A$41,0),MATCH('Disposed Waste by Resin'!J$1,'Resin Fractions'!$A$24:$I$24,0)))*$E445</f>
        <v>307.61654880963482</v>
      </c>
      <c r="K445" s="9">
        <f>(INDEX('Resin Fractions'!$A$24:$I$41,MATCH('Disposed Waste by Resin'!$A445,'Resin Fractions'!$A$24:$A$41,0),MATCH('Disposed Waste by Resin'!K$1,'Resin Fractions'!$A$24:$I$24,0)))*$E445</f>
        <v>1728.1694514757839</v>
      </c>
      <c r="L445" s="9">
        <f>(INDEX('Resin Fractions'!$A$24:$I$41,MATCH('Disposed Waste by Resin'!$A445,'Resin Fractions'!$A$24:$A$41,0),MATCH('Disposed Waste by Resin'!L$1,'Resin Fractions'!$A$24:$I$24,0)))*$E445</f>
        <v>918.50072052760095</v>
      </c>
      <c r="M445" s="9">
        <f>(INDEX('Resin Fractions'!$A$24:$I$41,MATCH('Disposed Waste by Resin'!$A445,'Resin Fractions'!$A$24:$A$41,0),MATCH('Disposed Waste by Resin'!M$1,'Resin Fractions'!$A$24:$I$24,0)))*$E445</f>
        <v>16236.655463481102</v>
      </c>
    </row>
    <row r="446" spans="1:13" x14ac:dyDescent="0.2">
      <c r="A446" s="37">
        <f>'DRS County Waste Raw'!A445</f>
        <v>2014</v>
      </c>
      <c r="B446" s="63" t="str">
        <f>'DRS County Waste Raw'!B445</f>
        <v>shasta</v>
      </c>
      <c r="C446" s="63" t="str">
        <f>'DRS County Waste Raw'!C445</f>
        <v>Central Valley </v>
      </c>
      <c r="D446" s="63">
        <f>'DRS County Waste Raw'!D445</f>
        <v>179136</v>
      </c>
      <c r="E446" s="68">
        <f>'DRS County Waste Raw'!E445</f>
        <v>141174.04718693279</v>
      </c>
      <c r="F446" s="9">
        <f>(INDEX('Resin Fractions'!$A$24:$I$41,MATCH('Disposed Waste by Resin'!$A446,'Resin Fractions'!$A$24:$A$41,0),MATCH('Disposed Waste by Resin'!F$1,'Resin Fractions'!$A$24:$I$24,0)))*$E446</f>
        <v>1331.9774994613672</v>
      </c>
      <c r="G446" s="9">
        <f>(INDEX('Resin Fractions'!$A$24:$I$41,MATCH('Disposed Waste by Resin'!$A446,'Resin Fractions'!$A$24:$A$41,0),MATCH('Disposed Waste by Resin'!G$1,'Resin Fractions'!$A$24:$I$24,0)))*$E446</f>
        <v>2386.8149466422897</v>
      </c>
      <c r="H446" s="9">
        <f>(INDEX('Resin Fractions'!$A$24:$I$41,MATCH('Disposed Waste by Resin'!$A446,'Resin Fractions'!$A$24:$A$41,0),MATCH('Disposed Waste by Resin'!H$1,'Resin Fractions'!$A$24:$I$24,0)))*$E446</f>
        <v>3207.022955628026</v>
      </c>
      <c r="I446" s="9">
        <f>(INDEX('Resin Fractions'!$A$24:$I$41,MATCH('Disposed Waste by Resin'!$A446,'Resin Fractions'!$A$24:$A$41,0),MATCH('Disposed Waste by Resin'!I$1,'Resin Fractions'!$A$24:$I$24,0)))*$E446</f>
        <v>5107.5202102734111</v>
      </c>
      <c r="J446" s="9">
        <f>(INDEX('Resin Fractions'!$A$24:$I$41,MATCH('Disposed Waste by Resin'!$A446,'Resin Fractions'!$A$24:$A$41,0),MATCH('Disposed Waste by Resin'!J$1,'Resin Fractions'!$A$24:$I$24,0)))*$E446</f>
        <v>278.68923407780022</v>
      </c>
      <c r="K446" s="9">
        <f>(INDEX('Resin Fractions'!$A$24:$I$41,MATCH('Disposed Waste by Resin'!$A446,'Resin Fractions'!$A$24:$A$41,0),MATCH('Disposed Waste by Resin'!K$1,'Resin Fractions'!$A$24:$I$24,0)))*$E446</f>
        <v>1565.6577081179239</v>
      </c>
      <c r="L446" s="9">
        <f>(INDEX('Resin Fractions'!$A$24:$I$41,MATCH('Disposed Waste by Resin'!$A446,'Resin Fractions'!$A$24:$A$41,0),MATCH('Disposed Waste by Resin'!L$1,'Resin Fractions'!$A$24:$I$24,0)))*$E446</f>
        <v>832.1277359566011</v>
      </c>
      <c r="M446" s="9">
        <f>(INDEX('Resin Fractions'!$A$24:$I$41,MATCH('Disposed Waste by Resin'!$A446,'Resin Fractions'!$A$24:$A$41,0),MATCH('Disposed Waste by Resin'!M$1,'Resin Fractions'!$A$24:$I$24,0)))*$E446</f>
        <v>14709.810290157418</v>
      </c>
    </row>
    <row r="447" spans="1:13" x14ac:dyDescent="0.2">
      <c r="A447" s="37">
        <f>'DRS County Waste Raw'!A446</f>
        <v>2014</v>
      </c>
      <c r="B447" s="63" t="str">
        <f>'DRS County Waste Raw'!B446</f>
        <v>sierra</v>
      </c>
      <c r="C447" s="63" t="str">
        <f>'DRS County Waste Raw'!C446</f>
        <v>Mountain </v>
      </c>
      <c r="D447" s="63">
        <f>'DRS County Waste Raw'!D446</f>
        <v>3204</v>
      </c>
      <c r="E447" s="68">
        <f>'DRS County Waste Raw'!E446</f>
        <v>2638.1941923774948</v>
      </c>
      <c r="F447" s="9">
        <f>(INDEX('Resin Fractions'!$A$24:$I$41,MATCH('Disposed Waste by Resin'!$A447,'Resin Fractions'!$A$24:$A$41,0),MATCH('Disposed Waste by Resin'!F$1,'Resin Fractions'!$A$24:$I$24,0)))*$E447</f>
        <v>24.891369012063979</v>
      </c>
      <c r="G447" s="9">
        <f>(INDEX('Resin Fractions'!$A$24:$I$41,MATCH('Disposed Waste by Resin'!$A447,'Resin Fractions'!$A$24:$A$41,0),MATCH('Disposed Waste by Resin'!G$1,'Resin Fractions'!$A$24:$I$24,0)))*$E447</f>
        <v>44.603675080403406</v>
      </c>
      <c r="H447" s="9">
        <f>(INDEX('Resin Fractions'!$A$24:$I$41,MATCH('Disposed Waste by Resin'!$A447,'Resin Fractions'!$A$24:$A$41,0),MATCH('Disposed Waste by Resin'!H$1,'Resin Fractions'!$A$24:$I$24,0)))*$E447</f>
        <v>59.931336566104349</v>
      </c>
      <c r="I447" s="9">
        <f>(INDEX('Resin Fractions'!$A$24:$I$41,MATCH('Disposed Waste by Resin'!$A447,'Resin Fractions'!$A$24:$A$41,0),MATCH('Disposed Waste by Resin'!I$1,'Resin Fractions'!$A$24:$I$24,0)))*$E447</f>
        <v>95.446935358818692</v>
      </c>
      <c r="J447" s="9">
        <f>(INDEX('Resin Fractions'!$A$24:$I$41,MATCH('Disposed Waste by Resin'!$A447,'Resin Fractions'!$A$24:$A$41,0),MATCH('Disposed Waste by Resin'!J$1,'Resin Fractions'!$A$24:$I$24,0)))*$E447</f>
        <v>5.2080133244932494</v>
      </c>
      <c r="K447" s="9">
        <f>(INDEX('Resin Fractions'!$A$24:$I$41,MATCH('Disposed Waste by Resin'!$A447,'Resin Fractions'!$A$24:$A$41,0),MATCH('Disposed Waste by Resin'!K$1,'Resin Fractions'!$A$24:$I$24,0)))*$E447</f>
        <v>29.258274839556272</v>
      </c>
      <c r="L447" s="9">
        <f>(INDEX('Resin Fractions'!$A$24:$I$41,MATCH('Disposed Waste by Resin'!$A447,'Resin Fractions'!$A$24:$A$41,0),MATCH('Disposed Waste by Resin'!L$1,'Resin Fractions'!$A$24:$I$24,0)))*$E447</f>
        <v>15.550411736868723</v>
      </c>
      <c r="M447" s="9">
        <f>(INDEX('Resin Fractions'!$A$24:$I$41,MATCH('Disposed Waste by Resin'!$A447,'Resin Fractions'!$A$24:$A$41,0),MATCH('Disposed Waste by Resin'!M$1,'Resin Fractions'!$A$24:$I$24,0)))*$E447</f>
        <v>274.89001591830868</v>
      </c>
    </row>
    <row r="448" spans="1:13" x14ac:dyDescent="0.2">
      <c r="A448" s="37">
        <f>'DRS County Waste Raw'!A447</f>
        <v>2014</v>
      </c>
      <c r="B448" s="63" t="str">
        <f>'DRS County Waste Raw'!B447</f>
        <v>siskiyou</v>
      </c>
      <c r="C448" s="63" t="str">
        <f>'DRS County Waste Raw'!C447</f>
        <v>Mountain </v>
      </c>
      <c r="D448" s="63">
        <f>'DRS County Waste Raw'!D447</f>
        <v>44809</v>
      </c>
      <c r="E448" s="68">
        <f>'DRS County Waste Raw'!E447</f>
        <v>20563.012704174231</v>
      </c>
      <c r="F448" s="9">
        <f>(INDEX('Resin Fractions'!$A$24:$I$41,MATCH('Disposed Waste by Resin'!$A448,'Resin Fractions'!$A$24:$A$41,0),MATCH('Disposed Waste by Resin'!F$1,'Resin Fractions'!$A$24:$I$24,0)))*$E448</f>
        <v>194.01207791989629</v>
      </c>
      <c r="G448" s="9">
        <f>(INDEX('Resin Fractions'!$A$24:$I$41,MATCH('Disposed Waste by Resin'!$A448,'Resin Fractions'!$A$24:$A$41,0),MATCH('Disposed Waste by Resin'!G$1,'Resin Fractions'!$A$24:$I$24,0)))*$E448</f>
        <v>347.65671912295539</v>
      </c>
      <c r="H448" s="9">
        <f>(INDEX('Resin Fractions'!$A$24:$I$41,MATCH('Disposed Waste by Resin'!$A448,'Resin Fractions'!$A$24:$A$41,0),MATCH('Disposed Waste by Resin'!H$1,'Resin Fractions'!$A$24:$I$24,0)))*$E448</f>
        <v>467.12589950641808</v>
      </c>
      <c r="I448" s="9">
        <f>(INDEX('Resin Fractions'!$A$24:$I$41,MATCH('Disposed Waste by Resin'!$A448,'Resin Fractions'!$A$24:$A$41,0),MATCH('Disposed Waste by Resin'!I$1,'Resin Fractions'!$A$24:$I$24,0)))*$E448</f>
        <v>743.94695812333487</v>
      </c>
      <c r="J448" s="9">
        <f>(INDEX('Resin Fractions'!$A$24:$I$41,MATCH('Disposed Waste by Resin'!$A448,'Resin Fractions'!$A$24:$A$41,0),MATCH('Disposed Waste by Resin'!J$1,'Resin Fractions'!$A$24:$I$24,0)))*$E448</f>
        <v>40.593086158890188</v>
      </c>
      <c r="K448" s="9">
        <f>(INDEX('Resin Fractions'!$A$24:$I$41,MATCH('Disposed Waste by Resin'!$A448,'Resin Fractions'!$A$24:$A$41,0),MATCH('Disposed Waste by Resin'!K$1,'Resin Fractions'!$A$24:$I$24,0)))*$E448</f>
        <v>228.04927664776295</v>
      </c>
      <c r="L448" s="9">
        <f>(INDEX('Resin Fractions'!$A$24:$I$41,MATCH('Disposed Waste by Resin'!$A448,'Resin Fractions'!$A$24:$A$41,0),MATCH('Disposed Waste by Resin'!L$1,'Resin Fractions'!$A$24:$I$24,0)))*$E448</f>
        <v>121.20537412456605</v>
      </c>
      <c r="M448" s="9">
        <f>(INDEX('Resin Fractions'!$A$24:$I$41,MATCH('Disposed Waste by Resin'!$A448,'Resin Fractions'!$A$24:$A$41,0),MATCH('Disposed Waste by Resin'!M$1,'Resin Fractions'!$A$24:$I$24,0)))*$E448</f>
        <v>2142.5893916038235</v>
      </c>
    </row>
    <row r="449" spans="1:13" x14ac:dyDescent="0.2">
      <c r="A449" s="37">
        <f>'DRS County Waste Raw'!A448</f>
        <v>2014</v>
      </c>
      <c r="B449" s="63" t="str">
        <f>'DRS County Waste Raw'!B448</f>
        <v>solano</v>
      </c>
      <c r="C449" s="63" t="str">
        <f>'DRS County Waste Raw'!C448</f>
        <v>Bay Area </v>
      </c>
      <c r="D449" s="63">
        <f>'DRS County Waste Raw'!D448</f>
        <v>423383</v>
      </c>
      <c r="E449" s="68">
        <f>'DRS County Waste Raw'!E448</f>
        <v>301216.6969147005</v>
      </c>
      <c r="F449" s="9">
        <f>(INDEX('Resin Fractions'!$A$24:$I$41,MATCH('Disposed Waste by Resin'!$A449,'Resin Fractions'!$A$24:$A$41,0),MATCH('Disposed Waste by Resin'!F$1,'Resin Fractions'!$A$24:$I$24,0)))*$E449</f>
        <v>2841.980312579663</v>
      </c>
      <c r="G449" s="9">
        <f>(INDEX('Resin Fractions'!$A$24:$I$41,MATCH('Disposed Waste by Resin'!$A449,'Resin Fractions'!$A$24:$A$41,0),MATCH('Disposed Waste by Resin'!G$1,'Resin Fractions'!$A$24:$I$24,0)))*$E449</f>
        <v>5092.63939583914</v>
      </c>
      <c r="H449" s="9">
        <f>(INDEX('Resin Fractions'!$A$24:$I$41,MATCH('Disposed Waste by Resin'!$A449,'Resin Fractions'!$A$24:$A$41,0),MATCH('Disposed Waste by Resin'!H$1,'Resin Fractions'!$A$24:$I$24,0)))*$E449</f>
        <v>6842.6802296371989</v>
      </c>
      <c r="I449" s="9">
        <f>(INDEX('Resin Fractions'!$A$24:$I$41,MATCH('Disposed Waste by Resin'!$A449,'Resin Fractions'!$A$24:$A$41,0),MATCH('Disposed Waste by Resin'!I$1,'Resin Fractions'!$A$24:$I$24,0)))*$E449</f>
        <v>10897.68550112117</v>
      </c>
      <c r="J449" s="9">
        <f>(INDEX('Resin Fractions'!$A$24:$I$41,MATCH('Disposed Waste by Resin'!$A449,'Resin Fractions'!$A$24:$A$41,0),MATCH('Disposed Waste by Resin'!J$1,'Resin Fractions'!$A$24:$I$24,0)))*$E449</f>
        <v>594.62664864631631</v>
      </c>
      <c r="K449" s="9">
        <f>(INDEX('Resin Fractions'!$A$24:$I$41,MATCH('Disposed Waste by Resin'!$A449,'Resin Fractions'!$A$24:$A$41,0),MATCH('Disposed Waste by Resin'!K$1,'Resin Fractions'!$A$24:$I$24,0)))*$E449</f>
        <v>3340.5732337889176</v>
      </c>
      <c r="L449" s="9">
        <f>(INDEX('Resin Fractions'!$A$24:$I$41,MATCH('Disposed Waste by Resin'!$A449,'Resin Fractions'!$A$24:$A$41,0),MATCH('Disposed Waste by Resin'!L$1,'Resin Fractions'!$A$24:$I$24,0)))*$E449</f>
        <v>1775.4734176038833</v>
      </c>
      <c r="M449" s="9">
        <f>(INDEX('Resin Fractions'!$A$24:$I$41,MATCH('Disposed Waste by Resin'!$A449,'Resin Fractions'!$A$24:$A$41,0),MATCH('Disposed Waste by Resin'!M$1,'Resin Fractions'!$A$24:$I$24,0)))*$E449</f>
        <v>31385.658739216287</v>
      </c>
    </row>
    <row r="450" spans="1:13" x14ac:dyDescent="0.2">
      <c r="A450" s="37">
        <f>'DRS County Waste Raw'!A449</f>
        <v>2014</v>
      </c>
      <c r="B450" s="63" t="str">
        <f>'DRS County Waste Raw'!B449</f>
        <v>sonoma</v>
      </c>
      <c r="C450" s="63" t="str">
        <f>'DRS County Waste Raw'!C449</f>
        <v>Bay Area </v>
      </c>
      <c r="D450" s="63">
        <f>'DRS County Waste Raw'!D449</f>
        <v>497121</v>
      </c>
      <c r="E450" s="68">
        <f>'DRS County Waste Raw'!E449</f>
        <v>296068.18511796731</v>
      </c>
      <c r="F450" s="9">
        <f>(INDEX('Resin Fractions'!$A$24:$I$41,MATCH('Disposed Waste by Resin'!$A450,'Resin Fractions'!$A$24:$A$41,0),MATCH('Disposed Waste by Resin'!F$1,'Resin Fractions'!$A$24:$I$24,0)))*$E450</f>
        <v>2793.4040904934636</v>
      </c>
      <c r="G450" s="9">
        <f>(INDEX('Resin Fractions'!$A$24:$I$41,MATCH('Disposed Waste by Resin'!$A450,'Resin Fractions'!$A$24:$A$41,0),MATCH('Disposed Waste by Resin'!G$1,'Resin Fractions'!$A$24:$I$24,0)))*$E450</f>
        <v>5005.594041864586</v>
      </c>
      <c r="H450" s="9">
        <f>(INDEX('Resin Fractions'!$A$24:$I$41,MATCH('Disposed Waste by Resin'!$A450,'Resin Fractions'!$A$24:$A$41,0),MATCH('Disposed Waste by Resin'!H$1,'Resin Fractions'!$A$24:$I$24,0)))*$E450</f>
        <v>6725.7225037063008</v>
      </c>
      <c r="I450" s="9">
        <f>(INDEX('Resin Fractions'!$A$24:$I$41,MATCH('Disposed Waste by Resin'!$A450,'Resin Fractions'!$A$24:$A$41,0),MATCH('Disposed Waste by Resin'!I$1,'Resin Fractions'!$A$24:$I$24,0)))*$E450</f>
        <v>10711.418063312107</v>
      </c>
      <c r="J450" s="9">
        <f>(INDEX('Resin Fractions'!$A$24:$I$41,MATCH('Disposed Waste by Resin'!$A450,'Resin Fractions'!$A$24:$A$41,0),MATCH('Disposed Waste by Resin'!J$1,'Resin Fractions'!$A$24:$I$24,0)))*$E450</f>
        <v>584.46306094827298</v>
      </c>
      <c r="K450" s="9">
        <f>(INDEX('Resin Fractions'!$A$24:$I$41,MATCH('Disposed Waste by Resin'!$A450,'Resin Fractions'!$A$24:$A$41,0),MATCH('Disposed Waste by Resin'!K$1,'Resin Fractions'!$A$24:$I$24,0)))*$E450</f>
        <v>3283.4748694612458</v>
      </c>
      <c r="L450" s="9">
        <f>(INDEX('Resin Fractions'!$A$24:$I$41,MATCH('Disposed Waste by Resin'!$A450,'Resin Fractions'!$A$24:$A$41,0),MATCH('Disposed Waste by Resin'!L$1,'Resin Fractions'!$A$24:$I$24,0)))*$E450</f>
        <v>1745.1263421298156</v>
      </c>
      <c r="M450" s="9">
        <f>(INDEX('Resin Fractions'!$A$24:$I$41,MATCH('Disposed Waste by Resin'!$A450,'Resin Fractions'!$A$24:$A$41,0),MATCH('Disposed Waste by Resin'!M$1,'Resin Fractions'!$A$24:$I$24,0)))*$E450</f>
        <v>30849.202971915791</v>
      </c>
    </row>
    <row r="451" spans="1:13" x14ac:dyDescent="0.2">
      <c r="A451" s="37">
        <f>'DRS County Waste Raw'!A450</f>
        <v>2014</v>
      </c>
      <c r="B451" s="63" t="str">
        <f>'DRS County Waste Raw'!B450</f>
        <v>stanislaus</v>
      </c>
      <c r="C451" s="63" t="str">
        <f>'DRS County Waste Raw'!C450</f>
        <v>Central Valley </v>
      </c>
      <c r="D451" s="63">
        <f>'DRS County Waste Raw'!D450</f>
        <v>529094</v>
      </c>
      <c r="E451" s="68">
        <f>'DRS County Waste Raw'!E450</f>
        <v>220758.29401088931</v>
      </c>
      <c r="F451" s="9">
        <f>(INDEX('Resin Fractions'!$A$24:$I$41,MATCH('Disposed Waste by Resin'!$A451,'Resin Fractions'!$A$24:$A$41,0),MATCH('Disposed Waste by Resin'!F$1,'Resin Fractions'!$A$24:$I$24,0)))*$E451</f>
        <v>2082.8550735860663</v>
      </c>
      <c r="G451" s="9">
        <f>(INDEX('Resin Fractions'!$A$24:$I$41,MATCH('Disposed Waste by Resin'!$A451,'Resin Fractions'!$A$24:$A$41,0),MATCH('Disposed Waste by Resin'!G$1,'Resin Fractions'!$A$24:$I$24,0)))*$E451</f>
        <v>3732.3375382356744</v>
      </c>
      <c r="H451" s="9">
        <f>(INDEX('Resin Fractions'!$A$24:$I$41,MATCH('Disposed Waste by Resin'!$A451,'Resin Fractions'!$A$24:$A$41,0),MATCH('Disposed Waste by Resin'!H$1,'Resin Fractions'!$A$24:$I$24,0)))*$E451</f>
        <v>5014.9225770991006</v>
      </c>
      <c r="I451" s="9">
        <f>(INDEX('Resin Fractions'!$A$24:$I$41,MATCH('Disposed Waste by Resin'!$A451,'Resin Fractions'!$A$24:$A$41,0),MATCH('Disposed Waste by Resin'!I$1,'Resin Fractions'!$A$24:$I$24,0)))*$E451</f>
        <v>7986.7898577215401</v>
      </c>
      <c r="J451" s="9">
        <f>(INDEX('Resin Fractions'!$A$24:$I$41,MATCH('Disposed Waste by Resin'!$A451,'Resin Fractions'!$A$24:$A$41,0),MATCH('Disposed Waste by Resin'!J$1,'Resin Fractions'!$A$24:$I$24,0)))*$E451</f>
        <v>435.79511319635236</v>
      </c>
      <c r="K451" s="9">
        <f>(INDEX('Resin Fractions'!$A$24:$I$41,MATCH('Disposed Waste by Resin'!$A451,'Resin Fractions'!$A$24:$A$41,0),MATCH('Disposed Waste by Resin'!K$1,'Resin Fractions'!$A$24:$I$24,0)))*$E451</f>
        <v>2448.2681593129519</v>
      </c>
      <c r="L451" s="9">
        <f>(INDEX('Resin Fractions'!$A$24:$I$41,MATCH('Disposed Waste by Resin'!$A451,'Resin Fractions'!$A$24:$A$41,0),MATCH('Disposed Waste by Resin'!L$1,'Resin Fractions'!$A$24:$I$24,0)))*$E451</f>
        <v>1301.2242905077414</v>
      </c>
      <c r="M451" s="9">
        <f>(INDEX('Resin Fractions'!$A$24:$I$41,MATCH('Disposed Waste by Resin'!$A451,'Resin Fractions'!$A$24:$A$41,0),MATCH('Disposed Waste by Resin'!M$1,'Resin Fractions'!$A$24:$I$24,0)))*$E451</f>
        <v>23002.192609659425</v>
      </c>
    </row>
    <row r="452" spans="1:13" x14ac:dyDescent="0.2">
      <c r="A452" s="37">
        <f>'DRS County Waste Raw'!A451</f>
        <v>2014</v>
      </c>
      <c r="B452" s="63" t="str">
        <f>'DRS County Waste Raw'!B451</f>
        <v>tehama</v>
      </c>
      <c r="C452" s="63" t="str">
        <f>'DRS County Waste Raw'!C451</f>
        <v>Central Valley </v>
      </c>
      <c r="D452" s="63">
        <f>'DRS County Waste Raw'!D451</f>
        <v>62856</v>
      </c>
      <c r="E452" s="68">
        <f>'DRS County Waste Raw'!E451</f>
        <v>43277.695099818513</v>
      </c>
      <c r="F452" s="9">
        <f>(INDEX('Resin Fractions'!$A$24:$I$41,MATCH('Disposed Waste by Resin'!$A452,'Resin Fractions'!$A$24:$A$41,0),MATCH('Disposed Waste by Resin'!F$1,'Resin Fractions'!$A$24:$I$24,0)))*$E452</f>
        <v>408.32516493048024</v>
      </c>
      <c r="G452" s="9">
        <f>(INDEX('Resin Fractions'!$A$24:$I$41,MATCH('Disposed Waste by Resin'!$A452,'Resin Fractions'!$A$24:$A$41,0),MATCH('Disposed Waste by Resin'!G$1,'Resin Fractions'!$A$24:$I$24,0)))*$E452</f>
        <v>731.69149414337801</v>
      </c>
      <c r="H452" s="9">
        <f>(INDEX('Resin Fractions'!$A$24:$I$41,MATCH('Disposed Waste by Resin'!$A452,'Resin Fractions'!$A$24:$A$41,0),MATCH('Disposed Waste by Resin'!H$1,'Resin Fractions'!$A$24:$I$24,0)))*$E452</f>
        <v>983.13085455437226</v>
      </c>
      <c r="I452" s="9">
        <f>(INDEX('Resin Fractions'!$A$24:$I$41,MATCH('Disposed Waste by Resin'!$A452,'Resin Fractions'!$A$24:$A$41,0),MATCH('Disposed Waste by Resin'!I$1,'Resin Fractions'!$A$24:$I$24,0)))*$E452</f>
        <v>1565.7389355968926</v>
      </c>
      <c r="J452" s="9">
        <f>(INDEX('Resin Fractions'!$A$24:$I$41,MATCH('Disposed Waste by Resin'!$A452,'Resin Fractions'!$A$24:$A$41,0),MATCH('Disposed Waste by Resin'!J$1,'Resin Fractions'!$A$24:$I$24,0)))*$E452</f>
        <v>85.433746076930277</v>
      </c>
      <c r="K452" s="9">
        <f>(INDEX('Resin Fractions'!$A$24:$I$41,MATCH('Disposed Waste by Resin'!$A452,'Resin Fractions'!$A$24:$A$41,0),MATCH('Disposed Waste by Resin'!K$1,'Resin Fractions'!$A$24:$I$24,0)))*$E452</f>
        <v>479.96114209921092</v>
      </c>
      <c r="L452" s="9">
        <f>(INDEX('Resin Fractions'!$A$24:$I$41,MATCH('Disposed Waste by Resin'!$A452,'Resin Fractions'!$A$24:$A$41,0),MATCH('Disposed Waste by Resin'!L$1,'Resin Fractions'!$A$24:$I$24,0)))*$E452</f>
        <v>255.09341949477971</v>
      </c>
      <c r="M452" s="9">
        <f>(INDEX('Resin Fractions'!$A$24:$I$41,MATCH('Disposed Waste by Resin'!$A452,'Resin Fractions'!$A$24:$A$41,0),MATCH('Disposed Waste by Resin'!M$1,'Resin Fractions'!$A$24:$I$24,0)))*$E452</f>
        <v>4509.3747568960434</v>
      </c>
    </row>
    <row r="453" spans="1:13" x14ac:dyDescent="0.2">
      <c r="A453" s="37">
        <f>'DRS County Waste Raw'!A452</f>
        <v>2014</v>
      </c>
      <c r="B453" s="63" t="str">
        <f>'DRS County Waste Raw'!B452</f>
        <v>trinity</v>
      </c>
      <c r="C453" s="63" t="str">
        <f>'DRS County Waste Raw'!C452</f>
        <v>Mountain </v>
      </c>
      <c r="D453" s="63">
        <f>'DRS County Waste Raw'!D452</f>
        <v>13722</v>
      </c>
      <c r="E453" s="68">
        <f>'DRS County Waste Raw'!E452</f>
        <v>6819.7731397459174</v>
      </c>
      <c r="F453" s="9">
        <f>(INDEX('Resin Fractions'!$A$24:$I$41,MATCH('Disposed Waste by Resin'!$A453,'Resin Fractions'!$A$24:$A$41,0),MATCH('Disposed Waste by Resin'!F$1,'Resin Fractions'!$A$24:$I$24,0)))*$E453</f>
        <v>64.344577169658194</v>
      </c>
      <c r="G453" s="9">
        <f>(INDEX('Resin Fractions'!$A$24:$I$41,MATCH('Disposed Waste by Resin'!$A453,'Resin Fractions'!$A$24:$A$41,0),MATCH('Disposed Waste by Resin'!G$1,'Resin Fractions'!$A$24:$I$24,0)))*$E453</f>
        <v>115.30119584304046</v>
      </c>
      <c r="H453" s="9">
        <f>(INDEX('Resin Fractions'!$A$24:$I$41,MATCH('Disposed Waste by Resin'!$A453,'Resin Fractions'!$A$24:$A$41,0),MATCH('Disposed Waste by Resin'!H$1,'Resin Fractions'!$A$24:$I$24,0)))*$E453</f>
        <v>154.92343987546312</v>
      </c>
      <c r="I453" s="9">
        <f>(INDEX('Resin Fractions'!$A$24:$I$41,MATCH('Disposed Waste by Resin'!$A453,'Resin Fractions'!$A$24:$A$41,0),MATCH('Disposed Waste by Resin'!I$1,'Resin Fractions'!$A$24:$I$24,0)))*$E453</f>
        <v>246.73181675247832</v>
      </c>
      <c r="J453" s="9">
        <f>(INDEX('Resin Fractions'!$A$24:$I$41,MATCH('Disposed Waste by Resin'!$A453,'Resin Fractions'!$A$24:$A$41,0),MATCH('Disposed Waste by Resin'!J$1,'Resin Fractions'!$A$24:$I$24,0)))*$E453</f>
        <v>13.46279568215188</v>
      </c>
      <c r="K453" s="9">
        <f>(INDEX('Resin Fractions'!$A$24:$I$41,MATCH('Disposed Waste by Resin'!$A453,'Resin Fractions'!$A$24:$A$41,0),MATCH('Disposed Waste by Resin'!K$1,'Resin Fractions'!$A$24:$I$24,0)))*$E453</f>
        <v>75.633096851863044</v>
      </c>
      <c r="L453" s="9">
        <f>(INDEX('Resin Fractions'!$A$24:$I$41,MATCH('Disposed Waste by Resin'!$A453,'Resin Fractions'!$A$24:$A$41,0),MATCH('Disposed Waste by Resin'!L$1,'Resin Fractions'!$A$24:$I$24,0)))*$E453</f>
        <v>40.198056906309958</v>
      </c>
      <c r="M453" s="9">
        <f>(INDEX('Resin Fractions'!$A$24:$I$41,MATCH('Disposed Waste by Resin'!$A453,'Resin Fractions'!$A$24:$A$41,0),MATCH('Disposed Waste by Resin'!M$1,'Resin Fractions'!$A$24:$I$24,0)))*$E453</f>
        <v>710.59497908096489</v>
      </c>
    </row>
    <row r="454" spans="1:13" x14ac:dyDescent="0.2">
      <c r="A454" s="37">
        <f>'DRS County Waste Raw'!A453</f>
        <v>2014</v>
      </c>
      <c r="B454" s="63" t="str">
        <f>'DRS County Waste Raw'!B453</f>
        <v>tulare</v>
      </c>
      <c r="C454" s="63" t="str">
        <f>'DRS County Waste Raw'!C453</f>
        <v>Central Valley </v>
      </c>
      <c r="D454" s="63">
        <f>'DRS County Waste Raw'!D453</f>
        <v>458492</v>
      </c>
      <c r="E454" s="68">
        <f>'DRS County Waste Raw'!E453</f>
        <v>300110.98003629758</v>
      </c>
      <c r="F454" s="9">
        <f>(INDEX('Resin Fractions'!$A$24:$I$41,MATCH('Disposed Waste by Resin'!$A454,'Resin Fractions'!$A$24:$A$41,0),MATCH('Disposed Waste by Resin'!F$1,'Resin Fractions'!$A$24:$I$24,0)))*$E454</f>
        <v>2831.5478709789968</v>
      </c>
      <c r="G454" s="9">
        <f>(INDEX('Resin Fractions'!$A$24:$I$41,MATCH('Disposed Waste by Resin'!$A454,'Resin Fractions'!$A$24:$A$41,0),MATCH('Disposed Waste by Resin'!G$1,'Resin Fractions'!$A$24:$I$24,0)))*$E454</f>
        <v>5073.9451554690795</v>
      </c>
      <c r="H454" s="9">
        <f>(INDEX('Resin Fractions'!$A$24:$I$41,MATCH('Disposed Waste by Resin'!$A454,'Resin Fractions'!$A$24:$A$41,0),MATCH('Disposed Waste by Resin'!H$1,'Resin Fractions'!$A$24:$I$24,0)))*$E454</f>
        <v>6817.5618776304163</v>
      </c>
      <c r="I454" s="9">
        <f>(INDEX('Resin Fractions'!$A$24:$I$41,MATCH('Disposed Waste by Resin'!$A454,'Resin Fractions'!$A$24:$A$41,0),MATCH('Disposed Waste by Resin'!I$1,'Resin Fractions'!$A$24:$I$24,0)))*$E454</f>
        <v>10857.68189269727</v>
      </c>
      <c r="J454" s="9">
        <f>(INDEX('Resin Fractions'!$A$24:$I$41,MATCH('Disposed Waste by Resin'!$A454,'Resin Fractions'!$A$24:$A$41,0),MATCH('Disposed Waste by Resin'!J$1,'Resin Fractions'!$A$24:$I$24,0)))*$E454</f>
        <v>592.44387216516202</v>
      </c>
      <c r="K454" s="9">
        <f>(INDEX('Resin Fractions'!$A$24:$I$41,MATCH('Disposed Waste by Resin'!$A454,'Resin Fractions'!$A$24:$A$41,0),MATCH('Disposed Waste by Resin'!K$1,'Resin Fractions'!$A$24:$I$24,0)))*$E454</f>
        <v>3328.3105397019845</v>
      </c>
      <c r="L454" s="9">
        <f>(INDEX('Resin Fractions'!$A$24:$I$41,MATCH('Disposed Waste by Resin'!$A454,'Resin Fractions'!$A$24:$A$41,0),MATCH('Disposed Waste by Resin'!L$1,'Resin Fractions'!$A$24:$I$24,0)))*$E454</f>
        <v>1768.9559471412274</v>
      </c>
      <c r="M454" s="9">
        <f>(INDEX('Resin Fractions'!$A$24:$I$41,MATCH('Disposed Waste by Resin'!$A454,'Resin Fractions'!$A$24:$A$41,0),MATCH('Disposed Waste by Resin'!M$1,'Resin Fractions'!$A$24:$I$24,0)))*$E454</f>
        <v>31270.447155784135</v>
      </c>
    </row>
    <row r="455" spans="1:13" x14ac:dyDescent="0.2">
      <c r="A455" s="37">
        <f>'DRS County Waste Raw'!A454</f>
        <v>2014</v>
      </c>
      <c r="B455" s="63" t="str">
        <f>'DRS County Waste Raw'!B454</f>
        <v>tuolumne</v>
      </c>
      <c r="C455" s="63" t="str">
        <f>'DRS County Waste Raw'!C454</f>
        <v>Mountain </v>
      </c>
      <c r="D455" s="63">
        <f>'DRS County Waste Raw'!D454</f>
        <v>55082</v>
      </c>
      <c r="E455" s="68">
        <f>'DRS County Waste Raw'!E454</f>
        <v>32212.921960072588</v>
      </c>
      <c r="F455" s="9">
        <f>(INDEX('Resin Fractions'!$A$24:$I$41,MATCH('Disposed Waste by Resin'!$A455,'Resin Fractions'!$A$24:$A$41,0),MATCH('Disposed Waste by Resin'!F$1,'Resin Fractions'!$A$24:$I$24,0)))*$E455</f>
        <v>303.92900180801189</v>
      </c>
      <c r="G455" s="9">
        <f>(INDEX('Resin Fractions'!$A$24:$I$41,MATCH('Disposed Waste by Resin'!$A455,'Resin Fractions'!$A$24:$A$41,0),MATCH('Disposed Waste by Resin'!G$1,'Resin Fractions'!$A$24:$I$24,0)))*$E455</f>
        <v>544.62052439082845</v>
      </c>
      <c r="H455" s="9">
        <f>(INDEX('Resin Fractions'!$A$24:$I$41,MATCH('Disposed Waste by Resin'!$A455,'Resin Fractions'!$A$24:$A$41,0),MATCH('Disposed Waste by Resin'!H$1,'Resin Fractions'!$A$24:$I$24,0)))*$E455</f>
        <v>731.77458783918178</v>
      </c>
      <c r="I455" s="9">
        <f>(INDEX('Resin Fractions'!$A$24:$I$41,MATCH('Disposed Waste by Resin'!$A455,'Resin Fractions'!$A$24:$A$41,0),MATCH('Disposed Waste by Resin'!I$1,'Resin Fractions'!$A$24:$I$24,0)))*$E455</f>
        <v>1165.4277342150167</v>
      </c>
      <c r="J455" s="9">
        <f>(INDEX('Resin Fractions'!$A$24:$I$41,MATCH('Disposed Waste by Resin'!$A455,'Resin Fractions'!$A$24:$A$41,0),MATCH('Disposed Waste by Resin'!J$1,'Resin Fractions'!$A$24:$I$24,0)))*$E455</f>
        <v>63.590969638869545</v>
      </c>
      <c r="K455" s="9">
        <f>(INDEX('Resin Fractions'!$A$24:$I$41,MATCH('Disposed Waste by Resin'!$A455,'Resin Fractions'!$A$24:$A$41,0),MATCH('Disposed Waste by Resin'!K$1,'Resin Fractions'!$A$24:$I$24,0)))*$E455</f>
        <v>357.24986690370275</v>
      </c>
      <c r="L455" s="9">
        <f>(INDEX('Resin Fractions'!$A$24:$I$41,MATCH('Disposed Waste by Resin'!$A455,'Resin Fractions'!$A$24:$A$41,0),MATCH('Disposed Waste by Resin'!L$1,'Resin Fractions'!$A$24:$I$24,0)))*$E455</f>
        <v>189.87389221538874</v>
      </c>
      <c r="M455" s="9">
        <f>(INDEX('Resin Fractions'!$A$24:$I$41,MATCH('Disposed Waste by Resin'!$A455,'Resin Fractions'!$A$24:$A$41,0),MATCH('Disposed Waste by Resin'!M$1,'Resin Fractions'!$A$24:$I$24,0)))*$E455</f>
        <v>3356.4665770109996</v>
      </c>
    </row>
    <row r="456" spans="1:13" x14ac:dyDescent="0.2">
      <c r="A456" s="37">
        <f>'DRS County Waste Raw'!A455</f>
        <v>2014</v>
      </c>
      <c r="B456" s="63" t="str">
        <f>'DRS County Waste Raw'!B455</f>
        <v>ventura</v>
      </c>
      <c r="C456" s="63" t="str">
        <f>'DRS County Waste Raw'!C455</f>
        <v>Southern </v>
      </c>
      <c r="D456" s="63">
        <f>'DRS County Waste Raw'!D455</f>
        <v>845279</v>
      </c>
      <c r="E456" s="68">
        <f>'DRS County Waste Raw'!E455</f>
        <v>730426.99637023592</v>
      </c>
      <c r="F456" s="9">
        <f>(INDEX('Resin Fractions'!$A$24:$I$41,MATCH('Disposed Waste by Resin'!$A456,'Resin Fractions'!$A$24:$A$41,0),MATCH('Disposed Waste by Resin'!F$1,'Resin Fractions'!$A$24:$I$24,0)))*$E456</f>
        <v>6891.5805953770077</v>
      </c>
      <c r="G456" s="9">
        <f>(INDEX('Resin Fractions'!$A$24:$I$41,MATCH('Disposed Waste by Resin'!$A456,'Resin Fractions'!$A$24:$A$41,0),MATCH('Disposed Waste by Resin'!G$1,'Resin Fractions'!$A$24:$I$24,0)))*$E456</f>
        <v>12349.253330245836</v>
      </c>
      <c r="H456" s="9">
        <f>(INDEX('Resin Fractions'!$A$24:$I$41,MATCH('Disposed Waste by Resin'!$A456,'Resin Fractions'!$A$24:$A$41,0),MATCH('Disposed Waste by Resin'!H$1,'Resin Fractions'!$A$24:$I$24,0)))*$E456</f>
        <v>16592.965856309311</v>
      </c>
      <c r="I456" s="9">
        <f>(INDEX('Resin Fractions'!$A$24:$I$41,MATCH('Disposed Waste by Resin'!$A456,'Resin Fractions'!$A$24:$A$41,0),MATCH('Disposed Waste by Resin'!I$1,'Resin Fractions'!$A$24:$I$24,0)))*$E456</f>
        <v>26426.037366134235</v>
      </c>
      <c r="J456" s="9">
        <f>(INDEX('Resin Fractions'!$A$24:$I$41,MATCH('Disposed Waste by Resin'!$A456,'Resin Fractions'!$A$24:$A$41,0),MATCH('Disposed Waste by Resin'!J$1,'Resin Fractions'!$A$24:$I$24,0)))*$E456</f>
        <v>1441.9232445651039</v>
      </c>
      <c r="K456" s="9">
        <f>(INDEX('Resin Fractions'!$A$24:$I$41,MATCH('Disposed Waste by Resin'!$A456,'Resin Fractions'!$A$24:$A$41,0),MATCH('Disposed Waste by Resin'!K$1,'Resin Fractions'!$A$24:$I$24,0)))*$E456</f>
        <v>8100.6295411380352</v>
      </c>
      <c r="L456" s="9">
        <f>(INDEX('Resin Fractions'!$A$24:$I$41,MATCH('Disposed Waste by Resin'!$A456,'Resin Fractions'!$A$24:$A$41,0),MATCH('Disposed Waste by Resin'!L$1,'Resin Fractions'!$A$24:$I$24,0)))*$E456</f>
        <v>4305.3845581569776</v>
      </c>
      <c r="M456" s="9">
        <f>(INDEX('Resin Fractions'!$A$24:$I$41,MATCH('Disposed Waste by Resin'!$A456,'Resin Fractions'!$A$24:$A$41,0),MATCH('Disposed Waste by Resin'!M$1,'Resin Fractions'!$A$24:$I$24,0)))*$E456</f>
        <v>76107.774491926495</v>
      </c>
    </row>
    <row r="457" spans="1:13" x14ac:dyDescent="0.2">
      <c r="A457" s="37">
        <f>'DRS County Waste Raw'!A456</f>
        <v>2014</v>
      </c>
      <c r="B457" s="63" t="str">
        <f>'DRS County Waste Raw'!B456</f>
        <v>yolo</v>
      </c>
      <c r="C457" s="63" t="str">
        <f>'DRS County Waste Raw'!C456</f>
        <v>Central Valley </v>
      </c>
      <c r="D457" s="63">
        <f>'DRS County Waste Raw'!D456</f>
        <v>208637</v>
      </c>
      <c r="E457" s="68">
        <f>'DRS County Waste Raw'!E456</f>
        <v>154741.279491833</v>
      </c>
      <c r="F457" s="9">
        <f>(INDEX('Resin Fractions'!$A$24:$I$41,MATCH('Disposed Waste by Resin'!$A457,'Resin Fractions'!$A$24:$A$41,0),MATCH('Disposed Waste by Resin'!F$1,'Resin Fractions'!$A$24:$I$24,0)))*$E457</f>
        <v>1459.9843712638296</v>
      </c>
      <c r="G457" s="9">
        <f>(INDEX('Resin Fractions'!$A$24:$I$41,MATCH('Disposed Waste by Resin'!$A457,'Resin Fractions'!$A$24:$A$41,0),MATCH('Disposed Waste by Resin'!G$1,'Resin Fractions'!$A$24:$I$24,0)))*$E457</f>
        <v>2616.194733473968</v>
      </c>
      <c r="H457" s="9">
        <f>(INDEX('Resin Fractions'!$A$24:$I$41,MATCH('Disposed Waste by Resin'!$A457,'Resin Fractions'!$A$24:$A$41,0),MATCH('Disposed Waste by Resin'!H$1,'Resin Fractions'!$A$24:$I$24,0)))*$E457</f>
        <v>3515.2270930962936</v>
      </c>
      <c r="I457" s="9">
        <f>(INDEX('Resin Fractions'!$A$24:$I$41,MATCH('Disposed Waste by Resin'!$A457,'Resin Fractions'!$A$24:$A$41,0),MATCH('Disposed Waste by Resin'!I$1,'Resin Fractions'!$A$24:$I$24,0)))*$E457</f>
        <v>5598.3676045044249</v>
      </c>
      <c r="J457" s="9">
        <f>(INDEX('Resin Fractions'!$A$24:$I$41,MATCH('Disposed Waste by Resin'!$A457,'Resin Fractions'!$A$24:$A$41,0),MATCH('Disposed Waste by Resin'!J$1,'Resin Fractions'!$A$24:$I$24,0)))*$E457</f>
        <v>305.47207168110015</v>
      </c>
      <c r="K457" s="9">
        <f>(INDEX('Resin Fractions'!$A$24:$I$41,MATCH('Disposed Waste by Resin'!$A457,'Resin Fractions'!$A$24:$A$41,0),MATCH('Disposed Waste by Resin'!K$1,'Resin Fractions'!$A$24:$I$24,0)))*$E457</f>
        <v>1716.1219206219887</v>
      </c>
      <c r="L457" s="9">
        <f>(INDEX('Resin Fractions'!$A$24:$I$41,MATCH('Disposed Waste by Resin'!$A457,'Resin Fractions'!$A$24:$A$41,0),MATCH('Disposed Waste by Resin'!L$1,'Resin Fractions'!$A$24:$I$24,0)))*$E457</f>
        <v>912.09760666608702</v>
      </c>
      <c r="M457" s="9">
        <f>(INDEX('Resin Fractions'!$A$24:$I$41,MATCH('Disposed Waste by Resin'!$A457,'Resin Fractions'!$A$24:$A$41,0),MATCH('Disposed Waste by Resin'!M$1,'Resin Fractions'!$A$24:$I$24,0)))*$E457</f>
        <v>16123.465401307691</v>
      </c>
    </row>
    <row r="458" spans="1:13" x14ac:dyDescent="0.2">
      <c r="A458" s="37">
        <f>'DRS County Waste Raw'!A457</f>
        <v>2014</v>
      </c>
      <c r="B458" s="63" t="str">
        <f>'DRS County Waste Raw'!B457</f>
        <v>yuba</v>
      </c>
      <c r="C458" s="63" t="str">
        <f>'DRS County Waste Raw'!C457</f>
        <v>Central Valley </v>
      </c>
      <c r="D458" s="63">
        <f>'DRS County Waste Raw'!D457</f>
        <v>73730</v>
      </c>
      <c r="E458" s="68">
        <f>'DRS County Waste Raw'!E457</f>
        <v>125032.4228675136</v>
      </c>
      <c r="F458" s="9">
        <f>(INDEX('Resin Fractions'!$A$24:$I$41,MATCH('Disposed Waste by Resin'!$A458,'Resin Fractions'!$A$24:$A$41,0),MATCH('Disposed Waste by Resin'!F$1,'Resin Fractions'!$A$24:$I$24,0)))*$E458</f>
        <v>1179.6812323595564</v>
      </c>
      <c r="G458" s="9">
        <f>(INDEX('Resin Fractions'!$A$24:$I$41,MATCH('Disposed Waste by Resin'!$A458,'Resin Fractions'!$A$24:$A$41,0),MATCH('Disposed Waste by Resin'!G$1,'Resin Fractions'!$A$24:$I$24,0)))*$E458</f>
        <v>2113.9101815216895</v>
      </c>
      <c r="H458" s="9">
        <f>(INDEX('Resin Fractions'!$A$24:$I$41,MATCH('Disposed Waste by Resin'!$A458,'Resin Fractions'!$A$24:$A$41,0),MATCH('Disposed Waste by Resin'!H$1,'Resin Fractions'!$A$24:$I$24,0)))*$E458</f>
        <v>2840.3368630705509</v>
      </c>
      <c r="I458" s="9">
        <f>(INDEX('Resin Fractions'!$A$24:$I$41,MATCH('Disposed Waste by Resin'!$A458,'Resin Fractions'!$A$24:$A$41,0),MATCH('Disposed Waste by Resin'!I$1,'Resin Fractions'!$A$24:$I$24,0)))*$E458</f>
        <v>4523.5341726066708</v>
      </c>
      <c r="J458" s="9">
        <f>(INDEX('Resin Fractions'!$A$24:$I$41,MATCH('Disposed Waste by Resin'!$A458,'Resin Fractions'!$A$24:$A$41,0),MATCH('Disposed Waste by Resin'!J$1,'Resin Fractions'!$A$24:$I$24,0)))*$E458</f>
        <v>246.82433392094677</v>
      </c>
      <c r="K458" s="9">
        <f>(INDEX('Resin Fractions'!$A$24:$I$41,MATCH('Disposed Waste by Resin'!$A458,'Resin Fractions'!$A$24:$A$41,0),MATCH('Disposed Waste by Resin'!K$1,'Resin Fractions'!$A$24:$I$24,0)))*$E458</f>
        <v>1386.642803885713</v>
      </c>
      <c r="L458" s="9">
        <f>(INDEX('Resin Fractions'!$A$24:$I$41,MATCH('Disposed Waste by Resin'!$A458,'Resin Fractions'!$A$24:$A$41,0),MATCH('Disposed Waste by Resin'!L$1,'Resin Fractions'!$A$24:$I$24,0)))*$E458</f>
        <v>736.98352519529362</v>
      </c>
      <c r="M458" s="9">
        <f>(INDEX('Resin Fractions'!$A$24:$I$41,MATCH('Disposed Waste by Resin'!$A458,'Resin Fractions'!$A$24:$A$41,0),MATCH('Disposed Waste by Resin'!M$1,'Resin Fractions'!$A$24:$I$24,0)))*$E458</f>
        <v>13027.91311256042</v>
      </c>
    </row>
    <row r="459" spans="1:13" x14ac:dyDescent="0.2">
      <c r="A459" s="37">
        <f>'DRS County Waste Raw'!A458</f>
        <v>2013</v>
      </c>
      <c r="B459" s="63" t="str">
        <f>'DRS County Waste Raw'!B458</f>
        <v>alameda</v>
      </c>
      <c r="C459" s="63" t="str">
        <f>'DRS County Waste Raw'!C458</f>
        <v>Bay Area </v>
      </c>
      <c r="D459" s="63">
        <f>'DRS County Waste Raw'!D458</f>
        <v>1569989</v>
      </c>
      <c r="E459" s="68">
        <f>'DRS County Waste Raw'!E458</f>
        <v>1037493.983666062</v>
      </c>
      <c r="F459" s="9">
        <f>(INDEX('Resin Fractions'!$A$24:$I$41,MATCH('Disposed Waste by Resin'!$A459,'Resin Fractions'!$A$24:$A$41,0),MATCH('Disposed Waste by Resin'!F$1,'Resin Fractions'!$A$24:$I$24,0)))*$E459</f>
        <v>9530.2206199683969</v>
      </c>
      <c r="G459" s="9">
        <f>(INDEX('Resin Fractions'!$A$24:$I$41,MATCH('Disposed Waste by Resin'!$A459,'Resin Fractions'!$A$24:$A$41,0),MATCH('Disposed Waste by Resin'!G$1,'Resin Fractions'!$A$24:$I$24,0)))*$E459</f>
        <v>17236.436919856878</v>
      </c>
      <c r="H459" s="9">
        <f>(INDEX('Resin Fractions'!$A$24:$I$41,MATCH('Disposed Waste by Resin'!$A459,'Resin Fractions'!$A$24:$A$41,0),MATCH('Disposed Waste by Resin'!H$1,'Resin Fractions'!$A$24:$I$24,0)))*$E459</f>
        <v>23302.969038832482</v>
      </c>
      <c r="I459" s="9">
        <f>(INDEX('Resin Fractions'!$A$24:$I$41,MATCH('Disposed Waste by Resin'!$A459,'Resin Fractions'!$A$24:$A$41,0),MATCH('Disposed Waste by Resin'!I$1,'Resin Fractions'!$A$24:$I$24,0)))*$E459</f>
        <v>36643.942838642055</v>
      </c>
      <c r="J459" s="9">
        <f>(INDEX('Resin Fractions'!$A$24:$I$41,MATCH('Disposed Waste by Resin'!$A459,'Resin Fractions'!$A$24:$A$41,0),MATCH('Disposed Waste by Resin'!J$1,'Resin Fractions'!$A$24:$I$24,0)))*$E459</f>
        <v>2037.2998650764812</v>
      </c>
      <c r="K459" s="9">
        <f>(INDEX('Resin Fractions'!$A$24:$I$41,MATCH('Disposed Waste by Resin'!$A459,'Resin Fractions'!$A$24:$A$41,0),MATCH('Disposed Waste by Resin'!K$1,'Resin Fractions'!$A$24:$I$24,0)))*$E459</f>
        <v>11542.096702672139</v>
      </c>
      <c r="L459" s="9">
        <f>(INDEX('Resin Fractions'!$A$24:$I$41,MATCH('Disposed Waste by Resin'!$A459,'Resin Fractions'!$A$24:$A$41,0),MATCH('Disposed Waste by Resin'!L$1,'Resin Fractions'!$A$24:$I$24,0)))*$E459</f>
        <v>6040.2020087230185</v>
      </c>
      <c r="M459" s="9">
        <f>(INDEX('Resin Fractions'!$A$24:$I$41,MATCH('Disposed Waste by Resin'!$A459,'Resin Fractions'!$A$24:$A$41,0),MATCH('Disposed Waste by Resin'!M$1,'Resin Fractions'!$A$24:$I$24,0)))*$E459</f>
        <v>106333.16799377147</v>
      </c>
    </row>
    <row r="460" spans="1:13" x14ac:dyDescent="0.2">
      <c r="A460" s="37">
        <f>'DRS County Waste Raw'!A459</f>
        <v>2013</v>
      </c>
      <c r="B460" s="63" t="str">
        <f>'DRS County Waste Raw'!B459</f>
        <v>alpine</v>
      </c>
      <c r="C460" s="63" t="str">
        <f>'DRS County Waste Raw'!C459</f>
        <v>Mountain </v>
      </c>
      <c r="D460" s="63">
        <f>'DRS County Waste Raw'!D459</f>
        <v>1164</v>
      </c>
      <c r="E460" s="68">
        <f>'DRS County Waste Raw'!E459</f>
        <v>1124.4555353902001</v>
      </c>
      <c r="F460" s="9">
        <f>(INDEX('Resin Fractions'!$A$24:$I$41,MATCH('Disposed Waste by Resin'!$A460,'Resin Fractions'!$A$24:$A$41,0),MATCH('Disposed Waste by Resin'!F$1,'Resin Fractions'!$A$24:$I$24,0)))*$E460</f>
        <v>10.329032744600999</v>
      </c>
      <c r="G460" s="9">
        <f>(INDEX('Resin Fractions'!$A$24:$I$41,MATCH('Disposed Waste by Resin'!$A460,'Resin Fractions'!$A$24:$A$41,0),MATCH('Disposed Waste by Resin'!G$1,'Resin Fractions'!$A$24:$I$24,0)))*$E460</f>
        <v>18.68117522614515</v>
      </c>
      <c r="H460" s="9">
        <f>(INDEX('Resin Fractions'!$A$24:$I$41,MATCH('Disposed Waste by Resin'!$A460,'Resin Fractions'!$A$24:$A$41,0),MATCH('Disposed Waste by Resin'!H$1,'Resin Fractions'!$A$24:$I$24,0)))*$E460</f>
        <v>25.256197085741981</v>
      </c>
      <c r="I460" s="9">
        <f>(INDEX('Resin Fractions'!$A$24:$I$41,MATCH('Disposed Waste by Resin'!$A460,'Resin Fractions'!$A$24:$A$41,0),MATCH('Disposed Waste by Resin'!I$1,'Resin Fractions'!$A$24:$I$24,0)))*$E460</f>
        <v>39.715395956161636</v>
      </c>
      <c r="J460" s="9">
        <f>(INDEX('Resin Fractions'!$A$24:$I$41,MATCH('Disposed Waste by Resin'!$A460,'Resin Fractions'!$A$24:$A$41,0),MATCH('Disposed Waste by Resin'!J$1,'Resin Fractions'!$A$24:$I$24,0)))*$E460</f>
        <v>2.2080639951665626</v>
      </c>
      <c r="K460" s="9">
        <f>(INDEX('Resin Fractions'!$A$24:$I$41,MATCH('Disposed Waste by Resin'!$A460,'Resin Fractions'!$A$24:$A$41,0),MATCH('Disposed Waste by Resin'!K$1,'Resin Fractions'!$A$24:$I$24,0)))*$E460</f>
        <v>12.509541965214977</v>
      </c>
      <c r="L460" s="9">
        <f>(INDEX('Resin Fractions'!$A$24:$I$41,MATCH('Disposed Waste by Resin'!$A460,'Resin Fractions'!$A$24:$A$41,0),MATCH('Disposed Waste by Resin'!L$1,'Resin Fractions'!$A$24:$I$24,0)))*$E460</f>
        <v>6.5464847898045484</v>
      </c>
      <c r="M460" s="9">
        <f>(INDEX('Resin Fractions'!$A$24:$I$41,MATCH('Disposed Waste by Resin'!$A460,'Resin Fractions'!$A$24:$A$41,0),MATCH('Disposed Waste by Resin'!M$1,'Resin Fractions'!$A$24:$I$24,0)))*$E460</f>
        <v>115.24589176283587</v>
      </c>
    </row>
    <row r="461" spans="1:13" x14ac:dyDescent="0.2">
      <c r="A461" s="37">
        <f>'DRS County Waste Raw'!A460</f>
        <v>2013</v>
      </c>
      <c r="B461" s="63" t="str">
        <f>'DRS County Waste Raw'!B460</f>
        <v>amador</v>
      </c>
      <c r="C461" s="63" t="str">
        <f>'DRS County Waste Raw'!C460</f>
        <v>Mountain </v>
      </c>
      <c r="D461" s="63">
        <f>'DRS County Waste Raw'!D460</f>
        <v>36267</v>
      </c>
      <c r="E461" s="68">
        <f>'DRS County Waste Raw'!E460</f>
        <v>26122.658802177859</v>
      </c>
      <c r="F461" s="9">
        <f>(INDEX('Resin Fractions'!$A$24:$I$41,MATCH('Disposed Waste by Resin'!$A461,'Resin Fractions'!$A$24:$A$41,0),MATCH('Disposed Waste by Resin'!F$1,'Resin Fractions'!$A$24:$I$24,0)))*$E461</f>
        <v>239.95773034289263</v>
      </c>
      <c r="G461" s="9">
        <f>(INDEX('Resin Fractions'!$A$24:$I$41,MATCH('Disposed Waste by Resin'!$A461,'Resin Fractions'!$A$24:$A$41,0),MATCH('Disposed Waste by Resin'!G$1,'Resin Fractions'!$A$24:$I$24,0)))*$E461</f>
        <v>433.98956303500677</v>
      </c>
      <c r="H461" s="9">
        <f>(INDEX('Resin Fractions'!$A$24:$I$41,MATCH('Disposed Waste by Resin'!$A461,'Resin Fractions'!$A$24:$A$41,0),MATCH('Disposed Waste by Resin'!H$1,'Resin Fractions'!$A$24:$I$24,0)))*$E461</f>
        <v>586.73642340375147</v>
      </c>
      <c r="I461" s="9">
        <f>(INDEX('Resin Fractions'!$A$24:$I$41,MATCH('Disposed Waste by Resin'!$A461,'Resin Fractions'!$A$24:$A$41,0),MATCH('Disposed Waste by Resin'!I$1,'Resin Fractions'!$A$24:$I$24,0)))*$E461</f>
        <v>922.64363072052379</v>
      </c>
      <c r="J461" s="9">
        <f>(INDEX('Resin Fractions'!$A$24:$I$41,MATCH('Disposed Waste by Resin'!$A461,'Resin Fractions'!$A$24:$A$41,0),MATCH('Disposed Waste by Resin'!J$1,'Resin Fractions'!$A$24:$I$24,0)))*$E461</f>
        <v>51.296383488471122</v>
      </c>
      <c r="K461" s="9">
        <f>(INDEX('Resin Fractions'!$A$24:$I$41,MATCH('Disposed Waste by Resin'!$A461,'Resin Fractions'!$A$24:$A$41,0),MATCH('Disposed Waste by Resin'!K$1,'Resin Fractions'!$A$24:$I$24,0)))*$E461</f>
        <v>290.61397827121613</v>
      </c>
      <c r="L461" s="9">
        <f>(INDEX('Resin Fractions'!$A$24:$I$41,MATCH('Disposed Waste by Resin'!$A461,'Resin Fractions'!$A$24:$A$41,0),MATCH('Disposed Waste by Resin'!L$1,'Resin Fractions'!$A$24:$I$24,0)))*$E461</f>
        <v>152.08390473027293</v>
      </c>
      <c r="M461" s="9">
        <f>(INDEX('Resin Fractions'!$A$24:$I$41,MATCH('Disposed Waste by Resin'!$A461,'Resin Fractions'!$A$24:$A$41,0),MATCH('Disposed Waste by Resin'!M$1,'Resin Fractions'!$A$24:$I$24,0)))*$E461</f>
        <v>2677.3216139921351</v>
      </c>
    </row>
    <row r="462" spans="1:13" x14ac:dyDescent="0.2">
      <c r="A462" s="37">
        <f>'DRS County Waste Raw'!A461</f>
        <v>2013</v>
      </c>
      <c r="B462" s="63" t="str">
        <f>'DRS County Waste Raw'!B461</f>
        <v>butte</v>
      </c>
      <c r="C462" s="63" t="str">
        <f>'DRS County Waste Raw'!C461</f>
        <v>Central Valley </v>
      </c>
      <c r="D462" s="63">
        <f>'DRS County Waste Raw'!D461</f>
        <v>222374</v>
      </c>
      <c r="E462" s="68">
        <f>'DRS County Waste Raw'!E461</f>
        <v>159099.0653357532</v>
      </c>
      <c r="F462" s="9">
        <f>(INDEX('Resin Fractions'!$A$24:$I$41,MATCH('Disposed Waste by Resin'!$A462,'Resin Fractions'!$A$24:$A$41,0),MATCH('Disposed Waste by Resin'!F$1,'Resin Fractions'!$A$24:$I$24,0)))*$E462</f>
        <v>1461.4534801664249</v>
      </c>
      <c r="G462" s="9">
        <f>(INDEX('Resin Fractions'!$A$24:$I$41,MATCH('Disposed Waste by Resin'!$A462,'Resin Fractions'!$A$24:$A$41,0),MATCH('Disposed Waste by Resin'!G$1,'Resin Fractions'!$A$24:$I$24,0)))*$E462</f>
        <v>2643.1970178542861</v>
      </c>
      <c r="H462" s="9">
        <f>(INDEX('Resin Fractions'!$A$24:$I$41,MATCH('Disposed Waste by Resin'!$A462,'Resin Fractions'!$A$24:$A$41,0),MATCH('Disposed Waste by Resin'!H$1,'Resin Fractions'!$A$24:$I$24,0)))*$E462</f>
        <v>3573.4959932255074</v>
      </c>
      <c r="I462" s="9">
        <f>(INDEX('Resin Fractions'!$A$24:$I$41,MATCH('Disposed Waste by Resin'!$A462,'Resin Fractions'!$A$24:$A$41,0),MATCH('Disposed Waste by Resin'!I$1,'Resin Fractions'!$A$24:$I$24,0)))*$E462</f>
        <v>5619.3261335780671</v>
      </c>
      <c r="J462" s="9">
        <f>(INDEX('Resin Fractions'!$A$24:$I$41,MATCH('Disposed Waste by Resin'!$A462,'Resin Fractions'!$A$24:$A$41,0),MATCH('Disposed Waste by Resin'!J$1,'Resin Fractions'!$A$24:$I$24,0)))*$E462</f>
        <v>312.41868333248351</v>
      </c>
      <c r="K462" s="9">
        <f>(INDEX('Resin Fractions'!$A$24:$I$41,MATCH('Disposed Waste by Resin'!$A462,'Resin Fractions'!$A$24:$A$41,0),MATCH('Disposed Waste by Resin'!K$1,'Resin Fractions'!$A$24:$I$24,0)))*$E462</f>
        <v>1769.9734420831858</v>
      </c>
      <c r="L462" s="9">
        <f>(INDEX('Resin Fractions'!$A$24:$I$41,MATCH('Disposed Waste by Resin'!$A462,'Resin Fractions'!$A$24:$A$41,0),MATCH('Disposed Waste by Resin'!L$1,'Resin Fractions'!$A$24:$I$24,0)))*$E462</f>
        <v>926.26126913164342</v>
      </c>
      <c r="M462" s="9">
        <f>(INDEX('Resin Fractions'!$A$24:$I$41,MATCH('Disposed Waste by Resin'!$A462,'Resin Fractions'!$A$24:$A$41,0),MATCH('Disposed Waste by Resin'!M$1,'Resin Fractions'!$A$24:$I$24,0)))*$E462</f>
        <v>16306.126019371599</v>
      </c>
    </row>
    <row r="463" spans="1:13" x14ac:dyDescent="0.2">
      <c r="A463" s="37">
        <f>'DRS County Waste Raw'!A462</f>
        <v>2013</v>
      </c>
      <c r="B463" s="63" t="str">
        <f>'DRS County Waste Raw'!B462</f>
        <v>calaveras</v>
      </c>
      <c r="C463" s="63" t="str">
        <f>'DRS County Waste Raw'!C462</f>
        <v>Mountain </v>
      </c>
      <c r="D463" s="63">
        <f>'DRS County Waste Raw'!D462</f>
        <v>45424</v>
      </c>
      <c r="E463" s="68">
        <f>'DRS County Waste Raw'!E462</f>
        <v>29061.588021778582</v>
      </c>
      <c r="F463" s="9">
        <f>(INDEX('Resin Fractions'!$A$24:$I$41,MATCH('Disposed Waste by Resin'!$A463,'Resin Fractions'!$A$24:$A$41,0),MATCH('Disposed Waste by Resin'!F$1,'Resin Fractions'!$A$24:$I$24,0)))*$E463</f>
        <v>266.95417012011023</v>
      </c>
      <c r="G463" s="9">
        <f>(INDEX('Resin Fractions'!$A$24:$I$41,MATCH('Disposed Waste by Resin'!$A463,'Resin Fractions'!$A$24:$A$41,0),MATCH('Disposed Waste by Resin'!G$1,'Resin Fractions'!$A$24:$I$24,0)))*$E463</f>
        <v>482.8155503689988</v>
      </c>
      <c r="H463" s="9">
        <f>(INDEX('Resin Fractions'!$A$24:$I$41,MATCH('Disposed Waste by Resin'!$A463,'Resin Fractions'!$A$24:$A$41,0),MATCH('Disposed Waste by Resin'!H$1,'Resin Fractions'!$A$24:$I$24,0)))*$E463</f>
        <v>652.74719328761739</v>
      </c>
      <c r="I463" s="9">
        <f>(INDEX('Resin Fractions'!$A$24:$I$41,MATCH('Disposed Waste by Resin'!$A463,'Resin Fractions'!$A$24:$A$41,0),MATCH('Disposed Waste by Resin'!I$1,'Resin Fractions'!$A$24:$I$24,0)))*$E463</f>
        <v>1026.4456344192047</v>
      </c>
      <c r="J463" s="9">
        <f>(INDEX('Resin Fractions'!$A$24:$I$41,MATCH('Disposed Waste by Resin'!$A463,'Resin Fractions'!$A$24:$A$41,0),MATCH('Disposed Waste by Resin'!J$1,'Resin Fractions'!$A$24:$I$24,0)))*$E463</f>
        <v>57.067482113452705</v>
      </c>
      <c r="K463" s="9">
        <f>(INDEX('Resin Fractions'!$A$24:$I$41,MATCH('Disposed Waste by Resin'!$A463,'Resin Fractions'!$A$24:$A$41,0),MATCH('Disposed Waste by Resin'!K$1,'Resin Fractions'!$A$24:$I$24,0)))*$E463</f>
        <v>323.30949823469246</v>
      </c>
      <c r="L463" s="9">
        <f>(INDEX('Resin Fractions'!$A$24:$I$41,MATCH('Disposed Waste by Resin'!$A463,'Resin Fractions'!$A$24:$A$41,0),MATCH('Disposed Waste by Resin'!L$1,'Resin Fractions'!$A$24:$I$24,0)))*$E463</f>
        <v>169.19410146895669</v>
      </c>
      <c r="M463" s="9">
        <f>(INDEX('Resin Fractions'!$A$24:$I$41,MATCH('Disposed Waste by Resin'!$A463,'Resin Fractions'!$A$24:$A$41,0),MATCH('Disposed Waste by Resin'!M$1,'Resin Fractions'!$A$24:$I$24,0)))*$E463</f>
        <v>2978.5336300130334</v>
      </c>
    </row>
    <row r="464" spans="1:13" x14ac:dyDescent="0.2">
      <c r="A464" s="37">
        <f>'DRS County Waste Raw'!A463</f>
        <v>2013</v>
      </c>
      <c r="B464" s="63" t="str">
        <f>'DRS County Waste Raw'!B463</f>
        <v>colusa</v>
      </c>
      <c r="C464" s="63" t="str">
        <f>'DRS County Waste Raw'!C463</f>
        <v>Central Valley </v>
      </c>
      <c r="D464" s="63">
        <f>'DRS County Waste Raw'!D463</f>
        <v>21480</v>
      </c>
      <c r="E464" s="68">
        <f>'DRS County Waste Raw'!E463</f>
        <v>15848.139745916509</v>
      </c>
      <c r="F464" s="9">
        <f>(INDEX('Resin Fractions'!$A$24:$I$41,MATCH('Disposed Waste by Resin'!$A464,'Resin Fractions'!$A$24:$A$41,0),MATCH('Disposed Waste by Resin'!F$1,'Resin Fractions'!$A$24:$I$24,0)))*$E464</f>
        <v>145.57797015937996</v>
      </c>
      <c r="G464" s="9">
        <f>(INDEX('Resin Fractions'!$A$24:$I$41,MATCH('Disposed Waste by Resin'!$A464,'Resin Fractions'!$A$24:$A$41,0),MATCH('Disposed Waste by Resin'!G$1,'Resin Fractions'!$A$24:$I$24,0)))*$E464</f>
        <v>263.29353743557732</v>
      </c>
      <c r="H464" s="9">
        <f>(INDEX('Resin Fractions'!$A$24:$I$41,MATCH('Disposed Waste by Resin'!$A464,'Resin Fractions'!$A$24:$A$41,0),MATCH('Disposed Waste by Resin'!H$1,'Resin Fractions'!$A$24:$I$24,0)))*$E464</f>
        <v>355.96226641932236</v>
      </c>
      <c r="I464" s="9">
        <f>(INDEX('Resin Fractions'!$A$24:$I$41,MATCH('Disposed Waste by Resin'!$A464,'Resin Fractions'!$A$24:$A$41,0),MATCH('Disposed Waste by Resin'!I$1,'Resin Fractions'!$A$24:$I$24,0)))*$E464</f>
        <v>559.75103093715666</v>
      </c>
      <c r="J464" s="9">
        <f>(INDEX('Resin Fractions'!$A$24:$I$41,MATCH('Disposed Waste by Resin'!$A464,'Resin Fractions'!$A$24:$A$41,0),MATCH('Disposed Waste by Resin'!J$1,'Resin Fractions'!$A$24:$I$24,0)))*$E464</f>
        <v>31.120578503962935</v>
      </c>
      <c r="K464" s="9">
        <f>(INDEX('Resin Fractions'!$A$24:$I$41,MATCH('Disposed Waste by Resin'!$A464,'Resin Fractions'!$A$24:$A$41,0),MATCH('Disposed Waste by Resin'!K$1,'Resin Fractions'!$A$24:$I$24,0)))*$E464</f>
        <v>176.31019011644398</v>
      </c>
      <c r="L464" s="9">
        <f>(INDEX('Resin Fractions'!$A$24:$I$41,MATCH('Disposed Waste by Resin'!$A464,'Resin Fractions'!$A$24:$A$41,0),MATCH('Disposed Waste by Resin'!L$1,'Resin Fractions'!$A$24:$I$24,0)))*$E464</f>
        <v>92.266525912326927</v>
      </c>
      <c r="M464" s="9">
        <f>(INDEX('Resin Fractions'!$A$24:$I$41,MATCH('Disposed Waste by Resin'!$A464,'Resin Fractions'!$A$24:$A$41,0),MATCH('Disposed Waste by Resin'!M$1,'Resin Fractions'!$A$24:$I$24,0)))*$E464</f>
        <v>1624.2820994841704</v>
      </c>
    </row>
    <row r="465" spans="1:13" x14ac:dyDescent="0.2">
      <c r="A465" s="37">
        <f>'DRS County Waste Raw'!A464</f>
        <v>2013</v>
      </c>
      <c r="B465" s="63" t="str">
        <f>'DRS County Waste Raw'!B464</f>
        <v>contracosta</v>
      </c>
      <c r="C465" s="63" t="str">
        <f>'DRS County Waste Raw'!C464</f>
        <v>Bay Area </v>
      </c>
      <c r="D465" s="63">
        <f>'DRS County Waste Raw'!D464</f>
        <v>1086069</v>
      </c>
      <c r="E465" s="68">
        <f>'DRS County Waste Raw'!E464</f>
        <v>609804.30127041729</v>
      </c>
      <c r="F465" s="9">
        <f>(INDEX('Resin Fractions'!$A$24:$I$41,MATCH('Disposed Waste by Resin'!$A465,'Resin Fractions'!$A$24:$A$41,0),MATCH('Disposed Waste by Resin'!F$1,'Resin Fractions'!$A$24:$I$24,0)))*$E465</f>
        <v>5601.54527892021</v>
      </c>
      <c r="G465" s="9">
        <f>(INDEX('Resin Fractions'!$A$24:$I$41,MATCH('Disposed Waste by Resin'!$A465,'Resin Fractions'!$A$24:$A$41,0),MATCH('Disposed Waste by Resin'!G$1,'Resin Fractions'!$A$24:$I$24,0)))*$E465</f>
        <v>10131.001757874361</v>
      </c>
      <c r="H465" s="9">
        <f>(INDEX('Resin Fractions'!$A$24:$I$41,MATCH('Disposed Waste by Resin'!$A465,'Resin Fractions'!$A$24:$A$41,0),MATCH('Disposed Waste by Resin'!H$1,'Resin Fractions'!$A$24:$I$24,0)))*$E465</f>
        <v>13696.706656590366</v>
      </c>
      <c r="I465" s="9">
        <f>(INDEX('Resin Fractions'!$A$24:$I$41,MATCH('Disposed Waste by Resin'!$A465,'Resin Fractions'!$A$24:$A$41,0),MATCH('Disposed Waste by Resin'!I$1,'Resin Fractions'!$A$24:$I$24,0)))*$E465</f>
        <v>21538.085338626519</v>
      </c>
      <c r="J465" s="9">
        <f>(INDEX('Resin Fractions'!$A$24:$I$41,MATCH('Disposed Waste by Resin'!$A465,'Resin Fractions'!$A$24:$A$41,0),MATCH('Disposed Waste by Resin'!J$1,'Resin Fractions'!$A$24:$I$24,0)))*$E465</f>
        <v>1197.4567951819135</v>
      </c>
      <c r="K465" s="9">
        <f>(INDEX('Resin Fractions'!$A$24:$I$41,MATCH('Disposed Waste by Resin'!$A465,'Resin Fractions'!$A$24:$A$41,0),MATCH('Disposed Waste by Resin'!K$1,'Resin Fractions'!$A$24:$I$24,0)))*$E465</f>
        <v>6784.0588242235308</v>
      </c>
      <c r="L465" s="9">
        <f>(INDEX('Resin Fractions'!$A$24:$I$41,MATCH('Disposed Waste by Resin'!$A465,'Resin Fractions'!$A$24:$A$41,0),MATCH('Disposed Waste by Resin'!L$1,'Resin Fractions'!$A$24:$I$24,0)))*$E465</f>
        <v>3550.2289395897524</v>
      </c>
      <c r="M465" s="9">
        <f>(INDEX('Resin Fractions'!$A$24:$I$41,MATCH('Disposed Waste by Resin'!$A465,'Resin Fractions'!$A$24:$A$41,0),MATCH('Disposed Waste by Resin'!M$1,'Resin Fractions'!$A$24:$I$24,0)))*$E465</f>
        <v>62499.08359100666</v>
      </c>
    </row>
    <row r="466" spans="1:13" x14ac:dyDescent="0.2">
      <c r="A466" s="37">
        <f>'DRS County Waste Raw'!A465</f>
        <v>2013</v>
      </c>
      <c r="B466" s="63" t="str">
        <f>'DRS County Waste Raw'!B465</f>
        <v>delnorte</v>
      </c>
      <c r="C466" s="63" t="str">
        <f>'DRS County Waste Raw'!C465</f>
        <v>Coastal </v>
      </c>
      <c r="D466" s="63">
        <f>'DRS County Waste Raw'!D465</f>
        <v>27619</v>
      </c>
      <c r="E466" s="68">
        <f>'DRS County Waste Raw'!E465</f>
        <v>153.4210526315789</v>
      </c>
      <c r="F466" s="9">
        <f>(INDEX('Resin Fractions'!$A$24:$I$41,MATCH('Disposed Waste by Resin'!$A466,'Resin Fractions'!$A$24:$A$41,0),MATCH('Disposed Waste by Resin'!F$1,'Resin Fractions'!$A$24:$I$24,0)))*$E466</f>
        <v>1.4092963451799134</v>
      </c>
      <c r="G466" s="9">
        <f>(INDEX('Resin Fractions'!$A$24:$I$41,MATCH('Disposed Waste by Resin'!$A466,'Resin Fractions'!$A$24:$A$41,0),MATCH('Disposed Waste by Resin'!G$1,'Resin Fractions'!$A$24:$I$24,0)))*$E466</f>
        <v>2.5488651862037353</v>
      </c>
      <c r="H466" s="9">
        <f>(INDEX('Resin Fractions'!$A$24:$I$41,MATCH('Disposed Waste by Resin'!$A466,'Resin Fractions'!$A$24:$A$41,0),MATCH('Disposed Waste by Resin'!H$1,'Resin Fractions'!$A$24:$I$24,0)))*$E466</f>
        <v>3.4459631531988815</v>
      </c>
      <c r="I466" s="9">
        <f>(INDEX('Resin Fractions'!$A$24:$I$41,MATCH('Disposed Waste by Resin'!$A466,'Resin Fractions'!$A$24:$A$41,0),MATCH('Disposed Waste by Resin'!I$1,'Resin Fractions'!$A$24:$I$24,0)))*$E466</f>
        <v>5.4187806111513881</v>
      </c>
      <c r="J466" s="9">
        <f>(INDEX('Resin Fractions'!$A$24:$I$41,MATCH('Disposed Waste by Resin'!$A466,'Resin Fractions'!$A$24:$A$41,0),MATCH('Disposed Waste by Resin'!J$1,'Resin Fractions'!$A$24:$I$24,0)))*$E466</f>
        <v>0.30126891793794974</v>
      </c>
      <c r="K466" s="9">
        <f>(INDEX('Resin Fractions'!$A$24:$I$41,MATCH('Disposed Waste by Resin'!$A466,'Resin Fractions'!$A$24:$A$41,0),MATCH('Disposed Waste by Resin'!K$1,'Resin Fractions'!$A$24:$I$24,0)))*$E466</f>
        <v>1.7068056813613321</v>
      </c>
      <c r="L466" s="9">
        <f>(INDEX('Resin Fractions'!$A$24:$I$41,MATCH('Disposed Waste by Resin'!$A466,'Resin Fractions'!$A$24:$A$41,0),MATCH('Disposed Waste by Resin'!L$1,'Resin Fractions'!$A$24:$I$24,0)))*$E466</f>
        <v>0.89320436057963459</v>
      </c>
      <c r="M466" s="9">
        <f>(INDEX('Resin Fractions'!$A$24:$I$41,MATCH('Disposed Waste by Resin'!$A466,'Resin Fractions'!$A$24:$A$41,0),MATCH('Disposed Waste by Resin'!M$1,'Resin Fractions'!$A$24:$I$24,0)))*$E466</f>
        <v>15.724184255612835</v>
      </c>
    </row>
    <row r="467" spans="1:13" x14ac:dyDescent="0.2">
      <c r="A467" s="37">
        <f>'DRS County Waste Raw'!A466</f>
        <v>2013</v>
      </c>
      <c r="B467" s="63" t="str">
        <f>'DRS County Waste Raw'!B466</f>
        <v>eldorado</v>
      </c>
      <c r="C467" s="63" t="str">
        <f>'DRS County Waste Raw'!C466</f>
        <v>Mountain </v>
      </c>
      <c r="D467" s="63">
        <f>'DRS County Waste Raw'!D466</f>
        <v>180599</v>
      </c>
      <c r="E467" s="68">
        <f>'DRS County Waste Raw'!E466</f>
        <v>85801.460980036296</v>
      </c>
      <c r="F467" s="9">
        <f>(INDEX('Resin Fractions'!$A$24:$I$41,MATCH('Disposed Waste by Resin'!$A467,'Resin Fractions'!$A$24:$A$41,0),MATCH('Disposed Waste by Resin'!F$1,'Resin Fractions'!$A$24:$I$24,0)))*$E467</f>
        <v>788.15575369982184</v>
      </c>
      <c r="G467" s="9">
        <f>(INDEX('Resin Fractions'!$A$24:$I$41,MATCH('Disposed Waste by Resin'!$A467,'Resin Fractions'!$A$24:$A$41,0),MATCH('Disposed Waste by Resin'!G$1,'Resin Fractions'!$A$24:$I$24,0)))*$E467</f>
        <v>1425.4651044704024</v>
      </c>
      <c r="H467" s="9">
        <f>(INDEX('Resin Fractions'!$A$24:$I$41,MATCH('Disposed Waste by Resin'!$A467,'Resin Fractions'!$A$24:$A$41,0),MATCH('Disposed Waste by Resin'!H$1,'Resin Fractions'!$A$24:$I$24,0)))*$E467</f>
        <v>1927.1714536977352</v>
      </c>
      <c r="I467" s="9">
        <f>(INDEX('Resin Fractions'!$A$24:$I$41,MATCH('Disposed Waste by Resin'!$A467,'Resin Fractions'!$A$24:$A$41,0),MATCH('Disposed Waste by Resin'!I$1,'Resin Fractions'!$A$24:$I$24,0)))*$E467</f>
        <v>3030.4790978300448</v>
      </c>
      <c r="J467" s="9">
        <f>(INDEX('Resin Fractions'!$A$24:$I$41,MATCH('Disposed Waste by Resin'!$A467,'Resin Fractions'!$A$24:$A$41,0),MATCH('Disposed Waste by Resin'!J$1,'Resin Fractions'!$A$24:$I$24,0)))*$E467</f>
        <v>168.48609016537375</v>
      </c>
      <c r="K467" s="9">
        <f>(INDEX('Resin Fractions'!$A$24:$I$41,MATCH('Disposed Waste by Resin'!$A467,'Resin Fractions'!$A$24:$A$41,0),MATCH('Disposed Waste by Resin'!K$1,'Resin Fractions'!$A$24:$I$24,0)))*$E467</f>
        <v>954.53927970042685</v>
      </c>
      <c r="L467" s="9">
        <f>(INDEX('Resin Fractions'!$A$24:$I$41,MATCH('Disposed Waste by Resin'!$A467,'Resin Fractions'!$A$24:$A$41,0),MATCH('Disposed Waste by Resin'!L$1,'Resin Fractions'!$A$24:$I$24,0)))*$E467</f>
        <v>499.5288311279466</v>
      </c>
      <c r="M467" s="9">
        <f>(INDEX('Resin Fractions'!$A$24:$I$41,MATCH('Disposed Waste by Resin'!$A467,'Resin Fractions'!$A$24:$A$41,0),MATCH('Disposed Waste by Resin'!M$1,'Resin Fractions'!$A$24:$I$24,0)))*$E467</f>
        <v>8793.8256106917524</v>
      </c>
    </row>
    <row r="468" spans="1:13" x14ac:dyDescent="0.2">
      <c r="A468" s="37">
        <f>'DRS County Waste Raw'!A467</f>
        <v>2013</v>
      </c>
      <c r="B468" s="63" t="str">
        <f>'DRS County Waste Raw'!B467</f>
        <v>fresno</v>
      </c>
      <c r="C468" s="63" t="str">
        <f>'DRS County Waste Raw'!C467</f>
        <v>Central Valley </v>
      </c>
      <c r="D468" s="63">
        <f>'DRS County Waste Raw'!D467</f>
        <v>956991</v>
      </c>
      <c r="E468" s="68">
        <f>'DRS County Waste Raw'!E467</f>
        <v>625228.08529945544</v>
      </c>
      <c r="F468" s="9">
        <f>(INDEX('Resin Fractions'!$A$24:$I$41,MATCH('Disposed Waste by Resin'!$A468,'Resin Fractions'!$A$24:$A$41,0),MATCH('Disposed Waste by Resin'!F$1,'Resin Fractions'!$A$24:$I$24,0)))*$E468</f>
        <v>5743.225198905935</v>
      </c>
      <c r="G468" s="9">
        <f>(INDEX('Resin Fractions'!$A$24:$I$41,MATCH('Disposed Waste by Resin'!$A468,'Resin Fractions'!$A$24:$A$41,0),MATCH('Disposed Waste by Resin'!G$1,'Resin Fractions'!$A$24:$I$24,0)))*$E468</f>
        <v>10387.245249082482</v>
      </c>
      <c r="H468" s="9">
        <f>(INDEX('Resin Fractions'!$A$24:$I$41,MATCH('Disposed Waste by Resin'!$A468,'Resin Fractions'!$A$24:$A$41,0),MATCH('Disposed Waste by Resin'!H$1,'Resin Fractions'!$A$24:$I$24,0)))*$E468</f>
        <v>14043.137544237808</v>
      </c>
      <c r="I468" s="9">
        <f>(INDEX('Resin Fractions'!$A$24:$I$41,MATCH('Disposed Waste by Resin'!$A468,'Resin Fractions'!$A$24:$A$41,0),MATCH('Disposed Waste by Resin'!I$1,'Resin Fractions'!$A$24:$I$24,0)))*$E468</f>
        <v>22082.848266618159</v>
      </c>
      <c r="J468" s="9">
        <f>(INDEX('Resin Fractions'!$A$24:$I$41,MATCH('Disposed Waste by Resin'!$A468,'Resin Fractions'!$A$24:$A$41,0),MATCH('Disposed Waste by Resin'!J$1,'Resin Fractions'!$A$24:$I$24,0)))*$E468</f>
        <v>1227.7440774370771</v>
      </c>
      <c r="K468" s="9">
        <f>(INDEX('Resin Fractions'!$A$24:$I$41,MATCH('Disposed Waste by Resin'!$A468,'Resin Fractions'!$A$24:$A$41,0),MATCH('Disposed Waste by Resin'!K$1,'Resin Fractions'!$A$24:$I$24,0)))*$E468</f>
        <v>6955.6480667512142</v>
      </c>
      <c r="L468" s="9">
        <f>(INDEX('Resin Fractions'!$A$24:$I$41,MATCH('Disposed Waste by Resin'!$A468,'Resin Fractions'!$A$24:$A$41,0),MATCH('Disposed Waste by Resin'!L$1,'Resin Fractions'!$A$24:$I$24,0)))*$E468</f>
        <v>3640.0249024975165</v>
      </c>
      <c r="M468" s="9">
        <f>(INDEX('Resin Fractions'!$A$24:$I$41,MATCH('Disposed Waste by Resin'!$A468,'Resin Fractions'!$A$24:$A$41,0),MATCH('Disposed Waste by Resin'!M$1,'Resin Fractions'!$A$24:$I$24,0)))*$E468</f>
        <v>64079.8733055302</v>
      </c>
    </row>
    <row r="469" spans="1:13" x14ac:dyDescent="0.2">
      <c r="A469" s="37">
        <f>'DRS County Waste Raw'!A468</f>
        <v>2013</v>
      </c>
      <c r="B469" s="63" t="str">
        <f>'DRS County Waste Raw'!B468</f>
        <v>glenn</v>
      </c>
      <c r="C469" s="63" t="str">
        <f>'DRS County Waste Raw'!C468</f>
        <v>Central Valley </v>
      </c>
      <c r="D469" s="63">
        <f>'DRS County Waste Raw'!D468</f>
        <v>28135</v>
      </c>
      <c r="E469" s="68">
        <f>'DRS County Waste Raw'!E468</f>
        <v>18768.22141560799</v>
      </c>
      <c r="F469" s="9">
        <f>(INDEX('Resin Fractions'!$A$24:$I$41,MATCH('Disposed Waste by Resin'!$A469,'Resin Fractions'!$A$24:$A$41,0),MATCH('Disposed Waste by Resin'!F$1,'Resin Fractions'!$A$24:$I$24,0)))*$E469</f>
        <v>172.40127996031933</v>
      </c>
      <c r="G469" s="9">
        <f>(INDEX('Resin Fractions'!$A$24:$I$41,MATCH('Disposed Waste by Resin'!$A469,'Resin Fractions'!$A$24:$A$41,0),MATCH('Disposed Waste by Resin'!G$1,'Resin Fractions'!$A$24:$I$24,0)))*$E469</f>
        <v>311.80640044285605</v>
      </c>
      <c r="H469" s="9">
        <f>(INDEX('Resin Fractions'!$A$24:$I$41,MATCH('Disposed Waste by Resin'!$A469,'Resin Fractions'!$A$24:$A$41,0),MATCH('Disposed Waste by Resin'!H$1,'Resin Fractions'!$A$24:$I$24,0)))*$E469</f>
        <v>421.54970481509525</v>
      </c>
      <c r="I469" s="9">
        <f>(INDEX('Resin Fractions'!$A$24:$I$41,MATCH('Disposed Waste by Resin'!$A469,'Resin Fractions'!$A$24:$A$41,0),MATCH('Disposed Waste by Resin'!I$1,'Resin Fractions'!$A$24:$I$24,0)))*$E469</f>
        <v>662.88734543436169</v>
      </c>
      <c r="J469" s="9">
        <f>(INDEX('Resin Fractions'!$A$24:$I$41,MATCH('Disposed Waste by Resin'!$A469,'Resin Fractions'!$A$24:$A$41,0),MATCH('Disposed Waste by Resin'!J$1,'Resin Fractions'!$A$24:$I$24,0)))*$E469</f>
        <v>36.854666686964478</v>
      </c>
      <c r="K469" s="9">
        <f>(INDEX('Resin Fractions'!$A$24:$I$41,MATCH('Disposed Waste by Resin'!$A469,'Resin Fractions'!$A$24:$A$41,0),MATCH('Disposed Waste by Resin'!K$1,'Resin Fractions'!$A$24:$I$24,0)))*$E469</f>
        <v>208.7960315207327</v>
      </c>
      <c r="L469" s="9">
        <f>(INDEX('Resin Fractions'!$A$24:$I$41,MATCH('Disposed Waste by Resin'!$A469,'Resin Fractions'!$A$24:$A$41,0),MATCH('Disposed Waste by Resin'!L$1,'Resin Fractions'!$A$24:$I$24,0)))*$E469</f>
        <v>109.26699381343319</v>
      </c>
      <c r="M469" s="9">
        <f>(INDEX('Resin Fractions'!$A$24:$I$41,MATCH('Disposed Waste by Resin'!$A469,'Resin Fractions'!$A$24:$A$41,0),MATCH('Disposed Waste by Resin'!M$1,'Resin Fractions'!$A$24:$I$24,0)))*$E469</f>
        <v>1923.562422673763</v>
      </c>
    </row>
    <row r="470" spans="1:13" x14ac:dyDescent="0.2">
      <c r="A470" s="37">
        <f>'DRS County Waste Raw'!A469</f>
        <v>2013</v>
      </c>
      <c r="B470" s="63" t="str">
        <f>'DRS County Waste Raw'!B469</f>
        <v>humboldt</v>
      </c>
      <c r="C470" s="63" t="str">
        <f>'DRS County Waste Raw'!C469</f>
        <v>Coastal </v>
      </c>
      <c r="D470" s="63">
        <f>'DRS County Waste Raw'!D469</f>
        <v>134758</v>
      </c>
      <c r="E470" s="68">
        <f>'DRS County Waste Raw'!E469</f>
        <v>53523.856624319407</v>
      </c>
      <c r="F470" s="9">
        <f>(INDEX('Resin Fractions'!$A$24:$I$41,MATCH('Disposed Waste by Resin'!$A470,'Resin Fractions'!$A$24:$A$41,0),MATCH('Disposed Waste by Resin'!F$1,'Resin Fractions'!$A$24:$I$24,0)))*$E470</f>
        <v>491.65987474825181</v>
      </c>
      <c r="G470" s="9">
        <f>(INDEX('Resin Fractions'!$A$24:$I$41,MATCH('Disposed Waste by Resin'!$A470,'Resin Fractions'!$A$24:$A$41,0),MATCH('Disposed Waste by Resin'!G$1,'Resin Fractions'!$A$24:$I$24,0)))*$E470</f>
        <v>889.22017181498143</v>
      </c>
      <c r="H470" s="9">
        <f>(INDEX('Resin Fractions'!$A$24:$I$41,MATCH('Disposed Waste by Resin'!$A470,'Resin Fractions'!$A$24:$A$41,0),MATCH('Disposed Waste by Resin'!H$1,'Resin Fractions'!$A$24:$I$24,0)))*$E470</f>
        <v>1202.1898858132374</v>
      </c>
      <c r="I470" s="9">
        <f>(INDEX('Resin Fractions'!$A$24:$I$41,MATCH('Disposed Waste by Resin'!$A470,'Resin Fractions'!$A$24:$A$41,0),MATCH('Disposed Waste by Resin'!I$1,'Resin Fractions'!$A$24:$I$24,0)))*$E470</f>
        <v>1890.4448348844833</v>
      </c>
      <c r="J470" s="9">
        <f>(INDEX('Resin Fractions'!$A$24:$I$41,MATCH('Disposed Waste by Resin'!$A470,'Resin Fractions'!$A$24:$A$41,0),MATCH('Disposed Waste by Resin'!J$1,'Resin Fractions'!$A$24:$I$24,0)))*$E470</f>
        <v>105.10340069036668</v>
      </c>
      <c r="K470" s="9">
        <f>(INDEX('Resin Fractions'!$A$24:$I$41,MATCH('Disposed Waste by Resin'!$A470,'Resin Fractions'!$A$24:$A$41,0),MATCH('Disposed Waste by Resin'!K$1,'Resin Fractions'!$A$24:$I$24,0)))*$E470</f>
        <v>595.45167372912431</v>
      </c>
      <c r="L470" s="9">
        <f>(INDEX('Resin Fractions'!$A$24:$I$41,MATCH('Disposed Waste by Resin'!$A470,'Resin Fractions'!$A$24:$A$41,0),MATCH('Disposed Waste by Resin'!L$1,'Resin Fractions'!$A$24:$I$24,0)))*$E470</f>
        <v>311.61135523353141</v>
      </c>
      <c r="M470" s="9">
        <f>(INDEX('Resin Fractions'!$A$24:$I$41,MATCH('Disposed Waste by Resin'!$A470,'Resin Fractions'!$A$24:$A$41,0),MATCH('Disposed Waste by Resin'!M$1,'Resin Fractions'!$A$24:$I$24,0)))*$E470</f>
        <v>5485.6811969139771</v>
      </c>
    </row>
    <row r="471" spans="1:13" x14ac:dyDescent="0.2">
      <c r="A471" s="37">
        <f>'DRS County Waste Raw'!A470</f>
        <v>2013</v>
      </c>
      <c r="B471" s="63" t="str">
        <f>'DRS County Waste Raw'!B470</f>
        <v>imperial</v>
      </c>
      <c r="C471" s="63" t="str">
        <f>'DRS County Waste Raw'!C470</f>
        <v>Southern </v>
      </c>
      <c r="D471" s="63">
        <f>'DRS County Waste Raw'!D470</f>
        <v>180099</v>
      </c>
      <c r="E471" s="68">
        <f>'DRS County Waste Raw'!E470</f>
        <v>185242.86751361159</v>
      </c>
      <c r="F471" s="9">
        <f>(INDEX('Resin Fractions'!$A$24:$I$41,MATCH('Disposed Waste by Resin'!$A471,'Resin Fractions'!$A$24:$A$41,0),MATCH('Disposed Waste by Resin'!F$1,'Resin Fractions'!$A$24:$I$24,0)))*$E471</f>
        <v>1701.6054295005201</v>
      </c>
      <c r="G471" s="9">
        <f>(INDEX('Resin Fractions'!$A$24:$I$41,MATCH('Disposed Waste by Resin'!$A471,'Resin Fractions'!$A$24:$A$41,0),MATCH('Disposed Waste by Resin'!G$1,'Resin Fractions'!$A$24:$I$24,0)))*$E471</f>
        <v>3077.5378469852199</v>
      </c>
      <c r="H471" s="9">
        <f>(INDEX('Resin Fractions'!$A$24:$I$41,MATCH('Disposed Waste by Resin'!$A471,'Resin Fractions'!$A$24:$A$41,0),MATCH('Disposed Waste by Resin'!H$1,'Resin Fractions'!$A$24:$I$24,0)))*$E471</f>
        <v>4160.7073142543222</v>
      </c>
      <c r="I471" s="9">
        <f>(INDEX('Resin Fractions'!$A$24:$I$41,MATCH('Disposed Waste by Resin'!$A471,'Resin Fractions'!$A$24:$A$41,0),MATCH('Disposed Waste by Resin'!I$1,'Resin Fractions'!$A$24:$I$24,0)))*$E471</f>
        <v>6542.7165413036155</v>
      </c>
      <c r="J471" s="9">
        <f>(INDEX('Resin Fractions'!$A$24:$I$41,MATCH('Disposed Waste by Resin'!$A471,'Resin Fractions'!$A$24:$A$41,0),MATCH('Disposed Waste by Resin'!J$1,'Resin Fractions'!$A$24:$I$24,0)))*$E471</f>
        <v>363.75658551609831</v>
      </c>
      <c r="K471" s="9">
        <f>(INDEX('Resin Fractions'!$A$24:$I$41,MATCH('Disposed Waste by Resin'!$A471,'Resin Fractions'!$A$24:$A$41,0),MATCH('Disposed Waste by Resin'!K$1,'Resin Fractions'!$A$24:$I$24,0)))*$E471</f>
        <v>2060.8226399224841</v>
      </c>
      <c r="L471" s="9">
        <f>(INDEX('Resin Fractions'!$A$24:$I$41,MATCH('Disposed Waste by Resin'!$A471,'Resin Fractions'!$A$24:$A$41,0),MATCH('Disposed Waste by Resin'!L$1,'Resin Fractions'!$A$24:$I$24,0)))*$E471</f>
        <v>1078.4682688024823</v>
      </c>
      <c r="M471" s="9">
        <f>(INDEX('Resin Fractions'!$A$24:$I$41,MATCH('Disposed Waste by Resin'!$A471,'Resin Fractions'!$A$24:$A$41,0),MATCH('Disposed Waste by Resin'!M$1,'Resin Fractions'!$A$24:$I$24,0)))*$E471</f>
        <v>18985.614626284743</v>
      </c>
    </row>
    <row r="472" spans="1:13" x14ac:dyDescent="0.2">
      <c r="A472" s="37">
        <f>'DRS County Waste Raw'!A471</f>
        <v>2013</v>
      </c>
      <c r="B472" s="63" t="str">
        <f>'DRS County Waste Raw'!B471</f>
        <v>inyo</v>
      </c>
      <c r="C472" s="63" t="str">
        <f>'DRS County Waste Raw'!C471</f>
        <v>Mountain </v>
      </c>
      <c r="D472" s="63">
        <f>'DRS County Waste Raw'!D471</f>
        <v>18557</v>
      </c>
      <c r="E472" s="68">
        <f>'DRS County Waste Raw'!E471</f>
        <v>17628.411978221411</v>
      </c>
      <c r="F472" s="9">
        <f>(INDEX('Resin Fractions'!$A$24:$I$41,MATCH('Disposed Waste by Resin'!$A472,'Resin Fractions'!$A$24:$A$41,0),MATCH('Disposed Waste by Resin'!F$1,'Resin Fractions'!$A$24:$I$24,0)))*$E472</f>
        <v>161.93120921867296</v>
      </c>
      <c r="G472" s="9">
        <f>(INDEX('Resin Fractions'!$A$24:$I$41,MATCH('Disposed Waste by Resin'!$A472,'Resin Fractions'!$A$24:$A$41,0),MATCH('Disposed Waste by Resin'!G$1,'Resin Fractions'!$A$24:$I$24,0)))*$E472</f>
        <v>292.87014271271499</v>
      </c>
      <c r="H472" s="9">
        <f>(INDEX('Resin Fractions'!$A$24:$I$41,MATCH('Disposed Waste by Resin'!$A472,'Resin Fractions'!$A$24:$A$41,0),MATCH('Disposed Waste by Resin'!H$1,'Resin Fractions'!$A$24:$I$24,0)))*$E472</f>
        <v>395.94864644969306</v>
      </c>
      <c r="I472" s="9">
        <f>(INDEX('Resin Fractions'!$A$24:$I$41,MATCH('Disposed Waste by Resin'!$A472,'Resin Fractions'!$A$24:$A$41,0),MATCH('Disposed Waste by Resin'!I$1,'Resin Fractions'!$A$24:$I$24,0)))*$E472</f>
        <v>622.62965476038664</v>
      </c>
      <c r="J472" s="9">
        <f>(INDEX('Resin Fractions'!$A$24:$I$41,MATCH('Disposed Waste by Resin'!$A472,'Resin Fractions'!$A$24:$A$41,0),MATCH('Disposed Waste by Resin'!J$1,'Resin Fractions'!$A$24:$I$24,0)))*$E472</f>
        <v>34.616452635066899</v>
      </c>
      <c r="K472" s="9">
        <f>(INDEX('Resin Fractions'!$A$24:$I$41,MATCH('Disposed Waste by Resin'!$A472,'Resin Fractions'!$A$24:$A$41,0),MATCH('Disposed Waste by Resin'!K$1,'Resin Fractions'!$A$24:$I$24,0)))*$E472</f>
        <v>196.11567774899586</v>
      </c>
      <c r="L472" s="9">
        <f>(INDEX('Resin Fractions'!$A$24:$I$41,MATCH('Disposed Waste by Resin'!$A472,'Resin Fractions'!$A$24:$A$41,0),MATCH('Disposed Waste by Resin'!L$1,'Resin Fractions'!$A$24:$I$24,0)))*$E472</f>
        <v>102.63111990799005</v>
      </c>
      <c r="M472" s="9">
        <f>(INDEX('Resin Fractions'!$A$24:$I$41,MATCH('Disposed Waste by Resin'!$A472,'Resin Fractions'!$A$24:$A$41,0),MATCH('Disposed Waste by Resin'!M$1,'Resin Fractions'!$A$24:$I$24,0)))*$E472</f>
        <v>1806.7429034335205</v>
      </c>
    </row>
    <row r="473" spans="1:13" x14ac:dyDescent="0.2">
      <c r="A473" s="37">
        <f>'DRS County Waste Raw'!A472</f>
        <v>2013</v>
      </c>
      <c r="B473" s="63" t="str">
        <f>'DRS County Waste Raw'!B472</f>
        <v>kern</v>
      </c>
      <c r="C473" s="63" t="str">
        <f>'DRS County Waste Raw'!C472</f>
        <v>Central Valley </v>
      </c>
      <c r="D473" s="63">
        <f>'DRS County Waste Raw'!D472</f>
        <v>864605</v>
      </c>
      <c r="E473" s="68">
        <f>'DRS County Waste Raw'!E472</f>
        <v>688854.11070780386</v>
      </c>
      <c r="F473" s="9">
        <f>(INDEX('Resin Fractions'!$A$24:$I$41,MATCH('Disposed Waste by Resin'!$A473,'Resin Fractions'!$A$24:$A$41,0),MATCH('Disposed Waste by Resin'!F$1,'Resin Fractions'!$A$24:$I$24,0)))*$E473</f>
        <v>6327.6816573141286</v>
      </c>
      <c r="G473" s="9">
        <f>(INDEX('Resin Fractions'!$A$24:$I$41,MATCH('Disposed Waste by Resin'!$A473,'Resin Fractions'!$A$24:$A$41,0),MATCH('Disposed Waste by Resin'!G$1,'Resin Fractions'!$A$24:$I$24,0)))*$E473</f>
        <v>11444.298100162145</v>
      </c>
      <c r="H473" s="9">
        <f>(INDEX('Resin Fractions'!$A$24:$I$41,MATCH('Disposed Waste by Resin'!$A473,'Resin Fractions'!$A$24:$A$41,0),MATCH('Disposed Waste by Resin'!H$1,'Resin Fractions'!$A$24:$I$24,0)))*$E473</f>
        <v>15472.230458025673</v>
      </c>
      <c r="I473" s="9">
        <f>(INDEX('Resin Fractions'!$A$24:$I$41,MATCH('Disposed Waste by Resin'!$A473,'Resin Fractions'!$A$24:$A$41,0),MATCH('Disposed Waste by Resin'!I$1,'Resin Fractions'!$A$24:$I$24,0)))*$E473</f>
        <v>24330.09834692701</v>
      </c>
      <c r="J473" s="9">
        <f>(INDEX('Resin Fractions'!$A$24:$I$41,MATCH('Disposed Waste by Resin'!$A473,'Resin Fractions'!$A$24:$A$41,0),MATCH('Disposed Waste by Resin'!J$1,'Resin Fractions'!$A$24:$I$24,0)))*$E473</f>
        <v>1352.6848433793916</v>
      </c>
      <c r="K473" s="9">
        <f>(INDEX('Resin Fractions'!$A$24:$I$41,MATCH('Disposed Waste by Resin'!$A473,'Resin Fractions'!$A$24:$A$41,0),MATCH('Disposed Waste by Resin'!K$1,'Resin Fractions'!$A$24:$I$24,0)))*$E473</f>
        <v>7663.4861358211219</v>
      </c>
      <c r="L473" s="9">
        <f>(INDEX('Resin Fractions'!$A$24:$I$41,MATCH('Disposed Waste by Resin'!$A473,'Resin Fractions'!$A$24:$A$41,0),MATCH('Disposed Waste by Resin'!L$1,'Resin Fractions'!$A$24:$I$24,0)))*$E473</f>
        <v>4010.4502278768173</v>
      </c>
      <c r="M473" s="9">
        <f>(INDEX('Resin Fractions'!$A$24:$I$41,MATCH('Disposed Waste by Resin'!$A473,'Resin Fractions'!$A$24:$A$41,0),MATCH('Disposed Waste by Resin'!M$1,'Resin Fractions'!$A$24:$I$24,0)))*$E473</f>
        <v>70600.929769506285</v>
      </c>
    </row>
    <row r="474" spans="1:13" x14ac:dyDescent="0.2">
      <c r="A474" s="37">
        <f>'DRS County Waste Raw'!A473</f>
        <v>2013</v>
      </c>
      <c r="B474" s="63" t="str">
        <f>'DRS County Waste Raw'!B473</f>
        <v>kings</v>
      </c>
      <c r="C474" s="63" t="str">
        <f>'DRS County Waste Raw'!C473</f>
        <v>Central Valley </v>
      </c>
      <c r="D474" s="63">
        <f>'DRS County Waste Raw'!D473</f>
        <v>150270</v>
      </c>
      <c r="E474" s="68">
        <f>'DRS County Waste Raw'!E473</f>
        <v>74293.448275862072</v>
      </c>
      <c r="F474" s="9">
        <f>(INDEX('Resin Fractions'!$A$24:$I$41,MATCH('Disposed Waste by Resin'!$A474,'Resin Fractions'!$A$24:$A$41,0),MATCH('Disposed Waste by Resin'!F$1,'Resin Fractions'!$A$24:$I$24,0)))*$E474</f>
        <v>682.4453575964742</v>
      </c>
      <c r="G474" s="9">
        <f>(INDEX('Resin Fractions'!$A$24:$I$41,MATCH('Disposed Waste by Resin'!$A474,'Resin Fractions'!$A$24:$A$41,0),MATCH('Disposed Waste by Resin'!G$1,'Resin Fractions'!$A$24:$I$24,0)))*$E474</f>
        <v>1234.2763957441109</v>
      </c>
      <c r="H474" s="9">
        <f>(INDEX('Resin Fractions'!$A$24:$I$41,MATCH('Disposed Waste by Resin'!$A474,'Resin Fractions'!$A$24:$A$41,0),MATCH('Disposed Waste by Resin'!H$1,'Resin Fractions'!$A$24:$I$24,0)))*$E474</f>
        <v>1668.6920138495529</v>
      </c>
      <c r="I474" s="9">
        <f>(INDEX('Resin Fractions'!$A$24:$I$41,MATCH('Disposed Waste by Resin'!$A474,'Resin Fractions'!$A$24:$A$41,0),MATCH('Disposed Waste by Resin'!I$1,'Resin Fractions'!$A$24:$I$24,0)))*$E474</f>
        <v>2624.0199121796163</v>
      </c>
      <c r="J474" s="9">
        <f>(INDEX('Resin Fractions'!$A$24:$I$41,MATCH('Disposed Waste by Resin'!$A474,'Resin Fractions'!$A$24:$A$41,0),MATCH('Disposed Waste by Resin'!J$1,'Resin Fractions'!$A$24:$I$24,0)))*$E474</f>
        <v>145.88810588919802</v>
      </c>
      <c r="K474" s="9">
        <f>(INDEX('Resin Fractions'!$A$24:$I$41,MATCH('Disposed Waste by Resin'!$A474,'Resin Fractions'!$A$24:$A$41,0),MATCH('Disposed Waste by Resin'!K$1,'Resin Fractions'!$A$24:$I$24,0)))*$E474</f>
        <v>826.51290308684327</v>
      </c>
      <c r="L474" s="9">
        <f>(INDEX('Resin Fractions'!$A$24:$I$41,MATCH('Disposed Waste by Resin'!$A474,'Resin Fractions'!$A$24:$A$41,0),MATCH('Disposed Waste by Resin'!L$1,'Resin Fractions'!$A$24:$I$24,0)))*$E474</f>
        <v>432.53015687391206</v>
      </c>
      <c r="M474" s="9">
        <f>(INDEX('Resin Fractions'!$A$24:$I$41,MATCH('Disposed Waste by Resin'!$A474,'Resin Fractions'!$A$24:$A$41,0),MATCH('Disposed Waste by Resin'!M$1,'Resin Fractions'!$A$24:$I$24,0)))*$E474</f>
        <v>7614.3648452197076</v>
      </c>
    </row>
    <row r="475" spans="1:13" x14ac:dyDescent="0.2">
      <c r="A475" s="37">
        <f>'DRS County Waste Raw'!A474</f>
        <v>2013</v>
      </c>
      <c r="B475" s="63" t="str">
        <f>'DRS County Waste Raw'!B474</f>
        <v>lake</v>
      </c>
      <c r="C475" s="63" t="str">
        <f>'DRS County Waste Raw'!C474</f>
        <v>Coastal </v>
      </c>
      <c r="D475" s="63">
        <f>'DRS County Waste Raw'!D474</f>
        <v>64759</v>
      </c>
      <c r="E475" s="68">
        <f>'DRS County Waste Raw'!E474</f>
        <v>35067.250453720502</v>
      </c>
      <c r="F475" s="9">
        <f>(INDEX('Resin Fractions'!$A$24:$I$41,MATCH('Disposed Waste by Resin'!$A475,'Resin Fractions'!$A$24:$A$41,0),MATCH('Disposed Waste by Resin'!F$1,'Resin Fractions'!$A$24:$I$24,0)))*$E475</f>
        <v>322.12103262394601</v>
      </c>
      <c r="G475" s="9">
        <f>(INDEX('Resin Fractions'!$A$24:$I$41,MATCH('Disposed Waste by Resin'!$A475,'Resin Fractions'!$A$24:$A$41,0),MATCH('Disposed Waste by Resin'!G$1,'Resin Fractions'!$A$24:$I$24,0)))*$E475</f>
        <v>582.59080044258371</v>
      </c>
      <c r="H475" s="9">
        <f>(INDEX('Resin Fractions'!$A$24:$I$41,MATCH('Disposed Waste by Resin'!$A475,'Resin Fractions'!$A$24:$A$41,0),MATCH('Disposed Waste by Resin'!H$1,'Resin Fractions'!$A$24:$I$24,0)))*$E475</f>
        <v>787.63931595294514</v>
      </c>
      <c r="I475" s="9">
        <f>(INDEX('Resin Fractions'!$A$24:$I$41,MATCH('Disposed Waste by Resin'!$A475,'Resin Fractions'!$A$24:$A$41,0),MATCH('Disposed Waste by Resin'!I$1,'Resin Fractions'!$A$24:$I$24,0)))*$E475</f>
        <v>1238.5636363825722</v>
      </c>
      <c r="J475" s="9">
        <f>(INDEX('Resin Fractions'!$A$24:$I$41,MATCH('Disposed Waste by Resin'!$A475,'Resin Fractions'!$A$24:$A$41,0),MATCH('Disposed Waste by Resin'!J$1,'Resin Fractions'!$A$24:$I$24,0)))*$E475</f>
        <v>68.860644729254773</v>
      </c>
      <c r="K475" s="9">
        <f>(INDEX('Resin Fractions'!$A$24:$I$41,MATCH('Disposed Waste by Resin'!$A475,'Resin Fractions'!$A$24:$A$41,0),MATCH('Disposed Waste by Resin'!K$1,'Resin Fractions'!$A$24:$I$24,0)))*$E475</f>
        <v>390.12235464099058</v>
      </c>
      <c r="L475" s="9">
        <f>(INDEX('Resin Fractions'!$A$24:$I$41,MATCH('Disposed Waste by Resin'!$A475,'Resin Fractions'!$A$24:$A$41,0),MATCH('Disposed Waste by Resin'!L$1,'Resin Fractions'!$A$24:$I$24,0)))*$E475</f>
        <v>204.15855895616647</v>
      </c>
      <c r="M475" s="9">
        <f>(INDEX('Resin Fractions'!$A$24:$I$41,MATCH('Disposed Waste by Resin'!$A475,'Resin Fractions'!$A$24:$A$41,0),MATCH('Disposed Waste by Resin'!M$1,'Resin Fractions'!$A$24:$I$24,0)))*$E475</f>
        <v>3594.0563437284591</v>
      </c>
    </row>
    <row r="476" spans="1:13" x14ac:dyDescent="0.2">
      <c r="A476" s="37">
        <f>'DRS County Waste Raw'!A475</f>
        <v>2013</v>
      </c>
      <c r="B476" s="63" t="str">
        <f>'DRS County Waste Raw'!B475</f>
        <v>lassen</v>
      </c>
      <c r="C476" s="63" t="str">
        <f>'DRS County Waste Raw'!C475</f>
        <v>Mountain </v>
      </c>
      <c r="D476" s="63">
        <f>'DRS County Waste Raw'!D475</f>
        <v>32466</v>
      </c>
      <c r="E476" s="68">
        <f>'DRS County Waste Raw'!E475</f>
        <v>16439.364791288561</v>
      </c>
      <c r="F476" s="9">
        <f>(INDEX('Resin Fractions'!$A$24:$I$41,MATCH('Disposed Waste by Resin'!$A476,'Resin Fractions'!$A$24:$A$41,0),MATCH('Disposed Waste by Resin'!F$1,'Resin Fractions'!$A$24:$I$24,0)))*$E476</f>
        <v>151.00884995931531</v>
      </c>
      <c r="G476" s="9">
        <f>(INDEX('Resin Fractions'!$A$24:$I$41,MATCH('Disposed Waste by Resin'!$A476,'Resin Fractions'!$A$24:$A$41,0),MATCH('Disposed Waste by Resin'!G$1,'Resin Fractions'!$A$24:$I$24,0)))*$E476</f>
        <v>273.11587217720694</v>
      </c>
      <c r="H476" s="9">
        <f>(INDEX('Resin Fractions'!$A$24:$I$41,MATCH('Disposed Waste by Resin'!$A476,'Resin Fractions'!$A$24:$A$41,0),MATCH('Disposed Waste by Resin'!H$1,'Resin Fractions'!$A$24:$I$24,0)))*$E476</f>
        <v>369.24166769218965</v>
      </c>
      <c r="I476" s="9">
        <f>(INDEX('Resin Fractions'!$A$24:$I$41,MATCH('Disposed Waste by Resin'!$A476,'Resin Fractions'!$A$24:$A$41,0),MATCH('Disposed Waste by Resin'!I$1,'Resin Fractions'!$A$24:$I$24,0)))*$E476</f>
        <v>580.63290312964193</v>
      </c>
      <c r="J476" s="9">
        <f>(INDEX('Resin Fractions'!$A$24:$I$41,MATCH('Disposed Waste by Resin'!$A476,'Resin Fractions'!$A$24:$A$41,0),MATCH('Disposed Waste by Resin'!J$1,'Resin Fractions'!$A$24:$I$24,0)))*$E476</f>
        <v>32.281551699113542</v>
      </c>
      <c r="K476" s="9">
        <f>(INDEX('Resin Fractions'!$A$24:$I$41,MATCH('Disposed Waste by Resin'!$A476,'Resin Fractions'!$A$24:$A$41,0),MATCH('Disposed Waste by Resin'!K$1,'Resin Fractions'!$A$24:$I$24,0)))*$E476</f>
        <v>182.8875551461793</v>
      </c>
      <c r="L476" s="9">
        <f>(INDEX('Resin Fractions'!$A$24:$I$41,MATCH('Disposed Waste by Resin'!$A476,'Resin Fractions'!$A$24:$A$41,0),MATCH('Disposed Waste by Resin'!L$1,'Resin Fractions'!$A$24:$I$24,0)))*$E476</f>
        <v>95.708587999323143</v>
      </c>
      <c r="M476" s="9">
        <f>(INDEX('Resin Fractions'!$A$24:$I$41,MATCH('Disposed Waste by Resin'!$A476,'Resin Fractions'!$A$24:$A$41,0),MATCH('Disposed Waste by Resin'!M$1,'Resin Fractions'!$A$24:$I$24,0)))*$E476</f>
        <v>1684.87698780297</v>
      </c>
    </row>
    <row r="477" spans="1:13" x14ac:dyDescent="0.2">
      <c r="A477" s="37">
        <f>'DRS County Waste Raw'!A476</f>
        <v>2013</v>
      </c>
      <c r="B477" s="63" t="str">
        <f>'DRS County Waste Raw'!B476</f>
        <v>losangeles</v>
      </c>
      <c r="C477" s="63" t="str">
        <f>'DRS County Waste Raw'!C476</f>
        <v>Southern </v>
      </c>
      <c r="D477" s="63">
        <f>'DRS County Waste Raw'!D476</f>
        <v>10025721</v>
      </c>
      <c r="E477" s="68">
        <f>'DRS County Waste Raw'!E476</f>
        <v>7501283.6025408348</v>
      </c>
      <c r="F477" s="9">
        <f>(INDEX('Resin Fractions'!$A$24:$I$41,MATCH('Disposed Waste by Resin'!$A477,'Resin Fractions'!$A$24:$A$41,0),MATCH('Disposed Waste by Resin'!F$1,'Resin Fractions'!$A$24:$I$24,0)))*$E477</f>
        <v>68905.351540019721</v>
      </c>
      <c r="G477" s="9">
        <f>(INDEX('Resin Fractions'!$A$24:$I$41,MATCH('Disposed Waste by Resin'!$A477,'Resin Fractions'!$A$24:$A$41,0),MATCH('Disposed Waste by Resin'!G$1,'Resin Fractions'!$A$24:$I$24,0)))*$E477</f>
        <v>124622.79653543336</v>
      </c>
      <c r="H477" s="9">
        <f>(INDEX('Resin Fractions'!$A$24:$I$41,MATCH('Disposed Waste by Resin'!$A477,'Resin Fractions'!$A$24:$A$41,0),MATCH('Disposed Waste by Resin'!H$1,'Resin Fractions'!$A$24:$I$24,0)))*$E477</f>
        <v>168485.00549741442</v>
      </c>
      <c r="I477" s="9">
        <f>(INDEX('Resin Fractions'!$A$24:$I$41,MATCH('Disposed Waste by Resin'!$A477,'Resin Fractions'!$A$24:$A$41,0),MATCH('Disposed Waste by Resin'!I$1,'Resin Fractions'!$A$24:$I$24,0)))*$E477</f>
        <v>264942.844850678</v>
      </c>
      <c r="J477" s="9">
        <f>(INDEX('Resin Fractions'!$A$24:$I$41,MATCH('Disposed Waste by Resin'!$A477,'Resin Fractions'!$A$24:$A$41,0),MATCH('Disposed Waste by Resin'!J$1,'Resin Fractions'!$A$24:$I$24,0)))*$E477</f>
        <v>14730.074884247035</v>
      </c>
      <c r="K477" s="9">
        <f>(INDEX('Resin Fractions'!$A$24:$I$41,MATCH('Disposed Waste by Resin'!$A477,'Resin Fractions'!$A$24:$A$41,0),MATCH('Disposed Waste by Resin'!K$1,'Resin Fractions'!$A$24:$I$24,0)))*$E477</f>
        <v>83451.607525237298</v>
      </c>
      <c r="L477" s="9">
        <f>(INDEX('Resin Fractions'!$A$24:$I$41,MATCH('Disposed Waste by Resin'!$A477,'Resin Fractions'!$A$24:$A$41,0),MATCH('Disposed Waste by Resin'!L$1,'Resin Fractions'!$A$24:$I$24,0)))*$E477</f>
        <v>43671.837135830443</v>
      </c>
      <c r="M477" s="9">
        <f>(INDEX('Resin Fractions'!$A$24:$I$41,MATCH('Disposed Waste by Resin'!$A477,'Resin Fractions'!$A$24:$A$41,0),MATCH('Disposed Waste by Resin'!M$1,'Resin Fractions'!$A$24:$I$24,0)))*$E477</f>
        <v>768809.51796886034</v>
      </c>
    </row>
    <row r="478" spans="1:13" x14ac:dyDescent="0.2">
      <c r="A478" s="37">
        <f>'DRS County Waste Raw'!A477</f>
        <v>2013</v>
      </c>
      <c r="B478" s="63" t="str">
        <f>'DRS County Waste Raw'!B477</f>
        <v>madera</v>
      </c>
      <c r="C478" s="63" t="str">
        <f>'DRS County Waste Raw'!C477</f>
        <v>Central Valley </v>
      </c>
      <c r="D478" s="63">
        <f>'DRS County Waste Raw'!D477</f>
        <v>151396</v>
      </c>
      <c r="E478" s="68">
        <f>'DRS County Waste Raw'!E477</f>
        <v>103879.891107078</v>
      </c>
      <c r="F478" s="9">
        <f>(INDEX('Resin Fractions'!$A$24:$I$41,MATCH('Disposed Waste by Resin'!$A478,'Resin Fractions'!$A$24:$A$41,0),MATCH('Disposed Waste by Resin'!F$1,'Resin Fractions'!$A$24:$I$24,0)))*$E478</f>
        <v>954.2207432668805</v>
      </c>
      <c r="G478" s="9">
        <f>(INDEX('Resin Fractions'!$A$24:$I$41,MATCH('Disposed Waste by Resin'!$A478,'Resin Fractions'!$A$24:$A$41,0),MATCH('Disposed Waste by Resin'!G$1,'Resin Fractions'!$A$24:$I$24,0)))*$E478</f>
        <v>1725.8116369810832</v>
      </c>
      <c r="H478" s="9">
        <f>(INDEX('Resin Fractions'!$A$24:$I$41,MATCH('Disposed Waste by Resin'!$A478,'Resin Fractions'!$A$24:$A$41,0),MATCH('Disposed Waste by Resin'!H$1,'Resin Fractions'!$A$24:$I$24,0)))*$E478</f>
        <v>2333.2278782685275</v>
      </c>
      <c r="I478" s="9">
        <f>(INDEX('Resin Fractions'!$A$24:$I$41,MATCH('Disposed Waste by Resin'!$A478,'Resin Fractions'!$A$24:$A$41,0),MATCH('Disposed Waste by Resin'!I$1,'Resin Fractions'!$A$24:$I$24,0)))*$E478</f>
        <v>3669.0032441068565</v>
      </c>
      <c r="J478" s="9">
        <f>(INDEX('Resin Fractions'!$A$24:$I$41,MATCH('Disposed Waste by Resin'!$A478,'Resin Fractions'!$A$24:$A$41,0),MATCH('Disposed Waste by Resin'!J$1,'Resin Fractions'!$A$24:$I$24,0)))*$E478</f>
        <v>203.9862316972513</v>
      </c>
      <c r="K478" s="9">
        <f>(INDEX('Resin Fractions'!$A$24:$I$41,MATCH('Disposed Waste by Resin'!$A478,'Resin Fractions'!$A$24:$A$41,0),MATCH('Disposed Waste by Resin'!K$1,'Resin Fractions'!$A$24:$I$24,0)))*$E478</f>
        <v>1155.6613990032208</v>
      </c>
      <c r="L478" s="9">
        <f>(INDEX('Resin Fractions'!$A$24:$I$41,MATCH('Disposed Waste by Resin'!$A478,'Resin Fractions'!$A$24:$A$41,0),MATCH('Disposed Waste by Resin'!L$1,'Resin Fractions'!$A$24:$I$24,0)))*$E478</f>
        <v>604.77991854346976</v>
      </c>
      <c r="M478" s="9">
        <f>(INDEX('Resin Fractions'!$A$24:$I$41,MATCH('Disposed Waste by Resin'!$A478,'Resin Fractions'!$A$24:$A$41,0),MATCH('Disposed Waste by Resin'!M$1,'Resin Fractions'!$A$24:$I$24,0)))*$E478</f>
        <v>10646.69105186729</v>
      </c>
    </row>
    <row r="479" spans="1:13" x14ac:dyDescent="0.2">
      <c r="A479" s="37">
        <f>'DRS County Waste Raw'!A478</f>
        <v>2013</v>
      </c>
      <c r="B479" s="63" t="str">
        <f>'DRS County Waste Raw'!B478</f>
        <v>marin</v>
      </c>
      <c r="C479" s="63" t="str">
        <f>'DRS County Waste Raw'!C478</f>
        <v>Bay Area </v>
      </c>
      <c r="D479" s="63">
        <f>'DRS County Waste Raw'!D478</f>
        <v>258133</v>
      </c>
      <c r="E479" s="68">
        <f>'DRS County Waste Raw'!E478</f>
        <v>167396.13430127039</v>
      </c>
      <c r="F479" s="9">
        <f>(INDEX('Resin Fractions'!$A$24:$I$41,MATCH('Disposed Waste by Resin'!$A479,'Resin Fractions'!$A$24:$A$41,0),MATCH('Disposed Waste by Resin'!F$1,'Resin Fractions'!$A$24:$I$24,0)))*$E479</f>
        <v>1537.6687633250431</v>
      </c>
      <c r="G479" s="9">
        <f>(INDEX('Resin Fractions'!$A$24:$I$41,MATCH('Disposed Waste by Resin'!$A479,'Resin Fractions'!$A$24:$A$41,0),MATCH('Disposed Waste by Resin'!G$1,'Resin Fractions'!$A$24:$I$24,0)))*$E479</f>
        <v>2781.0406180055811</v>
      </c>
      <c r="H479" s="9">
        <f>(INDEX('Resin Fractions'!$A$24:$I$41,MATCH('Disposed Waste by Resin'!$A479,'Resin Fractions'!$A$24:$A$41,0),MATCH('Disposed Waste by Resin'!H$1,'Resin Fractions'!$A$24:$I$24,0)))*$E479</f>
        <v>3759.8549931430794</v>
      </c>
      <c r="I479" s="9">
        <f>(INDEX('Resin Fractions'!$A$24:$I$41,MATCH('Disposed Waste by Resin'!$A479,'Resin Fractions'!$A$24:$A$41,0),MATCH('Disposed Waste by Resin'!I$1,'Resin Fractions'!$A$24:$I$24,0)))*$E479</f>
        <v>5912.3758530823134</v>
      </c>
      <c r="J479" s="9">
        <f>(INDEX('Resin Fractions'!$A$24:$I$41,MATCH('Disposed Waste by Resin'!$A479,'Resin Fractions'!$A$24:$A$41,0),MATCH('Disposed Waste by Resin'!J$1,'Resin Fractions'!$A$24:$I$24,0)))*$E479</f>
        <v>328.71142117010282</v>
      </c>
      <c r="K479" s="9">
        <f>(INDEX('Resin Fractions'!$A$24:$I$41,MATCH('Disposed Waste by Resin'!$A479,'Resin Fractions'!$A$24:$A$41,0),MATCH('Disposed Waste by Resin'!K$1,'Resin Fractions'!$A$24:$I$24,0)))*$E479</f>
        <v>1862.278143465978</v>
      </c>
      <c r="L479" s="9">
        <f>(INDEX('Resin Fractions'!$A$24:$I$41,MATCH('Disposed Waste by Resin'!$A479,'Resin Fractions'!$A$24:$A$41,0),MATCH('Disposed Waste by Resin'!L$1,'Resin Fractions'!$A$24:$I$24,0)))*$E479</f>
        <v>974.56610117986588</v>
      </c>
      <c r="M479" s="9">
        <f>(INDEX('Resin Fractions'!$A$24:$I$41,MATCH('Disposed Waste by Resin'!$A479,'Resin Fractions'!$A$24:$A$41,0),MATCH('Disposed Waste by Resin'!M$1,'Resin Fractions'!$A$24:$I$24,0)))*$E479</f>
        <v>17156.495893371964</v>
      </c>
    </row>
    <row r="480" spans="1:13" x14ac:dyDescent="0.2">
      <c r="A480" s="37">
        <f>'DRS County Waste Raw'!A479</f>
        <v>2013</v>
      </c>
      <c r="B480" s="63" t="str">
        <f>'DRS County Waste Raw'!B479</f>
        <v>mariposa</v>
      </c>
      <c r="C480" s="63" t="str">
        <f>'DRS County Waste Raw'!C479</f>
        <v>Mountain </v>
      </c>
      <c r="D480" s="63">
        <f>'DRS County Waste Raw'!D479</f>
        <v>18195</v>
      </c>
      <c r="E480" s="68">
        <f>'DRS County Waste Raw'!E479</f>
        <v>13991.551724137929</v>
      </c>
      <c r="F480" s="9">
        <f>(INDEX('Resin Fractions'!$A$24:$I$41,MATCH('Disposed Waste by Resin'!$A480,'Resin Fractions'!$A$24:$A$41,0),MATCH('Disposed Waste by Resin'!F$1,'Resin Fractions'!$A$24:$I$24,0)))*$E480</f>
        <v>128.52370890437146</v>
      </c>
      <c r="G480" s="9">
        <f>(INDEX('Resin Fractions'!$A$24:$I$41,MATCH('Disposed Waste by Resin'!$A480,'Resin Fractions'!$A$24:$A$41,0),MATCH('Disposed Waste by Resin'!G$1,'Resin Fractions'!$A$24:$I$24,0)))*$E480</f>
        <v>232.44905753751507</v>
      </c>
      <c r="H480" s="9">
        <f>(INDEX('Resin Fractions'!$A$24:$I$41,MATCH('Disposed Waste by Resin'!$A480,'Resin Fractions'!$A$24:$A$41,0),MATCH('Disposed Waste by Resin'!H$1,'Resin Fractions'!$A$24:$I$24,0)))*$E480</f>
        <v>314.26177092681178</v>
      </c>
      <c r="I480" s="9">
        <f>(INDEX('Resin Fractions'!$A$24:$I$41,MATCH('Disposed Waste by Resin'!$A480,'Resin Fractions'!$A$24:$A$41,0),MATCH('Disposed Waste by Resin'!I$1,'Resin Fractions'!$A$24:$I$24,0)))*$E480</f>
        <v>494.17695878247952</v>
      </c>
      <c r="J480" s="9">
        <f>(INDEX('Resin Fractions'!$A$24:$I$41,MATCH('Disposed Waste by Resin'!$A480,'Resin Fractions'!$A$24:$A$41,0),MATCH('Disposed Waste by Resin'!J$1,'Resin Fractions'!$A$24:$I$24,0)))*$E480</f>
        <v>27.474845048327246</v>
      </c>
      <c r="K480" s="9">
        <f>(INDEX('Resin Fractions'!$A$24:$I$41,MATCH('Disposed Waste by Resin'!$A480,'Resin Fractions'!$A$24:$A$41,0),MATCH('Disposed Waste by Resin'!K$1,'Resin Fractions'!$A$24:$I$24,0)))*$E480</f>
        <v>155.65569108149975</v>
      </c>
      <c r="L480" s="9">
        <f>(INDEX('Resin Fractions'!$A$24:$I$41,MATCH('Disposed Waste by Resin'!$A480,'Resin Fractions'!$A$24:$A$41,0),MATCH('Disposed Waste by Resin'!L$1,'Resin Fractions'!$A$24:$I$24,0)))*$E480</f>
        <v>81.457627860800898</v>
      </c>
      <c r="M480" s="9">
        <f>(INDEX('Resin Fractions'!$A$24:$I$41,MATCH('Disposed Waste by Resin'!$A480,'Resin Fractions'!$A$24:$A$41,0),MATCH('Disposed Waste by Resin'!M$1,'Resin Fractions'!$A$24:$I$24,0)))*$E480</f>
        <v>1433.9996601418059</v>
      </c>
    </row>
    <row r="481" spans="1:13" x14ac:dyDescent="0.2">
      <c r="A481" s="37">
        <f>'DRS County Waste Raw'!A480</f>
        <v>2013</v>
      </c>
      <c r="B481" s="63" t="str">
        <f>'DRS County Waste Raw'!B480</f>
        <v>mendocino</v>
      </c>
      <c r="C481" s="63" t="str">
        <f>'DRS County Waste Raw'!C480</f>
        <v>Coastal </v>
      </c>
      <c r="D481" s="63">
        <f>'DRS County Waste Raw'!D480</f>
        <v>88210</v>
      </c>
      <c r="E481" s="68">
        <f>'DRS County Waste Raw'!E480</f>
        <v>51205.980036297631</v>
      </c>
      <c r="F481" s="9">
        <f>(INDEX('Resin Fractions'!$A$24:$I$41,MATCH('Disposed Waste by Resin'!$A481,'Resin Fractions'!$A$24:$A$41,0),MATCH('Disposed Waste by Resin'!F$1,'Resin Fractions'!$A$24:$I$24,0)))*$E481</f>
        <v>470.36830525340918</v>
      </c>
      <c r="G481" s="9">
        <f>(INDEX('Resin Fractions'!$A$24:$I$41,MATCH('Disposed Waste by Resin'!$A481,'Resin Fractions'!$A$24:$A$41,0),MATCH('Disposed Waste by Resin'!G$1,'Resin Fractions'!$A$24:$I$24,0)))*$E481</f>
        <v>850.71206070644541</v>
      </c>
      <c r="H481" s="9">
        <f>(INDEX('Resin Fractions'!$A$24:$I$41,MATCH('Disposed Waste by Resin'!$A481,'Resin Fractions'!$A$24:$A$41,0),MATCH('Disposed Waste by Resin'!H$1,'Resin Fractions'!$A$24:$I$24,0)))*$E481</f>
        <v>1150.1284693454081</v>
      </c>
      <c r="I481" s="9">
        <f>(INDEX('Resin Fractions'!$A$24:$I$41,MATCH('Disposed Waste by Resin'!$A481,'Resin Fractions'!$A$24:$A$41,0),MATCH('Disposed Waste by Resin'!I$1,'Resin Fractions'!$A$24:$I$24,0)))*$E481</f>
        <v>1808.5782038141338</v>
      </c>
      <c r="J481" s="9">
        <f>(INDEX('Resin Fractions'!$A$24:$I$41,MATCH('Disposed Waste by Resin'!$A481,'Resin Fractions'!$A$24:$A$41,0),MATCH('Disposed Waste by Resin'!J$1,'Resin Fractions'!$A$24:$I$24,0)))*$E481</f>
        <v>100.55184691329858</v>
      </c>
      <c r="K481" s="9">
        <f>(INDEX('Resin Fractions'!$A$24:$I$41,MATCH('Disposed Waste by Resin'!$A481,'Resin Fractions'!$A$24:$A$41,0),MATCH('Disposed Waste by Resin'!K$1,'Resin Fractions'!$A$24:$I$24,0)))*$E481</f>
        <v>569.66535000580711</v>
      </c>
      <c r="L481" s="9">
        <f>(INDEX('Resin Fractions'!$A$24:$I$41,MATCH('Disposed Waste by Resin'!$A481,'Resin Fractions'!$A$24:$A$41,0),MATCH('Disposed Waste by Resin'!L$1,'Resin Fractions'!$A$24:$I$24,0)))*$E481</f>
        <v>298.11687425980125</v>
      </c>
      <c r="M481" s="9">
        <f>(INDEX('Resin Fractions'!$A$24:$I$41,MATCH('Disposed Waste by Resin'!$A481,'Resin Fractions'!$A$24:$A$41,0),MATCH('Disposed Waste by Resin'!M$1,'Resin Fractions'!$A$24:$I$24,0)))*$E481</f>
        <v>5248.1211102983043</v>
      </c>
    </row>
    <row r="482" spans="1:13" x14ac:dyDescent="0.2">
      <c r="A482" s="37">
        <f>'DRS County Waste Raw'!A481</f>
        <v>2013</v>
      </c>
      <c r="B482" s="63" t="str">
        <f>'DRS County Waste Raw'!B481</f>
        <v>merced</v>
      </c>
      <c r="C482" s="63" t="str">
        <f>'DRS County Waste Raw'!C481</f>
        <v>Central Valley </v>
      </c>
      <c r="D482" s="63">
        <f>'DRS County Waste Raw'!D481</f>
        <v>264365</v>
      </c>
      <c r="E482" s="68">
        <f>'DRS County Waste Raw'!E481</f>
        <v>188585.97096188739</v>
      </c>
      <c r="F482" s="9">
        <f>(INDEX('Resin Fractions'!$A$24:$I$41,MATCH('Disposed Waste by Resin'!$A482,'Resin Fractions'!$A$24:$A$41,0),MATCH('Disposed Waste by Resin'!F$1,'Resin Fractions'!$A$24:$I$24,0)))*$E482</f>
        <v>1732.3145361739525</v>
      </c>
      <c r="G482" s="9">
        <f>(INDEX('Resin Fractions'!$A$24:$I$41,MATCH('Disposed Waste by Resin'!$A482,'Resin Fractions'!$A$24:$A$41,0),MATCH('Disposed Waste by Resin'!G$1,'Resin Fractions'!$A$24:$I$24,0)))*$E482</f>
        <v>3133.0785947967356</v>
      </c>
      <c r="H482" s="9">
        <f>(INDEX('Resin Fractions'!$A$24:$I$41,MATCH('Disposed Waste by Resin'!$A482,'Resin Fractions'!$A$24:$A$41,0),MATCH('Disposed Waste by Resin'!H$1,'Resin Fractions'!$A$24:$I$24,0)))*$E482</f>
        <v>4235.7961700696633</v>
      </c>
      <c r="I482" s="9">
        <f>(INDEX('Resin Fractions'!$A$24:$I$41,MATCH('Disposed Waste by Resin'!$A482,'Resin Fractions'!$A$24:$A$41,0),MATCH('Disposed Waste by Resin'!I$1,'Resin Fractions'!$A$24:$I$24,0)))*$E482</f>
        <v>6660.7938444889378</v>
      </c>
      <c r="J482" s="9">
        <f>(INDEX('Resin Fractions'!$A$24:$I$41,MATCH('Disposed Waste by Resin'!$A482,'Resin Fractions'!$A$24:$A$41,0),MATCH('Disposed Waste by Resin'!J$1,'Resin Fractions'!$A$24:$I$24,0)))*$E482</f>
        <v>370.32135052807666</v>
      </c>
      <c r="K482" s="9">
        <f>(INDEX('Resin Fractions'!$A$24:$I$41,MATCH('Disposed Waste by Resin'!$A482,'Resin Fractions'!$A$24:$A$41,0),MATCH('Disposed Waste by Resin'!K$1,'Resin Fractions'!$A$24:$I$24,0)))*$E482</f>
        <v>2098.0145888826969</v>
      </c>
      <c r="L482" s="9">
        <f>(INDEX('Resin Fractions'!$A$24:$I$41,MATCH('Disposed Waste by Resin'!$A482,'Resin Fractions'!$A$24:$A$41,0),MATCH('Disposed Waste by Resin'!L$1,'Resin Fractions'!$A$24:$I$24,0)))*$E482</f>
        <v>1097.9315336325014</v>
      </c>
      <c r="M482" s="9">
        <f>(INDEX('Resin Fractions'!$A$24:$I$41,MATCH('Disposed Waste by Resin'!$A482,'Resin Fractions'!$A$24:$A$41,0),MATCH('Disposed Waste by Resin'!M$1,'Resin Fractions'!$A$24:$I$24,0)))*$E482</f>
        <v>19328.250618572565</v>
      </c>
    </row>
    <row r="483" spans="1:13" x14ac:dyDescent="0.2">
      <c r="A483" s="37">
        <f>'DRS County Waste Raw'!A482</f>
        <v>2013</v>
      </c>
      <c r="B483" s="63" t="str">
        <f>'DRS County Waste Raw'!B482</f>
        <v>modoc</v>
      </c>
      <c r="C483" s="63" t="str">
        <f>'DRS County Waste Raw'!C482</f>
        <v>Mountain </v>
      </c>
      <c r="D483" s="63">
        <f>'DRS County Waste Raw'!D482</f>
        <v>9646</v>
      </c>
      <c r="E483" s="68">
        <f>'DRS County Waste Raw'!E482</f>
        <v>15.553539019963701</v>
      </c>
      <c r="F483" s="9">
        <f>(INDEX('Resin Fractions'!$A$24:$I$41,MATCH('Disposed Waste by Resin'!$A483,'Resin Fractions'!$A$24:$A$41,0),MATCH('Disposed Waste by Resin'!F$1,'Resin Fractions'!$A$24:$I$24,0)))*$E483</f>
        <v>0.14287182443002142</v>
      </c>
      <c r="G483" s="9">
        <f>(INDEX('Resin Fractions'!$A$24:$I$41,MATCH('Disposed Waste by Resin'!$A483,'Resin Fractions'!$A$24:$A$41,0),MATCH('Disposed Waste by Resin'!G$1,'Resin Fractions'!$A$24:$I$24,0)))*$E483</f>
        <v>0.25839917957965358</v>
      </c>
      <c r="H483" s="9">
        <f>(INDEX('Resin Fractions'!$A$24:$I$41,MATCH('Disposed Waste by Resin'!$A483,'Resin Fractions'!$A$24:$A$41,0),MATCH('Disposed Waste by Resin'!H$1,'Resin Fractions'!$A$24:$I$24,0)))*$E483</f>
        <v>0.34934529157052602</v>
      </c>
      <c r="I483" s="9">
        <f>(INDEX('Resin Fractions'!$A$24:$I$41,MATCH('Disposed Waste by Resin'!$A483,'Resin Fractions'!$A$24:$A$41,0),MATCH('Disposed Waste by Resin'!I$1,'Resin Fractions'!$A$24:$I$24,0)))*$E483</f>
        <v>0.54934583116540381</v>
      </c>
      <c r="J483" s="9">
        <f>(INDEX('Resin Fractions'!$A$24:$I$41,MATCH('Disposed Waste by Resin'!$A483,'Resin Fractions'!$A$24:$A$41,0),MATCH('Disposed Waste by Resin'!J$1,'Resin Fractions'!$A$24:$I$24,0)))*$E483</f>
        <v>3.0542078745232508E-2</v>
      </c>
      <c r="K483" s="9">
        <f>(INDEX('Resin Fractions'!$A$24:$I$41,MATCH('Disposed Waste by Resin'!$A483,'Resin Fractions'!$A$24:$A$41,0),MATCH('Disposed Waste by Resin'!K$1,'Resin Fractions'!$A$24:$I$24,0)))*$E483</f>
        <v>0.17303276381695887</v>
      </c>
      <c r="L483" s="9">
        <f>(INDEX('Resin Fractions'!$A$24:$I$41,MATCH('Disposed Waste by Resin'!$A483,'Resin Fractions'!$A$24:$A$41,0),MATCH('Disposed Waste by Resin'!L$1,'Resin Fractions'!$A$24:$I$24,0)))*$E483</f>
        <v>9.0551385463624179E-2</v>
      </c>
      <c r="M483" s="9">
        <f>(INDEX('Resin Fractions'!$A$24:$I$41,MATCH('Disposed Waste by Resin'!$A483,'Resin Fractions'!$A$24:$A$41,0),MATCH('Disposed Waste by Resin'!M$1,'Resin Fractions'!$A$24:$I$24,0)))*$E483</f>
        <v>1.5940883547714204</v>
      </c>
    </row>
    <row r="484" spans="1:13" x14ac:dyDescent="0.2">
      <c r="A484" s="37">
        <f>'DRS County Waste Raw'!A483</f>
        <v>2013</v>
      </c>
      <c r="B484" s="63" t="str">
        <f>'DRS County Waste Raw'!B483</f>
        <v>mono</v>
      </c>
      <c r="C484" s="63" t="str">
        <f>'DRS County Waste Raw'!C483</f>
        <v>Mountain </v>
      </c>
      <c r="D484" s="63">
        <f>'DRS County Waste Raw'!D483</f>
        <v>13934</v>
      </c>
      <c r="E484" s="68">
        <f>'DRS County Waste Raw'!E483</f>
        <v>17950.75317604356</v>
      </c>
      <c r="F484" s="9">
        <f>(INDEX('Resin Fractions'!$A$24:$I$41,MATCH('Disposed Waste by Resin'!$A484,'Resin Fractions'!$A$24:$A$41,0),MATCH('Disposed Waste by Resin'!F$1,'Resin Fractions'!$A$24:$I$24,0)))*$E484</f>
        <v>164.8921735987216</v>
      </c>
      <c r="G484" s="9">
        <f>(INDEX('Resin Fractions'!$A$24:$I$41,MATCH('Disposed Waste by Resin'!$A484,'Resin Fractions'!$A$24:$A$41,0),MATCH('Disposed Waste by Resin'!G$1,'Resin Fractions'!$A$24:$I$24,0)))*$E484</f>
        <v>298.2253677168157</v>
      </c>
      <c r="H484" s="9">
        <f>(INDEX('Resin Fractions'!$A$24:$I$41,MATCH('Disposed Waste by Resin'!$A484,'Resin Fractions'!$A$24:$A$41,0),MATCH('Disposed Waste by Resin'!H$1,'Resin Fractions'!$A$24:$I$24,0)))*$E484</f>
        <v>403.18869513532223</v>
      </c>
      <c r="I484" s="9">
        <f>(INDEX('Resin Fractions'!$A$24:$I$41,MATCH('Disposed Waste by Resin'!$A484,'Resin Fractions'!$A$24:$A$41,0),MATCH('Disposed Waste by Resin'!I$1,'Resin Fractions'!$A$24:$I$24,0)))*$E484</f>
        <v>634.01463878294078</v>
      </c>
      <c r="J484" s="9">
        <f>(INDEX('Resin Fractions'!$A$24:$I$41,MATCH('Disposed Waste by Resin'!$A484,'Resin Fractions'!$A$24:$A$41,0),MATCH('Disposed Waste by Resin'!J$1,'Resin Fractions'!$A$24:$I$24,0)))*$E484</f>
        <v>35.249425634593251</v>
      </c>
      <c r="K484" s="9">
        <f>(INDEX('Resin Fractions'!$A$24:$I$41,MATCH('Disposed Waste by Resin'!$A484,'Resin Fractions'!$A$24:$A$41,0),MATCH('Disposed Waste by Resin'!K$1,'Resin Fractions'!$A$24:$I$24,0)))*$E484</f>
        <v>199.70171615990961</v>
      </c>
      <c r="L484" s="9">
        <f>(INDEX('Resin Fractions'!$A$24:$I$41,MATCH('Disposed Waste by Resin'!$A484,'Resin Fractions'!$A$24:$A$41,0),MATCH('Disposed Waste by Resin'!L$1,'Resin Fractions'!$A$24:$I$24,0)))*$E484</f>
        <v>104.50776303193341</v>
      </c>
      <c r="M484" s="9">
        <f>(INDEX('Resin Fractions'!$A$24:$I$41,MATCH('Disposed Waste by Resin'!$A484,'Resin Fractions'!$A$24:$A$41,0),MATCH('Disposed Waste by Resin'!M$1,'Resin Fractions'!$A$24:$I$24,0)))*$E484</f>
        <v>1839.7797800602368</v>
      </c>
    </row>
    <row r="485" spans="1:13" x14ac:dyDescent="0.2">
      <c r="A485" s="37">
        <f>'DRS County Waste Raw'!A484</f>
        <v>2013</v>
      </c>
      <c r="B485" s="63" t="str">
        <f>'DRS County Waste Raw'!B484</f>
        <v>monterey</v>
      </c>
      <c r="C485" s="63" t="str">
        <f>'DRS County Waste Raw'!C484</f>
        <v>Coastal </v>
      </c>
      <c r="D485" s="63">
        <f>'DRS County Waste Raw'!D484</f>
        <v>425968</v>
      </c>
      <c r="E485" s="68">
        <f>'DRS County Waste Raw'!E484</f>
        <v>308177.05081669689</v>
      </c>
      <c r="F485" s="9">
        <f>(INDEX('Resin Fractions'!$A$24:$I$41,MATCH('Disposed Waste by Resin'!$A485,'Resin Fractions'!$A$24:$A$41,0),MATCH('Disposed Waste by Resin'!F$1,'Resin Fractions'!$A$24:$I$24,0)))*$E485</f>
        <v>2830.8552440142757</v>
      </c>
      <c r="G485" s="9">
        <f>(INDEX('Resin Fractions'!$A$24:$I$41,MATCH('Disposed Waste by Resin'!$A485,'Resin Fractions'!$A$24:$A$41,0),MATCH('Disposed Waste by Resin'!G$1,'Resin Fractions'!$A$24:$I$24,0)))*$E485</f>
        <v>5119.9085297628635</v>
      </c>
      <c r="H485" s="9">
        <f>(INDEX('Resin Fractions'!$A$24:$I$41,MATCH('Disposed Waste by Resin'!$A485,'Resin Fractions'!$A$24:$A$41,0),MATCH('Disposed Waste by Resin'!H$1,'Resin Fractions'!$A$24:$I$24,0)))*$E485</f>
        <v>6921.9102825869304</v>
      </c>
      <c r="I485" s="9">
        <f>(INDEX('Resin Fractions'!$A$24:$I$41,MATCH('Disposed Waste by Resin'!$A485,'Resin Fractions'!$A$24:$A$41,0),MATCH('Disposed Waste by Resin'!I$1,'Resin Fractions'!$A$24:$I$24,0)))*$E485</f>
        <v>10884.711055773359</v>
      </c>
      <c r="J485" s="9">
        <f>(INDEX('Resin Fractions'!$A$24:$I$41,MATCH('Disposed Waste by Resin'!$A485,'Resin Fractions'!$A$24:$A$41,0),MATCH('Disposed Waste by Resin'!J$1,'Resin Fractions'!$A$24:$I$24,0)))*$E485</f>
        <v>605.15923362752733</v>
      </c>
      <c r="K485" s="9">
        <f>(INDEX('Resin Fractions'!$A$24:$I$41,MATCH('Disposed Waste by Resin'!$A485,'Resin Fractions'!$A$24:$A$41,0),MATCH('Disposed Waste by Resin'!K$1,'Resin Fractions'!$A$24:$I$24,0)))*$E485</f>
        <v>3428.4626012978556</v>
      </c>
      <c r="L485" s="9">
        <f>(INDEX('Resin Fractions'!$A$24:$I$41,MATCH('Disposed Waste by Resin'!$A485,'Resin Fractions'!$A$24:$A$41,0),MATCH('Disposed Waste by Resin'!L$1,'Resin Fractions'!$A$24:$I$24,0)))*$E485</f>
        <v>1794.180660988289</v>
      </c>
      <c r="M485" s="9">
        <f>(INDEX('Resin Fractions'!$A$24:$I$41,MATCH('Disposed Waste by Resin'!$A485,'Resin Fractions'!$A$24:$A$41,0),MATCH('Disposed Waste by Resin'!M$1,'Resin Fractions'!$A$24:$I$24,0)))*$E485</f>
        <v>31585.187608051103</v>
      </c>
    </row>
    <row r="486" spans="1:13" x14ac:dyDescent="0.2">
      <c r="A486" s="37">
        <f>'DRS County Waste Raw'!A485</f>
        <v>2013</v>
      </c>
      <c r="B486" s="63" t="str">
        <f>'DRS County Waste Raw'!B485</f>
        <v>napa</v>
      </c>
      <c r="C486" s="63" t="str">
        <f>'DRS County Waste Raw'!C485</f>
        <v>Bay Area </v>
      </c>
      <c r="D486" s="63">
        <f>'DRS County Waste Raw'!D485</f>
        <v>139005</v>
      </c>
      <c r="E486" s="68">
        <f>'DRS County Waste Raw'!E485</f>
        <v>96693.13067150634</v>
      </c>
      <c r="F486" s="9">
        <f>(INDEX('Resin Fractions'!$A$24:$I$41,MATCH('Disposed Waste by Resin'!$A486,'Resin Fractions'!$A$24:$A$41,0),MATCH('Disposed Waste by Resin'!F$1,'Resin Fractions'!$A$24:$I$24,0)))*$E486</f>
        <v>888.20454117591646</v>
      </c>
      <c r="G486" s="9">
        <f>(INDEX('Resin Fractions'!$A$24:$I$41,MATCH('Disposed Waste by Resin'!$A486,'Resin Fractions'!$A$24:$A$41,0),MATCH('Disposed Waste by Resin'!G$1,'Resin Fractions'!$A$24:$I$24,0)))*$E486</f>
        <v>1606.4141803634209</v>
      </c>
      <c r="H486" s="9">
        <f>(INDEX('Resin Fractions'!$A$24:$I$41,MATCH('Disposed Waste by Resin'!$A486,'Resin Fractions'!$A$24:$A$41,0),MATCH('Disposed Waste by Resin'!H$1,'Resin Fractions'!$A$24:$I$24,0)))*$E486</f>
        <v>2171.8073220472229</v>
      </c>
      <c r="I486" s="9">
        <f>(INDEX('Resin Fractions'!$A$24:$I$41,MATCH('Disposed Waste by Resin'!$A486,'Resin Fractions'!$A$24:$A$41,0),MATCH('Disposed Waste by Resin'!I$1,'Resin Fractions'!$A$24:$I$24,0)))*$E486</f>
        <v>3415.169253026223</v>
      </c>
      <c r="J486" s="9">
        <f>(INDEX('Resin Fractions'!$A$24:$I$41,MATCH('Disposed Waste by Resin'!$A486,'Resin Fractions'!$A$24:$A$41,0),MATCH('Disposed Waste by Resin'!J$1,'Resin Fractions'!$A$24:$I$24,0)))*$E486</f>
        <v>189.87377774933537</v>
      </c>
      <c r="K486" s="9">
        <f>(INDEX('Resin Fractions'!$A$24:$I$41,MATCH('Disposed Waste by Resin'!$A486,'Resin Fractions'!$A$24:$A$41,0),MATCH('Disposed Waste by Resin'!K$1,'Resin Fractions'!$A$24:$I$24,0)))*$E486</f>
        <v>1075.7088544754972</v>
      </c>
      <c r="L486" s="9">
        <f>(INDEX('Resin Fractions'!$A$24:$I$41,MATCH('Disposed Waste by Resin'!$A486,'Resin Fractions'!$A$24:$A$41,0),MATCH('Disposed Waste by Resin'!L$1,'Resin Fractions'!$A$24:$I$24,0)))*$E486</f>
        <v>562.93920861881031</v>
      </c>
      <c r="M486" s="9">
        <f>(INDEX('Resin Fractions'!$A$24:$I$41,MATCH('Disposed Waste by Resin'!$A486,'Resin Fractions'!$A$24:$A$41,0),MATCH('Disposed Waste by Resin'!M$1,'Resin Fractions'!$A$24:$I$24,0)))*$E486</f>
        <v>9910.1171374564274</v>
      </c>
    </row>
    <row r="487" spans="1:13" x14ac:dyDescent="0.2">
      <c r="A487" s="37">
        <f>'DRS County Waste Raw'!A486</f>
        <v>2013</v>
      </c>
      <c r="B487" s="63" t="str">
        <f>'DRS County Waste Raw'!B486</f>
        <v>nevada</v>
      </c>
      <c r="C487" s="63" t="str">
        <f>'DRS County Waste Raw'!C486</f>
        <v>Mountain </v>
      </c>
      <c r="D487" s="63">
        <f>'DRS County Waste Raw'!D486</f>
        <v>97850</v>
      </c>
      <c r="E487" s="68">
        <f>'DRS County Waste Raw'!E486</f>
        <v>4007.4773139745912</v>
      </c>
      <c r="F487" s="9">
        <f>(INDEX('Resin Fractions'!$A$24:$I$41,MATCH('Disposed Waste by Resin'!$A487,'Resin Fractions'!$A$24:$A$41,0),MATCH('Disposed Waste by Resin'!F$1,'Resin Fractions'!$A$24:$I$24,0)))*$E487</f>
        <v>36.811917498298584</v>
      </c>
      <c r="G487" s="9">
        <f>(INDEX('Resin Fractions'!$A$24:$I$41,MATCH('Disposed Waste by Resin'!$A487,'Resin Fractions'!$A$24:$A$41,0),MATCH('Disposed Waste by Resin'!G$1,'Resin Fractions'!$A$24:$I$24,0)))*$E487</f>
        <v>66.578342638672652</v>
      </c>
      <c r="H487" s="9">
        <f>(INDEX('Resin Fractions'!$A$24:$I$41,MATCH('Disposed Waste by Resin'!$A487,'Resin Fractions'!$A$24:$A$41,0),MATCH('Disposed Waste by Resin'!H$1,'Resin Fractions'!$A$24:$I$24,0)))*$E487</f>
        <v>90.011239815952152</v>
      </c>
      <c r="I487" s="9">
        <f>(INDEX('Resin Fractions'!$A$24:$I$41,MATCH('Disposed Waste by Resin'!$A487,'Resin Fractions'!$A$24:$A$41,0),MATCH('Disposed Waste by Resin'!I$1,'Resin Fractions'!$A$24:$I$24,0)))*$E487</f>
        <v>141.5427674110795</v>
      </c>
      <c r="J487" s="9">
        <f>(INDEX('Resin Fractions'!$A$24:$I$41,MATCH('Disposed Waste by Resin'!$A487,'Resin Fractions'!$A$24:$A$41,0),MATCH('Disposed Waste by Resin'!J$1,'Resin Fractions'!$A$24:$I$24,0)))*$E487</f>
        <v>7.8693786369804908</v>
      </c>
      <c r="K487" s="9">
        <f>(INDEX('Resin Fractions'!$A$24:$I$41,MATCH('Disposed Waste by Resin'!$A487,'Resin Fractions'!$A$24:$A$41,0),MATCH('Disposed Waste by Resin'!K$1,'Resin Fractions'!$A$24:$I$24,0)))*$E487</f>
        <v>44.583092933430947</v>
      </c>
      <c r="L487" s="9">
        <f>(INDEX('Resin Fractions'!$A$24:$I$41,MATCH('Disposed Waste by Resin'!$A487,'Resin Fractions'!$A$24:$A$41,0),MATCH('Disposed Waste by Resin'!L$1,'Resin Fractions'!$A$24:$I$24,0)))*$E487</f>
        <v>23.331193147017249</v>
      </c>
      <c r="M487" s="9">
        <f>(INDEX('Resin Fractions'!$A$24:$I$41,MATCH('Disposed Waste by Resin'!$A487,'Resin Fractions'!$A$24:$A$41,0),MATCH('Disposed Waste by Resin'!M$1,'Resin Fractions'!$A$24:$I$24,0)))*$E487</f>
        <v>410.72793208143162</v>
      </c>
    </row>
    <row r="488" spans="1:13" x14ac:dyDescent="0.2">
      <c r="A488" s="37">
        <f>'DRS County Waste Raw'!A487</f>
        <v>2013</v>
      </c>
      <c r="B488" s="63" t="str">
        <f>'DRS County Waste Raw'!B487</f>
        <v>orange</v>
      </c>
      <c r="C488" s="63" t="str">
        <f>'DRS County Waste Raw'!C487</f>
        <v>Southern </v>
      </c>
      <c r="D488" s="63">
        <f>'DRS County Waste Raw'!D487</f>
        <v>3103018</v>
      </c>
      <c r="E488" s="68">
        <f>'DRS County Waste Raw'!E487</f>
        <v>2502452.704174228</v>
      </c>
      <c r="F488" s="9">
        <f>(INDEX('Resin Fractions'!$A$24:$I$41,MATCH('Disposed Waste by Resin'!$A488,'Resin Fractions'!$A$24:$A$41,0),MATCH('Disposed Waste by Resin'!F$1,'Resin Fractions'!$A$24:$I$24,0)))*$E488</f>
        <v>22987.050274301302</v>
      </c>
      <c r="G488" s="9">
        <f>(INDEX('Resin Fractions'!$A$24:$I$41,MATCH('Disposed Waste by Resin'!$A488,'Resin Fractions'!$A$24:$A$41,0),MATCH('Disposed Waste by Resin'!G$1,'Resin Fractions'!$A$24:$I$24,0)))*$E488</f>
        <v>41574.571862103134</v>
      </c>
      <c r="H488" s="9">
        <f>(INDEX('Resin Fractions'!$A$24:$I$41,MATCH('Disposed Waste by Resin'!$A488,'Resin Fractions'!$A$24:$A$41,0),MATCH('Disposed Waste by Resin'!H$1,'Resin Fractions'!$A$24:$I$24,0)))*$E488</f>
        <v>56207.147997577551</v>
      </c>
      <c r="I488" s="9">
        <f>(INDEX('Resin Fractions'!$A$24:$I$41,MATCH('Disposed Waste by Resin'!$A488,'Resin Fractions'!$A$24:$A$41,0),MATCH('Disposed Waste by Resin'!I$1,'Resin Fractions'!$A$24:$I$24,0)))*$E488</f>
        <v>88385.798175077449</v>
      </c>
      <c r="J488" s="9">
        <f>(INDEX('Resin Fractions'!$A$24:$I$41,MATCH('Disposed Waste by Resin'!$A488,'Resin Fractions'!$A$24:$A$41,0),MATCH('Disposed Waste by Resin'!J$1,'Resin Fractions'!$A$24:$I$24,0)))*$E488</f>
        <v>4914.0010803333989</v>
      </c>
      <c r="K488" s="9">
        <f>(INDEX('Resin Fractions'!$A$24:$I$41,MATCH('Disposed Waste by Resin'!$A488,'Resin Fractions'!$A$24:$A$41,0),MATCH('Disposed Waste by Resin'!K$1,'Resin Fractions'!$A$24:$I$24,0)))*$E488</f>
        <v>27839.7287696842</v>
      </c>
      <c r="L488" s="9">
        <f>(INDEX('Resin Fractions'!$A$24:$I$41,MATCH('Disposed Waste by Resin'!$A488,'Resin Fractions'!$A$24:$A$41,0),MATCH('Disposed Waste by Resin'!L$1,'Resin Fractions'!$A$24:$I$24,0)))*$E488</f>
        <v>14569.067472638651</v>
      </c>
      <c r="M488" s="9">
        <f>(INDEX('Resin Fractions'!$A$24:$I$41,MATCH('Disposed Waste by Resin'!$A488,'Resin Fractions'!$A$24:$A$41,0),MATCH('Disposed Waste by Resin'!M$1,'Resin Fractions'!$A$24:$I$24,0)))*$E488</f>
        <v>256477.36563171571</v>
      </c>
    </row>
    <row r="489" spans="1:13" x14ac:dyDescent="0.2">
      <c r="A489" s="37">
        <f>'DRS County Waste Raw'!A488</f>
        <v>2013</v>
      </c>
      <c r="B489" s="63" t="str">
        <f>'DRS County Waste Raw'!B488</f>
        <v>placer</v>
      </c>
      <c r="C489" s="63" t="str">
        <f>'DRS County Waste Raw'!C488</f>
        <v>Central Valley </v>
      </c>
      <c r="D489" s="63">
        <f>'DRS County Waste Raw'!D488</f>
        <v>363837</v>
      </c>
      <c r="E489" s="68">
        <f>'DRS County Waste Raw'!E488</f>
        <v>202803.86569872961</v>
      </c>
      <c r="F489" s="9">
        <f>(INDEX('Resin Fractions'!$A$24:$I$41,MATCH('Disposed Waste by Resin'!$A489,'Resin Fractions'!$A$24:$A$41,0),MATCH('Disposed Waste by Resin'!F$1,'Resin Fractions'!$A$24:$I$24,0)))*$E489</f>
        <v>1862.9173885536798</v>
      </c>
      <c r="G489" s="9">
        <f>(INDEX('Resin Fractions'!$A$24:$I$41,MATCH('Disposed Waste by Resin'!$A489,'Resin Fractions'!$A$24:$A$41,0),MATCH('Disposed Waste by Resin'!G$1,'Resin Fractions'!$A$24:$I$24,0)))*$E489</f>
        <v>3369.2880086564555</v>
      </c>
      <c r="H489" s="9">
        <f>(INDEX('Resin Fractions'!$A$24:$I$41,MATCH('Disposed Waste by Resin'!$A489,'Resin Fractions'!$A$24:$A$41,0),MATCH('Disposed Waste by Resin'!H$1,'Resin Fractions'!$A$24:$I$24,0)))*$E489</f>
        <v>4555.1417914093381</v>
      </c>
      <c r="I489" s="9">
        <f>(INDEX('Resin Fractions'!$A$24:$I$41,MATCH('Disposed Waste by Resin'!$A489,'Resin Fractions'!$A$24:$A$41,0),MATCH('Disposed Waste by Resin'!I$1,'Resin Fractions'!$A$24:$I$24,0)))*$E489</f>
        <v>7162.9651632870336</v>
      </c>
      <c r="J489" s="9">
        <f>(INDEX('Resin Fractions'!$A$24:$I$41,MATCH('Disposed Waste by Resin'!$A489,'Resin Fractions'!$A$24:$A$41,0),MATCH('Disposed Waste by Resin'!J$1,'Resin Fractions'!$A$24:$I$24,0)))*$E489</f>
        <v>398.24065944463189</v>
      </c>
      <c r="K489" s="9">
        <f>(INDEX('Resin Fractions'!$A$24:$I$41,MATCH('Disposed Waste by Resin'!$A489,'Resin Fractions'!$A$24:$A$41,0),MATCH('Disposed Waste by Resin'!K$1,'Resin Fractions'!$A$24:$I$24,0)))*$E489</f>
        <v>2256.1883407739333</v>
      </c>
      <c r="L489" s="9">
        <f>(INDEX('Resin Fractions'!$A$24:$I$41,MATCH('Disposed Waste by Resin'!$A489,'Resin Fractions'!$A$24:$A$41,0),MATCH('Disposed Waste by Resin'!L$1,'Resin Fractions'!$A$24:$I$24,0)))*$E489</f>
        <v>1180.7069113227192</v>
      </c>
      <c r="M489" s="9">
        <f>(INDEX('Resin Fractions'!$A$24:$I$41,MATCH('Disposed Waste by Resin'!$A489,'Resin Fractions'!$A$24:$A$41,0),MATCH('Disposed Waste by Resin'!M$1,'Resin Fractions'!$A$24:$I$24,0)))*$E489</f>
        <v>20785.448263447794</v>
      </c>
    </row>
    <row r="490" spans="1:13" x14ac:dyDescent="0.2">
      <c r="A490" s="37">
        <f>'DRS County Waste Raw'!A489</f>
        <v>2013</v>
      </c>
      <c r="B490" s="63" t="str">
        <f>'DRS County Waste Raw'!B489</f>
        <v>plumas</v>
      </c>
      <c r="C490" s="63" t="str">
        <f>'DRS County Waste Raw'!C489</f>
        <v>Mountain </v>
      </c>
      <c r="D490" s="63">
        <f>'DRS County Waste Raw'!D489</f>
        <v>18915</v>
      </c>
      <c r="E490" s="68">
        <f>'DRS County Waste Raw'!E489</f>
        <v>197.44101633393831</v>
      </c>
      <c r="F490" s="9">
        <f>(INDEX('Resin Fractions'!$A$24:$I$41,MATCH('Disposed Waste by Resin'!$A490,'Resin Fractions'!$A$24:$A$41,0),MATCH('Disposed Waste by Resin'!F$1,'Resin Fractions'!$A$24:$I$24,0)))*$E490</f>
        <v>1.8136552835171567</v>
      </c>
      <c r="G490" s="9">
        <f>(INDEX('Resin Fractions'!$A$24:$I$41,MATCH('Disposed Waste by Resin'!$A490,'Resin Fractions'!$A$24:$A$41,0),MATCH('Disposed Waste by Resin'!G$1,'Resin Fractions'!$A$24:$I$24,0)))*$E490</f>
        <v>3.2801921524469679</v>
      </c>
      <c r="H490" s="9">
        <f>(INDEX('Resin Fractions'!$A$24:$I$41,MATCH('Disposed Waste by Resin'!$A490,'Resin Fractions'!$A$24:$A$41,0),MATCH('Disposed Waste by Resin'!H$1,'Resin Fractions'!$A$24:$I$24,0)))*$E490</f>
        <v>4.4346877794582884</v>
      </c>
      <c r="I490" s="9">
        <f>(INDEX('Resin Fractions'!$A$24:$I$41,MATCH('Disposed Waste by Resin'!$A490,'Resin Fractions'!$A$24:$A$41,0),MATCH('Disposed Waste by Resin'!I$1,'Resin Fractions'!$A$24:$I$24,0)))*$E490</f>
        <v>6.9735511053073846</v>
      </c>
      <c r="J490" s="9">
        <f>(INDEX('Resin Fractions'!$A$24:$I$41,MATCH('Disposed Waste by Resin'!$A490,'Resin Fractions'!$A$24:$A$41,0),MATCH('Disposed Waste by Resin'!J$1,'Resin Fractions'!$A$24:$I$24,0)))*$E490</f>
        <v>0.38770977207629465</v>
      </c>
      <c r="K490" s="9">
        <f>(INDEX('Resin Fractions'!$A$24:$I$41,MATCH('Disposed Waste by Resin'!$A490,'Resin Fractions'!$A$24:$A$41,0),MATCH('Disposed Waste by Resin'!K$1,'Resin Fractions'!$A$24:$I$24,0)))*$E490</f>
        <v>2.1965267649529707</v>
      </c>
      <c r="L490" s="9">
        <f>(INDEX('Resin Fractions'!$A$24:$I$41,MATCH('Disposed Waste by Resin'!$A490,'Resin Fractions'!$A$24:$A$41,0),MATCH('Disposed Waste by Resin'!L$1,'Resin Fractions'!$A$24:$I$24,0)))*$E490</f>
        <v>1.1494848570113974</v>
      </c>
      <c r="M490" s="9">
        <f>(INDEX('Resin Fractions'!$A$24:$I$41,MATCH('Disposed Waste by Resin'!$A490,'Resin Fractions'!$A$24:$A$41,0),MATCH('Disposed Waste by Resin'!M$1,'Resin Fractions'!$A$24:$I$24,0)))*$E490</f>
        <v>20.235807714770463</v>
      </c>
    </row>
    <row r="491" spans="1:13" x14ac:dyDescent="0.2">
      <c r="A491" s="37">
        <f>'DRS County Waste Raw'!A490</f>
        <v>2013</v>
      </c>
      <c r="B491" s="63" t="str">
        <f>'DRS County Waste Raw'!B490</f>
        <v>riverside</v>
      </c>
      <c r="C491" s="63" t="str">
        <f>'DRS County Waste Raw'!C490</f>
        <v>Southern </v>
      </c>
      <c r="D491" s="63">
        <f>'DRS County Waste Raw'!D490</f>
        <v>2268660</v>
      </c>
      <c r="E491" s="68">
        <f>'DRS County Waste Raw'!E490</f>
        <v>1672439.2649727771</v>
      </c>
      <c r="F491" s="9">
        <f>(INDEX('Resin Fractions'!$A$24:$I$41,MATCH('Disposed Waste by Resin'!$A491,'Resin Fractions'!$A$24:$A$41,0),MATCH('Disposed Waste by Resin'!F$1,'Resin Fractions'!$A$24:$I$24,0)))*$E491</f>
        <v>15362.706116490157</v>
      </c>
      <c r="G491" s="9">
        <f>(INDEX('Resin Fractions'!$A$24:$I$41,MATCH('Disposed Waste by Resin'!$A491,'Resin Fractions'!$A$24:$A$41,0),MATCH('Disposed Waste by Resin'!G$1,'Resin Fractions'!$A$24:$I$24,0)))*$E491</f>
        <v>27785.119091614495</v>
      </c>
      <c r="H491" s="9">
        <f>(INDEX('Resin Fractions'!$A$24:$I$41,MATCH('Disposed Waste by Resin'!$A491,'Resin Fractions'!$A$24:$A$41,0),MATCH('Disposed Waste by Resin'!H$1,'Resin Fractions'!$A$24:$I$24,0)))*$E491</f>
        <v>37564.362805531739</v>
      </c>
      <c r="I491" s="9">
        <f>(INDEX('Resin Fractions'!$A$24:$I$41,MATCH('Disposed Waste by Resin'!$A491,'Resin Fractions'!$A$24:$A$41,0),MATCH('Disposed Waste by Resin'!I$1,'Resin Fractions'!$A$24:$I$24,0)))*$E491</f>
        <v>59069.999240100362</v>
      </c>
      <c r="J491" s="9">
        <f>(INDEX('Resin Fractions'!$A$24:$I$41,MATCH('Disposed Waste by Resin'!$A491,'Resin Fractions'!$A$24:$A$41,0),MATCH('Disposed Waste by Resin'!J$1,'Resin Fractions'!$A$24:$I$24,0)))*$E491</f>
        <v>3284.1253467686061</v>
      </c>
      <c r="K491" s="9">
        <f>(INDEX('Resin Fractions'!$A$24:$I$41,MATCH('Disposed Waste by Resin'!$A491,'Resin Fractions'!$A$24:$A$41,0),MATCH('Disposed Waste by Resin'!K$1,'Resin Fractions'!$A$24:$I$24,0)))*$E491</f>
        <v>18605.848351478158</v>
      </c>
      <c r="L491" s="9">
        <f>(INDEX('Resin Fractions'!$A$24:$I$41,MATCH('Disposed Waste by Resin'!$A491,'Resin Fractions'!$A$24:$A$41,0),MATCH('Disposed Waste by Resin'!L$1,'Resin Fractions'!$A$24:$I$24,0)))*$E491</f>
        <v>9736.7996024999629</v>
      </c>
      <c r="M491" s="9">
        <f>(INDEX('Resin Fractions'!$A$24:$I$41,MATCH('Disposed Waste by Resin'!$A491,'Resin Fractions'!$A$24:$A$41,0),MATCH('Disposed Waste by Resin'!M$1,'Resin Fractions'!$A$24:$I$24,0)))*$E491</f>
        <v>171408.96055448349</v>
      </c>
    </row>
    <row r="492" spans="1:13" x14ac:dyDescent="0.2">
      <c r="A492" s="37">
        <f>'DRS County Waste Raw'!A491</f>
        <v>2013</v>
      </c>
      <c r="B492" s="63" t="str">
        <f>'DRS County Waste Raw'!B491</f>
        <v>sacramento</v>
      </c>
      <c r="C492" s="63" t="str">
        <f>'DRS County Waste Raw'!C491</f>
        <v>Central Valley </v>
      </c>
      <c r="D492" s="63">
        <f>'DRS County Waste Raw'!D491</f>
        <v>1453969</v>
      </c>
      <c r="E492" s="68">
        <f>'DRS County Waste Raw'!E491</f>
        <v>947285.04537205072</v>
      </c>
      <c r="F492" s="9">
        <f>(INDEX('Resin Fractions'!$A$24:$I$41,MATCH('Disposed Waste by Resin'!$A492,'Resin Fractions'!$A$24:$A$41,0),MATCH('Disposed Waste by Resin'!F$1,'Resin Fractions'!$A$24:$I$24,0)))*$E492</f>
        <v>8701.5786255375569</v>
      </c>
      <c r="G492" s="9">
        <f>(INDEX('Resin Fractions'!$A$24:$I$41,MATCH('Disposed Waste by Resin'!$A492,'Resin Fractions'!$A$24:$A$41,0),MATCH('Disposed Waste by Resin'!G$1,'Resin Fractions'!$A$24:$I$24,0)))*$E492</f>
        <v>15737.748060941572</v>
      </c>
      <c r="H492" s="9">
        <f>(INDEX('Resin Fractions'!$A$24:$I$41,MATCH('Disposed Waste by Resin'!$A492,'Resin Fractions'!$A$24:$A$41,0),MATCH('Disposed Waste by Resin'!H$1,'Resin Fractions'!$A$24:$I$24,0)))*$E492</f>
        <v>21276.80201599998</v>
      </c>
      <c r="I492" s="9">
        <f>(INDEX('Resin Fractions'!$A$24:$I$41,MATCH('Disposed Waste by Resin'!$A492,'Resin Fractions'!$A$24:$A$41,0),MATCH('Disposed Waste by Resin'!I$1,'Resin Fractions'!$A$24:$I$24,0)))*$E492</f>
        <v>33457.793106284364</v>
      </c>
      <c r="J492" s="9">
        <f>(INDEX('Resin Fractions'!$A$24:$I$41,MATCH('Disposed Waste by Resin'!$A492,'Resin Fractions'!$A$24:$A$41,0),MATCH('Disposed Waste by Resin'!J$1,'Resin Fractions'!$A$24:$I$24,0)))*$E492</f>
        <v>1860.1589267110633</v>
      </c>
      <c r="K492" s="9">
        <f>(INDEX('Resin Fractions'!$A$24:$I$41,MATCH('Disposed Waste by Resin'!$A492,'Resin Fractions'!$A$24:$A$41,0),MATCH('Disposed Waste by Resin'!K$1,'Resin Fractions'!$A$24:$I$24,0)))*$E492</f>
        <v>10538.524339239531</v>
      </c>
      <c r="L492" s="9">
        <f>(INDEX('Resin Fractions'!$A$24:$I$41,MATCH('Disposed Waste by Resin'!$A492,'Resin Fractions'!$A$24:$A$41,0),MATCH('Disposed Waste by Resin'!L$1,'Resin Fractions'!$A$24:$I$24,0)))*$E492</f>
        <v>5515.0132183621499</v>
      </c>
      <c r="M492" s="9">
        <f>(INDEX('Resin Fractions'!$A$24:$I$41,MATCH('Disposed Waste by Resin'!$A492,'Resin Fractions'!$A$24:$A$41,0),MATCH('Disposed Waste by Resin'!M$1,'Resin Fractions'!$A$24:$I$24,0)))*$E492</f>
        <v>97087.61829307623</v>
      </c>
    </row>
    <row r="493" spans="1:13" x14ac:dyDescent="0.2">
      <c r="A493" s="37">
        <f>'DRS County Waste Raw'!A492</f>
        <v>2013</v>
      </c>
      <c r="B493" s="63" t="str">
        <f>'DRS County Waste Raw'!B492</f>
        <v>sanbenito</v>
      </c>
      <c r="C493" s="63" t="str">
        <f>'DRS County Waste Raw'!C492</f>
        <v>Coastal </v>
      </c>
      <c r="D493" s="63">
        <f>'DRS County Waste Raw'!D492</f>
        <v>56978</v>
      </c>
      <c r="E493" s="68">
        <f>'DRS County Waste Raw'!E492</f>
        <v>49174.990925589831</v>
      </c>
      <c r="F493" s="9">
        <f>(INDEX('Resin Fractions'!$A$24:$I$41,MATCH('Disposed Waste by Resin'!$A493,'Resin Fractions'!$A$24:$A$41,0),MATCH('Disposed Waste by Resin'!F$1,'Resin Fractions'!$A$24:$I$24,0)))*$E493</f>
        <v>451.7120290662416</v>
      </c>
      <c r="G493" s="9">
        <f>(INDEX('Resin Fractions'!$A$24:$I$41,MATCH('Disposed Waste by Resin'!$A493,'Resin Fractions'!$A$24:$A$41,0),MATCH('Disposed Waste by Resin'!G$1,'Resin Fractions'!$A$24:$I$24,0)))*$E493</f>
        <v>816.97016316991096</v>
      </c>
      <c r="H493" s="9">
        <f>(INDEX('Resin Fractions'!$A$24:$I$41,MATCH('Disposed Waste by Resin'!$A493,'Resin Fractions'!$A$24:$A$41,0),MATCH('Disposed Waste by Resin'!H$1,'Resin Fractions'!$A$24:$I$24,0)))*$E493</f>
        <v>1104.5107818116526</v>
      </c>
      <c r="I493" s="9">
        <f>(INDEX('Resin Fractions'!$A$24:$I$41,MATCH('Disposed Waste by Resin'!$A493,'Resin Fractions'!$A$24:$A$41,0),MATCH('Disposed Waste by Resin'!I$1,'Resin Fractions'!$A$24:$I$24,0)))*$E493</f>
        <v>1736.8443431360215</v>
      </c>
      <c r="J493" s="9">
        <f>(INDEX('Resin Fractions'!$A$24:$I$41,MATCH('Disposed Waste by Resin'!$A493,'Resin Fractions'!$A$24:$A$41,0),MATCH('Disposed Waste by Resin'!J$1,'Resin Fractions'!$A$24:$I$24,0)))*$E493</f>
        <v>96.563646589865556</v>
      </c>
      <c r="K493" s="9">
        <f>(INDEX('Resin Fractions'!$A$24:$I$41,MATCH('Disposed Waste by Resin'!$A493,'Resin Fractions'!$A$24:$A$41,0),MATCH('Disposed Waste by Resin'!K$1,'Resin Fractions'!$A$24:$I$24,0)))*$E493</f>
        <v>547.07064286829677</v>
      </c>
      <c r="L493" s="9">
        <f>(INDEX('Resin Fractions'!$A$24:$I$41,MATCH('Disposed Waste by Resin'!$A493,'Resin Fractions'!$A$24:$A$41,0),MATCH('Disposed Waste by Resin'!L$1,'Resin Fractions'!$A$24:$I$24,0)))*$E493</f>
        <v>286.29262785516823</v>
      </c>
      <c r="M493" s="9">
        <f>(INDEX('Resin Fractions'!$A$24:$I$41,MATCH('Disposed Waste by Resin'!$A493,'Resin Fractions'!$A$24:$A$41,0),MATCH('Disposed Waste by Resin'!M$1,'Resin Fractions'!$A$24:$I$24,0)))*$E493</f>
        <v>5039.9642344971571</v>
      </c>
    </row>
    <row r="494" spans="1:13" x14ac:dyDescent="0.2">
      <c r="A494" s="37">
        <f>'DRS County Waste Raw'!A493</f>
        <v>2013</v>
      </c>
      <c r="B494" s="63" t="str">
        <f>'DRS County Waste Raw'!B493</f>
        <v>sanbernardino</v>
      </c>
      <c r="C494" s="63" t="str">
        <f>'DRS County Waste Raw'!C493</f>
        <v>Southern </v>
      </c>
      <c r="D494" s="63">
        <f>'DRS County Waste Raw'!D493</f>
        <v>2084443</v>
      </c>
      <c r="E494" s="68">
        <f>'DRS County Waste Raw'!E493</f>
        <v>1425733.257713248</v>
      </c>
      <c r="F494" s="9">
        <f>(INDEX('Resin Fractions'!$A$24:$I$41,MATCH('Disposed Waste by Resin'!$A494,'Resin Fractions'!$A$24:$A$41,0),MATCH('Disposed Waste by Resin'!F$1,'Resin Fractions'!$A$24:$I$24,0)))*$E494</f>
        <v>13096.512081179389</v>
      </c>
      <c r="G494" s="9">
        <f>(INDEX('Resin Fractions'!$A$24:$I$41,MATCH('Disposed Waste by Resin'!$A494,'Resin Fractions'!$A$24:$A$41,0),MATCH('Disposed Waste by Resin'!G$1,'Resin Fractions'!$A$24:$I$24,0)))*$E494</f>
        <v>23686.461558341201</v>
      </c>
      <c r="H494" s="9">
        <f>(INDEX('Resin Fractions'!$A$24:$I$41,MATCH('Disposed Waste by Resin'!$A494,'Resin Fractions'!$A$24:$A$41,0),MATCH('Disposed Waste by Resin'!H$1,'Resin Fractions'!$A$24:$I$24,0)))*$E494</f>
        <v>32023.14277016505</v>
      </c>
      <c r="I494" s="9">
        <f>(INDEX('Resin Fractions'!$A$24:$I$41,MATCH('Disposed Waste by Resin'!$A494,'Resin Fractions'!$A$24:$A$41,0),MATCH('Disposed Waste by Resin'!I$1,'Resin Fractions'!$A$24:$I$24,0)))*$E494</f>
        <v>50356.425021555704</v>
      </c>
      <c r="J494" s="9">
        <f>(INDEX('Resin Fractions'!$A$24:$I$41,MATCH('Disposed Waste by Resin'!$A494,'Resin Fractions'!$A$24:$A$41,0),MATCH('Disposed Waste by Resin'!J$1,'Resin Fractions'!$A$24:$I$24,0)))*$E494</f>
        <v>2799.6751974507547</v>
      </c>
      <c r="K494" s="9">
        <f>(INDEX('Resin Fractions'!$A$24:$I$41,MATCH('Disposed Waste by Resin'!$A494,'Resin Fractions'!$A$24:$A$41,0),MATCH('Disposed Waste by Resin'!K$1,'Resin Fractions'!$A$24:$I$24,0)))*$E494</f>
        <v>15861.249695727163</v>
      </c>
      <c r="L494" s="9">
        <f>(INDEX('Resin Fractions'!$A$24:$I$41,MATCH('Disposed Waste by Resin'!$A494,'Resin Fractions'!$A$24:$A$41,0),MATCH('Disposed Waste by Resin'!L$1,'Resin Fractions'!$A$24:$I$24,0)))*$E494</f>
        <v>8300.4981452640641</v>
      </c>
      <c r="M494" s="9">
        <f>(INDEX('Resin Fractions'!$A$24:$I$41,MATCH('Disposed Waste by Resin'!$A494,'Resin Fractions'!$A$24:$A$41,0),MATCH('Disposed Waste by Resin'!M$1,'Resin Fractions'!$A$24:$I$24,0)))*$E494</f>
        <v>146123.96446968333</v>
      </c>
    </row>
    <row r="495" spans="1:13" x14ac:dyDescent="0.2">
      <c r="A495" s="37">
        <f>'DRS County Waste Raw'!A494</f>
        <v>2013</v>
      </c>
      <c r="B495" s="63" t="str">
        <f>'DRS County Waste Raw'!B494</f>
        <v>sandiego</v>
      </c>
      <c r="C495" s="63" t="str">
        <f>'DRS County Waste Raw'!C494</f>
        <v>Southern </v>
      </c>
      <c r="D495" s="63">
        <f>'DRS County Waste Raw'!D494</f>
        <v>3199900</v>
      </c>
      <c r="E495" s="68">
        <f>'DRS County Waste Raw'!E494</f>
        <v>2728993.2849364788</v>
      </c>
      <c r="F495" s="9">
        <f>(INDEX('Resin Fractions'!$A$24:$I$41,MATCH('Disposed Waste by Resin'!$A495,'Resin Fractions'!$A$24:$A$41,0),MATCH('Disposed Waste by Resin'!F$1,'Resin Fractions'!$A$24:$I$24,0)))*$E495</f>
        <v>25068.008571920625</v>
      </c>
      <c r="G495" s="9">
        <f>(INDEX('Resin Fractions'!$A$24:$I$41,MATCH('Disposed Waste by Resin'!$A495,'Resin Fractions'!$A$24:$A$41,0),MATCH('Disposed Waste by Resin'!G$1,'Resin Fractions'!$A$24:$I$24,0)))*$E495</f>
        <v>45338.210487069948</v>
      </c>
      <c r="H495" s="9">
        <f>(INDEX('Resin Fractions'!$A$24:$I$41,MATCH('Disposed Waste by Resin'!$A495,'Resin Fractions'!$A$24:$A$41,0),MATCH('Disposed Waste by Resin'!H$1,'Resin Fractions'!$A$24:$I$24,0)))*$E495</f>
        <v>61295.435951680069</v>
      </c>
      <c r="I495" s="9">
        <f>(INDEX('Resin Fractions'!$A$24:$I$41,MATCH('Disposed Waste by Resin'!$A495,'Resin Fractions'!$A$24:$A$41,0),MATCH('Disposed Waste by Resin'!I$1,'Resin Fractions'!$A$24:$I$24,0)))*$E495</f>
        <v>96387.13622886673</v>
      </c>
      <c r="J495" s="9">
        <f>(INDEX('Resin Fractions'!$A$24:$I$41,MATCH('Disposed Waste by Resin'!$A495,'Resin Fractions'!$A$24:$A$41,0),MATCH('Disposed Waste by Resin'!J$1,'Resin Fractions'!$A$24:$I$24,0)))*$E495</f>
        <v>5358.8529078017636</v>
      </c>
      <c r="K495" s="9">
        <f>(INDEX('Resin Fractions'!$A$24:$I$41,MATCH('Disposed Waste by Resin'!$A495,'Resin Fractions'!$A$24:$A$41,0),MATCH('Disposed Waste by Resin'!K$1,'Resin Fractions'!$A$24:$I$24,0)))*$E495</f>
        <v>30359.987519520979</v>
      </c>
      <c r="L495" s="9">
        <f>(INDEX('Resin Fractions'!$A$24:$I$41,MATCH('Disposed Waste by Resin'!$A495,'Resin Fractions'!$A$24:$A$41,0),MATCH('Disposed Waste by Resin'!L$1,'Resin Fractions'!$A$24:$I$24,0)))*$E495</f>
        <v>15887.967526538006</v>
      </c>
      <c r="M495" s="9">
        <f>(INDEX('Resin Fractions'!$A$24:$I$41,MATCH('Disposed Waste by Resin'!$A495,'Resin Fractions'!$A$24:$A$41,0),MATCH('Disposed Waste by Resin'!M$1,'Resin Fractions'!$A$24:$I$24,0)))*$E495</f>
        <v>279695.59919339814</v>
      </c>
    </row>
    <row r="496" spans="1:13" x14ac:dyDescent="0.2">
      <c r="A496" s="37">
        <f>'DRS County Waste Raw'!A495</f>
        <v>2013</v>
      </c>
      <c r="B496" s="63" t="str">
        <f>'DRS County Waste Raw'!B495</f>
        <v>sanfrancisco</v>
      </c>
      <c r="C496" s="63" t="str">
        <f>'DRS County Waste Raw'!C495</f>
        <v>Bay Area </v>
      </c>
      <c r="D496" s="63">
        <f>'DRS County Waste Raw'!D495</f>
        <v>844169</v>
      </c>
      <c r="E496" s="68">
        <f>'DRS County Waste Raw'!E495</f>
        <v>432326.5245009074</v>
      </c>
      <c r="F496" s="9">
        <f>(INDEX('Resin Fractions'!$A$24:$I$41,MATCH('Disposed Waste by Resin'!$A496,'Resin Fractions'!$A$24:$A$41,0),MATCH('Disposed Waste by Resin'!F$1,'Resin Fractions'!$A$24:$I$24,0)))*$E496</f>
        <v>3971.2684827326934</v>
      </c>
      <c r="G496" s="9">
        <f>(INDEX('Resin Fractions'!$A$24:$I$41,MATCH('Disposed Waste by Resin'!$A496,'Resin Fractions'!$A$24:$A$41,0),MATCH('Disposed Waste by Resin'!G$1,'Resin Fractions'!$A$24:$I$24,0)))*$E496</f>
        <v>7182.4694751573124</v>
      </c>
      <c r="H496" s="9">
        <f>(INDEX('Resin Fractions'!$A$24:$I$41,MATCH('Disposed Waste by Resin'!$A496,'Resin Fractions'!$A$24:$A$41,0),MATCH('Disposed Waste by Resin'!H$1,'Resin Fractions'!$A$24:$I$24,0)))*$E496</f>
        <v>9710.4096734245468</v>
      </c>
      <c r="I496" s="9">
        <f>(INDEX('Resin Fractions'!$A$24:$I$41,MATCH('Disposed Waste by Resin'!$A496,'Resin Fractions'!$A$24:$A$41,0),MATCH('Disposed Waste by Resin'!I$1,'Resin Fractions'!$A$24:$I$24,0)))*$E496</f>
        <v>15269.629222774505</v>
      </c>
      <c r="J496" s="9">
        <f>(INDEX('Resin Fractions'!$A$24:$I$41,MATCH('Disposed Waste by Resin'!$A496,'Resin Fractions'!$A$24:$A$41,0),MATCH('Disposed Waste by Resin'!J$1,'Resin Fractions'!$A$24:$I$24,0)))*$E496</f>
        <v>848.94831575059891</v>
      </c>
      <c r="K496" s="9">
        <f>(INDEX('Resin Fractions'!$A$24:$I$41,MATCH('Disposed Waste by Resin'!$A496,'Resin Fractions'!$A$24:$A$41,0),MATCH('Disposed Waste by Resin'!K$1,'Resin Fractions'!$A$24:$I$24,0)))*$E496</f>
        <v>4809.6226402077573</v>
      </c>
      <c r="L496" s="9">
        <f>(INDEX('Resin Fractions'!$A$24:$I$41,MATCH('Disposed Waste by Resin'!$A496,'Resin Fractions'!$A$24:$A$41,0),MATCH('Disposed Waste by Resin'!L$1,'Resin Fractions'!$A$24:$I$24,0)))*$E496</f>
        <v>2516.9683707343147</v>
      </c>
      <c r="M496" s="9">
        <f>(INDEX('Resin Fractions'!$A$24:$I$41,MATCH('Disposed Waste by Resin'!$A496,'Resin Fractions'!$A$24:$A$41,0),MATCH('Disposed Waste by Resin'!M$1,'Resin Fractions'!$A$24:$I$24,0)))*$E496</f>
        <v>44309.316180781731</v>
      </c>
    </row>
    <row r="497" spans="1:13" x14ac:dyDescent="0.2">
      <c r="A497" s="37">
        <f>'DRS County Waste Raw'!A496</f>
        <v>2013</v>
      </c>
      <c r="B497" s="63" t="str">
        <f>'DRS County Waste Raw'!B496</f>
        <v>sanjoaquin</v>
      </c>
      <c r="C497" s="63" t="str">
        <f>'DRS County Waste Raw'!C496</f>
        <v>Central Valley </v>
      </c>
      <c r="D497" s="63">
        <f>'DRS County Waste Raw'!D496</f>
        <v>704615</v>
      </c>
      <c r="E497" s="68">
        <f>'DRS County Waste Raw'!E496</f>
        <v>557773.12159709609</v>
      </c>
      <c r="F497" s="9">
        <f>(INDEX('Resin Fractions'!$A$24:$I$41,MATCH('Disposed Waste by Resin'!$A497,'Resin Fractions'!$A$24:$A$41,0),MATCH('Disposed Waste by Resin'!F$1,'Resin Fractions'!$A$24:$I$24,0)))*$E497</f>
        <v>5123.5968481719392</v>
      </c>
      <c r="G497" s="9">
        <f>(INDEX('Resin Fractions'!$A$24:$I$41,MATCH('Disposed Waste by Resin'!$A497,'Resin Fractions'!$A$24:$A$41,0),MATCH('Disposed Waste by Resin'!G$1,'Resin Fractions'!$A$24:$I$24,0)))*$E497</f>
        <v>9266.5802186419915</v>
      </c>
      <c r="H497" s="9">
        <f>(INDEX('Resin Fractions'!$A$24:$I$41,MATCH('Disposed Waste by Resin'!$A497,'Resin Fractions'!$A$24:$A$41,0),MATCH('Disposed Waste by Resin'!H$1,'Resin Fractions'!$A$24:$I$24,0)))*$E497</f>
        <v>12528.043524013017</v>
      </c>
      <c r="I497" s="9">
        <f>(INDEX('Resin Fractions'!$A$24:$I$41,MATCH('Disposed Waste by Resin'!$A497,'Resin Fractions'!$A$24:$A$41,0),MATCH('Disposed Waste by Resin'!I$1,'Resin Fractions'!$A$24:$I$24,0)))*$E497</f>
        <v>19700.361357771144</v>
      </c>
      <c r="J497" s="9">
        <f>(INDEX('Resin Fractions'!$A$24:$I$41,MATCH('Disposed Waste by Resin'!$A497,'Resin Fractions'!$A$24:$A$41,0),MATCH('Disposed Waste by Resin'!J$1,'Resin Fractions'!$A$24:$I$24,0)))*$E497</f>
        <v>1095.2845252727834</v>
      </c>
      <c r="K497" s="9">
        <f>(INDEX('Resin Fractions'!$A$24:$I$41,MATCH('Disposed Waste by Resin'!$A497,'Resin Fractions'!$A$24:$A$41,0),MATCH('Disposed Waste by Resin'!K$1,'Resin Fractions'!$A$24:$I$24,0)))*$E497</f>
        <v>6205.2131472380142</v>
      </c>
      <c r="L497" s="9">
        <f>(INDEX('Resin Fractions'!$A$24:$I$41,MATCH('Disposed Waste by Resin'!$A497,'Resin Fractions'!$A$24:$A$41,0),MATCH('Disposed Waste by Resin'!L$1,'Resin Fractions'!$A$24:$I$24,0)))*$E497</f>
        <v>3247.3078230079523</v>
      </c>
      <c r="M497" s="9">
        <f>(INDEX('Resin Fractions'!$A$24:$I$41,MATCH('Disposed Waste by Resin'!$A497,'Resin Fractions'!$A$24:$A$41,0),MATCH('Disposed Waste by Resin'!M$1,'Resin Fractions'!$A$24:$I$24,0)))*$E497</f>
        <v>57166.387444116845</v>
      </c>
    </row>
    <row r="498" spans="1:13" x14ac:dyDescent="0.2">
      <c r="A498" s="37">
        <f>'DRS County Waste Raw'!A497</f>
        <v>2013</v>
      </c>
      <c r="B498" s="63" t="str">
        <f>'DRS County Waste Raw'!B497</f>
        <v>sanluisobispo</v>
      </c>
      <c r="C498" s="63" t="str">
        <f>'DRS County Waste Raw'!C497</f>
        <v>Coastal </v>
      </c>
      <c r="D498" s="63">
        <f>'DRS County Waste Raw'!D497</f>
        <v>273882</v>
      </c>
      <c r="E498" s="68">
        <f>'DRS County Waste Raw'!E497</f>
        <v>213174.02903811249</v>
      </c>
      <c r="F498" s="9">
        <f>(INDEX('Resin Fractions'!$A$24:$I$41,MATCH('Disposed Waste by Resin'!$A498,'Resin Fractions'!$A$24:$A$41,0),MATCH('Disposed Waste by Resin'!F$1,'Resin Fractions'!$A$24:$I$24,0)))*$E498</f>
        <v>1958.1757187660673</v>
      </c>
      <c r="G498" s="9">
        <f>(INDEX('Resin Fractions'!$A$24:$I$41,MATCH('Disposed Waste by Resin'!$A498,'Resin Fractions'!$A$24:$A$41,0),MATCH('Disposed Waste by Resin'!G$1,'Resin Fractions'!$A$24:$I$24,0)))*$E498</f>
        <v>3541.5730233765194</v>
      </c>
      <c r="H498" s="9">
        <f>(INDEX('Resin Fractions'!$A$24:$I$41,MATCH('Disposed Waste by Resin'!$A498,'Resin Fractions'!$A$24:$A$41,0),MATCH('Disposed Waste by Resin'!H$1,'Resin Fractions'!$A$24:$I$24,0)))*$E498</f>
        <v>4788.0641977363293</v>
      </c>
      <c r="I498" s="9">
        <f>(INDEX('Resin Fractions'!$A$24:$I$41,MATCH('Disposed Waste by Resin'!$A498,'Resin Fractions'!$A$24:$A$41,0),MATCH('Disposed Waste by Resin'!I$1,'Resin Fractions'!$A$24:$I$24,0)))*$E498</f>
        <v>7529.2358873763978</v>
      </c>
      <c r="J498" s="9">
        <f>(INDEX('Resin Fractions'!$A$24:$I$41,MATCH('Disposed Waste by Resin'!$A498,'Resin Fractions'!$A$24:$A$41,0),MATCH('Disposed Waste by Resin'!J$1,'Resin Fractions'!$A$24:$I$24,0)))*$E498</f>
        <v>418.60427861232239</v>
      </c>
      <c r="K498" s="9">
        <f>(INDEX('Resin Fractions'!$A$24:$I$41,MATCH('Disposed Waste by Resin'!$A498,'Resin Fractions'!$A$24:$A$41,0),MATCH('Disposed Waste by Resin'!K$1,'Resin Fractions'!$A$24:$I$24,0)))*$E498</f>
        <v>2371.5561693783143</v>
      </c>
      <c r="L498" s="9">
        <f>(INDEX('Resin Fractions'!$A$24:$I$41,MATCH('Disposed Waste by Resin'!$A498,'Resin Fractions'!$A$24:$A$41,0),MATCH('Disposed Waste by Resin'!L$1,'Resin Fractions'!$A$24:$I$24,0)))*$E498</f>
        <v>1241.081123047775</v>
      </c>
      <c r="M498" s="9">
        <f>(INDEX('Resin Fractions'!$A$24:$I$41,MATCH('Disposed Waste by Resin'!$A498,'Resin Fractions'!$A$24:$A$41,0),MATCH('Disposed Waste by Resin'!M$1,'Resin Fractions'!$A$24:$I$24,0)))*$E498</f>
        <v>21848.290398293728</v>
      </c>
    </row>
    <row r="499" spans="1:13" x14ac:dyDescent="0.2">
      <c r="A499" s="37">
        <f>'DRS County Waste Raw'!A498</f>
        <v>2013</v>
      </c>
      <c r="B499" s="63" t="str">
        <f>'DRS County Waste Raw'!B498</f>
        <v>sanmateo</v>
      </c>
      <c r="C499" s="63" t="str">
        <f>'DRS County Waste Raw'!C498</f>
        <v>Bay Area </v>
      </c>
      <c r="D499" s="63">
        <f>'DRS County Waste Raw'!D498</f>
        <v>747550</v>
      </c>
      <c r="E499" s="68">
        <f>'DRS County Waste Raw'!E498</f>
        <v>493396.21597096178</v>
      </c>
      <c r="F499" s="9">
        <f>(INDEX('Resin Fractions'!$A$24:$I$41,MATCH('Disposed Waste by Resin'!$A499,'Resin Fractions'!$A$24:$A$41,0),MATCH('Disposed Waste by Resin'!F$1,'Resin Fractions'!$A$24:$I$24,0)))*$E499</f>
        <v>4532.242948190752</v>
      </c>
      <c r="G499" s="9">
        <f>(INDEX('Resin Fractions'!$A$24:$I$41,MATCH('Disposed Waste by Resin'!$A499,'Resin Fractions'!$A$24:$A$41,0),MATCH('Disposed Waste by Resin'!G$1,'Resin Fractions'!$A$24:$I$24,0)))*$E499</f>
        <v>8197.0525969014889</v>
      </c>
      <c r="H499" s="9">
        <f>(INDEX('Resin Fractions'!$A$24:$I$41,MATCH('Disposed Waste by Resin'!$A499,'Resin Fractions'!$A$24:$A$41,0),MATCH('Disposed Waste by Resin'!H$1,'Resin Fractions'!$A$24:$I$24,0)))*$E499</f>
        <v>11082.085222336244</v>
      </c>
      <c r="I499" s="9">
        <f>(INDEX('Resin Fractions'!$A$24:$I$41,MATCH('Disposed Waste by Resin'!$A499,'Resin Fractions'!$A$24:$A$41,0),MATCH('Disposed Waste by Resin'!I$1,'Resin Fractions'!$A$24:$I$24,0)))*$E499</f>
        <v>17426.590437618976</v>
      </c>
      <c r="J499" s="9">
        <f>(INDEX('Resin Fractions'!$A$24:$I$41,MATCH('Disposed Waste by Resin'!$A499,'Resin Fractions'!$A$24:$A$41,0),MATCH('Disposed Waste by Resin'!J$1,'Resin Fractions'!$A$24:$I$24,0)))*$E499</f>
        <v>968.86927543902664</v>
      </c>
      <c r="K499" s="9">
        <f>(INDEX('Resin Fractions'!$A$24:$I$41,MATCH('Disposed Waste by Resin'!$A499,'Resin Fractions'!$A$24:$A$41,0),MATCH('Disposed Waste by Resin'!K$1,'Resin Fractions'!$A$24:$I$24,0)))*$E499</f>
        <v>5489.0215530178357</v>
      </c>
      <c r="L499" s="9">
        <f>(INDEX('Resin Fractions'!$A$24:$I$41,MATCH('Disposed Waste by Resin'!$A499,'Resin Fractions'!$A$24:$A$41,0),MATCH('Disposed Waste by Resin'!L$1,'Resin Fractions'!$A$24:$I$24,0)))*$E499</f>
        <v>2872.510936664265</v>
      </c>
      <c r="M499" s="9">
        <f>(INDEX('Resin Fractions'!$A$24:$I$41,MATCH('Disposed Waste by Resin'!$A499,'Resin Fractions'!$A$24:$A$41,0),MATCH('Disposed Waste by Resin'!M$1,'Resin Fractions'!$A$24:$I$24,0)))*$E499</f>
        <v>50568.372970168595</v>
      </c>
    </row>
    <row r="500" spans="1:13" x14ac:dyDescent="0.2">
      <c r="A500" s="37">
        <f>'DRS County Waste Raw'!A499</f>
        <v>2013</v>
      </c>
      <c r="B500" s="63" t="str">
        <f>'DRS County Waste Raw'!B499</f>
        <v>santabarbara</v>
      </c>
      <c r="C500" s="63" t="str">
        <f>'DRS County Waste Raw'!C499</f>
        <v>Coastal </v>
      </c>
      <c r="D500" s="63">
        <f>'DRS County Waste Raw'!D499</f>
        <v>433078</v>
      </c>
      <c r="E500" s="68">
        <f>'DRS County Waste Raw'!E499</f>
        <v>328701.47912885662</v>
      </c>
      <c r="F500" s="9">
        <f>(INDEX('Resin Fractions'!$A$24:$I$41,MATCH('Disposed Waste by Resin'!$A500,'Resin Fractions'!$A$24:$A$41,0),MATCH('Disposed Waste by Resin'!F$1,'Resin Fractions'!$A$24:$I$24,0)))*$E500</f>
        <v>3019.388703478236</v>
      </c>
      <c r="G500" s="9">
        <f>(INDEX('Resin Fractions'!$A$24:$I$41,MATCH('Disposed Waste by Resin'!$A500,'Resin Fractions'!$A$24:$A$41,0),MATCH('Disposed Waste by Resin'!G$1,'Resin Fractions'!$A$24:$I$24,0)))*$E500</f>
        <v>5460.8917253170202</v>
      </c>
      <c r="H500" s="9">
        <f>(INDEX('Resin Fractions'!$A$24:$I$41,MATCH('Disposed Waste by Resin'!$A500,'Resin Fractions'!$A$24:$A$41,0),MATCH('Disposed Waste by Resin'!H$1,'Resin Fractions'!$A$24:$I$24,0)))*$E500</f>
        <v>7382.9058401784614</v>
      </c>
      <c r="I500" s="9">
        <f>(INDEX('Resin Fractions'!$A$24:$I$41,MATCH('Disposed Waste by Resin'!$A500,'Resin Fractions'!$A$24:$A$41,0),MATCH('Disposed Waste by Resin'!I$1,'Resin Fractions'!$A$24:$I$24,0)))*$E500</f>
        <v>11609.62704536686</v>
      </c>
      <c r="J500" s="9">
        <f>(INDEX('Resin Fractions'!$A$24:$I$41,MATCH('Disposed Waste by Resin'!$A500,'Resin Fractions'!$A$24:$A$41,0),MATCH('Disposed Waste by Resin'!J$1,'Resin Fractions'!$A$24:$I$24,0)))*$E500</f>
        <v>645.46251797369825</v>
      </c>
      <c r="K500" s="9">
        <f>(INDEX('Resin Fractions'!$A$24:$I$41,MATCH('Disposed Waste by Resin'!$A500,'Resin Fractions'!$A$24:$A$41,0),MATCH('Disposed Waste by Resin'!K$1,'Resin Fractions'!$A$24:$I$24,0)))*$E500</f>
        <v>3656.7963941444641</v>
      </c>
      <c r="L500" s="9">
        <f>(INDEX('Resin Fractions'!$A$24:$I$41,MATCH('Disposed Waste by Resin'!$A500,'Resin Fractions'!$A$24:$A$41,0),MATCH('Disposed Waste by Resin'!L$1,'Resin Fractions'!$A$24:$I$24,0)))*$E500</f>
        <v>1913.6721424530158</v>
      </c>
      <c r="M500" s="9">
        <f>(INDEX('Resin Fractions'!$A$24:$I$41,MATCH('Disposed Waste by Resin'!$A500,'Resin Fractions'!$A$24:$A$41,0),MATCH('Disposed Waste by Resin'!M$1,'Resin Fractions'!$A$24:$I$24,0)))*$E500</f>
        <v>33688.744368911757</v>
      </c>
    </row>
    <row r="501" spans="1:13" x14ac:dyDescent="0.2">
      <c r="A501" s="37">
        <f>'DRS County Waste Raw'!A500</f>
        <v>2013</v>
      </c>
      <c r="B501" s="63" t="str">
        <f>'DRS County Waste Raw'!B500</f>
        <v>santaclara</v>
      </c>
      <c r="C501" s="63" t="str">
        <f>'DRS County Waste Raw'!C500</f>
        <v>Bay Area </v>
      </c>
      <c r="D501" s="63">
        <f>'DRS County Waste Raw'!D500</f>
        <v>1863975</v>
      </c>
      <c r="E501" s="68">
        <f>'DRS County Waste Raw'!E500</f>
        <v>1028302.377495463</v>
      </c>
      <c r="F501" s="9">
        <f>(INDEX('Resin Fractions'!$A$24:$I$41,MATCH('Disposed Waste by Resin'!$A501,'Resin Fractions'!$A$24:$A$41,0),MATCH('Disposed Waste by Resin'!F$1,'Resin Fractions'!$A$24:$I$24,0)))*$E501</f>
        <v>9445.7882897218751</v>
      </c>
      <c r="G501" s="9">
        <f>(INDEX('Resin Fractions'!$A$24:$I$41,MATCH('Disposed Waste by Resin'!$A501,'Resin Fractions'!$A$24:$A$41,0),MATCH('Disposed Waste by Resin'!G$1,'Resin Fractions'!$A$24:$I$24,0)))*$E501</f>
        <v>17083.731899446186</v>
      </c>
      <c r="H501" s="9">
        <f>(INDEX('Resin Fractions'!$A$24:$I$41,MATCH('Disposed Waste by Resin'!$A501,'Resin Fractions'!$A$24:$A$41,0),MATCH('Disposed Waste by Resin'!H$1,'Resin Fractions'!$A$24:$I$24,0)))*$E501</f>
        <v>23096.517996818966</v>
      </c>
      <c r="I501" s="9">
        <f>(INDEX('Resin Fractions'!$A$24:$I$41,MATCH('Disposed Waste by Resin'!$A501,'Resin Fractions'!$A$24:$A$41,0),MATCH('Disposed Waste by Resin'!I$1,'Resin Fractions'!$A$24:$I$24,0)))*$E501</f>
        <v>36319.298362227288</v>
      </c>
      <c r="J501" s="9">
        <f>(INDEX('Resin Fractions'!$A$24:$I$41,MATCH('Disposed Waste by Resin'!$A501,'Resin Fractions'!$A$24:$A$41,0),MATCH('Disposed Waste by Resin'!J$1,'Resin Fractions'!$A$24:$I$24,0)))*$E501</f>
        <v>2019.250547869814</v>
      </c>
      <c r="K501" s="9">
        <f>(INDEX('Resin Fractions'!$A$24:$I$41,MATCH('Disposed Waste by Resin'!$A501,'Resin Fractions'!$A$24:$A$41,0),MATCH('Disposed Waste by Resin'!K$1,'Resin Fractions'!$A$24:$I$24,0)))*$E501</f>
        <v>11439.840295459971</v>
      </c>
      <c r="L501" s="9">
        <f>(INDEX('Resin Fractions'!$A$24:$I$41,MATCH('Disposed Waste by Resin'!$A501,'Resin Fractions'!$A$24:$A$41,0),MATCH('Disposed Waste by Resin'!L$1,'Resin Fractions'!$A$24:$I$24,0)))*$E501</f>
        <v>5986.6892569103647</v>
      </c>
      <c r="M501" s="9">
        <f>(INDEX('Resin Fractions'!$A$24:$I$41,MATCH('Disposed Waste by Resin'!$A501,'Resin Fractions'!$A$24:$A$41,0),MATCH('Disposed Waste by Resin'!M$1,'Resin Fractions'!$A$24:$I$24,0)))*$E501</f>
        <v>105391.11664845448</v>
      </c>
    </row>
    <row r="502" spans="1:13" x14ac:dyDescent="0.2">
      <c r="A502" s="37">
        <f>'DRS County Waste Raw'!A501</f>
        <v>2013</v>
      </c>
      <c r="B502" s="63" t="str">
        <f>'DRS County Waste Raw'!B501</f>
        <v>santacruz</v>
      </c>
      <c r="C502" s="63" t="str">
        <f>'DRS County Waste Raw'!C501</f>
        <v>Coastal </v>
      </c>
      <c r="D502" s="63">
        <f>'DRS County Waste Raw'!D501</f>
        <v>269463</v>
      </c>
      <c r="E502" s="68">
        <f>'DRS County Waste Raw'!E501</f>
        <v>146836.5063520871</v>
      </c>
      <c r="F502" s="9">
        <f>(INDEX('Resin Fractions'!$A$24:$I$41,MATCH('Disposed Waste by Resin'!$A502,'Resin Fractions'!$A$24:$A$41,0),MATCH('Disposed Waste by Resin'!F$1,'Resin Fractions'!$A$24:$I$24,0)))*$E502</f>
        <v>1348.8119667508361</v>
      </c>
      <c r="G502" s="9">
        <f>(INDEX('Resin Fractions'!$A$24:$I$41,MATCH('Disposed Waste by Resin'!$A502,'Resin Fractions'!$A$24:$A$41,0),MATCH('Disposed Waste by Resin'!G$1,'Resin Fractions'!$A$24:$I$24,0)))*$E502</f>
        <v>2439.4726322427964</v>
      </c>
      <c r="H502" s="9">
        <f>(INDEX('Resin Fractions'!$A$24:$I$41,MATCH('Disposed Waste by Resin'!$A502,'Resin Fractions'!$A$24:$A$41,0),MATCH('Disposed Waste by Resin'!H$1,'Resin Fractions'!$A$24:$I$24,0)))*$E502</f>
        <v>3298.0688227242435</v>
      </c>
      <c r="I502" s="9">
        <f>(INDEX('Resin Fractions'!$A$24:$I$41,MATCH('Disposed Waste by Resin'!$A502,'Resin Fractions'!$A$24:$A$41,0),MATCH('Disposed Waste by Resin'!I$1,'Resin Fractions'!$A$24:$I$24,0)))*$E502</f>
        <v>5186.2166240027627</v>
      </c>
      <c r="J502" s="9">
        <f>(INDEX('Resin Fractions'!$A$24:$I$41,MATCH('Disposed Waste by Resin'!$A502,'Resin Fractions'!$A$24:$A$41,0),MATCH('Disposed Waste by Resin'!J$1,'Resin Fractions'!$A$24:$I$24,0)))*$E502</f>
        <v>288.33901621514974</v>
      </c>
      <c r="K502" s="9">
        <f>(INDEX('Resin Fractions'!$A$24:$I$41,MATCH('Disposed Waste by Resin'!$A502,'Resin Fractions'!$A$24:$A$41,0),MATCH('Disposed Waste by Resin'!K$1,'Resin Fractions'!$A$24:$I$24,0)))*$E502</f>
        <v>1633.5527554671842</v>
      </c>
      <c r="L502" s="9">
        <f>(INDEX('Resin Fractions'!$A$24:$I$41,MATCH('Disposed Waste by Resin'!$A502,'Resin Fractions'!$A$24:$A$41,0),MATCH('Disposed Waste by Resin'!L$1,'Resin Fractions'!$A$24:$I$24,0)))*$E502</f>
        <v>854.86969041279781</v>
      </c>
      <c r="M502" s="9">
        <f>(INDEX('Resin Fractions'!$A$24:$I$41,MATCH('Disposed Waste by Resin'!$A502,'Resin Fractions'!$A$24:$A$41,0),MATCH('Disposed Waste by Resin'!M$1,'Resin Fractions'!$A$24:$I$24,0)))*$E502</f>
        <v>15049.331507815772</v>
      </c>
    </row>
    <row r="503" spans="1:13" x14ac:dyDescent="0.2">
      <c r="A503" s="37">
        <f>'DRS County Waste Raw'!A502</f>
        <v>2013</v>
      </c>
      <c r="B503" s="63" t="str">
        <f>'DRS County Waste Raw'!B502</f>
        <v>shasta</v>
      </c>
      <c r="C503" s="63" t="str">
        <f>'DRS County Waste Raw'!C502</f>
        <v>Central Valley </v>
      </c>
      <c r="D503" s="63">
        <f>'DRS County Waste Raw'!D502</f>
        <v>178866</v>
      </c>
      <c r="E503" s="68">
        <f>'DRS County Waste Raw'!E502</f>
        <v>148110.00907441019</v>
      </c>
      <c r="F503" s="9">
        <f>(INDEX('Resin Fractions'!$A$24:$I$41,MATCH('Disposed Waste by Resin'!$A503,'Resin Fractions'!$A$24:$A$41,0),MATCH('Disposed Waste by Resin'!F$1,'Resin Fractions'!$A$24:$I$24,0)))*$E503</f>
        <v>1360.5101183497334</v>
      </c>
      <c r="G503" s="9">
        <f>(INDEX('Resin Fractions'!$A$24:$I$41,MATCH('Disposed Waste by Resin'!$A503,'Resin Fractions'!$A$24:$A$41,0),MATCH('Disposed Waste by Resin'!G$1,'Resin Fractions'!$A$24:$I$24,0)))*$E503</f>
        <v>2460.630007308263</v>
      </c>
      <c r="H503" s="9">
        <f>(INDEX('Resin Fractions'!$A$24:$I$41,MATCH('Disposed Waste by Resin'!$A503,'Resin Fractions'!$A$24:$A$41,0),MATCH('Disposed Waste by Resin'!H$1,'Resin Fractions'!$A$24:$I$24,0)))*$E503</f>
        <v>3326.6727423386014</v>
      </c>
      <c r="I503" s="9">
        <f>(INDEX('Resin Fractions'!$A$24:$I$41,MATCH('Disposed Waste by Resin'!$A503,'Resin Fractions'!$A$24:$A$41,0),MATCH('Disposed Waste by Resin'!I$1,'Resin Fractions'!$A$24:$I$24,0)))*$E503</f>
        <v>5231.1963170866338</v>
      </c>
      <c r="J503" s="9">
        <f>(INDEX('Resin Fractions'!$A$24:$I$41,MATCH('Disposed Waste by Resin'!$A503,'Resin Fractions'!$A$24:$A$41,0),MATCH('Disposed Waste by Resin'!J$1,'Resin Fractions'!$A$24:$I$24,0)))*$E503</f>
        <v>290.83976028230614</v>
      </c>
      <c r="K503" s="9">
        <f>(INDEX('Resin Fractions'!$A$24:$I$41,MATCH('Disposed Waste by Resin'!$A503,'Resin Fractions'!$A$24:$A$41,0),MATCH('Disposed Waste by Resin'!K$1,'Resin Fractions'!$A$24:$I$24,0)))*$E503</f>
        <v>1647.720443958475</v>
      </c>
      <c r="L503" s="9">
        <f>(INDEX('Resin Fractions'!$A$24:$I$41,MATCH('Disposed Waste by Resin'!$A503,'Resin Fractions'!$A$24:$A$41,0),MATCH('Disposed Waste by Resin'!L$1,'Resin Fractions'!$A$24:$I$24,0)))*$E503</f>
        <v>862.28391528792349</v>
      </c>
      <c r="M503" s="9">
        <f>(INDEX('Resin Fractions'!$A$24:$I$41,MATCH('Disposed Waste by Resin'!$A503,'Resin Fractions'!$A$24:$A$41,0),MATCH('Disposed Waste by Resin'!M$1,'Resin Fractions'!$A$24:$I$24,0)))*$E503</f>
        <v>15179.853304611937</v>
      </c>
    </row>
    <row r="504" spans="1:13" x14ac:dyDescent="0.2">
      <c r="A504" s="37">
        <f>'DRS County Waste Raw'!A503</f>
        <v>2013</v>
      </c>
      <c r="B504" s="63" t="str">
        <f>'DRS County Waste Raw'!B503</f>
        <v>sierra</v>
      </c>
      <c r="C504" s="63" t="str">
        <f>'DRS County Waste Raw'!C503</f>
        <v>Mountain </v>
      </c>
      <c r="D504" s="63">
        <f>'DRS County Waste Raw'!D503</f>
        <v>3215</v>
      </c>
      <c r="E504" s="68">
        <f>'DRS County Waste Raw'!E503</f>
        <v>2233.2123411978218</v>
      </c>
      <c r="F504" s="9">
        <f>(INDEX('Resin Fractions'!$A$24:$I$41,MATCH('Disposed Waste by Resin'!$A504,'Resin Fractions'!$A$24:$A$41,0),MATCH('Disposed Waste by Resin'!F$1,'Resin Fractions'!$A$24:$I$24,0)))*$E504</f>
        <v>20.513859972128511</v>
      </c>
      <c r="G504" s="9">
        <f>(INDEX('Resin Fractions'!$A$24:$I$41,MATCH('Disposed Waste by Resin'!$A504,'Resin Fractions'!$A$24:$A$41,0),MATCH('Disposed Waste by Resin'!G$1,'Resin Fractions'!$A$24:$I$24,0)))*$E504</f>
        <v>37.10153914501327</v>
      </c>
      <c r="H504" s="9">
        <f>(INDEX('Resin Fractions'!$A$24:$I$41,MATCH('Disposed Waste by Resin'!$A504,'Resin Fractions'!$A$24:$A$41,0),MATCH('Disposed Waste by Resin'!H$1,'Resin Fractions'!$A$24:$I$24,0)))*$E504</f>
        <v>50.159787780342157</v>
      </c>
      <c r="I504" s="9">
        <f>(INDEX('Resin Fractions'!$A$24:$I$41,MATCH('Disposed Waste by Resin'!$A504,'Resin Fractions'!$A$24:$A$41,0),MATCH('Disposed Waste by Resin'!I$1,'Resin Fractions'!$A$24:$I$24,0)))*$E504</f>
        <v>78.87631799871987</v>
      </c>
      <c r="J504" s="9">
        <f>(INDEX('Resin Fractions'!$A$24:$I$41,MATCH('Disposed Waste by Resin'!$A504,'Resin Fractions'!$A$24:$A$41,0),MATCH('Disposed Waste by Resin'!J$1,'Resin Fractions'!$A$24:$I$24,0)))*$E504</f>
        <v>4.3853008046684483</v>
      </c>
      <c r="K504" s="9">
        <f>(INDEX('Resin Fractions'!$A$24:$I$41,MATCH('Disposed Waste by Resin'!$A504,'Resin Fractions'!$A$24:$A$41,0),MATCH('Disposed Waste by Resin'!K$1,'Resin Fractions'!$A$24:$I$24,0)))*$E504</f>
        <v>24.844435924943745</v>
      </c>
      <c r="L504" s="9">
        <f>(INDEX('Resin Fractions'!$A$24:$I$41,MATCH('Disposed Waste by Resin'!$A504,'Resin Fractions'!$A$24:$A$41,0),MATCH('Disposed Waste by Resin'!L$1,'Resin Fractions'!$A$24:$I$24,0)))*$E504</f>
        <v>13.001572906999947</v>
      </c>
      <c r="M504" s="9">
        <f>(INDEX('Resin Fractions'!$A$24:$I$41,MATCH('Disposed Waste by Resin'!$A504,'Resin Fractions'!$A$24:$A$41,0),MATCH('Disposed Waste by Resin'!M$1,'Resin Fractions'!$A$24:$I$24,0)))*$E504</f>
        <v>228.88281453281596</v>
      </c>
    </row>
    <row r="505" spans="1:13" x14ac:dyDescent="0.2">
      <c r="A505" s="37">
        <f>'DRS County Waste Raw'!A504</f>
        <v>2013</v>
      </c>
      <c r="B505" s="63" t="str">
        <f>'DRS County Waste Raw'!B504</f>
        <v>siskiyou</v>
      </c>
      <c r="C505" s="63" t="str">
        <f>'DRS County Waste Raw'!C504</f>
        <v>Mountain </v>
      </c>
      <c r="D505" s="63">
        <f>'DRS County Waste Raw'!D504</f>
        <v>44825</v>
      </c>
      <c r="E505" s="68">
        <f>'DRS County Waste Raw'!E504</f>
        <v>24300.01814882032</v>
      </c>
      <c r="F505" s="9">
        <f>(INDEX('Resin Fractions'!$A$24:$I$41,MATCH('Disposed Waste by Resin'!$A505,'Resin Fractions'!$A$24:$A$41,0),MATCH('Disposed Waste by Resin'!F$1,'Resin Fractions'!$A$24:$I$24,0)))*$E505</f>
        <v>223.21530309908164</v>
      </c>
      <c r="G505" s="9">
        <f>(INDEX('Resin Fractions'!$A$24:$I$41,MATCH('Disposed Waste by Resin'!$A505,'Resin Fractions'!$A$24:$A$41,0),MATCH('Disposed Waste by Resin'!G$1,'Resin Fractions'!$A$24:$I$24,0)))*$E505</f>
        <v>403.70906874418324</v>
      </c>
      <c r="H505" s="9">
        <f>(INDEX('Resin Fractions'!$A$24:$I$41,MATCH('Disposed Waste by Resin'!$A505,'Resin Fractions'!$A$24:$A$41,0),MATCH('Disposed Waste by Resin'!H$1,'Resin Fractions'!$A$24:$I$24,0)))*$E505</f>
        <v>545.79841375474439</v>
      </c>
      <c r="I505" s="9">
        <f>(INDEX('Resin Fractions'!$A$24:$I$41,MATCH('Disposed Waste by Resin'!$A505,'Resin Fractions'!$A$24:$A$41,0),MATCH('Disposed Waste by Resin'!I$1,'Resin Fractions'!$A$24:$I$24,0)))*$E505</f>
        <v>858.26856834086936</v>
      </c>
      <c r="J505" s="9">
        <f>(INDEX('Resin Fractions'!$A$24:$I$41,MATCH('Disposed Waste by Resin'!$A505,'Resin Fractions'!$A$24:$A$41,0),MATCH('Disposed Waste by Resin'!J$1,'Resin Fractions'!$A$24:$I$24,0)))*$E505</f>
        <v>47.717311594437454</v>
      </c>
      <c r="K505" s="9">
        <f>(INDEX('Resin Fractions'!$A$24:$I$41,MATCH('Disposed Waste by Resin'!$A505,'Resin Fractions'!$A$24:$A$41,0),MATCH('Disposed Waste by Resin'!K$1,'Resin Fractions'!$A$24:$I$24,0)))*$E505</f>
        <v>270.33714292906012</v>
      </c>
      <c r="L505" s="9">
        <f>(INDEX('Resin Fractions'!$A$24:$I$41,MATCH('Disposed Waste by Resin'!$A505,'Resin Fractions'!$A$24:$A$41,0),MATCH('Disposed Waste by Resin'!L$1,'Resin Fractions'!$A$24:$I$24,0)))*$E505</f>
        <v>141.4726453794583</v>
      </c>
      <c r="M505" s="9">
        <f>(INDEX('Resin Fractions'!$A$24:$I$41,MATCH('Disposed Waste by Resin'!$A505,'Resin Fractions'!$A$24:$A$41,0),MATCH('Disposed Waste by Resin'!M$1,'Resin Fractions'!$A$24:$I$24,0)))*$E505</f>
        <v>2490.5184538418348</v>
      </c>
    </row>
    <row r="506" spans="1:13" x14ac:dyDescent="0.2">
      <c r="A506" s="37">
        <f>'DRS County Waste Raw'!A505</f>
        <v>2013</v>
      </c>
      <c r="B506" s="63" t="str">
        <f>'DRS County Waste Raw'!B505</f>
        <v>solano</v>
      </c>
      <c r="C506" s="63" t="str">
        <f>'DRS County Waste Raw'!C505</f>
        <v>Bay Area </v>
      </c>
      <c r="D506" s="63">
        <f>'DRS County Waste Raw'!D505</f>
        <v>419493</v>
      </c>
      <c r="E506" s="68">
        <f>'DRS County Waste Raw'!E505</f>
        <v>293354.31034482759</v>
      </c>
      <c r="F506" s="9">
        <f>(INDEX('Resin Fractions'!$A$24:$I$41,MATCH('Disposed Waste by Resin'!$A506,'Resin Fractions'!$A$24:$A$41,0),MATCH('Disposed Waste by Resin'!F$1,'Resin Fractions'!$A$24:$I$24,0)))*$E506</f>
        <v>2694.6963947935005</v>
      </c>
      <c r="G506" s="9">
        <f>(INDEX('Resin Fractions'!$A$24:$I$41,MATCH('Disposed Waste by Resin'!$A506,'Resin Fractions'!$A$24:$A$41,0),MATCH('Disposed Waste by Resin'!G$1,'Resin Fractions'!$A$24:$I$24,0)))*$E506</f>
        <v>4873.6504934319082</v>
      </c>
      <c r="H506" s="9">
        <f>(INDEX('Resin Fractions'!$A$24:$I$41,MATCH('Disposed Waste by Resin'!$A506,'Resin Fractions'!$A$24:$A$41,0),MATCH('Disposed Waste by Resin'!H$1,'Resin Fractions'!$A$24:$I$24,0)))*$E506</f>
        <v>6588.9793280708627</v>
      </c>
      <c r="I506" s="9">
        <f>(INDEX('Resin Fractions'!$A$24:$I$41,MATCH('Disposed Waste by Resin'!$A506,'Resin Fractions'!$A$24:$A$41,0),MATCH('Disposed Waste by Resin'!I$1,'Resin Fractions'!$A$24:$I$24,0)))*$E506</f>
        <v>10361.176786549073</v>
      </c>
      <c r="J506" s="9">
        <f>(INDEX('Resin Fractions'!$A$24:$I$41,MATCH('Disposed Waste by Resin'!$A506,'Resin Fractions'!$A$24:$A$41,0),MATCH('Disposed Waste by Resin'!J$1,'Resin Fractions'!$A$24:$I$24,0)))*$E506</f>
        <v>576.05220492294166</v>
      </c>
      <c r="K506" s="9">
        <f>(INDEX('Resin Fractions'!$A$24:$I$41,MATCH('Disposed Waste by Resin'!$A506,'Resin Fractions'!$A$24:$A$41,0),MATCH('Disposed Waste by Resin'!K$1,'Resin Fractions'!$A$24:$I$24,0)))*$E506</f>
        <v>3263.5599545177902</v>
      </c>
      <c r="L506" s="9">
        <f>(INDEX('Resin Fractions'!$A$24:$I$41,MATCH('Disposed Waste by Resin'!$A506,'Resin Fractions'!$A$24:$A$41,0),MATCH('Disposed Waste by Resin'!L$1,'Resin Fractions'!$A$24:$I$24,0)))*$E506</f>
        <v>1707.8839227107369</v>
      </c>
      <c r="M506" s="9">
        <f>(INDEX('Resin Fractions'!$A$24:$I$41,MATCH('Disposed Waste by Resin'!$A506,'Resin Fractions'!$A$24:$A$41,0),MATCH('Disposed Waste by Resin'!M$1,'Resin Fractions'!$A$24:$I$24,0)))*$E506</f>
        <v>30065.999084996816</v>
      </c>
    </row>
    <row r="507" spans="1:13" x14ac:dyDescent="0.2">
      <c r="A507" s="37">
        <f>'DRS County Waste Raw'!A506</f>
        <v>2013</v>
      </c>
      <c r="B507" s="63" t="str">
        <f>'DRS County Waste Raw'!B506</f>
        <v>sonoma</v>
      </c>
      <c r="C507" s="63" t="str">
        <f>'DRS County Waste Raw'!C506</f>
        <v>Bay Area </v>
      </c>
      <c r="D507" s="63">
        <f>'DRS County Waste Raw'!D506</f>
        <v>493122</v>
      </c>
      <c r="E507" s="68">
        <f>'DRS County Waste Raw'!E506</f>
        <v>292256.54264972778</v>
      </c>
      <c r="F507" s="9">
        <f>(INDEX('Resin Fractions'!$A$24:$I$41,MATCH('Disposed Waste by Resin'!$A507,'Resin Fractions'!$A$24:$A$41,0),MATCH('Disposed Waste by Resin'!F$1,'Resin Fractions'!$A$24:$I$24,0)))*$E507</f>
        <v>2684.6125114279243</v>
      </c>
      <c r="G507" s="9">
        <f>(INDEX('Resin Fractions'!$A$24:$I$41,MATCH('Disposed Waste by Resin'!$A507,'Resin Fractions'!$A$24:$A$41,0),MATCH('Disposed Waste by Resin'!G$1,'Resin Fractions'!$A$24:$I$24,0)))*$E507</f>
        <v>4855.4126974281344</v>
      </c>
      <c r="H507" s="9">
        <f>(INDEX('Resin Fractions'!$A$24:$I$41,MATCH('Disposed Waste by Resin'!$A507,'Resin Fractions'!$A$24:$A$41,0),MATCH('Disposed Waste by Resin'!H$1,'Resin Fractions'!$A$24:$I$24,0)))*$E507</f>
        <v>6564.3225618500619</v>
      </c>
      <c r="I507" s="9">
        <f>(INDEX('Resin Fractions'!$A$24:$I$41,MATCH('Disposed Waste by Resin'!$A507,'Resin Fractions'!$A$24:$A$41,0),MATCH('Disposed Waste by Resin'!I$1,'Resin Fractions'!$A$24:$I$24,0)))*$E507</f>
        <v>10322.403996246037</v>
      </c>
      <c r="J507" s="9">
        <f>(INDEX('Resin Fractions'!$A$24:$I$41,MATCH('Disposed Waste by Resin'!$A507,'Resin Fractions'!$A$24:$A$41,0),MATCH('Disposed Waste by Resin'!J$1,'Resin Fractions'!$A$24:$I$24,0)))*$E507</f>
        <v>573.89654714340509</v>
      </c>
      <c r="K507" s="9">
        <f>(INDEX('Resin Fractions'!$A$24:$I$41,MATCH('Disposed Waste by Resin'!$A507,'Resin Fractions'!$A$24:$A$41,0),MATCH('Disposed Waste by Resin'!K$1,'Resin Fractions'!$A$24:$I$24,0)))*$E507</f>
        <v>3251.3473141619015</v>
      </c>
      <c r="L507" s="9">
        <f>(INDEX('Resin Fractions'!$A$24:$I$41,MATCH('Disposed Waste by Resin'!$A507,'Resin Fractions'!$A$24:$A$41,0),MATCH('Disposed Waste by Resin'!L$1,'Resin Fractions'!$A$24:$I$24,0)))*$E507</f>
        <v>1701.492812264368</v>
      </c>
      <c r="M507" s="9">
        <f>(INDEX('Resin Fractions'!$A$24:$I$41,MATCH('Disposed Waste by Resin'!$A507,'Resin Fractions'!$A$24:$A$41,0),MATCH('Disposed Waste by Resin'!M$1,'Resin Fractions'!$A$24:$I$24,0)))*$E507</f>
        <v>29953.488440521836</v>
      </c>
    </row>
    <row r="508" spans="1:13" x14ac:dyDescent="0.2">
      <c r="A508" s="37">
        <f>'DRS County Waste Raw'!A507</f>
        <v>2013</v>
      </c>
      <c r="B508" s="63" t="str">
        <f>'DRS County Waste Raw'!B507</f>
        <v>stanislaus</v>
      </c>
      <c r="C508" s="63" t="str">
        <f>'DRS County Waste Raw'!C507</f>
        <v>Central Valley </v>
      </c>
      <c r="D508" s="63">
        <f>'DRS County Waste Raw'!D507</f>
        <v>525886</v>
      </c>
      <c r="E508" s="68">
        <f>'DRS County Waste Raw'!E507</f>
        <v>205500.58076225041</v>
      </c>
      <c r="F508" s="9">
        <f>(INDEX('Resin Fractions'!$A$24:$I$41,MATCH('Disposed Waste by Resin'!$A508,'Resin Fractions'!$A$24:$A$41,0),MATCH('Disposed Waste by Resin'!F$1,'Resin Fractions'!$A$24:$I$24,0)))*$E508</f>
        <v>1887.6888955784545</v>
      </c>
      <c r="G508" s="9">
        <f>(INDEX('Resin Fractions'!$A$24:$I$41,MATCH('Disposed Waste by Resin'!$A508,'Resin Fractions'!$A$24:$A$41,0),MATCH('Disposed Waste by Resin'!G$1,'Resin Fractions'!$A$24:$I$24,0)))*$E508</f>
        <v>3414.0899639593263</v>
      </c>
      <c r="H508" s="9">
        <f>(INDEX('Resin Fractions'!$A$24:$I$41,MATCH('Disposed Waste by Resin'!$A508,'Resin Fractions'!$A$24:$A$41,0),MATCH('Disposed Waste by Resin'!H$1,'Resin Fractions'!$A$24:$I$24,0)))*$E508</f>
        <v>4615.7122319334594</v>
      </c>
      <c r="I508" s="9">
        <f>(INDEX('Resin Fractions'!$A$24:$I$41,MATCH('Disposed Waste by Resin'!$A508,'Resin Fractions'!$A$24:$A$41,0),MATCH('Disposed Waste by Resin'!I$1,'Resin Fractions'!$A$24:$I$24,0)))*$E508</f>
        <v>7258.2122434586017</v>
      </c>
      <c r="J508" s="9">
        <f>(INDEX('Resin Fractions'!$A$24:$I$41,MATCH('Disposed Waste by Resin'!$A508,'Resin Fractions'!$A$24:$A$41,0),MATCH('Disposed Waste by Resin'!J$1,'Resin Fractions'!$A$24:$I$24,0)))*$E508</f>
        <v>403.53612845125406</v>
      </c>
      <c r="K508" s="9">
        <f>(INDEX('Resin Fractions'!$A$24:$I$41,MATCH('Disposed Waste by Resin'!$A508,'Resin Fractions'!$A$24:$A$41,0),MATCH('Disposed Waste by Resin'!K$1,'Resin Fractions'!$A$24:$I$24,0)))*$E508</f>
        <v>2286.1892338227049</v>
      </c>
      <c r="L508" s="9">
        <f>(INDEX('Resin Fractions'!$A$24:$I$41,MATCH('Disposed Waste by Resin'!$A508,'Resin Fractions'!$A$24:$A$41,0),MATCH('Disposed Waste by Resin'!L$1,'Resin Fractions'!$A$24:$I$24,0)))*$E508</f>
        <v>1196.4069577808921</v>
      </c>
      <c r="M508" s="9">
        <f>(INDEX('Resin Fractions'!$A$24:$I$41,MATCH('Disposed Waste by Resin'!$A508,'Resin Fractions'!$A$24:$A$41,0),MATCH('Disposed Waste by Resin'!M$1,'Resin Fractions'!$A$24:$I$24,0)))*$E508</f>
        <v>21061.835654984694</v>
      </c>
    </row>
    <row r="509" spans="1:13" x14ac:dyDescent="0.2">
      <c r="A509" s="37">
        <f>'DRS County Waste Raw'!A508</f>
        <v>2013</v>
      </c>
      <c r="B509" s="63" t="str">
        <f>'DRS County Waste Raw'!B508</f>
        <v>tehama</v>
      </c>
      <c r="C509" s="63" t="str">
        <f>'DRS County Waste Raw'!C508</f>
        <v>Central Valley </v>
      </c>
      <c r="D509" s="63">
        <f>'DRS County Waste Raw'!D508</f>
        <v>63102</v>
      </c>
      <c r="E509" s="68">
        <f>'DRS County Waste Raw'!E508</f>
        <v>41129.201451905617</v>
      </c>
      <c r="F509" s="9">
        <f>(INDEX('Resin Fractions'!$A$24:$I$41,MATCH('Disposed Waste by Resin'!$A509,'Resin Fractions'!$A$24:$A$41,0),MATCH('Disposed Waste by Resin'!F$1,'Resin Fractions'!$A$24:$I$24,0)))*$E509</f>
        <v>377.80495109449083</v>
      </c>
      <c r="G509" s="9">
        <f>(INDEX('Resin Fractions'!$A$24:$I$41,MATCH('Disposed Waste by Resin'!$A509,'Resin Fractions'!$A$24:$A$41,0),MATCH('Disposed Waste by Resin'!G$1,'Resin Fractions'!$A$24:$I$24,0)))*$E509</f>
        <v>683.30120227283885</v>
      </c>
      <c r="H509" s="9">
        <f>(INDEX('Resin Fractions'!$A$24:$I$41,MATCH('Disposed Waste by Resin'!$A509,'Resin Fractions'!$A$24:$A$41,0),MATCH('Disposed Waste by Resin'!H$1,'Resin Fractions'!$A$24:$I$24,0)))*$E509</f>
        <v>923.79572615830318</v>
      </c>
      <c r="I509" s="9">
        <f>(INDEX('Resin Fractions'!$A$24:$I$41,MATCH('Disposed Waste by Resin'!$A509,'Resin Fractions'!$A$24:$A$41,0),MATCH('Disposed Waste by Resin'!I$1,'Resin Fractions'!$A$24:$I$24,0)))*$E509</f>
        <v>1452.6697318061026</v>
      </c>
      <c r="J509" s="9">
        <f>(INDEX('Resin Fractions'!$A$24:$I$41,MATCH('Disposed Waste by Resin'!$A509,'Resin Fractions'!$A$24:$A$41,0),MATCH('Disposed Waste by Resin'!J$1,'Resin Fractions'!$A$24:$I$24,0)))*$E509</f>
        <v>80.76433973388805</v>
      </c>
      <c r="K509" s="9">
        <f>(INDEX('Resin Fractions'!$A$24:$I$41,MATCH('Disposed Waste by Resin'!$A509,'Resin Fractions'!$A$24:$A$41,0),MATCH('Disposed Waste by Resin'!K$1,'Resin Fractions'!$A$24:$I$24,0)))*$E509</f>
        <v>457.56142005193078</v>
      </c>
      <c r="L509" s="9">
        <f>(INDEX('Resin Fractions'!$A$24:$I$41,MATCH('Disposed Waste by Resin'!$A509,'Resin Fractions'!$A$24:$A$41,0),MATCH('Disposed Waste by Resin'!L$1,'Resin Fractions'!$A$24:$I$24,0)))*$E509</f>
        <v>239.45072370360433</v>
      </c>
      <c r="M509" s="9">
        <f>(INDEX('Resin Fractions'!$A$24:$I$41,MATCH('Disposed Waste by Resin'!$A509,'Resin Fractions'!$A$24:$A$41,0),MATCH('Disposed Waste by Resin'!M$1,'Resin Fractions'!$A$24:$I$24,0)))*$E509</f>
        <v>4215.3480948211591</v>
      </c>
    </row>
    <row r="510" spans="1:13" x14ac:dyDescent="0.2">
      <c r="A510" s="37">
        <f>'DRS County Waste Raw'!A509</f>
        <v>2013</v>
      </c>
      <c r="B510" s="63" t="str">
        <f>'DRS County Waste Raw'!B509</f>
        <v>trinity</v>
      </c>
      <c r="C510" s="63" t="str">
        <f>'DRS County Waste Raw'!C509</f>
        <v>Mountain </v>
      </c>
      <c r="D510" s="63">
        <f>'DRS County Waste Raw'!D509</f>
        <v>13731</v>
      </c>
      <c r="E510" s="68">
        <f>'DRS County Waste Raw'!E509</f>
        <v>7526.4791288566239</v>
      </c>
      <c r="F510" s="9">
        <f>(INDEX('Resin Fractions'!$A$24:$I$41,MATCH('Disposed Waste by Resin'!$A510,'Resin Fractions'!$A$24:$A$41,0),MATCH('Disposed Waste by Resin'!F$1,'Resin Fractions'!$A$24:$I$24,0)))*$E510</f>
        <v>69.136792809276258</v>
      </c>
      <c r="G510" s="9">
        <f>(INDEX('Resin Fractions'!$A$24:$I$41,MATCH('Disposed Waste by Resin'!$A510,'Resin Fractions'!$A$24:$A$41,0),MATCH('Disposed Waste by Resin'!G$1,'Resin Fractions'!$A$24:$I$24,0)))*$E510</f>
        <v>125.0413831555409</v>
      </c>
      <c r="H510" s="9">
        <f>(INDEX('Resin Fractions'!$A$24:$I$41,MATCH('Disposed Waste by Resin'!$A510,'Resin Fractions'!$A$24:$A$41,0),MATCH('Disposed Waste by Resin'!H$1,'Resin Fractions'!$A$24:$I$24,0)))*$E510</f>
        <v>169.05091776186848</v>
      </c>
      <c r="I510" s="9">
        <f>(INDEX('Resin Fractions'!$A$24:$I$41,MATCH('Disposed Waste by Resin'!$A510,'Resin Fractions'!$A$24:$A$41,0),MATCH('Disposed Waste by Resin'!I$1,'Resin Fractions'!$A$24:$I$24,0)))*$E510</f>
        <v>265.8327424699807</v>
      </c>
      <c r="J510" s="9">
        <f>(INDEX('Resin Fractions'!$A$24:$I$41,MATCH('Disposed Waste by Resin'!$A510,'Resin Fractions'!$A$24:$A$41,0),MATCH('Disposed Waste by Resin'!J$1,'Resin Fractions'!$A$24:$I$24,0)))*$E510</f>
        <v>14.779550681863043</v>
      </c>
      <c r="K510" s="9">
        <f>(INDEX('Resin Fractions'!$A$24:$I$41,MATCH('Disposed Waste by Resin'!$A510,'Resin Fractions'!$A$24:$A$41,0),MATCH('Disposed Waste by Resin'!K$1,'Resin Fractions'!$A$24:$I$24,0)))*$E510</f>
        <v>83.731907175924391</v>
      </c>
      <c r="L510" s="9">
        <f>(INDEX('Resin Fractions'!$A$24:$I$41,MATCH('Disposed Waste by Resin'!$A510,'Resin Fractions'!$A$24:$A$41,0),MATCH('Disposed Waste by Resin'!L$1,'Resin Fractions'!$A$24:$I$24,0)))*$E510</f>
        <v>43.818523353832113</v>
      </c>
      <c r="M510" s="9">
        <f>(INDEX('Resin Fractions'!$A$24:$I$41,MATCH('Disposed Waste by Resin'!$A510,'Resin Fractions'!$A$24:$A$41,0),MATCH('Disposed Waste by Resin'!M$1,'Resin Fractions'!$A$24:$I$24,0)))*$E510</f>
        <v>771.39181740828587</v>
      </c>
    </row>
    <row r="511" spans="1:13" x14ac:dyDescent="0.2">
      <c r="A511" s="37">
        <f>'DRS County Waste Raw'!A510</f>
        <v>2013</v>
      </c>
      <c r="B511" s="63" t="str">
        <f>'DRS County Waste Raw'!B510</f>
        <v>tulare</v>
      </c>
      <c r="C511" s="63" t="str">
        <f>'DRS County Waste Raw'!C510</f>
        <v>Central Valley </v>
      </c>
      <c r="D511" s="63">
        <f>'DRS County Waste Raw'!D510</f>
        <v>455525</v>
      </c>
      <c r="E511" s="68">
        <f>'DRS County Waste Raw'!E510</f>
        <v>285408.8475499092</v>
      </c>
      <c r="F511" s="9">
        <f>(INDEX('Resin Fractions'!$A$24:$I$41,MATCH('Disposed Waste by Resin'!$A511,'Resin Fractions'!$A$24:$A$41,0),MATCH('Disposed Waste by Resin'!F$1,'Resin Fractions'!$A$24:$I$24,0)))*$E511</f>
        <v>2621.7108984383763</v>
      </c>
      <c r="G511" s="9">
        <f>(INDEX('Resin Fractions'!$A$24:$I$41,MATCH('Disposed Waste by Resin'!$A511,'Resin Fractions'!$A$24:$A$41,0),MATCH('Disposed Waste by Resin'!G$1,'Resin Fractions'!$A$24:$I$24,0)))*$E511</f>
        <v>4741.6483127737101</v>
      </c>
      <c r="H511" s="9">
        <f>(INDEX('Resin Fractions'!$A$24:$I$41,MATCH('Disposed Waste by Resin'!$A511,'Resin Fractions'!$A$24:$A$41,0),MATCH('Disposed Waste by Resin'!H$1,'Resin Fractions'!$A$24:$I$24,0)))*$E511</f>
        <v>6410.5176922212486</v>
      </c>
      <c r="I511" s="9">
        <f>(INDEX('Resin Fractions'!$A$24:$I$41,MATCH('Disposed Waste by Resin'!$A511,'Resin Fractions'!$A$24:$A$41,0),MATCH('Disposed Waste by Resin'!I$1,'Resin Fractions'!$A$24:$I$24,0)))*$E511</f>
        <v>10080.545680183775</v>
      </c>
      <c r="J511" s="9">
        <f>(INDEX('Resin Fractions'!$A$24:$I$41,MATCH('Disposed Waste by Resin'!$A511,'Resin Fractions'!$A$24:$A$41,0),MATCH('Disposed Waste by Resin'!J$1,'Resin Fractions'!$A$24:$I$24,0)))*$E511</f>
        <v>560.44990694829858</v>
      </c>
      <c r="K511" s="9">
        <f>(INDEX('Resin Fractions'!$A$24:$I$41,MATCH('Disposed Waste by Resin'!$A511,'Resin Fractions'!$A$24:$A$41,0),MATCH('Disposed Waste by Resin'!K$1,'Resin Fractions'!$A$24:$I$24,0)))*$E511</f>
        <v>3175.1668636948657</v>
      </c>
      <c r="L511" s="9">
        <f>(INDEX('Resin Fractions'!$A$24:$I$41,MATCH('Disposed Waste by Resin'!$A511,'Resin Fractions'!$A$24:$A$41,0),MATCH('Disposed Waste by Resin'!L$1,'Resin Fractions'!$A$24:$I$24,0)))*$E511</f>
        <v>1661.6261119767257</v>
      </c>
      <c r="M511" s="9">
        <f>(INDEX('Resin Fractions'!$A$24:$I$41,MATCH('Disposed Waste by Resin'!$A511,'Resin Fractions'!$A$24:$A$41,0),MATCH('Disposed Waste by Resin'!M$1,'Resin Fractions'!$A$24:$I$24,0)))*$E511</f>
        <v>29251.665466237002</v>
      </c>
    </row>
    <row r="512" spans="1:13" x14ac:dyDescent="0.2">
      <c r="A512" s="37">
        <f>'DRS County Waste Raw'!A511</f>
        <v>2013</v>
      </c>
      <c r="B512" s="63" t="str">
        <f>'DRS County Waste Raw'!B511</f>
        <v>tuolumne</v>
      </c>
      <c r="C512" s="63" t="str">
        <f>'DRS County Waste Raw'!C511</f>
        <v>Mountain </v>
      </c>
      <c r="D512" s="63">
        <f>'DRS County Waste Raw'!D511</f>
        <v>54938</v>
      </c>
      <c r="E512" s="68">
        <f>'DRS County Waste Raw'!E511</f>
        <v>33726.987295825769</v>
      </c>
      <c r="F512" s="9">
        <f>(INDEX('Resin Fractions'!$A$24:$I$41,MATCH('Disposed Waste by Resin'!$A512,'Resin Fractions'!$A$24:$A$41,0),MATCH('Disposed Waste by Resin'!F$1,'Resin Fractions'!$A$24:$I$24,0)))*$E512</f>
        <v>309.80963247643092</v>
      </c>
      <c r="G512" s="9">
        <f>(INDEX('Resin Fractions'!$A$24:$I$41,MATCH('Disposed Waste by Resin'!$A512,'Resin Fractions'!$A$24:$A$41,0),MATCH('Disposed Waste by Resin'!G$1,'Resin Fractions'!$A$24:$I$24,0)))*$E512</f>
        <v>560.32429891027573</v>
      </c>
      <c r="H512" s="9">
        <f>(INDEX('Resin Fractions'!$A$24:$I$41,MATCH('Disposed Waste by Resin'!$A512,'Resin Fractions'!$A$24:$A$41,0),MATCH('Disposed Waste by Resin'!H$1,'Resin Fractions'!$A$24:$I$24,0)))*$E512</f>
        <v>757.5359019919814</v>
      </c>
      <c r="I512" s="9">
        <f>(INDEX('Resin Fractions'!$A$24:$I$41,MATCH('Disposed Waste by Resin'!$A512,'Resin Fractions'!$A$24:$A$41,0),MATCH('Disposed Waste by Resin'!I$1,'Resin Fractions'!$A$24:$I$24,0)))*$E512</f>
        <v>1191.2259868927028</v>
      </c>
      <c r="J512" s="9">
        <f>(INDEX('Resin Fractions'!$A$24:$I$41,MATCH('Disposed Waste by Resin'!$A512,'Resin Fractions'!$A$24:$A$41,0),MATCH('Disposed Waste by Resin'!J$1,'Resin Fractions'!$A$24:$I$24,0)))*$E512</f>
        <v>66.228804936702502</v>
      </c>
      <c r="K512" s="9">
        <f>(INDEX('Resin Fractions'!$A$24:$I$41,MATCH('Disposed Waste by Resin'!$A512,'Resin Fractions'!$A$24:$A$41,0),MATCH('Disposed Waste by Resin'!K$1,'Resin Fractions'!$A$24:$I$24,0)))*$E512</f>
        <v>375.21195783966425</v>
      </c>
      <c r="L512" s="9">
        <f>(INDEX('Resin Fractions'!$A$24:$I$41,MATCH('Disposed Waste by Resin'!$A512,'Resin Fractions'!$A$24:$A$41,0),MATCH('Disposed Waste by Resin'!L$1,'Resin Fractions'!$A$24:$I$24,0)))*$E512</f>
        <v>196.35566048544251</v>
      </c>
      <c r="M512" s="9">
        <f>(INDEX('Resin Fractions'!$A$24:$I$41,MATCH('Disposed Waste by Resin'!$A512,'Resin Fractions'!$A$24:$A$41,0),MATCH('Disposed Waste by Resin'!M$1,'Resin Fractions'!$A$24:$I$24,0)))*$E512</f>
        <v>3456.6922435332003</v>
      </c>
    </row>
    <row r="513" spans="1:13" x14ac:dyDescent="0.2">
      <c r="A513" s="37">
        <f>'DRS County Waste Raw'!A512</f>
        <v>2013</v>
      </c>
      <c r="B513" s="63" t="str">
        <f>'DRS County Waste Raw'!B512</f>
        <v>ventura</v>
      </c>
      <c r="C513" s="63" t="str">
        <f>'DRS County Waste Raw'!C512</f>
        <v>Southern </v>
      </c>
      <c r="D513" s="63">
        <f>'DRS County Waste Raw'!D512</f>
        <v>840637</v>
      </c>
      <c r="E513" s="68">
        <f>'DRS County Waste Raw'!E512</f>
        <v>720012.59528130665</v>
      </c>
      <c r="F513" s="9">
        <f>(INDEX('Resin Fractions'!$A$24:$I$41,MATCH('Disposed Waste by Resin'!$A513,'Resin Fractions'!$A$24:$A$41,0),MATCH('Disposed Waste by Resin'!F$1,'Resin Fractions'!$A$24:$I$24,0)))*$E513</f>
        <v>6613.8975167257458</v>
      </c>
      <c r="G513" s="9">
        <f>(INDEX('Resin Fractions'!$A$24:$I$41,MATCH('Disposed Waste by Resin'!$A513,'Resin Fractions'!$A$24:$A$41,0),MATCH('Disposed Waste by Resin'!G$1,'Resin Fractions'!$A$24:$I$24,0)))*$E513</f>
        <v>11961.950503284299</v>
      </c>
      <c r="H513" s="9">
        <f>(INDEX('Resin Fractions'!$A$24:$I$41,MATCH('Disposed Waste by Resin'!$A513,'Resin Fractions'!$A$24:$A$41,0),MATCH('Disposed Waste by Resin'!H$1,'Resin Fractions'!$A$24:$I$24,0)))*$E513</f>
        <v>16172.075674233674</v>
      </c>
      <c r="I513" s="9">
        <f>(INDEX('Resin Fractions'!$A$24:$I$41,MATCH('Disposed Waste by Resin'!$A513,'Resin Fractions'!$A$24:$A$41,0),MATCH('Disposed Waste by Resin'!I$1,'Resin Fractions'!$A$24:$I$24,0)))*$E513</f>
        <v>25430.605670946006</v>
      </c>
      <c r="J513" s="9">
        <f>(INDEX('Resin Fractions'!$A$24:$I$41,MATCH('Disposed Waste by Resin'!$A513,'Resin Fractions'!$A$24:$A$41,0),MATCH('Disposed Waste by Resin'!J$1,'Resin Fractions'!$A$24:$I$24,0)))*$E513</f>
        <v>1413.8699465385218</v>
      </c>
      <c r="K513" s="9">
        <f>(INDEX('Resin Fractions'!$A$24:$I$41,MATCH('Disposed Waste by Resin'!$A513,'Resin Fractions'!$A$24:$A$41,0),MATCH('Disposed Waste by Resin'!K$1,'Resin Fractions'!$A$24:$I$24,0)))*$E513</f>
        <v>8010.1235599585552</v>
      </c>
      <c r="L513" s="9">
        <f>(INDEX('Resin Fractions'!$A$24:$I$41,MATCH('Disposed Waste by Resin'!$A513,'Resin Fractions'!$A$24:$A$41,0),MATCH('Disposed Waste by Resin'!L$1,'Resin Fractions'!$A$24:$I$24,0)))*$E513</f>
        <v>4191.8522832840263</v>
      </c>
      <c r="M513" s="9">
        <f>(INDEX('Resin Fractions'!$A$24:$I$41,MATCH('Disposed Waste by Resin'!$A513,'Resin Fractions'!$A$24:$A$41,0),MATCH('Disposed Waste by Resin'!M$1,'Resin Fractions'!$A$24:$I$24,0)))*$E513</f>
        <v>73794.37515497084</v>
      </c>
    </row>
    <row r="514" spans="1:13" x14ac:dyDescent="0.2">
      <c r="A514" s="37">
        <f>'DRS County Waste Raw'!A513</f>
        <v>2013</v>
      </c>
      <c r="B514" s="63" t="str">
        <f>'DRS County Waste Raw'!B513</f>
        <v>yolo</v>
      </c>
      <c r="C514" s="63" t="str">
        <f>'DRS County Waste Raw'!C513</f>
        <v>Central Valley </v>
      </c>
      <c r="D514" s="63">
        <f>'DRS County Waste Raw'!D513</f>
        <v>207801</v>
      </c>
      <c r="E514" s="68">
        <f>'DRS County Waste Raw'!E513</f>
        <v>142040.39019963701</v>
      </c>
      <c r="F514" s="9">
        <f>(INDEX('Resin Fractions'!$A$24:$I$41,MATCH('Disposed Waste by Resin'!$A514,'Resin Fractions'!$A$24:$A$41,0),MATCH('Disposed Waste by Resin'!F$1,'Resin Fractions'!$A$24:$I$24,0)))*$E514</f>
        <v>1304.7557642364557</v>
      </c>
      <c r="G514" s="9">
        <f>(INDEX('Resin Fractions'!$A$24:$I$41,MATCH('Disposed Waste by Resin'!$A514,'Resin Fractions'!$A$24:$A$41,0),MATCH('Disposed Waste by Resin'!G$1,'Resin Fractions'!$A$24:$I$24,0)))*$E514</f>
        <v>2359.7922149839906</v>
      </c>
      <c r="H514" s="9">
        <f>(INDEX('Resin Fractions'!$A$24:$I$41,MATCH('Disposed Waste by Resin'!$A514,'Resin Fractions'!$A$24:$A$41,0),MATCH('Disposed Waste by Resin'!H$1,'Resin Fractions'!$A$24:$I$24,0)))*$E514</f>
        <v>3190.3441053121355</v>
      </c>
      <c r="I514" s="9">
        <f>(INDEX('Resin Fractions'!$A$24:$I$41,MATCH('Disposed Waste by Resin'!$A514,'Resin Fractions'!$A$24:$A$41,0),MATCH('Disposed Waste by Resin'!I$1,'Resin Fractions'!$A$24:$I$24,0)))*$E514</f>
        <v>5016.8193948093476</v>
      </c>
      <c r="J514" s="9">
        <f>(INDEX('Resin Fractions'!$A$24:$I$41,MATCH('Disposed Waste by Resin'!$A514,'Resin Fractions'!$A$24:$A$41,0),MATCH('Disposed Waste by Resin'!J$1,'Resin Fractions'!$A$24:$I$24,0)))*$E514</f>
        <v>278.92100806848975</v>
      </c>
      <c r="K514" s="9">
        <f>(INDEX('Resin Fractions'!$A$24:$I$41,MATCH('Disposed Waste by Resin'!$A514,'Resin Fractions'!$A$24:$A$41,0),MATCH('Disposed Waste by Resin'!K$1,'Resin Fractions'!$A$24:$I$24,0)))*$E514</f>
        <v>1580.1960735968778</v>
      </c>
      <c r="L514" s="9">
        <f>(INDEX('Resin Fractions'!$A$24:$I$41,MATCH('Disposed Waste by Resin'!$A514,'Resin Fractions'!$A$24:$A$41,0),MATCH('Disposed Waste by Resin'!L$1,'Resin Fractions'!$A$24:$I$24,0)))*$E514</f>
        <v>826.94710881311266</v>
      </c>
      <c r="M514" s="9">
        <f>(INDEX('Resin Fractions'!$A$24:$I$41,MATCH('Disposed Waste by Resin'!$A514,'Resin Fractions'!$A$24:$A$41,0),MATCH('Disposed Waste by Resin'!M$1,'Resin Fractions'!$A$24:$I$24,0)))*$E514</f>
        <v>14557.77566982041</v>
      </c>
    </row>
    <row r="515" spans="1:13" x14ac:dyDescent="0.2">
      <c r="A515" s="37">
        <f>'DRS County Waste Raw'!A514</f>
        <v>2013</v>
      </c>
      <c r="B515" s="63" t="str">
        <f>'DRS County Waste Raw'!B514</f>
        <v>yuba</v>
      </c>
      <c r="C515" s="63" t="str">
        <f>'DRS County Waste Raw'!C514</f>
        <v>Central Valley </v>
      </c>
      <c r="D515" s="63">
        <f>'DRS County Waste Raw'!D514</f>
        <v>73362</v>
      </c>
      <c r="E515" s="68">
        <f>'DRS County Waste Raw'!E514</f>
        <v>117166.5063520871</v>
      </c>
      <c r="F515" s="9">
        <f>(INDEX('Resin Fractions'!$A$24:$I$41,MATCH('Disposed Waste by Resin'!$A515,'Resin Fractions'!$A$24:$A$41,0),MATCH('Disposed Waste by Resin'!F$1,'Resin Fractions'!$A$24:$I$24,0)))*$E515</f>
        <v>1076.2690409641216</v>
      </c>
      <c r="G515" s="9">
        <f>(INDEX('Resin Fractions'!$A$24:$I$41,MATCH('Disposed Waste by Resin'!$A515,'Resin Fractions'!$A$24:$A$41,0),MATCH('Disposed Waste by Resin'!G$1,'Resin Fractions'!$A$24:$I$24,0)))*$E515</f>
        <v>1946.5492115159932</v>
      </c>
      <c r="H515" s="9">
        <f>(INDEX('Resin Fractions'!$A$24:$I$41,MATCH('Disposed Waste by Resin'!$A515,'Resin Fractions'!$A$24:$A$41,0),MATCH('Disposed Waste by Resin'!H$1,'Resin Fractions'!$A$24:$I$24,0)))*$E515</f>
        <v>2631.6561955020115</v>
      </c>
      <c r="I515" s="9">
        <f>(INDEX('Resin Fractions'!$A$24:$I$41,MATCH('Disposed Waste by Resin'!$A515,'Resin Fractions'!$A$24:$A$41,0),MATCH('Disposed Waste by Resin'!I$1,'Resin Fractions'!$A$24:$I$24,0)))*$E515</f>
        <v>4138.2820806324798</v>
      </c>
      <c r="J515" s="9">
        <f>(INDEX('Resin Fractions'!$A$24:$I$41,MATCH('Disposed Waste by Resin'!$A515,'Resin Fractions'!$A$24:$A$41,0),MATCH('Disposed Waste by Resin'!J$1,'Resin Fractions'!$A$24:$I$24,0)))*$E515</f>
        <v>230.07681137495746</v>
      </c>
      <c r="K515" s="9">
        <f>(INDEX('Resin Fractions'!$A$24:$I$41,MATCH('Disposed Waste by Resin'!$A515,'Resin Fractions'!$A$24:$A$41,0),MATCH('Disposed Waste by Resin'!K$1,'Resin Fractions'!$A$24:$I$24,0)))*$E515</f>
        <v>1303.4746879701604</v>
      </c>
      <c r="L515" s="9">
        <f>(INDEX('Resin Fractions'!$A$24:$I$41,MATCH('Disposed Waste by Resin'!$A515,'Resin Fractions'!$A$24:$A$41,0),MATCH('Disposed Waste by Resin'!L$1,'Resin Fractions'!$A$24:$I$24,0)))*$E515</f>
        <v>682.13346599099418</v>
      </c>
      <c r="M515" s="9">
        <f>(INDEX('Resin Fractions'!$A$24:$I$41,MATCH('Disposed Waste by Resin'!$A515,'Resin Fractions'!$A$24:$A$41,0),MATCH('Disposed Waste by Resin'!M$1,'Resin Fractions'!$A$24:$I$24,0)))*$E515</f>
        <v>12008.441493950719</v>
      </c>
    </row>
    <row r="516" spans="1:13" x14ac:dyDescent="0.2">
      <c r="A516" s="37">
        <f>'DRS County Waste Raw'!A515</f>
        <v>2012</v>
      </c>
      <c r="B516" s="63" t="str">
        <f>'DRS County Waste Raw'!B515</f>
        <v>alameda</v>
      </c>
      <c r="C516" s="63" t="str">
        <f>'DRS County Waste Raw'!C515</f>
        <v>Bay Area </v>
      </c>
      <c r="D516" s="63">
        <f>'DRS County Waste Raw'!D515</f>
        <v>1545917</v>
      </c>
      <c r="E516" s="68">
        <f>'DRS County Waste Raw'!E515</f>
        <v>1041614.42831216</v>
      </c>
      <c r="F516" s="9">
        <f>(INDEX('Resin Fractions'!$A$24:$I$41,MATCH('Disposed Waste by Resin'!$A516,'Resin Fractions'!$A$24:$A$41,0),MATCH('Disposed Waste by Resin'!F$1,'Resin Fractions'!$A$24:$I$24,0)))*$E516</f>
        <v>9331.1703289930338</v>
      </c>
      <c r="G516" s="9">
        <f>(INDEX('Resin Fractions'!$A$24:$I$41,MATCH('Disposed Waste by Resin'!$A516,'Resin Fractions'!$A$24:$A$41,0),MATCH('Disposed Waste by Resin'!G$1,'Resin Fractions'!$A$24:$I$24,0)))*$E516</f>
        <v>17025.999398898468</v>
      </c>
      <c r="H516" s="9">
        <f>(INDEX('Resin Fractions'!$A$24:$I$41,MATCH('Disposed Waste by Resin'!$A516,'Resin Fractions'!$A$24:$A$41,0),MATCH('Disposed Waste by Resin'!H$1,'Resin Fractions'!$A$24:$I$24,0)))*$E516</f>
        <v>23152.167697003624</v>
      </c>
      <c r="I516" s="9">
        <f>(INDEX('Resin Fractions'!$A$24:$I$41,MATCH('Disposed Waste by Resin'!$A516,'Resin Fractions'!$A$24:$A$41,0),MATCH('Disposed Waste by Resin'!I$1,'Resin Fractions'!$A$24:$I$24,0)))*$E516</f>
        <v>35972.645870284352</v>
      </c>
      <c r="J516" s="9">
        <f>(INDEX('Resin Fractions'!$A$24:$I$41,MATCH('Disposed Waste by Resin'!$A516,'Resin Fractions'!$A$24:$A$41,0),MATCH('Disposed Waste by Resin'!J$1,'Resin Fractions'!$A$24:$I$24,0)))*$E516</f>
        <v>2035.4958929359886</v>
      </c>
      <c r="K516" s="9">
        <f>(INDEX('Resin Fractions'!$A$24:$I$41,MATCH('Disposed Waste by Resin'!$A516,'Resin Fractions'!$A$24:$A$41,0),MATCH('Disposed Waste by Resin'!K$1,'Resin Fractions'!$A$24:$I$24,0)))*$E516</f>
        <v>11620.935188253083</v>
      </c>
      <c r="L516" s="9">
        <f>(INDEX('Resin Fractions'!$A$24:$I$41,MATCH('Disposed Waste by Resin'!$A516,'Resin Fractions'!$A$24:$A$41,0),MATCH('Disposed Waste by Resin'!L$1,'Resin Fractions'!$A$24:$I$24,0)))*$E516</f>
        <v>5995.3400045832577</v>
      </c>
      <c r="M516" s="9">
        <f>(INDEX('Resin Fractions'!$A$24:$I$41,MATCH('Disposed Waste by Resin'!$A516,'Resin Fractions'!$A$24:$A$41,0),MATCH('Disposed Waste by Resin'!M$1,'Resin Fractions'!$A$24:$I$24,0)))*$E516</f>
        <v>105133.75438095181</v>
      </c>
    </row>
    <row r="517" spans="1:13" x14ac:dyDescent="0.2">
      <c r="A517" s="37">
        <f>'DRS County Waste Raw'!A516</f>
        <v>2012</v>
      </c>
      <c r="B517" s="63" t="str">
        <f>'DRS County Waste Raw'!B516</f>
        <v>alpine</v>
      </c>
      <c r="C517" s="63" t="str">
        <f>'DRS County Waste Raw'!C516</f>
        <v>Mountain </v>
      </c>
      <c r="D517" s="63">
        <f>'DRS County Waste Raw'!D516</f>
        <v>1166</v>
      </c>
      <c r="E517" s="68">
        <f>'DRS County Waste Raw'!E516</f>
        <v>1151.2613430127039</v>
      </c>
      <c r="F517" s="9">
        <f>(INDEX('Resin Fractions'!$A$24:$I$41,MATCH('Disposed Waste by Resin'!$A517,'Resin Fractions'!$A$24:$A$41,0),MATCH('Disposed Waste by Resin'!F$1,'Resin Fractions'!$A$24:$I$24,0)))*$E517</f>
        <v>10.313428263704289</v>
      </c>
      <c r="G517" s="9">
        <f>(INDEX('Resin Fractions'!$A$24:$I$41,MATCH('Disposed Waste by Resin'!$A517,'Resin Fractions'!$A$24:$A$41,0),MATCH('Disposed Waste by Resin'!G$1,'Resin Fractions'!$A$24:$I$24,0)))*$E517</f>
        <v>18.818263650467628</v>
      </c>
      <c r="H517" s="9">
        <f>(INDEX('Resin Fractions'!$A$24:$I$41,MATCH('Disposed Waste by Resin'!$A517,'Resin Fractions'!$A$24:$A$41,0),MATCH('Disposed Waste by Resin'!H$1,'Resin Fractions'!$A$24:$I$24,0)))*$E517</f>
        <v>25.589311123213221</v>
      </c>
      <c r="I517" s="9">
        <f>(INDEX('Resin Fractions'!$A$24:$I$41,MATCH('Disposed Waste by Resin'!$A517,'Resin Fractions'!$A$24:$A$41,0),MATCH('Disposed Waste by Resin'!I$1,'Resin Fractions'!$A$24:$I$24,0)))*$E517</f>
        <v>39.759353817181079</v>
      </c>
      <c r="J517" s="9">
        <f>(INDEX('Resin Fractions'!$A$24:$I$41,MATCH('Disposed Waste by Resin'!$A517,'Resin Fractions'!$A$24:$A$41,0),MATCH('Disposed Waste by Resin'!J$1,'Resin Fractions'!$A$24:$I$24,0)))*$E517</f>
        <v>2.2497650490456174</v>
      </c>
      <c r="K517" s="9">
        <f>(INDEX('Resin Fractions'!$A$24:$I$41,MATCH('Disposed Waste by Resin'!$A517,'Resin Fractions'!$A$24:$A$41,0),MATCH('Disposed Waste by Resin'!K$1,'Resin Fractions'!$A$24:$I$24,0)))*$E517</f>
        <v>12.844228236710235</v>
      </c>
      <c r="L517" s="9">
        <f>(INDEX('Resin Fractions'!$A$24:$I$41,MATCH('Disposed Waste by Resin'!$A517,'Resin Fractions'!$A$24:$A$41,0),MATCH('Disposed Waste by Resin'!L$1,'Resin Fractions'!$A$24:$I$24,0)))*$E517</f>
        <v>6.6264473665929291</v>
      </c>
      <c r="M517" s="9">
        <f>(INDEX('Resin Fractions'!$A$24:$I$41,MATCH('Disposed Waste by Resin'!$A517,'Resin Fractions'!$A$24:$A$41,0),MATCH('Disposed Waste by Resin'!M$1,'Resin Fractions'!$A$24:$I$24,0)))*$E517</f>
        <v>116.20079750691499</v>
      </c>
    </row>
    <row r="518" spans="1:13" x14ac:dyDescent="0.2">
      <c r="A518" s="37">
        <f>'DRS County Waste Raw'!A517</f>
        <v>2012</v>
      </c>
      <c r="B518" s="63" t="str">
        <f>'DRS County Waste Raw'!B517</f>
        <v>amador</v>
      </c>
      <c r="C518" s="63" t="str">
        <f>'DRS County Waste Raw'!C517</f>
        <v>Mountain </v>
      </c>
      <c r="D518" s="63">
        <f>'DRS County Waste Raw'!D517</f>
        <v>36777</v>
      </c>
      <c r="E518" s="68">
        <f>'DRS County Waste Raw'!E517</f>
        <v>24914.301270417422</v>
      </c>
      <c r="F518" s="9">
        <f>(INDEX('Resin Fractions'!$A$24:$I$41,MATCH('Disposed Waste by Resin'!$A518,'Resin Fractions'!$A$24:$A$41,0),MATCH('Disposed Waste by Resin'!F$1,'Resin Fractions'!$A$24:$I$24,0)))*$E518</f>
        <v>223.1915980261758</v>
      </c>
      <c r="G518" s="9">
        <f>(INDEX('Resin Fractions'!$A$24:$I$41,MATCH('Disposed Waste by Resin'!$A518,'Resin Fractions'!$A$24:$A$41,0),MATCH('Disposed Waste by Resin'!G$1,'Resin Fractions'!$A$24:$I$24,0)))*$E518</f>
        <v>407.24366610537879</v>
      </c>
      <c r="H518" s="9">
        <f>(INDEX('Resin Fractions'!$A$24:$I$41,MATCH('Disposed Waste by Resin'!$A518,'Resin Fractions'!$A$24:$A$41,0),MATCH('Disposed Waste by Resin'!H$1,'Resin Fractions'!$A$24:$I$24,0)))*$E518</f>
        <v>553.77504898915265</v>
      </c>
      <c r="I518" s="9">
        <f>(INDEX('Resin Fractions'!$A$24:$I$41,MATCH('Disposed Waste by Resin'!$A518,'Resin Fractions'!$A$24:$A$41,0),MATCH('Disposed Waste by Resin'!I$1,'Resin Fractions'!$A$24:$I$24,0)))*$E518</f>
        <v>860.42715264473145</v>
      </c>
      <c r="J518" s="9">
        <f>(INDEX('Resin Fractions'!$A$24:$I$41,MATCH('Disposed Waste by Resin'!$A518,'Resin Fractions'!$A$24:$A$41,0),MATCH('Disposed Waste by Resin'!J$1,'Resin Fractions'!$A$24:$I$24,0)))*$E518</f>
        <v>48.68688118450914</v>
      </c>
      <c r="K518" s="9">
        <f>(INDEX('Resin Fractions'!$A$24:$I$41,MATCH('Disposed Waste by Resin'!$A518,'Resin Fractions'!$A$24:$A$41,0),MATCH('Disposed Waste by Resin'!K$1,'Resin Fractions'!$A$24:$I$24,0)))*$E518</f>
        <v>277.96032049333729</v>
      </c>
      <c r="L518" s="9">
        <f>(INDEX('Resin Fractions'!$A$24:$I$41,MATCH('Disposed Waste by Resin'!$A518,'Resin Fractions'!$A$24:$A$41,0),MATCH('Disposed Waste by Resin'!L$1,'Resin Fractions'!$A$24:$I$24,0)))*$E518</f>
        <v>143.40211025572378</v>
      </c>
      <c r="M518" s="9">
        <f>(INDEX('Resin Fractions'!$A$24:$I$41,MATCH('Disposed Waste by Resin'!$A518,'Resin Fractions'!$A$24:$A$41,0),MATCH('Disposed Waste by Resin'!M$1,'Resin Fractions'!$A$24:$I$24,0)))*$E518</f>
        <v>2514.6867776990089</v>
      </c>
    </row>
    <row r="519" spans="1:13" x14ac:dyDescent="0.2">
      <c r="A519" s="37">
        <f>'DRS County Waste Raw'!A518</f>
        <v>2012</v>
      </c>
      <c r="B519" s="63" t="str">
        <f>'DRS County Waste Raw'!B518</f>
        <v>butte</v>
      </c>
      <c r="C519" s="63" t="str">
        <f>'DRS County Waste Raw'!C518</f>
        <v>Central Valley </v>
      </c>
      <c r="D519" s="63">
        <f>'DRS County Waste Raw'!D518</f>
        <v>221340</v>
      </c>
      <c r="E519" s="68">
        <f>'DRS County Waste Raw'!E518</f>
        <v>178430.77132486389</v>
      </c>
      <c r="F519" s="9">
        <f>(INDEX('Resin Fractions'!$A$24:$I$41,MATCH('Disposed Waste by Resin'!$A519,'Resin Fractions'!$A$24:$A$41,0),MATCH('Disposed Waste by Resin'!F$1,'Resin Fractions'!$A$24:$I$24,0)))*$E519</f>
        <v>1598.4493627491681</v>
      </c>
      <c r="G519" s="9">
        <f>(INDEX('Resin Fractions'!$A$24:$I$41,MATCH('Disposed Waste by Resin'!$A519,'Resin Fractions'!$A$24:$A$41,0),MATCH('Disposed Waste by Resin'!G$1,'Resin Fractions'!$A$24:$I$24,0)))*$E519</f>
        <v>2916.5899806561433</v>
      </c>
      <c r="H519" s="9">
        <f>(INDEX('Resin Fractions'!$A$24:$I$41,MATCH('Disposed Waste by Resin'!$A519,'Resin Fractions'!$A$24:$A$41,0),MATCH('Disposed Waste by Resin'!H$1,'Resin Fractions'!$A$24:$I$24,0)))*$E519</f>
        <v>3966.0156654252137</v>
      </c>
      <c r="I519" s="9">
        <f>(INDEX('Resin Fractions'!$A$24:$I$41,MATCH('Disposed Waste by Resin'!$A519,'Resin Fractions'!$A$24:$A$41,0),MATCH('Disposed Waste by Resin'!I$1,'Resin Fractions'!$A$24:$I$24,0)))*$E519</f>
        <v>6162.1908978659303</v>
      </c>
      <c r="J519" s="9">
        <f>(INDEX('Resin Fractions'!$A$24:$I$41,MATCH('Disposed Waste by Resin'!$A519,'Resin Fractions'!$A$24:$A$41,0),MATCH('Disposed Waste by Resin'!J$1,'Resin Fractions'!$A$24:$I$24,0)))*$E519</f>
        <v>348.68478424755034</v>
      </c>
      <c r="K519" s="9">
        <f>(INDEX('Resin Fractions'!$A$24:$I$41,MATCH('Disposed Waste by Resin'!$A519,'Resin Fractions'!$A$24:$A$41,0),MATCH('Disposed Waste by Resin'!K$1,'Resin Fractions'!$A$24:$I$24,0)))*$E519</f>
        <v>1990.6909627934185</v>
      </c>
      <c r="L519" s="9">
        <f>(INDEX('Resin Fractions'!$A$24:$I$41,MATCH('Disposed Waste by Resin'!$A519,'Resin Fractions'!$A$24:$A$41,0),MATCH('Disposed Waste by Resin'!L$1,'Resin Fractions'!$A$24:$I$24,0)))*$E519</f>
        <v>1027.0145192842997</v>
      </c>
      <c r="M519" s="9">
        <f>(INDEX('Resin Fractions'!$A$24:$I$41,MATCH('Disposed Waste by Resin'!$A519,'Resin Fractions'!$A$24:$A$41,0),MATCH('Disposed Waste by Resin'!M$1,'Resin Fractions'!$A$24:$I$24,0)))*$E519</f>
        <v>18009.636173021725</v>
      </c>
    </row>
    <row r="520" spans="1:13" x14ac:dyDescent="0.2">
      <c r="A520" s="37">
        <f>'DRS County Waste Raw'!A519</f>
        <v>2012</v>
      </c>
      <c r="B520" s="63" t="str">
        <f>'DRS County Waste Raw'!B519</f>
        <v>calaveras</v>
      </c>
      <c r="C520" s="63" t="str">
        <f>'DRS County Waste Raw'!C519</f>
        <v>Mountain </v>
      </c>
      <c r="D520" s="63">
        <f>'DRS County Waste Raw'!D519</f>
        <v>45496</v>
      </c>
      <c r="E520" s="68">
        <f>'DRS County Waste Raw'!E519</f>
        <v>29668.86569872958</v>
      </c>
      <c r="F520" s="9">
        <f>(INDEX('Resin Fractions'!$A$24:$I$41,MATCH('Disposed Waste by Resin'!$A520,'Resin Fractions'!$A$24:$A$41,0),MATCH('Disposed Waste by Resin'!F$1,'Resin Fractions'!$A$24:$I$24,0)))*$E520</f>
        <v>265.78475852285072</v>
      </c>
      <c r="G520" s="9">
        <f>(INDEX('Resin Fractions'!$A$24:$I$41,MATCH('Disposed Waste by Resin'!$A520,'Resin Fractions'!$A$24:$A$41,0),MATCH('Disposed Waste by Resin'!G$1,'Resin Fractions'!$A$24:$I$24,0)))*$E520</f>
        <v>484.96072617878889</v>
      </c>
      <c r="H520" s="9">
        <f>(INDEX('Resin Fractions'!$A$24:$I$41,MATCH('Disposed Waste by Resin'!$A520,'Resin Fractions'!$A$24:$A$41,0),MATCH('Disposed Waste by Resin'!H$1,'Resin Fractions'!$A$24:$I$24,0)))*$E520</f>
        <v>659.4556827999412</v>
      </c>
      <c r="I520" s="9">
        <f>(INDEX('Resin Fractions'!$A$24:$I$41,MATCH('Disposed Waste by Resin'!$A520,'Resin Fractions'!$A$24:$A$41,0),MATCH('Disposed Waste by Resin'!I$1,'Resin Fractions'!$A$24:$I$24,0)))*$E520</f>
        <v>1024.6282790867581</v>
      </c>
      <c r="J520" s="9">
        <f>(INDEX('Resin Fractions'!$A$24:$I$41,MATCH('Disposed Waste by Resin'!$A520,'Resin Fractions'!$A$24:$A$41,0),MATCH('Disposed Waste by Resin'!J$1,'Resin Fractions'!$A$24:$I$24,0)))*$E520</f>
        <v>57.978127641426106</v>
      </c>
      <c r="K520" s="9">
        <f>(INDEX('Resin Fractions'!$A$24:$I$41,MATCH('Disposed Waste by Resin'!$A520,'Resin Fractions'!$A$24:$A$41,0),MATCH('Disposed Waste by Resin'!K$1,'Resin Fractions'!$A$24:$I$24,0)))*$E520</f>
        <v>331.00536630680659</v>
      </c>
      <c r="L520" s="9">
        <f>(INDEX('Resin Fractions'!$A$24:$I$41,MATCH('Disposed Waste by Resin'!$A520,'Resin Fractions'!$A$24:$A$41,0),MATCH('Disposed Waste by Resin'!L$1,'Resin Fractions'!$A$24:$I$24,0)))*$E520</f>
        <v>170.76850375664571</v>
      </c>
      <c r="M520" s="9">
        <f>(INDEX('Resin Fractions'!$A$24:$I$41,MATCH('Disposed Waste by Resin'!$A520,'Resin Fractions'!$A$24:$A$41,0),MATCH('Disposed Waste by Resin'!M$1,'Resin Fractions'!$A$24:$I$24,0)))*$E520</f>
        <v>2994.5814442932174</v>
      </c>
    </row>
    <row r="521" spans="1:13" x14ac:dyDescent="0.2">
      <c r="A521" s="37">
        <f>'DRS County Waste Raw'!A520</f>
        <v>2012</v>
      </c>
      <c r="B521" s="63" t="str">
        <f>'DRS County Waste Raw'!B520</f>
        <v>colusa</v>
      </c>
      <c r="C521" s="63" t="str">
        <f>'DRS County Waste Raw'!C520</f>
        <v>Central Valley </v>
      </c>
      <c r="D521" s="63">
        <f>'DRS County Waste Raw'!D520</f>
        <v>21340</v>
      </c>
      <c r="E521" s="68">
        <f>'DRS County Waste Raw'!E520</f>
        <v>19997.313974591649</v>
      </c>
      <c r="F521" s="9">
        <f>(INDEX('Resin Fractions'!$A$24:$I$41,MATCH('Disposed Waste by Resin'!$A521,'Resin Fractions'!$A$24:$A$41,0),MATCH('Disposed Waste by Resin'!F$1,'Resin Fractions'!$A$24:$I$24,0)))*$E521</f>
        <v>179.1433929363217</v>
      </c>
      <c r="G521" s="9">
        <f>(INDEX('Resin Fractions'!$A$24:$I$41,MATCH('Disposed Waste by Resin'!$A521,'Resin Fractions'!$A$24:$A$41,0),MATCH('Disposed Waste by Resin'!G$1,'Resin Fractions'!$A$24:$I$24,0)))*$E521</f>
        <v>326.87167771157743</v>
      </c>
      <c r="H521" s="9">
        <f>(INDEX('Resin Fractions'!$A$24:$I$41,MATCH('Disposed Waste by Resin'!$A521,'Resin Fractions'!$A$24:$A$41,0),MATCH('Disposed Waste by Resin'!H$1,'Resin Fractions'!$A$24:$I$24,0)))*$E521</f>
        <v>444.48421032300615</v>
      </c>
      <c r="I521" s="9">
        <f>(INDEX('Resin Fractions'!$A$24:$I$41,MATCH('Disposed Waste by Resin'!$A521,'Resin Fractions'!$A$24:$A$41,0),MATCH('Disposed Waste by Resin'!I$1,'Resin Fractions'!$A$24:$I$24,0)))*$E521</f>
        <v>690.6166758178689</v>
      </c>
      <c r="J521" s="9">
        <f>(INDEX('Resin Fractions'!$A$24:$I$41,MATCH('Disposed Waste by Resin'!$A521,'Resin Fractions'!$A$24:$A$41,0),MATCH('Disposed Waste by Resin'!J$1,'Resin Fractions'!$A$24:$I$24,0)))*$E521</f>
        <v>39.078232173675396</v>
      </c>
      <c r="K521" s="9">
        <f>(INDEX('Resin Fractions'!$A$24:$I$41,MATCH('Disposed Waste by Resin'!$A521,'Resin Fractions'!$A$24:$A$41,0),MATCH('Disposed Waste by Resin'!K$1,'Resin Fractions'!$A$24:$I$24,0)))*$E521</f>
        <v>223.10317841357065</v>
      </c>
      <c r="L521" s="9">
        <f>(INDEX('Resin Fractions'!$A$24:$I$41,MATCH('Disposed Waste by Resin'!$A521,'Resin Fractions'!$A$24:$A$41,0),MATCH('Disposed Waste by Resin'!L$1,'Resin Fractions'!$A$24:$I$24,0)))*$E521</f>
        <v>115.10084076922105</v>
      </c>
      <c r="M521" s="9">
        <f>(INDEX('Resin Fractions'!$A$24:$I$41,MATCH('Disposed Waste by Resin'!$A521,'Resin Fractions'!$A$24:$A$41,0),MATCH('Disposed Waste by Resin'!M$1,'Resin Fractions'!$A$24:$I$24,0)))*$E521</f>
        <v>2018.3982081452414</v>
      </c>
    </row>
    <row r="522" spans="1:13" x14ac:dyDescent="0.2">
      <c r="A522" s="37">
        <f>'DRS County Waste Raw'!A521</f>
        <v>2012</v>
      </c>
      <c r="B522" s="63" t="str">
        <f>'DRS County Waste Raw'!B521</f>
        <v>contracosta</v>
      </c>
      <c r="C522" s="63" t="str">
        <f>'DRS County Waste Raw'!C521</f>
        <v>Bay Area </v>
      </c>
      <c r="D522" s="63">
        <f>'DRS County Waste Raw'!D521</f>
        <v>1072470</v>
      </c>
      <c r="E522" s="68">
        <f>'DRS County Waste Raw'!E521</f>
        <v>606106.96914700535</v>
      </c>
      <c r="F522" s="9">
        <f>(INDEX('Resin Fractions'!$A$24:$I$41,MATCH('Disposed Waste by Resin'!$A522,'Resin Fractions'!$A$24:$A$41,0),MATCH('Disposed Waste by Resin'!F$1,'Resin Fractions'!$A$24:$I$24,0)))*$E522</f>
        <v>5429.7321666952639</v>
      </c>
      <c r="G522" s="9">
        <f>(INDEX('Resin Fractions'!$A$24:$I$41,MATCH('Disposed Waste by Resin'!$A522,'Resin Fractions'!$A$24:$A$41,0),MATCH('Disposed Waste by Resin'!G$1,'Resin Fractions'!$A$24:$I$24,0)))*$E522</f>
        <v>9907.2906556094913</v>
      </c>
      <c r="H522" s="9">
        <f>(INDEX('Resin Fractions'!$A$24:$I$41,MATCH('Disposed Waste by Resin'!$A522,'Resin Fractions'!$A$24:$A$41,0),MATCH('Disposed Waste by Resin'!H$1,'Resin Fractions'!$A$24:$I$24,0)))*$E522</f>
        <v>13472.058192159213</v>
      </c>
      <c r="I522" s="9">
        <f>(INDEX('Resin Fractions'!$A$24:$I$41,MATCH('Disposed Waste by Resin'!$A522,'Resin Fractions'!$A$24:$A$41,0),MATCH('Disposed Waste by Resin'!I$1,'Resin Fractions'!$A$24:$I$24,0)))*$E522</f>
        <v>20932.19023085805</v>
      </c>
      <c r="J522" s="9">
        <f>(INDEX('Resin Fractions'!$A$24:$I$41,MATCH('Disposed Waste by Resin'!$A522,'Resin Fractions'!$A$24:$A$41,0),MATCH('Disposed Waste by Resin'!J$1,'Resin Fractions'!$A$24:$I$24,0)))*$E522</f>
        <v>1184.4385147177272</v>
      </c>
      <c r="K522" s="9">
        <f>(INDEX('Resin Fractions'!$A$24:$I$41,MATCH('Disposed Waste by Resin'!$A522,'Resin Fractions'!$A$24:$A$41,0),MATCH('Disposed Waste by Resin'!K$1,'Resin Fractions'!$A$24:$I$24,0)))*$E522</f>
        <v>6762.1277261099867</v>
      </c>
      <c r="L522" s="9">
        <f>(INDEX('Resin Fractions'!$A$24:$I$41,MATCH('Disposed Waste by Resin'!$A522,'Resin Fractions'!$A$24:$A$41,0),MATCH('Disposed Waste by Resin'!L$1,'Resin Fractions'!$A$24:$I$24,0)))*$E522</f>
        <v>3488.6396159776868</v>
      </c>
      <c r="M522" s="9">
        <f>(INDEX('Resin Fractions'!$A$24:$I$41,MATCH('Disposed Waste by Resin'!$A522,'Resin Fractions'!$A$24:$A$41,0),MATCH('Disposed Waste by Resin'!M$1,'Resin Fractions'!$A$24:$I$24,0)))*$E522</f>
        <v>61176.477102127421</v>
      </c>
    </row>
    <row r="523" spans="1:13" x14ac:dyDescent="0.2">
      <c r="A523" s="37">
        <f>'DRS County Waste Raw'!A522</f>
        <v>2012</v>
      </c>
      <c r="B523" s="63" t="str">
        <f>'DRS County Waste Raw'!B522</f>
        <v>delnorte</v>
      </c>
      <c r="C523" s="63" t="str">
        <f>'DRS County Waste Raw'!C522</f>
        <v>Coastal </v>
      </c>
      <c r="D523" s="63">
        <f>'DRS County Waste Raw'!D522</f>
        <v>28108</v>
      </c>
      <c r="E523" s="68">
        <f>'DRS County Waste Raw'!E522</f>
        <v>72.32304900181488</v>
      </c>
      <c r="F523" s="9">
        <f>(INDEX('Resin Fractions'!$A$24:$I$41,MATCH('Disposed Waste by Resin'!$A523,'Resin Fractions'!$A$24:$A$41,0),MATCH('Disposed Waste by Resin'!F$1,'Resin Fractions'!$A$24:$I$24,0)))*$E523</f>
        <v>0.64789683265197329</v>
      </c>
      <c r="G523" s="9">
        <f>(INDEX('Resin Fractions'!$A$24:$I$41,MATCH('Disposed Waste by Resin'!$A523,'Resin Fractions'!$A$24:$A$41,0),MATCH('Disposed Waste by Resin'!G$1,'Resin Fractions'!$A$24:$I$24,0)))*$E523</f>
        <v>1.1821765860393556</v>
      </c>
      <c r="H523" s="9">
        <f>(INDEX('Resin Fractions'!$A$24:$I$41,MATCH('Disposed Waste by Resin'!$A523,'Resin Fractions'!$A$24:$A$41,0),MATCH('Disposed Waste by Resin'!H$1,'Resin Fractions'!$A$24:$I$24,0)))*$E523</f>
        <v>1.6075385606571297</v>
      </c>
      <c r="I523" s="9">
        <f>(INDEX('Resin Fractions'!$A$24:$I$41,MATCH('Disposed Waste by Resin'!$A523,'Resin Fractions'!$A$24:$A$41,0),MATCH('Disposed Waste by Resin'!I$1,'Resin Fractions'!$A$24:$I$24,0)))*$E523</f>
        <v>2.4977106300430623</v>
      </c>
      <c r="J523" s="9">
        <f>(INDEX('Resin Fractions'!$A$24:$I$41,MATCH('Disposed Waste by Resin'!$A523,'Resin Fractions'!$A$24:$A$41,0),MATCH('Disposed Waste by Resin'!J$1,'Resin Fractions'!$A$24:$I$24,0)))*$E523</f>
        <v>0.14133182606384204</v>
      </c>
      <c r="K523" s="9">
        <f>(INDEX('Resin Fractions'!$A$24:$I$41,MATCH('Disposed Waste by Resin'!$A523,'Resin Fractions'!$A$24:$A$41,0),MATCH('Disposed Waste by Resin'!K$1,'Resin Fractions'!$A$24:$I$24,0)))*$E523</f>
        <v>0.80688347071846223</v>
      </c>
      <c r="L523" s="9">
        <f>(INDEX('Resin Fractions'!$A$24:$I$41,MATCH('Disposed Waste by Resin'!$A523,'Resin Fractions'!$A$24:$A$41,0),MATCH('Disposed Waste by Resin'!L$1,'Resin Fractions'!$A$24:$I$24,0)))*$E523</f>
        <v>0.41627809403199884</v>
      </c>
      <c r="M523" s="9">
        <f>(INDEX('Resin Fractions'!$A$24:$I$41,MATCH('Disposed Waste by Resin'!$A523,'Resin Fractions'!$A$24:$A$41,0),MATCH('Disposed Waste by Resin'!M$1,'Resin Fractions'!$A$24:$I$24,0)))*$E523</f>
        <v>7.2998160002058237</v>
      </c>
    </row>
    <row r="524" spans="1:13" x14ac:dyDescent="0.2">
      <c r="A524" s="37">
        <f>'DRS County Waste Raw'!A523</f>
        <v>2012</v>
      </c>
      <c r="B524" s="63" t="str">
        <f>'DRS County Waste Raw'!B523</f>
        <v>eldorado</v>
      </c>
      <c r="C524" s="63" t="str">
        <f>'DRS County Waste Raw'!C523</f>
        <v>Mountain </v>
      </c>
      <c r="D524" s="63">
        <f>'DRS County Waste Raw'!D523</f>
        <v>180717</v>
      </c>
      <c r="E524" s="68">
        <f>'DRS County Waste Raw'!E523</f>
        <v>82788.139745916502</v>
      </c>
      <c r="F524" s="9">
        <f>(INDEX('Resin Fractions'!$A$24:$I$41,MATCH('Disposed Waste by Resin'!$A524,'Resin Fractions'!$A$24:$A$41,0),MATCH('Disposed Waste by Resin'!F$1,'Resin Fractions'!$A$24:$I$24,0)))*$E524</f>
        <v>741.64701658502031</v>
      </c>
      <c r="G524" s="9">
        <f>(INDEX('Resin Fractions'!$A$24:$I$41,MATCH('Disposed Waste by Resin'!$A524,'Resin Fractions'!$A$24:$A$41,0),MATCH('Disposed Waste by Resin'!G$1,'Resin Fractions'!$A$24:$I$24,0)))*$E524</f>
        <v>1353.2366480694238</v>
      </c>
      <c r="H524" s="9">
        <f>(INDEX('Resin Fractions'!$A$24:$I$41,MATCH('Disposed Waste by Resin'!$A524,'Resin Fractions'!$A$24:$A$41,0),MATCH('Disposed Waste by Resin'!H$1,'Resin Fractions'!$A$24:$I$24,0)))*$E524</f>
        <v>1840.1481801920752</v>
      </c>
      <c r="I524" s="9">
        <f>(INDEX('Resin Fractions'!$A$24:$I$41,MATCH('Disposed Waste by Resin'!$A524,'Resin Fractions'!$A$24:$A$41,0),MATCH('Disposed Waste by Resin'!I$1,'Resin Fractions'!$A$24:$I$24,0)))*$E524</f>
        <v>2859.1274778760671</v>
      </c>
      <c r="J524" s="9">
        <f>(INDEX('Resin Fractions'!$A$24:$I$41,MATCH('Disposed Waste by Resin'!$A524,'Resin Fractions'!$A$24:$A$41,0),MATCH('Disposed Waste by Resin'!J$1,'Resin Fractions'!$A$24:$I$24,0)))*$E524</f>
        <v>161.78243489741843</v>
      </c>
      <c r="K524" s="9">
        <f>(INDEX('Resin Fractions'!$A$24:$I$41,MATCH('Disposed Waste by Resin'!$A524,'Resin Fractions'!$A$24:$A$41,0),MATCH('Disposed Waste by Resin'!K$1,'Resin Fractions'!$A$24:$I$24,0)))*$E524</f>
        <v>923.63890149091867</v>
      </c>
      <c r="L524" s="9">
        <f>(INDEX('Resin Fractions'!$A$24:$I$41,MATCH('Disposed Waste by Resin'!$A524,'Resin Fractions'!$A$24:$A$41,0),MATCH('Disposed Waste by Resin'!L$1,'Resin Fractions'!$A$24:$I$24,0)))*$E524</f>
        <v>476.51322085466933</v>
      </c>
      <c r="M524" s="9">
        <f>(INDEX('Resin Fractions'!$A$24:$I$41,MATCH('Disposed Waste by Resin'!$A524,'Resin Fractions'!$A$24:$A$41,0),MATCH('Disposed Waste by Resin'!M$1,'Resin Fractions'!$A$24:$I$24,0)))*$E524</f>
        <v>8356.0938799655924</v>
      </c>
    </row>
    <row r="525" spans="1:13" x14ac:dyDescent="0.2">
      <c r="A525" s="37">
        <f>'DRS County Waste Raw'!A524</f>
        <v>2012</v>
      </c>
      <c r="B525" s="63" t="str">
        <f>'DRS County Waste Raw'!B524</f>
        <v>fresno</v>
      </c>
      <c r="C525" s="63" t="str">
        <f>'DRS County Waste Raw'!C524</f>
        <v>Central Valley </v>
      </c>
      <c r="D525" s="63">
        <f>'DRS County Waste Raw'!D524</f>
        <v>948123</v>
      </c>
      <c r="E525" s="68">
        <f>'DRS County Waste Raw'!E524</f>
        <v>594224.88203266775</v>
      </c>
      <c r="F525" s="9">
        <f>(INDEX('Resin Fractions'!$A$24:$I$41,MATCH('Disposed Waste by Resin'!$A525,'Resin Fractions'!$A$24:$A$41,0),MATCH('Disposed Waste by Resin'!F$1,'Resin Fractions'!$A$24:$I$24,0)))*$E525</f>
        <v>5323.2880010672225</v>
      </c>
      <c r="G525" s="9">
        <f>(INDEX('Resin Fractions'!$A$24:$I$41,MATCH('Disposed Waste by Resin'!$A525,'Resin Fractions'!$A$24:$A$41,0),MATCH('Disposed Waste by Resin'!G$1,'Resin Fractions'!$A$24:$I$24,0)))*$E525</f>
        <v>9713.0686838630099</v>
      </c>
      <c r="H525" s="9">
        <f>(INDEX('Resin Fractions'!$A$24:$I$41,MATCH('Disposed Waste by Resin'!$A525,'Resin Fractions'!$A$24:$A$41,0),MATCH('Disposed Waste by Resin'!H$1,'Resin Fractions'!$A$24:$I$24,0)))*$E525</f>
        <v>13207.952717058108</v>
      </c>
      <c r="I525" s="9">
        <f>(INDEX('Resin Fractions'!$A$24:$I$41,MATCH('Disposed Waste by Resin'!$A525,'Resin Fractions'!$A$24:$A$41,0),MATCH('Disposed Waste by Resin'!I$1,'Resin Fractions'!$A$24:$I$24,0)))*$E525</f>
        <v>20521.836744629421</v>
      </c>
      <c r="J525" s="9">
        <f>(INDEX('Resin Fractions'!$A$24:$I$41,MATCH('Disposed Waste by Resin'!$A525,'Resin Fractions'!$A$24:$A$41,0),MATCH('Disposed Waste by Resin'!J$1,'Resin Fractions'!$A$24:$I$24,0)))*$E525</f>
        <v>1161.218848338938</v>
      </c>
      <c r="K525" s="9">
        <f>(INDEX('Resin Fractions'!$A$24:$I$41,MATCH('Disposed Waste by Resin'!$A525,'Resin Fractions'!$A$24:$A$41,0),MATCH('Disposed Waste by Resin'!K$1,'Resin Fractions'!$A$24:$I$24,0)))*$E525</f>
        <v>6629.5633524764135</v>
      </c>
      <c r="L525" s="9">
        <f>(INDEX('Resin Fractions'!$A$24:$I$41,MATCH('Disposed Waste by Resin'!$A525,'Resin Fractions'!$A$24:$A$41,0),MATCH('Disposed Waste by Resin'!L$1,'Resin Fractions'!$A$24:$I$24,0)))*$E525</f>
        <v>3420.2485201189584</v>
      </c>
      <c r="M525" s="9">
        <f>(INDEX('Resin Fractions'!$A$24:$I$41,MATCH('Disposed Waste by Resin'!$A525,'Resin Fractions'!$A$24:$A$41,0),MATCH('Disposed Waste by Resin'!M$1,'Resin Fractions'!$A$24:$I$24,0)))*$E525</f>
        <v>59977.176867552073</v>
      </c>
    </row>
    <row r="526" spans="1:13" x14ac:dyDescent="0.2">
      <c r="A526" s="37">
        <f>'DRS County Waste Raw'!A525</f>
        <v>2012</v>
      </c>
      <c r="B526" s="63" t="str">
        <f>'DRS County Waste Raw'!B525</f>
        <v>glenn</v>
      </c>
      <c r="C526" s="63" t="str">
        <f>'DRS County Waste Raw'!C525</f>
        <v>Central Valley </v>
      </c>
      <c r="D526" s="63">
        <f>'DRS County Waste Raw'!D525</f>
        <v>28243</v>
      </c>
      <c r="E526" s="68">
        <f>'DRS County Waste Raw'!E525</f>
        <v>17347.25045372051</v>
      </c>
      <c r="F526" s="9">
        <f>(INDEX('Resin Fractions'!$A$24:$I$41,MATCH('Disposed Waste by Resin'!$A526,'Resin Fractions'!$A$24:$A$41,0),MATCH('Disposed Waste by Resin'!F$1,'Resin Fractions'!$A$24:$I$24,0)))*$E526</f>
        <v>155.40313605838142</v>
      </c>
      <c r="G526" s="9">
        <f>(INDEX('Resin Fractions'!$A$24:$I$41,MATCH('Disposed Waste by Resin'!$A526,'Resin Fractions'!$A$24:$A$41,0),MATCH('Disposed Waste by Resin'!G$1,'Resin Fractions'!$A$24:$I$24,0)))*$E526</f>
        <v>283.55432468056426</v>
      </c>
      <c r="H526" s="9">
        <f>(INDEX('Resin Fractions'!$A$24:$I$41,MATCH('Disposed Waste by Resin'!$A526,'Resin Fractions'!$A$24:$A$41,0),MATCH('Disposed Waste by Resin'!H$1,'Resin Fractions'!$A$24:$I$24,0)))*$E526</f>
        <v>385.58072994174825</v>
      </c>
      <c r="I526" s="9">
        <f>(INDEX('Resin Fractions'!$A$24:$I$41,MATCH('Disposed Waste by Resin'!$A526,'Resin Fractions'!$A$24:$A$41,0),MATCH('Disposed Waste by Resin'!I$1,'Resin Fractions'!$A$24:$I$24,0)))*$E526</f>
        <v>599.09548143068139</v>
      </c>
      <c r="J526" s="9">
        <f>(INDEX('Resin Fractions'!$A$24:$I$41,MATCH('Disposed Waste by Resin'!$A526,'Resin Fractions'!$A$24:$A$41,0),MATCH('Disposed Waste by Resin'!J$1,'Resin Fractions'!$A$24:$I$24,0)))*$E526</f>
        <v>33.899546792470105</v>
      </c>
      <c r="K526" s="9">
        <f>(INDEX('Resin Fractions'!$A$24:$I$41,MATCH('Disposed Waste by Resin'!$A526,'Resin Fractions'!$A$24:$A$41,0),MATCH('Disposed Waste by Resin'!K$1,'Resin Fractions'!$A$24:$I$24,0)))*$E526</f>
        <v>193.53732795708291</v>
      </c>
      <c r="L526" s="9">
        <f>(INDEX('Resin Fractions'!$A$24:$I$41,MATCH('Disposed Waste by Resin'!$A526,'Resin Fractions'!$A$24:$A$41,0),MATCH('Disposed Waste by Resin'!L$1,'Resin Fractions'!$A$24:$I$24,0)))*$E526</f>
        <v>99.847565267737664</v>
      </c>
      <c r="M526" s="9">
        <f>(INDEX('Resin Fractions'!$A$24:$I$41,MATCH('Disposed Waste by Resin'!$A526,'Resin Fractions'!$A$24:$A$41,0),MATCH('Disposed Waste by Resin'!M$1,'Resin Fractions'!$A$24:$I$24,0)))*$E526</f>
        <v>1750.9181121286661</v>
      </c>
    </row>
    <row r="527" spans="1:13" x14ac:dyDescent="0.2">
      <c r="A527" s="37">
        <f>'DRS County Waste Raw'!A526</f>
        <v>2012</v>
      </c>
      <c r="B527" s="63" t="str">
        <f>'DRS County Waste Raw'!B526</f>
        <v>humboldt</v>
      </c>
      <c r="C527" s="63" t="str">
        <f>'DRS County Waste Raw'!C526</f>
        <v>Coastal </v>
      </c>
      <c r="D527" s="63">
        <f>'DRS County Waste Raw'!D526</f>
        <v>135219</v>
      </c>
      <c r="E527" s="68">
        <f>'DRS County Waste Raw'!E526</f>
        <v>53202.903811252261</v>
      </c>
      <c r="F527" s="9">
        <f>(INDEX('Resin Fractions'!$A$24:$I$41,MATCH('Disposed Waste by Resin'!$A527,'Resin Fractions'!$A$24:$A$41,0),MATCH('Disposed Waste by Resin'!F$1,'Resin Fractions'!$A$24:$I$24,0)))*$E527</f>
        <v>476.61144466313834</v>
      </c>
      <c r="G527" s="9">
        <f>(INDEX('Resin Fractions'!$A$24:$I$41,MATCH('Disposed Waste by Resin'!$A527,'Resin Fractions'!$A$24:$A$41,0),MATCH('Disposed Waste by Resin'!G$1,'Resin Fractions'!$A$24:$I$24,0)))*$E527</f>
        <v>869.64291554395231</v>
      </c>
      <c r="H527" s="9">
        <f>(INDEX('Resin Fractions'!$A$24:$I$41,MATCH('Disposed Waste by Resin'!$A527,'Resin Fractions'!$A$24:$A$41,0),MATCH('Disposed Waste by Resin'!H$1,'Resin Fractions'!$A$24:$I$24,0)))*$E527</f>
        <v>1182.5513525207434</v>
      </c>
      <c r="I527" s="9">
        <f>(INDEX('Resin Fractions'!$A$24:$I$41,MATCH('Disposed Waste by Resin'!$A527,'Resin Fractions'!$A$24:$A$41,0),MATCH('Disposed Waste by Resin'!I$1,'Resin Fractions'!$A$24:$I$24,0)))*$E527</f>
        <v>1837.3873921602597</v>
      </c>
      <c r="J527" s="9">
        <f>(INDEX('Resin Fractions'!$A$24:$I$41,MATCH('Disposed Waste by Resin'!$A527,'Resin Fractions'!$A$24:$A$41,0),MATCH('Disposed Waste by Resin'!J$1,'Resin Fractions'!$A$24:$I$24,0)))*$E527</f>
        <v>103.96773437130027</v>
      </c>
      <c r="K527" s="9">
        <f>(INDEX('Resin Fractions'!$A$24:$I$41,MATCH('Disposed Waste by Resin'!$A527,'Resin Fractions'!$A$24:$A$41,0),MATCH('Disposed Waste by Resin'!K$1,'Resin Fractions'!$A$24:$I$24,0)))*$E527</f>
        <v>593.5665637996882</v>
      </c>
      <c r="L527" s="9">
        <f>(INDEX('Resin Fractions'!$A$24:$I$41,MATCH('Disposed Waste by Resin'!$A527,'Resin Fractions'!$A$24:$A$41,0),MATCH('Disposed Waste by Resin'!L$1,'Resin Fractions'!$A$24:$I$24,0)))*$E527</f>
        <v>306.22607455280394</v>
      </c>
      <c r="M527" s="9">
        <f>(INDEX('Resin Fractions'!$A$24:$I$41,MATCH('Disposed Waste by Resin'!$A527,'Resin Fractions'!$A$24:$A$41,0),MATCH('Disposed Waste by Resin'!M$1,'Resin Fractions'!$A$24:$I$24,0)))*$E527</f>
        <v>5369.9534776118862</v>
      </c>
    </row>
    <row r="528" spans="1:13" x14ac:dyDescent="0.2">
      <c r="A528" s="37">
        <f>'DRS County Waste Raw'!A527</f>
        <v>2012</v>
      </c>
      <c r="B528" s="63" t="str">
        <f>'DRS County Waste Raw'!B527</f>
        <v>imperial</v>
      </c>
      <c r="C528" s="63" t="str">
        <f>'DRS County Waste Raw'!C527</f>
        <v>Southern </v>
      </c>
      <c r="D528" s="63">
        <f>'DRS County Waste Raw'!D527</f>
        <v>179106</v>
      </c>
      <c r="E528" s="68">
        <f>'DRS County Waste Raw'!E527</f>
        <v>162354.7096188748</v>
      </c>
      <c r="F528" s="9">
        <f>(INDEX('Resin Fractions'!$A$24:$I$41,MATCH('Disposed Waste by Resin'!$A528,'Resin Fractions'!$A$24:$A$41,0),MATCH('Disposed Waste by Resin'!F$1,'Resin Fractions'!$A$24:$I$24,0)))*$E528</f>
        <v>1454.4340093510191</v>
      </c>
      <c r="G528" s="9">
        <f>(INDEX('Resin Fractions'!$A$24:$I$41,MATCH('Disposed Waste by Resin'!$A528,'Resin Fractions'!$A$24:$A$41,0),MATCH('Disposed Waste by Resin'!G$1,'Resin Fractions'!$A$24:$I$24,0)))*$E528</f>
        <v>2653.8142264969497</v>
      </c>
      <c r="H528" s="9">
        <f>(INDEX('Resin Fractions'!$A$24:$I$41,MATCH('Disposed Waste by Resin'!$A528,'Resin Fractions'!$A$24:$A$41,0),MATCH('Disposed Waste by Resin'!H$1,'Resin Fractions'!$A$24:$I$24,0)))*$E528</f>
        <v>3608.6898964959692</v>
      </c>
      <c r="I528" s="9">
        <f>(INDEX('Resin Fractions'!$A$24:$I$41,MATCH('Disposed Waste by Resin'!$A528,'Resin Fractions'!$A$24:$A$41,0),MATCH('Disposed Waste by Resin'!I$1,'Resin Fractions'!$A$24:$I$24,0)))*$E528</f>
        <v>5606.9965197739675</v>
      </c>
      <c r="J528" s="9">
        <f>(INDEX('Resin Fractions'!$A$24:$I$41,MATCH('Disposed Waste by Resin'!$A528,'Resin Fractions'!$A$24:$A$41,0),MATCH('Disposed Waste by Resin'!J$1,'Resin Fractions'!$A$24:$I$24,0)))*$E528</f>
        <v>317.2693615271196</v>
      </c>
      <c r="K528" s="9">
        <f>(INDEX('Resin Fractions'!$A$24:$I$41,MATCH('Disposed Waste by Resin'!$A528,'Resin Fractions'!$A$24:$A$41,0),MATCH('Disposed Waste by Resin'!K$1,'Resin Fractions'!$A$24:$I$24,0)))*$E528</f>
        <v>1811.3358520252436</v>
      </c>
      <c r="L528" s="9">
        <f>(INDEX('Resin Fractions'!$A$24:$I$41,MATCH('Disposed Waste by Resin'!$A528,'Resin Fractions'!$A$24:$A$41,0),MATCH('Disposed Waste by Resin'!L$1,'Resin Fractions'!$A$24:$I$24,0)))*$E528</f>
        <v>934.48368134435054</v>
      </c>
      <c r="M528" s="9">
        <f>(INDEX('Resin Fractions'!$A$24:$I$41,MATCH('Disposed Waste by Resin'!$A528,'Resin Fractions'!$A$24:$A$41,0),MATCH('Disposed Waste by Resin'!M$1,'Resin Fractions'!$A$24:$I$24,0)))*$E528</f>
        <v>16387.023547014618</v>
      </c>
    </row>
    <row r="529" spans="1:13" x14ac:dyDescent="0.2">
      <c r="A529" s="37">
        <f>'DRS County Waste Raw'!A528</f>
        <v>2012</v>
      </c>
      <c r="B529" s="63" t="str">
        <f>'DRS County Waste Raw'!B528</f>
        <v>inyo</v>
      </c>
      <c r="C529" s="63" t="str">
        <f>'DRS County Waste Raw'!C528</f>
        <v>Mountain </v>
      </c>
      <c r="D529" s="63">
        <f>'DRS County Waste Raw'!D528</f>
        <v>18543</v>
      </c>
      <c r="E529" s="68">
        <f>'DRS County Waste Raw'!E528</f>
        <v>18509.17422867514</v>
      </c>
      <c r="F529" s="9">
        <f>(INDEX('Resin Fractions'!$A$24:$I$41,MATCH('Disposed Waste by Resin'!$A529,'Resin Fractions'!$A$24:$A$41,0),MATCH('Disposed Waste by Resin'!F$1,'Resin Fractions'!$A$24:$I$24,0)))*$E529</f>
        <v>165.81208236203128</v>
      </c>
      <c r="G529" s="9">
        <f>(INDEX('Resin Fractions'!$A$24:$I$41,MATCH('Disposed Waste by Resin'!$A529,'Resin Fractions'!$A$24:$A$41,0),MATCH('Disposed Waste by Resin'!G$1,'Resin Fractions'!$A$24:$I$24,0)))*$E529</f>
        <v>302.54687408869773</v>
      </c>
      <c r="H529" s="9">
        <f>(INDEX('Resin Fractions'!$A$24:$I$41,MATCH('Disposed Waste by Resin'!$A529,'Resin Fractions'!$A$24:$A$41,0),MATCH('Disposed Waste by Resin'!H$1,'Resin Fractions'!$A$24:$I$24,0)))*$E529</f>
        <v>411.40703702591162</v>
      </c>
      <c r="I529" s="9">
        <f>(INDEX('Resin Fractions'!$A$24:$I$41,MATCH('Disposed Waste by Resin'!$A529,'Resin Fractions'!$A$24:$A$41,0),MATCH('Disposed Waste by Resin'!I$1,'Resin Fractions'!$A$24:$I$24,0)))*$E529</f>
        <v>639.22306736709731</v>
      </c>
      <c r="J529" s="9">
        <f>(INDEX('Resin Fractions'!$A$24:$I$41,MATCH('Disposed Waste by Resin'!$A529,'Resin Fractions'!$A$24:$A$41,0),MATCH('Disposed Waste by Resin'!J$1,'Resin Fractions'!$A$24:$I$24,0)))*$E529</f>
        <v>36.17014808939841</v>
      </c>
      <c r="K529" s="9">
        <f>(INDEX('Resin Fractions'!$A$24:$I$41,MATCH('Disposed Waste by Resin'!$A529,'Resin Fractions'!$A$24:$A$41,0),MATCH('Disposed Waste by Resin'!K$1,'Resin Fractions'!$A$24:$I$24,0)))*$E529</f>
        <v>206.50051329267575</v>
      </c>
      <c r="L529" s="9">
        <f>(INDEX('Resin Fractions'!$A$24:$I$41,MATCH('Disposed Waste by Resin'!$A529,'Resin Fractions'!$A$24:$A$41,0),MATCH('Disposed Waste by Resin'!L$1,'Resin Fractions'!$A$24:$I$24,0)))*$E529</f>
        <v>106.53538362059003</v>
      </c>
      <c r="M529" s="9">
        <f>(INDEX('Resin Fractions'!$A$24:$I$41,MATCH('Disposed Waste by Resin'!$A529,'Resin Fractions'!$A$24:$A$41,0),MATCH('Disposed Waste by Resin'!M$1,'Resin Fractions'!$A$24:$I$24,0)))*$E529</f>
        <v>1868.1951058464022</v>
      </c>
    </row>
    <row r="530" spans="1:13" x14ac:dyDescent="0.2">
      <c r="A530" s="37">
        <f>'DRS County Waste Raw'!A529</f>
        <v>2012</v>
      </c>
      <c r="B530" s="63" t="str">
        <f>'DRS County Waste Raw'!B529</f>
        <v>kern</v>
      </c>
      <c r="C530" s="63" t="str">
        <f>'DRS County Waste Raw'!C529</f>
        <v>Central Valley </v>
      </c>
      <c r="D530" s="63">
        <f>'DRS County Waste Raw'!D529</f>
        <v>855275</v>
      </c>
      <c r="E530" s="68">
        <f>'DRS County Waste Raw'!E529</f>
        <v>705475.57168784016</v>
      </c>
      <c r="F530" s="9">
        <f>(INDEX('Resin Fractions'!$A$24:$I$41,MATCH('Disposed Waste by Resin'!$A530,'Resin Fractions'!$A$24:$A$41,0),MATCH('Disposed Waste by Resin'!F$1,'Resin Fractions'!$A$24:$I$24,0)))*$E530</f>
        <v>6319.9131496574746</v>
      </c>
      <c r="G530" s="9">
        <f>(INDEX('Resin Fractions'!$A$24:$I$41,MATCH('Disposed Waste by Resin'!$A530,'Resin Fractions'!$A$24:$A$41,0),MATCH('Disposed Waste by Resin'!G$1,'Resin Fractions'!$A$24:$I$24,0)))*$E530</f>
        <v>11531.547886637982</v>
      </c>
      <c r="H530" s="9">
        <f>(INDEX('Resin Fractions'!$A$24:$I$41,MATCH('Disposed Waste by Resin'!$A530,'Resin Fractions'!$A$24:$A$41,0),MATCH('Disposed Waste by Resin'!H$1,'Resin Fractions'!$A$24:$I$24,0)))*$E530</f>
        <v>15680.743562973648</v>
      </c>
      <c r="I530" s="9">
        <f>(INDEX('Resin Fractions'!$A$24:$I$41,MATCH('Disposed Waste by Resin'!$A530,'Resin Fractions'!$A$24:$A$41,0),MATCH('Disposed Waste by Resin'!I$1,'Resin Fractions'!$A$24:$I$24,0)))*$E530</f>
        <v>24363.931816483666</v>
      </c>
      <c r="J530" s="9">
        <f>(INDEX('Resin Fractions'!$A$24:$I$41,MATCH('Disposed Waste by Resin'!$A530,'Resin Fractions'!$A$24:$A$41,0),MATCH('Disposed Waste by Resin'!J$1,'Resin Fractions'!$A$24:$I$24,0)))*$E530</f>
        <v>1378.6220598577545</v>
      </c>
      <c r="K530" s="9">
        <f>(INDEX('Resin Fractions'!$A$24:$I$41,MATCH('Disposed Waste by Resin'!$A530,'Resin Fractions'!$A$24:$A$41,0),MATCH('Disposed Waste by Resin'!K$1,'Resin Fractions'!$A$24:$I$24,0)))*$E530</f>
        <v>7870.7491684468578</v>
      </c>
      <c r="L530" s="9">
        <f>(INDEX('Resin Fractions'!$A$24:$I$41,MATCH('Disposed Waste by Resin'!$A530,'Resin Fractions'!$A$24:$A$41,0),MATCH('Disposed Waste by Resin'!L$1,'Resin Fractions'!$A$24:$I$24,0)))*$E530</f>
        <v>4060.5869141520757</v>
      </c>
      <c r="M530" s="9">
        <f>(INDEX('Resin Fractions'!$A$24:$I$41,MATCH('Disposed Waste by Resin'!$A530,'Resin Fractions'!$A$24:$A$41,0),MATCH('Disposed Waste by Resin'!M$1,'Resin Fractions'!$A$24:$I$24,0)))*$E530</f>
        <v>71206.094558209457</v>
      </c>
    </row>
    <row r="531" spans="1:13" x14ac:dyDescent="0.2">
      <c r="A531" s="37">
        <f>'DRS County Waste Raw'!A530</f>
        <v>2012</v>
      </c>
      <c r="B531" s="63" t="str">
        <f>'DRS County Waste Raw'!B530</f>
        <v>kings</v>
      </c>
      <c r="C531" s="63" t="str">
        <f>'DRS County Waste Raw'!C530</f>
        <v>Central Valley </v>
      </c>
      <c r="D531" s="63">
        <f>'DRS County Waste Raw'!D530</f>
        <v>151411</v>
      </c>
      <c r="E531" s="68">
        <f>'DRS County Waste Raw'!E530</f>
        <v>85980.335753176041</v>
      </c>
      <c r="F531" s="9">
        <f>(INDEX('Resin Fractions'!$A$24:$I$41,MATCH('Disposed Waste by Resin'!$A531,'Resin Fractions'!$A$24:$A$41,0),MATCH('Disposed Waste by Resin'!F$1,'Resin Fractions'!$A$24:$I$24,0)))*$E531</f>
        <v>770.24389836548607</v>
      </c>
      <c r="G531" s="9">
        <f>(INDEX('Resin Fractions'!$A$24:$I$41,MATCH('Disposed Waste by Resin'!$A531,'Resin Fractions'!$A$24:$A$41,0),MATCH('Disposed Waste by Resin'!G$1,'Resin Fractions'!$A$24:$I$24,0)))*$E531</f>
        <v>1405.4155789899917</v>
      </c>
      <c r="H531" s="9">
        <f>(INDEX('Resin Fractions'!$A$24:$I$41,MATCH('Disposed Waste by Resin'!$A531,'Resin Fractions'!$A$24:$A$41,0),MATCH('Disposed Waste by Resin'!H$1,'Resin Fractions'!$A$24:$I$24,0)))*$E531</f>
        <v>1911.1017454201765</v>
      </c>
      <c r="I531" s="9">
        <f>(INDEX('Resin Fractions'!$A$24:$I$41,MATCH('Disposed Waste by Resin'!$A531,'Resin Fractions'!$A$24:$A$41,0),MATCH('Disposed Waste by Resin'!I$1,'Resin Fractions'!$A$24:$I$24,0)))*$E531</f>
        <v>2969.3714735393733</v>
      </c>
      <c r="J531" s="9">
        <f>(INDEX('Resin Fractions'!$A$24:$I$41,MATCH('Disposed Waste by Resin'!$A531,'Resin Fractions'!$A$24:$A$41,0),MATCH('Disposed Waste by Resin'!J$1,'Resin Fractions'!$A$24:$I$24,0)))*$E531</f>
        <v>168.02054151884107</v>
      </c>
      <c r="K531" s="9">
        <f>(INDEX('Resin Fractions'!$A$24:$I$41,MATCH('Disposed Waste by Resin'!$A531,'Resin Fractions'!$A$24:$A$41,0),MATCH('Disposed Waste by Resin'!K$1,'Resin Fractions'!$A$24:$I$24,0)))*$E531</f>
        <v>959.25313829510208</v>
      </c>
      <c r="L531" s="9">
        <f>(INDEX('Resin Fractions'!$A$24:$I$41,MATCH('Disposed Waste by Resin'!$A531,'Resin Fractions'!$A$24:$A$41,0),MATCH('Disposed Waste by Resin'!L$1,'Resin Fractions'!$A$24:$I$24,0)))*$E531</f>
        <v>494.88691068134153</v>
      </c>
      <c r="M531" s="9">
        <f>(INDEX('Resin Fractions'!$A$24:$I$41,MATCH('Disposed Waste by Resin'!$A531,'Resin Fractions'!$A$24:$A$41,0),MATCH('Disposed Waste by Resin'!M$1,'Resin Fractions'!$A$24:$I$24,0)))*$E531</f>
        <v>8678.2932868103126</v>
      </c>
    </row>
    <row r="532" spans="1:13" x14ac:dyDescent="0.2">
      <c r="A532" s="37">
        <f>'DRS County Waste Raw'!A531</f>
        <v>2012</v>
      </c>
      <c r="B532" s="63" t="str">
        <f>'DRS County Waste Raw'!B531</f>
        <v>lake</v>
      </c>
      <c r="C532" s="63" t="str">
        <f>'DRS County Waste Raw'!C531</f>
        <v>Coastal </v>
      </c>
      <c r="D532" s="63">
        <f>'DRS County Waste Raw'!D531</f>
        <v>64829</v>
      </c>
      <c r="E532" s="68">
        <f>'DRS County Waste Raw'!E531</f>
        <v>32330.226860254079</v>
      </c>
      <c r="F532" s="9">
        <f>(INDEX('Resin Fractions'!$A$24:$I$41,MATCH('Disposed Waste by Resin'!$A532,'Resin Fractions'!$A$24:$A$41,0),MATCH('Disposed Waste by Resin'!F$1,'Resin Fractions'!$A$24:$I$24,0)))*$E532</f>
        <v>289.62622387715885</v>
      </c>
      <c r="G532" s="9">
        <f>(INDEX('Resin Fractions'!$A$24:$I$41,MATCH('Disposed Waste by Resin'!$A532,'Resin Fractions'!$A$24:$A$41,0),MATCH('Disposed Waste by Resin'!G$1,'Resin Fractions'!$A$24:$I$24,0)))*$E532</f>
        <v>528.46274794877559</v>
      </c>
      <c r="H532" s="9">
        <f>(INDEX('Resin Fractions'!$A$24:$I$41,MATCH('Disposed Waste by Resin'!$A532,'Resin Fractions'!$A$24:$A$41,0),MATCH('Disposed Waste by Resin'!H$1,'Resin Fractions'!$A$24:$I$24,0)))*$E532</f>
        <v>718.61027805046115</v>
      </c>
      <c r="I532" s="9">
        <f>(INDEX('Resin Fractions'!$A$24:$I$41,MATCH('Disposed Waste by Resin'!$A532,'Resin Fractions'!$A$24:$A$41,0),MATCH('Disposed Waste by Resin'!I$1,'Resin Fractions'!$A$24:$I$24,0)))*$E532</f>
        <v>1116.5396428258157</v>
      </c>
      <c r="J532" s="9">
        <f>(INDEX('Resin Fractions'!$A$24:$I$41,MATCH('Disposed Waste by Resin'!$A532,'Resin Fractions'!$A$24:$A$41,0),MATCH('Disposed Waste by Resin'!J$1,'Resin Fractions'!$A$24:$I$24,0)))*$E532</f>
        <v>63.178890578898589</v>
      </c>
      <c r="K532" s="9">
        <f>(INDEX('Resin Fractions'!$A$24:$I$41,MATCH('Disposed Waste by Resin'!$A532,'Resin Fractions'!$A$24:$A$41,0),MATCH('Disposed Waste by Resin'!K$1,'Resin Fractions'!$A$24:$I$24,0)))*$E532</f>
        <v>360.69726066806783</v>
      </c>
      <c r="L532" s="9">
        <f>(INDEX('Resin Fractions'!$A$24:$I$41,MATCH('Disposed Waste by Resin'!$A532,'Resin Fractions'!$A$24:$A$41,0),MATCH('Disposed Waste by Resin'!L$1,'Resin Fractions'!$A$24:$I$24,0)))*$E532</f>
        <v>186.08680638825081</v>
      </c>
      <c r="M532" s="9">
        <f>(INDEX('Resin Fractions'!$A$24:$I$41,MATCH('Disposed Waste by Resin'!$A532,'Resin Fractions'!$A$24:$A$41,0),MATCH('Disposed Waste by Resin'!M$1,'Resin Fractions'!$A$24:$I$24,0)))*$E532</f>
        <v>3263.2018503374284</v>
      </c>
    </row>
    <row r="533" spans="1:13" x14ac:dyDescent="0.2">
      <c r="A533" s="37">
        <f>'DRS County Waste Raw'!A532</f>
        <v>2012</v>
      </c>
      <c r="B533" s="63" t="str">
        <f>'DRS County Waste Raw'!B532</f>
        <v>lassen</v>
      </c>
      <c r="C533" s="63" t="str">
        <f>'DRS County Waste Raw'!C532</f>
        <v>Mountain </v>
      </c>
      <c r="D533" s="63">
        <f>'DRS County Waste Raw'!D532</f>
        <v>33523</v>
      </c>
      <c r="E533" s="68">
        <f>'DRS County Waste Raw'!E532</f>
        <v>16314.74591651542</v>
      </c>
      <c r="F533" s="9">
        <f>(INDEX('Resin Fractions'!$A$24:$I$41,MATCH('Disposed Waste by Resin'!$A533,'Resin Fractions'!$A$24:$A$41,0),MATCH('Disposed Waste by Resin'!F$1,'Resin Fractions'!$A$24:$I$24,0)))*$E533</f>
        <v>146.1535755297983</v>
      </c>
      <c r="G533" s="9">
        <f>(INDEX('Resin Fractions'!$A$24:$I$41,MATCH('Disposed Waste by Resin'!$A533,'Resin Fractions'!$A$24:$A$41,0),MATCH('Disposed Waste by Resin'!G$1,'Resin Fractions'!$A$24:$I$24,0)))*$E533</f>
        <v>266.67723354973225</v>
      </c>
      <c r="H533" s="9">
        <f>(INDEX('Resin Fractions'!$A$24:$I$41,MATCH('Disposed Waste by Resin'!$A533,'Resin Fractions'!$A$24:$A$41,0),MATCH('Disposed Waste by Resin'!H$1,'Resin Fractions'!$A$24:$I$24,0)))*$E533</f>
        <v>362.63104957679332</v>
      </c>
      <c r="I533" s="9">
        <f>(INDEX('Resin Fractions'!$A$24:$I$41,MATCH('Disposed Waste by Resin'!$A533,'Resin Fractions'!$A$24:$A$41,0),MATCH('Disposed Waste by Resin'!I$1,'Resin Fractions'!$A$24:$I$24,0)))*$E533</f>
        <v>563.43744994918052</v>
      </c>
      <c r="J533" s="9">
        <f>(INDEX('Resin Fractions'!$A$24:$I$41,MATCH('Disposed Waste by Resin'!$A533,'Resin Fractions'!$A$24:$A$41,0),MATCH('Disposed Waste by Resin'!J$1,'Resin Fractions'!$A$24:$I$24,0)))*$E533</f>
        <v>31.881853212395296</v>
      </c>
      <c r="K533" s="9">
        <f>(INDEX('Resin Fractions'!$A$24:$I$41,MATCH('Disposed Waste by Resin'!$A533,'Resin Fractions'!$A$24:$A$41,0),MATCH('Disposed Waste by Resin'!K$1,'Resin Fractions'!$A$24:$I$24,0)))*$E533</f>
        <v>182.01802870171417</v>
      </c>
      <c r="L533" s="9">
        <f>(INDEX('Resin Fractions'!$A$24:$I$41,MATCH('Disposed Waste by Resin'!$A533,'Resin Fractions'!$A$24:$A$41,0),MATCH('Disposed Waste by Resin'!L$1,'Resin Fractions'!$A$24:$I$24,0)))*$E533</f>
        <v>93.904660111508136</v>
      </c>
      <c r="M533" s="9">
        <f>(INDEX('Resin Fractions'!$A$24:$I$41,MATCH('Disposed Waste by Resin'!$A533,'Resin Fractions'!$A$24:$A$41,0),MATCH('Disposed Waste by Resin'!M$1,'Resin Fractions'!$A$24:$I$24,0)))*$E533</f>
        <v>1646.7038506311221</v>
      </c>
    </row>
    <row r="534" spans="1:13" x14ac:dyDescent="0.2">
      <c r="A534" s="37">
        <f>'DRS County Waste Raw'!A533</f>
        <v>2012</v>
      </c>
      <c r="B534" s="63" t="str">
        <f>'DRS County Waste Raw'!B533</f>
        <v>losangeles</v>
      </c>
      <c r="C534" s="63" t="str">
        <f>'DRS County Waste Raw'!C533</f>
        <v>Southern </v>
      </c>
      <c r="D534" s="63">
        <f>'DRS County Waste Raw'!D533</f>
        <v>9956888</v>
      </c>
      <c r="E534" s="68">
        <f>'DRS County Waste Raw'!E533</f>
        <v>7388123.8566243192</v>
      </c>
      <c r="F534" s="9">
        <f>(INDEX('Resin Fractions'!$A$24:$I$41,MATCH('Disposed Waste by Resin'!$A534,'Resin Fractions'!$A$24:$A$41,0),MATCH('Disposed Waste by Resin'!F$1,'Resin Fractions'!$A$24:$I$24,0)))*$E534</f>
        <v>66185.567561279924</v>
      </c>
      <c r="G534" s="9">
        <f>(INDEX('Resin Fractions'!$A$24:$I$41,MATCH('Disposed Waste by Resin'!$A534,'Resin Fractions'!$A$24:$A$41,0),MATCH('Disposed Waste by Resin'!G$1,'Resin Fractions'!$A$24:$I$24,0)))*$E534</f>
        <v>120764.64085247405</v>
      </c>
      <c r="H534" s="9">
        <f>(INDEX('Resin Fractions'!$A$24:$I$41,MATCH('Disposed Waste by Resin'!$A534,'Resin Fractions'!$A$24:$A$41,0),MATCH('Disposed Waste by Resin'!H$1,'Resin Fractions'!$A$24:$I$24,0)))*$E534</f>
        <v>164217.27449760071</v>
      </c>
      <c r="I534" s="9">
        <f>(INDEX('Resin Fractions'!$A$24:$I$41,MATCH('Disposed Waste by Resin'!$A534,'Resin Fractions'!$A$24:$A$41,0),MATCH('Disposed Waste by Resin'!I$1,'Resin Fractions'!$A$24:$I$24,0)))*$E534</f>
        <v>255152.34420360564</v>
      </c>
      <c r="J534" s="9">
        <f>(INDEX('Resin Fractions'!$A$24:$I$41,MATCH('Disposed Waste by Resin'!$A534,'Resin Fractions'!$A$24:$A$41,0),MATCH('Disposed Waste by Resin'!J$1,'Resin Fractions'!$A$24:$I$24,0)))*$E534</f>
        <v>14437.679968613427</v>
      </c>
      <c r="K534" s="9">
        <f>(INDEX('Resin Fractions'!$A$24:$I$41,MATCH('Disposed Waste by Resin'!$A534,'Resin Fractions'!$A$24:$A$41,0),MATCH('Disposed Waste by Resin'!K$1,'Resin Fractions'!$A$24:$I$24,0)))*$E534</f>
        <v>82426.765765659395</v>
      </c>
      <c r="L534" s="9">
        <f>(INDEX('Resin Fractions'!$A$24:$I$41,MATCH('Disposed Waste by Resin'!$A534,'Resin Fractions'!$A$24:$A$41,0),MATCH('Disposed Waste by Resin'!L$1,'Resin Fractions'!$A$24:$I$24,0)))*$E534</f>
        <v>42524.674498039138</v>
      </c>
      <c r="M534" s="9">
        <f>(INDEX('Resin Fractions'!$A$24:$I$41,MATCH('Disposed Waste by Resin'!$A534,'Resin Fractions'!$A$24:$A$41,0),MATCH('Disposed Waste by Resin'!M$1,'Resin Fractions'!$A$24:$I$24,0)))*$E534</f>
        <v>745708.9473472723</v>
      </c>
    </row>
    <row r="535" spans="1:13" x14ac:dyDescent="0.2">
      <c r="A535" s="37">
        <f>'DRS County Waste Raw'!A534</f>
        <v>2012</v>
      </c>
      <c r="B535" s="63" t="str">
        <f>'DRS County Waste Raw'!B534</f>
        <v>madera</v>
      </c>
      <c r="C535" s="63" t="str">
        <f>'DRS County Waste Raw'!C534</f>
        <v>Central Valley </v>
      </c>
      <c r="D535" s="63">
        <f>'DRS County Waste Raw'!D534</f>
        <v>151628</v>
      </c>
      <c r="E535" s="68">
        <f>'DRS County Waste Raw'!E534</f>
        <v>106491.778584392</v>
      </c>
      <c r="F535" s="9">
        <f>(INDEX('Resin Fractions'!$A$24:$I$41,MATCH('Disposed Waste by Resin'!$A535,'Resin Fractions'!$A$24:$A$41,0),MATCH('Disposed Waste by Resin'!F$1,'Resin Fractions'!$A$24:$I$24,0)))*$E535</f>
        <v>953.99304925005902</v>
      </c>
      <c r="G535" s="9">
        <f>(INDEX('Resin Fractions'!$A$24:$I$41,MATCH('Disposed Waste by Resin'!$A535,'Resin Fractions'!$A$24:$A$41,0),MATCH('Disposed Waste by Resin'!G$1,'Resin Fractions'!$A$24:$I$24,0)))*$E535</f>
        <v>1740.6910934437562</v>
      </c>
      <c r="H535" s="9">
        <f>(INDEX('Resin Fractions'!$A$24:$I$41,MATCH('Disposed Waste by Resin'!$A535,'Resin Fractions'!$A$24:$A$41,0),MATCH('Disposed Waste by Resin'!H$1,'Resin Fractions'!$A$24:$I$24,0)))*$E535</f>
        <v>2367.0135984321601</v>
      </c>
      <c r="I535" s="9">
        <f>(INDEX('Resin Fractions'!$A$24:$I$41,MATCH('Disposed Waste by Resin'!$A535,'Resin Fractions'!$A$24:$A$41,0),MATCH('Disposed Waste by Resin'!I$1,'Resin Fractions'!$A$24:$I$24,0)))*$E535</f>
        <v>3677.7438320631827</v>
      </c>
      <c r="J535" s="9">
        <f>(INDEX('Resin Fractions'!$A$24:$I$41,MATCH('Disposed Waste by Resin'!$A535,'Resin Fractions'!$A$24:$A$41,0),MATCH('Disposed Waste by Resin'!J$1,'Resin Fractions'!$A$24:$I$24,0)))*$E535</f>
        <v>208.10347096595422</v>
      </c>
      <c r="K535" s="9">
        <f>(INDEX('Resin Fractions'!$A$24:$I$41,MATCH('Disposed Waste by Resin'!$A535,'Resin Fractions'!$A$24:$A$41,0),MATCH('Disposed Waste by Resin'!K$1,'Resin Fractions'!$A$24:$I$24,0)))*$E535</f>
        <v>1188.0922761566646</v>
      </c>
      <c r="L535" s="9">
        <f>(INDEX('Resin Fractions'!$A$24:$I$41,MATCH('Disposed Waste by Resin'!$A535,'Resin Fractions'!$A$24:$A$41,0),MATCH('Disposed Waste by Resin'!L$1,'Resin Fractions'!$A$24:$I$24,0)))*$E535</f>
        <v>612.94698206205192</v>
      </c>
      <c r="M535" s="9">
        <f>(INDEX('Resin Fractions'!$A$24:$I$41,MATCH('Disposed Waste by Resin'!$A535,'Resin Fractions'!$A$24:$A$41,0),MATCH('Disposed Waste by Resin'!M$1,'Resin Fractions'!$A$24:$I$24,0)))*$E535</f>
        <v>10748.584302373829</v>
      </c>
    </row>
    <row r="536" spans="1:13" x14ac:dyDescent="0.2">
      <c r="A536" s="37">
        <f>'DRS County Waste Raw'!A535</f>
        <v>2012</v>
      </c>
      <c r="B536" s="63" t="str">
        <f>'DRS County Waste Raw'!B535</f>
        <v>marin</v>
      </c>
      <c r="C536" s="63" t="str">
        <f>'DRS County Waste Raw'!C535</f>
        <v>Bay Area </v>
      </c>
      <c r="D536" s="63">
        <f>'DRS County Waste Raw'!D535</f>
        <v>256662</v>
      </c>
      <c r="E536" s="68">
        <f>'DRS County Waste Raw'!E535</f>
        <v>163978.4210526316</v>
      </c>
      <c r="F536" s="9">
        <f>(INDEX('Resin Fractions'!$A$24:$I$41,MATCH('Disposed Waste by Resin'!$A536,'Resin Fractions'!$A$24:$A$41,0),MATCH('Disposed Waste by Resin'!F$1,'Resin Fractions'!$A$24:$I$24,0)))*$E536</f>
        <v>1468.9798216417237</v>
      </c>
      <c r="G536" s="9">
        <f>(INDEX('Resin Fractions'!$A$24:$I$41,MATCH('Disposed Waste by Resin'!$A536,'Resin Fractions'!$A$24:$A$41,0),MATCH('Disposed Waste by Resin'!G$1,'Resin Fractions'!$A$24:$I$24,0)))*$E536</f>
        <v>2680.3550549875117</v>
      </c>
      <c r="H536" s="9">
        <f>(INDEX('Resin Fractions'!$A$24:$I$41,MATCH('Disposed Waste by Resin'!$A536,'Resin Fractions'!$A$24:$A$41,0),MATCH('Disposed Waste by Resin'!H$1,'Resin Fractions'!$A$24:$I$24,0)))*$E536</f>
        <v>3644.7804482242082</v>
      </c>
      <c r="I536" s="9">
        <f>(INDEX('Resin Fractions'!$A$24:$I$41,MATCH('Disposed Waste by Resin'!$A536,'Resin Fractions'!$A$24:$A$41,0),MATCH('Disposed Waste by Resin'!I$1,'Resin Fractions'!$A$24:$I$24,0)))*$E536</f>
        <v>5663.0721604471792</v>
      </c>
      <c r="J536" s="9">
        <f>(INDEX('Resin Fractions'!$A$24:$I$41,MATCH('Disposed Waste by Resin'!$A536,'Resin Fractions'!$A$24:$A$41,0),MATCH('Disposed Waste by Resin'!J$1,'Resin Fractions'!$A$24:$I$24,0)))*$E536</f>
        <v>320.44237628660284</v>
      </c>
      <c r="K536" s="9">
        <f>(INDEX('Resin Fractions'!$A$24:$I$41,MATCH('Disposed Waste by Resin'!$A536,'Resin Fractions'!$A$24:$A$41,0),MATCH('Disposed Waste by Resin'!K$1,'Resin Fractions'!$A$24:$I$24,0)))*$E536</f>
        <v>1829.4510440034201</v>
      </c>
      <c r="L536" s="9">
        <f>(INDEX('Resin Fractions'!$A$24:$I$41,MATCH('Disposed Waste by Resin'!$A536,'Resin Fractions'!$A$24:$A$41,0),MATCH('Disposed Waste by Resin'!L$1,'Resin Fractions'!$A$24:$I$24,0)))*$E536</f>
        <v>943.82946405444181</v>
      </c>
      <c r="M536" s="9">
        <f>(INDEX('Resin Fractions'!$A$24:$I$41,MATCH('Disposed Waste by Resin'!$A536,'Resin Fractions'!$A$24:$A$41,0),MATCH('Disposed Waste by Resin'!M$1,'Resin Fractions'!$A$24:$I$24,0)))*$E536</f>
        <v>16550.910369645087</v>
      </c>
    </row>
    <row r="537" spans="1:13" x14ac:dyDescent="0.2">
      <c r="A537" s="37">
        <f>'DRS County Waste Raw'!A536</f>
        <v>2012</v>
      </c>
      <c r="B537" s="63" t="str">
        <f>'DRS County Waste Raw'!B536</f>
        <v>mariposa</v>
      </c>
      <c r="C537" s="63" t="str">
        <f>'DRS County Waste Raw'!C536</f>
        <v>Mountain </v>
      </c>
      <c r="D537" s="63">
        <f>'DRS County Waste Raw'!D536</f>
        <v>18249</v>
      </c>
      <c r="E537" s="68">
        <f>'DRS County Waste Raw'!E536</f>
        <v>10310.68058076225</v>
      </c>
      <c r="F537" s="9">
        <f>(INDEX('Resin Fractions'!$A$24:$I$41,MATCH('Disposed Waste by Resin'!$A537,'Resin Fractions'!$A$24:$A$41,0),MATCH('Disposed Waste by Resin'!F$1,'Resin Fractions'!$A$24:$I$24,0)))*$E537</f>
        <v>92.366920130737782</v>
      </c>
      <c r="G537" s="9">
        <f>(INDEX('Resin Fractions'!$A$24:$I$41,MATCH('Disposed Waste by Resin'!$A537,'Resin Fractions'!$A$24:$A$41,0),MATCH('Disposed Waste by Resin'!G$1,'Resin Fractions'!$A$24:$I$24,0)))*$E537</f>
        <v>168.53610760245914</v>
      </c>
      <c r="H537" s="9">
        <f>(INDEX('Resin Fractions'!$A$24:$I$41,MATCH('Disposed Waste by Resin'!$A537,'Resin Fractions'!$A$24:$A$41,0),MATCH('Disposed Waste by Resin'!H$1,'Resin Fractions'!$A$24:$I$24,0)))*$E537</f>
        <v>229.17751462300816</v>
      </c>
      <c r="I537" s="9">
        <f>(INDEX('Resin Fractions'!$A$24:$I$41,MATCH('Disposed Waste by Resin'!$A537,'Resin Fractions'!$A$24:$A$41,0),MATCH('Disposed Waste by Resin'!I$1,'Resin Fractions'!$A$24:$I$24,0)))*$E537</f>
        <v>356.08421996841139</v>
      </c>
      <c r="J537" s="9">
        <f>(INDEX('Resin Fractions'!$A$24:$I$41,MATCH('Disposed Waste by Resin'!$A537,'Resin Fractions'!$A$24:$A$41,0),MATCH('Disposed Waste by Resin'!J$1,'Resin Fractions'!$A$24:$I$24,0)))*$E537</f>
        <v>20.148864498281263</v>
      </c>
      <c r="K537" s="9">
        <f>(INDEX('Resin Fractions'!$A$24:$I$41,MATCH('Disposed Waste by Resin'!$A537,'Resin Fractions'!$A$24:$A$41,0),MATCH('Disposed Waste by Resin'!K$1,'Resin Fractions'!$A$24:$I$24,0)))*$E537</f>
        <v>115.03272950046842</v>
      </c>
      <c r="L537" s="9">
        <f>(INDEX('Resin Fractions'!$A$24:$I$41,MATCH('Disposed Waste by Resin'!$A537,'Resin Fractions'!$A$24:$A$41,0),MATCH('Disposed Waste by Resin'!L$1,'Resin Fractions'!$A$24:$I$24,0)))*$E537</f>
        <v>59.346370480380955</v>
      </c>
      <c r="M537" s="9">
        <f>(INDEX('Resin Fractions'!$A$24:$I$41,MATCH('Disposed Waste by Resin'!$A537,'Resin Fractions'!$A$24:$A$41,0),MATCH('Disposed Waste by Resin'!M$1,'Resin Fractions'!$A$24:$I$24,0)))*$E537</f>
        <v>1040.6927268037471</v>
      </c>
    </row>
    <row r="538" spans="1:13" x14ac:dyDescent="0.2">
      <c r="A538" s="37">
        <f>'DRS County Waste Raw'!A537</f>
        <v>2012</v>
      </c>
      <c r="B538" s="63" t="str">
        <f>'DRS County Waste Raw'!B537</f>
        <v>mendocino</v>
      </c>
      <c r="C538" s="63" t="str">
        <f>'DRS County Waste Raw'!C537</f>
        <v>Coastal </v>
      </c>
      <c r="D538" s="63">
        <f>'DRS County Waste Raw'!D537</f>
        <v>87696</v>
      </c>
      <c r="E538" s="68">
        <f>'DRS County Waste Raw'!E537</f>
        <v>46482.885662431938</v>
      </c>
      <c r="F538" s="9">
        <f>(INDEX('Resin Fractions'!$A$24:$I$41,MATCH('Disposed Waste by Resin'!$A538,'Resin Fractions'!$A$24:$A$41,0),MATCH('Disposed Waste by Resin'!F$1,'Resin Fractions'!$A$24:$I$24,0)))*$E538</f>
        <v>416.41101708056772</v>
      </c>
      <c r="G538" s="9">
        <f>(INDEX('Resin Fractions'!$A$24:$I$41,MATCH('Disposed Waste by Resin'!$A538,'Resin Fractions'!$A$24:$A$41,0),MATCH('Disposed Waste by Resin'!G$1,'Resin Fractions'!$A$24:$I$24,0)))*$E538</f>
        <v>759.79898303641153</v>
      </c>
      <c r="H538" s="9">
        <f>(INDEX('Resin Fractions'!$A$24:$I$41,MATCH('Disposed Waste by Resin'!$A538,'Resin Fractions'!$A$24:$A$41,0),MATCH('Disposed Waste by Resin'!H$1,'Resin Fractions'!$A$24:$I$24,0)))*$E538</f>
        <v>1033.1841943099034</v>
      </c>
      <c r="I538" s="9">
        <f>(INDEX('Resin Fractions'!$A$24:$I$41,MATCH('Disposed Waste by Resin'!$A538,'Resin Fractions'!$A$24:$A$41,0),MATCH('Disposed Waste by Resin'!I$1,'Resin Fractions'!$A$24:$I$24,0)))*$E538</f>
        <v>1605.3083938872524</v>
      </c>
      <c r="J538" s="9">
        <f>(INDEX('Resin Fractions'!$A$24:$I$41,MATCH('Disposed Waste by Resin'!$A538,'Resin Fractions'!$A$24:$A$41,0),MATCH('Disposed Waste by Resin'!J$1,'Resin Fractions'!$A$24:$I$24,0)))*$E538</f>
        <v>90.835649244038805</v>
      </c>
      <c r="K538" s="9">
        <f>(INDEX('Resin Fractions'!$A$24:$I$41,MATCH('Disposed Waste by Resin'!$A538,'Resin Fractions'!$A$24:$A$41,0),MATCH('Disposed Waste by Resin'!K$1,'Resin Fractions'!$A$24:$I$24,0)))*$E538</f>
        <v>518.59362443875045</v>
      </c>
      <c r="L538" s="9">
        <f>(INDEX('Resin Fractions'!$A$24:$I$41,MATCH('Disposed Waste by Resin'!$A538,'Resin Fractions'!$A$24:$A$41,0),MATCH('Disposed Waste by Resin'!L$1,'Resin Fractions'!$A$24:$I$24,0)))*$E538</f>
        <v>267.546892943893</v>
      </c>
      <c r="M538" s="9">
        <f>(INDEX('Resin Fractions'!$A$24:$I$41,MATCH('Disposed Waste by Resin'!$A538,'Resin Fractions'!$A$24:$A$41,0),MATCH('Disposed Waste by Resin'!M$1,'Resin Fractions'!$A$24:$I$24,0)))*$E538</f>
        <v>4691.6787549408173</v>
      </c>
    </row>
    <row r="539" spans="1:13" x14ac:dyDescent="0.2">
      <c r="A539" s="37">
        <f>'DRS County Waste Raw'!A538</f>
        <v>2012</v>
      </c>
      <c r="B539" s="63" t="str">
        <f>'DRS County Waste Raw'!B538</f>
        <v>merced</v>
      </c>
      <c r="C539" s="63" t="str">
        <f>'DRS County Waste Raw'!C538</f>
        <v>Central Valley </v>
      </c>
      <c r="D539" s="63">
        <f>'DRS County Waste Raw'!D538</f>
        <v>262329</v>
      </c>
      <c r="E539" s="68">
        <f>'DRS County Waste Raw'!E538</f>
        <v>183176.6152450091</v>
      </c>
      <c r="F539" s="9">
        <f>(INDEX('Resin Fractions'!$A$24:$I$41,MATCH('Disposed Waste by Resin'!$A539,'Resin Fractions'!$A$24:$A$41,0),MATCH('Disposed Waste by Resin'!F$1,'Resin Fractions'!$A$24:$I$24,0)))*$E539</f>
        <v>1640.96440168296</v>
      </c>
      <c r="G539" s="9">
        <f>(INDEX('Resin Fractions'!$A$24:$I$41,MATCH('Disposed Waste by Resin'!$A539,'Resin Fractions'!$A$24:$A$41,0),MATCH('Disposed Waste by Resin'!G$1,'Resin Fractions'!$A$24:$I$24,0)))*$E539</f>
        <v>2994.1644972290287</v>
      </c>
      <c r="H539" s="9">
        <f>(INDEX('Resin Fractions'!$A$24:$I$41,MATCH('Disposed Waste by Resin'!$A539,'Resin Fractions'!$A$24:$A$41,0),MATCH('Disposed Waste by Resin'!H$1,'Resin Fractions'!$A$24:$I$24,0)))*$E539</f>
        <v>4071.5024667947491</v>
      </c>
      <c r="I539" s="9">
        <f>(INDEX('Resin Fractions'!$A$24:$I$41,MATCH('Disposed Waste by Resin'!$A539,'Resin Fractions'!$A$24:$A$41,0),MATCH('Disposed Waste by Resin'!I$1,'Resin Fractions'!$A$24:$I$24,0)))*$E539</f>
        <v>6326.0908574427795</v>
      </c>
      <c r="J539" s="9">
        <f>(INDEX('Resin Fractions'!$A$24:$I$41,MATCH('Disposed Waste by Resin'!$A539,'Resin Fractions'!$A$24:$A$41,0),MATCH('Disposed Waste by Resin'!J$1,'Resin Fractions'!$A$24:$I$24,0)))*$E539</f>
        <v>357.95898931364587</v>
      </c>
      <c r="K539" s="9">
        <f>(INDEX('Resin Fractions'!$A$24:$I$41,MATCH('Disposed Waste by Resin'!$A539,'Resin Fractions'!$A$24:$A$41,0),MATCH('Disposed Waste by Resin'!K$1,'Resin Fractions'!$A$24:$I$24,0)))*$E539</f>
        <v>2043.6387168860147</v>
      </c>
      <c r="L539" s="9">
        <f>(INDEX('Resin Fractions'!$A$24:$I$41,MATCH('Disposed Waste by Resin'!$A539,'Resin Fractions'!$A$24:$A$41,0),MATCH('Disposed Waste by Resin'!L$1,'Resin Fractions'!$A$24:$I$24,0)))*$E539</f>
        <v>1054.3307191530557</v>
      </c>
      <c r="M539" s="9">
        <f>(INDEX('Resin Fractions'!$A$24:$I$41,MATCH('Disposed Waste by Resin'!$A539,'Resin Fractions'!$A$24:$A$41,0),MATCH('Disposed Waste by Resin'!M$1,'Resin Fractions'!$A$24:$I$24,0)))*$E539</f>
        <v>18488.650648502233</v>
      </c>
    </row>
    <row r="540" spans="1:13" x14ac:dyDescent="0.2">
      <c r="A540" s="37">
        <f>'DRS County Waste Raw'!A539</f>
        <v>2012</v>
      </c>
      <c r="B540" s="63" t="str">
        <f>'DRS County Waste Raw'!B539</f>
        <v>modoc</v>
      </c>
      <c r="C540" s="63" t="str">
        <f>'DRS County Waste Raw'!C539</f>
        <v>Mountain </v>
      </c>
      <c r="D540" s="63">
        <f>'DRS County Waste Raw'!D539</f>
        <v>9659</v>
      </c>
      <c r="E540" s="68">
        <f>'DRS County Waste Raw'!E539</f>
        <v>97.921960072595269</v>
      </c>
      <c r="F540" s="9">
        <f>(INDEX('Resin Fractions'!$A$24:$I$41,MATCH('Disposed Waste by Resin'!$A540,'Resin Fractions'!$A$24:$A$41,0),MATCH('Disposed Waste by Resin'!F$1,'Resin Fractions'!$A$24:$I$24,0)))*$E540</f>
        <v>0.87722142047019358</v>
      </c>
      <c r="G540" s="9">
        <f>(INDEX('Resin Fractions'!$A$24:$I$41,MATCH('Disposed Waste by Resin'!$A540,'Resin Fractions'!$A$24:$A$41,0),MATCH('Disposed Waste by Resin'!G$1,'Resin Fractions'!$A$24:$I$24,0)))*$E540</f>
        <v>1.6006107327416168</v>
      </c>
      <c r="H540" s="9">
        <f>(INDEX('Resin Fractions'!$A$24:$I$41,MATCH('Disposed Waste by Resin'!$A540,'Resin Fractions'!$A$24:$A$41,0),MATCH('Disposed Waste by Resin'!H$1,'Resin Fractions'!$A$24:$I$24,0)))*$E540</f>
        <v>2.1765305656274889</v>
      </c>
      <c r="I540" s="9">
        <f>(INDEX('Resin Fractions'!$A$24:$I$41,MATCH('Disposed Waste by Resin'!$A540,'Resin Fractions'!$A$24:$A$41,0),MATCH('Disposed Waste by Resin'!I$1,'Resin Fractions'!$A$24:$I$24,0)))*$E540</f>
        <v>3.3817811052439999</v>
      </c>
      <c r="J540" s="9">
        <f>(INDEX('Resin Fractions'!$A$24:$I$41,MATCH('Disposed Waste by Resin'!$A540,'Resin Fractions'!$A$24:$A$41,0),MATCH('Disposed Waste by Resin'!J$1,'Resin Fractions'!$A$24:$I$24,0)))*$E540</f>
        <v>0.19135655395921194</v>
      </c>
      <c r="K540" s="9">
        <f>(INDEX('Resin Fractions'!$A$24:$I$41,MATCH('Disposed Waste by Resin'!$A540,'Resin Fractions'!$A$24:$A$41,0),MATCH('Disposed Waste by Resin'!K$1,'Resin Fractions'!$A$24:$I$24,0)))*$E540</f>
        <v>1.0924817481208187</v>
      </c>
      <c r="L540" s="9">
        <f>(INDEX('Resin Fractions'!$A$24:$I$41,MATCH('Disposed Waste by Resin'!$A540,'Resin Fractions'!$A$24:$A$41,0),MATCH('Disposed Waste by Resin'!L$1,'Resin Fractions'!$A$24:$I$24,0)))*$E540</f>
        <v>0.56362069168121687</v>
      </c>
      <c r="M540" s="9">
        <f>(INDEX('Resin Fractions'!$A$24:$I$41,MATCH('Disposed Waste by Resin'!$A540,'Resin Fractions'!$A$24:$A$41,0),MATCH('Disposed Waste by Resin'!M$1,'Resin Fractions'!$A$24:$I$24,0)))*$E540</f>
        <v>9.8836028178445474</v>
      </c>
    </row>
    <row r="541" spans="1:13" x14ac:dyDescent="0.2">
      <c r="A541" s="37">
        <f>'DRS County Waste Raw'!A540</f>
        <v>2012</v>
      </c>
      <c r="B541" s="63" t="str">
        <f>'DRS County Waste Raw'!B540</f>
        <v>mono</v>
      </c>
      <c r="C541" s="63" t="str">
        <f>'DRS County Waste Raw'!C540</f>
        <v>Mountain </v>
      </c>
      <c r="D541" s="63">
        <f>'DRS County Waste Raw'!D540</f>
        <v>14225</v>
      </c>
      <c r="E541" s="68">
        <f>'DRS County Waste Raw'!E540</f>
        <v>19386.905626134299</v>
      </c>
      <c r="F541" s="9">
        <f>(INDEX('Resin Fractions'!$A$24:$I$41,MATCH('Disposed Waste by Resin'!$A541,'Resin Fractions'!$A$24:$A$41,0),MATCH('Disposed Waste by Resin'!F$1,'Resin Fractions'!$A$24:$I$24,0)))*$E541</f>
        <v>173.67512741034926</v>
      </c>
      <c r="G541" s="9">
        <f>(INDEX('Resin Fractions'!$A$24:$I$41,MATCH('Disposed Waste by Resin'!$A541,'Resin Fractions'!$A$24:$A$41,0),MATCH('Disposed Waste by Resin'!G$1,'Resin Fractions'!$A$24:$I$24,0)))*$E541</f>
        <v>316.89407765974437</v>
      </c>
      <c r="H541" s="9">
        <f>(INDEX('Resin Fractions'!$A$24:$I$41,MATCH('Disposed Waste by Resin'!$A541,'Resin Fractions'!$A$24:$A$41,0),MATCH('Disposed Waste by Resin'!H$1,'Resin Fractions'!$A$24:$I$24,0)))*$E541</f>
        <v>430.91654453132196</v>
      </c>
      <c r="I541" s="9">
        <f>(INDEX('Resin Fractions'!$A$24:$I$41,MATCH('Disposed Waste by Resin'!$A541,'Resin Fractions'!$A$24:$A$41,0),MATCH('Disposed Waste by Resin'!I$1,'Resin Fractions'!$A$24:$I$24,0)))*$E541</f>
        <v>669.53593542249803</v>
      </c>
      <c r="J541" s="9">
        <f>(INDEX('Resin Fractions'!$A$24:$I$41,MATCH('Disposed Waste by Resin'!$A541,'Resin Fractions'!$A$24:$A$41,0),MATCH('Disposed Waste by Resin'!J$1,'Resin Fractions'!$A$24:$I$24,0)))*$E541</f>
        <v>37.885388015101185</v>
      </c>
      <c r="K541" s="9">
        <f>(INDEX('Resin Fractions'!$A$24:$I$41,MATCH('Disposed Waste by Resin'!$A541,'Resin Fractions'!$A$24:$A$41,0),MATCH('Disposed Waste by Resin'!K$1,'Resin Fractions'!$A$24:$I$24,0)))*$E541</f>
        <v>216.29306167268999</v>
      </c>
      <c r="L541" s="9">
        <f>(INDEX('Resin Fractions'!$A$24:$I$41,MATCH('Disposed Waste by Resin'!$A541,'Resin Fractions'!$A$24:$A$41,0),MATCH('Disposed Waste by Resin'!L$1,'Resin Fractions'!$A$24:$I$24,0)))*$E541</f>
        <v>111.58744320946568</v>
      </c>
      <c r="M541" s="9">
        <f>(INDEX('Resin Fractions'!$A$24:$I$41,MATCH('Disposed Waste by Resin'!$A541,'Resin Fractions'!$A$24:$A$41,0),MATCH('Disposed Waste by Resin'!M$1,'Resin Fractions'!$A$24:$I$24,0)))*$E541</f>
        <v>1956.7875779211704</v>
      </c>
    </row>
    <row r="542" spans="1:13" x14ac:dyDescent="0.2">
      <c r="A542" s="37">
        <f>'DRS County Waste Raw'!A541</f>
        <v>2012</v>
      </c>
      <c r="B542" s="63" t="str">
        <f>'DRS County Waste Raw'!B541</f>
        <v>monterey</v>
      </c>
      <c r="C542" s="63" t="str">
        <f>'DRS County Waste Raw'!C541</f>
        <v>Coastal </v>
      </c>
      <c r="D542" s="63">
        <f>'DRS County Waste Raw'!D541</f>
        <v>422621</v>
      </c>
      <c r="E542" s="68">
        <f>'DRS County Waste Raw'!E541</f>
        <v>295828.66606170603</v>
      </c>
      <c r="F542" s="9">
        <f>(INDEX('Resin Fractions'!$A$24:$I$41,MATCH('Disposed Waste by Resin'!$A542,'Resin Fractions'!$A$24:$A$41,0),MATCH('Disposed Waste by Resin'!F$1,'Resin Fractions'!$A$24:$I$24,0)))*$E542</f>
        <v>2650.1434659402694</v>
      </c>
      <c r="G542" s="9">
        <f>(INDEX('Resin Fractions'!$A$24:$I$41,MATCH('Disposed Waste by Resin'!$A542,'Resin Fractions'!$A$24:$A$41,0),MATCH('Disposed Waste by Resin'!G$1,'Resin Fractions'!$A$24:$I$24,0)))*$E542</f>
        <v>4835.5500400519386</v>
      </c>
      <c r="H542" s="9">
        <f>(INDEX('Resin Fractions'!$A$24:$I$41,MATCH('Disposed Waste by Resin'!$A542,'Resin Fractions'!$A$24:$A$41,0),MATCH('Disposed Waste by Resin'!H$1,'Resin Fractions'!$A$24:$I$24,0)))*$E542</f>
        <v>6575.4416414332863</v>
      </c>
      <c r="I542" s="9">
        <f>(INDEX('Resin Fractions'!$A$24:$I$41,MATCH('Disposed Waste by Resin'!$A542,'Resin Fractions'!$A$24:$A$41,0),MATCH('Disposed Waste by Resin'!I$1,'Resin Fractions'!$A$24:$I$24,0)))*$E542</f>
        <v>10216.582598380781</v>
      </c>
      <c r="J542" s="9">
        <f>(INDEX('Resin Fractions'!$A$24:$I$41,MATCH('Disposed Waste by Resin'!$A542,'Resin Fractions'!$A$24:$A$41,0),MATCH('Disposed Waste by Resin'!J$1,'Resin Fractions'!$A$24:$I$24,0)))*$E542</f>
        <v>578.10070445843974</v>
      </c>
      <c r="K542" s="9">
        <f>(INDEX('Resin Fractions'!$A$24:$I$41,MATCH('Disposed Waste by Resin'!$A542,'Resin Fractions'!$A$24:$A$41,0),MATCH('Disposed Waste by Resin'!K$1,'Resin Fractions'!$A$24:$I$24,0)))*$E542</f>
        <v>3300.4590390525764</v>
      </c>
      <c r="L542" s="9">
        <f>(INDEX('Resin Fractions'!$A$24:$I$41,MATCH('Disposed Waste by Resin'!$A542,'Resin Fractions'!$A$24:$A$41,0),MATCH('Disposed Waste by Resin'!L$1,'Resin Fractions'!$A$24:$I$24,0)))*$E542</f>
        <v>1702.7350888525921</v>
      </c>
      <c r="M542" s="9">
        <f>(INDEX('Resin Fractions'!$A$24:$I$41,MATCH('Disposed Waste by Resin'!$A542,'Resin Fractions'!$A$24:$A$41,0),MATCH('Disposed Waste by Resin'!M$1,'Resin Fractions'!$A$24:$I$24,0)))*$E542</f>
        <v>29859.012578169884</v>
      </c>
    </row>
    <row r="543" spans="1:13" x14ac:dyDescent="0.2">
      <c r="A543" s="37">
        <f>'DRS County Waste Raw'!A542</f>
        <v>2012</v>
      </c>
      <c r="B543" s="63" t="str">
        <f>'DRS County Waste Raw'!B542</f>
        <v>napa</v>
      </c>
      <c r="C543" s="63" t="str">
        <f>'DRS County Waste Raw'!C542</f>
        <v>Bay Area </v>
      </c>
      <c r="D543" s="63">
        <f>'DRS County Waste Raw'!D542</f>
        <v>138374</v>
      </c>
      <c r="E543" s="68">
        <f>'DRS County Waste Raw'!E542</f>
        <v>90306.823956442822</v>
      </c>
      <c r="F543" s="9">
        <f>(INDEX('Resin Fractions'!$A$24:$I$41,MATCH('Disposed Waste by Resin'!$A543,'Resin Fractions'!$A$24:$A$41,0),MATCH('Disposed Waste by Resin'!F$1,'Resin Fractions'!$A$24:$I$24,0)))*$E543</f>
        <v>809.00219246523193</v>
      </c>
      <c r="G543" s="9">
        <f>(INDEX('Resin Fractions'!$A$24:$I$41,MATCH('Disposed Waste by Resin'!$A543,'Resin Fractions'!$A$24:$A$41,0),MATCH('Disposed Waste by Resin'!G$1,'Resin Fractions'!$A$24:$I$24,0)))*$E543</f>
        <v>1476.1353996318057</v>
      </c>
      <c r="H543" s="9">
        <f>(INDEX('Resin Fractions'!$A$24:$I$41,MATCH('Disposed Waste by Resin'!$A543,'Resin Fractions'!$A$24:$A$41,0),MATCH('Disposed Waste by Resin'!H$1,'Resin Fractions'!$A$24:$I$24,0)))*$E543</f>
        <v>2007.2674452208721</v>
      </c>
      <c r="I543" s="9">
        <f>(INDEX('Resin Fractions'!$A$24:$I$41,MATCH('Disposed Waste by Resin'!$A543,'Resin Fractions'!$A$24:$A$41,0),MATCH('Disposed Waste by Resin'!I$1,'Resin Fractions'!$A$24:$I$24,0)))*$E543</f>
        <v>3118.7887855194608</v>
      </c>
      <c r="J543" s="9">
        <f>(INDEX('Resin Fractions'!$A$24:$I$41,MATCH('Disposed Waste by Resin'!$A543,'Resin Fractions'!$A$24:$A$41,0),MATCH('Disposed Waste by Resin'!J$1,'Resin Fractions'!$A$24:$I$24,0)))*$E543</f>
        <v>176.47525252246621</v>
      </c>
      <c r="K543" s="9">
        <f>(INDEX('Resin Fractions'!$A$24:$I$41,MATCH('Disposed Waste by Resin'!$A543,'Resin Fractions'!$A$24:$A$41,0),MATCH('Disposed Waste by Resin'!K$1,'Resin Fractions'!$A$24:$I$24,0)))*$E543</f>
        <v>1007.5222843786249</v>
      </c>
      <c r="L543" s="9">
        <f>(INDEX('Resin Fractions'!$A$24:$I$41,MATCH('Disposed Waste by Resin'!$A543,'Resin Fractions'!$A$24:$A$41,0),MATCH('Disposed Waste by Resin'!L$1,'Resin Fractions'!$A$24:$I$24,0)))*$E543</f>
        <v>519.78937660285749</v>
      </c>
      <c r="M543" s="9">
        <f>(INDEX('Resin Fractions'!$A$24:$I$41,MATCH('Disposed Waste by Resin'!$A543,'Resin Fractions'!$A$24:$A$41,0),MATCH('Disposed Waste by Resin'!M$1,'Resin Fractions'!$A$24:$I$24,0)))*$E543</f>
        <v>9114.9807363413202</v>
      </c>
    </row>
    <row r="544" spans="1:13" x14ac:dyDescent="0.2">
      <c r="A544" s="37">
        <f>'DRS County Waste Raw'!A543</f>
        <v>2012</v>
      </c>
      <c r="B544" s="63" t="str">
        <f>'DRS County Waste Raw'!B543</f>
        <v>nevada</v>
      </c>
      <c r="C544" s="63" t="str">
        <f>'DRS County Waste Raw'!C543</f>
        <v>Mountain </v>
      </c>
      <c r="D544" s="63">
        <f>'DRS County Waste Raw'!D543</f>
        <v>98090</v>
      </c>
      <c r="E544" s="68">
        <f>'DRS County Waste Raw'!E543</f>
        <v>30702.940108892919</v>
      </c>
      <c r="F544" s="9">
        <f>(INDEX('Resin Fractions'!$A$24:$I$41,MATCH('Disposed Waste by Resin'!$A544,'Resin Fractions'!$A$24:$A$41,0),MATCH('Disposed Waste by Resin'!F$1,'Resin Fractions'!$A$24:$I$24,0)))*$E544</f>
        <v>275.0483825585917</v>
      </c>
      <c r="G544" s="9">
        <f>(INDEX('Resin Fractions'!$A$24:$I$41,MATCH('Disposed Waste by Resin'!$A544,'Resin Fractions'!$A$24:$A$41,0),MATCH('Disposed Waste by Resin'!G$1,'Resin Fractions'!$A$24:$I$24,0)))*$E544</f>
        <v>501.86347810628132</v>
      </c>
      <c r="H544" s="9">
        <f>(INDEX('Resin Fractions'!$A$24:$I$41,MATCH('Disposed Waste by Resin'!$A544,'Resin Fractions'!$A$24:$A$41,0),MATCH('Disposed Waste by Resin'!H$1,'Resin Fractions'!$A$24:$I$24,0)))*$E544</f>
        <v>682.44025703829539</v>
      </c>
      <c r="I544" s="9">
        <f>(INDEX('Resin Fractions'!$A$24:$I$41,MATCH('Disposed Waste by Resin'!$A544,'Resin Fractions'!$A$24:$A$41,0),MATCH('Disposed Waste by Resin'!I$1,'Resin Fractions'!$A$24:$I$24,0)))*$E544</f>
        <v>1060.3405268717715</v>
      </c>
      <c r="J544" s="9">
        <f>(INDEX('Resin Fractions'!$A$24:$I$41,MATCH('Disposed Waste by Resin'!$A544,'Resin Fractions'!$A$24:$A$41,0),MATCH('Disposed Waste by Resin'!J$1,'Resin Fractions'!$A$24:$I$24,0)))*$E544</f>
        <v>59.998889026508301</v>
      </c>
      <c r="K544" s="9">
        <f>(INDEX('Resin Fractions'!$A$24:$I$41,MATCH('Disposed Waste by Resin'!$A544,'Resin Fractions'!$A$24:$A$41,0),MATCH('Disposed Waste by Resin'!K$1,'Resin Fractions'!$A$24:$I$24,0)))*$E544</f>
        <v>342.54218009673411</v>
      </c>
      <c r="L544" s="9">
        <f>(INDEX('Resin Fractions'!$A$24:$I$41,MATCH('Disposed Waste by Resin'!$A544,'Resin Fractions'!$A$24:$A$41,0),MATCH('Disposed Waste by Resin'!L$1,'Resin Fractions'!$A$24:$I$24,0)))*$E544</f>
        <v>176.72044481127764</v>
      </c>
      <c r="M544" s="9">
        <f>(INDEX('Resin Fractions'!$A$24:$I$41,MATCH('Disposed Waste by Resin'!$A544,'Resin Fractions'!$A$24:$A$41,0),MATCH('Disposed Waste by Resin'!M$1,'Resin Fractions'!$A$24:$I$24,0)))*$E544</f>
        <v>3098.9541585094598</v>
      </c>
    </row>
    <row r="545" spans="1:13" x14ac:dyDescent="0.2">
      <c r="A545" s="37">
        <f>'DRS County Waste Raw'!A544</f>
        <v>2012</v>
      </c>
      <c r="B545" s="63" t="str">
        <f>'DRS County Waste Raw'!B544</f>
        <v>orange</v>
      </c>
      <c r="C545" s="63" t="str">
        <f>'DRS County Waste Raw'!C544</f>
        <v>Southern </v>
      </c>
      <c r="D545" s="63">
        <f>'DRS County Waste Raw'!D544</f>
        <v>3072381</v>
      </c>
      <c r="E545" s="68">
        <f>'DRS County Waste Raw'!E544</f>
        <v>2446204.8638838469</v>
      </c>
      <c r="F545" s="9">
        <f>(INDEX('Resin Fractions'!$A$24:$I$41,MATCH('Disposed Waste by Resin'!$A545,'Resin Fractions'!$A$24:$A$41,0),MATCH('Disposed Waste by Resin'!F$1,'Resin Fractions'!$A$24:$I$24,0)))*$E545</f>
        <v>21914.01503673365</v>
      </c>
      <c r="G545" s="9">
        <f>(INDEX('Resin Fractions'!$A$24:$I$41,MATCH('Disposed Waste by Resin'!$A545,'Resin Fractions'!$A$24:$A$41,0),MATCH('Disposed Waste by Resin'!G$1,'Resin Fractions'!$A$24:$I$24,0)))*$E545</f>
        <v>39985.12444720776</v>
      </c>
      <c r="H545" s="9">
        <f>(INDEX('Resin Fractions'!$A$24:$I$41,MATCH('Disposed Waste by Resin'!$A545,'Resin Fractions'!$A$24:$A$41,0),MATCH('Disposed Waste by Resin'!H$1,'Resin Fractions'!$A$24:$I$24,0)))*$E545</f>
        <v>54372.274126076045</v>
      </c>
      <c r="I545" s="9">
        <f>(INDEX('Resin Fractions'!$A$24:$I$41,MATCH('Disposed Waste by Resin'!$A545,'Resin Fractions'!$A$24:$A$41,0),MATCH('Disposed Waste by Resin'!I$1,'Resin Fractions'!$A$24:$I$24,0)))*$E545</f>
        <v>84480.839457313312</v>
      </c>
      <c r="J545" s="9">
        <f>(INDEX('Resin Fractions'!$A$24:$I$41,MATCH('Disposed Waste by Resin'!$A545,'Resin Fractions'!$A$24:$A$41,0),MATCH('Disposed Waste by Resin'!J$1,'Resin Fractions'!$A$24:$I$24,0)))*$E545</f>
        <v>4780.310082478416</v>
      </c>
      <c r="K545" s="9">
        <f>(INDEX('Resin Fractions'!$A$24:$I$41,MATCH('Disposed Waste by Resin'!$A545,'Resin Fractions'!$A$24:$A$41,0),MATCH('Disposed Waste by Resin'!K$1,'Resin Fractions'!$A$24:$I$24,0)))*$E545</f>
        <v>27291.46928815807</v>
      </c>
      <c r="L545" s="9">
        <f>(INDEX('Resin Fractions'!$A$24:$I$41,MATCH('Disposed Waste by Resin'!$A545,'Resin Fractions'!$A$24:$A$41,0),MATCH('Disposed Waste by Resin'!L$1,'Resin Fractions'!$A$24:$I$24,0)))*$E545</f>
        <v>14079.902775169498</v>
      </c>
      <c r="M545" s="9">
        <f>(INDEX('Resin Fractions'!$A$24:$I$41,MATCH('Disposed Waste by Resin'!$A545,'Resin Fractions'!$A$24:$A$41,0),MATCH('Disposed Waste by Resin'!M$1,'Resin Fractions'!$A$24:$I$24,0)))*$E545</f>
        <v>246903.93521313675</v>
      </c>
    </row>
    <row r="546" spans="1:13" x14ac:dyDescent="0.2">
      <c r="A546" s="37">
        <f>'DRS County Waste Raw'!A545</f>
        <v>2012</v>
      </c>
      <c r="B546" s="63" t="str">
        <f>'DRS County Waste Raw'!B545</f>
        <v>placer</v>
      </c>
      <c r="C546" s="63" t="str">
        <f>'DRS County Waste Raw'!C545</f>
        <v>Central Valley </v>
      </c>
      <c r="D546" s="63">
        <f>'DRS County Waste Raw'!D545</f>
        <v>359648</v>
      </c>
      <c r="E546" s="68">
        <f>'DRS County Waste Raw'!E545</f>
        <v>189074.43738656989</v>
      </c>
      <c r="F546" s="9">
        <f>(INDEX('Resin Fractions'!$A$24:$I$41,MATCH('Disposed Waste by Resin'!$A546,'Resin Fractions'!$A$24:$A$41,0),MATCH('Disposed Waste by Resin'!F$1,'Resin Fractions'!$A$24:$I$24,0)))*$E546</f>
        <v>1693.7992909444183</v>
      </c>
      <c r="G546" s="9">
        <f>(INDEX('Resin Fractions'!$A$24:$I$41,MATCH('Disposed Waste by Resin'!$A546,'Resin Fractions'!$A$24:$A$41,0),MATCH('Disposed Waste by Resin'!G$1,'Resin Fractions'!$A$24:$I$24,0)))*$E546</f>
        <v>3090.5689953884284</v>
      </c>
      <c r="H546" s="9">
        <f>(INDEX('Resin Fractions'!$A$24:$I$41,MATCH('Disposed Waste by Resin'!$A546,'Resin Fractions'!$A$24:$A$41,0),MATCH('Disposed Waste by Resin'!H$1,'Resin Fractions'!$A$24:$I$24,0)))*$E546</f>
        <v>4202.5945134840204</v>
      </c>
      <c r="I546" s="9">
        <f>(INDEX('Resin Fractions'!$A$24:$I$41,MATCH('Disposed Waste by Resin'!$A546,'Resin Fractions'!$A$24:$A$41,0),MATCH('Disposed Waste by Resin'!I$1,'Resin Fractions'!$A$24:$I$24,0)))*$E546</f>
        <v>6529.7749285707823</v>
      </c>
      <c r="J546" s="9">
        <f>(INDEX('Resin Fractions'!$A$24:$I$41,MATCH('Disposed Waste by Resin'!$A546,'Resin Fractions'!$A$24:$A$41,0),MATCH('Disposed Waste by Resin'!J$1,'Resin Fractions'!$A$24:$I$24,0)))*$E546</f>
        <v>369.48436033396371</v>
      </c>
      <c r="K546" s="9">
        <f>(INDEX('Resin Fractions'!$A$24:$I$41,MATCH('Disposed Waste by Resin'!$A546,'Resin Fractions'!$A$24:$A$41,0),MATCH('Disposed Waste by Resin'!K$1,'Resin Fractions'!$A$24:$I$24,0)))*$E546</f>
        <v>2109.438697181969</v>
      </c>
      <c r="L546" s="9">
        <f>(INDEX('Resin Fractions'!$A$24:$I$41,MATCH('Disposed Waste by Resin'!$A546,'Resin Fractions'!$A$24:$A$41,0),MATCH('Disposed Waste by Resin'!L$1,'Resin Fractions'!$A$24:$I$24,0)))*$E546</f>
        <v>1088.277492607906</v>
      </c>
      <c r="M546" s="9">
        <f>(INDEX('Resin Fractions'!$A$24:$I$41,MATCH('Disposed Waste by Resin'!$A546,'Resin Fractions'!$A$24:$A$41,0),MATCH('Disposed Waste by Resin'!M$1,'Resin Fractions'!$A$24:$I$24,0)))*$E546</f>
        <v>19083.93827851149</v>
      </c>
    </row>
    <row r="547" spans="1:13" x14ac:dyDescent="0.2">
      <c r="A547" s="37">
        <f>'DRS County Waste Raw'!A546</f>
        <v>2012</v>
      </c>
      <c r="B547" s="63" t="str">
        <f>'DRS County Waste Raw'!B546</f>
        <v>plumas</v>
      </c>
      <c r="C547" s="63" t="str">
        <f>'DRS County Waste Raw'!C546</f>
        <v>Mountain </v>
      </c>
      <c r="D547" s="63">
        <f>'DRS County Waste Raw'!D546</f>
        <v>19426</v>
      </c>
      <c r="E547" s="68">
        <f>'DRS County Waste Raw'!E546</f>
        <v>127.83121597096191</v>
      </c>
      <c r="F547" s="9">
        <f>(INDEX('Resin Fractions'!$A$24:$I$41,MATCH('Disposed Waste by Resin'!$A547,'Resin Fractions'!$A$24:$A$41,0),MATCH('Disposed Waste by Resin'!F$1,'Resin Fractions'!$A$24:$I$24,0)))*$E547</f>
        <v>1.1451596840110851</v>
      </c>
      <c r="G547" s="9">
        <f>(INDEX('Resin Fractions'!$A$24:$I$41,MATCH('Disposed Waste by Resin'!$A547,'Resin Fractions'!$A$24:$A$41,0),MATCH('Disposed Waste by Resin'!G$1,'Resin Fractions'!$A$24:$I$24,0)))*$E547</f>
        <v>2.0895008240321715</v>
      </c>
      <c r="H547" s="9">
        <f>(INDEX('Resin Fractions'!$A$24:$I$41,MATCH('Disposed Waste by Resin'!$A547,'Resin Fractions'!$A$24:$A$41,0),MATCH('Disposed Waste by Resin'!H$1,'Resin Fractions'!$A$24:$I$24,0)))*$E547</f>
        <v>2.8413294484287315</v>
      </c>
      <c r="I547" s="9">
        <f>(INDEX('Resin Fractions'!$A$24:$I$41,MATCH('Disposed Waste by Resin'!$A547,'Resin Fractions'!$A$24:$A$41,0),MATCH('Disposed Waste by Resin'!I$1,'Resin Fractions'!$A$24:$I$24,0)))*$E547</f>
        <v>4.4147113733270542</v>
      </c>
      <c r="J547" s="9">
        <f>(INDEX('Resin Fractions'!$A$24:$I$41,MATCH('Disposed Waste by Resin'!$A547,'Resin Fractions'!$A$24:$A$41,0),MATCH('Disposed Waste by Resin'!J$1,'Resin Fractions'!$A$24:$I$24,0)))*$E547</f>
        <v>0.24980444589226386</v>
      </c>
      <c r="K547" s="9">
        <f>(INDEX('Resin Fractions'!$A$24:$I$41,MATCH('Disposed Waste by Resin'!$A547,'Resin Fractions'!$A$24:$A$41,0),MATCH('Disposed Waste by Resin'!K$1,'Resin Fractions'!$A$24:$I$24,0)))*$E547</f>
        <v>1.4261690654969863</v>
      </c>
      <c r="L547" s="9">
        <f>(INDEX('Resin Fractions'!$A$24:$I$41,MATCH('Disposed Waste by Resin'!$A547,'Resin Fractions'!$A$24:$A$41,0),MATCH('Disposed Waste by Resin'!L$1,'Resin Fractions'!$A$24:$I$24,0)))*$E547</f>
        <v>0.73577283696722318</v>
      </c>
      <c r="M547" s="9">
        <f>(INDEX('Resin Fractions'!$A$24:$I$41,MATCH('Disposed Waste by Resin'!$A547,'Resin Fractions'!$A$24:$A$41,0),MATCH('Disposed Waste by Resin'!M$1,'Resin Fractions'!$A$24:$I$24,0)))*$E547</f>
        <v>12.902447678155516</v>
      </c>
    </row>
    <row r="548" spans="1:13" x14ac:dyDescent="0.2">
      <c r="A548" s="37">
        <f>'DRS County Waste Raw'!A547</f>
        <v>2012</v>
      </c>
      <c r="B548" s="63" t="str">
        <f>'DRS County Waste Raw'!B547</f>
        <v>riverside</v>
      </c>
      <c r="C548" s="63" t="str">
        <f>'DRS County Waste Raw'!C547</f>
        <v>Southern </v>
      </c>
      <c r="D548" s="63">
        <f>'DRS County Waste Raw'!D547</f>
        <v>2244472</v>
      </c>
      <c r="E548" s="68">
        <f>'DRS County Waste Raw'!E547</f>
        <v>1583102.0871143369</v>
      </c>
      <c r="F548" s="9">
        <f>(INDEX('Resin Fractions'!$A$24:$I$41,MATCH('Disposed Waste by Resin'!$A548,'Resin Fractions'!$A$24:$A$41,0),MATCH('Disposed Waste by Resin'!F$1,'Resin Fractions'!$A$24:$I$24,0)))*$E548</f>
        <v>14182.018625630239</v>
      </c>
      <c r="G548" s="9">
        <f>(INDEX('Resin Fractions'!$A$24:$I$41,MATCH('Disposed Waste by Resin'!$A548,'Resin Fractions'!$A$24:$A$41,0),MATCH('Disposed Waste by Resin'!G$1,'Resin Fractions'!$A$24:$I$24,0)))*$E548</f>
        <v>25877.037079142527</v>
      </c>
      <c r="H548" s="9">
        <f>(INDEX('Resin Fractions'!$A$24:$I$41,MATCH('Disposed Waste by Resin'!$A548,'Resin Fractions'!$A$24:$A$41,0),MATCH('Disposed Waste by Resin'!H$1,'Resin Fractions'!$A$24:$I$24,0)))*$E548</f>
        <v>35187.91983492313</v>
      </c>
      <c r="I548" s="9">
        <f>(INDEX('Resin Fractions'!$A$24:$I$41,MATCH('Disposed Waste by Resin'!$A548,'Resin Fractions'!$A$24:$A$41,0),MATCH('Disposed Waste by Resin'!I$1,'Resin Fractions'!$A$24:$I$24,0)))*$E548</f>
        <v>54673.177721387437</v>
      </c>
      <c r="J548" s="9">
        <f>(INDEX('Resin Fractions'!$A$24:$I$41,MATCH('Disposed Waste by Resin'!$A548,'Resin Fractions'!$A$24:$A$41,0),MATCH('Disposed Waste by Resin'!J$1,'Resin Fractions'!$A$24:$I$24,0)))*$E548</f>
        <v>3093.657027813279</v>
      </c>
      <c r="K548" s="9">
        <f>(INDEX('Resin Fractions'!$A$24:$I$41,MATCH('Disposed Waste by Resin'!$A548,'Resin Fractions'!$A$24:$A$41,0),MATCH('Disposed Waste by Resin'!K$1,'Resin Fractions'!$A$24:$I$24,0)))*$E548</f>
        <v>17662.127415568484</v>
      </c>
      <c r="L548" s="9">
        <f>(INDEX('Resin Fractions'!$A$24:$I$41,MATCH('Disposed Waste by Resin'!$A548,'Resin Fractions'!$A$24:$A$41,0),MATCH('Disposed Waste by Resin'!L$1,'Resin Fractions'!$A$24:$I$24,0)))*$E548</f>
        <v>9112.0428214454605</v>
      </c>
      <c r="M548" s="9">
        <f>(INDEX('Resin Fractions'!$A$24:$I$41,MATCH('Disposed Waste by Resin'!$A548,'Resin Fractions'!$A$24:$A$41,0),MATCH('Disposed Waste by Resin'!M$1,'Resin Fractions'!$A$24:$I$24,0)))*$E548</f>
        <v>159787.98052591056</v>
      </c>
    </row>
    <row r="549" spans="1:13" x14ac:dyDescent="0.2">
      <c r="A549" s="37">
        <f>'DRS County Waste Raw'!A548</f>
        <v>2012</v>
      </c>
      <c r="B549" s="63" t="str">
        <f>'DRS County Waste Raw'!B548</f>
        <v>sacramento</v>
      </c>
      <c r="C549" s="63" t="str">
        <f>'DRS County Waste Raw'!C548</f>
        <v>Central Valley </v>
      </c>
      <c r="D549" s="63">
        <f>'DRS County Waste Raw'!D548</f>
        <v>1442546</v>
      </c>
      <c r="E549" s="68">
        <f>'DRS County Waste Raw'!E548</f>
        <v>868597.12341197813</v>
      </c>
      <c r="F549" s="9">
        <f>(INDEX('Resin Fractions'!$A$24:$I$41,MATCH('Disposed Waste by Resin'!$A549,'Resin Fractions'!$A$24:$A$41,0),MATCH('Disposed Waste by Resin'!F$1,'Resin Fractions'!$A$24:$I$24,0)))*$E549</f>
        <v>7781.2168164413779</v>
      </c>
      <c r="G549" s="9">
        <f>(INDEX('Resin Fractions'!$A$24:$I$41,MATCH('Disposed Waste by Resin'!$A549,'Resin Fractions'!$A$24:$A$41,0),MATCH('Disposed Waste by Resin'!G$1,'Resin Fractions'!$A$24:$I$24,0)))*$E549</f>
        <v>14197.896744826256</v>
      </c>
      <c r="H549" s="9">
        <f>(INDEX('Resin Fractions'!$A$24:$I$41,MATCH('Disposed Waste by Resin'!$A549,'Resin Fractions'!$A$24:$A$41,0),MATCH('Disposed Waste by Resin'!H$1,'Resin Fractions'!$A$24:$I$24,0)))*$E549</f>
        <v>19306.478208981145</v>
      </c>
      <c r="I549" s="9">
        <f>(INDEX('Resin Fractions'!$A$24:$I$41,MATCH('Disposed Waste by Resin'!$A549,'Resin Fractions'!$A$24:$A$41,0),MATCH('Disposed Waste by Resin'!I$1,'Resin Fractions'!$A$24:$I$24,0)))*$E549</f>
        <v>29997.411590272994</v>
      </c>
      <c r="J549" s="9">
        <f>(INDEX('Resin Fractions'!$A$24:$I$41,MATCH('Disposed Waste by Resin'!$A549,'Resin Fractions'!$A$24:$A$41,0),MATCH('Disposed Waste by Resin'!J$1,'Resin Fractions'!$A$24:$I$24,0)))*$E549</f>
        <v>1697.3899643325969</v>
      </c>
      <c r="K549" s="9">
        <f>(INDEX('Resin Fractions'!$A$24:$I$41,MATCH('Disposed Waste by Resin'!$A549,'Resin Fractions'!$A$24:$A$41,0),MATCH('Disposed Waste by Resin'!K$1,'Resin Fractions'!$A$24:$I$24,0)))*$E549</f>
        <v>9690.6404150237377</v>
      </c>
      <c r="L549" s="9">
        <f>(INDEX('Resin Fractions'!$A$24:$I$41,MATCH('Disposed Waste by Resin'!$A549,'Resin Fractions'!$A$24:$A$41,0),MATCH('Disposed Waste by Resin'!L$1,'Resin Fractions'!$A$24:$I$24,0)))*$E549</f>
        <v>4999.4843968282039</v>
      </c>
      <c r="M549" s="9">
        <f>(INDEX('Resin Fractions'!$A$24:$I$41,MATCH('Disposed Waste by Resin'!$A549,'Resin Fractions'!$A$24:$A$41,0),MATCH('Disposed Waste by Resin'!M$1,'Resin Fractions'!$A$24:$I$24,0)))*$E549</f>
        <v>87670.518136706305</v>
      </c>
    </row>
    <row r="550" spans="1:13" x14ac:dyDescent="0.2">
      <c r="A550" s="37">
        <f>'DRS County Waste Raw'!A549</f>
        <v>2012</v>
      </c>
      <c r="B550" s="63" t="str">
        <f>'DRS County Waste Raw'!B549</f>
        <v>sanbenito</v>
      </c>
      <c r="C550" s="63" t="str">
        <f>'DRS County Waste Raw'!C549</f>
        <v>Coastal </v>
      </c>
      <c r="D550" s="63">
        <f>'DRS County Waste Raw'!D549</f>
        <v>56518</v>
      </c>
      <c r="E550" s="68">
        <f>'DRS County Waste Raw'!E549</f>
        <v>50638.275862068956</v>
      </c>
      <c r="F550" s="9">
        <f>(INDEX('Resin Fractions'!$A$24:$I$41,MATCH('Disposed Waste by Resin'!$A550,'Resin Fractions'!$A$24:$A$41,0),MATCH('Disposed Waste by Resin'!F$1,'Resin Fractions'!$A$24:$I$24,0)))*$E550</f>
        <v>453.63655148399579</v>
      </c>
      <c r="G550" s="9">
        <f>(INDEX('Resin Fractions'!$A$24:$I$41,MATCH('Disposed Waste by Resin'!$A550,'Resin Fractions'!$A$24:$A$41,0),MATCH('Disposed Waste by Resin'!G$1,'Resin Fractions'!$A$24:$I$24,0)))*$E550</f>
        <v>827.72207349883126</v>
      </c>
      <c r="H550" s="9">
        <f>(INDEX('Resin Fractions'!$A$24:$I$41,MATCH('Disposed Waste by Resin'!$A550,'Resin Fractions'!$A$24:$A$41,0),MATCH('Disposed Waste by Resin'!H$1,'Resin Fractions'!$A$24:$I$24,0)))*$E550</f>
        <v>1125.5468653074386</v>
      </c>
      <c r="I550" s="9">
        <f>(INDEX('Resin Fractions'!$A$24:$I$41,MATCH('Disposed Waste by Resin'!$A550,'Resin Fractions'!$A$24:$A$41,0),MATCH('Disposed Waste by Resin'!I$1,'Resin Fractions'!$A$24:$I$24,0)))*$E550</f>
        <v>1748.8167555625143</v>
      </c>
      <c r="J550" s="9">
        <f>(INDEX('Resin Fractions'!$A$24:$I$41,MATCH('Disposed Waste by Resin'!$A550,'Resin Fractions'!$A$24:$A$41,0),MATCH('Disposed Waste by Resin'!J$1,'Resin Fractions'!$A$24:$I$24,0)))*$E550</f>
        <v>98.956004967810287</v>
      </c>
      <c r="K550" s="9">
        <f>(INDEX('Resin Fractions'!$A$24:$I$41,MATCH('Disposed Waste by Resin'!$A550,'Resin Fractions'!$A$24:$A$41,0),MATCH('Disposed Waste by Resin'!K$1,'Resin Fractions'!$A$24:$I$24,0)))*$E550</f>
        <v>564.95388873552338</v>
      </c>
      <c r="L550" s="9">
        <f>(INDEX('Resin Fractions'!$A$24:$I$41,MATCH('Disposed Waste by Resin'!$A550,'Resin Fractions'!$A$24:$A$41,0),MATCH('Disposed Waste by Resin'!L$1,'Resin Fractions'!$A$24:$I$24,0)))*$E550</f>
        <v>291.46455040079496</v>
      </c>
      <c r="M550" s="9">
        <f>(INDEX('Resin Fractions'!$A$24:$I$41,MATCH('Disposed Waste by Resin'!$A550,'Resin Fractions'!$A$24:$A$41,0),MATCH('Disposed Waste by Resin'!M$1,'Resin Fractions'!$A$24:$I$24,0)))*$E550</f>
        <v>5111.0966899569084</v>
      </c>
    </row>
    <row r="551" spans="1:13" x14ac:dyDescent="0.2">
      <c r="A551" s="37">
        <f>'DRS County Waste Raw'!A550</f>
        <v>2012</v>
      </c>
      <c r="B551" s="63" t="str">
        <f>'DRS County Waste Raw'!B550</f>
        <v>sanbernardino</v>
      </c>
      <c r="C551" s="63" t="str">
        <f>'DRS County Waste Raw'!C550</f>
        <v>Southern </v>
      </c>
      <c r="D551" s="63">
        <f>'DRS County Waste Raw'!D550</f>
        <v>2071326</v>
      </c>
      <c r="E551" s="68">
        <f>'DRS County Waste Raw'!E550</f>
        <v>1354204.7822141559</v>
      </c>
      <c r="F551" s="9">
        <f>(INDEX('Resin Fractions'!$A$24:$I$41,MATCH('Disposed Waste by Resin'!$A551,'Resin Fractions'!$A$24:$A$41,0),MATCH('Disposed Waste by Resin'!F$1,'Resin Fractions'!$A$24:$I$24,0)))*$E551</f>
        <v>12131.471242821768</v>
      </c>
      <c r="G551" s="9">
        <f>(INDEX('Resin Fractions'!$A$24:$I$41,MATCH('Disposed Waste by Resin'!$A551,'Resin Fractions'!$A$24:$A$41,0),MATCH('Disposed Waste by Resin'!G$1,'Resin Fractions'!$A$24:$I$24,0)))*$E551</f>
        <v>22135.532286476566</v>
      </c>
      <c r="H551" s="9">
        <f>(INDEX('Resin Fractions'!$A$24:$I$41,MATCH('Disposed Waste by Resin'!$A551,'Resin Fractions'!$A$24:$A$41,0),MATCH('Disposed Waste by Resin'!H$1,'Resin Fractions'!$A$24:$I$24,0)))*$E551</f>
        <v>30100.17465360065</v>
      </c>
      <c r="I551" s="9">
        <f>(INDEX('Resin Fractions'!$A$24:$I$41,MATCH('Disposed Waste by Resin'!$A551,'Resin Fractions'!$A$24:$A$41,0),MATCH('Disposed Waste by Resin'!I$1,'Resin Fractions'!$A$24:$I$24,0)))*$E551</f>
        <v>46768.101268885504</v>
      </c>
      <c r="J551" s="9">
        <f>(INDEX('Resin Fractions'!$A$24:$I$41,MATCH('Disposed Waste by Resin'!$A551,'Resin Fractions'!$A$24:$A$41,0),MATCH('Disposed Waste by Resin'!J$1,'Resin Fractions'!$A$24:$I$24,0)))*$E551</f>
        <v>2646.3518529191342</v>
      </c>
      <c r="K551" s="9">
        <f>(INDEX('Resin Fractions'!$A$24:$I$41,MATCH('Disposed Waste by Resin'!$A551,'Resin Fractions'!$A$24:$A$41,0),MATCH('Disposed Waste by Resin'!K$1,'Resin Fractions'!$A$24:$I$24,0)))*$E551</f>
        <v>15108.398633872273</v>
      </c>
      <c r="L551" s="9">
        <f>(INDEX('Resin Fractions'!$A$24:$I$41,MATCH('Disposed Waste by Resin'!$A551,'Resin Fractions'!$A$24:$A$41,0),MATCH('Disposed Waste by Resin'!L$1,'Resin Fractions'!$A$24:$I$24,0)))*$E551</f>
        <v>7794.5522685994711</v>
      </c>
      <c r="M551" s="9">
        <f>(INDEX('Resin Fractions'!$A$24:$I$41,MATCH('Disposed Waste by Resin'!$A551,'Resin Fractions'!$A$24:$A$41,0),MATCH('Disposed Waste by Resin'!M$1,'Resin Fractions'!$A$24:$I$24,0)))*$E551</f>
        <v>136684.58220717538</v>
      </c>
    </row>
    <row r="552" spans="1:13" x14ac:dyDescent="0.2">
      <c r="A552" s="37">
        <f>'DRS County Waste Raw'!A551</f>
        <v>2012</v>
      </c>
      <c r="B552" s="63" t="str">
        <f>'DRS County Waste Raw'!B551</f>
        <v>sandiego</v>
      </c>
      <c r="C552" s="63" t="str">
        <f>'DRS County Waste Raw'!C551</f>
        <v>Southern </v>
      </c>
      <c r="D552" s="63">
        <f>'DRS County Waste Raw'!D551</f>
        <v>3161808</v>
      </c>
      <c r="E552" s="68">
        <f>'DRS County Waste Raw'!E551</f>
        <v>2609154.1560798539</v>
      </c>
      <c r="F552" s="9">
        <f>(INDEX('Resin Fractions'!$A$24:$I$41,MATCH('Disposed Waste by Resin'!$A552,'Resin Fractions'!$A$24:$A$41,0),MATCH('Disposed Waste by Resin'!F$1,'Resin Fractions'!$A$24:$I$24,0)))*$E552</f>
        <v>23373.775538451773</v>
      </c>
      <c r="G552" s="9">
        <f>(INDEX('Resin Fractions'!$A$24:$I$41,MATCH('Disposed Waste by Resin'!$A552,'Resin Fractions'!$A$24:$A$41,0),MATCH('Disposed Waste by Resin'!G$1,'Resin Fractions'!$A$24:$I$24,0)))*$E552</f>
        <v>42648.657589193674</v>
      </c>
      <c r="H552" s="9">
        <f>(INDEX('Resin Fractions'!$A$24:$I$41,MATCH('Disposed Waste by Resin'!$A552,'Resin Fractions'!$A$24:$A$41,0),MATCH('Disposed Waste by Resin'!H$1,'Resin Fractions'!$A$24:$I$24,0)))*$E552</f>
        <v>57994.179925848039</v>
      </c>
      <c r="I552" s="9">
        <f>(INDEX('Resin Fractions'!$A$24:$I$41,MATCH('Disposed Waste by Resin'!$A552,'Resin Fractions'!$A$24:$A$41,0),MATCH('Disposed Waste by Resin'!I$1,'Resin Fractions'!$A$24:$I$24,0)))*$E552</f>
        <v>90108.370167000976</v>
      </c>
      <c r="J552" s="9">
        <f>(INDEX('Resin Fractions'!$A$24:$I$41,MATCH('Disposed Waste by Resin'!$A552,'Resin Fractions'!$A$24:$A$41,0),MATCH('Disposed Waste by Resin'!J$1,'Resin Fractions'!$A$24:$I$24,0)))*$E552</f>
        <v>5098.7413618523578</v>
      </c>
      <c r="K552" s="9">
        <f>(INDEX('Resin Fractions'!$A$24:$I$41,MATCH('Disposed Waste by Resin'!$A552,'Resin Fractions'!$A$24:$A$41,0),MATCH('Disposed Waste by Resin'!K$1,'Resin Fractions'!$A$24:$I$24,0)))*$E552</f>
        <v>29109.438694217424</v>
      </c>
      <c r="L552" s="9">
        <f>(INDEX('Resin Fractions'!$A$24:$I$41,MATCH('Disposed Waste by Resin'!$A552,'Resin Fractions'!$A$24:$A$41,0),MATCH('Disposed Waste by Resin'!L$1,'Resin Fractions'!$A$24:$I$24,0)))*$E552</f>
        <v>15017.808763860805</v>
      </c>
      <c r="M552" s="9">
        <f>(INDEX('Resin Fractions'!$A$24:$I$41,MATCH('Disposed Waste by Resin'!$A552,'Resin Fractions'!$A$24:$A$41,0),MATCH('Disposed Waste by Resin'!M$1,'Resin Fractions'!$A$24:$I$24,0)))*$E552</f>
        <v>263350.97204042505</v>
      </c>
    </row>
    <row r="553" spans="1:13" x14ac:dyDescent="0.2">
      <c r="A553" s="37">
        <f>'DRS County Waste Raw'!A552</f>
        <v>2012</v>
      </c>
      <c r="B553" s="63" t="str">
        <f>'DRS County Waste Raw'!B552</f>
        <v>sanfrancisco</v>
      </c>
      <c r="C553" s="63" t="str">
        <f>'DRS County Waste Raw'!C552</f>
        <v>Bay Area </v>
      </c>
      <c r="D553" s="63">
        <f>'DRS County Waste Raw'!D552</f>
        <v>829289</v>
      </c>
      <c r="E553" s="68">
        <f>'DRS County Waste Raw'!E552</f>
        <v>412495.60798548092</v>
      </c>
      <c r="F553" s="9">
        <f>(INDEX('Resin Fractions'!$A$24:$I$41,MATCH('Disposed Waste by Resin'!$A553,'Resin Fractions'!$A$24:$A$41,0),MATCH('Disposed Waste by Resin'!F$1,'Resin Fractions'!$A$24:$I$24,0)))*$E553</f>
        <v>3695.289421356345</v>
      </c>
      <c r="G553" s="9">
        <f>(INDEX('Resin Fractions'!$A$24:$I$41,MATCH('Disposed Waste by Resin'!$A553,'Resin Fractions'!$A$24:$A$41,0),MATCH('Disposed Waste by Resin'!G$1,'Resin Fractions'!$A$24:$I$24,0)))*$E553</f>
        <v>6742.5621062002974</v>
      </c>
      <c r="H553" s="9">
        <f>(INDEX('Resin Fractions'!$A$24:$I$41,MATCH('Disposed Waste by Resin'!$A553,'Resin Fractions'!$A$24:$A$41,0),MATCH('Disposed Waste by Resin'!H$1,'Resin Fractions'!$A$24:$I$24,0)))*$E553</f>
        <v>9168.6205862494498</v>
      </c>
      <c r="I553" s="9">
        <f>(INDEX('Resin Fractions'!$A$24:$I$41,MATCH('Disposed Waste by Resin'!$A553,'Resin Fractions'!$A$24:$A$41,0),MATCH('Disposed Waste by Resin'!I$1,'Resin Fractions'!$A$24:$I$24,0)))*$E553</f>
        <v>14245.730498524159</v>
      </c>
      <c r="J553" s="9">
        <f>(INDEX('Resin Fractions'!$A$24:$I$41,MATCH('Disposed Waste by Resin'!$A553,'Resin Fractions'!$A$24:$A$41,0),MATCH('Disposed Waste by Resin'!J$1,'Resin Fractions'!$A$24:$I$24,0)))*$E553</f>
        <v>806.08821564533048</v>
      </c>
      <c r="K553" s="9">
        <f>(INDEX('Resin Fractions'!$A$24:$I$41,MATCH('Disposed Waste by Resin'!$A553,'Resin Fractions'!$A$24:$A$41,0),MATCH('Disposed Waste by Resin'!K$1,'Resin Fractions'!$A$24:$I$24,0)))*$E553</f>
        <v>4602.0721252929325</v>
      </c>
      <c r="L553" s="9">
        <f>(INDEX('Resin Fractions'!$A$24:$I$41,MATCH('Disposed Waste by Resin'!$A553,'Resin Fractions'!$A$24:$A$41,0),MATCH('Disposed Waste by Resin'!L$1,'Resin Fractions'!$A$24:$I$24,0)))*$E553</f>
        <v>2374.2484292173244</v>
      </c>
      <c r="M553" s="9">
        <f>(INDEX('Resin Fractions'!$A$24:$I$41,MATCH('Disposed Waste by Resin'!$A553,'Resin Fractions'!$A$24:$A$41,0),MATCH('Disposed Waste by Resin'!M$1,'Resin Fractions'!$A$24:$I$24,0)))*$E553</f>
        <v>41634.61138248584</v>
      </c>
    </row>
    <row r="554" spans="1:13" x14ac:dyDescent="0.2">
      <c r="A554" s="37">
        <f>'DRS County Waste Raw'!A553</f>
        <v>2012</v>
      </c>
      <c r="B554" s="63" t="str">
        <f>'DRS County Waste Raw'!B553</f>
        <v>sanjoaquin</v>
      </c>
      <c r="C554" s="63" t="str">
        <f>'DRS County Waste Raw'!C553</f>
        <v>Central Valley </v>
      </c>
      <c r="D554" s="63">
        <f>'DRS County Waste Raw'!D553</f>
        <v>699127</v>
      </c>
      <c r="E554" s="68">
        <f>'DRS County Waste Raw'!E553</f>
        <v>527169.35571687832</v>
      </c>
      <c r="F554" s="9">
        <f>(INDEX('Resin Fractions'!$A$24:$I$41,MATCH('Disposed Waste by Resin'!$A554,'Resin Fractions'!$A$24:$A$41,0),MATCH('Disposed Waste by Resin'!F$1,'Resin Fractions'!$A$24:$I$24,0)))*$E554</f>
        <v>4722.5796001987683</v>
      </c>
      <c r="G554" s="9">
        <f>(INDEX('Resin Fractions'!$A$24:$I$41,MATCH('Disposed Waste by Resin'!$A554,'Resin Fractions'!$A$24:$A$41,0),MATCH('Disposed Waste by Resin'!G$1,'Resin Fractions'!$A$24:$I$24,0)))*$E554</f>
        <v>8616.9938602879847</v>
      </c>
      <c r="H554" s="9">
        <f>(INDEX('Resin Fractions'!$A$24:$I$41,MATCH('Disposed Waste by Resin'!$A554,'Resin Fractions'!$A$24:$A$41,0),MATCH('Disposed Waste by Resin'!H$1,'Resin Fractions'!$A$24:$I$24,0)))*$E554</f>
        <v>11717.496413769712</v>
      </c>
      <c r="I554" s="9">
        <f>(INDEX('Resin Fractions'!$A$24:$I$41,MATCH('Disposed Waste by Resin'!$A554,'Resin Fractions'!$A$24:$A$41,0),MATCH('Disposed Waste by Resin'!I$1,'Resin Fractions'!$A$24:$I$24,0)))*$E554</f>
        <v>18206.042496548471</v>
      </c>
      <c r="J554" s="9">
        <f>(INDEX('Resin Fractions'!$A$24:$I$41,MATCH('Disposed Waste by Resin'!$A554,'Resin Fractions'!$A$24:$A$41,0),MATCH('Disposed Waste by Resin'!J$1,'Resin Fractions'!$A$24:$I$24,0)))*$E554</f>
        <v>1030.1806784514279</v>
      </c>
      <c r="K554" s="9">
        <f>(INDEX('Resin Fractions'!$A$24:$I$41,MATCH('Disposed Waste by Resin'!$A554,'Resin Fractions'!$A$24:$A$41,0),MATCH('Disposed Waste by Resin'!K$1,'Resin Fractions'!$A$24:$I$24,0)))*$E554</f>
        <v>5881.447827048557</v>
      </c>
      <c r="L554" s="9">
        <f>(INDEX('Resin Fractions'!$A$24:$I$41,MATCH('Disposed Waste by Resin'!$A554,'Resin Fractions'!$A$24:$A$41,0),MATCH('Disposed Waste by Resin'!L$1,'Resin Fractions'!$A$24:$I$24,0)))*$E554</f>
        <v>3034.2893124485395</v>
      </c>
      <c r="M554" s="9">
        <f>(INDEX('Resin Fractions'!$A$24:$I$41,MATCH('Disposed Waste by Resin'!$A554,'Resin Fractions'!$A$24:$A$41,0),MATCH('Disposed Waste by Resin'!M$1,'Resin Fractions'!$A$24:$I$24,0)))*$E554</f>
        <v>53209.030188753459</v>
      </c>
    </row>
    <row r="555" spans="1:13" x14ac:dyDescent="0.2">
      <c r="A555" s="37">
        <f>'DRS County Waste Raw'!A554</f>
        <v>2012</v>
      </c>
      <c r="B555" s="63" t="str">
        <f>'DRS County Waste Raw'!B554</f>
        <v>sanluisobispo</v>
      </c>
      <c r="C555" s="63" t="str">
        <f>'DRS County Waste Raw'!C554</f>
        <v>Coastal </v>
      </c>
      <c r="D555" s="63">
        <f>'DRS County Waste Raw'!D554</f>
        <v>271933</v>
      </c>
      <c r="E555" s="68">
        <f>'DRS County Waste Raw'!E554</f>
        <v>195412.4500907441</v>
      </c>
      <c r="F555" s="9">
        <f>(INDEX('Resin Fractions'!$A$24:$I$41,MATCH('Disposed Waste by Resin'!$A555,'Resin Fractions'!$A$24:$A$41,0),MATCH('Disposed Waste by Resin'!F$1,'Resin Fractions'!$A$24:$I$24,0)))*$E555</f>
        <v>1750.5775713545736</v>
      </c>
      <c r="G555" s="9">
        <f>(INDEX('Resin Fractions'!$A$24:$I$41,MATCH('Disposed Waste by Resin'!$A555,'Resin Fractions'!$A$24:$A$41,0),MATCH('Disposed Waste by Resin'!G$1,'Resin Fractions'!$A$24:$I$24,0)))*$E555</f>
        <v>3194.1687512657936</v>
      </c>
      <c r="H555" s="9">
        <f>(INDEX('Resin Fractions'!$A$24:$I$41,MATCH('Disposed Waste by Resin'!$A555,'Resin Fractions'!$A$24:$A$41,0),MATCH('Disposed Waste by Resin'!H$1,'Resin Fractions'!$A$24:$I$24,0)))*$E555</f>
        <v>4343.4707619347619</v>
      </c>
      <c r="I555" s="9">
        <f>(INDEX('Resin Fractions'!$A$24:$I$41,MATCH('Disposed Waste by Resin'!$A555,'Resin Fractions'!$A$24:$A$41,0),MATCH('Disposed Waste by Resin'!I$1,'Resin Fractions'!$A$24:$I$24,0)))*$E555</f>
        <v>6748.6611885259827</v>
      </c>
      <c r="J555" s="9">
        <f>(INDEX('Resin Fractions'!$A$24:$I$41,MATCH('Disposed Waste by Resin'!$A555,'Resin Fractions'!$A$24:$A$41,0),MATCH('Disposed Waste by Resin'!J$1,'Resin Fractions'!$A$24:$I$24,0)))*$E555</f>
        <v>381.86994033176347</v>
      </c>
      <c r="K555" s="9">
        <f>(INDEX('Resin Fractions'!$A$24:$I$41,MATCH('Disposed Waste by Resin'!$A555,'Resin Fractions'!$A$24:$A$41,0),MATCH('Disposed Waste by Resin'!K$1,'Resin Fractions'!$A$24:$I$24,0)))*$E555</f>
        <v>2180.1497327202173</v>
      </c>
      <c r="L555" s="9">
        <f>(INDEX('Resin Fractions'!$A$24:$I$41,MATCH('Disposed Waste by Resin'!$A555,'Resin Fractions'!$A$24:$A$41,0),MATCH('Disposed Waste by Resin'!L$1,'Resin Fractions'!$A$24:$I$24,0)))*$E555</f>
        <v>1124.7579215286783</v>
      </c>
      <c r="M555" s="9">
        <f>(INDEX('Resin Fractions'!$A$24:$I$41,MATCH('Disposed Waste by Resin'!$A555,'Resin Fractions'!$A$24:$A$41,0),MATCH('Disposed Waste by Resin'!M$1,'Resin Fractions'!$A$24:$I$24,0)))*$E555</f>
        <v>19723.655867661771</v>
      </c>
    </row>
    <row r="556" spans="1:13" x14ac:dyDescent="0.2">
      <c r="A556" s="37">
        <f>'DRS County Waste Raw'!A555</f>
        <v>2012</v>
      </c>
      <c r="B556" s="63" t="str">
        <f>'DRS County Waste Raw'!B555</f>
        <v>sanmateo</v>
      </c>
      <c r="C556" s="63" t="str">
        <f>'DRS County Waste Raw'!C555</f>
        <v>Bay Area </v>
      </c>
      <c r="D556" s="63">
        <f>'DRS County Waste Raw'!D555</f>
        <v>737002</v>
      </c>
      <c r="E556" s="68">
        <f>'DRS County Waste Raw'!E555</f>
        <v>481680.45372050809</v>
      </c>
      <c r="F556" s="9">
        <f>(INDEX('Resin Fractions'!$A$24:$I$41,MATCH('Disposed Waste by Resin'!$A556,'Resin Fractions'!$A$24:$A$41,0),MATCH('Disposed Waste by Resin'!F$1,'Resin Fractions'!$A$24:$I$24,0)))*$E556</f>
        <v>4315.0730593237467</v>
      </c>
      <c r="G556" s="9">
        <f>(INDEX('Resin Fractions'!$A$24:$I$41,MATCH('Disposed Waste by Resin'!$A556,'Resin Fractions'!$A$24:$A$41,0),MATCH('Disposed Waste by Resin'!G$1,'Resin Fractions'!$A$24:$I$24,0)))*$E556</f>
        <v>7873.4423147302423</v>
      </c>
      <c r="H556" s="9">
        <f>(INDEX('Resin Fractions'!$A$24:$I$41,MATCH('Disposed Waste by Resin'!$A556,'Resin Fractions'!$A$24:$A$41,0),MATCH('Disposed Waste by Resin'!H$1,'Resin Fractions'!$A$24:$I$24,0)))*$E556</f>
        <v>10706.40568888499</v>
      </c>
      <c r="I556" s="9">
        <f>(INDEX('Resin Fractions'!$A$24:$I$41,MATCH('Disposed Waste by Resin'!$A556,'Resin Fractions'!$A$24:$A$41,0),MATCH('Disposed Waste by Resin'!I$1,'Resin Fractions'!$A$24:$I$24,0)))*$E556</f>
        <v>16635.06179767791</v>
      </c>
      <c r="J556" s="9">
        <f>(INDEX('Resin Fractions'!$A$24:$I$41,MATCH('Disposed Waste by Resin'!$A556,'Resin Fractions'!$A$24:$A$41,0),MATCH('Disposed Waste by Resin'!J$1,'Resin Fractions'!$A$24:$I$24,0)))*$E556</f>
        <v>941.28744630043229</v>
      </c>
      <c r="K556" s="9">
        <f>(INDEX('Resin Fractions'!$A$24:$I$41,MATCH('Disposed Waste by Resin'!$A556,'Resin Fractions'!$A$24:$A$41,0),MATCH('Disposed Waste by Resin'!K$1,'Resin Fractions'!$A$24:$I$24,0)))*$E556</f>
        <v>5373.9437377079348</v>
      </c>
      <c r="L556" s="9">
        <f>(INDEX('Resin Fractions'!$A$24:$I$41,MATCH('Disposed Waste by Resin'!$A556,'Resin Fractions'!$A$24:$A$41,0),MATCH('Disposed Waste by Resin'!L$1,'Resin Fractions'!$A$24:$I$24,0)))*$E556</f>
        <v>2772.463605650943</v>
      </c>
      <c r="M556" s="9">
        <f>(INDEX('Resin Fractions'!$A$24:$I$41,MATCH('Disposed Waste by Resin'!$A556,'Resin Fractions'!$A$24:$A$41,0),MATCH('Disposed Waste by Resin'!M$1,'Resin Fractions'!$A$24:$I$24,0)))*$E556</f>
        <v>48617.6776502762</v>
      </c>
    </row>
    <row r="557" spans="1:13" x14ac:dyDescent="0.2">
      <c r="A557" s="37">
        <f>'DRS County Waste Raw'!A556</f>
        <v>2012</v>
      </c>
      <c r="B557" s="63" t="str">
        <f>'DRS County Waste Raw'!B556</f>
        <v>santabarbara</v>
      </c>
      <c r="C557" s="63" t="str">
        <f>'DRS County Waste Raw'!C556</f>
        <v>Coastal </v>
      </c>
      <c r="D557" s="63">
        <f>'DRS County Waste Raw'!D556</f>
        <v>428337</v>
      </c>
      <c r="E557" s="68">
        <f>'DRS County Waste Raw'!E556</f>
        <v>304161.37931034481</v>
      </c>
      <c r="F557" s="9">
        <f>(INDEX('Resin Fractions'!$A$24:$I$41,MATCH('Disposed Waste by Resin'!$A557,'Resin Fractions'!$A$24:$A$41,0),MATCH('Disposed Waste by Resin'!F$1,'Resin Fractions'!$A$24:$I$24,0)))*$E557</f>
        <v>2724.7910173875921</v>
      </c>
      <c r="G557" s="9">
        <f>(INDEX('Resin Fractions'!$A$24:$I$41,MATCH('Disposed Waste by Resin'!$A557,'Resin Fractions'!$A$24:$A$41,0),MATCH('Disposed Waste by Resin'!G$1,'Resin Fractions'!$A$24:$I$24,0)))*$E557</f>
        <v>4971.7547304885029</v>
      </c>
      <c r="H557" s="9">
        <f>(INDEX('Resin Fractions'!$A$24:$I$41,MATCH('Disposed Waste by Resin'!$A557,'Resin Fractions'!$A$24:$A$41,0),MATCH('Disposed Waste by Resin'!H$1,'Resin Fractions'!$A$24:$I$24,0)))*$E557</f>
        <v>6760.6544891624972</v>
      </c>
      <c r="I557" s="9">
        <f>(INDEX('Resin Fractions'!$A$24:$I$41,MATCH('Disposed Waste by Resin'!$A557,'Resin Fractions'!$A$24:$A$41,0),MATCH('Disposed Waste by Resin'!I$1,'Resin Fractions'!$A$24:$I$24,0)))*$E557</f>
        <v>10504.356783035295</v>
      </c>
      <c r="J557" s="9">
        <f>(INDEX('Resin Fractions'!$A$24:$I$41,MATCH('Disposed Waste by Resin'!$A557,'Resin Fractions'!$A$24:$A$41,0),MATCH('Disposed Waste by Resin'!J$1,'Resin Fractions'!$A$24:$I$24,0)))*$E557</f>
        <v>594.38427651120173</v>
      </c>
      <c r="K557" s="9">
        <f>(INDEX('Resin Fractions'!$A$24:$I$41,MATCH('Disposed Waste by Resin'!$A557,'Resin Fractions'!$A$24:$A$41,0),MATCH('Disposed Waste by Resin'!K$1,'Resin Fractions'!$A$24:$I$24,0)))*$E557</f>
        <v>3393.4242649295252</v>
      </c>
      <c r="L557" s="9">
        <f>(INDEX('Resin Fractions'!$A$24:$I$41,MATCH('Disposed Waste by Resin'!$A557,'Resin Fractions'!$A$24:$A$41,0),MATCH('Disposed Waste by Resin'!L$1,'Resin Fractions'!$A$24:$I$24,0)))*$E557</f>
        <v>1750.6966451908972</v>
      </c>
      <c r="M557" s="9">
        <f>(INDEX('Resin Fractions'!$A$24:$I$41,MATCH('Disposed Waste by Resin'!$A557,'Resin Fractions'!$A$24:$A$41,0),MATCH('Disposed Waste by Resin'!M$1,'Resin Fractions'!$A$24:$I$24,0)))*$E557</f>
        <v>30700.062206705512</v>
      </c>
    </row>
    <row r="558" spans="1:13" x14ac:dyDescent="0.2">
      <c r="A558" s="37">
        <f>'DRS County Waste Raw'!A557</f>
        <v>2012</v>
      </c>
      <c r="B558" s="63" t="str">
        <f>'DRS County Waste Raw'!B557</f>
        <v>santaclara</v>
      </c>
      <c r="C558" s="63" t="str">
        <f>'DRS County Waste Raw'!C557</f>
        <v>Bay Area </v>
      </c>
      <c r="D558" s="63">
        <f>'DRS County Waste Raw'!D557</f>
        <v>1834926</v>
      </c>
      <c r="E558" s="68">
        <f>'DRS County Waste Raw'!E557</f>
        <v>1005908.91107078</v>
      </c>
      <c r="F558" s="9">
        <f>(INDEX('Resin Fractions'!$A$24:$I$41,MATCH('Disposed Waste by Resin'!$A558,'Resin Fractions'!$A$24:$A$41,0),MATCH('Disposed Waste by Resin'!F$1,'Resin Fractions'!$A$24:$I$24,0)))*$E558</f>
        <v>9011.306995682653</v>
      </c>
      <c r="G558" s="9">
        <f>(INDEX('Resin Fractions'!$A$24:$I$41,MATCH('Disposed Waste by Resin'!$A558,'Resin Fractions'!$A$24:$A$41,0),MATCH('Disposed Waste by Resin'!G$1,'Resin Fractions'!$A$24:$I$24,0)))*$E558</f>
        <v>16442.364899831307</v>
      </c>
      <c r="H558" s="9">
        <f>(INDEX('Resin Fractions'!$A$24:$I$41,MATCH('Disposed Waste by Resin'!$A558,'Resin Fractions'!$A$24:$A$41,0),MATCH('Disposed Waste by Resin'!H$1,'Resin Fractions'!$A$24:$I$24,0)))*$E558</f>
        <v>22358.534179253482</v>
      </c>
      <c r="I558" s="9">
        <f>(INDEX('Resin Fractions'!$A$24:$I$41,MATCH('Disposed Waste by Resin'!$A558,'Resin Fractions'!$A$24:$A$41,0),MATCH('Disposed Waste by Resin'!I$1,'Resin Fractions'!$A$24:$I$24,0)))*$E558</f>
        <v>34739.538981182617</v>
      </c>
      <c r="J558" s="9">
        <f>(INDEX('Resin Fractions'!$A$24:$I$41,MATCH('Disposed Waste by Resin'!$A558,'Resin Fractions'!$A$24:$A$41,0),MATCH('Disposed Waste by Resin'!J$1,'Resin Fractions'!$A$24:$I$24,0)))*$E558</f>
        <v>1965.7210974603224</v>
      </c>
      <c r="K558" s="9">
        <f>(INDEX('Resin Fractions'!$A$24:$I$41,MATCH('Disposed Waste by Resin'!$A558,'Resin Fractions'!$A$24:$A$41,0),MATCH('Disposed Waste by Resin'!K$1,'Resin Fractions'!$A$24:$I$24,0)))*$E558</f>
        <v>11222.580969602821</v>
      </c>
      <c r="L558" s="9">
        <f>(INDEX('Resin Fractions'!$A$24:$I$41,MATCH('Disposed Waste by Resin'!$A558,'Resin Fractions'!$A$24:$A$41,0),MATCH('Disposed Waste by Resin'!L$1,'Resin Fractions'!$A$24:$I$24,0)))*$E558</f>
        <v>5789.8256510153469</v>
      </c>
      <c r="M558" s="9">
        <f>(INDEX('Resin Fractions'!$A$24:$I$41,MATCH('Disposed Waste by Resin'!$A558,'Resin Fractions'!$A$24:$A$41,0),MATCH('Disposed Waste by Resin'!M$1,'Resin Fractions'!$A$24:$I$24,0)))*$E558</f>
        <v>101529.87277402855</v>
      </c>
    </row>
    <row r="559" spans="1:13" x14ac:dyDescent="0.2">
      <c r="A559" s="37">
        <f>'DRS County Waste Raw'!A558</f>
        <v>2012</v>
      </c>
      <c r="B559" s="63" t="str">
        <f>'DRS County Waste Raw'!B558</f>
        <v>santacruz</v>
      </c>
      <c r="C559" s="63" t="str">
        <f>'DRS County Waste Raw'!C558</f>
        <v>Coastal </v>
      </c>
      <c r="D559" s="63">
        <f>'DRS County Waste Raw'!D558</f>
        <v>267332</v>
      </c>
      <c r="E559" s="68">
        <f>'DRS County Waste Raw'!E558</f>
        <v>148438.5390199637</v>
      </c>
      <c r="F559" s="9">
        <f>(INDEX('Resin Fractions'!$A$24:$I$41,MATCH('Disposed Waste by Resin'!$A559,'Resin Fractions'!$A$24:$A$41,0),MATCH('Disposed Waste by Resin'!F$1,'Resin Fractions'!$A$24:$I$24,0)))*$E559</f>
        <v>1329.767765627628</v>
      </c>
      <c r="G559" s="9">
        <f>(INDEX('Resin Fractions'!$A$24:$I$41,MATCH('Disposed Waste by Resin'!$A559,'Resin Fractions'!$A$24:$A$41,0),MATCH('Disposed Waste by Resin'!G$1,'Resin Fractions'!$A$24:$I$24,0)))*$E559</f>
        <v>2426.3435753501881</v>
      </c>
      <c r="H559" s="9">
        <f>(INDEX('Resin Fractions'!$A$24:$I$41,MATCH('Disposed Waste by Resin'!$A559,'Resin Fractions'!$A$24:$A$41,0),MATCH('Disposed Waste by Resin'!H$1,'Resin Fractions'!$A$24:$I$24,0)))*$E559</f>
        <v>3299.3724498010542</v>
      </c>
      <c r="I559" s="9">
        <f>(INDEX('Resin Fractions'!$A$24:$I$41,MATCH('Disposed Waste by Resin'!$A559,'Resin Fractions'!$A$24:$A$41,0),MATCH('Disposed Waste by Resin'!I$1,'Resin Fractions'!$A$24:$I$24,0)))*$E559</f>
        <v>5126.3950004226372</v>
      </c>
      <c r="J559" s="9">
        <f>(INDEX('Resin Fractions'!$A$24:$I$41,MATCH('Disposed Waste by Resin'!$A559,'Resin Fractions'!$A$24:$A$41,0),MATCH('Disposed Waste by Resin'!J$1,'Resin Fractions'!$A$24:$I$24,0)))*$E559</f>
        <v>290.07474197352889</v>
      </c>
      <c r="K559" s="9">
        <f>(INDEX('Resin Fractions'!$A$24:$I$41,MATCH('Disposed Waste by Resin'!$A559,'Resin Fractions'!$A$24:$A$41,0),MATCH('Disposed Waste by Resin'!K$1,'Resin Fractions'!$A$24:$I$24,0)))*$E559</f>
        <v>1656.0779060877344</v>
      </c>
      <c r="L559" s="9">
        <f>(INDEX('Resin Fractions'!$A$24:$I$41,MATCH('Disposed Waste by Resin'!$A559,'Resin Fractions'!$A$24:$A$41,0),MATCH('Disposed Waste by Resin'!L$1,'Resin Fractions'!$A$24:$I$24,0)))*$E559</f>
        <v>854.38477714862893</v>
      </c>
      <c r="M559" s="9">
        <f>(INDEX('Resin Fractions'!$A$24:$I$41,MATCH('Disposed Waste by Resin'!$A559,'Resin Fractions'!$A$24:$A$41,0),MATCH('Disposed Waste by Resin'!M$1,'Resin Fractions'!$A$24:$I$24,0)))*$E559</f>
        <v>14982.4162164114</v>
      </c>
    </row>
    <row r="560" spans="1:13" x14ac:dyDescent="0.2">
      <c r="A560" s="37">
        <f>'DRS County Waste Raw'!A559</f>
        <v>2012</v>
      </c>
      <c r="B560" s="63" t="str">
        <f>'DRS County Waste Raw'!B559</f>
        <v>shasta</v>
      </c>
      <c r="C560" s="63" t="str">
        <f>'DRS County Waste Raw'!C559</f>
        <v>Central Valley </v>
      </c>
      <c r="D560" s="63">
        <f>'DRS County Waste Raw'!D559</f>
        <v>178076</v>
      </c>
      <c r="E560" s="68">
        <f>'DRS County Waste Raw'!E559</f>
        <v>131606.0435571688</v>
      </c>
      <c r="F560" s="9">
        <f>(INDEX('Resin Fractions'!$A$24:$I$41,MATCH('Disposed Waste by Resin'!$A560,'Resin Fractions'!$A$24:$A$41,0),MATCH('Disposed Waste by Resin'!F$1,'Resin Fractions'!$A$24:$I$24,0)))*$E560</f>
        <v>1178.9759966619715</v>
      </c>
      <c r="G560" s="9">
        <f>(INDEX('Resin Fractions'!$A$24:$I$41,MATCH('Disposed Waste by Resin'!$A560,'Resin Fractions'!$A$24:$A$41,0),MATCH('Disposed Waste by Resin'!G$1,'Resin Fractions'!$A$24:$I$24,0)))*$E560</f>
        <v>2151.203322064815</v>
      </c>
      <c r="H560" s="9">
        <f>(INDEX('Resin Fractions'!$A$24:$I$41,MATCH('Disposed Waste by Resin'!$A560,'Resin Fractions'!$A$24:$A$41,0),MATCH('Disposed Waste by Resin'!H$1,'Resin Fractions'!$A$24:$I$24,0)))*$E560</f>
        <v>2925.2332797579056</v>
      </c>
      <c r="I560" s="9">
        <f>(INDEX('Resin Fractions'!$A$24:$I$41,MATCH('Disposed Waste by Resin'!$A560,'Resin Fractions'!$A$24:$A$41,0),MATCH('Disposed Waste by Resin'!I$1,'Resin Fractions'!$A$24:$I$24,0)))*$E560</f>
        <v>4545.0768255414951</v>
      </c>
      <c r="J560" s="9">
        <f>(INDEX('Resin Fractions'!$A$24:$I$41,MATCH('Disposed Waste by Resin'!$A560,'Resin Fractions'!$A$24:$A$41,0),MATCH('Disposed Waste by Resin'!J$1,'Resin Fractions'!$A$24:$I$24,0)))*$E560</f>
        <v>257.18111602990416</v>
      </c>
      <c r="K560" s="9">
        <f>(INDEX('Resin Fractions'!$A$24:$I$41,MATCH('Disposed Waste by Resin'!$A560,'Resin Fractions'!$A$24:$A$41,0),MATCH('Disposed Waste by Resin'!K$1,'Resin Fractions'!$A$24:$I$24,0)))*$E560</f>
        <v>1468.2835231444503</v>
      </c>
      <c r="L560" s="9">
        <f>(INDEX('Resin Fractions'!$A$24:$I$41,MATCH('Disposed Waste by Resin'!$A560,'Resin Fractions'!$A$24:$A$41,0),MATCH('Disposed Waste by Resin'!L$1,'Resin Fractions'!$A$24:$I$24,0)))*$E560</f>
        <v>757.50004640561644</v>
      </c>
      <c r="M560" s="9">
        <f>(INDEX('Resin Fractions'!$A$24:$I$41,MATCH('Disposed Waste by Resin'!$A560,'Resin Fractions'!$A$24:$A$41,0),MATCH('Disposed Waste by Resin'!M$1,'Resin Fractions'!$A$24:$I$24,0)))*$E560</f>
        <v>13283.454109606158</v>
      </c>
    </row>
    <row r="561" spans="1:13" x14ac:dyDescent="0.2">
      <c r="A561" s="37">
        <f>'DRS County Waste Raw'!A560</f>
        <v>2012</v>
      </c>
      <c r="B561" s="63" t="str">
        <f>'DRS County Waste Raw'!B560</f>
        <v>sierra</v>
      </c>
      <c r="C561" s="63" t="str">
        <f>'DRS County Waste Raw'!C560</f>
        <v>Mountain </v>
      </c>
      <c r="D561" s="63">
        <f>'DRS County Waste Raw'!D560</f>
        <v>3233</v>
      </c>
      <c r="E561" s="68">
        <f>'DRS County Waste Raw'!E560</f>
        <v>1938.720508166969</v>
      </c>
      <c r="F561" s="9">
        <f>(INDEX('Resin Fractions'!$A$24:$I$41,MATCH('Disposed Waste by Resin'!$A561,'Resin Fractions'!$A$24:$A$41,0),MATCH('Disposed Waste by Resin'!F$1,'Resin Fractions'!$A$24:$I$24,0)))*$E561</f>
        <v>17.367781004466263</v>
      </c>
      <c r="G561" s="9">
        <f>(INDEX('Resin Fractions'!$A$24:$I$41,MATCH('Disposed Waste by Resin'!$A561,'Resin Fractions'!$A$24:$A$41,0),MATCH('Disposed Waste by Resin'!G$1,'Resin Fractions'!$A$24:$I$24,0)))*$E561</f>
        <v>31.689897249378948</v>
      </c>
      <c r="H561" s="9">
        <f>(INDEX('Resin Fractions'!$A$24:$I$41,MATCH('Disposed Waste by Resin'!$A561,'Resin Fractions'!$A$24:$A$41,0),MATCH('Disposed Waste by Resin'!H$1,'Resin Fractions'!$A$24:$I$24,0)))*$E561</f>
        <v>43.092320058809761</v>
      </c>
      <c r="I561" s="9">
        <f>(INDEX('Resin Fractions'!$A$24:$I$41,MATCH('Disposed Waste by Resin'!$A561,'Resin Fractions'!$A$24:$A$41,0),MATCH('Disposed Waste by Resin'!I$1,'Resin Fractions'!$A$24:$I$24,0)))*$E561</f>
        <v>66.954627726074037</v>
      </c>
      <c r="J561" s="9">
        <f>(INDEX('Resin Fractions'!$A$24:$I$41,MATCH('Disposed Waste by Resin'!$A561,'Resin Fractions'!$A$24:$A$41,0),MATCH('Disposed Waste by Resin'!J$1,'Resin Fractions'!$A$24:$I$24,0)))*$E561</f>
        <v>3.7885973203339591</v>
      </c>
      <c r="K561" s="9">
        <f>(INDEX('Resin Fractions'!$A$24:$I$41,MATCH('Disposed Waste by Resin'!$A561,'Resin Fractions'!$A$24:$A$41,0),MATCH('Disposed Waste by Resin'!K$1,'Resin Fractions'!$A$24:$I$24,0)))*$E561</f>
        <v>21.629640259546711</v>
      </c>
      <c r="L561" s="9">
        <f>(INDEX('Resin Fractions'!$A$24:$I$41,MATCH('Disposed Waste by Resin'!$A561,'Resin Fractions'!$A$24:$A$41,0),MATCH('Disposed Waste by Resin'!L$1,'Resin Fractions'!$A$24:$I$24,0)))*$E561</f>
        <v>11.158916682014359</v>
      </c>
      <c r="M561" s="9">
        <f>(INDEX('Resin Fractions'!$A$24:$I$41,MATCH('Disposed Waste by Resin'!$A561,'Resin Fractions'!$A$24:$A$41,0),MATCH('Disposed Waste by Resin'!M$1,'Resin Fractions'!$A$24:$I$24,0)))*$E561</f>
        <v>195.68178030062404</v>
      </c>
    </row>
    <row r="562" spans="1:13" x14ac:dyDescent="0.2">
      <c r="A562" s="37">
        <f>'DRS County Waste Raw'!A561</f>
        <v>2012</v>
      </c>
      <c r="B562" s="63" t="str">
        <f>'DRS County Waste Raw'!B561</f>
        <v>siskiyou</v>
      </c>
      <c r="C562" s="63" t="str">
        <f>'DRS County Waste Raw'!C561</f>
        <v>Mountain </v>
      </c>
      <c r="D562" s="63">
        <f>'DRS County Waste Raw'!D561</f>
        <v>44841</v>
      </c>
      <c r="E562" s="68">
        <f>'DRS County Waste Raw'!E561</f>
        <v>25697.304900181491</v>
      </c>
      <c r="F562" s="9">
        <f>(INDEX('Resin Fractions'!$A$24:$I$41,MATCH('Disposed Waste by Resin'!$A562,'Resin Fractions'!$A$24:$A$41,0),MATCH('Disposed Waste by Resin'!F$1,'Resin Fractions'!$A$24:$I$24,0)))*$E562</f>
        <v>230.20603642003289</v>
      </c>
      <c r="G562" s="9">
        <f>(INDEX('Resin Fractions'!$A$24:$I$41,MATCH('Disposed Waste by Resin'!$A562,'Resin Fractions'!$A$24:$A$41,0),MATCH('Disposed Waste by Resin'!G$1,'Resin Fractions'!$A$24:$I$24,0)))*$E562</f>
        <v>420.04247050683159</v>
      </c>
      <c r="H562" s="9">
        <f>(INDEX('Resin Fractions'!$A$24:$I$41,MATCH('Disposed Waste by Resin'!$A562,'Resin Fractions'!$A$24:$A$41,0),MATCH('Disposed Waste by Resin'!H$1,'Resin Fractions'!$A$24:$I$24,0)))*$E562</f>
        <v>571.17902386787569</v>
      </c>
      <c r="I562" s="9">
        <f>(INDEX('Resin Fractions'!$A$24:$I$41,MATCH('Disposed Waste by Resin'!$A562,'Resin Fractions'!$A$24:$A$41,0),MATCH('Disposed Waste by Resin'!I$1,'Resin Fractions'!$A$24:$I$24,0)))*$E562</f>
        <v>887.46855253614001</v>
      </c>
      <c r="J562" s="9">
        <f>(INDEX('Resin Fractions'!$A$24:$I$41,MATCH('Disposed Waste by Resin'!$A562,'Resin Fractions'!$A$24:$A$41,0),MATCH('Disposed Waste by Resin'!J$1,'Resin Fractions'!$A$24:$I$24,0)))*$E562</f>
        <v>50.217006564129065</v>
      </c>
      <c r="K562" s="9">
        <f>(INDEX('Resin Fractions'!$A$24:$I$41,MATCH('Disposed Waste by Resin'!$A562,'Resin Fractions'!$A$24:$A$41,0),MATCH('Disposed Waste by Resin'!K$1,'Resin Fractions'!$A$24:$I$24,0)))*$E562</f>
        <v>286.69602363485353</v>
      </c>
      <c r="L562" s="9">
        <f>(INDEX('Resin Fractions'!$A$24:$I$41,MATCH('Disposed Waste by Resin'!$A562,'Resin Fractions'!$A$24:$A$41,0),MATCH('Disposed Waste by Resin'!L$1,'Resin Fractions'!$A$24:$I$24,0)))*$E562</f>
        <v>147.90893433348279</v>
      </c>
      <c r="M562" s="9">
        <f>(INDEX('Resin Fractions'!$A$24:$I$41,MATCH('Disposed Waste by Resin'!$A562,'Resin Fractions'!$A$24:$A$41,0),MATCH('Disposed Waste by Resin'!M$1,'Resin Fractions'!$A$24:$I$24,0)))*$E562</f>
        <v>2593.7180478633454</v>
      </c>
    </row>
    <row r="563" spans="1:13" x14ac:dyDescent="0.2">
      <c r="A563" s="37">
        <f>'DRS County Waste Raw'!A562</f>
        <v>2012</v>
      </c>
      <c r="B563" s="63" t="str">
        <f>'DRS County Waste Raw'!B562</f>
        <v>solano</v>
      </c>
      <c r="C563" s="63" t="str">
        <f>'DRS County Waste Raw'!C562</f>
        <v>Bay Area </v>
      </c>
      <c r="D563" s="63">
        <f>'DRS County Waste Raw'!D562</f>
        <v>416495</v>
      </c>
      <c r="E563" s="68">
        <f>'DRS County Waste Raw'!E562</f>
        <v>279353.75680580758</v>
      </c>
      <c r="F563" s="9">
        <f>(INDEX('Resin Fractions'!$A$24:$I$41,MATCH('Disposed Waste by Resin'!$A563,'Resin Fractions'!$A$24:$A$41,0),MATCH('Disposed Waste by Resin'!F$1,'Resin Fractions'!$A$24:$I$24,0)))*$E563</f>
        <v>2502.555087512565</v>
      </c>
      <c r="G563" s="9">
        <f>(INDEX('Resin Fractions'!$A$24:$I$41,MATCH('Disposed Waste by Resin'!$A563,'Resin Fractions'!$A$24:$A$41,0),MATCH('Disposed Waste by Resin'!G$1,'Resin Fractions'!$A$24:$I$24,0)))*$E563</f>
        <v>4566.254811929608</v>
      </c>
      <c r="H563" s="9">
        <f>(INDEX('Resin Fractions'!$A$24:$I$41,MATCH('Disposed Waste by Resin'!$A563,'Resin Fractions'!$A$24:$A$41,0),MATCH('Disposed Waste by Resin'!H$1,'Resin Fractions'!$A$24:$I$24,0)))*$E563</f>
        <v>6209.2506099749853</v>
      </c>
      <c r="I563" s="9">
        <f>(INDEX('Resin Fractions'!$A$24:$I$41,MATCH('Disposed Waste by Resin'!$A563,'Resin Fractions'!$A$24:$A$41,0),MATCH('Disposed Waste by Resin'!I$1,'Resin Fractions'!$A$24:$I$24,0)))*$E563</f>
        <v>9647.613831917135</v>
      </c>
      <c r="J563" s="9">
        <f>(INDEX('Resin Fractions'!$A$24:$I$41,MATCH('Disposed Waste by Resin'!$A563,'Resin Fractions'!$A$24:$A$41,0),MATCH('Disposed Waste by Resin'!J$1,'Resin Fractions'!$A$24:$I$24,0)))*$E563</f>
        <v>545.90586420338104</v>
      </c>
      <c r="K563" s="9">
        <f>(INDEX('Resin Fractions'!$A$24:$I$41,MATCH('Disposed Waste by Resin'!$A563,'Resin Fractions'!$A$24:$A$41,0),MATCH('Disposed Waste by Resin'!K$1,'Resin Fractions'!$A$24:$I$24,0)))*$E563</f>
        <v>3116.6541228655187</v>
      </c>
      <c r="L563" s="9">
        <f>(INDEX('Resin Fractions'!$A$24:$I$41,MATCH('Disposed Waste by Resin'!$A563,'Resin Fractions'!$A$24:$A$41,0),MATCH('Disposed Waste by Resin'!L$1,'Resin Fractions'!$A$24:$I$24,0)))*$E563</f>
        <v>1607.908558181527</v>
      </c>
      <c r="M563" s="9">
        <f>(INDEX('Resin Fractions'!$A$24:$I$41,MATCH('Disposed Waste by Resin'!$A563,'Resin Fractions'!$A$24:$A$41,0),MATCH('Disposed Waste by Resin'!M$1,'Resin Fractions'!$A$24:$I$24,0)))*$E563</f>
        <v>28196.142886584719</v>
      </c>
    </row>
    <row r="564" spans="1:13" x14ac:dyDescent="0.2">
      <c r="A564" s="37">
        <f>'DRS County Waste Raw'!A563</f>
        <v>2012</v>
      </c>
      <c r="B564" s="63" t="str">
        <f>'DRS County Waste Raw'!B563</f>
        <v>sonoma</v>
      </c>
      <c r="C564" s="63" t="str">
        <f>'DRS County Waste Raw'!C563</f>
        <v>Bay Area </v>
      </c>
      <c r="D564" s="63">
        <f>'DRS County Waste Raw'!D563</f>
        <v>488837</v>
      </c>
      <c r="E564" s="68">
        <f>'DRS County Waste Raw'!E563</f>
        <v>279277.66787658801</v>
      </c>
      <c r="F564" s="9">
        <f>(INDEX('Resin Fractions'!$A$24:$I$41,MATCH('Disposed Waste by Resin'!$A564,'Resin Fractions'!$A$24:$A$41,0),MATCH('Disposed Waste by Resin'!F$1,'Resin Fractions'!$A$24:$I$24,0)))*$E564</f>
        <v>2501.8734545211237</v>
      </c>
      <c r="G564" s="9">
        <f>(INDEX('Resin Fractions'!$A$24:$I$41,MATCH('Disposed Waste by Resin'!$A564,'Resin Fractions'!$A$24:$A$41,0),MATCH('Disposed Waste by Resin'!G$1,'Resin Fractions'!$A$24:$I$24,0)))*$E564</f>
        <v>4565.0110790972449</v>
      </c>
      <c r="H564" s="9">
        <f>(INDEX('Resin Fractions'!$A$24:$I$41,MATCH('Disposed Waste by Resin'!$A564,'Resin Fractions'!$A$24:$A$41,0),MATCH('Disposed Waste by Resin'!H$1,'Resin Fractions'!$A$24:$I$24,0)))*$E564</f>
        <v>6207.5593664579083</v>
      </c>
      <c r="I564" s="9">
        <f>(INDEX('Resin Fractions'!$A$24:$I$41,MATCH('Disposed Waste by Resin'!$A564,'Resin Fractions'!$A$24:$A$41,0),MATCH('Disposed Waste by Resin'!I$1,'Resin Fractions'!$A$24:$I$24,0)))*$E564</f>
        <v>9644.9860648364702</v>
      </c>
      <c r="J564" s="9">
        <f>(INDEX('Resin Fractions'!$A$24:$I$41,MATCH('Disposed Waste by Resin'!$A564,'Resin Fractions'!$A$24:$A$41,0),MATCH('Disposed Waste by Resin'!J$1,'Resin Fractions'!$A$24:$I$24,0)))*$E564</f>
        <v>545.75717319189482</v>
      </c>
      <c r="K564" s="9">
        <f>(INDEX('Resin Fractions'!$A$24:$I$41,MATCH('Disposed Waste by Resin'!$A564,'Resin Fractions'!$A$24:$A$41,0),MATCH('Disposed Waste by Resin'!K$1,'Resin Fractions'!$A$24:$I$24,0)))*$E564</f>
        <v>3115.8052247598757</v>
      </c>
      <c r="L564" s="9">
        <f>(INDEX('Resin Fractions'!$A$24:$I$41,MATCH('Disposed Waste by Resin'!$A564,'Resin Fractions'!$A$24:$A$41,0),MATCH('Disposed Waste by Resin'!L$1,'Resin Fractions'!$A$24:$I$24,0)))*$E564</f>
        <v>1607.4706043774547</v>
      </c>
      <c r="M564" s="9">
        <f>(INDEX('Resin Fractions'!$A$24:$I$41,MATCH('Disposed Waste by Resin'!$A564,'Resin Fractions'!$A$24:$A$41,0),MATCH('Disposed Waste by Resin'!M$1,'Resin Fractions'!$A$24:$I$24,0)))*$E564</f>
        <v>28188.462967241972</v>
      </c>
    </row>
    <row r="565" spans="1:13" x14ac:dyDescent="0.2">
      <c r="A565" s="37">
        <f>'DRS County Waste Raw'!A564</f>
        <v>2012</v>
      </c>
      <c r="B565" s="63" t="str">
        <f>'DRS County Waste Raw'!B564</f>
        <v>stanislaus</v>
      </c>
      <c r="C565" s="63" t="str">
        <f>'DRS County Waste Raw'!C564</f>
        <v>Central Valley </v>
      </c>
      <c r="D565" s="63">
        <f>'DRS County Waste Raw'!D564</f>
        <v>522176</v>
      </c>
      <c r="E565" s="68">
        <f>'DRS County Waste Raw'!E564</f>
        <v>194410.92558983661</v>
      </c>
      <c r="F565" s="9">
        <f>(INDEX('Resin Fractions'!$A$24:$I$41,MATCH('Disposed Waste by Resin'!$A565,'Resin Fractions'!$A$24:$A$41,0),MATCH('Disposed Waste by Resin'!F$1,'Resin Fractions'!$A$24:$I$24,0)))*$E565</f>
        <v>1741.6055415394999</v>
      </c>
      <c r="G565" s="9">
        <f>(INDEX('Resin Fractions'!$A$24:$I$41,MATCH('Disposed Waste by Resin'!$A565,'Resin Fractions'!$A$24:$A$41,0),MATCH('Disposed Waste by Resin'!G$1,'Resin Fractions'!$A$24:$I$24,0)))*$E565</f>
        <v>3177.7980529661704</v>
      </c>
      <c r="H565" s="9">
        <f>(INDEX('Resin Fractions'!$A$24:$I$41,MATCH('Disposed Waste by Resin'!$A565,'Resin Fractions'!$A$24:$A$41,0),MATCH('Disposed Waste by Resin'!H$1,'Resin Fractions'!$A$24:$I$24,0)))*$E565</f>
        <v>4321.2096808980468</v>
      </c>
      <c r="I565" s="9">
        <f>(INDEX('Resin Fractions'!$A$24:$I$41,MATCH('Disposed Waste by Resin'!$A565,'Resin Fractions'!$A$24:$A$41,0),MATCH('Disposed Waste by Resin'!I$1,'Resin Fractions'!$A$24:$I$24,0)))*$E565</f>
        <v>6714.0730672190057</v>
      </c>
      <c r="J565" s="9">
        <f>(INDEX('Resin Fractions'!$A$24:$I$41,MATCH('Disposed Waste by Resin'!$A565,'Resin Fractions'!$A$24:$A$41,0),MATCH('Disposed Waste by Resin'!J$1,'Resin Fractions'!$A$24:$I$24,0)))*$E565</f>
        <v>379.91278713489839</v>
      </c>
      <c r="K565" s="9">
        <f>(INDEX('Resin Fractions'!$A$24:$I$41,MATCH('Disposed Waste by Resin'!$A565,'Resin Fractions'!$A$24:$A$41,0),MATCH('Disposed Waste by Resin'!K$1,'Resin Fractions'!$A$24:$I$24,0)))*$E565</f>
        <v>2168.9760671121544</v>
      </c>
      <c r="L565" s="9">
        <f>(INDEX('Resin Fractions'!$A$24:$I$41,MATCH('Disposed Waste by Resin'!$A565,'Resin Fractions'!$A$24:$A$41,0),MATCH('Disposed Waste by Resin'!L$1,'Resin Fractions'!$A$24:$I$24,0)))*$E565</f>
        <v>1118.9933317316736</v>
      </c>
      <c r="M565" s="9">
        <f>(INDEX('Resin Fractions'!$A$24:$I$41,MATCH('Disposed Waste by Resin'!$A565,'Resin Fractions'!$A$24:$A$41,0),MATCH('Disposed Waste by Resin'!M$1,'Resin Fractions'!$A$24:$I$24,0)))*$E565</f>
        <v>19622.568528601449</v>
      </c>
    </row>
    <row r="566" spans="1:13" x14ac:dyDescent="0.2">
      <c r="A566" s="37">
        <f>'DRS County Waste Raw'!A565</f>
        <v>2012</v>
      </c>
      <c r="B566" s="63" t="str">
        <f>'DRS County Waste Raw'!B565</f>
        <v>tehama</v>
      </c>
      <c r="C566" s="63" t="str">
        <f>'DRS County Waste Raw'!C565</f>
        <v>Central Valley </v>
      </c>
      <c r="D566" s="63">
        <f>'DRS County Waste Raw'!D565</f>
        <v>63104</v>
      </c>
      <c r="E566" s="68">
        <f>'DRS County Waste Raw'!E565</f>
        <v>38027.150635208709</v>
      </c>
      <c r="F566" s="9">
        <f>(INDEX('Resin Fractions'!$A$24:$I$41,MATCH('Disposed Waste by Resin'!$A566,'Resin Fractions'!$A$24:$A$41,0),MATCH('Disposed Waste by Resin'!F$1,'Resin Fractions'!$A$24:$I$24,0)))*$E566</f>
        <v>340.66139068214528</v>
      </c>
      <c r="G566" s="9">
        <f>(INDEX('Resin Fractions'!$A$24:$I$41,MATCH('Disposed Waste by Resin'!$A566,'Resin Fractions'!$A$24:$A$41,0),MATCH('Disposed Waste by Resin'!G$1,'Resin Fractions'!$A$24:$I$24,0)))*$E566</f>
        <v>621.58340577714375</v>
      </c>
      <c r="H566" s="9">
        <f>(INDEX('Resin Fractions'!$A$24:$I$41,MATCH('Disposed Waste by Resin'!$A566,'Resin Fractions'!$A$24:$A$41,0),MATCH('Disposed Waste by Resin'!H$1,'Resin Fractions'!$A$24:$I$24,0)))*$E566</f>
        <v>845.23691743805307</v>
      </c>
      <c r="I566" s="9">
        <f>(INDEX('Resin Fractions'!$A$24:$I$41,MATCH('Disposed Waste by Resin'!$A566,'Resin Fractions'!$A$24:$A$41,0),MATCH('Disposed Waste by Resin'!I$1,'Resin Fractions'!$A$24:$I$24,0)))*$E566</f>
        <v>1313.2855940493621</v>
      </c>
      <c r="J566" s="9">
        <f>(INDEX('Resin Fractions'!$A$24:$I$41,MATCH('Disposed Waste by Resin'!$A566,'Resin Fractions'!$A$24:$A$41,0),MATCH('Disposed Waste by Resin'!J$1,'Resin Fractions'!$A$24:$I$24,0)))*$E566</f>
        <v>74.3116712231528</v>
      </c>
      <c r="K566" s="9">
        <f>(INDEX('Resin Fractions'!$A$24:$I$41,MATCH('Disposed Waste by Resin'!$A566,'Resin Fractions'!$A$24:$A$41,0),MATCH('Disposed Waste by Resin'!K$1,'Resin Fractions'!$A$24:$I$24,0)))*$E566</f>
        <v>424.25588674090613</v>
      </c>
      <c r="L566" s="9">
        <f>(INDEX('Resin Fractions'!$A$24:$I$41,MATCH('Disposed Waste by Resin'!$A566,'Resin Fractions'!$A$24:$A$41,0),MATCH('Disposed Waste by Resin'!L$1,'Resin Fractions'!$A$24:$I$24,0)))*$E566</f>
        <v>218.87724600072045</v>
      </c>
      <c r="M566" s="9">
        <f>(INDEX('Resin Fractions'!$A$24:$I$41,MATCH('Disposed Waste by Resin'!$A566,'Resin Fractions'!$A$24:$A$41,0),MATCH('Disposed Waste by Resin'!M$1,'Resin Fractions'!$A$24:$I$24,0)))*$E566</f>
        <v>3838.2121119114836</v>
      </c>
    </row>
    <row r="567" spans="1:13" x14ac:dyDescent="0.2">
      <c r="A567" s="37">
        <f>'DRS County Waste Raw'!A566</f>
        <v>2012</v>
      </c>
      <c r="B567" s="63" t="str">
        <f>'DRS County Waste Raw'!B566</f>
        <v>trinity</v>
      </c>
      <c r="C567" s="63" t="str">
        <f>'DRS County Waste Raw'!C566</f>
        <v>Mountain </v>
      </c>
      <c r="D567" s="63">
        <f>'DRS County Waste Raw'!D566</f>
        <v>13740</v>
      </c>
      <c r="E567" s="68">
        <f>'DRS County Waste Raw'!E566</f>
        <v>6781.479128856623</v>
      </c>
      <c r="F567" s="9">
        <f>(INDEX('Resin Fractions'!$A$24:$I$41,MATCH('Disposed Waste by Resin'!$A567,'Resin Fractions'!$A$24:$A$41,0),MATCH('Disposed Waste by Resin'!F$1,'Resin Fractions'!$A$24:$I$24,0)))*$E567</f>
        <v>60.751017952401497</v>
      </c>
      <c r="G567" s="9">
        <f>(INDEX('Resin Fractions'!$A$24:$I$41,MATCH('Disposed Waste by Resin'!$A567,'Resin Fractions'!$A$24:$A$41,0),MATCH('Disposed Waste by Resin'!G$1,'Resin Fractions'!$A$24:$I$24,0)))*$E567</f>
        <v>110.8485601132177</v>
      </c>
      <c r="H567" s="9">
        <f>(INDEX('Resin Fractions'!$A$24:$I$41,MATCH('Disposed Waste by Resin'!$A567,'Resin Fractions'!$A$24:$A$41,0),MATCH('Disposed Waste by Resin'!H$1,'Resin Fractions'!$A$24:$I$24,0)))*$E567</f>
        <v>150.7332634393633</v>
      </c>
      <c r="I567" s="9">
        <f>(INDEX('Resin Fractions'!$A$24:$I$41,MATCH('Disposed Waste by Resin'!$A567,'Resin Fractions'!$A$24:$A$41,0),MATCH('Disposed Waste by Resin'!I$1,'Resin Fractions'!$A$24:$I$24,0)))*$E567</f>
        <v>234.20158222498756</v>
      </c>
      <c r="J567" s="9">
        <f>(INDEX('Resin Fractions'!$A$24:$I$41,MATCH('Disposed Waste by Resin'!$A567,'Resin Fractions'!$A$24:$A$41,0),MATCH('Disposed Waste by Resin'!J$1,'Resin Fractions'!$A$24:$I$24,0)))*$E567</f>
        <v>13.252190579950357</v>
      </c>
      <c r="K567" s="9">
        <f>(INDEX('Resin Fractions'!$A$24:$I$41,MATCH('Disposed Waste by Resin'!$A567,'Resin Fractions'!$A$24:$A$41,0),MATCH('Disposed Waste by Resin'!K$1,'Resin Fractions'!$A$24:$I$24,0)))*$E567</f>
        <v>75.658638450922254</v>
      </c>
      <c r="L567" s="9">
        <f>(INDEX('Resin Fractions'!$A$24:$I$41,MATCH('Disposed Waste by Resin'!$A567,'Resin Fractions'!$A$24:$A$41,0),MATCH('Disposed Waste by Resin'!L$1,'Resin Fractions'!$A$24:$I$24,0)))*$E567</f>
        <v>39.032939642898278</v>
      </c>
      <c r="M567" s="9">
        <f>(INDEX('Resin Fractions'!$A$24:$I$41,MATCH('Disposed Waste by Resin'!$A567,'Resin Fractions'!$A$24:$A$41,0),MATCH('Disposed Waste by Resin'!M$1,'Resin Fractions'!$A$24:$I$24,0)))*$E567</f>
        <v>684.47819240374099</v>
      </c>
    </row>
    <row r="568" spans="1:13" x14ac:dyDescent="0.2">
      <c r="A568" s="37">
        <f>'DRS County Waste Raw'!A567</f>
        <v>2012</v>
      </c>
      <c r="B568" s="63" t="str">
        <f>'DRS County Waste Raw'!B567</f>
        <v>tulare</v>
      </c>
      <c r="C568" s="63" t="str">
        <f>'DRS County Waste Raw'!C567</f>
        <v>Central Valley </v>
      </c>
      <c r="D568" s="63">
        <f>'DRS County Waste Raw'!D567</f>
        <v>451153</v>
      </c>
      <c r="E568" s="68">
        <f>'DRS County Waste Raw'!E567</f>
        <v>279410.50816696911</v>
      </c>
      <c r="F568" s="9">
        <f>(INDEX('Resin Fractions'!$A$24:$I$41,MATCH('Disposed Waste by Resin'!$A568,'Resin Fractions'!$A$24:$A$41,0),MATCH('Disposed Waste by Resin'!F$1,'Resin Fractions'!$A$24:$I$24,0)))*$E568</f>
        <v>2503.063487360922</v>
      </c>
      <c r="G568" s="9">
        <f>(INDEX('Resin Fractions'!$A$24:$I$41,MATCH('Disposed Waste by Resin'!$A568,'Resin Fractions'!$A$24:$A$41,0),MATCH('Disposed Waste by Resin'!G$1,'Resin Fractions'!$A$24:$I$24,0)))*$E568</f>
        <v>4567.1824571453035</v>
      </c>
      <c r="H568" s="9">
        <f>(INDEX('Resin Fractions'!$A$24:$I$41,MATCH('Disposed Waste by Resin'!$A568,'Resin Fractions'!$A$24:$A$41,0),MATCH('Disposed Waste by Resin'!H$1,'Resin Fractions'!$A$24:$I$24,0)))*$E568</f>
        <v>6210.5120335833108</v>
      </c>
      <c r="I568" s="9">
        <f>(INDEX('Resin Fractions'!$A$24:$I$41,MATCH('Disposed Waste by Resin'!$A568,'Resin Fractions'!$A$24:$A$41,0),MATCH('Disposed Waste by Resin'!I$1,'Resin Fractions'!$A$24:$I$24,0)))*$E568</f>
        <v>9649.5737669585778</v>
      </c>
      <c r="J568" s="9">
        <f>(INDEX('Resin Fractions'!$A$24:$I$41,MATCH('Disposed Waste by Resin'!$A568,'Resin Fractions'!$A$24:$A$41,0),MATCH('Disposed Waste by Resin'!J$1,'Resin Fractions'!$A$24:$I$24,0)))*$E568</f>
        <v>546.01676624104766</v>
      </c>
      <c r="K568" s="9">
        <f>(INDEX('Resin Fractions'!$A$24:$I$41,MATCH('Disposed Waste by Resin'!$A568,'Resin Fractions'!$A$24:$A$41,0),MATCH('Disposed Waste by Resin'!K$1,'Resin Fractions'!$A$24:$I$24,0)))*$E568</f>
        <v>3117.2872783518264</v>
      </c>
      <c r="L568" s="9">
        <f>(INDEX('Resin Fractions'!$A$24:$I$41,MATCH('Disposed Waste by Resin'!$A568,'Resin Fractions'!$A$24:$A$41,0),MATCH('Disposed Waste by Resin'!L$1,'Resin Fractions'!$A$24:$I$24,0)))*$E568</f>
        <v>1608.2352085203072</v>
      </c>
      <c r="M568" s="9">
        <f>(INDEX('Resin Fractions'!$A$24:$I$41,MATCH('Disposed Waste by Resin'!$A568,'Resin Fractions'!$A$24:$A$41,0),MATCH('Disposed Waste by Resin'!M$1,'Resin Fractions'!$A$24:$I$24,0)))*$E568</f>
        <v>28201.870998161296</v>
      </c>
    </row>
    <row r="569" spans="1:13" x14ac:dyDescent="0.2">
      <c r="A569" s="37">
        <f>'DRS County Waste Raw'!A568</f>
        <v>2012</v>
      </c>
      <c r="B569" s="63" t="str">
        <f>'DRS County Waste Raw'!B568</f>
        <v>tuolumne</v>
      </c>
      <c r="C569" s="63" t="str">
        <f>'DRS County Waste Raw'!C568</f>
        <v>Mountain </v>
      </c>
      <c r="D569" s="63">
        <f>'DRS County Waste Raw'!D568</f>
        <v>54991</v>
      </c>
      <c r="E569" s="68">
        <f>'DRS County Waste Raw'!E568</f>
        <v>32196.597096188751</v>
      </c>
      <c r="F569" s="9">
        <f>(INDEX('Resin Fractions'!$A$24:$I$41,MATCH('Disposed Waste by Resin'!$A569,'Resin Fractions'!$A$24:$A$41,0),MATCH('Disposed Waste by Resin'!F$1,'Resin Fractions'!$A$24:$I$24,0)))*$E569</f>
        <v>288.42911863780722</v>
      </c>
      <c r="G569" s="9">
        <f>(INDEX('Resin Fractions'!$A$24:$I$41,MATCH('Disposed Waste by Resin'!$A569,'Resin Fractions'!$A$24:$A$41,0),MATCH('Disposed Waste by Resin'!G$1,'Resin Fractions'!$A$24:$I$24,0)))*$E569</f>
        <v>526.27846533823424</v>
      </c>
      <c r="H569" s="9">
        <f>(INDEX('Resin Fractions'!$A$24:$I$41,MATCH('Disposed Waste by Resin'!$A569,'Resin Fractions'!$A$24:$A$41,0),MATCH('Disposed Waste by Resin'!H$1,'Resin Fractions'!$A$24:$I$24,0)))*$E569</f>
        <v>715.64006313901382</v>
      </c>
      <c r="I569" s="9">
        <f>(INDEX('Resin Fractions'!$A$24:$I$41,MATCH('Disposed Waste by Resin'!$A569,'Resin Fractions'!$A$24:$A$41,0),MATCH('Disposed Waste by Resin'!I$1,'Resin Fractions'!$A$24:$I$24,0)))*$E569</f>
        <v>1111.9246758574327</v>
      </c>
      <c r="J569" s="9">
        <f>(INDEX('Resin Fractions'!$A$24:$I$41,MATCH('Disposed Waste by Resin'!$A569,'Resin Fractions'!$A$24:$A$41,0),MATCH('Disposed Waste by Resin'!J$1,'Resin Fractions'!$A$24:$I$24,0)))*$E569</f>
        <v>62.917754760753539</v>
      </c>
      <c r="K569" s="9">
        <f>(INDEX('Resin Fractions'!$A$24:$I$41,MATCH('Disposed Waste by Resin'!$A569,'Resin Fractions'!$A$24:$A$41,0),MATCH('Disposed Waste by Resin'!K$1,'Resin Fractions'!$A$24:$I$24,0)))*$E569</f>
        <v>359.20639918879561</v>
      </c>
      <c r="L569" s="9">
        <f>(INDEX('Resin Fractions'!$A$24:$I$41,MATCH('Disposed Waste by Resin'!$A569,'Resin Fractions'!$A$24:$A$41,0),MATCH('Disposed Waste by Resin'!L$1,'Resin Fractions'!$A$24:$I$24,0)))*$E569</f>
        <v>185.31765818088383</v>
      </c>
      <c r="M569" s="9">
        <f>(INDEX('Resin Fractions'!$A$24:$I$41,MATCH('Disposed Waste by Resin'!$A569,'Resin Fractions'!$A$24:$A$41,0),MATCH('Disposed Waste by Resin'!M$1,'Resin Fractions'!$A$24:$I$24,0)))*$E569</f>
        <v>3249.7141351029209</v>
      </c>
    </row>
    <row r="570" spans="1:13" x14ac:dyDescent="0.2">
      <c r="A570" s="37">
        <f>'DRS County Waste Raw'!A569</f>
        <v>2012</v>
      </c>
      <c r="B570" s="63" t="str">
        <f>'DRS County Waste Raw'!B569</f>
        <v>ventura</v>
      </c>
      <c r="C570" s="63" t="str">
        <f>'DRS County Waste Raw'!C569</f>
        <v>Southern </v>
      </c>
      <c r="D570" s="63">
        <f>'DRS County Waste Raw'!D569</f>
        <v>834960</v>
      </c>
      <c r="E570" s="68">
        <f>'DRS County Waste Raw'!E569</f>
        <v>702516.56987295824</v>
      </c>
      <c r="F570" s="9">
        <f>(INDEX('Resin Fractions'!$A$24:$I$41,MATCH('Disposed Waste by Resin'!$A570,'Resin Fractions'!$A$24:$A$41,0),MATCH('Disposed Waste by Resin'!F$1,'Resin Fractions'!$A$24:$I$24,0)))*$E570</f>
        <v>6293.4053083795807</v>
      </c>
      <c r="G570" s="9">
        <f>(INDEX('Resin Fractions'!$A$24:$I$41,MATCH('Disposed Waste by Resin'!$A570,'Resin Fractions'!$A$24:$A$41,0),MATCH('Disposed Waste by Resin'!G$1,'Resin Fractions'!$A$24:$I$24,0)))*$E570</f>
        <v>11483.180696483796</v>
      </c>
      <c r="H570" s="9">
        <f>(INDEX('Resin Fractions'!$A$24:$I$41,MATCH('Disposed Waste by Resin'!$A570,'Resin Fractions'!$A$24:$A$41,0),MATCH('Disposed Waste by Resin'!H$1,'Resin Fractions'!$A$24:$I$24,0)))*$E570</f>
        <v>15614.973250685545</v>
      </c>
      <c r="I570" s="9">
        <f>(INDEX('Resin Fractions'!$A$24:$I$41,MATCH('Disposed Waste by Resin'!$A570,'Resin Fractions'!$A$24:$A$41,0),MATCH('Disposed Waste by Resin'!I$1,'Resin Fractions'!$A$24:$I$24,0)))*$E570</f>
        <v>24261.741292309802</v>
      </c>
      <c r="J570" s="9">
        <f>(INDEX('Resin Fractions'!$A$24:$I$41,MATCH('Disposed Waste by Resin'!$A570,'Resin Fractions'!$A$24:$A$41,0),MATCH('Disposed Waste by Resin'!J$1,'Resin Fractions'!$A$24:$I$24,0)))*$E570</f>
        <v>1372.839655277259</v>
      </c>
      <c r="K570" s="9">
        <f>(INDEX('Resin Fractions'!$A$24:$I$41,MATCH('Disposed Waste by Resin'!$A570,'Resin Fractions'!$A$24:$A$41,0),MATCH('Disposed Waste by Resin'!K$1,'Resin Fractions'!$A$24:$I$24,0)))*$E570</f>
        <v>7837.7365993253006</v>
      </c>
      <c r="L570" s="9">
        <f>(INDEX('Resin Fractions'!$A$24:$I$41,MATCH('Disposed Waste by Resin'!$A570,'Resin Fractions'!$A$24:$A$41,0),MATCH('Disposed Waste by Resin'!L$1,'Resin Fractions'!$A$24:$I$24,0)))*$E570</f>
        <v>4043.5554469678677</v>
      </c>
      <c r="M570" s="9">
        <f>(INDEX('Resin Fractions'!$A$24:$I$41,MATCH('Disposed Waste by Resin'!$A570,'Resin Fractions'!$A$24:$A$41,0),MATCH('Disposed Waste by Resin'!M$1,'Resin Fractions'!$A$24:$I$24,0)))*$E570</f>
        <v>70907.432249429155</v>
      </c>
    </row>
    <row r="571" spans="1:13" x14ac:dyDescent="0.2">
      <c r="A571" s="37">
        <f>'DRS County Waste Raw'!A570</f>
        <v>2012</v>
      </c>
      <c r="B571" s="63" t="str">
        <f>'DRS County Waste Raw'!B570</f>
        <v>yolo</v>
      </c>
      <c r="C571" s="63" t="str">
        <f>'DRS County Waste Raw'!C570</f>
        <v>Central Valley </v>
      </c>
      <c r="D571" s="63">
        <f>'DRS County Waste Raw'!D570</f>
        <v>204987</v>
      </c>
      <c r="E571" s="68">
        <f>'DRS County Waste Raw'!E570</f>
        <v>138282.30490018151</v>
      </c>
      <c r="F571" s="9">
        <f>(INDEX('Resin Fractions'!$A$24:$I$41,MATCH('Disposed Waste by Resin'!$A571,'Resin Fractions'!$A$24:$A$41,0),MATCH('Disposed Waste by Resin'!F$1,'Resin Fractions'!$A$24:$I$24,0)))*$E571</f>
        <v>1238.7844344669954</v>
      </c>
      <c r="G571" s="9">
        <f>(INDEX('Resin Fractions'!$A$24:$I$41,MATCH('Disposed Waste by Resin'!$A571,'Resin Fractions'!$A$24:$A$41,0),MATCH('Disposed Waste by Resin'!G$1,'Resin Fractions'!$A$24:$I$24,0)))*$E571</f>
        <v>2260.3320154885564</v>
      </c>
      <c r="H571" s="9">
        <f>(INDEX('Resin Fractions'!$A$24:$I$41,MATCH('Disposed Waste by Resin'!$A571,'Resin Fractions'!$A$24:$A$41,0),MATCH('Disposed Waste by Resin'!H$1,'Resin Fractions'!$A$24:$I$24,0)))*$E571</f>
        <v>3073.6278468847445</v>
      </c>
      <c r="I571" s="9">
        <f>(INDEX('Resin Fractions'!$A$24:$I$41,MATCH('Disposed Waste by Resin'!$A571,'Resin Fractions'!$A$24:$A$41,0),MATCH('Disposed Waste by Resin'!I$1,'Resin Fractions'!$A$24:$I$24,0)))*$E571</f>
        <v>4775.6446618749706</v>
      </c>
      <c r="J571" s="9">
        <f>(INDEX('Resin Fractions'!$A$24:$I$41,MATCH('Disposed Waste by Resin'!$A571,'Resin Fractions'!$A$24:$A$41,0),MATCH('Disposed Waste by Resin'!J$1,'Resin Fractions'!$A$24:$I$24,0)))*$E571</f>
        <v>270.22769274245047</v>
      </c>
      <c r="K571" s="9">
        <f>(INDEX('Resin Fractions'!$A$24:$I$41,MATCH('Disposed Waste by Resin'!$A571,'Resin Fractions'!$A$24:$A$41,0),MATCH('Disposed Waste by Resin'!K$1,'Resin Fractions'!$A$24:$I$24,0)))*$E571</f>
        <v>1542.7682828195909</v>
      </c>
      <c r="L571" s="9">
        <f>(INDEX('Resin Fractions'!$A$24:$I$41,MATCH('Disposed Waste by Resin'!$A571,'Resin Fractions'!$A$24:$A$41,0),MATCH('Disposed Waste by Resin'!L$1,'Resin Fractions'!$A$24:$I$24,0)))*$E571</f>
        <v>795.92737193304413</v>
      </c>
      <c r="M571" s="9">
        <f>(INDEX('Resin Fractions'!$A$24:$I$41,MATCH('Disposed Waste by Resin'!$A571,'Resin Fractions'!$A$24:$A$41,0),MATCH('Disposed Waste by Resin'!M$1,'Resin Fractions'!$A$24:$I$24,0)))*$E571</f>
        <v>13957.312306210353</v>
      </c>
    </row>
    <row r="572" spans="1:13" x14ac:dyDescent="0.2">
      <c r="A572" s="37">
        <f>'DRS County Waste Raw'!A571</f>
        <v>2012</v>
      </c>
      <c r="B572" s="63" t="str">
        <f>'DRS County Waste Raw'!B571</f>
        <v>yuba</v>
      </c>
      <c r="C572" s="63" t="str">
        <f>'DRS County Waste Raw'!C571</f>
        <v>Central Valley </v>
      </c>
      <c r="D572" s="63">
        <f>'DRS County Waste Raw'!D571</f>
        <v>73023</v>
      </c>
      <c r="E572" s="68">
        <f>'DRS County Waste Raw'!E571</f>
        <v>113441.42468239561</v>
      </c>
      <c r="F572" s="9">
        <f>(INDEX('Resin Fractions'!$A$24:$I$41,MATCH('Disposed Waste by Resin'!$A572,'Resin Fractions'!$A$24:$A$41,0),MATCH('Disposed Waste by Resin'!F$1,'Resin Fractions'!$A$24:$I$24,0)))*$E572</f>
        <v>1016.2505695992867</v>
      </c>
      <c r="G572" s="9">
        <f>(INDEX('Resin Fractions'!$A$24:$I$41,MATCH('Disposed Waste by Resin'!$A572,'Resin Fractions'!$A$24:$A$41,0),MATCH('Disposed Waste by Resin'!G$1,'Resin Fractions'!$A$24:$I$24,0)))*$E572</f>
        <v>1854.2884736940478</v>
      </c>
      <c r="H572" s="9">
        <f>(INDEX('Resin Fractions'!$A$24:$I$41,MATCH('Disposed Waste by Resin'!$A572,'Resin Fractions'!$A$24:$A$41,0),MATCH('Disposed Waste by Resin'!H$1,'Resin Fractions'!$A$24:$I$24,0)))*$E572</f>
        <v>2521.4847419977582</v>
      </c>
      <c r="I572" s="9">
        <f>(INDEX('Resin Fractions'!$A$24:$I$41,MATCH('Disposed Waste by Resin'!$A572,'Resin Fractions'!$A$24:$A$41,0),MATCH('Disposed Waste by Resin'!I$1,'Resin Fractions'!$A$24:$I$24,0)))*$E572</f>
        <v>3917.7531399338359</v>
      </c>
      <c r="J572" s="9">
        <f>(INDEX('Resin Fractions'!$A$24:$I$41,MATCH('Disposed Waste by Resin'!$A572,'Resin Fractions'!$A$24:$A$41,0),MATCH('Disposed Waste by Resin'!J$1,'Resin Fractions'!$A$24:$I$24,0)))*$E572</f>
        <v>221.68428907421259</v>
      </c>
      <c r="K572" s="9">
        <f>(INDEX('Resin Fractions'!$A$24:$I$41,MATCH('Disposed Waste by Resin'!$A572,'Resin Fractions'!$A$24:$A$41,0),MATCH('Disposed Waste by Resin'!K$1,'Resin Fractions'!$A$24:$I$24,0)))*$E572</f>
        <v>1265.6270958471544</v>
      </c>
      <c r="L572" s="9">
        <f>(INDEX('Resin Fractions'!$A$24:$I$41,MATCH('Disposed Waste by Resin'!$A572,'Resin Fractions'!$A$24:$A$41,0),MATCH('Disposed Waste by Resin'!L$1,'Resin Fractions'!$A$24:$I$24,0)))*$E572</f>
        <v>652.9478596771711</v>
      </c>
      <c r="M572" s="9">
        <f>(INDEX('Resin Fractions'!$A$24:$I$41,MATCH('Disposed Waste by Resin'!$A572,'Resin Fractions'!$A$24:$A$41,0),MATCH('Disposed Waste by Resin'!M$1,'Resin Fractions'!$A$24:$I$24,0)))*$E572</f>
        <v>11450.036169823466</v>
      </c>
    </row>
    <row r="573" spans="1:13" x14ac:dyDescent="0.2">
      <c r="A573" s="37">
        <f>'DRS County Waste Raw'!A572</f>
        <v>2011</v>
      </c>
      <c r="B573" s="63" t="str">
        <f>'DRS County Waste Raw'!B572</f>
        <v>alameda</v>
      </c>
      <c r="C573" s="63" t="str">
        <f>'DRS County Waste Raw'!C572</f>
        <v>Bay Area </v>
      </c>
      <c r="D573" s="63">
        <f>'DRS County Waste Raw'!D572</f>
        <v>1525761</v>
      </c>
      <c r="E573" s="68">
        <f>'DRS County Waste Raw'!E572</f>
        <v>989421.91470054432</v>
      </c>
      <c r="F573" s="9">
        <f>(INDEX('Resin Fractions'!$A$24:$I$41,MATCH('Disposed Waste by Resin'!$A573,'Resin Fractions'!$A$24:$A$41,0),MATCH('Disposed Waste by Resin'!F$1,'Resin Fractions'!$A$24:$I$24,0)))*$E573</f>
        <v>8657.4080181271802</v>
      </c>
      <c r="G573" s="9">
        <f>(INDEX('Resin Fractions'!$A$24:$I$41,MATCH('Disposed Waste by Resin'!$A573,'Resin Fractions'!$A$24:$A$41,0),MATCH('Disposed Waste by Resin'!G$1,'Resin Fractions'!$A$24:$I$24,0)))*$E573</f>
        <v>15930.11847221409</v>
      </c>
      <c r="H573" s="9">
        <f>(INDEX('Resin Fractions'!$A$24:$I$41,MATCH('Disposed Waste by Resin'!$A573,'Resin Fractions'!$A$24:$A$41,0),MATCH('Disposed Waste by Resin'!H$1,'Resin Fractions'!$A$24:$I$24,0)))*$E573</f>
        <v>21780.257946401747</v>
      </c>
      <c r="I573" s="9">
        <f>(INDEX('Resin Fractions'!$A$24:$I$41,MATCH('Disposed Waste by Resin'!$A573,'Resin Fractions'!$A$24:$A$41,0),MATCH('Disposed Waste by Resin'!I$1,'Resin Fractions'!$A$24:$I$24,0)))*$E573</f>
        <v>33459.168202981688</v>
      </c>
      <c r="J573" s="9">
        <f>(INDEX('Resin Fractions'!$A$24:$I$41,MATCH('Disposed Waste by Resin'!$A573,'Resin Fractions'!$A$24:$A$41,0),MATCH('Disposed Waste by Resin'!J$1,'Resin Fractions'!$A$24:$I$24,0)))*$E573</f>
        <v>1924.889676798455</v>
      </c>
      <c r="K573" s="9">
        <f>(INDEX('Resin Fractions'!$A$24:$I$41,MATCH('Disposed Waste by Resin'!$A573,'Resin Fractions'!$A$24:$A$41,0),MATCH('Disposed Waste by Resin'!K$1,'Resin Fractions'!$A$24:$I$24,0)))*$E573</f>
        <v>11067.363858864321</v>
      </c>
      <c r="L573" s="9">
        <f>(INDEX('Resin Fractions'!$A$24:$I$41,MATCH('Disposed Waste by Resin'!$A573,'Resin Fractions'!$A$24:$A$41,0),MATCH('Disposed Waste by Resin'!L$1,'Resin Fractions'!$A$24:$I$24,0)))*$E573</f>
        <v>5635.0003912531474</v>
      </c>
      <c r="M573" s="9">
        <f>(INDEX('Resin Fractions'!$A$24:$I$41,MATCH('Disposed Waste by Resin'!$A573,'Resin Fractions'!$A$24:$A$41,0),MATCH('Disposed Waste by Resin'!M$1,'Resin Fractions'!$A$24:$I$24,0)))*$E573</f>
        <v>98454.206566640627</v>
      </c>
    </row>
    <row r="574" spans="1:13" x14ac:dyDescent="0.2">
      <c r="A574" s="37">
        <f>'DRS County Waste Raw'!A573</f>
        <v>2011</v>
      </c>
      <c r="B574" s="63" t="str">
        <f>'DRS County Waste Raw'!B573</f>
        <v>alpine</v>
      </c>
      <c r="C574" s="63" t="str">
        <f>'DRS County Waste Raw'!C573</f>
        <v>Mountain </v>
      </c>
      <c r="D574" s="63">
        <f>'DRS County Waste Raw'!D573</f>
        <v>1169</v>
      </c>
      <c r="E574" s="68">
        <f>'DRS County Waste Raw'!E573</f>
        <v>1230.6533575317601</v>
      </c>
      <c r="F574" s="9">
        <f>(INDEX('Resin Fractions'!$A$24:$I$41,MATCH('Disposed Waste by Resin'!$A574,'Resin Fractions'!$A$24:$A$41,0),MATCH('Disposed Waste by Resin'!F$1,'Resin Fractions'!$A$24:$I$24,0)))*$E574</f>
        <v>10.768174917830869</v>
      </c>
      <c r="G574" s="9">
        <f>(INDEX('Resin Fractions'!$A$24:$I$41,MATCH('Disposed Waste by Resin'!$A574,'Resin Fractions'!$A$24:$A$41,0),MATCH('Disposed Waste by Resin'!G$1,'Resin Fractions'!$A$24:$I$24,0)))*$E574</f>
        <v>19.814048478643624</v>
      </c>
      <c r="H574" s="9">
        <f>(INDEX('Resin Fractions'!$A$24:$I$41,MATCH('Disposed Waste by Resin'!$A574,'Resin Fractions'!$A$24:$A$41,0),MATCH('Disposed Waste by Resin'!H$1,'Resin Fractions'!$A$24:$I$24,0)))*$E574</f>
        <v>27.090513330462784</v>
      </c>
      <c r="I574" s="9">
        <f>(INDEX('Resin Fractions'!$A$24:$I$41,MATCH('Disposed Waste by Resin'!$A574,'Resin Fractions'!$A$24:$A$41,0),MATCH('Disposed Waste by Resin'!I$1,'Resin Fractions'!$A$24:$I$24,0)))*$E574</f>
        <v>41.616864431067029</v>
      </c>
      <c r="J574" s="9">
        <f>(INDEX('Resin Fractions'!$A$24:$I$41,MATCH('Disposed Waste by Resin'!$A574,'Resin Fractions'!$A$24:$A$41,0),MATCH('Disposed Waste by Resin'!J$1,'Resin Fractions'!$A$24:$I$24,0)))*$E574</f>
        <v>2.3941979740232453</v>
      </c>
      <c r="K574" s="9">
        <f>(INDEX('Resin Fractions'!$A$24:$I$41,MATCH('Disposed Waste by Resin'!$A574,'Resin Fractions'!$A$24:$A$41,0),MATCH('Disposed Waste by Resin'!K$1,'Resin Fractions'!$A$24:$I$24,0)))*$E574</f>
        <v>13.765703275391116</v>
      </c>
      <c r="L574" s="9">
        <f>(INDEX('Resin Fractions'!$A$24:$I$41,MATCH('Disposed Waste by Resin'!$A574,'Resin Fractions'!$A$24:$A$41,0),MATCH('Disposed Waste by Resin'!L$1,'Resin Fractions'!$A$24:$I$24,0)))*$E574</f>
        <v>7.0088726034406816</v>
      </c>
      <c r="M574" s="9">
        <f>(INDEX('Resin Fractions'!$A$24:$I$41,MATCH('Disposed Waste by Resin'!$A574,'Resin Fractions'!$A$24:$A$41,0),MATCH('Disposed Waste by Resin'!M$1,'Resin Fractions'!$A$24:$I$24,0)))*$E574</f>
        <v>122.45837501085936</v>
      </c>
    </row>
    <row r="575" spans="1:13" x14ac:dyDescent="0.2">
      <c r="A575" s="37">
        <f>'DRS County Waste Raw'!A574</f>
        <v>2011</v>
      </c>
      <c r="B575" s="63" t="str">
        <f>'DRS County Waste Raw'!B574</f>
        <v>amador</v>
      </c>
      <c r="C575" s="63" t="str">
        <f>'DRS County Waste Raw'!C574</f>
        <v>Mountain </v>
      </c>
      <c r="D575" s="63">
        <f>'DRS County Waste Raw'!D574</f>
        <v>36876</v>
      </c>
      <c r="E575" s="68">
        <f>'DRS County Waste Raw'!E574</f>
        <v>27651.025408348451</v>
      </c>
      <c r="F575" s="9">
        <f>(INDEX('Resin Fractions'!$A$24:$I$41,MATCH('Disposed Waste by Resin'!$A575,'Resin Fractions'!$A$24:$A$41,0),MATCH('Disposed Waste by Resin'!F$1,'Resin Fractions'!$A$24:$I$24,0)))*$E575</f>
        <v>241.94552952885243</v>
      </c>
      <c r="G575" s="9">
        <f>(INDEX('Resin Fractions'!$A$24:$I$41,MATCH('Disposed Waste by Resin'!$A575,'Resin Fractions'!$A$24:$A$41,0),MATCH('Disposed Waste by Resin'!G$1,'Resin Fractions'!$A$24:$I$24,0)))*$E575</f>
        <v>445.19340444011539</v>
      </c>
      <c r="H575" s="9">
        <f>(INDEX('Resin Fractions'!$A$24:$I$41,MATCH('Disposed Waste by Resin'!$A575,'Resin Fractions'!$A$24:$A$41,0),MATCH('Disposed Waste by Resin'!H$1,'Resin Fractions'!$A$24:$I$24,0)))*$E575</f>
        <v>608.68518973385812</v>
      </c>
      <c r="I575" s="9">
        <f>(INDEX('Resin Fractions'!$A$24:$I$41,MATCH('Disposed Waste by Resin'!$A575,'Resin Fractions'!$A$24:$A$41,0),MATCH('Disposed Waste by Resin'!I$1,'Resin Fractions'!$A$24:$I$24,0)))*$E575</f>
        <v>935.07157702572579</v>
      </c>
      <c r="J575" s="9">
        <f>(INDEX('Resin Fractions'!$A$24:$I$41,MATCH('Disposed Waste by Resin'!$A575,'Resin Fractions'!$A$24:$A$41,0),MATCH('Disposed Waste by Resin'!J$1,'Resin Fractions'!$A$24:$I$24,0)))*$E575</f>
        <v>53.794213136597747</v>
      </c>
      <c r="K575" s="9">
        <f>(INDEX('Resin Fractions'!$A$24:$I$41,MATCH('Disposed Waste by Resin'!$A575,'Resin Fractions'!$A$24:$A$41,0),MATCH('Disposed Waste by Resin'!K$1,'Resin Fractions'!$A$24:$I$24,0)))*$E575</f>
        <v>309.29571572862829</v>
      </c>
      <c r="L575" s="9">
        <f>(INDEX('Resin Fractions'!$A$24:$I$41,MATCH('Disposed Waste by Resin'!$A575,'Resin Fractions'!$A$24:$A$41,0),MATCH('Disposed Waste by Resin'!L$1,'Resin Fractions'!$A$24:$I$24,0)))*$E575</f>
        <v>157.47936919484175</v>
      </c>
      <c r="M575" s="9">
        <f>(INDEX('Resin Fractions'!$A$24:$I$41,MATCH('Disposed Waste by Resin'!$A575,'Resin Fractions'!$A$24:$A$41,0),MATCH('Disposed Waste by Resin'!M$1,'Resin Fractions'!$A$24:$I$24,0)))*$E575</f>
        <v>2751.4649987886196</v>
      </c>
    </row>
    <row r="576" spans="1:13" x14ac:dyDescent="0.2">
      <c r="A576" s="37">
        <f>'DRS County Waste Raw'!A575</f>
        <v>2011</v>
      </c>
      <c r="B576" s="63" t="str">
        <f>'DRS County Waste Raw'!B575</f>
        <v>butte</v>
      </c>
      <c r="C576" s="63" t="str">
        <f>'DRS County Waste Raw'!C575</f>
        <v>Central Valley </v>
      </c>
      <c r="D576" s="63">
        <f>'DRS County Waste Raw'!D575</f>
        <v>220826</v>
      </c>
      <c r="E576" s="68">
        <f>'DRS County Waste Raw'!E575</f>
        <v>168952.35934664239</v>
      </c>
      <c r="F576" s="9">
        <f>(INDEX('Resin Fractions'!$A$24:$I$41,MATCH('Disposed Waste by Resin'!$A576,'Resin Fractions'!$A$24:$A$41,0),MATCH('Disposed Waste by Resin'!F$1,'Resin Fractions'!$A$24:$I$24,0)))*$E576</f>
        <v>1478.3273836539388</v>
      </c>
      <c r="G576" s="9">
        <f>(INDEX('Resin Fractions'!$A$24:$I$41,MATCH('Disposed Waste by Resin'!$A576,'Resin Fractions'!$A$24:$A$41,0),MATCH('Disposed Waste by Resin'!G$1,'Resin Fractions'!$A$24:$I$24,0)))*$E576</f>
        <v>2720.2056681417671</v>
      </c>
      <c r="H576" s="9">
        <f>(INDEX('Resin Fractions'!$A$24:$I$41,MATCH('Disposed Waste by Resin'!$A576,'Resin Fractions'!$A$24:$A$41,0),MATCH('Disposed Waste by Resin'!H$1,'Resin Fractions'!$A$24:$I$24,0)))*$E576</f>
        <v>3719.1676397593815</v>
      </c>
      <c r="I576" s="9">
        <f>(INDEX('Resin Fractions'!$A$24:$I$41,MATCH('Disposed Waste by Resin'!$A576,'Resin Fractions'!$A$24:$A$41,0),MATCH('Disposed Waste by Resin'!I$1,'Resin Fractions'!$A$24:$I$24,0)))*$E576</f>
        <v>5713.4426938388924</v>
      </c>
      <c r="J576" s="9">
        <f>(INDEX('Resin Fractions'!$A$24:$I$41,MATCH('Disposed Waste by Resin'!$A576,'Resin Fractions'!$A$24:$A$41,0),MATCH('Disposed Waste by Resin'!J$1,'Resin Fractions'!$A$24:$I$24,0)))*$E576</f>
        <v>328.69157994698702</v>
      </c>
      <c r="K576" s="9">
        <f>(INDEX('Resin Fractions'!$A$24:$I$41,MATCH('Disposed Waste by Resin'!$A576,'Resin Fractions'!$A$24:$A$41,0),MATCH('Disposed Waste by Resin'!K$1,'Resin Fractions'!$A$24:$I$24,0)))*$E576</f>
        <v>1889.8482112848828</v>
      </c>
      <c r="L576" s="9">
        <f>(INDEX('Resin Fractions'!$A$24:$I$41,MATCH('Disposed Waste by Resin'!$A576,'Resin Fractions'!$A$24:$A$41,0),MATCH('Disposed Waste by Resin'!L$1,'Resin Fractions'!$A$24:$I$24,0)))*$E576</f>
        <v>962.22511031566955</v>
      </c>
      <c r="M576" s="9">
        <f>(INDEX('Resin Fractions'!$A$24:$I$41,MATCH('Disposed Waste by Resin'!$A576,'Resin Fractions'!$A$24:$A$41,0),MATCH('Disposed Waste by Resin'!M$1,'Resin Fractions'!$A$24:$I$24,0)))*$E576</f>
        <v>16811.908286941522</v>
      </c>
    </row>
    <row r="577" spans="1:13" x14ac:dyDescent="0.2">
      <c r="A577" s="37">
        <f>'DRS County Waste Raw'!A576</f>
        <v>2011</v>
      </c>
      <c r="B577" s="63" t="str">
        <f>'DRS County Waste Raw'!B576</f>
        <v>calaveras</v>
      </c>
      <c r="C577" s="63" t="str">
        <f>'DRS County Waste Raw'!C576</f>
        <v>Mountain </v>
      </c>
      <c r="D577" s="63">
        <f>'DRS County Waste Raw'!D576</f>
        <v>45540</v>
      </c>
      <c r="E577" s="68">
        <f>'DRS County Waste Raw'!E576</f>
        <v>32144.81851179673</v>
      </c>
      <c r="F577" s="9">
        <f>(INDEX('Resin Fractions'!$A$24:$I$41,MATCH('Disposed Waste by Resin'!$A577,'Resin Fractions'!$A$24:$A$41,0),MATCH('Disposed Waste by Resin'!F$1,'Resin Fractions'!$A$24:$I$24,0)))*$E577</f>
        <v>281.26606596286956</v>
      </c>
      <c r="G577" s="9">
        <f>(INDEX('Resin Fractions'!$A$24:$I$41,MATCH('Disposed Waste by Resin'!$A577,'Resin Fractions'!$A$24:$A$41,0),MATCH('Disposed Waste by Resin'!G$1,'Resin Fractions'!$A$24:$I$24,0)))*$E577</f>
        <v>517.5454066182923</v>
      </c>
      <c r="H577" s="9">
        <f>(INDEX('Resin Fractions'!$A$24:$I$41,MATCH('Disposed Waste by Resin'!$A577,'Resin Fractions'!$A$24:$A$41,0),MATCH('Disposed Waste by Resin'!H$1,'Resin Fractions'!$A$24:$I$24,0)))*$E577</f>
        <v>707.60757208323992</v>
      </c>
      <c r="I577" s="9">
        <f>(INDEX('Resin Fractions'!$A$24:$I$41,MATCH('Disposed Waste by Resin'!$A577,'Resin Fractions'!$A$24:$A$41,0),MATCH('Disposed Waste by Resin'!I$1,'Resin Fractions'!$A$24:$I$24,0)))*$E577</f>
        <v>1087.0376666015586</v>
      </c>
      <c r="J577" s="9">
        <f>(INDEX('Resin Fractions'!$A$24:$I$41,MATCH('Disposed Waste by Resin'!$A577,'Resin Fractions'!$A$24:$A$41,0),MATCH('Disposed Waste by Resin'!J$1,'Resin Fractions'!$A$24:$I$24,0)))*$E577</f>
        <v>62.536748374574245</v>
      </c>
      <c r="K577" s="9">
        <f>(INDEX('Resin Fractions'!$A$24:$I$41,MATCH('Disposed Waste by Resin'!$A577,'Resin Fractions'!$A$24:$A$41,0),MATCH('Disposed Waste by Resin'!K$1,'Resin Fractions'!$A$24:$I$24,0)))*$E577</f>
        <v>359.56187887235626</v>
      </c>
      <c r="L577" s="9">
        <f>(INDEX('Resin Fractions'!$A$24:$I$41,MATCH('Disposed Waste by Resin'!$A577,'Resin Fractions'!$A$24:$A$41,0),MATCH('Disposed Waste by Resin'!L$1,'Resin Fractions'!$A$24:$I$24,0)))*$E577</f>
        <v>183.07262270975485</v>
      </c>
      <c r="M577" s="9">
        <f>(INDEX('Resin Fractions'!$A$24:$I$41,MATCH('Disposed Waste by Resin'!$A577,'Resin Fractions'!$A$24:$A$41,0),MATCH('Disposed Waste by Resin'!M$1,'Resin Fractions'!$A$24:$I$24,0)))*$E577</f>
        <v>3198.6279612226458</v>
      </c>
    </row>
    <row r="578" spans="1:13" x14ac:dyDescent="0.2">
      <c r="A578" s="37">
        <f>'DRS County Waste Raw'!A577</f>
        <v>2011</v>
      </c>
      <c r="B578" s="63" t="str">
        <f>'DRS County Waste Raw'!B577</f>
        <v>colusa</v>
      </c>
      <c r="C578" s="63" t="str">
        <f>'DRS County Waste Raw'!C577</f>
        <v>Central Valley </v>
      </c>
      <c r="D578" s="63">
        <f>'DRS County Waste Raw'!D577</f>
        <v>21379</v>
      </c>
      <c r="E578" s="68">
        <f>'DRS County Waste Raw'!E577</f>
        <v>19272.214156079852</v>
      </c>
      <c r="F578" s="9">
        <f>(INDEX('Resin Fractions'!$A$24:$I$41,MATCH('Disposed Waste by Resin'!$A578,'Resin Fractions'!$A$24:$A$41,0),MATCH('Disposed Waste by Resin'!F$1,'Resin Fractions'!$A$24:$I$24,0)))*$E578</f>
        <v>168.63121675691551</v>
      </c>
      <c r="G578" s="9">
        <f>(INDEX('Resin Fractions'!$A$24:$I$41,MATCH('Disposed Waste by Resin'!$A578,'Resin Fractions'!$A$24:$A$41,0),MATCH('Disposed Waste by Resin'!G$1,'Resin Fractions'!$A$24:$I$24,0)))*$E578</f>
        <v>310.29093874593622</v>
      </c>
      <c r="H578" s="9">
        <f>(INDEX('Resin Fractions'!$A$24:$I$41,MATCH('Disposed Waste by Resin'!$A578,'Resin Fractions'!$A$24:$A$41,0),MATCH('Disposed Waste by Resin'!H$1,'Resin Fractions'!$A$24:$I$24,0)))*$E578</f>
        <v>424.24145784637886</v>
      </c>
      <c r="I578" s="9">
        <f>(INDEX('Resin Fractions'!$A$24:$I$41,MATCH('Disposed Waste by Resin'!$A578,'Resin Fractions'!$A$24:$A$41,0),MATCH('Disposed Waste by Resin'!I$1,'Resin Fractions'!$A$24:$I$24,0)))*$E578</f>
        <v>651.72627118060507</v>
      </c>
      <c r="J578" s="9">
        <f>(INDEX('Resin Fractions'!$A$24:$I$41,MATCH('Disposed Waste by Resin'!$A578,'Resin Fractions'!$A$24:$A$41,0),MATCH('Disposed Waste by Resin'!J$1,'Resin Fractions'!$A$24:$I$24,0)))*$E578</f>
        <v>37.493495471357939</v>
      </c>
      <c r="K578" s="9">
        <f>(INDEX('Resin Fractions'!$A$24:$I$41,MATCH('Disposed Waste by Resin'!$A578,'Resin Fractions'!$A$24:$A$41,0),MATCH('Disposed Waste by Resin'!K$1,'Resin Fractions'!$A$24:$I$24,0)))*$E578</f>
        <v>215.57295554328411</v>
      </c>
      <c r="L578" s="9">
        <f>(INDEX('Resin Fractions'!$A$24:$I$41,MATCH('Disposed Waste by Resin'!$A578,'Resin Fractions'!$A$24:$A$41,0),MATCH('Disposed Waste by Resin'!L$1,'Resin Fractions'!$A$24:$I$24,0)))*$E578</f>
        <v>109.75998479141496</v>
      </c>
      <c r="M578" s="9">
        <f>(INDEX('Resin Fractions'!$A$24:$I$41,MATCH('Disposed Waste by Resin'!$A578,'Resin Fractions'!$A$24:$A$41,0),MATCH('Disposed Waste by Resin'!M$1,'Resin Fractions'!$A$24:$I$24,0)))*$E578</f>
        <v>1917.7163203358928</v>
      </c>
    </row>
    <row r="579" spans="1:13" x14ac:dyDescent="0.2">
      <c r="A579" s="37">
        <f>'DRS County Waste Raw'!A578</f>
        <v>2011</v>
      </c>
      <c r="B579" s="63" t="str">
        <f>'DRS County Waste Raw'!B578</f>
        <v>contracosta</v>
      </c>
      <c r="C579" s="63" t="str">
        <f>'DRS County Waste Raw'!C578</f>
        <v>Bay Area </v>
      </c>
      <c r="D579" s="63">
        <f>'DRS County Waste Raw'!D578</f>
        <v>1060420</v>
      </c>
      <c r="E579" s="68">
        <f>'DRS County Waste Raw'!E578</f>
        <v>611529.3738656987</v>
      </c>
      <c r="F579" s="9">
        <f>(INDEX('Resin Fractions'!$A$24:$I$41,MATCH('Disposed Waste by Resin'!$A579,'Resin Fractions'!$A$24:$A$41,0),MATCH('Disposed Waste by Resin'!F$1,'Resin Fractions'!$A$24:$I$24,0)))*$E579</f>
        <v>5350.8611705124194</v>
      </c>
      <c r="G579" s="9">
        <f>(INDEX('Resin Fractions'!$A$24:$I$41,MATCH('Disposed Waste by Resin'!$A579,'Resin Fractions'!$A$24:$A$41,0),MATCH('Disposed Waste by Resin'!G$1,'Resin Fractions'!$A$24:$I$24,0)))*$E579</f>
        <v>9845.8859968428023</v>
      </c>
      <c r="H579" s="9">
        <f>(INDEX('Resin Fractions'!$A$24:$I$41,MATCH('Disposed Waste by Resin'!$A579,'Resin Fractions'!$A$24:$A$41,0),MATCH('Disposed Waste by Resin'!H$1,'Resin Fractions'!$A$24:$I$24,0)))*$E579</f>
        <v>13461.666157483121</v>
      </c>
      <c r="I579" s="9">
        <f>(INDEX('Resin Fractions'!$A$24:$I$41,MATCH('Disposed Waste by Resin'!$A579,'Resin Fractions'!$A$24:$A$41,0),MATCH('Disposed Waste by Resin'!I$1,'Resin Fractions'!$A$24:$I$24,0)))*$E579</f>
        <v>20680.019188203682</v>
      </c>
      <c r="J579" s="9">
        <f>(INDEX('Resin Fractions'!$A$24:$I$41,MATCH('Disposed Waste by Resin'!$A579,'Resin Fractions'!$A$24:$A$41,0),MATCH('Disposed Waste by Resin'!J$1,'Resin Fractions'!$A$24:$I$24,0)))*$E579</f>
        <v>1189.7114479917016</v>
      </c>
      <c r="K579" s="9">
        <f>(INDEX('Resin Fractions'!$A$24:$I$41,MATCH('Disposed Waste by Resin'!$A579,'Resin Fractions'!$A$24:$A$41,0),MATCH('Disposed Waste by Resin'!K$1,'Resin Fractions'!$A$24:$I$24,0)))*$E579</f>
        <v>6840.3761735998642</v>
      </c>
      <c r="L579" s="9">
        <f>(INDEX('Resin Fractions'!$A$24:$I$41,MATCH('Disposed Waste by Resin'!$A579,'Resin Fractions'!$A$24:$A$41,0),MATCH('Disposed Waste by Resin'!L$1,'Resin Fractions'!$A$24:$I$24,0)))*$E579</f>
        <v>3482.8097192884106</v>
      </c>
      <c r="M579" s="9">
        <f>(INDEX('Resin Fractions'!$A$24:$I$41,MATCH('Disposed Waste by Resin'!$A579,'Resin Fractions'!$A$24:$A$41,0),MATCH('Disposed Waste by Resin'!M$1,'Resin Fractions'!$A$24:$I$24,0)))*$E579</f>
        <v>60851.329853922005</v>
      </c>
    </row>
    <row r="580" spans="1:13" x14ac:dyDescent="0.2">
      <c r="A580" s="37">
        <f>'DRS County Waste Raw'!A579</f>
        <v>2011</v>
      </c>
      <c r="B580" s="63" t="str">
        <f>'DRS County Waste Raw'!B579</f>
        <v>delnorte</v>
      </c>
      <c r="C580" s="63" t="str">
        <f>'DRS County Waste Raw'!C579</f>
        <v>Coastal </v>
      </c>
      <c r="D580" s="63">
        <f>'DRS County Waste Raw'!D579</f>
        <v>28155</v>
      </c>
      <c r="E580" s="68">
        <f>'DRS County Waste Raw'!E579</f>
        <v>21.333938294010888</v>
      </c>
      <c r="F580" s="9">
        <f>(INDEX('Resin Fractions'!$A$24:$I$41,MATCH('Disposed Waste by Resin'!$A580,'Resin Fractions'!$A$24:$A$41,0),MATCH('Disposed Waste by Resin'!F$1,'Resin Fractions'!$A$24:$I$24,0)))*$E580</f>
        <v>0.18667123266690541</v>
      </c>
      <c r="G580" s="9">
        <f>(INDEX('Resin Fractions'!$A$24:$I$41,MATCH('Disposed Waste by Resin'!$A580,'Resin Fractions'!$A$24:$A$41,0),MATCH('Disposed Waste by Resin'!G$1,'Resin Fractions'!$A$24:$I$24,0)))*$E580</f>
        <v>0.34348558431248927</v>
      </c>
      <c r="H580" s="9">
        <f>(INDEX('Resin Fractions'!$A$24:$I$41,MATCH('Disposed Waste by Resin'!$A580,'Resin Fractions'!$A$24:$A$41,0),MATCH('Disposed Waste by Resin'!H$1,'Resin Fractions'!$A$24:$I$24,0)))*$E580</f>
        <v>0.46962642746477623</v>
      </c>
      <c r="I580" s="9">
        <f>(INDEX('Resin Fractions'!$A$24:$I$41,MATCH('Disposed Waste by Resin'!$A580,'Resin Fractions'!$A$24:$A$41,0),MATCH('Disposed Waste by Resin'!I$1,'Resin Fractions'!$A$24:$I$24,0)))*$E580</f>
        <v>0.72144736154078815</v>
      </c>
      <c r="J580" s="9">
        <f>(INDEX('Resin Fractions'!$A$24:$I$41,MATCH('Disposed Waste by Resin'!$A580,'Resin Fractions'!$A$24:$A$41,0),MATCH('Disposed Waste by Resin'!J$1,'Resin Fractions'!$A$24:$I$24,0)))*$E580</f>
        <v>4.1504515897068606E-2</v>
      </c>
      <c r="K580" s="9">
        <f>(INDEX('Resin Fractions'!$A$24:$I$41,MATCH('Disposed Waste by Resin'!$A580,'Resin Fractions'!$A$24:$A$41,0),MATCH('Disposed Waste by Resin'!K$1,'Resin Fractions'!$A$24:$I$24,0)))*$E580</f>
        <v>0.23863475645153684</v>
      </c>
      <c r="L580" s="9">
        <f>(INDEX('Resin Fractions'!$A$24:$I$41,MATCH('Disposed Waste by Resin'!$A580,'Resin Fractions'!$A$24:$A$41,0),MATCH('Disposed Waste by Resin'!L$1,'Resin Fractions'!$A$24:$I$24,0)))*$E580</f>
        <v>0.12150200925164098</v>
      </c>
      <c r="M580" s="9">
        <f>(INDEX('Resin Fractions'!$A$24:$I$41,MATCH('Disposed Waste by Resin'!$A580,'Resin Fractions'!$A$24:$A$41,0),MATCH('Disposed Waste by Resin'!M$1,'Resin Fractions'!$A$24:$I$24,0)))*$E580</f>
        <v>2.1228718875852057</v>
      </c>
    </row>
    <row r="581" spans="1:13" x14ac:dyDescent="0.2">
      <c r="A581" s="37">
        <f>'DRS County Waste Raw'!A580</f>
        <v>2011</v>
      </c>
      <c r="B581" s="63" t="str">
        <f>'DRS County Waste Raw'!B580</f>
        <v>eldorado</v>
      </c>
      <c r="C581" s="63" t="str">
        <f>'DRS County Waste Raw'!C580</f>
        <v>Mountain </v>
      </c>
      <c r="D581" s="63">
        <f>'DRS County Waste Raw'!D580</f>
        <v>181143</v>
      </c>
      <c r="E581" s="68">
        <f>'DRS County Waste Raw'!E580</f>
        <v>82668.557168784027</v>
      </c>
      <c r="F581" s="9">
        <f>(INDEX('Resin Fractions'!$A$24:$I$41,MATCH('Disposed Waste by Resin'!$A581,'Resin Fractions'!$A$24:$A$41,0),MATCH('Disposed Waste by Resin'!F$1,'Resin Fractions'!$A$24:$I$24,0)))*$E581</f>
        <v>723.34705654528216</v>
      </c>
      <c r="G581" s="9">
        <f>(INDEX('Resin Fractions'!$A$24:$I$41,MATCH('Disposed Waste by Resin'!$A581,'Resin Fractions'!$A$24:$A$41,0),MATCH('Disposed Waste by Resin'!G$1,'Resin Fractions'!$A$24:$I$24,0)))*$E581</f>
        <v>1330.9993341155257</v>
      </c>
      <c r="H581" s="9">
        <f>(INDEX('Resin Fractions'!$A$24:$I$41,MATCH('Disposed Waste by Resin'!$A581,'Resin Fractions'!$A$24:$A$41,0),MATCH('Disposed Waste by Resin'!H$1,'Resin Fractions'!$A$24:$I$24,0)))*$E581</f>
        <v>1819.7924186244879</v>
      </c>
      <c r="I581" s="9">
        <f>(INDEX('Resin Fractions'!$A$24:$I$41,MATCH('Disposed Waste by Resin'!$A581,'Resin Fractions'!$A$24:$A$41,0),MATCH('Disposed Waste by Resin'!I$1,'Resin Fractions'!$A$24:$I$24,0)))*$E581</f>
        <v>2795.5931825558041</v>
      </c>
      <c r="J581" s="9">
        <f>(INDEX('Resin Fractions'!$A$24:$I$41,MATCH('Disposed Waste by Resin'!$A581,'Resin Fractions'!$A$24:$A$41,0),MATCH('Disposed Waste by Resin'!J$1,'Resin Fractions'!$A$24:$I$24,0)))*$E581</f>
        <v>160.82911640195121</v>
      </c>
      <c r="K581" s="9">
        <f>(INDEX('Resin Fractions'!$A$24:$I$41,MATCH('Disposed Waste by Resin'!$A581,'Resin Fractions'!$A$24:$A$41,0),MATCH('Disposed Waste by Resin'!K$1,'Resin Fractions'!$A$24:$I$24,0)))*$E581</f>
        <v>924.70460607411076</v>
      </c>
      <c r="L581" s="9">
        <f>(INDEX('Resin Fractions'!$A$24:$I$41,MATCH('Disposed Waste by Resin'!$A581,'Resin Fractions'!$A$24:$A$41,0),MATCH('Disposed Waste by Resin'!L$1,'Resin Fractions'!$A$24:$I$24,0)))*$E581</f>
        <v>470.81770180057134</v>
      </c>
      <c r="M581" s="9">
        <f>(INDEX('Resin Fractions'!$A$24:$I$41,MATCH('Disposed Waste by Resin'!$A581,'Resin Fractions'!$A$24:$A$41,0),MATCH('Disposed Waste by Resin'!M$1,'Resin Fractions'!$A$24:$I$24,0)))*$E581</f>
        <v>8226.0834161177336</v>
      </c>
    </row>
    <row r="582" spans="1:13" x14ac:dyDescent="0.2">
      <c r="A582" s="37">
        <f>'DRS County Waste Raw'!A581</f>
        <v>2011</v>
      </c>
      <c r="B582" s="63" t="str">
        <f>'DRS County Waste Raw'!B581</f>
        <v>fresno</v>
      </c>
      <c r="C582" s="63" t="str">
        <f>'DRS County Waste Raw'!C581</f>
        <v>Central Valley </v>
      </c>
      <c r="D582" s="63">
        <f>'DRS County Waste Raw'!D581</f>
        <v>939567</v>
      </c>
      <c r="E582" s="68">
        <f>'DRS County Waste Raw'!E581</f>
        <v>614366.9419237749</v>
      </c>
      <c r="F582" s="9">
        <f>(INDEX('Resin Fractions'!$A$24:$I$41,MATCH('Disposed Waste by Resin'!$A582,'Resin Fractions'!$A$24:$A$41,0),MATCH('Disposed Waste by Resin'!F$1,'Resin Fractions'!$A$24:$I$24,0)))*$E582</f>
        <v>5375.689794270369</v>
      </c>
      <c r="G582" s="9">
        <f>(INDEX('Resin Fractions'!$A$24:$I$41,MATCH('Disposed Waste by Resin'!$A582,'Resin Fractions'!$A$24:$A$41,0),MATCH('Disposed Waste by Resin'!G$1,'Resin Fractions'!$A$24:$I$24,0)))*$E582</f>
        <v>9891.5720632887896</v>
      </c>
      <c r="H582" s="9">
        <f>(INDEX('Resin Fractions'!$A$24:$I$41,MATCH('Disposed Waste by Resin'!$A582,'Resin Fractions'!$A$24:$A$41,0),MATCH('Disposed Waste by Resin'!H$1,'Resin Fractions'!$A$24:$I$24,0)))*$E582</f>
        <v>13524.129868188453</v>
      </c>
      <c r="I582" s="9">
        <f>(INDEX('Resin Fractions'!$A$24:$I$41,MATCH('Disposed Waste by Resin'!$A582,'Resin Fractions'!$A$24:$A$41,0),MATCH('Disposed Waste by Resin'!I$1,'Resin Fractions'!$A$24:$I$24,0)))*$E582</f>
        <v>20775.976904049621</v>
      </c>
      <c r="J582" s="9">
        <f>(INDEX('Resin Fractions'!$A$24:$I$41,MATCH('Disposed Waste by Resin'!$A582,'Resin Fractions'!$A$24:$A$41,0),MATCH('Disposed Waste by Resin'!J$1,'Resin Fractions'!$A$24:$I$24,0)))*$E582</f>
        <v>1195.231848723736</v>
      </c>
      <c r="K582" s="9">
        <f>(INDEX('Resin Fractions'!$A$24:$I$41,MATCH('Disposed Waste by Resin'!$A582,'Resin Fractions'!$A$24:$A$41,0),MATCH('Disposed Waste by Resin'!K$1,'Resin Fractions'!$A$24:$I$24,0)))*$E582</f>
        <v>6872.1163217676212</v>
      </c>
      <c r="L582" s="9">
        <f>(INDEX('Resin Fractions'!$A$24:$I$41,MATCH('Disposed Waste by Resin'!$A582,'Resin Fractions'!$A$24:$A$41,0),MATCH('Disposed Waste by Resin'!L$1,'Resin Fractions'!$A$24:$I$24,0)))*$E582</f>
        <v>3498.9703650957217</v>
      </c>
      <c r="M582" s="9">
        <f>(INDEX('Resin Fractions'!$A$24:$I$41,MATCH('Disposed Waste by Resin'!$A582,'Resin Fractions'!$A$24:$A$41,0),MATCH('Disposed Waste by Resin'!M$1,'Resin Fractions'!$A$24:$I$24,0)))*$E582</f>
        <v>61133.687165384312</v>
      </c>
    </row>
    <row r="583" spans="1:13" x14ac:dyDescent="0.2">
      <c r="A583" s="37">
        <f>'DRS County Waste Raw'!A582</f>
        <v>2011</v>
      </c>
      <c r="B583" s="63" t="str">
        <f>'DRS County Waste Raw'!B582</f>
        <v>glenn</v>
      </c>
      <c r="C583" s="63" t="str">
        <f>'DRS County Waste Raw'!C582</f>
        <v>Central Valley </v>
      </c>
      <c r="D583" s="63">
        <f>'DRS County Waste Raw'!D582</f>
        <v>28312</v>
      </c>
      <c r="E583" s="68">
        <f>'DRS County Waste Raw'!E582</f>
        <v>17033.003629764062</v>
      </c>
      <c r="F583" s="9">
        <f>(INDEX('Resin Fractions'!$A$24:$I$41,MATCH('Disposed Waste by Resin'!$A583,'Resin Fractions'!$A$24:$A$41,0),MATCH('Disposed Waste by Resin'!F$1,'Resin Fractions'!$A$24:$I$24,0)))*$E583</f>
        <v>149.03820100016591</v>
      </c>
      <c r="G583" s="9">
        <f>(INDEX('Resin Fractions'!$A$24:$I$41,MATCH('Disposed Waste by Resin'!$A583,'Resin Fractions'!$A$24:$A$41,0),MATCH('Disposed Waste by Resin'!G$1,'Resin Fractions'!$A$24:$I$24,0)))*$E583</f>
        <v>274.23868597242102</v>
      </c>
      <c r="H583" s="9">
        <f>(INDEX('Resin Fractions'!$A$24:$I$41,MATCH('Disposed Waste by Resin'!$A583,'Resin Fractions'!$A$24:$A$41,0),MATCH('Disposed Waste by Resin'!H$1,'Resin Fractions'!$A$24:$I$24,0)))*$E583</f>
        <v>374.9494600294347</v>
      </c>
      <c r="I583" s="9">
        <f>(INDEX('Resin Fractions'!$A$24:$I$41,MATCH('Disposed Waste by Resin'!$A583,'Resin Fractions'!$A$24:$A$41,0),MATCH('Disposed Waste by Resin'!I$1,'Resin Fractions'!$A$24:$I$24,0)))*$E583</f>
        <v>576.00314383855209</v>
      </c>
      <c r="J583" s="9">
        <f>(INDEX('Resin Fractions'!$A$24:$I$41,MATCH('Disposed Waste by Resin'!$A583,'Resin Fractions'!$A$24:$A$41,0),MATCH('Disposed Waste by Resin'!J$1,'Resin Fractions'!$A$24:$I$24,0)))*$E583</f>
        <v>33.137180776642261</v>
      </c>
      <c r="K583" s="9">
        <f>(INDEX('Resin Fractions'!$A$24:$I$41,MATCH('Disposed Waste by Resin'!$A583,'Resin Fractions'!$A$24:$A$41,0),MATCH('Disposed Waste by Resin'!K$1,'Resin Fractions'!$A$24:$I$24,0)))*$E583</f>
        <v>190.52584744599034</v>
      </c>
      <c r="L583" s="9">
        <f>(INDEX('Resin Fractions'!$A$24:$I$41,MATCH('Disposed Waste by Resin'!$A583,'Resin Fractions'!$A$24:$A$41,0),MATCH('Disposed Waste by Resin'!L$1,'Resin Fractions'!$A$24:$I$24,0)))*$E583</f>
        <v>97.007131833123097</v>
      </c>
      <c r="M583" s="9">
        <f>(INDEX('Resin Fractions'!$A$24:$I$41,MATCH('Disposed Waste by Resin'!$A583,'Resin Fractions'!$A$24:$A$41,0),MATCH('Disposed Waste by Resin'!M$1,'Resin Fractions'!$A$24:$I$24,0)))*$E583</f>
        <v>1694.8996508963296</v>
      </c>
    </row>
    <row r="584" spans="1:13" x14ac:dyDescent="0.2">
      <c r="A584" s="37">
        <f>'DRS County Waste Raw'!A583</f>
        <v>2011</v>
      </c>
      <c r="B584" s="63" t="str">
        <f>'DRS County Waste Raw'!B583</f>
        <v>humboldt</v>
      </c>
      <c r="C584" s="63" t="str">
        <f>'DRS County Waste Raw'!C583</f>
        <v>Coastal </v>
      </c>
      <c r="D584" s="63">
        <f>'DRS County Waste Raw'!D583</f>
        <v>135606</v>
      </c>
      <c r="E584" s="68">
        <f>'DRS County Waste Raw'!E583</f>
        <v>57100.036297640647</v>
      </c>
      <c r="F584" s="9">
        <f>(INDEX('Resin Fractions'!$A$24:$I$41,MATCH('Disposed Waste by Resin'!$A584,'Resin Fractions'!$A$24:$A$41,0),MATCH('Disposed Waste by Resin'!F$1,'Resin Fractions'!$A$24:$I$24,0)))*$E584</f>
        <v>499.6233707115353</v>
      </c>
      <c r="G584" s="9">
        <f>(INDEX('Resin Fractions'!$A$24:$I$41,MATCH('Disposed Waste by Resin'!$A584,'Resin Fractions'!$A$24:$A$41,0),MATCH('Disposed Waste by Resin'!G$1,'Resin Fractions'!$A$24:$I$24,0)))*$E584</f>
        <v>919.33514860992386</v>
      </c>
      <c r="H584" s="9">
        <f>(INDEX('Resin Fractions'!$A$24:$I$41,MATCH('Disposed Waste by Resin'!$A584,'Resin Fractions'!$A$24:$A$41,0),MATCH('Disposed Waste by Resin'!H$1,'Resin Fractions'!$A$24:$I$24,0)))*$E584</f>
        <v>1256.9496398186375</v>
      </c>
      <c r="I584" s="9">
        <f>(INDEX('Resin Fractions'!$A$24:$I$41,MATCH('Disposed Waste by Resin'!$A584,'Resin Fractions'!$A$24:$A$41,0),MATCH('Disposed Waste by Resin'!I$1,'Resin Fractions'!$A$24:$I$24,0)))*$E584</f>
        <v>1930.9454242858069</v>
      </c>
      <c r="J584" s="9">
        <f>(INDEX('Resin Fractions'!$A$24:$I$41,MATCH('Disposed Waste by Resin'!$A584,'Resin Fractions'!$A$24:$A$41,0),MATCH('Disposed Waste by Resin'!J$1,'Resin Fractions'!$A$24:$I$24,0)))*$E584</f>
        <v>111.08635131394982</v>
      </c>
      <c r="K584" s="9">
        <f>(INDEX('Resin Fractions'!$A$24:$I$41,MATCH('Disposed Waste by Resin'!$A584,'Resin Fractions'!$A$24:$A$41,0),MATCH('Disposed Waste by Resin'!K$1,'Resin Fractions'!$A$24:$I$24,0)))*$E584</f>
        <v>638.70313429596138</v>
      </c>
      <c r="L584" s="9">
        <f>(INDEX('Resin Fractions'!$A$24:$I$41,MATCH('Disposed Waste by Resin'!$A584,'Resin Fractions'!$A$24:$A$41,0),MATCH('Disposed Waste by Resin'!L$1,'Resin Fractions'!$A$24:$I$24,0)))*$E584</f>
        <v>325.19870653477142</v>
      </c>
      <c r="M584" s="9">
        <f>(INDEX('Resin Fractions'!$A$24:$I$41,MATCH('Disposed Waste by Resin'!$A584,'Resin Fractions'!$A$24:$A$41,0),MATCH('Disposed Waste by Resin'!M$1,'Resin Fractions'!$A$24:$I$24,0)))*$E584</f>
        <v>5681.8417755705859</v>
      </c>
    </row>
    <row r="585" spans="1:13" x14ac:dyDescent="0.2">
      <c r="A585" s="37">
        <f>'DRS County Waste Raw'!A584</f>
        <v>2011</v>
      </c>
      <c r="B585" s="63" t="str">
        <f>'DRS County Waste Raw'!B584</f>
        <v>imperial</v>
      </c>
      <c r="C585" s="63" t="str">
        <f>'DRS County Waste Raw'!C584</f>
        <v>Southern </v>
      </c>
      <c r="D585" s="63">
        <f>'DRS County Waste Raw'!D584</f>
        <v>176095</v>
      </c>
      <c r="E585" s="68">
        <f>'DRS County Waste Raw'!E584</f>
        <v>193909.1470054446</v>
      </c>
      <c r="F585" s="9">
        <f>(INDEX('Resin Fractions'!$A$24:$I$41,MATCH('Disposed Waste by Resin'!$A585,'Resin Fractions'!$A$24:$A$41,0),MATCH('Disposed Waste by Resin'!F$1,'Resin Fractions'!$A$24:$I$24,0)))*$E585</f>
        <v>1696.698424737463</v>
      </c>
      <c r="G585" s="9">
        <f>(INDEX('Resin Fractions'!$A$24:$I$41,MATCH('Disposed Waste by Resin'!$A585,'Resin Fractions'!$A$24:$A$41,0),MATCH('Disposed Waste by Resin'!G$1,'Resin Fractions'!$A$24:$I$24,0)))*$E585</f>
        <v>3122.0206857633807</v>
      </c>
      <c r="H585" s="9">
        <f>(INDEX('Resin Fractions'!$A$24:$I$41,MATCH('Disposed Waste by Resin'!$A585,'Resin Fractions'!$A$24:$A$41,0),MATCH('Disposed Waste by Resin'!H$1,'Resin Fractions'!$A$24:$I$24,0)))*$E585</f>
        <v>4268.5442652880383</v>
      </c>
      <c r="I585" s="9">
        <f>(INDEX('Resin Fractions'!$A$24:$I$41,MATCH('Disposed Waste by Resin'!$A585,'Resin Fractions'!$A$24:$A$41,0),MATCH('Disposed Waste by Resin'!I$1,'Resin Fractions'!$A$24:$I$24,0)))*$E585</f>
        <v>6557.4035397381758</v>
      </c>
      <c r="J585" s="9">
        <f>(INDEX('Resin Fractions'!$A$24:$I$41,MATCH('Disposed Waste by Resin'!$A585,'Resin Fractions'!$A$24:$A$41,0),MATCH('Disposed Waste by Resin'!J$1,'Resin Fractions'!$A$24:$I$24,0)))*$E585</f>
        <v>377.24423702555879</v>
      </c>
      <c r="K585" s="9">
        <f>(INDEX('Resin Fractions'!$A$24:$I$41,MATCH('Disposed Waste by Resin'!$A585,'Resin Fractions'!$A$24:$A$41,0),MATCH('Disposed Waste by Resin'!K$1,'Resin Fractions'!$A$24:$I$24,0)))*$E585</f>
        <v>2169.0070268160448</v>
      </c>
      <c r="L585" s="9">
        <f>(INDEX('Resin Fractions'!$A$24:$I$41,MATCH('Disposed Waste by Resin'!$A585,'Resin Fractions'!$A$24:$A$41,0),MATCH('Disposed Waste by Resin'!L$1,'Resin Fractions'!$A$24:$I$24,0)))*$E585</f>
        <v>1104.3601349520859</v>
      </c>
      <c r="M585" s="9">
        <f>(INDEX('Resin Fractions'!$A$24:$I$41,MATCH('Disposed Waste by Resin'!$A585,'Resin Fractions'!$A$24:$A$41,0),MATCH('Disposed Waste by Resin'!M$1,'Resin Fractions'!$A$24:$I$24,0)))*$E585</f>
        <v>19295.278314320749</v>
      </c>
    </row>
    <row r="586" spans="1:13" x14ac:dyDescent="0.2">
      <c r="A586" s="37">
        <f>'DRS County Waste Raw'!A585</f>
        <v>2011</v>
      </c>
      <c r="B586" s="63" t="str">
        <f>'DRS County Waste Raw'!B585</f>
        <v>inyo</v>
      </c>
      <c r="C586" s="63" t="str">
        <f>'DRS County Waste Raw'!C585</f>
        <v>Mountain </v>
      </c>
      <c r="D586" s="63">
        <f>'DRS County Waste Raw'!D585</f>
        <v>18550</v>
      </c>
      <c r="E586" s="68">
        <f>'DRS County Waste Raw'!E585</f>
        <v>23255.372050816692</v>
      </c>
      <c r="F586" s="9">
        <f>(INDEX('Resin Fractions'!$A$24:$I$41,MATCH('Disposed Waste by Resin'!$A586,'Resin Fractions'!$A$24:$A$41,0),MATCH('Disposed Waste by Resin'!F$1,'Resin Fractions'!$A$24:$I$24,0)))*$E586</f>
        <v>203.48371252541489</v>
      </c>
      <c r="G586" s="9">
        <f>(INDEX('Resin Fractions'!$A$24:$I$41,MATCH('Disposed Waste by Resin'!$A586,'Resin Fractions'!$A$24:$A$41,0),MATCH('Disposed Waste by Resin'!G$1,'Resin Fractions'!$A$24:$I$24,0)))*$E586</f>
        <v>374.42149439053901</v>
      </c>
      <c r="H586" s="9">
        <f>(INDEX('Resin Fractions'!$A$24:$I$41,MATCH('Disposed Waste by Resin'!$A586,'Resin Fractions'!$A$24:$A$41,0),MATCH('Disposed Waste by Resin'!H$1,'Resin Fractions'!$A$24:$I$24,0)))*$E586</f>
        <v>511.92316885322646</v>
      </c>
      <c r="I586" s="9">
        <f>(INDEX('Resin Fractions'!$A$24:$I$41,MATCH('Disposed Waste by Resin'!$A586,'Resin Fractions'!$A$24:$A$41,0),MATCH('Disposed Waste by Resin'!I$1,'Resin Fractions'!$A$24:$I$24,0)))*$E586</f>
        <v>786.42426806029869</v>
      </c>
      <c r="J586" s="9">
        <f>(INDEX('Resin Fractions'!$A$24:$I$41,MATCH('Disposed Waste by Resin'!$A586,'Resin Fractions'!$A$24:$A$41,0),MATCH('Disposed Waste by Resin'!J$1,'Resin Fractions'!$A$24:$I$24,0)))*$E586</f>
        <v>45.242605733341293</v>
      </c>
      <c r="K586" s="9">
        <f>(INDEX('Resin Fractions'!$A$24:$I$41,MATCH('Disposed Waste by Resin'!$A586,'Resin Fractions'!$A$24:$A$41,0),MATCH('Disposed Waste by Resin'!K$1,'Resin Fractions'!$A$24:$I$24,0)))*$E586</f>
        <v>260.12731306598226</v>
      </c>
      <c r="L586" s="9">
        <f>(INDEX('Resin Fractions'!$A$24:$I$41,MATCH('Disposed Waste by Resin'!$A586,'Resin Fractions'!$A$24:$A$41,0),MATCH('Disposed Waste by Resin'!L$1,'Resin Fractions'!$A$24:$I$24,0)))*$E586</f>
        <v>132.44504559488254</v>
      </c>
      <c r="M586" s="9">
        <f>(INDEX('Resin Fractions'!$A$24:$I$41,MATCH('Disposed Waste by Resin'!$A586,'Resin Fractions'!$A$24:$A$41,0),MATCH('Disposed Waste by Resin'!M$1,'Resin Fractions'!$A$24:$I$24,0)))*$E586</f>
        <v>2314.0676082236851</v>
      </c>
    </row>
    <row r="587" spans="1:13" x14ac:dyDescent="0.2">
      <c r="A587" s="37">
        <f>'DRS County Waste Raw'!A586</f>
        <v>2011</v>
      </c>
      <c r="B587" s="63" t="str">
        <f>'DRS County Waste Raw'!B586</f>
        <v>kern</v>
      </c>
      <c r="C587" s="63" t="str">
        <f>'DRS County Waste Raw'!C586</f>
        <v>Central Valley </v>
      </c>
      <c r="D587" s="63">
        <f>'DRS County Waste Raw'!D586</f>
        <v>845995</v>
      </c>
      <c r="E587" s="68">
        <f>'DRS County Waste Raw'!E586</f>
        <v>686945.94373865693</v>
      </c>
      <c r="F587" s="9">
        <f>(INDEX('Resin Fractions'!$A$24:$I$41,MATCH('Disposed Waste by Resin'!$A587,'Resin Fractions'!$A$24:$A$41,0),MATCH('Disposed Waste by Resin'!F$1,'Resin Fractions'!$A$24:$I$24,0)))*$E587</f>
        <v>6010.7535854842527</v>
      </c>
      <c r="G587" s="9">
        <f>(INDEX('Resin Fractions'!$A$24:$I$41,MATCH('Disposed Waste by Resin'!$A587,'Resin Fractions'!$A$24:$A$41,0),MATCH('Disposed Waste by Resin'!G$1,'Resin Fractions'!$A$24:$I$24,0)))*$E587</f>
        <v>11060.125215718248</v>
      </c>
      <c r="H587" s="9">
        <f>(INDEX('Resin Fractions'!$A$24:$I$41,MATCH('Disposed Waste by Resin'!$A587,'Resin Fractions'!$A$24:$A$41,0),MATCH('Disposed Waste by Resin'!H$1,'Resin Fractions'!$A$24:$I$24,0)))*$E587</f>
        <v>15121.819749050783</v>
      </c>
      <c r="I587" s="9">
        <f>(INDEX('Resin Fractions'!$A$24:$I$41,MATCH('Disposed Waste by Resin'!$A587,'Resin Fractions'!$A$24:$A$41,0),MATCH('Disposed Waste by Resin'!I$1,'Resin Fractions'!$A$24:$I$24,0)))*$E587</f>
        <v>23230.372742314063</v>
      </c>
      <c r="J587" s="9">
        <f>(INDEX('Resin Fractions'!$A$24:$I$41,MATCH('Disposed Waste by Resin'!$A587,'Resin Fractions'!$A$24:$A$41,0),MATCH('Disposed Waste by Resin'!J$1,'Resin Fractions'!$A$24:$I$24,0)))*$E587</f>
        <v>1336.4320478198779</v>
      </c>
      <c r="K587" s="9">
        <f>(INDEX('Resin Fractions'!$A$24:$I$41,MATCH('Disposed Waste by Resin'!$A587,'Resin Fractions'!$A$24:$A$41,0),MATCH('Disposed Waste by Resin'!K$1,'Resin Fractions'!$A$24:$I$24,0)))*$E587</f>
        <v>7683.9623195809854</v>
      </c>
      <c r="L587" s="9">
        <f>(INDEX('Resin Fractions'!$A$24:$I$41,MATCH('Disposed Waste by Resin'!$A587,'Resin Fractions'!$A$24:$A$41,0),MATCH('Disposed Waste by Resin'!L$1,'Resin Fractions'!$A$24:$I$24,0)))*$E587</f>
        <v>3912.325575392842</v>
      </c>
      <c r="M587" s="9">
        <f>(INDEX('Resin Fractions'!$A$24:$I$41,MATCH('Disposed Waste by Resin'!$A587,'Resin Fractions'!$A$24:$A$41,0),MATCH('Disposed Waste by Resin'!M$1,'Resin Fractions'!$A$24:$I$24,0)))*$E587</f>
        <v>68355.791235361059</v>
      </c>
    </row>
    <row r="588" spans="1:13" x14ac:dyDescent="0.2">
      <c r="A588" s="37">
        <f>'DRS County Waste Raw'!A587</f>
        <v>2011</v>
      </c>
      <c r="B588" s="63" t="str">
        <f>'DRS County Waste Raw'!B587</f>
        <v>kings</v>
      </c>
      <c r="C588" s="63" t="str">
        <f>'DRS County Waste Raw'!C587</f>
        <v>Central Valley </v>
      </c>
      <c r="D588" s="63">
        <f>'DRS County Waste Raw'!D587</f>
        <v>150146</v>
      </c>
      <c r="E588" s="68">
        <f>'DRS County Waste Raw'!E587</f>
        <v>91725.771324863876</v>
      </c>
      <c r="F588" s="9">
        <f>(INDEX('Resin Fractions'!$A$24:$I$41,MATCH('Disposed Waste by Resin'!$A588,'Resin Fractions'!$A$24:$A$41,0),MATCH('Disposed Waste by Resin'!F$1,'Resin Fractions'!$A$24:$I$24,0)))*$E588</f>
        <v>802.5973715946235</v>
      </c>
      <c r="G588" s="9">
        <f>(INDEX('Resin Fractions'!$A$24:$I$41,MATCH('Disposed Waste by Resin'!$A588,'Resin Fractions'!$A$24:$A$41,0),MATCH('Disposed Waste by Resin'!G$1,'Resin Fractions'!$A$24:$I$24,0)))*$E588</f>
        <v>1476.8243784074086</v>
      </c>
      <c r="H588" s="9">
        <f>(INDEX('Resin Fractions'!$A$24:$I$41,MATCH('Disposed Waste by Resin'!$A588,'Resin Fractions'!$A$24:$A$41,0),MATCH('Disposed Waste by Resin'!H$1,'Resin Fractions'!$A$24:$I$24,0)))*$E588</f>
        <v>2019.1699113444924</v>
      </c>
      <c r="I588" s="9">
        <f>(INDEX('Resin Fractions'!$A$24:$I$41,MATCH('Disposed Waste by Resin'!$A588,'Resin Fractions'!$A$24:$A$41,0),MATCH('Disposed Waste by Resin'!I$1,'Resin Fractions'!$A$24:$I$24,0)))*$E588</f>
        <v>3101.8799621349908</v>
      </c>
      <c r="J588" s="9">
        <f>(INDEX('Resin Fractions'!$A$24:$I$41,MATCH('Disposed Waste by Resin'!$A588,'Resin Fractions'!$A$24:$A$41,0),MATCH('Disposed Waste by Resin'!J$1,'Resin Fractions'!$A$24:$I$24,0)))*$E588</f>
        <v>178.44964589554698</v>
      </c>
      <c r="K588" s="9">
        <f>(INDEX('Resin Fractions'!$A$24:$I$41,MATCH('Disposed Waste by Resin'!$A588,'Resin Fractions'!$A$24:$A$41,0),MATCH('Disposed Waste by Resin'!K$1,'Resin Fractions'!$A$24:$I$24,0)))*$E588</f>
        <v>1026.0157688082925</v>
      </c>
      <c r="L588" s="9">
        <f>(INDEX('Resin Fractions'!$A$24:$I$41,MATCH('Disposed Waste by Resin'!$A588,'Resin Fractions'!$A$24:$A$41,0),MATCH('Disposed Waste by Resin'!L$1,'Resin Fractions'!$A$24:$I$24,0)))*$E588</f>
        <v>522.40075707241692</v>
      </c>
      <c r="M588" s="9">
        <f>(INDEX('Resin Fractions'!$A$24:$I$41,MATCH('Disposed Waste by Resin'!$A588,'Resin Fractions'!$A$24:$A$41,0),MATCH('Disposed Waste by Resin'!M$1,'Resin Fractions'!$A$24:$I$24,0)))*$E588</f>
        <v>9127.3377952577721</v>
      </c>
    </row>
    <row r="589" spans="1:13" x14ac:dyDescent="0.2">
      <c r="A589" s="37">
        <f>'DRS County Waste Raw'!A588</f>
        <v>2011</v>
      </c>
      <c r="B589" s="63" t="str">
        <f>'DRS County Waste Raw'!B588</f>
        <v>lake</v>
      </c>
      <c r="C589" s="63" t="str">
        <f>'DRS County Waste Raw'!C588</f>
        <v>Coastal </v>
      </c>
      <c r="D589" s="63">
        <f>'DRS County Waste Raw'!D588</f>
        <v>64998</v>
      </c>
      <c r="E589" s="68">
        <f>'DRS County Waste Raw'!E588</f>
        <v>37064.283121597087</v>
      </c>
      <c r="F589" s="9">
        <f>(INDEX('Resin Fractions'!$A$24:$I$41,MATCH('Disposed Waste by Resin'!$A589,'Resin Fractions'!$A$24:$A$41,0),MATCH('Disposed Waste by Resin'!F$1,'Resin Fractions'!$A$24:$I$24,0)))*$E589</f>
        <v>324.31121356369727</v>
      </c>
      <c r="G589" s="9">
        <f>(INDEX('Resin Fractions'!$A$24:$I$41,MATCH('Disposed Waste by Resin'!$A589,'Resin Fractions'!$A$24:$A$41,0),MATCH('Disposed Waste by Resin'!G$1,'Resin Fractions'!$A$24:$I$24,0)))*$E589</f>
        <v>596.75090317099671</v>
      </c>
      <c r="H589" s="9">
        <f>(INDEX('Resin Fractions'!$A$24:$I$41,MATCH('Disposed Waste by Resin'!$A589,'Resin Fractions'!$A$24:$A$41,0),MATCH('Disposed Waste by Resin'!H$1,'Resin Fractions'!$A$24:$I$24,0)))*$E589</f>
        <v>815.90031006254299</v>
      </c>
      <c r="I589" s="9">
        <f>(INDEX('Resin Fractions'!$A$24:$I$41,MATCH('Disposed Waste by Resin'!$A589,'Resin Fractions'!$A$24:$A$41,0),MATCH('Disposed Waste by Resin'!I$1,'Resin Fractions'!$A$24:$I$24,0)))*$E589</f>
        <v>1253.3986410274622</v>
      </c>
      <c r="J589" s="9">
        <f>(INDEX('Resin Fractions'!$A$24:$I$41,MATCH('Disposed Waste by Resin'!$A589,'Resin Fractions'!$A$24:$A$41,0),MATCH('Disposed Waste by Resin'!J$1,'Resin Fractions'!$A$24:$I$24,0)))*$E589</f>
        <v>72.107414338291093</v>
      </c>
      <c r="K589" s="9">
        <f>(INDEX('Resin Fractions'!$A$24:$I$41,MATCH('Disposed Waste by Resin'!$A589,'Resin Fractions'!$A$24:$A$41,0),MATCH('Disposed Waste by Resin'!K$1,'Resin Fractions'!$A$24:$I$24,0)))*$E589</f>
        <v>414.58947025529511</v>
      </c>
      <c r="L589" s="9">
        <f>(INDEX('Resin Fractions'!$A$24:$I$41,MATCH('Disposed Waste by Resin'!$A589,'Resin Fractions'!$A$24:$A$41,0),MATCH('Disposed Waste by Resin'!L$1,'Resin Fractions'!$A$24:$I$24,0)))*$E589</f>
        <v>211.09017981972755</v>
      </c>
      <c r="M589" s="9">
        <f>(INDEX('Resin Fractions'!$A$24:$I$41,MATCH('Disposed Waste by Resin'!$A589,'Resin Fractions'!$A$24:$A$41,0),MATCH('Disposed Waste by Resin'!M$1,'Resin Fractions'!$A$24:$I$24,0)))*$E589</f>
        <v>3688.1481322380132</v>
      </c>
    </row>
    <row r="590" spans="1:13" x14ac:dyDescent="0.2">
      <c r="A590" s="37">
        <f>'DRS County Waste Raw'!A589</f>
        <v>2011</v>
      </c>
      <c r="B590" s="63" t="str">
        <f>'DRS County Waste Raw'!B589</f>
        <v>lassen</v>
      </c>
      <c r="C590" s="63" t="str">
        <f>'DRS County Waste Raw'!C589</f>
        <v>Mountain </v>
      </c>
      <c r="D590" s="63">
        <f>'DRS County Waste Raw'!D589</f>
        <v>34116</v>
      </c>
      <c r="E590" s="68">
        <f>'DRS County Waste Raw'!E589</f>
        <v>17981.424682395638</v>
      </c>
      <c r="F590" s="9">
        <f>(INDEX('Resin Fractions'!$A$24:$I$41,MATCH('Disposed Waste by Resin'!$A590,'Resin Fractions'!$A$24:$A$41,0),MATCH('Disposed Waste by Resin'!F$1,'Resin Fractions'!$A$24:$I$24,0)))*$E590</f>
        <v>157.3368528731622</v>
      </c>
      <c r="G590" s="9">
        <f>(INDEX('Resin Fractions'!$A$24:$I$41,MATCH('Disposed Waste by Resin'!$A590,'Resin Fractions'!$A$24:$A$41,0),MATCH('Disposed Waste by Resin'!G$1,'Resin Fractions'!$A$24:$I$24,0)))*$E590</f>
        <v>289.50867292691021</v>
      </c>
      <c r="H590" s="9">
        <f>(INDEX('Resin Fractions'!$A$24:$I$41,MATCH('Disposed Waste by Resin'!$A590,'Resin Fractions'!$A$24:$A$41,0),MATCH('Disposed Waste by Resin'!H$1,'Resin Fractions'!$A$24:$I$24,0)))*$E590</f>
        <v>395.82716130247104</v>
      </c>
      <c r="I590" s="9">
        <f>(INDEX('Resin Fractions'!$A$24:$I$41,MATCH('Disposed Waste by Resin'!$A590,'Resin Fractions'!$A$24:$A$41,0),MATCH('Disposed Waste by Resin'!I$1,'Resin Fractions'!$A$24:$I$24,0)))*$E590</f>
        <v>608.0757905585848</v>
      </c>
      <c r="J590" s="9">
        <f>(INDEX('Resin Fractions'!$A$24:$I$41,MATCH('Disposed Waste by Resin'!$A590,'Resin Fractions'!$A$24:$A$41,0),MATCH('Disposed Waste by Resin'!J$1,'Resin Fractions'!$A$24:$I$24,0)))*$E590</f>
        <v>34.982304546739243</v>
      </c>
      <c r="K590" s="9">
        <f>(INDEX('Resin Fractions'!$A$24:$I$41,MATCH('Disposed Waste by Resin'!$A590,'Resin Fractions'!$A$24:$A$41,0),MATCH('Disposed Waste by Resin'!K$1,'Resin Fractions'!$A$24:$I$24,0)))*$E590</f>
        <v>201.13458849460315</v>
      </c>
      <c r="L590" s="9">
        <f>(INDEX('Resin Fractions'!$A$24:$I$41,MATCH('Disposed Waste by Resin'!$A590,'Resin Fractions'!$A$24:$A$41,0),MATCH('Disposed Waste by Resin'!L$1,'Resin Fractions'!$A$24:$I$24,0)))*$E590</f>
        <v>102.40862226227854</v>
      </c>
      <c r="M590" s="9">
        <f>(INDEX('Resin Fractions'!$A$24:$I$41,MATCH('Disposed Waste by Resin'!$A590,'Resin Fractions'!$A$24:$A$41,0),MATCH('Disposed Waste by Resin'!M$1,'Resin Fractions'!$A$24:$I$24,0)))*$E590</f>
        <v>1789.2739929647494</v>
      </c>
    </row>
    <row r="591" spans="1:13" x14ac:dyDescent="0.2">
      <c r="A591" s="37">
        <f>'DRS County Waste Raw'!A590</f>
        <v>2011</v>
      </c>
      <c r="B591" s="63" t="str">
        <f>'DRS County Waste Raw'!B590</f>
        <v>losangeles</v>
      </c>
      <c r="C591" s="63" t="str">
        <f>'DRS County Waste Raw'!C590</f>
        <v>Southern </v>
      </c>
      <c r="D591" s="63">
        <f>'DRS County Waste Raw'!D590</f>
        <v>9881070</v>
      </c>
      <c r="E591" s="68">
        <f>'DRS County Waste Raw'!E590</f>
        <v>7471527.4773139739</v>
      </c>
      <c r="F591" s="9">
        <f>(INDEX('Resin Fractions'!$A$24:$I$41,MATCH('Disposed Waste by Resin'!$A591,'Resin Fractions'!$A$24:$A$41,0),MATCH('Disposed Waste by Resin'!F$1,'Resin Fractions'!$A$24:$I$24,0)))*$E591</f>
        <v>65375.610675990167</v>
      </c>
      <c r="G591" s="9">
        <f>(INDEX('Resin Fractions'!$A$24:$I$41,MATCH('Disposed Waste by Resin'!$A591,'Resin Fractions'!$A$24:$A$41,0),MATCH('Disposed Waste by Resin'!G$1,'Resin Fractions'!$A$24:$I$24,0)))*$E591</f>
        <v>120294.80660738896</v>
      </c>
      <c r="H591" s="9">
        <f>(INDEX('Resin Fractions'!$A$24:$I$41,MATCH('Disposed Waste by Resin'!$A591,'Resin Fractions'!$A$24:$A$41,0),MATCH('Disposed Waste by Resin'!H$1,'Resin Fractions'!$A$24:$I$24,0)))*$E591</f>
        <v>164471.59022021323</v>
      </c>
      <c r="I591" s="9">
        <f>(INDEX('Resin Fractions'!$A$24:$I$41,MATCH('Disposed Waste by Resin'!$A591,'Resin Fractions'!$A$24:$A$41,0),MATCH('Disposed Waste by Resin'!I$1,'Resin Fractions'!$A$24:$I$24,0)))*$E591</f>
        <v>252663.79375911568</v>
      </c>
      <c r="J591" s="9">
        <f>(INDEX('Resin Fractions'!$A$24:$I$41,MATCH('Disposed Waste by Resin'!$A591,'Resin Fractions'!$A$24:$A$41,0),MATCH('Disposed Waste by Resin'!J$1,'Resin Fractions'!$A$24:$I$24,0)))*$E591</f>
        <v>14535.625194182652</v>
      </c>
      <c r="K591" s="9">
        <f>(INDEX('Resin Fractions'!$A$24:$I$41,MATCH('Disposed Waste by Resin'!$A591,'Resin Fractions'!$A$24:$A$41,0),MATCH('Disposed Waste by Resin'!K$1,'Resin Fractions'!$A$24:$I$24,0)))*$E591</f>
        <v>83574.167849277059</v>
      </c>
      <c r="L591" s="9">
        <f>(INDEX('Resin Fractions'!$A$24:$I$41,MATCH('Disposed Waste by Resin'!$A591,'Resin Fractions'!$A$24:$A$41,0),MATCH('Disposed Waste by Resin'!L$1,'Resin Fractions'!$A$24:$I$24,0)))*$E591</f>
        <v>42552.180856702958</v>
      </c>
      <c r="M591" s="9">
        <f>(INDEX('Resin Fractions'!$A$24:$I$41,MATCH('Disposed Waste by Resin'!$A591,'Resin Fractions'!$A$24:$A$41,0),MATCH('Disposed Waste by Resin'!M$1,'Resin Fractions'!$A$24:$I$24,0)))*$E591</f>
        <v>743467.77516287076</v>
      </c>
    </row>
    <row r="592" spans="1:13" x14ac:dyDescent="0.2">
      <c r="A592" s="37">
        <f>'DRS County Waste Raw'!A591</f>
        <v>2011</v>
      </c>
      <c r="B592" s="63" t="str">
        <f>'DRS County Waste Raw'!B591</f>
        <v>madera</v>
      </c>
      <c r="C592" s="63" t="str">
        <f>'DRS County Waste Raw'!C591</f>
        <v>Central Valley </v>
      </c>
      <c r="D592" s="63">
        <f>'DRS County Waste Raw'!D591</f>
        <v>151257</v>
      </c>
      <c r="E592" s="68">
        <f>'DRS County Waste Raw'!E591</f>
        <v>101177.10526315789</v>
      </c>
      <c r="F592" s="9">
        <f>(INDEX('Resin Fractions'!$A$24:$I$41,MATCH('Disposed Waste by Resin'!$A592,'Resin Fractions'!$A$24:$A$41,0),MATCH('Disposed Waste by Resin'!F$1,'Resin Fractions'!$A$24:$I$24,0)))*$E592</f>
        <v>885.29622130036182</v>
      </c>
      <c r="G592" s="9">
        <f>(INDEX('Resin Fractions'!$A$24:$I$41,MATCH('Disposed Waste by Resin'!$A592,'Resin Fractions'!$A$24:$A$41,0),MATCH('Disposed Waste by Resin'!G$1,'Resin Fractions'!$A$24:$I$24,0)))*$E592</f>
        <v>1628.9949207417674</v>
      </c>
      <c r="H592" s="9">
        <f>(INDEX('Resin Fractions'!$A$24:$I$41,MATCH('Disposed Waste by Resin'!$A592,'Resin Fractions'!$A$24:$A$41,0),MATCH('Disposed Waste by Resin'!H$1,'Resin Fractions'!$A$24:$I$24,0)))*$E592</f>
        <v>2227.2232079767259</v>
      </c>
      <c r="I592" s="9">
        <f>(INDEX('Resin Fractions'!$A$24:$I$41,MATCH('Disposed Waste by Resin'!$A592,'Resin Fractions'!$A$24:$A$41,0),MATCH('Disposed Waste by Resin'!I$1,'Resin Fractions'!$A$24:$I$24,0)))*$E592</f>
        <v>3421.4946455025402</v>
      </c>
      <c r="J592" s="9">
        <f>(INDEX('Resin Fractions'!$A$24:$I$41,MATCH('Disposed Waste by Resin'!$A592,'Resin Fractions'!$A$24:$A$41,0),MATCH('Disposed Waste by Resin'!J$1,'Resin Fractions'!$A$24:$I$24,0)))*$E592</f>
        <v>196.83692321323528</v>
      </c>
      <c r="K592" s="9">
        <f>(INDEX('Resin Fractions'!$A$24:$I$41,MATCH('Disposed Waste by Resin'!$A592,'Resin Fractions'!$A$24:$A$41,0),MATCH('Disposed Waste by Resin'!K$1,'Resin Fractions'!$A$24:$I$24,0)))*$E592</f>
        <v>1131.7354320708464</v>
      </c>
      <c r="L592" s="9">
        <f>(INDEX('Resin Fractions'!$A$24:$I$41,MATCH('Disposed Waste by Resin'!$A592,'Resin Fractions'!$A$24:$A$41,0),MATCH('Disposed Waste by Resin'!L$1,'Resin Fractions'!$A$24:$I$24,0)))*$E592</f>
        <v>576.22842113448689</v>
      </c>
      <c r="M592" s="9">
        <f>(INDEX('Resin Fractions'!$A$24:$I$41,MATCH('Disposed Waste by Resin'!$A592,'Resin Fractions'!$A$24:$A$41,0),MATCH('Disposed Waste by Resin'!M$1,'Resin Fractions'!$A$24:$I$24,0)))*$E592</f>
        <v>10067.809771939965</v>
      </c>
    </row>
    <row r="593" spans="1:13" x14ac:dyDescent="0.2">
      <c r="A593" s="37">
        <f>'DRS County Waste Raw'!A592</f>
        <v>2011</v>
      </c>
      <c r="B593" s="63" t="str">
        <f>'DRS County Waste Raw'!B592</f>
        <v>marin</v>
      </c>
      <c r="C593" s="63" t="str">
        <f>'DRS County Waste Raw'!C592</f>
        <v>Bay Area </v>
      </c>
      <c r="D593" s="63">
        <f>'DRS County Waste Raw'!D592</f>
        <v>254069</v>
      </c>
      <c r="E593" s="68">
        <f>'DRS County Waste Raw'!E592</f>
        <v>158361.41560798549</v>
      </c>
      <c r="F593" s="9">
        <f>(INDEX('Resin Fractions'!$A$24:$I$41,MATCH('Disposed Waste by Resin'!$A593,'Resin Fractions'!$A$24:$A$41,0),MATCH('Disposed Waste by Resin'!F$1,'Resin Fractions'!$A$24:$I$24,0)))*$E593</f>
        <v>1385.6569870513604</v>
      </c>
      <c r="G593" s="9">
        <f>(INDEX('Resin Fractions'!$A$24:$I$41,MATCH('Disposed Waste by Resin'!$A593,'Resin Fractions'!$A$24:$A$41,0),MATCH('Disposed Waste by Resin'!G$1,'Resin Fractions'!$A$24:$I$24,0)))*$E593</f>
        <v>2549.686917765775</v>
      </c>
      <c r="H593" s="9">
        <f>(INDEX('Resin Fractions'!$A$24:$I$41,MATCH('Disposed Waste by Resin'!$A593,'Resin Fractions'!$A$24:$A$41,0),MATCH('Disposed Waste by Resin'!H$1,'Resin Fractions'!$A$24:$I$24,0)))*$E593</f>
        <v>3486.0279820496662</v>
      </c>
      <c r="I593" s="9">
        <f>(INDEX('Resin Fractions'!$A$24:$I$41,MATCH('Disposed Waste by Resin'!$A593,'Resin Fractions'!$A$24:$A$41,0),MATCH('Disposed Waste by Resin'!I$1,'Resin Fractions'!$A$24:$I$24,0)))*$E593</f>
        <v>5355.2899556439961</v>
      </c>
      <c r="J593" s="9">
        <f>(INDEX('Resin Fractions'!$A$24:$I$41,MATCH('Disposed Waste by Resin'!$A593,'Resin Fractions'!$A$24:$A$41,0),MATCH('Disposed Waste by Resin'!J$1,'Resin Fractions'!$A$24:$I$24,0)))*$E593</f>
        <v>308.08722707466961</v>
      </c>
      <c r="K593" s="9">
        <f>(INDEX('Resin Fractions'!$A$24:$I$41,MATCH('Disposed Waste by Resin'!$A593,'Resin Fractions'!$A$24:$A$41,0),MATCH('Disposed Waste by Resin'!K$1,'Resin Fractions'!$A$24:$I$24,0)))*$E593</f>
        <v>1771.381229481723</v>
      </c>
      <c r="L593" s="9">
        <f>(INDEX('Resin Fractions'!$A$24:$I$41,MATCH('Disposed Waste by Resin'!$A593,'Resin Fractions'!$A$24:$A$41,0),MATCH('Disposed Waste by Resin'!L$1,'Resin Fractions'!$A$24:$I$24,0)))*$E593</f>
        <v>901.90708903034738</v>
      </c>
      <c r="M593" s="9">
        <f>(INDEX('Resin Fractions'!$A$24:$I$41,MATCH('Disposed Waste by Resin'!$A593,'Resin Fractions'!$A$24:$A$41,0),MATCH('Disposed Waste by Resin'!M$1,'Resin Fractions'!$A$24:$I$24,0)))*$E593</f>
        <v>15758.037388097538</v>
      </c>
    </row>
    <row r="594" spans="1:13" x14ac:dyDescent="0.2">
      <c r="A594" s="37">
        <f>'DRS County Waste Raw'!A593</f>
        <v>2011</v>
      </c>
      <c r="B594" s="63" t="str">
        <f>'DRS County Waste Raw'!B593</f>
        <v>mariposa</v>
      </c>
      <c r="C594" s="63" t="str">
        <f>'DRS County Waste Raw'!C593</f>
        <v>Mountain </v>
      </c>
      <c r="D594" s="63">
        <f>'DRS County Waste Raw'!D593</f>
        <v>18251</v>
      </c>
      <c r="E594" s="68">
        <f>'DRS County Waste Raw'!E593</f>
        <v>11914.37386569873</v>
      </c>
      <c r="F594" s="9">
        <f>(INDEX('Resin Fractions'!$A$24:$I$41,MATCH('Disposed Waste by Resin'!$A594,'Resin Fractions'!$A$24:$A$41,0),MATCH('Disposed Waste by Resin'!F$1,'Resin Fractions'!$A$24:$I$24,0)))*$E594</f>
        <v>104.25036509028959</v>
      </c>
      <c r="G594" s="9">
        <f>(INDEX('Resin Fractions'!$A$24:$I$41,MATCH('Disposed Waste by Resin'!$A594,'Resin Fractions'!$A$24:$A$41,0),MATCH('Disposed Waste by Resin'!G$1,'Resin Fractions'!$A$24:$I$24,0)))*$E594</f>
        <v>191.82654475596053</v>
      </c>
      <c r="H594" s="9">
        <f>(INDEX('Resin Fractions'!$A$24:$I$41,MATCH('Disposed Waste by Resin'!$A594,'Resin Fractions'!$A$24:$A$41,0),MATCH('Disposed Waste by Resin'!H$1,'Resin Fractions'!$A$24:$I$24,0)))*$E594</f>
        <v>262.27247669496489</v>
      </c>
      <c r="I594" s="9">
        <f>(INDEX('Resin Fractions'!$A$24:$I$41,MATCH('Disposed Waste by Resin'!$A594,'Resin Fractions'!$A$24:$A$41,0),MATCH('Disposed Waste by Resin'!I$1,'Resin Fractions'!$A$24:$I$24,0)))*$E594</f>
        <v>402.90702407402785</v>
      </c>
      <c r="J594" s="9">
        <f>(INDEX('Resin Fractions'!$A$24:$I$41,MATCH('Disposed Waste by Resin'!$A594,'Resin Fractions'!$A$24:$A$41,0),MATCH('Disposed Waste by Resin'!J$1,'Resin Fractions'!$A$24:$I$24,0)))*$E594</f>
        <v>23.179045176639214</v>
      </c>
      <c r="K594" s="9">
        <f>(INDEX('Resin Fractions'!$A$24:$I$41,MATCH('Disposed Waste by Resin'!$A594,'Resin Fractions'!$A$24:$A$41,0),MATCH('Disposed Waste by Resin'!K$1,'Resin Fractions'!$A$24:$I$24,0)))*$E594</f>
        <v>133.27045698410703</v>
      </c>
      <c r="L594" s="9">
        <f>(INDEX('Resin Fractions'!$A$24:$I$41,MATCH('Disposed Waste by Resin'!$A594,'Resin Fractions'!$A$24:$A$41,0),MATCH('Disposed Waste by Resin'!L$1,'Resin Fractions'!$A$24:$I$24,0)))*$E594</f>
        <v>67.855280338184414</v>
      </c>
      <c r="M594" s="9">
        <f>(INDEX('Resin Fractions'!$A$24:$I$41,MATCH('Disposed Waste by Resin'!$A594,'Resin Fractions'!$A$24:$A$41,0),MATCH('Disposed Waste by Resin'!M$1,'Resin Fractions'!$A$24:$I$24,0)))*$E594</f>
        <v>1185.5611931141736</v>
      </c>
    </row>
    <row r="595" spans="1:13" x14ac:dyDescent="0.2">
      <c r="A595" s="37">
        <f>'DRS County Waste Raw'!A594</f>
        <v>2011</v>
      </c>
      <c r="B595" s="63" t="str">
        <f>'DRS County Waste Raw'!B594</f>
        <v>mendocino</v>
      </c>
      <c r="C595" s="63" t="str">
        <f>'DRS County Waste Raw'!C594</f>
        <v>Coastal </v>
      </c>
      <c r="D595" s="63">
        <f>'DRS County Waste Raw'!D594</f>
        <v>87483</v>
      </c>
      <c r="E595" s="68">
        <f>'DRS County Waste Raw'!E594</f>
        <v>46219.609800362967</v>
      </c>
      <c r="F595" s="9">
        <f>(INDEX('Resin Fractions'!$A$24:$I$41,MATCH('Disposed Waste by Resin'!$A595,'Resin Fractions'!$A$24:$A$41,0),MATCH('Disposed Waste by Resin'!F$1,'Resin Fractions'!$A$24:$I$24,0)))*$E595</f>
        <v>404.42000984127969</v>
      </c>
      <c r="G595" s="9">
        <f>(INDEX('Resin Fractions'!$A$24:$I$41,MATCH('Disposed Waste by Resin'!$A595,'Resin Fractions'!$A$24:$A$41,0),MATCH('Disposed Waste by Resin'!G$1,'Resin Fractions'!$A$24:$I$24,0)))*$E595</f>
        <v>744.15560128575794</v>
      </c>
      <c r="H595" s="9">
        <f>(INDEX('Resin Fractions'!$A$24:$I$41,MATCH('Disposed Waste by Resin'!$A595,'Resin Fractions'!$A$24:$A$41,0),MATCH('Disposed Waste by Resin'!H$1,'Resin Fractions'!$A$24:$I$24,0)))*$E595</f>
        <v>1017.4375649832065</v>
      </c>
      <c r="I595" s="9">
        <f>(INDEX('Resin Fractions'!$A$24:$I$41,MATCH('Disposed Waste by Resin'!$A595,'Resin Fractions'!$A$24:$A$41,0),MATCH('Disposed Waste by Resin'!I$1,'Resin Fractions'!$A$24:$I$24,0)))*$E595</f>
        <v>1563.0032806121699</v>
      </c>
      <c r="J595" s="9">
        <f>(INDEX('Resin Fractions'!$A$24:$I$41,MATCH('Disposed Waste by Resin'!$A595,'Resin Fractions'!$A$24:$A$41,0),MATCH('Disposed Waste by Resin'!J$1,'Resin Fractions'!$A$24:$I$24,0)))*$E595</f>
        <v>89.918818704655507</v>
      </c>
      <c r="K595" s="9">
        <f>(INDEX('Resin Fractions'!$A$24:$I$41,MATCH('Disposed Waste by Resin'!$A595,'Resin Fractions'!$A$24:$A$41,0),MATCH('Disposed Waste by Resin'!K$1,'Resin Fractions'!$A$24:$I$24,0)))*$E595</f>
        <v>516.99808896002298</v>
      </c>
      <c r="L595" s="9">
        <f>(INDEX('Resin Fractions'!$A$24:$I$41,MATCH('Disposed Waste by Resin'!$A595,'Resin Fractions'!$A$24:$A$41,0),MATCH('Disposed Waste by Resin'!L$1,'Resin Fractions'!$A$24:$I$24,0)))*$E595</f>
        <v>263.23200996355479</v>
      </c>
      <c r="M595" s="9">
        <f>(INDEX('Resin Fractions'!$A$24:$I$41,MATCH('Disposed Waste by Resin'!$A595,'Resin Fractions'!$A$24:$A$41,0),MATCH('Disposed Waste by Resin'!M$1,'Resin Fractions'!$A$24:$I$24,0)))*$E595</f>
        <v>4599.1653743506477</v>
      </c>
    </row>
    <row r="596" spans="1:13" x14ac:dyDescent="0.2">
      <c r="A596" s="37">
        <f>'DRS County Waste Raw'!A595</f>
        <v>2011</v>
      </c>
      <c r="B596" s="63" t="str">
        <f>'DRS County Waste Raw'!B595</f>
        <v>merced</v>
      </c>
      <c r="C596" s="63" t="str">
        <f>'DRS County Waste Raw'!C595</f>
        <v>Central Valley </v>
      </c>
      <c r="D596" s="63">
        <f>'DRS County Waste Raw'!D595</f>
        <v>259419</v>
      </c>
      <c r="E596" s="68">
        <f>'DRS County Waste Raw'!E595</f>
        <v>190423.7295825771</v>
      </c>
      <c r="F596" s="9">
        <f>(INDEX('Resin Fractions'!$A$24:$I$41,MATCH('Disposed Waste by Resin'!$A596,'Resin Fractions'!$A$24:$A$41,0),MATCH('Disposed Waste by Resin'!F$1,'Resin Fractions'!$A$24:$I$24,0)))*$E596</f>
        <v>1666.2011411267742</v>
      </c>
      <c r="G596" s="9">
        <f>(INDEX('Resin Fractions'!$A$24:$I$41,MATCH('Disposed Waste by Resin'!$A596,'Resin Fractions'!$A$24:$A$41,0),MATCH('Disposed Waste by Resin'!G$1,'Resin Fractions'!$A$24:$I$24,0)))*$E596</f>
        <v>3065.9039658419274</v>
      </c>
      <c r="H596" s="9">
        <f>(INDEX('Resin Fractions'!$A$24:$I$41,MATCH('Disposed Waste by Resin'!$A596,'Resin Fractions'!$A$24:$A$41,0),MATCH('Disposed Waste by Resin'!H$1,'Resin Fractions'!$A$24:$I$24,0)))*$E596</f>
        <v>4191.8193723045306</v>
      </c>
      <c r="I596" s="9">
        <f>(INDEX('Resin Fractions'!$A$24:$I$41,MATCH('Disposed Waste by Resin'!$A596,'Resin Fractions'!$A$24:$A$41,0),MATCH('Disposed Waste by Resin'!I$1,'Resin Fractions'!$A$24:$I$24,0)))*$E596</f>
        <v>6439.5375757074298</v>
      </c>
      <c r="J596" s="9">
        <f>(INDEX('Resin Fractions'!$A$24:$I$41,MATCH('Disposed Waste by Resin'!$A596,'Resin Fractions'!$A$24:$A$41,0),MATCH('Disposed Waste by Resin'!J$1,'Resin Fractions'!$A$24:$I$24,0)))*$E596</f>
        <v>370.46346542859891</v>
      </c>
      <c r="K596" s="9">
        <f>(INDEX('Resin Fractions'!$A$24:$I$41,MATCH('Disposed Waste by Resin'!$A596,'Resin Fractions'!$A$24:$A$41,0),MATCH('Disposed Waste by Resin'!K$1,'Resin Fractions'!$A$24:$I$24,0)))*$E596</f>
        <v>2130.0202384239824</v>
      </c>
      <c r="L596" s="9">
        <f>(INDEX('Resin Fractions'!$A$24:$I$41,MATCH('Disposed Waste by Resin'!$A596,'Resin Fractions'!$A$24:$A$41,0),MATCH('Disposed Waste by Resin'!L$1,'Resin Fractions'!$A$24:$I$24,0)))*$E596</f>
        <v>1084.5098281722092</v>
      </c>
      <c r="M596" s="9">
        <f>(INDEX('Resin Fractions'!$A$24:$I$41,MATCH('Disposed Waste by Resin'!$A596,'Resin Fractions'!$A$24:$A$41,0),MATCH('Disposed Waste by Resin'!M$1,'Resin Fractions'!$A$24:$I$24,0)))*$E596</f>
        <v>18948.455587005454</v>
      </c>
    </row>
    <row r="597" spans="1:13" x14ac:dyDescent="0.2">
      <c r="A597" s="37">
        <f>'DRS County Waste Raw'!A596</f>
        <v>2011</v>
      </c>
      <c r="B597" s="63" t="str">
        <f>'DRS County Waste Raw'!B596</f>
        <v>modoc</v>
      </c>
      <c r="C597" s="63" t="str">
        <f>'DRS County Waste Raw'!C596</f>
        <v>Mountain </v>
      </c>
      <c r="D597" s="63">
        <f>'DRS County Waste Raw'!D596</f>
        <v>9718</v>
      </c>
      <c r="E597" s="68">
        <f>'DRS County Waste Raw'!E596</f>
        <v>13.78402903811252</v>
      </c>
      <c r="F597" s="9">
        <f>(INDEX('Resin Fractions'!$A$24:$I$41,MATCH('Disposed Waste by Resin'!$A597,'Resin Fractions'!$A$24:$A$41,0),MATCH('Disposed Waste by Resin'!F$1,'Resin Fractions'!$A$24:$I$24,0)))*$E597</f>
        <v>0.12060978410082061</v>
      </c>
      <c r="G597" s="9">
        <f>(INDEX('Resin Fractions'!$A$24:$I$41,MATCH('Disposed Waste by Resin'!$A597,'Resin Fractions'!$A$24:$A$41,0),MATCH('Disposed Waste by Resin'!G$1,'Resin Fractions'!$A$24:$I$24,0)))*$E597</f>
        <v>0.22192879735034926</v>
      </c>
      <c r="H597" s="9">
        <f>(INDEX('Resin Fractions'!$A$24:$I$41,MATCH('Disposed Waste by Resin'!$A597,'Resin Fractions'!$A$24:$A$41,0),MATCH('Disposed Waste by Resin'!H$1,'Resin Fractions'!$A$24:$I$24,0)))*$E597</f>
        <v>0.30342941017396641</v>
      </c>
      <c r="I597" s="9">
        <f>(INDEX('Resin Fractions'!$A$24:$I$41,MATCH('Disposed Waste by Resin'!$A597,'Resin Fractions'!$A$24:$A$41,0),MATCH('Disposed Waste by Resin'!I$1,'Resin Fractions'!$A$24:$I$24,0)))*$E597</f>
        <v>0.46613294010227857</v>
      </c>
      <c r="J597" s="9">
        <f>(INDEX('Resin Fractions'!$A$24:$I$41,MATCH('Disposed Waste by Resin'!$A597,'Resin Fractions'!$A$24:$A$41,0),MATCH('Disposed Waste by Resin'!J$1,'Resin Fractions'!$A$24:$I$24,0)))*$E597</f>
        <v>2.6816401381389708E-2</v>
      </c>
      <c r="K597" s="9">
        <f>(INDEX('Resin Fractions'!$A$24:$I$41,MATCH('Disposed Waste by Resin'!$A597,'Resin Fractions'!$A$24:$A$41,0),MATCH('Disposed Waste by Resin'!K$1,'Resin Fractions'!$A$24:$I$24,0)))*$E597</f>
        <v>0.15418383455971263</v>
      </c>
      <c r="L597" s="9">
        <f>(INDEX('Resin Fractions'!$A$24:$I$41,MATCH('Disposed Waste by Resin'!$A597,'Resin Fractions'!$A$24:$A$41,0),MATCH('Disposed Waste by Resin'!L$1,'Resin Fractions'!$A$24:$I$24,0)))*$E597</f>
        <v>7.8503424948210387E-2</v>
      </c>
      <c r="M597" s="9">
        <f>(INDEX('Resin Fractions'!$A$24:$I$41,MATCH('Disposed Waste by Resin'!$A597,'Resin Fractions'!$A$24:$A$41,0),MATCH('Disposed Waste by Resin'!M$1,'Resin Fractions'!$A$24:$I$24,0)))*$E597</f>
        <v>1.3716045926167277</v>
      </c>
    </row>
    <row r="598" spans="1:13" x14ac:dyDescent="0.2">
      <c r="A598" s="37">
        <f>'DRS County Waste Raw'!A597</f>
        <v>2011</v>
      </c>
      <c r="B598" s="63" t="str">
        <f>'DRS County Waste Raw'!B597</f>
        <v>mono</v>
      </c>
      <c r="C598" s="63" t="str">
        <f>'DRS County Waste Raw'!C597</f>
        <v>Mountain </v>
      </c>
      <c r="D598" s="63">
        <f>'DRS County Waste Raw'!D597</f>
        <v>14331</v>
      </c>
      <c r="E598" s="68">
        <f>'DRS County Waste Raw'!E597</f>
        <v>19438.012704174231</v>
      </c>
      <c r="F598" s="9">
        <f>(INDEX('Resin Fractions'!$A$24:$I$41,MATCH('Disposed Waste by Resin'!$A598,'Resin Fractions'!$A$24:$A$41,0),MATCH('Disposed Waste by Resin'!F$1,'Resin Fractions'!$A$24:$I$24,0)))*$E598</f>
        <v>170.08194839964503</v>
      </c>
      <c r="G598" s="9">
        <f>(INDEX('Resin Fractions'!$A$24:$I$41,MATCH('Disposed Waste by Resin'!$A598,'Resin Fractions'!$A$24:$A$41,0),MATCH('Disposed Waste by Resin'!G$1,'Resin Fractions'!$A$24:$I$24,0)))*$E598</f>
        <v>312.96036669615899</v>
      </c>
      <c r="H598" s="9">
        <f>(INDEX('Resin Fractions'!$A$24:$I$41,MATCH('Disposed Waste by Resin'!$A598,'Resin Fractions'!$A$24:$A$41,0),MATCH('Disposed Waste by Resin'!H$1,'Resin Fractions'!$A$24:$I$24,0)))*$E598</f>
        <v>427.89120027777369</v>
      </c>
      <c r="I598" s="9">
        <f>(INDEX('Resin Fractions'!$A$24:$I$41,MATCH('Disposed Waste by Resin'!$A598,'Resin Fractions'!$A$24:$A$41,0),MATCH('Disposed Waste by Resin'!I$1,'Resin Fractions'!$A$24:$I$24,0)))*$E598</f>
        <v>657.33306179851752</v>
      </c>
      <c r="J598" s="9">
        <f>(INDEX('Resin Fractions'!$A$24:$I$41,MATCH('Disposed Waste by Resin'!$A598,'Resin Fractions'!$A$24:$A$41,0),MATCH('Disposed Waste by Resin'!J$1,'Resin Fractions'!$A$24:$I$24,0)))*$E598</f>
        <v>37.816051409237716</v>
      </c>
      <c r="K598" s="9">
        <f>(INDEX('Resin Fractions'!$A$24:$I$41,MATCH('Disposed Waste by Resin'!$A598,'Resin Fractions'!$A$24:$A$41,0),MATCH('Disposed Waste by Resin'!K$1,'Resin Fractions'!$A$24:$I$24,0)))*$E598</f>
        <v>217.42752620901197</v>
      </c>
      <c r="L598" s="9">
        <f>(INDEX('Resin Fractions'!$A$24:$I$41,MATCH('Disposed Waste by Resin'!$A598,'Resin Fractions'!$A$24:$A$41,0),MATCH('Disposed Waste by Resin'!L$1,'Resin Fractions'!$A$24:$I$24,0)))*$E598</f>
        <v>110.70424817339574</v>
      </c>
      <c r="M598" s="9">
        <f>(INDEX('Resin Fractions'!$A$24:$I$41,MATCH('Disposed Waste by Resin'!$A598,'Resin Fractions'!$A$24:$A$41,0),MATCH('Disposed Waste by Resin'!M$1,'Resin Fractions'!$A$24:$I$24,0)))*$E598</f>
        <v>1934.2144029637407</v>
      </c>
    </row>
    <row r="599" spans="1:13" x14ac:dyDescent="0.2">
      <c r="A599" s="37">
        <f>'DRS County Waste Raw'!A598</f>
        <v>2011</v>
      </c>
      <c r="B599" s="63" t="str">
        <f>'DRS County Waste Raw'!B598</f>
        <v>monterey</v>
      </c>
      <c r="C599" s="63" t="str">
        <f>'DRS County Waste Raw'!C598</f>
        <v>Coastal </v>
      </c>
      <c r="D599" s="63">
        <f>'DRS County Waste Raw'!D598</f>
        <v>416644</v>
      </c>
      <c r="E599" s="68">
        <f>'DRS County Waste Raw'!E598</f>
        <v>296673.16696914699</v>
      </c>
      <c r="F599" s="9">
        <f>(INDEX('Resin Fractions'!$A$24:$I$41,MATCH('Disposed Waste by Resin'!$A599,'Resin Fractions'!$A$24:$A$41,0),MATCH('Disposed Waste by Resin'!F$1,'Resin Fractions'!$A$24:$I$24,0)))*$E599</f>
        <v>2595.8800955598681</v>
      </c>
      <c r="G599" s="9">
        <f>(INDEX('Resin Fractions'!$A$24:$I$41,MATCH('Disposed Waste by Resin'!$A599,'Resin Fractions'!$A$24:$A$41,0),MATCH('Disposed Waste by Resin'!G$1,'Resin Fractions'!$A$24:$I$24,0)))*$E599</f>
        <v>4776.5656158685679</v>
      </c>
      <c r="H599" s="9">
        <f>(INDEX('Resin Fractions'!$A$24:$I$41,MATCH('Disposed Waste by Resin'!$A599,'Resin Fractions'!$A$24:$A$41,0),MATCH('Disposed Waste by Resin'!H$1,'Resin Fractions'!$A$24:$I$24,0)))*$E599</f>
        <v>6530.7004083486381</v>
      </c>
      <c r="I599" s="9">
        <f>(INDEX('Resin Fractions'!$A$24:$I$41,MATCH('Disposed Waste by Resin'!$A599,'Resin Fractions'!$A$24:$A$41,0),MATCH('Disposed Waste by Resin'!I$1,'Resin Fractions'!$A$24:$I$24,0)))*$E599</f>
        <v>10032.562698933414</v>
      </c>
      <c r="J599" s="9">
        <f>(INDEX('Resin Fractions'!$A$24:$I$41,MATCH('Disposed Waste by Resin'!$A599,'Resin Fractions'!$A$24:$A$41,0),MATCH('Disposed Waste by Resin'!J$1,'Resin Fractions'!$A$24:$I$24,0)))*$E599</f>
        <v>577.16845361652599</v>
      </c>
      <c r="K599" s="9">
        <f>(INDEX('Resin Fractions'!$A$24:$I$41,MATCH('Disposed Waste by Resin'!$A599,'Resin Fractions'!$A$24:$A$41,0),MATCH('Disposed Waste by Resin'!K$1,'Resin Fractions'!$A$24:$I$24,0)))*$E599</f>
        <v>3318.4931900390534</v>
      </c>
      <c r="L599" s="9">
        <f>(INDEX('Resin Fractions'!$A$24:$I$41,MATCH('Disposed Waste by Resin'!$A599,'Resin Fractions'!$A$24:$A$41,0),MATCH('Disposed Waste by Resin'!L$1,'Resin Fractions'!$A$24:$I$24,0)))*$E599</f>
        <v>1689.6264243868318</v>
      </c>
      <c r="M599" s="9">
        <f>(INDEX('Resin Fractions'!$A$24:$I$41,MATCH('Disposed Waste by Resin'!$A599,'Resin Fractions'!$A$24:$A$41,0),MATCH('Disposed Waste by Resin'!M$1,'Resin Fractions'!$A$24:$I$24,0)))*$E599</f>
        <v>29520.996886752902</v>
      </c>
    </row>
    <row r="600" spans="1:13" x14ac:dyDescent="0.2">
      <c r="A600" s="37">
        <f>'DRS County Waste Raw'!A599</f>
        <v>2011</v>
      </c>
      <c r="B600" s="63" t="str">
        <f>'DRS County Waste Raw'!B599</f>
        <v>napa</v>
      </c>
      <c r="C600" s="63" t="str">
        <f>'DRS County Waste Raw'!C599</f>
        <v>Bay Area </v>
      </c>
      <c r="D600" s="63">
        <f>'DRS County Waste Raw'!D599</f>
        <v>136893</v>
      </c>
      <c r="E600" s="68">
        <f>'DRS County Waste Raw'!E599</f>
        <v>96366.823956442822</v>
      </c>
      <c r="F600" s="9">
        <f>(INDEX('Resin Fractions'!$A$24:$I$41,MATCH('Disposed Waste by Resin'!$A600,'Resin Fractions'!$A$24:$A$41,0),MATCH('Disposed Waste by Resin'!F$1,'Resin Fractions'!$A$24:$I$24,0)))*$E600</f>
        <v>843.20642387879741</v>
      </c>
      <c r="G600" s="9">
        <f>(INDEX('Resin Fractions'!$A$24:$I$41,MATCH('Disposed Waste by Resin'!$A600,'Resin Fractions'!$A$24:$A$41,0),MATCH('Disposed Waste by Resin'!G$1,'Resin Fractions'!$A$24:$I$24,0)))*$E600</f>
        <v>1551.5473223389768</v>
      </c>
      <c r="H600" s="9">
        <f>(INDEX('Resin Fractions'!$A$24:$I$41,MATCH('Disposed Waste by Resin'!$A600,'Resin Fractions'!$A$24:$A$41,0),MATCH('Disposed Waste by Resin'!H$1,'Resin Fractions'!$A$24:$I$24,0)))*$E600</f>
        <v>2121.3339345551667</v>
      </c>
      <c r="I600" s="9">
        <f>(INDEX('Resin Fractions'!$A$24:$I$41,MATCH('Disposed Waste by Resin'!$A600,'Resin Fractions'!$A$24:$A$41,0),MATCH('Disposed Waste by Resin'!I$1,'Resin Fractions'!$A$24:$I$24,0)))*$E600</f>
        <v>3258.8259104020544</v>
      </c>
      <c r="J600" s="9">
        <f>(INDEX('Resin Fractions'!$A$24:$I$41,MATCH('Disposed Waste by Resin'!$A600,'Resin Fractions'!$A$24:$A$41,0),MATCH('Disposed Waste by Resin'!J$1,'Resin Fractions'!$A$24:$I$24,0)))*$E600</f>
        <v>187.47866998251439</v>
      </c>
      <c r="K600" s="9">
        <f>(INDEX('Resin Fractions'!$A$24:$I$41,MATCH('Disposed Waste by Resin'!$A600,'Resin Fractions'!$A$24:$A$41,0),MATCH('Disposed Waste by Resin'!K$1,'Resin Fractions'!$A$24:$I$24,0)))*$E600</f>
        <v>1077.9291309429584</v>
      </c>
      <c r="L600" s="9">
        <f>(INDEX('Resin Fractions'!$A$24:$I$41,MATCH('Disposed Waste by Resin'!$A600,'Resin Fractions'!$A$24:$A$41,0),MATCH('Disposed Waste by Resin'!L$1,'Resin Fractions'!$A$24:$I$24,0)))*$E600</f>
        <v>548.83268970520987</v>
      </c>
      <c r="M600" s="9">
        <f>(INDEX('Resin Fractions'!$A$24:$I$41,MATCH('Disposed Waste by Resin'!$A600,'Resin Fractions'!$A$24:$A$41,0),MATCH('Disposed Waste by Resin'!M$1,'Resin Fractions'!$A$24:$I$24,0)))*$E600</f>
        <v>9589.1540818056783</v>
      </c>
    </row>
    <row r="601" spans="1:13" x14ac:dyDescent="0.2">
      <c r="A601" s="37">
        <f>'DRS County Waste Raw'!A600</f>
        <v>2011</v>
      </c>
      <c r="B601" s="63" t="str">
        <f>'DRS County Waste Raw'!B600</f>
        <v>nevada</v>
      </c>
      <c r="C601" s="63" t="str">
        <f>'DRS County Waste Raw'!C600</f>
        <v>Mountain </v>
      </c>
      <c r="D601" s="63">
        <f>'DRS County Waste Raw'!D600</f>
        <v>98689</v>
      </c>
      <c r="E601" s="68">
        <f>'DRS County Waste Raw'!E600</f>
        <v>45899.373865698733</v>
      </c>
      <c r="F601" s="9">
        <f>(INDEX('Resin Fractions'!$A$24:$I$41,MATCH('Disposed Waste by Resin'!$A601,'Resin Fractions'!$A$24:$A$41,0),MATCH('Disposed Waste by Resin'!F$1,'Resin Fractions'!$A$24:$I$24,0)))*$E601</f>
        <v>401.61795633178804</v>
      </c>
      <c r="G601" s="9">
        <f>(INDEX('Resin Fractions'!$A$24:$I$41,MATCH('Disposed Waste by Resin'!$A601,'Resin Fractions'!$A$24:$A$41,0),MATCH('Disposed Waste by Resin'!G$1,'Resin Fractions'!$A$24:$I$24,0)))*$E601</f>
        <v>738.99966497338562</v>
      </c>
      <c r="H601" s="9">
        <f>(INDEX('Resin Fractions'!$A$24:$I$41,MATCH('Disposed Waste by Resin'!$A601,'Resin Fractions'!$A$24:$A$41,0),MATCH('Disposed Waste by Resin'!H$1,'Resin Fractions'!$A$24:$I$24,0)))*$E601</f>
        <v>1010.3881746704751</v>
      </c>
      <c r="I601" s="9">
        <f>(INDEX('Resin Fractions'!$A$24:$I$41,MATCH('Disposed Waste by Resin'!$A601,'Resin Fractions'!$A$24:$A$41,0),MATCH('Disposed Waste by Resin'!I$1,'Resin Fractions'!$A$24:$I$24,0)))*$E601</f>
        <v>1552.1738984816834</v>
      </c>
      <c r="J601" s="9">
        <f>(INDEX('Resin Fractions'!$A$24:$I$41,MATCH('Disposed Waste by Resin'!$A601,'Resin Fractions'!$A$24:$A$41,0),MATCH('Disposed Waste by Resin'!J$1,'Resin Fractions'!$A$24:$I$24,0)))*$E601</f>
        <v>89.295809616604686</v>
      </c>
      <c r="K601" s="9">
        <f>(INDEX('Resin Fractions'!$A$24:$I$41,MATCH('Disposed Waste by Resin'!$A601,'Resin Fractions'!$A$24:$A$41,0),MATCH('Disposed Waste by Resin'!K$1,'Resin Fractions'!$A$24:$I$24,0)))*$E601</f>
        <v>513.41603002545287</v>
      </c>
      <c r="L601" s="9">
        <f>(INDEX('Resin Fractions'!$A$24:$I$41,MATCH('Disposed Waste by Resin'!$A601,'Resin Fractions'!$A$24:$A$41,0),MATCH('Disposed Waste by Resin'!L$1,'Resin Fractions'!$A$24:$I$24,0)))*$E601</f>
        <v>261.40818780001149</v>
      </c>
      <c r="M601" s="9">
        <f>(INDEX('Resin Fractions'!$A$24:$I$41,MATCH('Disposed Waste by Resin'!$A601,'Resin Fractions'!$A$24:$A$41,0),MATCH('Disposed Waste by Resin'!M$1,'Resin Fractions'!$A$24:$I$24,0)))*$E601</f>
        <v>4567.2997218994014</v>
      </c>
    </row>
    <row r="602" spans="1:13" x14ac:dyDescent="0.2">
      <c r="A602" s="37">
        <f>'DRS County Waste Raw'!A601</f>
        <v>2011</v>
      </c>
      <c r="B602" s="63" t="str">
        <f>'DRS County Waste Raw'!B601</f>
        <v>orange</v>
      </c>
      <c r="C602" s="63" t="str">
        <f>'DRS County Waste Raw'!C601</f>
        <v>Southern </v>
      </c>
      <c r="D602" s="63">
        <f>'DRS County Waste Raw'!D601</f>
        <v>3037205</v>
      </c>
      <c r="E602" s="68">
        <f>'DRS County Waste Raw'!E601</f>
        <v>2467547.5589836659</v>
      </c>
      <c r="F602" s="9">
        <f>(INDEX('Resin Fractions'!$A$24:$I$41,MATCH('Disposed Waste by Resin'!$A602,'Resin Fractions'!$A$24:$A$41,0),MATCH('Disposed Waste by Resin'!F$1,'Resin Fractions'!$A$24:$I$24,0)))*$E602</f>
        <v>21590.957007174107</v>
      </c>
      <c r="G602" s="9">
        <f>(INDEX('Resin Fractions'!$A$24:$I$41,MATCH('Disposed Waste by Resin'!$A602,'Resin Fractions'!$A$24:$A$41,0),MATCH('Disposed Waste by Resin'!G$1,'Resin Fractions'!$A$24:$I$24,0)))*$E602</f>
        <v>39728.577229188857</v>
      </c>
      <c r="H602" s="9">
        <f>(INDEX('Resin Fractions'!$A$24:$I$41,MATCH('Disposed Waste by Resin'!$A602,'Resin Fractions'!$A$24:$A$41,0),MATCH('Disposed Waste by Resin'!H$1,'Resin Fractions'!$A$24:$I$24,0)))*$E602</f>
        <v>54318.407073027265</v>
      </c>
      <c r="I602" s="9">
        <f>(INDEX('Resin Fractions'!$A$24:$I$41,MATCH('Disposed Waste by Resin'!$A602,'Resin Fractions'!$A$24:$A$41,0),MATCH('Disposed Waste by Resin'!I$1,'Resin Fractions'!$A$24:$I$24,0)))*$E602</f>
        <v>83444.774770204429</v>
      </c>
      <c r="J602" s="9">
        <f>(INDEX('Resin Fractions'!$A$24:$I$41,MATCH('Disposed Waste by Resin'!$A602,'Resin Fractions'!$A$24:$A$41,0),MATCH('Disposed Waste by Resin'!J$1,'Resin Fractions'!$A$24:$I$24,0)))*$E602</f>
        <v>4800.5373165141928</v>
      </c>
      <c r="K602" s="9">
        <f>(INDEX('Resin Fractions'!$A$24:$I$41,MATCH('Disposed Waste by Resin'!$A602,'Resin Fractions'!$A$24:$A$41,0),MATCH('Disposed Waste by Resin'!K$1,'Resin Fractions'!$A$24:$I$24,0)))*$E602</f>
        <v>27601.214677552438</v>
      </c>
      <c r="L602" s="9">
        <f>(INDEX('Resin Fractions'!$A$24:$I$41,MATCH('Disposed Waste by Resin'!$A602,'Resin Fractions'!$A$24:$A$41,0),MATCH('Disposed Waste by Resin'!L$1,'Resin Fractions'!$A$24:$I$24,0)))*$E602</f>
        <v>14053.288343140292</v>
      </c>
      <c r="M602" s="9">
        <f>(INDEX('Resin Fractions'!$A$24:$I$41,MATCH('Disposed Waste by Resin'!$A602,'Resin Fractions'!$A$24:$A$41,0),MATCH('Disposed Waste by Resin'!M$1,'Resin Fractions'!$A$24:$I$24,0)))*$E602</f>
        <v>245537.7564168016</v>
      </c>
    </row>
    <row r="603" spans="1:13" x14ac:dyDescent="0.2">
      <c r="A603" s="37">
        <f>'DRS County Waste Raw'!A602</f>
        <v>2011</v>
      </c>
      <c r="B603" s="63" t="str">
        <f>'DRS County Waste Raw'!B602</f>
        <v>placer</v>
      </c>
      <c r="C603" s="63" t="str">
        <f>'DRS County Waste Raw'!C602</f>
        <v>Central Valley </v>
      </c>
      <c r="D603" s="63">
        <f>'DRS County Waste Raw'!D602</f>
        <v>354247</v>
      </c>
      <c r="E603" s="68">
        <f>'DRS County Waste Raw'!E602</f>
        <v>191476.71506352091</v>
      </c>
      <c r="F603" s="9">
        <f>(INDEX('Resin Fractions'!$A$24:$I$41,MATCH('Disposed Waste by Resin'!$A603,'Resin Fractions'!$A$24:$A$41,0),MATCH('Disposed Waste by Resin'!F$1,'Resin Fractions'!$A$24:$I$24,0)))*$E603</f>
        <v>1675.4147281822554</v>
      </c>
      <c r="G603" s="9">
        <f>(INDEX('Resin Fractions'!$A$24:$I$41,MATCH('Disposed Waste by Resin'!$A603,'Resin Fractions'!$A$24:$A$41,0),MATCH('Disposed Waste by Resin'!G$1,'Resin Fractions'!$A$24:$I$24,0)))*$E603</f>
        <v>3082.8574850754621</v>
      </c>
      <c r="H603" s="9">
        <f>(INDEX('Resin Fractions'!$A$24:$I$41,MATCH('Disposed Waste by Resin'!$A603,'Resin Fractions'!$A$24:$A$41,0),MATCH('Disposed Waste by Resin'!H$1,'Resin Fractions'!$A$24:$I$24,0)))*$E603</f>
        <v>4214.9988623158397</v>
      </c>
      <c r="I603" s="9">
        <f>(INDEX('Resin Fractions'!$A$24:$I$41,MATCH('Disposed Waste by Resin'!$A603,'Resin Fractions'!$A$24:$A$41,0),MATCH('Disposed Waste by Resin'!I$1,'Resin Fractions'!$A$24:$I$24,0)))*$E603</f>
        <v>6475.1462657907296</v>
      </c>
      <c r="J603" s="9">
        <f>(INDEX('Resin Fractions'!$A$24:$I$41,MATCH('Disposed Waste by Resin'!$A603,'Resin Fractions'!$A$24:$A$41,0),MATCH('Disposed Waste by Resin'!J$1,'Resin Fractions'!$A$24:$I$24,0)))*$E603</f>
        <v>372.51201605394141</v>
      </c>
      <c r="K603" s="9">
        <f>(INDEX('Resin Fractions'!$A$24:$I$41,MATCH('Disposed Waste by Resin'!$A603,'Resin Fractions'!$A$24:$A$41,0),MATCH('Disposed Waste by Resin'!K$1,'Resin Fractions'!$A$24:$I$24,0)))*$E603</f>
        <v>2141.7986044400955</v>
      </c>
      <c r="L603" s="9">
        <f>(INDEX('Resin Fractions'!$A$24:$I$41,MATCH('Disposed Waste by Resin'!$A603,'Resin Fractions'!$A$24:$A$41,0),MATCH('Disposed Waste by Resin'!L$1,'Resin Fractions'!$A$24:$I$24,0)))*$E603</f>
        <v>1090.5068386577695</v>
      </c>
      <c r="M603" s="9">
        <f>(INDEX('Resin Fractions'!$A$24:$I$41,MATCH('Disposed Waste by Resin'!$A603,'Resin Fractions'!$A$24:$A$41,0),MATCH('Disposed Waste by Resin'!M$1,'Resin Fractions'!$A$24:$I$24,0)))*$E603</f>
        <v>19053.234800516093</v>
      </c>
    </row>
    <row r="604" spans="1:13" x14ac:dyDescent="0.2">
      <c r="A604" s="37">
        <f>'DRS County Waste Raw'!A603</f>
        <v>2011</v>
      </c>
      <c r="B604" s="63" t="str">
        <f>'DRS County Waste Raw'!B603</f>
        <v>plumas</v>
      </c>
      <c r="C604" s="63" t="str">
        <f>'DRS County Waste Raw'!C603</f>
        <v>Mountain </v>
      </c>
      <c r="D604" s="63">
        <f>'DRS County Waste Raw'!D603</f>
        <v>19859</v>
      </c>
      <c r="E604" s="68">
        <f>'DRS County Waste Raw'!E603</f>
        <v>143.35753176043559</v>
      </c>
      <c r="F604" s="9">
        <f>(INDEX('Resin Fractions'!$A$24:$I$41,MATCH('Disposed Waste by Resin'!$A604,'Resin Fractions'!$A$24:$A$41,0),MATCH('Disposed Waste by Resin'!F$1,'Resin Fractions'!$A$24:$I$24,0)))*$E604</f>
        <v>1.2543735149603454</v>
      </c>
      <c r="G604" s="9">
        <f>(INDEX('Resin Fractions'!$A$24:$I$41,MATCH('Disposed Waste by Resin'!$A604,'Resin Fractions'!$A$24:$A$41,0),MATCH('Disposed Waste by Resin'!G$1,'Resin Fractions'!$A$24:$I$24,0)))*$E604</f>
        <v>2.3081179332065958</v>
      </c>
      <c r="H604" s="9">
        <f>(INDEX('Resin Fractions'!$A$24:$I$41,MATCH('Disposed Waste by Resin'!$A604,'Resin Fractions'!$A$24:$A$41,0),MATCH('Disposed Waste by Resin'!H$1,'Resin Fractions'!$A$24:$I$24,0)))*$E604</f>
        <v>3.1557457682214105</v>
      </c>
      <c r="I604" s="9">
        <f>(INDEX('Resin Fractions'!$A$24:$I$41,MATCH('Disposed Waste by Resin'!$A604,'Resin Fractions'!$A$24:$A$41,0),MATCH('Disposed Waste by Resin'!I$1,'Resin Fractions'!$A$24:$I$24,0)))*$E604</f>
        <v>4.8479053243816983</v>
      </c>
      <c r="J604" s="9">
        <f>(INDEX('Resin Fractions'!$A$24:$I$41,MATCH('Disposed Waste by Resin'!$A604,'Resin Fractions'!$A$24:$A$41,0),MATCH('Disposed Waste by Resin'!J$1,'Resin Fractions'!$A$24:$I$24,0)))*$E604</f>
        <v>0.27889763595997025</v>
      </c>
      <c r="K604" s="9">
        <f>(INDEX('Resin Fractions'!$A$24:$I$41,MATCH('Disposed Waste by Resin'!$A604,'Resin Fractions'!$A$24:$A$41,0),MATCH('Disposed Waste by Resin'!K$1,'Resin Fractions'!$A$24:$I$24,0)))*$E604</f>
        <v>1.6035524808257675</v>
      </c>
      <c r="L604" s="9">
        <f>(INDEX('Resin Fractions'!$A$24:$I$41,MATCH('Disposed Waste by Resin'!$A604,'Resin Fractions'!$A$24:$A$41,0),MATCH('Disposed Waste by Resin'!L$1,'Resin Fractions'!$A$24:$I$24,0)))*$E604</f>
        <v>0.81645629185768798</v>
      </c>
      <c r="M604" s="9">
        <f>(INDEX('Resin Fractions'!$A$24:$I$41,MATCH('Disposed Waste by Resin'!$A604,'Resin Fractions'!$A$24:$A$41,0),MATCH('Disposed Waste by Resin'!M$1,'Resin Fractions'!$A$24:$I$24,0)))*$E604</f>
        <v>14.265048949413476</v>
      </c>
    </row>
    <row r="605" spans="1:13" x14ac:dyDescent="0.2">
      <c r="A605" s="37">
        <f>'DRS County Waste Raw'!A604</f>
        <v>2011</v>
      </c>
      <c r="B605" s="63" t="str">
        <f>'DRS County Waste Raw'!B604</f>
        <v>riverside</v>
      </c>
      <c r="C605" s="63" t="str">
        <f>'DRS County Waste Raw'!C604</f>
        <v>Southern </v>
      </c>
      <c r="D605" s="63">
        <f>'DRS County Waste Raw'!D604</f>
        <v>2215620</v>
      </c>
      <c r="E605" s="68">
        <f>'DRS County Waste Raw'!E604</f>
        <v>1585674.836660617</v>
      </c>
      <c r="F605" s="9">
        <f>(INDEX('Resin Fractions'!$A$24:$I$41,MATCH('Disposed Waste by Resin'!$A605,'Resin Fractions'!$A$24:$A$41,0),MATCH('Disposed Waste by Resin'!F$1,'Resin Fractions'!$A$24:$I$24,0)))*$E605</f>
        <v>13874.600755333946</v>
      </c>
      <c r="G605" s="9">
        <f>(INDEX('Resin Fractions'!$A$24:$I$41,MATCH('Disposed Waste by Resin'!$A605,'Resin Fractions'!$A$24:$A$41,0),MATCH('Disposed Waste by Resin'!G$1,'Resin Fractions'!$A$24:$I$24,0)))*$E605</f>
        <v>25530.04702150495</v>
      </c>
      <c r="H605" s="9">
        <f>(INDEX('Resin Fractions'!$A$24:$I$41,MATCH('Disposed Waste by Resin'!$A605,'Resin Fractions'!$A$24:$A$41,0),MATCH('Disposed Waste by Resin'!H$1,'Resin Fractions'!$A$24:$I$24,0)))*$E605</f>
        <v>34905.641818171564</v>
      </c>
      <c r="I605" s="9">
        <f>(INDEX('Resin Fractions'!$A$24:$I$41,MATCH('Disposed Waste by Resin'!$A605,'Resin Fractions'!$A$24:$A$41,0),MATCH('Disposed Waste by Resin'!I$1,'Resin Fractions'!$A$24:$I$24,0)))*$E605</f>
        <v>53622.585356946212</v>
      </c>
      <c r="J605" s="9">
        <f>(INDEX('Resin Fractions'!$A$24:$I$41,MATCH('Disposed Waste by Resin'!$A605,'Resin Fractions'!$A$24:$A$41,0),MATCH('Disposed Waste by Resin'!J$1,'Resin Fractions'!$A$24:$I$24,0)))*$E605</f>
        <v>3084.8812609642705</v>
      </c>
      <c r="K605" s="9">
        <f>(INDEX('Resin Fractions'!$A$24:$I$41,MATCH('Disposed Waste by Resin'!$A605,'Resin Fractions'!$A$24:$A$41,0),MATCH('Disposed Waste by Resin'!K$1,'Resin Fractions'!$A$24:$I$24,0)))*$E605</f>
        <v>17736.862422821614</v>
      </c>
      <c r="L605" s="9">
        <f>(INDEX('Resin Fractions'!$A$24:$I$41,MATCH('Disposed Waste by Resin'!$A605,'Resin Fractions'!$A$24:$A$41,0),MATCH('Disposed Waste by Resin'!L$1,'Resin Fractions'!$A$24:$I$24,0)))*$E605</f>
        <v>9030.8069714497633</v>
      </c>
      <c r="M605" s="9">
        <f>(INDEX('Resin Fractions'!$A$24:$I$41,MATCH('Disposed Waste by Resin'!$A605,'Resin Fractions'!$A$24:$A$41,0),MATCH('Disposed Waste by Resin'!M$1,'Resin Fractions'!$A$24:$I$24,0)))*$E605</f>
        <v>157785.42560719233</v>
      </c>
    </row>
    <row r="606" spans="1:13" x14ac:dyDescent="0.2">
      <c r="A606" s="37">
        <f>'DRS County Waste Raw'!A605</f>
        <v>2011</v>
      </c>
      <c r="B606" s="63" t="str">
        <f>'DRS County Waste Raw'!B605</f>
        <v>sacramento</v>
      </c>
      <c r="C606" s="63" t="str">
        <f>'DRS County Waste Raw'!C605</f>
        <v>Central Valley </v>
      </c>
      <c r="D606" s="63">
        <f>'DRS County Waste Raw'!D605</f>
        <v>1429528</v>
      </c>
      <c r="E606" s="68">
        <f>'DRS County Waste Raw'!E605</f>
        <v>900123.52087114332</v>
      </c>
      <c r="F606" s="9">
        <f>(INDEX('Resin Fractions'!$A$24:$I$41,MATCH('Disposed Waste by Resin'!$A606,'Resin Fractions'!$A$24:$A$41,0),MATCH('Disposed Waste by Resin'!F$1,'Resin Fractions'!$A$24:$I$24,0)))*$E606</f>
        <v>7876.0501168535693</v>
      </c>
      <c r="G606" s="9">
        <f>(INDEX('Resin Fractions'!$A$24:$I$41,MATCH('Disposed Waste by Resin'!$A606,'Resin Fractions'!$A$24:$A$41,0),MATCH('Disposed Waste by Resin'!G$1,'Resin Fractions'!$A$24:$I$24,0)))*$E606</f>
        <v>14492.375915732177</v>
      </c>
      <c r="H606" s="9">
        <f>(INDEX('Resin Fractions'!$A$24:$I$41,MATCH('Disposed Waste by Resin'!$A606,'Resin Fractions'!$A$24:$A$41,0),MATCH('Disposed Waste by Resin'!H$1,'Resin Fractions'!$A$24:$I$24,0)))*$E606</f>
        <v>19814.522173920526</v>
      </c>
      <c r="I606" s="9">
        <f>(INDEX('Resin Fractions'!$A$24:$I$41,MATCH('Disposed Waste by Resin'!$A606,'Resin Fractions'!$A$24:$A$41,0),MATCH('Disposed Waste by Resin'!I$1,'Resin Fractions'!$A$24:$I$24,0)))*$E606</f>
        <v>30439.374589153831</v>
      </c>
      <c r="J606" s="9">
        <f>(INDEX('Resin Fractions'!$A$24:$I$41,MATCH('Disposed Waste by Resin'!$A606,'Resin Fractions'!$A$24:$A$41,0),MATCH('Disposed Waste by Resin'!J$1,'Resin Fractions'!$A$24:$I$24,0)))*$E606</f>
        <v>1751.1624186055531</v>
      </c>
      <c r="K606" s="9">
        <f>(INDEX('Resin Fractions'!$A$24:$I$41,MATCH('Disposed Waste by Resin'!$A606,'Resin Fractions'!$A$24:$A$41,0),MATCH('Disposed Waste by Resin'!K$1,'Resin Fractions'!$A$24:$I$24,0)))*$E606</f>
        <v>10068.499974975857</v>
      </c>
      <c r="L606" s="9">
        <f>(INDEX('Resin Fractions'!$A$24:$I$41,MATCH('Disposed Waste by Resin'!$A606,'Resin Fractions'!$A$24:$A$41,0),MATCH('Disposed Waste by Resin'!L$1,'Resin Fractions'!$A$24:$I$24,0)))*$E606</f>
        <v>5126.4241441632012</v>
      </c>
      <c r="M606" s="9">
        <f>(INDEX('Resin Fractions'!$A$24:$I$41,MATCH('Disposed Waste by Resin'!$A606,'Resin Fractions'!$A$24:$A$41,0),MATCH('Disposed Waste by Resin'!M$1,'Resin Fractions'!$A$24:$I$24,0)))*$E606</f>
        <v>89568.409333404721</v>
      </c>
    </row>
    <row r="607" spans="1:13" x14ac:dyDescent="0.2">
      <c r="A607" s="37">
        <f>'DRS County Waste Raw'!A606</f>
        <v>2011</v>
      </c>
      <c r="B607" s="63" t="str">
        <f>'DRS County Waste Raw'!B606</f>
        <v>sanbenito</v>
      </c>
      <c r="C607" s="63" t="str">
        <f>'DRS County Waste Raw'!C606</f>
        <v>Coastal </v>
      </c>
      <c r="D607" s="63">
        <f>'DRS County Waste Raw'!D606</f>
        <v>55723</v>
      </c>
      <c r="E607" s="68">
        <f>'DRS County Waste Raw'!E606</f>
        <v>47603.457350272227</v>
      </c>
      <c r="F607" s="9">
        <f>(INDEX('Resin Fractions'!$A$24:$I$41,MATCH('Disposed Waste by Resin'!$A607,'Resin Fractions'!$A$24:$A$41,0),MATCH('Disposed Waste by Resin'!F$1,'Resin Fractions'!$A$24:$I$24,0)))*$E607</f>
        <v>416.52862871907769</v>
      </c>
      <c r="G607" s="9">
        <f>(INDEX('Resin Fractions'!$A$24:$I$41,MATCH('Disposed Waste by Resin'!$A607,'Resin Fractions'!$A$24:$A$41,0),MATCH('Disposed Waste by Resin'!G$1,'Resin Fractions'!$A$24:$I$24,0)))*$E607</f>
        <v>766.43614216523679</v>
      </c>
      <c r="H607" s="9">
        <f>(INDEX('Resin Fractions'!$A$24:$I$41,MATCH('Disposed Waste by Resin'!$A607,'Resin Fractions'!$A$24:$A$41,0),MATCH('Disposed Waste by Resin'!H$1,'Resin Fractions'!$A$24:$I$24,0)))*$E607</f>
        <v>1047.9003596188418</v>
      </c>
      <c r="I607" s="9">
        <f>(INDEX('Resin Fractions'!$A$24:$I$41,MATCH('Disposed Waste by Resin'!$A607,'Resin Fractions'!$A$24:$A$41,0),MATCH('Disposed Waste by Resin'!I$1,'Resin Fractions'!$A$24:$I$24,0)))*$E607</f>
        <v>1609.8006955993967</v>
      </c>
      <c r="J607" s="9">
        <f>(INDEX('Resin Fractions'!$A$24:$I$41,MATCH('Disposed Waste by Resin'!$A607,'Resin Fractions'!$A$24:$A$41,0),MATCH('Disposed Waste by Resin'!J$1,'Resin Fractions'!$A$24:$I$24,0)))*$E607</f>
        <v>92.611051233070228</v>
      </c>
      <c r="K607" s="9">
        <f>(INDEX('Resin Fractions'!$A$24:$I$41,MATCH('Disposed Waste by Resin'!$A607,'Resin Fractions'!$A$24:$A$41,0),MATCH('Disposed Waste by Resin'!K$1,'Resin Fractions'!$A$24:$I$24,0)))*$E607</f>
        <v>532.47737452312776</v>
      </c>
      <c r="L607" s="9">
        <f>(INDEX('Resin Fractions'!$A$24:$I$41,MATCH('Disposed Waste by Resin'!$A607,'Resin Fractions'!$A$24:$A$41,0),MATCH('Disposed Waste by Resin'!L$1,'Resin Fractions'!$A$24:$I$24,0)))*$E607</f>
        <v>271.11336105282544</v>
      </c>
      <c r="M607" s="9">
        <f>(INDEX('Resin Fractions'!$A$24:$I$41,MATCH('Disposed Waste by Resin'!$A607,'Resin Fractions'!$A$24:$A$41,0),MATCH('Disposed Waste by Resin'!M$1,'Resin Fractions'!$A$24:$I$24,0)))*$E607</f>
        <v>4736.8676129115765</v>
      </c>
    </row>
    <row r="608" spans="1:13" x14ac:dyDescent="0.2">
      <c r="A608" s="37">
        <f>'DRS County Waste Raw'!A607</f>
        <v>2011</v>
      </c>
      <c r="B608" s="63" t="str">
        <f>'DRS County Waste Raw'!B607</f>
        <v>sanbernardino</v>
      </c>
      <c r="C608" s="63" t="str">
        <f>'DRS County Waste Raw'!C607</f>
        <v>Southern </v>
      </c>
      <c r="D608" s="63">
        <f>'DRS County Waste Raw'!D607</f>
        <v>2055250</v>
      </c>
      <c r="E608" s="68">
        <f>'DRS County Waste Raw'!E607</f>
        <v>1411170.7350272229</v>
      </c>
      <c r="F608" s="9">
        <f>(INDEX('Resin Fractions'!$A$24:$I$41,MATCH('Disposed Waste by Resin'!$A608,'Resin Fractions'!$A$24:$A$41,0),MATCH('Disposed Waste by Resin'!F$1,'Resin Fractions'!$A$24:$I$24,0)))*$E608</f>
        <v>12347.695815964105</v>
      </c>
      <c r="G608" s="9">
        <f>(INDEX('Resin Fractions'!$A$24:$I$41,MATCH('Disposed Waste by Resin'!$A608,'Resin Fractions'!$A$24:$A$41,0),MATCH('Disposed Waste by Resin'!G$1,'Resin Fractions'!$A$24:$I$24,0)))*$E608</f>
        <v>22720.455914208113</v>
      </c>
      <c r="H608" s="9">
        <f>(INDEX('Resin Fractions'!$A$24:$I$41,MATCH('Disposed Waste by Resin'!$A608,'Resin Fractions'!$A$24:$A$41,0),MATCH('Disposed Waste by Resin'!H$1,'Resin Fractions'!$A$24:$I$24,0)))*$E608</f>
        <v>31064.263039502857</v>
      </c>
      <c r="I608" s="9">
        <f>(INDEX('Resin Fractions'!$A$24:$I$41,MATCH('Disposed Waste by Resin'!$A608,'Resin Fractions'!$A$24:$A$41,0),MATCH('Disposed Waste by Resin'!I$1,'Resin Fractions'!$A$24:$I$24,0)))*$E608</f>
        <v>47721.400026490817</v>
      </c>
      <c r="J608" s="9">
        <f>(INDEX('Resin Fractions'!$A$24:$I$41,MATCH('Disposed Waste by Resin'!$A608,'Resin Fractions'!$A$24:$A$41,0),MATCH('Disposed Waste by Resin'!J$1,'Resin Fractions'!$A$24:$I$24,0)))*$E608</f>
        <v>2745.3889384248291</v>
      </c>
      <c r="K608" s="9">
        <f>(INDEX('Resin Fractions'!$A$24:$I$41,MATCH('Disposed Waste by Resin'!$A608,'Resin Fractions'!$A$24:$A$41,0),MATCH('Disposed Waste by Resin'!K$1,'Resin Fractions'!$A$24:$I$24,0)))*$E608</f>
        <v>15784.914159955884</v>
      </c>
      <c r="L608" s="9">
        <f>(INDEX('Resin Fractions'!$A$24:$I$41,MATCH('Disposed Waste by Resin'!$A608,'Resin Fractions'!$A$24:$A$41,0),MATCH('Disposed Waste by Resin'!L$1,'Resin Fractions'!$A$24:$I$24,0)))*$E608</f>
        <v>8036.9633276316781</v>
      </c>
      <c r="M608" s="9">
        <f>(INDEX('Resin Fractions'!$A$24:$I$41,MATCH('Disposed Waste by Resin'!$A608,'Resin Fractions'!$A$24:$A$41,0),MATCH('Disposed Waste by Resin'!M$1,'Resin Fractions'!$A$24:$I$24,0)))*$E608</f>
        <v>140421.0812221783</v>
      </c>
    </row>
    <row r="609" spans="1:13" x14ac:dyDescent="0.2">
      <c r="A609" s="37">
        <f>'DRS County Waste Raw'!A608</f>
        <v>2011</v>
      </c>
      <c r="B609" s="63" t="str">
        <f>'DRS County Waste Raw'!B608</f>
        <v>sandiego</v>
      </c>
      <c r="C609" s="63" t="str">
        <f>'DRS County Waste Raw'!C608</f>
        <v>Southern </v>
      </c>
      <c r="D609" s="63">
        <f>'DRS County Waste Raw'!D608</f>
        <v>3127603</v>
      </c>
      <c r="E609" s="68">
        <f>'DRS County Waste Raw'!E608</f>
        <v>2763278.9382940112</v>
      </c>
      <c r="F609" s="9">
        <f>(INDEX('Resin Fractions'!$A$24:$I$41,MATCH('Disposed Waste by Resin'!$A609,'Resin Fractions'!$A$24:$A$41,0),MATCH('Disposed Waste by Resin'!F$1,'Resin Fractions'!$A$24:$I$24,0)))*$E609</f>
        <v>24178.596492830817</v>
      </c>
      <c r="G609" s="9">
        <f>(INDEX('Resin Fractions'!$A$24:$I$41,MATCH('Disposed Waste by Resin'!$A609,'Resin Fractions'!$A$24:$A$41,0),MATCH('Disposed Waste by Resin'!G$1,'Resin Fractions'!$A$24:$I$24,0)))*$E609</f>
        <v>44489.979658597258</v>
      </c>
      <c r="H609" s="9">
        <f>(INDEX('Resin Fractions'!$A$24:$I$41,MATCH('Disposed Waste by Resin'!$A609,'Resin Fractions'!$A$24:$A$41,0),MATCH('Disposed Waste by Resin'!H$1,'Resin Fractions'!$A$24:$I$24,0)))*$E609</f>
        <v>60828.375801761096</v>
      </c>
      <c r="I609" s="9">
        <f>(INDEX('Resin Fractions'!$A$24:$I$41,MATCH('Disposed Waste by Resin'!$A609,'Resin Fractions'!$A$24:$A$41,0),MATCH('Disposed Waste by Resin'!I$1,'Resin Fractions'!$A$24:$I$24,0)))*$E609</f>
        <v>93445.489143141473</v>
      </c>
      <c r="J609" s="9">
        <f>(INDEX('Resin Fractions'!$A$24:$I$41,MATCH('Disposed Waste by Resin'!$A609,'Resin Fractions'!$A$24:$A$41,0),MATCH('Disposed Waste by Resin'!J$1,'Resin Fractions'!$A$24:$I$24,0)))*$E609</f>
        <v>5375.8735514227747</v>
      </c>
      <c r="K609" s="9">
        <f>(INDEX('Resin Fractions'!$A$24:$I$41,MATCH('Disposed Waste by Resin'!$A609,'Resin Fractions'!$A$24:$A$41,0),MATCH('Disposed Waste by Resin'!K$1,'Resin Fractions'!$A$24:$I$24,0)))*$E609</f>
        <v>30909.173325610074</v>
      </c>
      <c r="L609" s="9">
        <f>(INDEX('Resin Fractions'!$A$24:$I$41,MATCH('Disposed Waste by Resin'!$A609,'Resin Fractions'!$A$24:$A$41,0),MATCH('Disposed Waste by Resin'!L$1,'Resin Fractions'!$A$24:$I$24,0)))*$E609</f>
        <v>15737.551055902208</v>
      </c>
      <c r="M609" s="9">
        <f>(INDEX('Resin Fractions'!$A$24:$I$41,MATCH('Disposed Waste by Resin'!$A609,'Resin Fractions'!$A$24:$A$41,0),MATCH('Disposed Waste by Resin'!M$1,'Resin Fractions'!$A$24:$I$24,0)))*$E609</f>
        <v>274965.0390292657</v>
      </c>
    </row>
    <row r="610" spans="1:13" x14ac:dyDescent="0.2">
      <c r="A610" s="37">
        <f>'DRS County Waste Raw'!A609</f>
        <v>2011</v>
      </c>
      <c r="B610" s="63" t="str">
        <f>'DRS County Waste Raw'!B609</f>
        <v>sanfrancisco</v>
      </c>
      <c r="C610" s="63" t="str">
        <f>'DRS County Waste Raw'!C609</f>
        <v>Bay Area </v>
      </c>
      <c r="D610" s="63">
        <f>'DRS County Waste Raw'!D609</f>
        <v>816975</v>
      </c>
      <c r="E610" s="68">
        <f>'DRS County Waste Raw'!E609</f>
        <v>405294.67332123412</v>
      </c>
      <c r="F610" s="9">
        <f>(INDEX('Resin Fractions'!$A$24:$I$41,MATCH('Disposed Waste by Resin'!$A610,'Resin Fractions'!$A$24:$A$41,0),MATCH('Disposed Waste by Resin'!F$1,'Resin Fractions'!$A$24:$I$24,0)))*$E610</f>
        <v>3546.3145725627596</v>
      </c>
      <c r="G610" s="9">
        <f>(INDEX('Resin Fractions'!$A$24:$I$41,MATCH('Disposed Waste by Resin'!$A610,'Resin Fractions'!$A$24:$A$41,0),MATCH('Disposed Waste by Resin'!G$1,'Resin Fractions'!$A$24:$I$24,0)))*$E610</f>
        <v>6525.4185966950618</v>
      </c>
      <c r="H610" s="9">
        <f>(INDEX('Resin Fractions'!$A$24:$I$41,MATCH('Disposed Waste by Resin'!$A610,'Resin Fractions'!$A$24:$A$41,0),MATCH('Disposed Waste by Resin'!H$1,'Resin Fractions'!$A$24:$I$24,0)))*$E610</f>
        <v>8921.7980702507411</v>
      </c>
      <c r="I610" s="9">
        <f>(INDEX('Resin Fractions'!$A$24:$I$41,MATCH('Disposed Waste by Resin'!$A610,'Resin Fractions'!$A$24:$A$41,0),MATCH('Disposed Waste by Resin'!I$1,'Resin Fractions'!$A$24:$I$24,0)))*$E610</f>
        <v>13705.80380820852</v>
      </c>
      <c r="J610" s="9">
        <f>(INDEX('Resin Fractions'!$A$24:$I$41,MATCH('Disposed Waste by Resin'!$A610,'Resin Fractions'!$A$24:$A$41,0),MATCH('Disposed Waste by Resin'!J$1,'Resin Fractions'!$A$24:$I$24,0)))*$E610</f>
        <v>788.48822847588031</v>
      </c>
      <c r="K610" s="9">
        <f>(INDEX('Resin Fractions'!$A$24:$I$41,MATCH('Disposed Waste by Resin'!$A610,'Resin Fractions'!$A$24:$A$41,0),MATCH('Disposed Waste by Resin'!K$1,'Resin Fractions'!$A$24:$I$24,0)))*$E610</f>
        <v>4533.4993626689884</v>
      </c>
      <c r="L610" s="9">
        <f>(INDEX('Resin Fractions'!$A$24:$I$41,MATCH('Disposed Waste by Resin'!$A610,'Resin Fractions'!$A$24:$A$41,0),MATCH('Disposed Waste by Resin'!L$1,'Resin Fractions'!$A$24:$I$24,0)))*$E610</f>
        <v>2308.2525349453072</v>
      </c>
      <c r="M610" s="9">
        <f>(INDEX('Resin Fractions'!$A$24:$I$41,MATCH('Disposed Waste by Resin'!$A610,'Resin Fractions'!$A$24:$A$41,0),MATCH('Disposed Waste by Resin'!M$1,'Resin Fractions'!$A$24:$I$24,0)))*$E610</f>
        <v>40329.575173807258</v>
      </c>
    </row>
    <row r="611" spans="1:13" x14ac:dyDescent="0.2">
      <c r="A611" s="37">
        <f>'DRS County Waste Raw'!A610</f>
        <v>2011</v>
      </c>
      <c r="B611" s="63" t="str">
        <f>'DRS County Waste Raw'!B610</f>
        <v>sanjoaquin</v>
      </c>
      <c r="C611" s="63" t="str">
        <f>'DRS County Waste Raw'!C610</f>
        <v>Central Valley </v>
      </c>
      <c r="D611" s="63">
        <f>'DRS County Waste Raw'!D610</f>
        <v>692211</v>
      </c>
      <c r="E611" s="68">
        <f>'DRS County Waste Raw'!E610</f>
        <v>541470.97096188739</v>
      </c>
      <c r="F611" s="9">
        <f>(INDEX('Resin Fractions'!$A$24:$I$41,MATCH('Disposed Waste by Resin'!$A611,'Resin Fractions'!$A$24:$A$41,0),MATCH('Disposed Waste by Resin'!F$1,'Resin Fractions'!$A$24:$I$24,0)))*$E611</f>
        <v>4737.852533827624</v>
      </c>
      <c r="G611" s="9">
        <f>(INDEX('Resin Fractions'!$A$24:$I$41,MATCH('Disposed Waste by Resin'!$A611,'Resin Fractions'!$A$24:$A$41,0),MATCH('Disposed Waste by Resin'!G$1,'Resin Fractions'!$A$24:$I$24,0)))*$E611</f>
        <v>8717.9155712336233</v>
      </c>
      <c r="H611" s="9">
        <f>(INDEX('Resin Fractions'!$A$24:$I$41,MATCH('Disposed Waste by Resin'!$A611,'Resin Fractions'!$A$24:$A$41,0),MATCH('Disposed Waste by Resin'!H$1,'Resin Fractions'!$A$24:$I$24,0)))*$E611</f>
        <v>11919.462509184334</v>
      </c>
      <c r="I611" s="9">
        <f>(INDEX('Resin Fractions'!$A$24:$I$41,MATCH('Disposed Waste by Resin'!$A611,'Resin Fractions'!$A$24:$A$41,0),MATCH('Disposed Waste by Resin'!I$1,'Resin Fractions'!$A$24:$I$24,0)))*$E611</f>
        <v>18310.862156240892</v>
      </c>
      <c r="J611" s="9">
        <f>(INDEX('Resin Fractions'!$A$24:$I$41,MATCH('Disposed Waste by Resin'!$A611,'Resin Fractions'!$A$24:$A$41,0),MATCH('Disposed Waste by Resin'!J$1,'Resin Fractions'!$A$24:$I$24,0)))*$E611</f>
        <v>1053.4149959737088</v>
      </c>
      <c r="K611" s="9">
        <f>(INDEX('Resin Fractions'!$A$24:$I$41,MATCH('Disposed Waste by Resin'!$A611,'Resin Fractions'!$A$24:$A$41,0),MATCH('Disposed Waste by Resin'!K$1,'Resin Fractions'!$A$24:$I$24,0)))*$E611</f>
        <v>6056.7248062839653</v>
      </c>
      <c r="L611" s="9">
        <f>(INDEX('Resin Fractions'!$A$24:$I$41,MATCH('Disposed Waste by Resin'!$A611,'Resin Fractions'!$A$24:$A$41,0),MATCH('Disposed Waste by Resin'!L$1,'Resin Fractions'!$A$24:$I$24,0)))*$E611</f>
        <v>3083.8099377917274</v>
      </c>
      <c r="M611" s="9">
        <f>(INDEX('Resin Fractions'!$A$24:$I$41,MATCH('Disposed Waste by Resin'!$A611,'Resin Fractions'!$A$24:$A$41,0),MATCH('Disposed Waste by Resin'!M$1,'Resin Fractions'!$A$24:$I$24,0)))*$E611</f>
        <v>53880.042510535874</v>
      </c>
    </row>
    <row r="612" spans="1:13" x14ac:dyDescent="0.2">
      <c r="A612" s="37">
        <f>'DRS County Waste Raw'!A611</f>
        <v>2011</v>
      </c>
      <c r="B612" s="63" t="str">
        <f>'DRS County Waste Raw'!B611</f>
        <v>sanluisobispo</v>
      </c>
      <c r="C612" s="63" t="str">
        <f>'DRS County Waste Raw'!C611</f>
        <v>Coastal </v>
      </c>
      <c r="D612" s="63">
        <f>'DRS County Waste Raw'!D611</f>
        <v>269958</v>
      </c>
      <c r="E612" s="68">
        <f>'DRS County Waste Raw'!E611</f>
        <v>207781.89655172409</v>
      </c>
      <c r="F612" s="9">
        <f>(INDEX('Resin Fractions'!$A$24:$I$41,MATCH('Disposed Waste by Resin'!$A612,'Resin Fractions'!$A$24:$A$41,0),MATCH('Disposed Waste by Resin'!F$1,'Resin Fractions'!$A$24:$I$24,0)))*$E612</f>
        <v>1818.0845102597148</v>
      </c>
      <c r="G612" s="9">
        <f>(INDEX('Resin Fractions'!$A$24:$I$41,MATCH('Disposed Waste by Resin'!$A612,'Resin Fractions'!$A$24:$A$41,0),MATCH('Disposed Waste by Resin'!G$1,'Resin Fractions'!$A$24:$I$24,0)))*$E612</f>
        <v>3345.3779214624424</v>
      </c>
      <c r="H612" s="9">
        <f>(INDEX('Resin Fractions'!$A$24:$I$41,MATCH('Disposed Waste by Resin'!$A612,'Resin Fractions'!$A$24:$A$41,0),MATCH('Disposed Waste by Resin'!H$1,'Resin Fractions'!$A$24:$I$24,0)))*$E612</f>
        <v>4573.9266901712026</v>
      </c>
      <c r="I612" s="9">
        <f>(INDEX('Resin Fractions'!$A$24:$I$41,MATCH('Disposed Waste by Resin'!$A612,'Resin Fractions'!$A$24:$A$41,0),MATCH('Disposed Waste by Resin'!I$1,'Resin Fractions'!$A$24:$I$24,0)))*$E612</f>
        <v>7026.5367311606524</v>
      </c>
      <c r="J612" s="9">
        <f>(INDEX('Resin Fractions'!$A$24:$I$41,MATCH('Disposed Waste by Resin'!$A612,'Resin Fractions'!$A$24:$A$41,0),MATCH('Disposed Waste by Resin'!J$1,'Resin Fractions'!$A$24:$I$24,0)))*$E612</f>
        <v>404.23324140649152</v>
      </c>
      <c r="K612" s="9">
        <f>(INDEX('Resin Fractions'!$A$24:$I$41,MATCH('Disposed Waste by Resin'!$A612,'Resin Fractions'!$A$24:$A$41,0),MATCH('Disposed Waste by Resin'!K$1,'Resin Fractions'!$A$24:$I$24,0)))*$E612</f>
        <v>2324.1832612114986</v>
      </c>
      <c r="L612" s="9">
        <f>(INDEX('Resin Fractions'!$A$24:$I$41,MATCH('Disposed Waste by Resin'!$A612,'Resin Fractions'!$A$24:$A$41,0),MATCH('Disposed Waste by Resin'!L$1,'Resin Fractions'!$A$24:$I$24,0)))*$E612</f>
        <v>1183.3688449468525</v>
      </c>
      <c r="M612" s="9">
        <f>(INDEX('Resin Fractions'!$A$24:$I$41,MATCH('Disposed Waste by Resin'!$A612,'Resin Fractions'!$A$24:$A$41,0),MATCH('Disposed Waste by Resin'!M$1,'Resin Fractions'!$A$24:$I$24,0)))*$E612</f>
        <v>20675.711200618854</v>
      </c>
    </row>
    <row r="613" spans="1:13" x14ac:dyDescent="0.2">
      <c r="A613" s="37">
        <f>'DRS County Waste Raw'!A612</f>
        <v>2011</v>
      </c>
      <c r="B613" s="63" t="str">
        <f>'DRS County Waste Raw'!B612</f>
        <v>sanmateo</v>
      </c>
      <c r="C613" s="63" t="str">
        <f>'DRS County Waste Raw'!C612</f>
        <v>Bay Area </v>
      </c>
      <c r="D613" s="63">
        <f>'DRS County Waste Raw'!D612</f>
        <v>726732</v>
      </c>
      <c r="E613" s="68">
        <f>'DRS County Waste Raw'!E612</f>
        <v>470288.53901996359</v>
      </c>
      <c r="F613" s="9">
        <f>(INDEX('Resin Fractions'!$A$24:$I$41,MATCH('Disposed Waste by Resin'!$A613,'Resin Fractions'!$A$24:$A$41,0),MATCH('Disposed Waste by Resin'!F$1,'Resin Fractions'!$A$24:$I$24,0)))*$E613</f>
        <v>4115.0086813844346</v>
      </c>
      <c r="G613" s="9">
        <f>(INDEX('Resin Fractions'!$A$24:$I$41,MATCH('Disposed Waste by Resin'!$A613,'Resin Fractions'!$A$24:$A$41,0),MATCH('Disposed Waste by Resin'!G$1,'Resin Fractions'!$A$24:$I$24,0)))*$E613</f>
        <v>7571.847794557827</v>
      </c>
      <c r="H613" s="9">
        <f>(INDEX('Resin Fractions'!$A$24:$I$41,MATCH('Disposed Waste by Resin'!$A613,'Resin Fractions'!$A$24:$A$41,0),MATCH('Disposed Waste by Resin'!H$1,'Resin Fractions'!$A$24:$I$24,0)))*$E613</f>
        <v>10352.515480912256</v>
      </c>
      <c r="I613" s="9">
        <f>(INDEX('Resin Fractions'!$A$24:$I$41,MATCH('Disposed Waste by Resin'!$A613,'Resin Fractions'!$A$24:$A$41,0),MATCH('Disposed Waste by Resin'!I$1,'Resin Fractions'!$A$24:$I$24,0)))*$E613</f>
        <v>15903.693962313264</v>
      </c>
      <c r="J613" s="9">
        <f>(INDEX('Resin Fractions'!$A$24:$I$41,MATCH('Disposed Waste by Resin'!$A613,'Resin Fractions'!$A$24:$A$41,0),MATCH('Disposed Waste by Resin'!J$1,'Resin Fractions'!$A$24:$I$24,0)))*$E613</f>
        <v>914.93178029125909</v>
      </c>
      <c r="K613" s="9">
        <f>(INDEX('Resin Fractions'!$A$24:$I$41,MATCH('Disposed Waste by Resin'!$A613,'Resin Fractions'!$A$24:$A$41,0),MATCH('Disposed Waste by Resin'!K$1,'Resin Fractions'!$A$24:$I$24,0)))*$E613</f>
        <v>5260.5004019573735</v>
      </c>
      <c r="L613" s="9">
        <f>(INDEX('Resin Fractions'!$A$24:$I$41,MATCH('Disposed Waste by Resin'!$A613,'Resin Fractions'!$A$24:$A$41,0),MATCH('Disposed Waste by Resin'!L$1,'Resin Fractions'!$A$24:$I$24,0)))*$E613</f>
        <v>2678.4085353329078</v>
      </c>
      <c r="M613" s="9">
        <f>(INDEX('Resin Fractions'!$A$24:$I$41,MATCH('Disposed Waste by Resin'!$A613,'Resin Fractions'!$A$24:$A$41,0),MATCH('Disposed Waste by Resin'!M$1,'Resin Fractions'!$A$24:$I$24,0)))*$E613</f>
        <v>46796.906636749321</v>
      </c>
    </row>
    <row r="614" spans="1:13" x14ac:dyDescent="0.2">
      <c r="A614" s="37">
        <f>'DRS County Waste Raw'!A613</f>
        <v>2011</v>
      </c>
      <c r="B614" s="63" t="str">
        <f>'DRS County Waste Raw'!B613</f>
        <v>santabarbara</v>
      </c>
      <c r="C614" s="63" t="str">
        <f>'DRS County Waste Raw'!C613</f>
        <v>Coastal </v>
      </c>
      <c r="D614" s="63">
        <f>'DRS County Waste Raw'!D613</f>
        <v>424984</v>
      </c>
      <c r="E614" s="68">
        <f>'DRS County Waste Raw'!E613</f>
        <v>298754.26497277681</v>
      </c>
      <c r="F614" s="9">
        <f>(INDEX('Resin Fractions'!$A$24:$I$41,MATCH('Disposed Waste by Resin'!$A614,'Resin Fractions'!$A$24:$A$41,0),MATCH('Disposed Waste by Resin'!F$1,'Resin Fractions'!$A$24:$I$24,0)))*$E614</f>
        <v>2614.0896321341479</v>
      </c>
      <c r="G614" s="9">
        <f>(INDEX('Resin Fractions'!$A$24:$I$41,MATCH('Disposed Waste by Resin'!$A614,'Resin Fractions'!$A$24:$A$41,0),MATCH('Disposed Waste by Resin'!G$1,'Resin Fractions'!$A$24:$I$24,0)))*$E614</f>
        <v>4810.0721890074346</v>
      </c>
      <c r="H614" s="9">
        <f>(INDEX('Resin Fractions'!$A$24:$I$41,MATCH('Disposed Waste by Resin'!$A614,'Resin Fractions'!$A$24:$A$41,0),MATCH('Disposed Waste by Resin'!H$1,'Resin Fractions'!$A$24:$I$24,0)))*$E614</f>
        <v>6576.5118570919358</v>
      </c>
      <c r="I614" s="9">
        <f>(INDEX('Resin Fractions'!$A$24:$I$41,MATCH('Disposed Waste by Resin'!$A614,'Resin Fractions'!$A$24:$A$41,0),MATCH('Disposed Waste by Resin'!I$1,'Resin Fractions'!$A$24:$I$24,0)))*$E614</f>
        <v>10102.938953103419</v>
      </c>
      <c r="J614" s="9">
        <f>(INDEX('Resin Fractions'!$A$24:$I$41,MATCH('Disposed Waste by Resin'!$A614,'Resin Fractions'!$A$24:$A$41,0),MATCH('Disposed Waste by Resin'!J$1,'Resin Fractions'!$A$24:$I$24,0)))*$E614</f>
        <v>581.21716529763455</v>
      </c>
      <c r="K614" s="9">
        <f>(INDEX('Resin Fractions'!$A$24:$I$41,MATCH('Disposed Waste by Resin'!$A614,'Resin Fractions'!$A$24:$A$41,0),MATCH('Disposed Waste by Resin'!K$1,'Resin Fractions'!$A$24:$I$24,0)))*$E614</f>
        <v>3341.7717009451903</v>
      </c>
      <c r="L614" s="9">
        <f>(INDEX('Resin Fractions'!$A$24:$I$41,MATCH('Disposed Waste by Resin'!$A614,'Resin Fractions'!$A$24:$A$41,0),MATCH('Disposed Waste by Resin'!L$1,'Resin Fractions'!$A$24:$I$24,0)))*$E614</f>
        <v>1701.478787762308</v>
      </c>
      <c r="M614" s="9">
        <f>(INDEX('Resin Fractions'!$A$24:$I$41,MATCH('Disposed Waste by Resin'!$A614,'Resin Fractions'!$A$24:$A$41,0),MATCH('Disposed Waste by Resin'!M$1,'Resin Fractions'!$A$24:$I$24,0)))*$E614</f>
        <v>29728.080285342072</v>
      </c>
    </row>
    <row r="615" spans="1:13" x14ac:dyDescent="0.2">
      <c r="A615" s="37">
        <f>'DRS County Waste Raw'!A614</f>
        <v>2011</v>
      </c>
      <c r="B615" s="63" t="str">
        <f>'DRS County Waste Raw'!B614</f>
        <v>santaclara</v>
      </c>
      <c r="C615" s="63" t="str">
        <f>'DRS County Waste Raw'!C614</f>
        <v>Bay Area </v>
      </c>
      <c r="D615" s="63">
        <f>'DRS County Waste Raw'!D614</f>
        <v>1806087</v>
      </c>
      <c r="E615" s="68">
        <f>'DRS County Waste Raw'!E614</f>
        <v>1021992.205081669</v>
      </c>
      <c r="F615" s="9">
        <f>(INDEX('Resin Fractions'!$A$24:$I$41,MATCH('Disposed Waste by Resin'!$A615,'Resin Fractions'!$A$24:$A$41,0),MATCH('Disposed Waste by Resin'!F$1,'Resin Fractions'!$A$24:$I$24,0)))*$E615</f>
        <v>8942.3969484397057</v>
      </c>
      <c r="G615" s="9">
        <f>(INDEX('Resin Fractions'!$A$24:$I$41,MATCH('Disposed Waste by Resin'!$A615,'Resin Fractions'!$A$24:$A$41,0),MATCH('Disposed Waste by Resin'!G$1,'Resin Fractions'!$A$24:$I$24,0)))*$E615</f>
        <v>16454.514158964939</v>
      </c>
      <c r="H615" s="9">
        <f>(INDEX('Resin Fractions'!$A$24:$I$41,MATCH('Disposed Waste by Resin'!$A615,'Resin Fractions'!$A$24:$A$41,0),MATCH('Disposed Waste by Resin'!H$1,'Resin Fractions'!$A$24:$I$24,0)))*$E615</f>
        <v>22497.23147948223</v>
      </c>
      <c r="I615" s="9">
        <f>(INDEX('Resin Fractions'!$A$24:$I$41,MATCH('Disposed Waste by Resin'!$A615,'Resin Fractions'!$A$24:$A$41,0),MATCH('Disposed Waste by Resin'!I$1,'Resin Fractions'!$A$24:$I$24,0)))*$E615</f>
        <v>34560.594003330807</v>
      </c>
      <c r="J615" s="9">
        <f>(INDEX('Resin Fractions'!$A$24:$I$41,MATCH('Disposed Waste by Resin'!$A615,'Resin Fractions'!$A$24:$A$41,0),MATCH('Disposed Waste by Resin'!J$1,'Resin Fractions'!$A$24:$I$24,0)))*$E615</f>
        <v>1988.2541675111252</v>
      </c>
      <c r="K615" s="9">
        <f>(INDEX('Resin Fractions'!$A$24:$I$41,MATCH('Disposed Waste by Resin'!$A615,'Resin Fractions'!$A$24:$A$41,0),MATCH('Disposed Waste by Resin'!K$1,'Resin Fractions'!$A$24:$I$24,0)))*$E615</f>
        <v>11431.684932898621</v>
      </c>
      <c r="L615" s="9">
        <f>(INDEX('Resin Fractions'!$A$24:$I$41,MATCH('Disposed Waste by Resin'!$A615,'Resin Fractions'!$A$24:$A$41,0),MATCH('Disposed Waste by Resin'!L$1,'Resin Fractions'!$A$24:$I$24,0)))*$E615</f>
        <v>5820.4961805761632</v>
      </c>
      <c r="M615" s="9">
        <f>(INDEX('Resin Fractions'!$A$24:$I$41,MATCH('Disposed Waste by Resin'!$A615,'Resin Fractions'!$A$24:$A$41,0),MATCH('Disposed Waste by Resin'!M$1,'Resin Fractions'!$A$24:$I$24,0)))*$E615</f>
        <v>101695.17187120359</v>
      </c>
    </row>
    <row r="616" spans="1:13" x14ac:dyDescent="0.2">
      <c r="A616" s="37">
        <f>'DRS County Waste Raw'!A615</f>
        <v>2011</v>
      </c>
      <c r="B616" s="63" t="str">
        <f>'DRS County Waste Raw'!B615</f>
        <v>santacruz</v>
      </c>
      <c r="C616" s="63" t="str">
        <f>'DRS County Waste Raw'!C615</f>
        <v>Coastal </v>
      </c>
      <c r="D616" s="63">
        <f>'DRS County Waste Raw'!D615</f>
        <v>265295</v>
      </c>
      <c r="E616" s="68">
        <f>'DRS County Waste Raw'!E615</f>
        <v>149621.93284936479</v>
      </c>
      <c r="F616" s="9">
        <f>(INDEX('Resin Fractions'!$A$24:$I$41,MATCH('Disposed Waste by Resin'!$A616,'Resin Fractions'!$A$24:$A$41,0),MATCH('Disposed Waste by Resin'!F$1,'Resin Fractions'!$A$24:$I$24,0)))*$E616</f>
        <v>1309.1868108963613</v>
      </c>
      <c r="G616" s="9">
        <f>(INDEX('Resin Fractions'!$A$24:$I$41,MATCH('Disposed Waste by Resin'!$A616,'Resin Fractions'!$A$24:$A$41,0),MATCH('Disposed Waste by Resin'!G$1,'Resin Fractions'!$A$24:$I$24,0)))*$E616</f>
        <v>2408.9774856598201</v>
      </c>
      <c r="H616" s="9">
        <f>(INDEX('Resin Fractions'!$A$24:$I$41,MATCH('Disposed Waste by Resin'!$A616,'Resin Fractions'!$A$24:$A$41,0),MATCH('Disposed Waste by Resin'!H$1,'Resin Fractions'!$A$24:$I$24,0)))*$E616</f>
        <v>3293.6447469780037</v>
      </c>
      <c r="I616" s="9">
        <f>(INDEX('Resin Fractions'!$A$24:$I$41,MATCH('Disposed Waste by Resin'!$A616,'Resin Fractions'!$A$24:$A$41,0),MATCH('Disposed Waste by Resin'!I$1,'Resin Fractions'!$A$24:$I$24,0)))*$E616</f>
        <v>5059.7478625458762</v>
      </c>
      <c r="J616" s="9">
        <f>(INDEX('Resin Fractions'!$A$24:$I$41,MATCH('Disposed Waste by Resin'!$A616,'Resin Fractions'!$A$24:$A$41,0),MATCH('Disposed Waste by Resin'!J$1,'Resin Fractions'!$A$24:$I$24,0)))*$E616</f>
        <v>291.08483416959785</v>
      </c>
      <c r="K616" s="9">
        <f>(INDEX('Resin Fractions'!$A$24:$I$41,MATCH('Disposed Waste by Resin'!$A616,'Resin Fractions'!$A$24:$A$41,0),MATCH('Disposed Waste by Resin'!K$1,'Resin Fractions'!$A$24:$I$24,0)))*$E616</f>
        <v>1673.6241107128301</v>
      </c>
      <c r="L616" s="9">
        <f>(INDEX('Resin Fractions'!$A$24:$I$41,MATCH('Disposed Waste by Resin'!$A616,'Resin Fractions'!$A$24:$A$41,0),MATCH('Disposed Waste by Resin'!L$1,'Resin Fractions'!$A$24:$I$24,0)))*$E616</f>
        <v>852.13359196859813</v>
      </c>
      <c r="M616" s="9">
        <f>(INDEX('Resin Fractions'!$A$24:$I$41,MATCH('Disposed Waste by Resin'!$A616,'Resin Fractions'!$A$24:$A$41,0),MATCH('Disposed Waste by Resin'!M$1,'Resin Fractions'!$A$24:$I$24,0)))*$E616</f>
        <v>14888.399442931088</v>
      </c>
    </row>
    <row r="617" spans="1:13" x14ac:dyDescent="0.2">
      <c r="A617" s="37">
        <f>'DRS County Waste Raw'!A616</f>
        <v>2011</v>
      </c>
      <c r="B617" s="63" t="str">
        <f>'DRS County Waste Raw'!B616</f>
        <v>shasta</v>
      </c>
      <c r="C617" s="63" t="str">
        <f>'DRS County Waste Raw'!C616</f>
        <v>Central Valley </v>
      </c>
      <c r="D617" s="63">
        <f>'DRS County Waste Raw'!D616</f>
        <v>177879</v>
      </c>
      <c r="E617" s="68">
        <f>'DRS County Waste Raw'!E616</f>
        <v>138910.21778584391</v>
      </c>
      <c r="F617" s="9">
        <f>(INDEX('Resin Fractions'!$A$24:$I$41,MATCH('Disposed Waste by Resin'!$A617,'Resin Fractions'!$A$24:$A$41,0),MATCH('Disposed Waste by Resin'!F$1,'Resin Fractions'!$A$24:$I$24,0)))*$E617</f>
        <v>1215.4596693190631</v>
      </c>
      <c r="G617" s="9">
        <f>(INDEX('Resin Fractions'!$A$24:$I$41,MATCH('Disposed Waste by Resin'!$A617,'Resin Fractions'!$A$24:$A$41,0),MATCH('Disposed Waste by Resin'!G$1,'Resin Fractions'!$A$24:$I$24,0)))*$E617</f>
        <v>2236.514264998154</v>
      </c>
      <c r="H617" s="9">
        <f>(INDEX('Resin Fractions'!$A$24:$I$41,MATCH('Disposed Waste by Resin'!$A617,'Resin Fractions'!$A$24:$A$41,0),MATCH('Disposed Waste by Resin'!H$1,'Resin Fractions'!$A$24:$I$24,0)))*$E617</f>
        <v>3057.8465362597244</v>
      </c>
      <c r="I617" s="9">
        <f>(INDEX('Resin Fractions'!$A$24:$I$41,MATCH('Disposed Waste by Resin'!$A617,'Resin Fractions'!$A$24:$A$41,0),MATCH('Disposed Waste by Resin'!I$1,'Resin Fractions'!$A$24:$I$24,0)))*$E617</f>
        <v>4697.5110142128451</v>
      </c>
      <c r="J617" s="9">
        <f>(INDEX('Resin Fractions'!$A$24:$I$41,MATCH('Disposed Waste by Resin'!$A617,'Resin Fractions'!$A$24:$A$41,0),MATCH('Disposed Waste by Resin'!J$1,'Resin Fractions'!$A$24:$I$24,0)))*$E617</f>
        <v>270.24552442698081</v>
      </c>
      <c r="K617" s="9">
        <f>(INDEX('Resin Fractions'!$A$24:$I$41,MATCH('Disposed Waste by Resin'!$A617,'Resin Fractions'!$A$24:$A$41,0),MATCH('Disposed Waste by Resin'!K$1,'Resin Fractions'!$A$24:$I$24,0)))*$E617</f>
        <v>1553.806218669936</v>
      </c>
      <c r="L617" s="9">
        <f>(INDEX('Resin Fractions'!$A$24:$I$41,MATCH('Disposed Waste by Resin'!$A617,'Resin Fractions'!$A$24:$A$41,0),MATCH('Disposed Waste by Resin'!L$1,'Resin Fractions'!$A$24:$I$24,0)))*$E617</f>
        <v>791.12774837739278</v>
      </c>
      <c r="M617" s="9">
        <f>(INDEX('Resin Fractions'!$A$24:$I$41,MATCH('Disposed Waste by Resin'!$A617,'Resin Fractions'!$A$24:$A$41,0),MATCH('Disposed Waste by Resin'!M$1,'Resin Fractions'!$A$24:$I$24,0)))*$E617</f>
        <v>13822.510976264097</v>
      </c>
    </row>
    <row r="618" spans="1:13" x14ac:dyDescent="0.2">
      <c r="A618" s="37">
        <f>'DRS County Waste Raw'!A617</f>
        <v>2011</v>
      </c>
      <c r="B618" s="63" t="str">
        <f>'DRS County Waste Raw'!B617</f>
        <v>sierra</v>
      </c>
      <c r="C618" s="63" t="str">
        <f>'DRS County Waste Raw'!C617</f>
        <v>Mountain </v>
      </c>
      <c r="D618" s="63">
        <f>'DRS County Waste Raw'!D617</f>
        <v>3241</v>
      </c>
      <c r="E618" s="68">
        <f>'DRS County Waste Raw'!E617</f>
        <v>1926.0707803992741</v>
      </c>
      <c r="F618" s="9">
        <f>(INDEX('Resin Fractions'!$A$24:$I$41,MATCH('Disposed Waste by Resin'!$A618,'Resin Fractions'!$A$24:$A$41,0),MATCH('Disposed Waste by Resin'!F$1,'Resin Fractions'!$A$24:$I$24,0)))*$E618</f>
        <v>16.853053656847589</v>
      </c>
      <c r="G618" s="9">
        <f>(INDEX('Resin Fractions'!$A$24:$I$41,MATCH('Disposed Waste by Resin'!$A618,'Resin Fractions'!$A$24:$A$41,0),MATCH('Disposed Waste by Resin'!G$1,'Resin Fractions'!$A$24:$I$24,0)))*$E618</f>
        <v>31.010568152734493</v>
      </c>
      <c r="H618" s="9">
        <f>(INDEX('Resin Fractions'!$A$24:$I$41,MATCH('Disposed Waste by Resin'!$A618,'Resin Fractions'!$A$24:$A$41,0),MATCH('Disposed Waste by Resin'!H$1,'Resin Fractions'!$A$24:$I$24,0)))*$E618</f>
        <v>42.398816719983479</v>
      </c>
      <c r="I618" s="9">
        <f>(INDEX('Resin Fractions'!$A$24:$I$41,MATCH('Disposed Waste by Resin'!$A618,'Resin Fractions'!$A$24:$A$41,0),MATCH('Disposed Waste by Resin'!I$1,'Resin Fractions'!$A$24:$I$24,0)))*$E618</f>
        <v>65.133716218254747</v>
      </c>
      <c r="J618" s="9">
        <f>(INDEX('Resin Fractions'!$A$24:$I$41,MATCH('Disposed Waste by Resin'!$A618,'Resin Fractions'!$A$24:$A$41,0),MATCH('Disposed Waste by Resin'!J$1,'Resin Fractions'!$A$24:$I$24,0)))*$E618</f>
        <v>3.7471110219908565</v>
      </c>
      <c r="K618" s="9">
        <f>(INDEX('Resin Fractions'!$A$24:$I$41,MATCH('Disposed Waste by Resin'!$A618,'Resin Fractions'!$A$24:$A$41,0),MATCH('Disposed Waste by Resin'!K$1,'Resin Fractions'!$A$24:$I$24,0)))*$E618</f>
        <v>21.544424909020865</v>
      </c>
      <c r="L618" s="9">
        <f>(INDEX('Resin Fractions'!$A$24:$I$41,MATCH('Disposed Waste by Resin'!$A618,'Resin Fractions'!$A$24:$A$41,0),MATCH('Disposed Waste by Resin'!L$1,'Resin Fractions'!$A$24:$I$24,0)))*$E618</f>
        <v>10.969445329514485</v>
      </c>
      <c r="M618" s="9">
        <f>(INDEX('Resin Fractions'!$A$24:$I$41,MATCH('Disposed Waste by Resin'!$A618,'Resin Fractions'!$A$24:$A$41,0),MATCH('Disposed Waste by Resin'!M$1,'Resin Fractions'!$A$24:$I$24,0)))*$E618</f>
        <v>191.65713600834653</v>
      </c>
    </row>
    <row r="619" spans="1:13" x14ac:dyDescent="0.2">
      <c r="A619" s="37">
        <f>'DRS County Waste Raw'!A618</f>
        <v>2011</v>
      </c>
      <c r="B619" s="63" t="str">
        <f>'DRS County Waste Raw'!B618</f>
        <v>siskiyou</v>
      </c>
      <c r="C619" s="63" t="str">
        <f>'DRS County Waste Raw'!C618</f>
        <v>Mountain </v>
      </c>
      <c r="D619" s="63">
        <f>'DRS County Waste Raw'!D618</f>
        <v>44964</v>
      </c>
      <c r="E619" s="68">
        <f>'DRS County Waste Raw'!E618</f>
        <v>26813.566243194189</v>
      </c>
      <c r="F619" s="9">
        <f>(INDEX('Resin Fractions'!$A$24:$I$41,MATCH('Disposed Waste by Resin'!$A619,'Resin Fractions'!$A$24:$A$41,0),MATCH('Disposed Waste by Resin'!F$1,'Resin Fractions'!$A$24:$I$24,0)))*$E619</f>
        <v>234.61779038790675</v>
      </c>
      <c r="G619" s="9">
        <f>(INDEX('Resin Fractions'!$A$24:$I$41,MATCH('Disposed Waste by Resin'!$A619,'Resin Fractions'!$A$24:$A$41,0),MATCH('Disposed Waste by Resin'!G$1,'Resin Fractions'!$A$24:$I$24,0)))*$E619</f>
        <v>431.70995160939196</v>
      </c>
      <c r="H619" s="9">
        <f>(INDEX('Resin Fractions'!$A$24:$I$41,MATCH('Disposed Waste by Resin'!$A619,'Resin Fractions'!$A$24:$A$41,0),MATCH('Disposed Waste by Resin'!H$1,'Resin Fractions'!$A$24:$I$24,0)))*$E619</f>
        <v>590.25010520052376</v>
      </c>
      <c r="I619" s="9">
        <f>(INDEX('Resin Fractions'!$A$24:$I$41,MATCH('Disposed Waste by Resin'!$A619,'Resin Fractions'!$A$24:$A$41,0),MATCH('Disposed Waste by Resin'!I$1,'Resin Fractions'!$A$24:$I$24,0)))*$E619</f>
        <v>906.7513158169312</v>
      </c>
      <c r="J619" s="9">
        <f>(INDEX('Resin Fractions'!$A$24:$I$41,MATCH('Disposed Waste by Resin'!$A619,'Resin Fractions'!$A$24:$A$41,0),MATCH('Disposed Waste by Resin'!J$1,'Resin Fractions'!$A$24:$I$24,0)))*$E619</f>
        <v>52.16496228032014</v>
      </c>
      <c r="K619" s="9">
        <f>(INDEX('Resin Fractions'!$A$24:$I$41,MATCH('Disposed Waste by Resin'!$A619,'Resin Fractions'!$A$24:$A$41,0),MATCH('Disposed Waste by Resin'!K$1,'Resin Fractions'!$A$24:$I$24,0)))*$E619</f>
        <v>299.92815962339677</v>
      </c>
      <c r="L619" s="9">
        <f>(INDEX('Resin Fractions'!$A$24:$I$41,MATCH('Disposed Waste by Resin'!$A619,'Resin Fractions'!$A$24:$A$41,0),MATCH('Disposed Waste by Resin'!L$1,'Resin Fractions'!$A$24:$I$24,0)))*$E619</f>
        <v>152.70983392056894</v>
      </c>
      <c r="M619" s="9">
        <f>(INDEX('Resin Fractions'!$A$24:$I$41,MATCH('Disposed Waste by Resin'!$A619,'Resin Fractions'!$A$24:$A$41,0),MATCH('Disposed Waste by Resin'!M$1,'Resin Fractions'!$A$24:$I$24,0)))*$E619</f>
        <v>2668.1321188390398</v>
      </c>
    </row>
    <row r="620" spans="1:13" x14ac:dyDescent="0.2">
      <c r="A620" s="37">
        <f>'DRS County Waste Raw'!A619</f>
        <v>2011</v>
      </c>
      <c r="B620" s="63" t="str">
        <f>'DRS County Waste Raw'!B619</f>
        <v>solano</v>
      </c>
      <c r="C620" s="63" t="str">
        <f>'DRS County Waste Raw'!C619</f>
        <v>Bay Area </v>
      </c>
      <c r="D620" s="63">
        <f>'DRS County Waste Raw'!D619</f>
        <v>413023</v>
      </c>
      <c r="E620" s="68">
        <f>'DRS County Waste Raw'!E619</f>
        <v>283810.81669691473</v>
      </c>
      <c r="F620" s="9">
        <f>(INDEX('Resin Fractions'!$A$24:$I$41,MATCH('Disposed Waste by Resin'!$A620,'Resin Fractions'!$A$24:$A$41,0),MATCH('Disposed Waste by Resin'!F$1,'Resin Fractions'!$A$24:$I$24,0)))*$E620</f>
        <v>2483.3349692347792</v>
      </c>
      <c r="G620" s="9">
        <f>(INDEX('Resin Fractions'!$A$24:$I$41,MATCH('Disposed Waste by Resin'!$A620,'Resin Fractions'!$A$24:$A$41,0),MATCH('Disposed Waste by Resin'!G$1,'Resin Fractions'!$A$24:$I$24,0)))*$E620</f>
        <v>4569.4762431515819</v>
      </c>
      <c r="H620" s="9">
        <f>(INDEX('Resin Fractions'!$A$24:$I$41,MATCH('Disposed Waste by Resin'!$A620,'Resin Fractions'!$A$24:$A$41,0),MATCH('Disposed Waste by Resin'!H$1,'Resin Fractions'!$A$24:$I$24,0)))*$E620</f>
        <v>6247.5600184261275</v>
      </c>
      <c r="I620" s="9">
        <f>(INDEX('Resin Fractions'!$A$24:$I$41,MATCH('Disposed Waste by Resin'!$A620,'Resin Fractions'!$A$24:$A$41,0),MATCH('Disposed Waste by Resin'!I$1,'Resin Fractions'!$A$24:$I$24,0)))*$E620</f>
        <v>9597.5980646858097</v>
      </c>
      <c r="J620" s="9">
        <f>(INDEX('Resin Fractions'!$A$24:$I$41,MATCH('Disposed Waste by Resin'!$A620,'Resin Fractions'!$A$24:$A$41,0),MATCH('Disposed Waste by Resin'!J$1,'Resin Fractions'!$A$24:$I$24,0)))*$E620</f>
        <v>552.14514971499568</v>
      </c>
      <c r="K620" s="9">
        <f>(INDEX('Resin Fractions'!$A$24:$I$41,MATCH('Disposed Waste by Resin'!$A620,'Resin Fractions'!$A$24:$A$41,0),MATCH('Disposed Waste by Resin'!K$1,'Resin Fractions'!$A$24:$I$24,0)))*$E620</f>
        <v>3174.6189656784168</v>
      </c>
      <c r="L620" s="9">
        <f>(INDEX('Resin Fractions'!$A$24:$I$41,MATCH('Disposed Waste by Resin'!$A620,'Resin Fractions'!$A$24:$A$41,0),MATCH('Disposed Waste by Resin'!L$1,'Resin Fractions'!$A$24:$I$24,0)))*$E620</f>
        <v>1616.3721859880391</v>
      </c>
      <c r="M620" s="9">
        <f>(INDEX('Resin Fractions'!$A$24:$I$41,MATCH('Disposed Waste by Resin'!$A620,'Resin Fractions'!$A$24:$A$41,0),MATCH('Disposed Waste by Resin'!M$1,'Resin Fractions'!$A$24:$I$24,0)))*$E620</f>
        <v>28241.105596879752</v>
      </c>
    </row>
    <row r="621" spans="1:13" x14ac:dyDescent="0.2">
      <c r="A621" s="37">
        <f>'DRS County Waste Raw'!A620</f>
        <v>2011</v>
      </c>
      <c r="B621" s="63" t="str">
        <f>'DRS County Waste Raw'!B620</f>
        <v>sonoma</v>
      </c>
      <c r="C621" s="63" t="str">
        <f>'DRS County Waste Raw'!C620</f>
        <v>Bay Area </v>
      </c>
      <c r="D621" s="63">
        <f>'DRS County Waste Raw'!D620</f>
        <v>486076</v>
      </c>
      <c r="E621" s="68">
        <f>'DRS County Waste Raw'!E620</f>
        <v>296676.21597096178</v>
      </c>
      <c r="F621" s="9">
        <f>(INDEX('Resin Fractions'!$A$24:$I$41,MATCH('Disposed Waste by Resin'!$A621,'Resin Fractions'!$A$24:$A$41,0),MATCH('Disposed Waste by Resin'!F$1,'Resin Fractions'!$A$24:$I$24,0)))*$E621</f>
        <v>2595.9067742217885</v>
      </c>
      <c r="G621" s="9">
        <f>(INDEX('Resin Fractions'!$A$24:$I$41,MATCH('Disposed Waste by Resin'!$A621,'Resin Fractions'!$A$24:$A$41,0),MATCH('Disposed Waste by Resin'!G$1,'Resin Fractions'!$A$24:$I$24,0)))*$E621</f>
        <v>4776.6147061094553</v>
      </c>
      <c r="H621" s="9">
        <f>(INDEX('Resin Fractions'!$A$24:$I$41,MATCH('Disposed Waste by Resin'!$A621,'Resin Fractions'!$A$24:$A$41,0),MATCH('Disposed Waste by Resin'!H$1,'Resin Fractions'!$A$24:$I$24,0)))*$E621</f>
        <v>6530.7675263748497</v>
      </c>
      <c r="I621" s="9">
        <f>(INDEX('Resin Fractions'!$A$24:$I$41,MATCH('Disposed Waste by Resin'!$A621,'Resin Fractions'!$A$24:$A$41,0),MATCH('Disposed Waste by Resin'!I$1,'Resin Fractions'!$A$24:$I$24,0)))*$E621</f>
        <v>10032.66580668053</v>
      </c>
      <c r="J621" s="9">
        <f>(INDEX('Resin Fractions'!$A$24:$I$41,MATCH('Disposed Waste by Resin'!$A621,'Resin Fractions'!$A$24:$A$41,0),MATCH('Disposed Waste by Resin'!J$1,'Resin Fractions'!$A$24:$I$24,0)))*$E621</f>
        <v>577.17438535508018</v>
      </c>
      <c r="K621" s="9">
        <f>(INDEX('Resin Fractions'!$A$24:$I$41,MATCH('Disposed Waste by Resin'!$A621,'Resin Fractions'!$A$24:$A$41,0),MATCH('Disposed Waste by Resin'!K$1,'Resin Fractions'!$A$24:$I$24,0)))*$E621</f>
        <v>3318.5272952190471</v>
      </c>
      <c r="L621" s="9">
        <f>(INDEX('Resin Fractions'!$A$24:$I$41,MATCH('Disposed Waste by Resin'!$A621,'Resin Fractions'!$A$24:$A$41,0),MATCH('Disposed Waste by Resin'!L$1,'Resin Fractions'!$A$24:$I$24,0)))*$E621</f>
        <v>1689.6437891997232</v>
      </c>
      <c r="M621" s="9">
        <f>(INDEX('Resin Fractions'!$A$24:$I$41,MATCH('Disposed Waste by Resin'!$A621,'Resin Fractions'!$A$24:$A$41,0),MATCH('Disposed Waste by Resin'!M$1,'Resin Fractions'!$A$24:$I$24,0)))*$E621</f>
        <v>29521.300283160475</v>
      </c>
    </row>
    <row r="622" spans="1:13" x14ac:dyDescent="0.2">
      <c r="A622" s="37">
        <f>'DRS County Waste Raw'!A621</f>
        <v>2011</v>
      </c>
      <c r="B622" s="63" t="str">
        <f>'DRS County Waste Raw'!B621</f>
        <v>stanislaus</v>
      </c>
      <c r="C622" s="63" t="str">
        <f>'DRS County Waste Raw'!C621</f>
        <v>Central Valley </v>
      </c>
      <c r="D622" s="63">
        <f>'DRS County Waste Raw'!D621</f>
        <v>518035</v>
      </c>
      <c r="E622" s="68">
        <f>'DRS County Waste Raw'!E621</f>
        <v>188162.4319419238</v>
      </c>
      <c r="F622" s="9">
        <f>(INDEX('Resin Fractions'!$A$24:$I$41,MATCH('Disposed Waste by Resin'!$A622,'Resin Fractions'!$A$24:$A$41,0),MATCH('Disposed Waste by Resin'!F$1,'Resin Fractions'!$A$24:$I$24,0)))*$E622</f>
        <v>1646.4148638726576</v>
      </c>
      <c r="G622" s="9">
        <f>(INDEX('Resin Fractions'!$A$24:$I$41,MATCH('Disposed Waste by Resin'!$A622,'Resin Fractions'!$A$24:$A$41,0),MATCH('Disposed Waste by Resin'!G$1,'Resin Fractions'!$A$24:$I$24,0)))*$E622</f>
        <v>3029.4961010257862</v>
      </c>
      <c r="H622" s="9">
        <f>(INDEX('Resin Fractions'!$A$24:$I$41,MATCH('Disposed Waste by Resin'!$A622,'Resin Fractions'!$A$24:$A$41,0),MATCH('Disposed Waste by Resin'!H$1,'Resin Fractions'!$A$24:$I$24,0)))*$E622</f>
        <v>4142.0411683095999</v>
      </c>
      <c r="I622" s="9">
        <f>(INDEX('Resin Fractions'!$A$24:$I$41,MATCH('Disposed Waste by Resin'!$A622,'Resin Fractions'!$A$24:$A$41,0),MATCH('Disposed Waste by Resin'!I$1,'Resin Fractions'!$A$24:$I$24,0)))*$E622</f>
        <v>6363.0675309353528</v>
      </c>
      <c r="J622" s="9">
        <f>(INDEX('Resin Fractions'!$A$24:$I$41,MATCH('Disposed Waste by Resin'!$A622,'Resin Fractions'!$A$24:$A$41,0),MATCH('Disposed Waste by Resin'!J$1,'Resin Fractions'!$A$24:$I$24,0)))*$E622</f>
        <v>366.06418093733146</v>
      </c>
      <c r="K622" s="9">
        <f>(INDEX('Resin Fractions'!$A$24:$I$41,MATCH('Disposed Waste by Resin'!$A622,'Resin Fractions'!$A$24:$A$41,0),MATCH('Disposed Waste by Resin'!K$1,'Resin Fractions'!$A$24:$I$24,0)))*$E622</f>
        <v>2104.7260707787509</v>
      </c>
      <c r="L622" s="9">
        <f>(INDEX('Resin Fractions'!$A$24:$I$41,MATCH('Disposed Waste by Resin'!$A622,'Resin Fractions'!$A$24:$A$41,0),MATCH('Disposed Waste by Resin'!L$1,'Resin Fractions'!$A$24:$I$24,0)))*$E622</f>
        <v>1071.6311836824339</v>
      </c>
      <c r="M622" s="9">
        <f>(INDEX('Resin Fractions'!$A$24:$I$41,MATCH('Disposed Waste by Resin'!$A622,'Resin Fractions'!$A$24:$A$41,0),MATCH('Disposed Waste by Resin'!M$1,'Resin Fractions'!$A$24:$I$24,0)))*$E622</f>
        <v>18723.441099541913</v>
      </c>
    </row>
    <row r="623" spans="1:13" x14ac:dyDescent="0.2">
      <c r="A623" s="37">
        <f>'DRS County Waste Raw'!A622</f>
        <v>2011</v>
      </c>
      <c r="B623" s="63" t="str">
        <f>'DRS County Waste Raw'!B622</f>
        <v>tehama</v>
      </c>
      <c r="C623" s="63" t="str">
        <f>'DRS County Waste Raw'!C622</f>
        <v>Central Valley </v>
      </c>
      <c r="D623" s="63">
        <f>'DRS County Waste Raw'!D622</f>
        <v>63295</v>
      </c>
      <c r="E623" s="68">
        <f>'DRS County Waste Raw'!E622</f>
        <v>185693.4392014519</v>
      </c>
      <c r="F623" s="9">
        <f>(INDEX('Resin Fractions'!$A$24:$I$41,MATCH('Disposed Waste by Resin'!$A623,'Resin Fractions'!$A$24:$A$41,0),MATCH('Disposed Waste by Resin'!F$1,'Resin Fractions'!$A$24:$I$24,0)))*$E623</f>
        <v>1624.8112615767366</v>
      </c>
      <c r="G623" s="9">
        <f>(INDEX('Resin Fractions'!$A$24:$I$41,MATCH('Disposed Waste by Resin'!$A623,'Resin Fractions'!$A$24:$A$41,0),MATCH('Disposed Waste by Resin'!G$1,'Resin Fractions'!$A$24:$I$24,0)))*$E623</f>
        <v>2989.7442557529248</v>
      </c>
      <c r="H623" s="9">
        <f>(INDEX('Resin Fractions'!$A$24:$I$41,MATCH('Disposed Waste by Resin'!$A623,'Resin Fractions'!$A$24:$A$41,0),MATCH('Disposed Waste by Resin'!H$1,'Resin Fractions'!$A$24:$I$24,0)))*$E623</f>
        <v>4087.6909482909268</v>
      </c>
      <c r="I623" s="9">
        <f>(INDEX('Resin Fractions'!$A$24:$I$41,MATCH('Disposed Waste by Resin'!$A623,'Resin Fractions'!$A$24:$A$41,0),MATCH('Disposed Waste by Resin'!I$1,'Resin Fractions'!$A$24:$I$24,0)))*$E623</f>
        <v>6279.5738846273543</v>
      </c>
      <c r="J623" s="9">
        <f>(INDEX('Resin Fractions'!$A$24:$I$41,MATCH('Disposed Waste by Resin'!$A623,'Resin Fractions'!$A$24:$A$41,0),MATCH('Disposed Waste by Resin'!J$1,'Resin Fractions'!$A$24:$I$24,0)))*$E623</f>
        <v>361.26083206501232</v>
      </c>
      <c r="K623" s="9">
        <f>(INDEX('Resin Fractions'!$A$24:$I$41,MATCH('Disposed Waste by Resin'!$A623,'Resin Fractions'!$A$24:$A$41,0),MATCH('Disposed Waste by Resin'!K$1,'Resin Fractions'!$A$24:$I$24,0)))*$E623</f>
        <v>2077.1086907533977</v>
      </c>
      <c r="L623" s="9">
        <f>(INDEX('Resin Fractions'!$A$24:$I$41,MATCH('Disposed Waste by Resin'!$A623,'Resin Fractions'!$A$24:$A$41,0),MATCH('Disposed Waste by Resin'!L$1,'Resin Fractions'!$A$24:$I$24,0)))*$E623</f>
        <v>1057.5696646763877</v>
      </c>
      <c r="M623" s="9">
        <f>(INDEX('Resin Fractions'!$A$24:$I$41,MATCH('Disposed Waste by Resin'!$A623,'Resin Fractions'!$A$24:$A$41,0),MATCH('Disposed Waste by Resin'!M$1,'Resin Fractions'!$A$24:$I$24,0)))*$E623</f>
        <v>18477.759537742742</v>
      </c>
    </row>
    <row r="624" spans="1:13" x14ac:dyDescent="0.2">
      <c r="A624" s="37">
        <f>'DRS County Waste Raw'!A623</f>
        <v>2011</v>
      </c>
      <c r="B624" s="63" t="str">
        <f>'DRS County Waste Raw'!B623</f>
        <v>trinity</v>
      </c>
      <c r="C624" s="63" t="str">
        <f>'DRS County Waste Raw'!C623</f>
        <v>Mountain </v>
      </c>
      <c r="D624" s="63">
        <f>'DRS County Waste Raw'!D623</f>
        <v>13751</v>
      </c>
      <c r="E624" s="68">
        <f>'DRS County Waste Raw'!E623</f>
        <v>7025.2994555353898</v>
      </c>
      <c r="F624" s="9">
        <f>(INDEX('Resin Fractions'!$A$24:$I$41,MATCH('Disposed Waste by Resin'!$A624,'Resin Fractions'!$A$24:$A$41,0),MATCH('Disposed Waste by Resin'!F$1,'Resin Fractions'!$A$24:$I$24,0)))*$E624</f>
        <v>61.471130700096197</v>
      </c>
      <c r="G624" s="9">
        <f>(INDEX('Resin Fractions'!$A$24:$I$41,MATCH('Disposed Waste by Resin'!$A624,'Resin Fractions'!$A$24:$A$41,0),MATCH('Disposed Waste by Resin'!G$1,'Resin Fractions'!$A$24:$I$24,0)))*$E624</f>
        <v>113.11034349116012</v>
      </c>
      <c r="H624" s="9">
        <f>(INDEX('Resin Fractions'!$A$24:$I$41,MATCH('Disposed Waste by Resin'!$A624,'Resin Fractions'!$A$24:$A$41,0),MATCH('Disposed Waste by Resin'!H$1,'Resin Fractions'!$A$24:$I$24,0)))*$E624</f>
        <v>154.64872166146327</v>
      </c>
      <c r="I624" s="9">
        <f>(INDEX('Resin Fractions'!$A$24:$I$41,MATCH('Disposed Waste by Resin'!$A624,'Resin Fractions'!$A$24:$A$41,0),MATCH('Disposed Waste by Resin'!I$1,'Resin Fractions'!$A$24:$I$24,0)))*$E624</f>
        <v>237.57375156807302</v>
      </c>
      <c r="J624" s="9">
        <f>(INDEX('Resin Fractions'!$A$24:$I$41,MATCH('Disposed Waste by Resin'!$A624,'Resin Fractions'!$A$24:$A$41,0),MATCH('Disposed Waste by Resin'!J$1,'Resin Fractions'!$A$24:$I$24,0)))*$E624</f>
        <v>13.667502404644726</v>
      </c>
      <c r="K624" s="9">
        <f>(INDEX('Resin Fractions'!$A$24:$I$41,MATCH('Disposed Waste by Resin'!$A624,'Resin Fractions'!$A$24:$A$41,0),MATCH('Disposed Waste by Resin'!K$1,'Resin Fractions'!$A$24:$I$24,0)))*$E624</f>
        <v>78.582800862485072</v>
      </c>
      <c r="L624" s="9">
        <f>(INDEX('Resin Fractions'!$A$24:$I$41,MATCH('Disposed Waste by Resin'!$A624,'Resin Fractions'!$A$24:$A$41,0),MATCH('Disposed Waste by Resin'!L$1,'Resin Fractions'!$A$24:$I$24,0)))*$E624</f>
        <v>40.010802866231145</v>
      </c>
      <c r="M624" s="9">
        <f>(INDEX('Resin Fractions'!$A$24:$I$41,MATCH('Disposed Waste by Resin'!$A624,'Resin Fractions'!$A$24:$A$41,0),MATCH('Disposed Waste by Resin'!M$1,'Resin Fractions'!$A$24:$I$24,0)))*$E624</f>
        <v>699.06505355415356</v>
      </c>
    </row>
    <row r="625" spans="1:13" x14ac:dyDescent="0.2">
      <c r="A625" s="37">
        <f>'DRS County Waste Raw'!A624</f>
        <v>2011</v>
      </c>
      <c r="B625" s="63" t="str">
        <f>'DRS County Waste Raw'!B624</f>
        <v>tulare</v>
      </c>
      <c r="C625" s="63" t="str">
        <f>'DRS County Waste Raw'!C624</f>
        <v>Central Valley </v>
      </c>
      <c r="D625" s="63">
        <f>'DRS County Waste Raw'!D624</f>
        <v>445960</v>
      </c>
      <c r="E625" s="68">
        <f>'DRS County Waste Raw'!E624</f>
        <v>283105.66243194189</v>
      </c>
      <c r="F625" s="9">
        <f>(INDEX('Resin Fractions'!$A$24:$I$41,MATCH('Disposed Waste by Resin'!$A625,'Resin Fractions'!$A$24:$A$41,0),MATCH('Disposed Waste by Resin'!F$1,'Resin Fractions'!$A$24:$I$24,0)))*$E625</f>
        <v>2477.1648934593304</v>
      </c>
      <c r="G625" s="9">
        <f>(INDEX('Resin Fractions'!$A$24:$I$41,MATCH('Disposed Waste by Resin'!$A625,'Resin Fractions'!$A$24:$A$41,0),MATCH('Disposed Waste by Resin'!G$1,'Resin Fractions'!$A$24:$I$24,0)))*$E625</f>
        <v>4558.1229561308428</v>
      </c>
      <c r="H625" s="9">
        <f>(INDEX('Resin Fractions'!$A$24:$I$41,MATCH('Disposed Waste by Resin'!$A625,'Resin Fractions'!$A$24:$A$41,0),MATCH('Disposed Waste by Resin'!H$1,'Resin Fractions'!$A$24:$I$24,0)))*$E625</f>
        <v>6232.0373768159889</v>
      </c>
      <c r="I625" s="9">
        <f>(INDEX('Resin Fractions'!$A$24:$I$41,MATCH('Disposed Waste by Resin'!$A625,'Resin Fractions'!$A$24:$A$41,0),MATCH('Disposed Waste by Resin'!I$1,'Resin Fractions'!$A$24:$I$24,0)))*$E625</f>
        <v>9573.751943218087</v>
      </c>
      <c r="J625" s="9">
        <f>(INDEX('Resin Fractions'!$A$24:$I$41,MATCH('Disposed Waste by Resin'!$A625,'Resin Fractions'!$A$24:$A$41,0),MATCH('Disposed Waste by Resin'!J$1,'Resin Fractions'!$A$24:$I$24,0)))*$E625</f>
        <v>550.77329394241826</v>
      </c>
      <c r="K625" s="9">
        <f>(INDEX('Resin Fractions'!$A$24:$I$41,MATCH('Disposed Waste by Resin'!$A625,'Resin Fractions'!$A$24:$A$41,0),MATCH('Disposed Waste by Resin'!K$1,'Resin Fractions'!$A$24:$I$24,0)))*$E625</f>
        <v>3166.7313307765289</v>
      </c>
      <c r="L625" s="9">
        <f>(INDEX('Resin Fractions'!$A$24:$I$41,MATCH('Disposed Waste by Resin'!$A625,'Resin Fractions'!$A$24:$A$41,0),MATCH('Disposed Waste by Resin'!L$1,'Resin Fractions'!$A$24:$I$24,0)))*$E625</f>
        <v>1612.3561595588908</v>
      </c>
      <c r="M625" s="9">
        <f>(INDEX('Resin Fractions'!$A$24:$I$41,MATCH('Disposed Waste by Resin'!$A625,'Resin Fractions'!$A$24:$A$41,0),MATCH('Disposed Waste by Resin'!M$1,'Resin Fractions'!$A$24:$I$24,0)))*$E625</f>
        <v>28170.937953902088</v>
      </c>
    </row>
    <row r="626" spans="1:13" x14ac:dyDescent="0.2">
      <c r="A626" s="37">
        <f>'DRS County Waste Raw'!A625</f>
        <v>2011</v>
      </c>
      <c r="B626" s="63" t="str">
        <f>'DRS County Waste Raw'!B625</f>
        <v>tuolumne</v>
      </c>
      <c r="C626" s="63" t="str">
        <f>'DRS County Waste Raw'!C625</f>
        <v>Mountain </v>
      </c>
      <c r="D626" s="63">
        <f>'DRS County Waste Raw'!D625</f>
        <v>55259</v>
      </c>
      <c r="E626" s="68">
        <f>'DRS County Waste Raw'!E625</f>
        <v>34206.225045372048</v>
      </c>
      <c r="F626" s="9">
        <f>(INDEX('Resin Fractions'!$A$24:$I$41,MATCH('Disposed Waste by Resin'!$A626,'Resin Fractions'!$A$24:$A$41,0),MATCH('Disposed Waste by Resin'!F$1,'Resin Fractions'!$A$24:$I$24,0)))*$E626</f>
        <v>299.30330284557601</v>
      </c>
      <c r="G626" s="9">
        <f>(INDEX('Resin Fractions'!$A$24:$I$41,MATCH('Disposed Waste by Resin'!$A626,'Resin Fractions'!$A$24:$A$41,0),MATCH('Disposed Waste by Resin'!G$1,'Resin Fractions'!$A$24:$I$24,0)))*$E626</f>
        <v>550.73493861808606</v>
      </c>
      <c r="H626" s="9">
        <f>(INDEX('Resin Fractions'!$A$24:$I$41,MATCH('Disposed Waste by Resin'!$A626,'Resin Fractions'!$A$24:$A$41,0),MATCH('Disposed Waste by Resin'!H$1,'Resin Fractions'!$A$24:$I$24,0)))*$E626</f>
        <v>752.98555024057339</v>
      </c>
      <c r="I626" s="9">
        <f>(INDEX('Resin Fractions'!$A$24:$I$41,MATCH('Disposed Waste by Resin'!$A626,'Resin Fractions'!$A$24:$A$41,0),MATCH('Disposed Waste by Resin'!I$1,'Resin Fractions'!$A$24:$I$24,0)))*$E626</f>
        <v>1156.7480165714167</v>
      </c>
      <c r="J626" s="9">
        <f>(INDEX('Resin Fractions'!$A$24:$I$41,MATCH('Disposed Waste by Resin'!$A626,'Resin Fractions'!$A$24:$A$41,0),MATCH('Disposed Waste by Resin'!J$1,'Resin Fractions'!$A$24:$I$24,0)))*$E626</f>
        <v>66.547150910852167</v>
      </c>
      <c r="K626" s="9">
        <f>(INDEX('Resin Fractions'!$A$24:$I$41,MATCH('Disposed Waste by Resin'!$A626,'Resin Fractions'!$A$24:$A$41,0),MATCH('Disposed Waste by Resin'!K$1,'Resin Fractions'!$A$24:$I$24,0)))*$E626</f>
        <v>382.62012715769282</v>
      </c>
      <c r="L626" s="9">
        <f>(INDEX('Resin Fractions'!$A$24:$I$41,MATCH('Disposed Waste by Resin'!$A626,'Resin Fractions'!$A$24:$A$41,0),MATCH('Disposed Waste by Resin'!L$1,'Resin Fractions'!$A$24:$I$24,0)))*$E626</f>
        <v>194.81283833530463</v>
      </c>
      <c r="M626" s="9">
        <f>(INDEX('Resin Fractions'!$A$24:$I$41,MATCH('Disposed Waste by Resin'!$A626,'Resin Fractions'!$A$24:$A$41,0),MATCH('Disposed Waste by Resin'!M$1,'Resin Fractions'!$A$24:$I$24,0)))*$E626</f>
        <v>3403.7519246795018</v>
      </c>
    </row>
    <row r="627" spans="1:13" x14ac:dyDescent="0.2">
      <c r="A627" s="37">
        <f>'DRS County Waste Raw'!A626</f>
        <v>2011</v>
      </c>
      <c r="B627" s="63" t="str">
        <f>'DRS County Waste Raw'!B626</f>
        <v>ventura</v>
      </c>
      <c r="C627" s="63" t="str">
        <f>'DRS County Waste Raw'!C626</f>
        <v>Southern </v>
      </c>
      <c r="D627" s="63">
        <f>'DRS County Waste Raw'!D626</f>
        <v>829960</v>
      </c>
      <c r="E627" s="68">
        <f>'DRS County Waste Raw'!E626</f>
        <v>698388.83847549907</v>
      </c>
      <c r="F627" s="9">
        <f>(INDEX('Resin Fractions'!$A$24:$I$41,MATCH('Disposed Waste by Resin'!$A627,'Resin Fractions'!$A$24:$A$41,0),MATCH('Disposed Waste by Resin'!F$1,'Resin Fractions'!$A$24:$I$24,0)))*$E627</f>
        <v>6110.8785242726817</v>
      </c>
      <c r="G627" s="9">
        <f>(INDEX('Resin Fractions'!$A$24:$I$41,MATCH('Disposed Waste by Resin'!$A627,'Resin Fractions'!$A$24:$A$41,0),MATCH('Disposed Waste by Resin'!G$1,'Resin Fractions'!$A$24:$I$24,0)))*$E627</f>
        <v>11244.360743671094</v>
      </c>
      <c r="H627" s="9">
        <f>(INDEX('Resin Fractions'!$A$24:$I$41,MATCH('Disposed Waste by Resin'!$A627,'Resin Fractions'!$A$24:$A$41,0),MATCH('Disposed Waste by Resin'!H$1,'Resin Fractions'!$A$24:$I$24,0)))*$E627</f>
        <v>15373.71350167438</v>
      </c>
      <c r="I627" s="9">
        <f>(INDEX('Resin Fractions'!$A$24:$I$41,MATCH('Disposed Waste by Resin'!$A627,'Resin Fractions'!$A$24:$A$41,0),MATCH('Disposed Waste by Resin'!I$1,'Resin Fractions'!$A$24:$I$24,0)))*$E627</f>
        <v>23617.33581038487</v>
      </c>
      <c r="J627" s="9">
        <f>(INDEX('Resin Fractions'!$A$24:$I$41,MATCH('Disposed Waste by Resin'!$A627,'Resin Fractions'!$A$24:$A$41,0),MATCH('Disposed Waste by Resin'!J$1,'Resin Fractions'!$A$24:$I$24,0)))*$E627</f>
        <v>1358.6938449605905</v>
      </c>
      <c r="K627" s="9">
        <f>(INDEX('Resin Fractions'!$A$24:$I$41,MATCH('Disposed Waste by Resin'!$A627,'Resin Fractions'!$A$24:$A$41,0),MATCH('Disposed Waste by Resin'!K$1,'Resin Fractions'!$A$24:$I$24,0)))*$E627</f>
        <v>7811.9589585978656</v>
      </c>
      <c r="L627" s="9">
        <f>(INDEX('Resin Fractions'!$A$24:$I$41,MATCH('Disposed Waste by Resin'!$A627,'Resin Fractions'!$A$24:$A$41,0),MATCH('Disposed Waste by Resin'!L$1,'Resin Fractions'!$A$24:$I$24,0)))*$E627</f>
        <v>3977.4956664946644</v>
      </c>
      <c r="M627" s="9">
        <f>(INDEX('Resin Fractions'!$A$24:$I$41,MATCH('Disposed Waste by Resin'!$A627,'Resin Fractions'!$A$24:$A$41,0),MATCH('Disposed Waste by Resin'!M$1,'Resin Fractions'!$A$24:$I$24,0)))*$E627</f>
        <v>69494.437050056149</v>
      </c>
    </row>
    <row r="628" spans="1:13" x14ac:dyDescent="0.2">
      <c r="A628" s="37">
        <f>'DRS County Waste Raw'!A627</f>
        <v>2011</v>
      </c>
      <c r="B628" s="63" t="str">
        <f>'DRS County Waste Raw'!B627</f>
        <v>yolo</v>
      </c>
      <c r="C628" s="63" t="str">
        <f>'DRS County Waste Raw'!C627</f>
        <v>Central Valley </v>
      </c>
      <c r="D628" s="63">
        <f>'DRS County Waste Raw'!D627</f>
        <v>203156</v>
      </c>
      <c r="E628" s="68">
        <f>'DRS County Waste Raw'!E627</f>
        <v>134512.33212341199</v>
      </c>
      <c r="F628" s="9">
        <f>(INDEX('Resin Fractions'!$A$24:$I$41,MATCH('Disposed Waste by Resin'!$A628,'Resin Fractions'!$A$24:$A$41,0),MATCH('Disposed Waste by Resin'!F$1,'Resin Fractions'!$A$24:$I$24,0)))*$E628</f>
        <v>1176.9783197238623</v>
      </c>
      <c r="G628" s="9">
        <f>(INDEX('Resin Fractions'!$A$24:$I$41,MATCH('Disposed Waste by Resin'!$A628,'Resin Fractions'!$A$24:$A$41,0),MATCH('Disposed Waste by Resin'!G$1,'Resin Fractions'!$A$24:$I$24,0)))*$E628</f>
        <v>2165.7064138793562</v>
      </c>
      <c r="H628" s="9">
        <f>(INDEX('Resin Fractions'!$A$24:$I$41,MATCH('Disposed Waste by Resin'!$A628,'Resin Fractions'!$A$24:$A$41,0),MATCH('Disposed Waste by Resin'!H$1,'Resin Fractions'!$A$24:$I$24,0)))*$E628</f>
        <v>2961.0353753956156</v>
      </c>
      <c r="I628" s="9">
        <f>(INDEX('Resin Fractions'!$A$24:$I$41,MATCH('Disposed Waste by Resin'!$A628,'Resin Fractions'!$A$24:$A$41,0),MATCH('Disposed Waste by Resin'!I$1,'Resin Fractions'!$A$24:$I$24,0)))*$E628</f>
        <v>4548.7882156468495</v>
      </c>
      <c r="J628" s="9">
        <f>(INDEX('Resin Fractions'!$A$24:$I$41,MATCH('Disposed Waste by Resin'!$A628,'Resin Fractions'!$A$24:$A$41,0),MATCH('Disposed Waste by Resin'!J$1,'Resin Fractions'!$A$24:$I$24,0)))*$E628</f>
        <v>261.68957414371135</v>
      </c>
      <c r="K628" s="9">
        <f>(INDEX('Resin Fractions'!$A$24:$I$41,MATCH('Disposed Waste by Resin'!$A628,'Resin Fractions'!$A$24:$A$41,0),MATCH('Disposed Waste by Resin'!K$1,'Resin Fractions'!$A$24:$I$24,0)))*$E628</f>
        <v>1504.6128461433655</v>
      </c>
      <c r="L628" s="9">
        <f>(INDEX('Resin Fractions'!$A$24:$I$41,MATCH('Disposed Waste by Resin'!$A628,'Resin Fractions'!$A$24:$A$41,0),MATCH('Disposed Waste by Resin'!L$1,'Resin Fractions'!$A$24:$I$24,0)))*$E628</f>
        <v>766.0807112537093</v>
      </c>
      <c r="M628" s="9">
        <f>(INDEX('Resin Fractions'!$A$24:$I$41,MATCH('Disposed Waste by Resin'!$A628,'Resin Fractions'!$A$24:$A$41,0),MATCH('Disposed Waste by Resin'!M$1,'Resin Fractions'!$A$24:$I$24,0)))*$E628</f>
        <v>13384.891456186469</v>
      </c>
    </row>
    <row r="629" spans="1:13" x14ac:dyDescent="0.2">
      <c r="A629" s="37">
        <f>'DRS County Waste Raw'!A628</f>
        <v>2011</v>
      </c>
      <c r="B629" s="63" t="str">
        <f>'DRS County Waste Raw'!B628</f>
        <v>yuba</v>
      </c>
      <c r="C629" s="63" t="str">
        <f>'DRS County Waste Raw'!C628</f>
        <v>Central Valley </v>
      </c>
      <c r="D629" s="63">
        <f>'DRS County Waste Raw'!D628</f>
        <v>72635</v>
      </c>
      <c r="E629" s="68">
        <f>'DRS County Waste Raw'!E628</f>
        <v>116535.01814882029</v>
      </c>
      <c r="F629" s="9">
        <f>(INDEX('Resin Fractions'!$A$24:$I$41,MATCH('Disposed Waste by Resin'!$A629,'Resin Fractions'!$A$24:$A$41,0),MATCH('Disposed Waste by Resin'!F$1,'Resin Fractions'!$A$24:$I$24,0)))*$E629</f>
        <v>1019.6774354038251</v>
      </c>
      <c r="G629" s="9">
        <f>(INDEX('Resin Fractions'!$A$24:$I$41,MATCH('Disposed Waste by Resin'!$A629,'Resin Fractions'!$A$24:$A$41,0),MATCH('Disposed Waste by Resin'!G$1,'Resin Fractions'!$A$24:$I$24,0)))*$E629</f>
        <v>1876.2639251165003</v>
      </c>
      <c r="H629" s="9">
        <f>(INDEX('Resin Fractions'!$A$24:$I$41,MATCH('Disposed Waste by Resin'!$A629,'Resin Fractions'!$A$24:$A$41,0),MATCH('Disposed Waste by Resin'!H$1,'Resin Fractions'!$A$24:$I$24,0)))*$E629</f>
        <v>2565.2987035749134</v>
      </c>
      <c r="I629" s="9">
        <f>(INDEX('Resin Fractions'!$A$24:$I$41,MATCH('Disposed Waste by Resin'!$A629,'Resin Fractions'!$A$24:$A$41,0),MATCH('Disposed Waste by Resin'!I$1,'Resin Fractions'!$A$24:$I$24,0)))*$E629</f>
        <v>3940.8514364258972</v>
      </c>
      <c r="J629" s="9">
        <f>(INDEX('Resin Fractions'!$A$24:$I$41,MATCH('Disposed Waste by Resin'!$A629,'Resin Fractions'!$A$24:$A$41,0),MATCH('Disposed Waste by Resin'!J$1,'Resin Fractions'!$A$24:$I$24,0)))*$E629</f>
        <v>226.71526685163019</v>
      </c>
      <c r="K629" s="9">
        <f>(INDEX('Resin Fractions'!$A$24:$I$41,MATCH('Disposed Waste by Resin'!$A629,'Resin Fractions'!$A$24:$A$41,0),MATCH('Disposed Waste by Resin'!K$1,'Resin Fractions'!$A$24:$I$24,0)))*$E629</f>
        <v>1303.5242387396474</v>
      </c>
      <c r="L629" s="9">
        <f>(INDEX('Resin Fractions'!$A$24:$I$41,MATCH('Disposed Waste by Resin'!$A629,'Resin Fractions'!$A$24:$A$41,0),MATCH('Disposed Waste by Resin'!L$1,'Resin Fractions'!$A$24:$I$24,0)))*$E629</f>
        <v>663.69550048023996</v>
      </c>
      <c r="M629" s="9">
        <f>(INDEX('Resin Fractions'!$A$24:$I$41,MATCH('Disposed Waste by Resin'!$A629,'Resin Fractions'!$A$24:$A$41,0),MATCH('Disposed Waste by Resin'!M$1,'Resin Fractions'!$A$24:$I$24,0)))*$E629</f>
        <v>11596.026506592654</v>
      </c>
    </row>
    <row r="630" spans="1:13" x14ac:dyDescent="0.2">
      <c r="A630" s="37">
        <f>'DRS County Waste Raw'!A629</f>
        <v>2010</v>
      </c>
      <c r="B630" s="63" t="str">
        <f>'DRS County Waste Raw'!B629</f>
        <v>alameda</v>
      </c>
      <c r="C630" s="63" t="str">
        <f>'DRS County Waste Raw'!C629</f>
        <v>Bay Area </v>
      </c>
      <c r="D630" s="63">
        <f>'DRS County Waste Raw'!D629</f>
        <v>1510271</v>
      </c>
      <c r="E630" s="68">
        <f>'DRS County Waste Raw'!E629</f>
        <v>1045665.970961887</v>
      </c>
      <c r="F630" s="9">
        <f>(INDEX('Resin Fractions'!$A$24:$I$41,MATCH('Disposed Waste by Resin'!$A630,'Resin Fractions'!$A$24:$A$41,0),MATCH('Disposed Waste by Resin'!F$1,'Resin Fractions'!$A$24:$I$24,0)))*$E630</f>
        <v>8949.1182112166862</v>
      </c>
      <c r="G630" s="9">
        <f>(INDEX('Resin Fractions'!$A$24:$I$41,MATCH('Disposed Waste by Resin'!$A630,'Resin Fractions'!$A$24:$A$41,0),MATCH('Disposed Waste by Resin'!G$1,'Resin Fractions'!$A$24:$I$24,0)))*$E630</f>
        <v>16599.721655676272</v>
      </c>
      <c r="H630" s="9">
        <f>(INDEX('Resin Fractions'!$A$24:$I$41,MATCH('Disposed Waste by Resin'!$A630,'Resin Fractions'!$A$24:$A$41,0),MATCH('Disposed Waste by Resin'!H$1,'Resin Fractions'!$A$24:$I$24,0)))*$E630</f>
        <v>22812.484539362093</v>
      </c>
      <c r="I630" s="9">
        <f>(INDEX('Resin Fractions'!$A$24:$I$41,MATCH('Disposed Waste by Resin'!$A630,'Resin Fractions'!$A$24:$A$41,0),MATCH('Disposed Waste by Resin'!I$1,'Resin Fractions'!$A$24:$I$24,0)))*$E630</f>
        <v>34670.108215815955</v>
      </c>
      <c r="J630" s="9">
        <f>(INDEX('Resin Fractions'!$A$24:$I$41,MATCH('Disposed Waste by Resin'!$A630,'Resin Fractions'!$A$24:$A$41,0),MATCH('Disposed Waste by Resin'!J$1,'Resin Fractions'!$A$24:$I$24,0)))*$E630</f>
        <v>2025.939168478307</v>
      </c>
      <c r="K630" s="9">
        <f>(INDEX('Resin Fractions'!$A$24:$I$41,MATCH('Disposed Waste by Resin'!$A630,'Resin Fractions'!$A$24:$A$41,0),MATCH('Disposed Waste by Resin'!K$1,'Resin Fractions'!$A$24:$I$24,0)))*$E630</f>
        <v>11724.409956890464</v>
      </c>
      <c r="L630" s="9">
        <f>(INDEX('Resin Fractions'!$A$24:$I$41,MATCH('Disposed Waste by Resin'!$A630,'Resin Fractions'!$A$24:$A$41,0),MATCH('Disposed Waste by Resin'!L$1,'Resin Fractions'!$A$24:$I$24,0)))*$E630</f>
        <v>5897.0744723089929</v>
      </c>
      <c r="M630" s="9">
        <f>(INDEX('Resin Fractions'!$A$24:$I$41,MATCH('Disposed Waste by Resin'!$A630,'Resin Fractions'!$A$24:$A$41,0),MATCH('Disposed Waste by Resin'!M$1,'Resin Fractions'!$A$24:$I$24,0)))*$E630</f>
        <v>102678.85621974876</v>
      </c>
    </row>
    <row r="631" spans="1:13" x14ac:dyDescent="0.2">
      <c r="A631" s="37">
        <f>'DRS County Waste Raw'!A630</f>
        <v>2010</v>
      </c>
      <c r="B631" s="63" t="str">
        <f>'DRS County Waste Raw'!B630</f>
        <v>alpine</v>
      </c>
      <c r="C631" s="63" t="str">
        <f>'DRS County Waste Raw'!C630</f>
        <v>Mountain </v>
      </c>
      <c r="D631" s="63">
        <f>'DRS County Waste Raw'!D630</f>
        <v>1175</v>
      </c>
      <c r="E631" s="68">
        <f>'DRS County Waste Raw'!E630</f>
        <v>1080.698729582577</v>
      </c>
      <c r="F631" s="9">
        <f>(INDEX('Resin Fractions'!$A$24:$I$41,MATCH('Disposed Waste by Resin'!$A631,'Resin Fractions'!$A$24:$A$41,0),MATCH('Disposed Waste by Resin'!F$1,'Resin Fractions'!$A$24:$I$24,0)))*$E631</f>
        <v>9.2489389062261846</v>
      </c>
      <c r="G631" s="9">
        <f>(INDEX('Resin Fractions'!$A$24:$I$41,MATCH('Disposed Waste by Resin'!$A631,'Resin Fractions'!$A$24:$A$41,0),MATCH('Disposed Waste by Resin'!G$1,'Resin Fractions'!$A$24:$I$24,0)))*$E631</f>
        <v>17.155859139426465</v>
      </c>
      <c r="H631" s="9">
        <f>(INDEX('Resin Fractions'!$A$24:$I$41,MATCH('Disposed Waste by Resin'!$A631,'Resin Fractions'!$A$24:$A$41,0),MATCH('Disposed Waste by Resin'!H$1,'Resin Fractions'!$A$24:$I$24,0)))*$E631</f>
        <v>23.576767098610475</v>
      </c>
      <c r="I631" s="9">
        <f>(INDEX('Resin Fractions'!$A$24:$I$41,MATCH('Disposed Waste by Resin'!$A631,'Resin Fractions'!$A$24:$A$41,0),MATCH('Disposed Waste by Resin'!I$1,'Resin Fractions'!$A$24:$I$24,0)))*$E631</f>
        <v>35.831654604631311</v>
      </c>
      <c r="J631" s="9">
        <f>(INDEX('Resin Fractions'!$A$24:$I$41,MATCH('Disposed Waste by Resin'!$A631,'Resin Fractions'!$A$24:$A$41,0),MATCH('Disposed Waste by Resin'!J$1,'Resin Fractions'!$A$24:$I$24,0)))*$E631</f>
        <v>2.093813843413185</v>
      </c>
      <c r="K631" s="9">
        <f>(INDEX('Resin Fractions'!$A$24:$I$41,MATCH('Disposed Waste by Resin'!$A631,'Resin Fractions'!$A$24:$A$41,0),MATCH('Disposed Waste by Resin'!K$1,'Resin Fractions'!$A$24:$I$24,0)))*$E631</f>
        <v>12.117210751212887</v>
      </c>
      <c r="L631" s="9">
        <f>(INDEX('Resin Fractions'!$A$24:$I$41,MATCH('Disposed Waste by Resin'!$A631,'Resin Fractions'!$A$24:$A$41,0),MATCH('Disposed Waste by Resin'!L$1,'Resin Fractions'!$A$24:$I$24,0)))*$E631</f>
        <v>6.0946430958404587</v>
      </c>
      <c r="M631" s="9">
        <f>(INDEX('Resin Fractions'!$A$24:$I$41,MATCH('Disposed Waste by Resin'!$A631,'Resin Fractions'!$A$24:$A$41,0),MATCH('Disposed Waste by Resin'!M$1,'Resin Fractions'!$A$24:$I$24,0)))*$E631</f>
        <v>106.11888743936096</v>
      </c>
    </row>
    <row r="632" spans="1:13" x14ac:dyDescent="0.2">
      <c r="A632" s="37">
        <f>'DRS County Waste Raw'!A631</f>
        <v>2010</v>
      </c>
      <c r="B632" s="63" t="str">
        <f>'DRS County Waste Raw'!B631</f>
        <v>amador</v>
      </c>
      <c r="C632" s="63" t="str">
        <f>'DRS County Waste Raw'!C631</f>
        <v>Mountain </v>
      </c>
      <c r="D632" s="63">
        <f>'DRS County Waste Raw'!D631</f>
        <v>38091</v>
      </c>
      <c r="E632" s="68">
        <f>'DRS County Waste Raw'!E631</f>
        <v>29047.196007259521</v>
      </c>
      <c r="F632" s="9">
        <f>(INDEX('Resin Fractions'!$A$24:$I$41,MATCH('Disposed Waste by Resin'!$A632,'Resin Fractions'!$A$24:$A$41,0),MATCH('Disposed Waste by Resin'!F$1,'Resin Fractions'!$A$24:$I$24,0)))*$E632</f>
        <v>248.59448236058304</v>
      </c>
      <c r="G632" s="9">
        <f>(INDEX('Resin Fractions'!$A$24:$I$41,MATCH('Disposed Waste by Resin'!$A632,'Resin Fractions'!$A$24:$A$41,0),MATCH('Disposed Waste by Resin'!G$1,'Resin Fractions'!$A$24:$I$24,0)))*$E632</f>
        <v>461.11796882405559</v>
      </c>
      <c r="H632" s="9">
        <f>(INDEX('Resin Fractions'!$A$24:$I$41,MATCH('Disposed Waste by Resin'!$A632,'Resin Fractions'!$A$24:$A$41,0),MATCH('Disposed Waste by Resin'!H$1,'Resin Fractions'!$A$24:$I$24,0)))*$E632</f>
        <v>633.70017599203322</v>
      </c>
      <c r="I632" s="9">
        <f>(INDEX('Resin Fractions'!$A$24:$I$41,MATCH('Disposed Waste by Resin'!$A632,'Resin Fractions'!$A$24:$A$41,0),MATCH('Disposed Waste by Resin'!I$1,'Resin Fractions'!$A$24:$I$24,0)))*$E632</f>
        <v>963.08903311764266</v>
      </c>
      <c r="J632" s="9">
        <f>(INDEX('Resin Fractions'!$A$24:$I$41,MATCH('Disposed Waste by Resin'!$A632,'Resin Fractions'!$A$24:$A$41,0),MATCH('Disposed Waste by Resin'!J$1,'Resin Fractions'!$A$24:$I$24,0)))*$E632</f>
        <v>56.277868611752567</v>
      </c>
      <c r="K632" s="9">
        <f>(INDEX('Resin Fractions'!$A$24:$I$41,MATCH('Disposed Waste by Resin'!$A632,'Resin Fractions'!$A$24:$A$41,0),MATCH('Disposed Waste by Resin'!K$1,'Resin Fractions'!$A$24:$I$24,0)))*$E632</f>
        <v>325.68835894505304</v>
      </c>
      <c r="L632" s="9">
        <f>(INDEX('Resin Fractions'!$A$24:$I$41,MATCH('Disposed Waste by Resin'!$A632,'Resin Fractions'!$A$24:$A$41,0),MATCH('Disposed Waste by Resin'!L$1,'Resin Fractions'!$A$24:$I$24,0)))*$E632</f>
        <v>163.81280717110494</v>
      </c>
      <c r="M632" s="9">
        <f>(INDEX('Resin Fractions'!$A$24:$I$41,MATCH('Disposed Waste by Resin'!$A632,'Resin Fractions'!$A$24:$A$41,0),MATCH('Disposed Waste by Resin'!M$1,'Resin Fractions'!$A$24:$I$24,0)))*$E632</f>
        <v>2852.2806950222248</v>
      </c>
    </row>
    <row r="633" spans="1:13" x14ac:dyDescent="0.2">
      <c r="A633" s="37">
        <f>'DRS County Waste Raw'!A632</f>
        <v>2010</v>
      </c>
      <c r="B633" s="63" t="str">
        <f>'DRS County Waste Raw'!B632</f>
        <v>butte</v>
      </c>
      <c r="C633" s="63" t="str">
        <f>'DRS County Waste Raw'!C632</f>
        <v>Central Valley </v>
      </c>
      <c r="D633" s="63">
        <f>'DRS County Waste Raw'!D632</f>
        <v>220000</v>
      </c>
      <c r="E633" s="68">
        <f>'DRS County Waste Raw'!E632</f>
        <v>167845.3629764065</v>
      </c>
      <c r="F633" s="9">
        <f>(INDEX('Resin Fractions'!$A$24:$I$41,MATCH('Disposed Waste by Resin'!$A633,'Resin Fractions'!$A$24:$A$41,0),MATCH('Disposed Waste by Resin'!F$1,'Resin Fractions'!$A$24:$I$24,0)))*$E633</f>
        <v>1436.4701885619479</v>
      </c>
      <c r="G633" s="9">
        <f>(INDEX('Resin Fractions'!$A$24:$I$41,MATCH('Disposed Waste by Resin'!$A633,'Resin Fractions'!$A$24:$A$41,0),MATCH('Disposed Waste by Resin'!G$1,'Resin Fractions'!$A$24:$I$24,0)))*$E633</f>
        <v>2664.5089196517915</v>
      </c>
      <c r="H633" s="9">
        <f>(INDEX('Resin Fractions'!$A$24:$I$41,MATCH('Disposed Waste by Resin'!$A633,'Resin Fractions'!$A$24:$A$41,0),MATCH('Disposed Waste by Resin'!H$1,'Resin Fractions'!$A$24:$I$24,0)))*$E633</f>
        <v>3661.7522748499691</v>
      </c>
      <c r="I633" s="9">
        <f>(INDEX('Resin Fractions'!$A$24:$I$41,MATCH('Disposed Waste by Resin'!$A633,'Resin Fractions'!$A$24:$A$41,0),MATCH('Disposed Waste by Resin'!I$1,'Resin Fractions'!$A$24:$I$24,0)))*$E633</f>
        <v>5565.0820238148726</v>
      </c>
      <c r="J633" s="9">
        <f>(INDEX('Resin Fractions'!$A$24:$I$41,MATCH('Disposed Waste by Resin'!$A633,'Resin Fractions'!$A$24:$A$41,0),MATCH('Disposed Waste by Resin'!J$1,'Resin Fractions'!$A$24:$I$24,0)))*$E633</f>
        <v>325.19418680954158</v>
      </c>
      <c r="K633" s="9">
        <f>(INDEX('Resin Fractions'!$A$24:$I$41,MATCH('Disposed Waste by Resin'!$A633,'Resin Fractions'!$A$24:$A$41,0),MATCH('Disposed Waste by Resin'!K$1,'Resin Fractions'!$A$24:$I$24,0)))*$E633</f>
        <v>1881.9469118692407</v>
      </c>
      <c r="L633" s="9">
        <f>(INDEX('Resin Fractions'!$A$24:$I$41,MATCH('Disposed Waste by Resin'!$A633,'Resin Fractions'!$A$24:$A$41,0),MATCH('Disposed Waste by Resin'!L$1,'Resin Fractions'!$A$24:$I$24,0)))*$E633</f>
        <v>946.57054240094453</v>
      </c>
      <c r="M633" s="9">
        <f>(INDEX('Resin Fractions'!$A$24:$I$41,MATCH('Disposed Waste by Resin'!$A633,'Resin Fractions'!$A$24:$A$41,0),MATCH('Disposed Waste by Resin'!M$1,'Resin Fractions'!$A$24:$I$24,0)))*$E633</f>
        <v>16481.525047958308</v>
      </c>
    </row>
    <row r="634" spans="1:13" x14ac:dyDescent="0.2">
      <c r="A634" s="37">
        <f>'DRS County Waste Raw'!A633</f>
        <v>2010</v>
      </c>
      <c r="B634" s="63" t="str">
        <f>'DRS County Waste Raw'!B633</f>
        <v>calaveras</v>
      </c>
      <c r="C634" s="63" t="str">
        <f>'DRS County Waste Raw'!C633</f>
        <v>Mountain </v>
      </c>
      <c r="D634" s="63">
        <f>'DRS County Waste Raw'!D633</f>
        <v>45578</v>
      </c>
      <c r="E634" s="68">
        <f>'DRS County Waste Raw'!E633</f>
        <v>33073.15789473684</v>
      </c>
      <c r="F634" s="9">
        <f>(INDEX('Resin Fractions'!$A$24:$I$41,MATCH('Disposed Waste by Resin'!$A634,'Resin Fractions'!$A$24:$A$41,0),MATCH('Disposed Waste by Resin'!F$1,'Resin Fractions'!$A$24:$I$24,0)))*$E634</f>
        <v>283.04985323943589</v>
      </c>
      <c r="G634" s="9">
        <f>(INDEX('Resin Fractions'!$A$24:$I$41,MATCH('Disposed Waste by Resin'!$A634,'Resin Fractions'!$A$24:$A$41,0),MATCH('Disposed Waste by Resin'!G$1,'Resin Fractions'!$A$24:$I$24,0)))*$E634</f>
        <v>525.02924506747115</v>
      </c>
      <c r="H634" s="9">
        <f>(INDEX('Resin Fractions'!$A$24:$I$41,MATCH('Disposed Waste by Resin'!$A634,'Resin Fractions'!$A$24:$A$41,0),MATCH('Disposed Waste by Resin'!H$1,'Resin Fractions'!$A$24:$I$24,0)))*$E634</f>
        <v>721.53146807247992</v>
      </c>
      <c r="I634" s="9">
        <f>(INDEX('Resin Fractions'!$A$24:$I$41,MATCH('Disposed Waste by Resin'!$A634,'Resin Fractions'!$A$24:$A$41,0),MATCH('Disposed Waste by Resin'!I$1,'Resin Fractions'!$A$24:$I$24,0)))*$E634</f>
        <v>1096.5738534978946</v>
      </c>
      <c r="J634" s="9">
        <f>(INDEX('Resin Fractions'!$A$24:$I$41,MATCH('Disposed Waste by Resin'!$A634,'Resin Fractions'!$A$24:$A$41,0),MATCH('Disposed Waste by Resin'!J$1,'Resin Fractions'!$A$24:$I$24,0)))*$E634</f>
        <v>64.078020959770825</v>
      </c>
      <c r="K634" s="9">
        <f>(INDEX('Resin Fractions'!$A$24:$I$41,MATCH('Disposed Waste by Resin'!$A634,'Resin Fractions'!$A$24:$A$41,0),MATCH('Disposed Waste by Resin'!K$1,'Resin Fractions'!$A$24:$I$24,0)))*$E634</f>
        <v>370.82899558275523</v>
      </c>
      <c r="L634" s="9">
        <f>(INDEX('Resin Fractions'!$A$24:$I$41,MATCH('Disposed Waste by Resin'!$A634,'Resin Fractions'!$A$24:$A$41,0),MATCH('Disposed Waste by Resin'!L$1,'Resin Fractions'!$A$24:$I$24,0)))*$E634</f>
        <v>186.51737797328204</v>
      </c>
      <c r="M634" s="9">
        <f>(INDEX('Resin Fractions'!$A$24:$I$41,MATCH('Disposed Waste by Resin'!$A634,'Resin Fractions'!$A$24:$A$41,0),MATCH('Disposed Waste by Resin'!M$1,'Resin Fractions'!$A$24:$I$24,0)))*$E634</f>
        <v>3247.6088143930897</v>
      </c>
    </row>
    <row r="635" spans="1:13" x14ac:dyDescent="0.2">
      <c r="A635" s="37">
        <f>'DRS County Waste Raw'!A634</f>
        <v>2010</v>
      </c>
      <c r="B635" s="63" t="str">
        <f>'DRS County Waste Raw'!B634</f>
        <v>colusa</v>
      </c>
      <c r="C635" s="63" t="str">
        <f>'DRS County Waste Raw'!C634</f>
        <v>Central Valley </v>
      </c>
      <c r="D635" s="63">
        <f>'DRS County Waste Raw'!D634</f>
        <v>21419</v>
      </c>
      <c r="E635" s="68">
        <f>'DRS County Waste Raw'!E634</f>
        <v>20383.130671506351</v>
      </c>
      <c r="F635" s="9">
        <f>(INDEX('Resin Fractions'!$A$24:$I$41,MATCH('Disposed Waste by Resin'!$A635,'Resin Fractions'!$A$24:$A$41,0),MATCH('Disposed Waste by Resin'!F$1,'Resin Fractions'!$A$24:$I$24,0)))*$E635</f>
        <v>174.44485233290192</v>
      </c>
      <c r="G635" s="9">
        <f>(INDEX('Resin Fractions'!$A$24:$I$41,MATCH('Disposed Waste by Resin'!$A635,'Resin Fractions'!$A$24:$A$41,0),MATCH('Disposed Waste by Resin'!G$1,'Resin Fractions'!$A$24:$I$24,0)))*$E635</f>
        <v>323.57780114718463</v>
      </c>
      <c r="H635" s="9">
        <f>(INDEX('Resin Fractions'!$A$24:$I$41,MATCH('Disposed Waste by Resin'!$A635,'Resin Fractions'!$A$24:$A$41,0),MATCH('Disposed Waste by Resin'!H$1,'Resin Fractions'!$A$24:$I$24,0)))*$E635</f>
        <v>444.6829735501492</v>
      </c>
      <c r="I635" s="9">
        <f>(INDEX('Resin Fractions'!$A$24:$I$41,MATCH('Disposed Waste by Resin'!$A635,'Resin Fractions'!$A$24:$A$41,0),MATCH('Disposed Waste by Resin'!I$1,'Resin Fractions'!$A$24:$I$24,0)))*$E635</f>
        <v>675.82322250400568</v>
      </c>
      <c r="J635" s="9">
        <f>(INDEX('Resin Fractions'!$A$24:$I$41,MATCH('Disposed Waste by Resin'!$A635,'Resin Fractions'!$A$24:$A$41,0),MATCH('Disposed Waste by Resin'!J$1,'Resin Fractions'!$A$24:$I$24,0)))*$E635</f>
        <v>39.491562267852927</v>
      </c>
      <c r="K635" s="9">
        <f>(INDEX('Resin Fractions'!$A$24:$I$41,MATCH('Disposed Waste by Resin'!$A635,'Resin Fractions'!$A$24:$A$41,0),MATCH('Disposed Waste by Resin'!K$1,'Resin Fractions'!$A$24:$I$24,0)))*$E635</f>
        <v>228.54351851746253</v>
      </c>
      <c r="L635" s="9">
        <f>(INDEX('Resin Fractions'!$A$24:$I$41,MATCH('Disposed Waste by Resin'!$A635,'Resin Fractions'!$A$24:$A$41,0),MATCH('Disposed Waste by Resin'!L$1,'Resin Fractions'!$A$24:$I$24,0)))*$E635</f>
        <v>114.9514690987871</v>
      </c>
      <c r="M635" s="9">
        <f>(INDEX('Resin Fractions'!$A$24:$I$41,MATCH('Disposed Waste by Resin'!$A635,'Resin Fractions'!$A$24:$A$41,0),MATCH('Disposed Waste by Resin'!M$1,'Resin Fractions'!$A$24:$I$24,0)))*$E635</f>
        <v>2001.5153994183438</v>
      </c>
    </row>
    <row r="636" spans="1:13" x14ac:dyDescent="0.2">
      <c r="A636" s="37">
        <f>'DRS County Waste Raw'!A635</f>
        <v>2010</v>
      </c>
      <c r="B636" s="63" t="str">
        <f>'DRS County Waste Raw'!B635</f>
        <v>contracosta</v>
      </c>
      <c r="C636" s="63" t="str">
        <f>'DRS County Waste Raw'!C635</f>
        <v>Bay Area </v>
      </c>
      <c r="D636" s="63">
        <f>'DRS County Waste Raw'!D635</f>
        <v>1049025</v>
      </c>
      <c r="E636" s="68">
        <f>'DRS County Waste Raw'!E635</f>
        <v>652325.04537205072</v>
      </c>
      <c r="F636" s="9">
        <f>(INDEX('Resin Fractions'!$A$24:$I$41,MATCH('Disposed Waste by Resin'!$A636,'Resin Fractions'!$A$24:$A$41,0),MATCH('Disposed Waste by Resin'!F$1,'Resin Fractions'!$A$24:$I$24,0)))*$E636</f>
        <v>5582.7903989280212</v>
      </c>
      <c r="G636" s="9">
        <f>(INDEX('Resin Fractions'!$A$24:$I$41,MATCH('Disposed Waste by Resin'!$A636,'Resin Fractions'!$A$24:$A$41,0),MATCH('Disposed Waste by Resin'!G$1,'Resin Fractions'!$A$24:$I$24,0)))*$E636</f>
        <v>10355.519336869686</v>
      </c>
      <c r="H636" s="9">
        <f>(INDEX('Resin Fractions'!$A$24:$I$41,MATCH('Disposed Waste by Resin'!$A636,'Resin Fractions'!$A$24:$A$41,0),MATCH('Disposed Waste by Resin'!H$1,'Resin Fractions'!$A$24:$I$24,0)))*$E636</f>
        <v>14231.270238716583</v>
      </c>
      <c r="I636" s="9">
        <f>(INDEX('Resin Fractions'!$A$24:$I$41,MATCH('Disposed Waste by Resin'!$A636,'Resin Fractions'!$A$24:$A$41,0),MATCH('Disposed Waste by Resin'!I$1,'Resin Fractions'!$A$24:$I$24,0)))*$E636</f>
        <v>21628.493747512777</v>
      </c>
      <c r="J636" s="9">
        <f>(INDEX('Resin Fractions'!$A$24:$I$41,MATCH('Disposed Waste by Resin'!$A636,'Resin Fractions'!$A$24:$A$41,0),MATCH('Disposed Waste by Resin'!J$1,'Resin Fractions'!$A$24:$I$24,0)))*$E636</f>
        <v>1263.8556639487272</v>
      </c>
      <c r="K636" s="9">
        <f>(INDEX('Resin Fractions'!$A$24:$I$41,MATCH('Disposed Waste by Resin'!$A636,'Resin Fractions'!$A$24:$A$41,0),MATCH('Disposed Waste by Resin'!K$1,'Resin Fractions'!$A$24:$I$24,0)))*$E636</f>
        <v>7314.1198714286729</v>
      </c>
      <c r="L636" s="9">
        <f>(INDEX('Resin Fractions'!$A$24:$I$41,MATCH('Disposed Waste by Resin'!$A636,'Resin Fractions'!$A$24:$A$41,0),MATCH('Disposed Waste by Resin'!L$1,'Resin Fractions'!$A$24:$I$24,0)))*$E636</f>
        <v>3678.8128135916322</v>
      </c>
      <c r="M636" s="9">
        <f>(INDEX('Resin Fractions'!$A$24:$I$41,MATCH('Disposed Waste by Resin'!$A636,'Resin Fractions'!$A$24:$A$41,0),MATCH('Disposed Waste by Resin'!M$1,'Resin Fractions'!$A$24:$I$24,0)))*$E636</f>
        <v>64054.862070996096</v>
      </c>
    </row>
    <row r="637" spans="1:13" x14ac:dyDescent="0.2">
      <c r="A637" s="37">
        <f>'DRS County Waste Raw'!A636</f>
        <v>2010</v>
      </c>
      <c r="B637" s="63" t="str">
        <f>'DRS County Waste Raw'!B636</f>
        <v>delnorte</v>
      </c>
      <c r="C637" s="63" t="str">
        <f>'DRS County Waste Raw'!C636</f>
        <v>Coastal </v>
      </c>
      <c r="D637" s="63">
        <f>'DRS County Waste Raw'!D636</f>
        <v>28610</v>
      </c>
      <c r="E637" s="68">
        <f>'DRS County Waste Raw'!E636</f>
        <v>102.059891107078</v>
      </c>
      <c r="F637" s="9">
        <f>(INDEX('Resin Fractions'!$A$24:$I$41,MATCH('Disposed Waste by Resin'!$A637,'Resin Fractions'!$A$24:$A$41,0),MATCH('Disposed Waste by Resin'!F$1,'Resin Fractions'!$A$24:$I$24,0)))*$E637</f>
        <v>0.87345869092495665</v>
      </c>
      <c r="G637" s="9">
        <f>(INDEX('Resin Fractions'!$A$24:$I$41,MATCH('Disposed Waste by Resin'!$A637,'Resin Fractions'!$A$24:$A$41,0),MATCH('Disposed Waste by Resin'!G$1,'Resin Fractions'!$A$24:$I$24,0)))*$E637</f>
        <v>1.6201787488864117</v>
      </c>
      <c r="H637" s="9">
        <f>(INDEX('Resin Fractions'!$A$24:$I$41,MATCH('Disposed Waste by Resin'!$A637,'Resin Fractions'!$A$24:$A$41,0),MATCH('Disposed Waste by Resin'!H$1,'Resin Fractions'!$A$24:$I$24,0)))*$E637</f>
        <v>2.2265615910093115</v>
      </c>
      <c r="I637" s="9">
        <f>(INDEX('Resin Fractions'!$A$24:$I$41,MATCH('Disposed Waste by Resin'!$A637,'Resin Fractions'!$A$24:$A$41,0),MATCH('Disposed Waste by Resin'!I$1,'Resin Fractions'!$A$24:$I$24,0)))*$E637</f>
        <v>3.3838984603485365</v>
      </c>
      <c r="J637" s="9">
        <f>(INDEX('Resin Fractions'!$A$24:$I$41,MATCH('Disposed Waste by Resin'!$A637,'Resin Fractions'!$A$24:$A$41,0),MATCH('Disposed Waste by Resin'!J$1,'Resin Fractions'!$A$24:$I$24,0)))*$E637</f>
        <v>0.19773726664764585</v>
      </c>
      <c r="K637" s="9">
        <f>(INDEX('Resin Fractions'!$A$24:$I$41,MATCH('Disposed Waste by Resin'!$A637,'Resin Fractions'!$A$24:$A$41,0),MATCH('Disposed Waste by Resin'!K$1,'Resin Fractions'!$A$24:$I$24,0)))*$E637</f>
        <v>1.1443348418369788</v>
      </c>
      <c r="L637" s="9">
        <f>(INDEX('Resin Fractions'!$A$24:$I$41,MATCH('Disposed Waste by Resin'!$A637,'Resin Fractions'!$A$24:$A$41,0),MATCH('Disposed Waste by Resin'!L$1,'Resin Fractions'!$A$24:$I$24,0)))*$E637</f>
        <v>0.57557077996958361</v>
      </c>
      <c r="M637" s="9">
        <f>(INDEX('Resin Fractions'!$A$24:$I$41,MATCH('Disposed Waste by Resin'!$A637,'Resin Fractions'!$A$24:$A$41,0),MATCH('Disposed Waste by Resin'!M$1,'Resin Fractions'!$A$24:$I$24,0)))*$E637</f>
        <v>10.021740379623424</v>
      </c>
    </row>
    <row r="638" spans="1:13" x14ac:dyDescent="0.2">
      <c r="A638" s="37">
        <f>'DRS County Waste Raw'!A637</f>
        <v>2010</v>
      </c>
      <c r="B638" s="63" t="str">
        <f>'DRS County Waste Raw'!B637</f>
        <v>eldorado</v>
      </c>
      <c r="C638" s="63" t="str">
        <f>'DRS County Waste Raw'!C637</f>
        <v>Mountain </v>
      </c>
      <c r="D638" s="63">
        <f>'DRS County Waste Raw'!D637</f>
        <v>181058</v>
      </c>
      <c r="E638" s="68">
        <f>'DRS County Waste Raw'!E637</f>
        <v>79287.005444646085</v>
      </c>
      <c r="F638" s="9">
        <f>(INDEX('Resin Fractions'!$A$24:$I$41,MATCH('Disposed Waste by Resin'!$A638,'Resin Fractions'!$A$24:$A$41,0),MATCH('Disposed Waste by Resin'!F$1,'Resin Fractions'!$A$24:$I$24,0)))*$E638</f>
        <v>678.56160957864893</v>
      </c>
      <c r="G638" s="9">
        <f>(INDEX('Resin Fractions'!$A$24:$I$41,MATCH('Disposed Waste by Resin'!$A638,'Resin Fractions'!$A$24:$A$41,0),MATCH('Disposed Waste by Resin'!G$1,'Resin Fractions'!$A$24:$I$24,0)))*$E638</f>
        <v>1258.6641029185653</v>
      </c>
      <c r="H638" s="9">
        <f>(INDEX('Resin Fractions'!$A$24:$I$41,MATCH('Disposed Waste by Resin'!$A638,'Resin Fractions'!$A$24:$A$41,0),MATCH('Disposed Waste by Resin'!H$1,'Resin Fractions'!$A$24:$I$24,0)))*$E638</f>
        <v>1729.7431838720822</v>
      </c>
      <c r="I638" s="9">
        <f>(INDEX('Resin Fractions'!$A$24:$I$41,MATCH('Disposed Waste by Resin'!$A638,'Resin Fractions'!$A$24:$A$41,0),MATCH('Disposed Waste by Resin'!I$1,'Resin Fractions'!$A$24:$I$24,0)))*$E638</f>
        <v>2628.8405047218102</v>
      </c>
      <c r="J638" s="9">
        <f>(INDEX('Resin Fractions'!$A$24:$I$41,MATCH('Disposed Waste by Resin'!$A638,'Resin Fractions'!$A$24:$A$41,0),MATCH('Disposed Waste by Resin'!J$1,'Resin Fractions'!$A$24:$I$24,0)))*$E638</f>
        <v>153.6156424158093</v>
      </c>
      <c r="K638" s="9">
        <f>(INDEX('Resin Fractions'!$A$24:$I$41,MATCH('Disposed Waste by Resin'!$A638,'Resin Fractions'!$A$24:$A$41,0),MATCH('Disposed Waste by Resin'!K$1,'Resin Fractions'!$A$24:$I$24,0)))*$E638</f>
        <v>888.99646914217055</v>
      </c>
      <c r="L638" s="9">
        <f>(INDEX('Resin Fractions'!$A$24:$I$41,MATCH('Disposed Waste by Resin'!$A638,'Resin Fractions'!$A$24:$A$41,0),MATCH('Disposed Waste by Resin'!L$1,'Resin Fractions'!$A$24:$I$24,0)))*$E638</f>
        <v>447.14219337495155</v>
      </c>
      <c r="M638" s="9">
        <f>(INDEX('Resin Fractions'!$A$24:$I$41,MATCH('Disposed Waste by Resin'!$A638,'Resin Fractions'!$A$24:$A$41,0),MATCH('Disposed Waste by Resin'!M$1,'Resin Fractions'!$A$24:$I$24,0)))*$E638</f>
        <v>7785.5637060240379</v>
      </c>
    </row>
    <row r="639" spans="1:13" x14ac:dyDescent="0.2">
      <c r="A639" s="37">
        <f>'DRS County Waste Raw'!A638</f>
        <v>2010</v>
      </c>
      <c r="B639" s="63" t="str">
        <f>'DRS County Waste Raw'!B638</f>
        <v>fresno</v>
      </c>
      <c r="C639" s="63" t="str">
        <f>'DRS County Waste Raw'!C638</f>
        <v>Central Valley </v>
      </c>
      <c r="D639" s="63">
        <f>'DRS County Waste Raw'!D638</f>
        <v>930450</v>
      </c>
      <c r="E639" s="68">
        <f>'DRS County Waste Raw'!E638</f>
        <v>621186.95099818509</v>
      </c>
      <c r="F639" s="9">
        <f>(INDEX('Resin Fractions'!$A$24:$I$41,MATCH('Disposed Waste by Resin'!$A639,'Resin Fractions'!$A$24:$A$41,0),MATCH('Disposed Waste by Resin'!F$1,'Resin Fractions'!$A$24:$I$24,0)))*$E639</f>
        <v>5316.3013908106277</v>
      </c>
      <c r="G639" s="9">
        <f>(INDEX('Resin Fractions'!$A$24:$I$41,MATCH('Disposed Waste by Resin'!$A639,'Resin Fractions'!$A$24:$A$41,0),MATCH('Disposed Waste by Resin'!G$1,'Resin Fractions'!$A$24:$I$24,0)))*$E639</f>
        <v>9861.208807648889</v>
      </c>
      <c r="H639" s="9">
        <f>(INDEX('Resin Fractions'!$A$24:$I$41,MATCH('Disposed Waste by Resin'!$A639,'Resin Fractions'!$A$24:$A$41,0),MATCH('Disposed Waste by Resin'!H$1,'Resin Fractions'!$A$24:$I$24,0)))*$E639</f>
        <v>13551.954552622694</v>
      </c>
      <c r="I639" s="9">
        <f>(INDEX('Resin Fractions'!$A$24:$I$41,MATCH('Disposed Waste by Resin'!$A639,'Resin Fractions'!$A$24:$A$41,0),MATCH('Disposed Waste by Resin'!I$1,'Resin Fractions'!$A$24:$I$24,0)))*$E639</f>
        <v>20596.078873589755</v>
      </c>
      <c r="J639" s="9">
        <f>(INDEX('Resin Fractions'!$A$24:$I$41,MATCH('Disposed Waste by Resin'!$A639,'Resin Fractions'!$A$24:$A$41,0),MATCH('Disposed Waste by Resin'!J$1,'Resin Fractions'!$A$24:$I$24,0)))*$E639</f>
        <v>1203.52675703617</v>
      </c>
      <c r="K639" s="9">
        <f>(INDEX('Resin Fractions'!$A$24:$I$41,MATCH('Disposed Waste by Resin'!$A639,'Resin Fractions'!$A$24:$A$41,0),MATCH('Disposed Waste by Resin'!K$1,'Resin Fractions'!$A$24:$I$24,0)))*$E639</f>
        <v>6964.9875539834375</v>
      </c>
      <c r="L639" s="9">
        <f>(INDEX('Resin Fractions'!$A$24:$I$41,MATCH('Disposed Waste by Resin'!$A639,'Resin Fractions'!$A$24:$A$41,0),MATCH('Disposed Waste by Resin'!L$1,'Resin Fractions'!$A$24:$I$24,0)))*$E639</f>
        <v>3503.2083026410087</v>
      </c>
      <c r="M639" s="9">
        <f>(INDEX('Resin Fractions'!$A$24:$I$41,MATCH('Disposed Waste by Resin'!$A639,'Resin Fractions'!$A$24:$A$41,0),MATCH('Disposed Waste by Resin'!M$1,'Resin Fractions'!$A$24:$I$24,0)))*$E639</f>
        <v>60997.266238332581</v>
      </c>
    </row>
    <row r="640" spans="1:13" x14ac:dyDescent="0.2">
      <c r="A640" s="37">
        <f>'DRS County Waste Raw'!A639</f>
        <v>2010</v>
      </c>
      <c r="B640" s="63" t="str">
        <f>'DRS County Waste Raw'!B639</f>
        <v>glenn</v>
      </c>
      <c r="C640" s="63" t="str">
        <f>'DRS County Waste Raw'!C639</f>
        <v>Central Valley </v>
      </c>
      <c r="D640" s="63">
        <f>'DRS County Waste Raw'!D639</f>
        <v>28122</v>
      </c>
      <c r="E640" s="68">
        <f>'DRS County Waste Raw'!E639</f>
        <v>17884.201451905621</v>
      </c>
      <c r="F640" s="9">
        <f>(INDEX('Resin Fractions'!$A$24:$I$41,MATCH('Disposed Waste by Resin'!$A640,'Resin Fractions'!$A$24:$A$41,0),MATCH('Disposed Waste by Resin'!F$1,'Resin Fractions'!$A$24:$I$24,0)))*$E640</f>
        <v>153.0582780264827</v>
      </c>
      <c r="G640" s="9">
        <f>(INDEX('Resin Fractions'!$A$24:$I$41,MATCH('Disposed Waste by Resin'!$A640,'Resin Fractions'!$A$24:$A$41,0),MATCH('Disposed Waste by Resin'!G$1,'Resin Fractions'!$A$24:$I$24,0)))*$E640</f>
        <v>283.90783900387186</v>
      </c>
      <c r="H640" s="9">
        <f>(INDEX('Resin Fractions'!$A$24:$I$41,MATCH('Disposed Waste by Resin'!$A640,'Resin Fractions'!$A$24:$A$41,0),MATCH('Disposed Waste by Resin'!H$1,'Resin Fractions'!$A$24:$I$24,0)))*$E640</f>
        <v>390.16577037994136</v>
      </c>
      <c r="I640" s="9">
        <f>(INDEX('Resin Fractions'!$A$24:$I$41,MATCH('Disposed Waste by Resin'!$A640,'Resin Fractions'!$A$24:$A$41,0),MATCH('Disposed Waste by Resin'!I$1,'Resin Fractions'!$A$24:$I$24,0)))*$E640</f>
        <v>592.96870789498087</v>
      </c>
      <c r="J640" s="9">
        <f>(INDEX('Resin Fractions'!$A$24:$I$41,MATCH('Disposed Waste by Resin'!$A640,'Resin Fractions'!$A$24:$A$41,0),MATCH('Disposed Waste by Resin'!J$1,'Resin Fractions'!$A$24:$I$24,0)))*$E640</f>
        <v>34.649979271146059</v>
      </c>
      <c r="K640" s="9">
        <f>(INDEX('Resin Fractions'!$A$24:$I$41,MATCH('Disposed Waste by Resin'!$A640,'Resin Fractions'!$A$24:$A$41,0),MATCH('Disposed Waste by Resin'!K$1,'Resin Fractions'!$A$24:$I$24,0)))*$E640</f>
        <v>200.52456080298299</v>
      </c>
      <c r="L640" s="9">
        <f>(INDEX('Resin Fractions'!$A$24:$I$41,MATCH('Disposed Waste by Resin'!$A640,'Resin Fractions'!$A$24:$A$41,0),MATCH('Disposed Waste by Resin'!L$1,'Resin Fractions'!$A$24:$I$24,0)))*$E640</f>
        <v>100.85865923574947</v>
      </c>
      <c r="M640" s="9">
        <f>(INDEX('Resin Fractions'!$A$24:$I$41,MATCH('Disposed Waste by Resin'!$A640,'Resin Fractions'!$A$24:$A$41,0),MATCH('Disposed Waste by Resin'!M$1,'Resin Fractions'!$A$24:$I$24,0)))*$E640</f>
        <v>1756.1337946151552</v>
      </c>
    </row>
    <row r="641" spans="1:13" x14ac:dyDescent="0.2">
      <c r="A641" s="37">
        <f>'DRS County Waste Raw'!A640</f>
        <v>2010</v>
      </c>
      <c r="B641" s="63" t="str">
        <f>'DRS County Waste Raw'!B640</f>
        <v>humboldt</v>
      </c>
      <c r="C641" s="63" t="str">
        <f>'DRS County Waste Raw'!C640</f>
        <v>Coastal </v>
      </c>
      <c r="D641" s="63">
        <f>'DRS County Waste Raw'!D640</f>
        <v>134623</v>
      </c>
      <c r="E641" s="68">
        <f>'DRS County Waste Raw'!E640</f>
        <v>58634.836660617053</v>
      </c>
      <c r="F641" s="9">
        <f>(INDEX('Resin Fractions'!$A$24:$I$41,MATCH('Disposed Waste by Resin'!$A641,'Resin Fractions'!$A$24:$A$41,0),MATCH('Disposed Waste by Resin'!F$1,'Resin Fractions'!$A$24:$I$24,0)))*$E641</f>
        <v>501.81424961984294</v>
      </c>
      <c r="G641" s="9">
        <f>(INDEX('Resin Fractions'!$A$24:$I$41,MATCH('Disposed Waste by Resin'!$A641,'Resin Fractions'!$A$24:$A$41,0),MATCH('Disposed Waste by Resin'!G$1,'Resin Fractions'!$A$24:$I$24,0)))*$E641</f>
        <v>930.81537978800884</v>
      </c>
      <c r="H641" s="9">
        <f>(INDEX('Resin Fractions'!$A$24:$I$41,MATCH('Disposed Waste by Resin'!$A641,'Resin Fractions'!$A$24:$A$41,0),MATCH('Disposed Waste by Resin'!H$1,'Resin Fractions'!$A$24:$I$24,0)))*$E641</f>
        <v>1279.1908142118377</v>
      </c>
      <c r="I641" s="9">
        <f>(INDEX('Resin Fractions'!$A$24:$I$41,MATCH('Disposed Waste by Resin'!$A641,'Resin Fractions'!$A$24:$A$41,0),MATCH('Disposed Waste by Resin'!I$1,'Resin Fractions'!$A$24:$I$24,0)))*$E641</f>
        <v>1944.0970526852702</v>
      </c>
      <c r="J641" s="9">
        <f>(INDEX('Resin Fractions'!$A$24:$I$41,MATCH('Disposed Waste by Resin'!$A641,'Resin Fractions'!$A$24:$A$41,0),MATCH('Disposed Waste by Resin'!J$1,'Resin Fractions'!$A$24:$I$24,0)))*$E641</f>
        <v>113.60282874922167</v>
      </c>
      <c r="K641" s="9">
        <f>(INDEX('Resin Fractions'!$A$24:$I$41,MATCH('Disposed Waste by Resin'!$A641,'Resin Fractions'!$A$24:$A$41,0),MATCH('Disposed Waste by Resin'!K$1,'Resin Fractions'!$A$24:$I$24,0)))*$E641</f>
        <v>657.43639159645318</v>
      </c>
      <c r="L641" s="9">
        <f>(INDEX('Resin Fractions'!$A$24:$I$41,MATCH('Disposed Waste by Resin'!$A641,'Resin Fractions'!$A$24:$A$41,0),MATCH('Disposed Waste by Resin'!L$1,'Resin Fractions'!$A$24:$I$24,0)))*$E641</f>
        <v>330.67347323281621</v>
      </c>
      <c r="M641" s="9">
        <f>(INDEX('Resin Fractions'!$A$24:$I$41,MATCH('Disposed Waste by Resin'!$A641,'Resin Fractions'!$A$24:$A$41,0),MATCH('Disposed Waste by Resin'!M$1,'Resin Fractions'!$A$24:$I$24,0)))*$E641</f>
        <v>5757.6301898834499</v>
      </c>
    </row>
    <row r="642" spans="1:13" x14ac:dyDescent="0.2">
      <c r="A642" s="37">
        <f>'DRS County Waste Raw'!A641</f>
        <v>2010</v>
      </c>
      <c r="B642" s="63" t="str">
        <f>'DRS County Waste Raw'!B641</f>
        <v>imperial</v>
      </c>
      <c r="C642" s="63" t="str">
        <f>'DRS County Waste Raw'!C641</f>
        <v>Southern </v>
      </c>
      <c r="D642" s="63">
        <f>'DRS County Waste Raw'!D641</f>
        <v>174528</v>
      </c>
      <c r="E642" s="68">
        <f>'DRS County Waste Raw'!E641</f>
        <v>219786.03448275861</v>
      </c>
      <c r="F642" s="9">
        <f>(INDEX('Resin Fractions'!$A$24:$I$41,MATCH('Disposed Waste by Resin'!$A642,'Resin Fractions'!$A$24:$A$41,0),MATCH('Disposed Waste by Resin'!F$1,'Resin Fractions'!$A$24:$I$24,0)))*$E642</f>
        <v>1880.9937957065295</v>
      </c>
      <c r="G642" s="9">
        <f>(INDEX('Resin Fractions'!$A$24:$I$41,MATCH('Disposed Waste by Resin'!$A642,'Resin Fractions'!$A$24:$A$41,0),MATCH('Disposed Waste by Resin'!G$1,'Resin Fractions'!$A$24:$I$24,0)))*$E642</f>
        <v>3489.0558720798595</v>
      </c>
      <c r="H642" s="9">
        <f>(INDEX('Resin Fractions'!$A$24:$I$41,MATCH('Disposed Waste by Resin'!$A642,'Resin Fractions'!$A$24:$A$41,0),MATCH('Disposed Waste by Resin'!H$1,'Resin Fractions'!$A$24:$I$24,0)))*$E642</f>
        <v>4794.9016730395088</v>
      </c>
      <c r="I642" s="9">
        <f>(INDEX('Resin Fractions'!$A$24:$I$41,MATCH('Disposed Waste by Resin'!$A642,'Resin Fractions'!$A$24:$A$41,0),MATCH('Disposed Waste by Resin'!I$1,'Resin Fractions'!$A$24:$I$24,0)))*$E642</f>
        <v>7287.2272900234184</v>
      </c>
      <c r="J642" s="9">
        <f>(INDEX('Resin Fractions'!$A$24:$I$41,MATCH('Disposed Waste by Resin'!$A642,'Resin Fractions'!$A$24:$A$41,0),MATCH('Disposed Waste by Resin'!J$1,'Resin Fractions'!$A$24:$I$24,0)))*$E642</f>
        <v>425.8273180043783</v>
      </c>
      <c r="K642" s="9">
        <f>(INDEX('Resin Fractions'!$A$24:$I$41,MATCH('Disposed Waste by Resin'!$A642,'Resin Fractions'!$A$24:$A$41,0),MATCH('Disposed Waste by Resin'!K$1,'Resin Fractions'!$A$24:$I$24,0)))*$E642</f>
        <v>2464.3257432435362</v>
      </c>
      <c r="L642" s="9">
        <f>(INDEX('Resin Fractions'!$A$24:$I$41,MATCH('Disposed Waste by Resin'!$A642,'Resin Fractions'!$A$24:$A$41,0),MATCH('Disposed Waste by Resin'!L$1,'Resin Fractions'!$A$24:$I$24,0)))*$E642</f>
        <v>1239.492007305209</v>
      </c>
      <c r="M642" s="9">
        <f>(INDEX('Resin Fractions'!$A$24:$I$41,MATCH('Disposed Waste by Resin'!$A642,'Resin Fractions'!$A$24:$A$41,0),MATCH('Disposed Waste by Resin'!M$1,'Resin Fractions'!$A$24:$I$24,0)))*$E642</f>
        <v>21581.823699402437</v>
      </c>
    </row>
    <row r="643" spans="1:13" x14ac:dyDescent="0.2">
      <c r="A643" s="37">
        <f>'DRS County Waste Raw'!A642</f>
        <v>2010</v>
      </c>
      <c r="B643" s="63" t="str">
        <f>'DRS County Waste Raw'!B642</f>
        <v>inyo</v>
      </c>
      <c r="C643" s="63" t="str">
        <f>'DRS County Waste Raw'!C642</f>
        <v>Mountain </v>
      </c>
      <c r="D643" s="63">
        <f>'DRS County Waste Raw'!D642</f>
        <v>18546</v>
      </c>
      <c r="E643" s="68">
        <f>'DRS County Waste Raw'!E642</f>
        <v>22378.5390199637</v>
      </c>
      <c r="F643" s="9">
        <f>(INDEX('Resin Fractions'!$A$24:$I$41,MATCH('Disposed Waste by Resin'!$A643,'Resin Fractions'!$A$24:$A$41,0),MATCH('Disposed Waste by Resin'!F$1,'Resin Fractions'!$A$24:$I$24,0)))*$E643</f>
        <v>191.52214631194099</v>
      </c>
      <c r="G643" s="9">
        <f>(INDEX('Resin Fractions'!$A$24:$I$41,MATCH('Disposed Waste by Resin'!$A643,'Resin Fractions'!$A$24:$A$41,0),MATCH('Disposed Waste by Resin'!G$1,'Resin Fractions'!$A$24:$I$24,0)))*$E643</f>
        <v>355.25447811060855</v>
      </c>
      <c r="H643" s="9">
        <f>(INDEX('Resin Fractions'!$A$24:$I$41,MATCH('Disposed Waste by Resin'!$A643,'Resin Fractions'!$A$24:$A$41,0),MATCH('Disposed Waste by Resin'!H$1,'Resin Fractions'!$A$24:$I$24,0)))*$E643</f>
        <v>488.21525189045343</v>
      </c>
      <c r="I643" s="9">
        <f>(INDEX('Resin Fractions'!$A$24:$I$41,MATCH('Disposed Waste by Resin'!$A643,'Resin Fractions'!$A$24:$A$41,0),MATCH('Disposed Waste by Resin'!I$1,'Resin Fractions'!$A$24:$I$24,0)))*$E643</f>
        <v>741.9829956025992</v>
      </c>
      <c r="J643" s="9">
        <f>(INDEX('Resin Fractions'!$A$24:$I$41,MATCH('Disposed Waste by Resin'!$A643,'Resin Fractions'!$A$24:$A$41,0),MATCH('Disposed Waste by Resin'!J$1,'Resin Fractions'!$A$24:$I$24,0)))*$E643</f>
        <v>43.357592188028747</v>
      </c>
      <c r="K643" s="9">
        <f>(INDEX('Resin Fractions'!$A$24:$I$41,MATCH('Disposed Waste by Resin'!$A643,'Resin Fractions'!$A$24:$A$41,0),MATCH('Disposed Waste by Resin'!K$1,'Resin Fractions'!$A$24:$I$24,0)))*$E643</f>
        <v>250.91680612401547</v>
      </c>
      <c r="L643" s="9">
        <f>(INDEX('Resin Fractions'!$A$24:$I$41,MATCH('Disposed Waste by Resin'!$A643,'Resin Fractions'!$A$24:$A$41,0),MATCH('Disposed Waste by Resin'!L$1,'Resin Fractions'!$A$24:$I$24,0)))*$E643</f>
        <v>126.20465315592514</v>
      </c>
      <c r="M643" s="9">
        <f>(INDEX('Resin Fractions'!$A$24:$I$41,MATCH('Disposed Waste by Resin'!$A643,'Resin Fractions'!$A$24:$A$41,0),MATCH('Disposed Waste by Resin'!M$1,'Resin Fractions'!$A$24:$I$24,0)))*$E643</f>
        <v>2197.4539233835712</v>
      </c>
    </row>
    <row r="644" spans="1:13" x14ac:dyDescent="0.2">
      <c r="A644" s="37">
        <f>'DRS County Waste Raw'!A643</f>
        <v>2010</v>
      </c>
      <c r="B644" s="63" t="str">
        <f>'DRS County Waste Raw'!B643</f>
        <v>kern</v>
      </c>
      <c r="C644" s="63" t="str">
        <f>'DRS County Waste Raw'!C643</f>
        <v>Central Valley </v>
      </c>
      <c r="D644" s="63">
        <f>'DRS County Waste Raw'!D643</f>
        <v>839631</v>
      </c>
      <c r="E644" s="68">
        <f>'DRS County Waste Raw'!E643</f>
        <v>683708.9564428312</v>
      </c>
      <c r="F644" s="9">
        <f>(INDEX('Resin Fractions'!$A$24:$I$41,MATCH('Disposed Waste by Resin'!$A644,'Resin Fractions'!$A$24:$A$41,0),MATCH('Disposed Waste by Resin'!F$1,'Resin Fractions'!$A$24:$I$24,0)))*$E644</f>
        <v>5851.3831789382293</v>
      </c>
      <c r="G644" s="9">
        <f>(INDEX('Resin Fractions'!$A$24:$I$41,MATCH('Disposed Waste by Resin'!$A644,'Resin Fractions'!$A$24:$A$41,0),MATCH('Disposed Waste by Resin'!G$1,'Resin Fractions'!$A$24:$I$24,0)))*$E644</f>
        <v>10853.732153111787</v>
      </c>
      <c r="H644" s="9">
        <f>(INDEX('Resin Fractions'!$A$24:$I$41,MATCH('Disposed Waste by Resin'!$A644,'Resin Fractions'!$A$24:$A$41,0),MATCH('Disposed Waste by Resin'!H$1,'Resin Fractions'!$A$24:$I$24,0)))*$E644</f>
        <v>14915.948717283034</v>
      </c>
      <c r="I644" s="9">
        <f>(INDEX('Resin Fractions'!$A$24:$I$41,MATCH('Disposed Waste by Resin'!$A644,'Resin Fractions'!$A$24:$A$41,0),MATCH('Disposed Waste by Resin'!I$1,'Resin Fractions'!$A$24:$I$24,0)))*$E644</f>
        <v>22669.058921550713</v>
      </c>
      <c r="J644" s="9">
        <f>(INDEX('Resin Fractions'!$A$24:$I$41,MATCH('Disposed Waste by Resin'!$A644,'Resin Fractions'!$A$24:$A$41,0),MATCH('Disposed Waste by Resin'!J$1,'Resin Fractions'!$A$24:$I$24,0)))*$E644</f>
        <v>1324.6608316255968</v>
      </c>
      <c r="K644" s="9">
        <f>(INDEX('Resin Fractions'!$A$24:$I$41,MATCH('Disposed Waste by Resin'!$A644,'Resin Fractions'!$A$24:$A$41,0),MATCH('Disposed Waste by Resin'!K$1,'Resin Fractions'!$A$24:$I$24,0)))*$E644</f>
        <v>7666.0083804388169</v>
      </c>
      <c r="L644" s="9">
        <f>(INDEX('Resin Fractions'!$A$24:$I$41,MATCH('Disposed Waste by Resin'!$A644,'Resin Fractions'!$A$24:$A$41,0),MATCH('Disposed Waste by Resin'!L$1,'Resin Fractions'!$A$24:$I$24,0)))*$E644</f>
        <v>3855.8036174966978</v>
      </c>
      <c r="M644" s="9">
        <f>(INDEX('Resin Fractions'!$A$24:$I$41,MATCH('Disposed Waste by Resin'!$A644,'Resin Fractions'!$A$24:$A$41,0),MATCH('Disposed Waste by Resin'!M$1,'Resin Fractions'!$A$24:$I$24,0)))*$E644</f>
        <v>67136.595800444877</v>
      </c>
    </row>
    <row r="645" spans="1:13" x14ac:dyDescent="0.2">
      <c r="A645" s="37">
        <f>'DRS County Waste Raw'!A644</f>
        <v>2010</v>
      </c>
      <c r="B645" s="63" t="str">
        <f>'DRS County Waste Raw'!B644</f>
        <v>kings</v>
      </c>
      <c r="C645" s="63" t="str">
        <f>'DRS County Waste Raw'!C644</f>
        <v>Central Valley </v>
      </c>
      <c r="D645" s="63">
        <f>'DRS County Waste Raw'!D644</f>
        <v>152982</v>
      </c>
      <c r="E645" s="68">
        <f>'DRS County Waste Raw'!E644</f>
        <v>87775.344827586188</v>
      </c>
      <c r="F645" s="9">
        <f>(INDEX('Resin Fractions'!$A$24:$I$41,MATCH('Disposed Waste by Resin'!$A645,'Resin Fractions'!$A$24:$A$41,0),MATCH('Disposed Waste by Resin'!F$1,'Resin Fractions'!$A$24:$I$24,0)))*$E645</f>
        <v>751.20732500245686</v>
      </c>
      <c r="G645" s="9">
        <f>(INDEX('Resin Fractions'!$A$24:$I$41,MATCH('Disposed Waste by Resin'!$A645,'Resin Fractions'!$A$24:$A$41,0),MATCH('Disposed Waste by Resin'!G$1,'Resin Fractions'!$A$24:$I$24,0)))*$E645</f>
        <v>1393.4146590125977</v>
      </c>
      <c r="H645" s="9">
        <f>(INDEX('Resin Fractions'!$A$24:$I$41,MATCH('Disposed Waste by Resin'!$A645,'Resin Fractions'!$A$24:$A$41,0),MATCH('Disposed Waste by Resin'!H$1,'Resin Fractions'!$A$24:$I$24,0)))*$E645</f>
        <v>1914.9267093147757</v>
      </c>
      <c r="I645" s="9">
        <f>(INDEX('Resin Fractions'!$A$24:$I$41,MATCH('Disposed Waste by Resin'!$A645,'Resin Fractions'!$A$24:$A$41,0),MATCH('Disposed Waste by Resin'!I$1,'Resin Fractions'!$A$24:$I$24,0)))*$E645</f>
        <v>2910.2799444201228</v>
      </c>
      <c r="J645" s="9">
        <f>(INDEX('Resin Fractions'!$A$24:$I$41,MATCH('Disposed Waste by Resin'!$A645,'Resin Fractions'!$A$24:$A$41,0),MATCH('Disposed Waste by Resin'!J$1,'Resin Fractions'!$A$24:$I$24,0)))*$E645</f>
        <v>170.06148622137593</v>
      </c>
      <c r="K645" s="9">
        <f>(INDEX('Resin Fractions'!$A$24:$I$41,MATCH('Disposed Waste by Resin'!$A645,'Resin Fractions'!$A$24:$A$41,0),MATCH('Disposed Waste by Resin'!K$1,'Resin Fractions'!$A$24:$I$24,0)))*$E645</f>
        <v>984.17100244677954</v>
      </c>
      <c r="L645" s="9">
        <f>(INDEX('Resin Fractions'!$A$24:$I$41,MATCH('Disposed Waste by Resin'!$A645,'Resin Fractions'!$A$24:$A$41,0),MATCH('Disposed Waste by Resin'!L$1,'Resin Fractions'!$A$24:$I$24,0)))*$E645</f>
        <v>495.01251800776453</v>
      </c>
      <c r="M645" s="9">
        <f>(INDEX('Resin Fractions'!$A$24:$I$41,MATCH('Disposed Waste by Resin'!$A645,'Resin Fractions'!$A$24:$A$41,0),MATCH('Disposed Waste by Resin'!M$1,'Resin Fractions'!$A$24:$I$24,0)))*$E645</f>
        <v>8619.0736444258728</v>
      </c>
    </row>
    <row r="646" spans="1:13" x14ac:dyDescent="0.2">
      <c r="A646" s="37">
        <f>'DRS County Waste Raw'!A645</f>
        <v>2010</v>
      </c>
      <c r="B646" s="63" t="str">
        <f>'DRS County Waste Raw'!B645</f>
        <v>lake</v>
      </c>
      <c r="C646" s="63" t="str">
        <f>'DRS County Waste Raw'!C645</f>
        <v>Coastal </v>
      </c>
      <c r="D646" s="63">
        <f>'DRS County Waste Raw'!D645</f>
        <v>64665</v>
      </c>
      <c r="E646" s="68">
        <f>'DRS County Waste Raw'!E645</f>
        <v>37339.364791288557</v>
      </c>
      <c r="F646" s="9">
        <f>(INDEX('Resin Fractions'!$A$24:$I$41,MATCH('Disposed Waste by Resin'!$A646,'Resin Fractions'!$A$24:$A$41,0),MATCH('Disposed Waste by Resin'!F$1,'Resin Fractions'!$A$24:$I$24,0)))*$E646</f>
        <v>319.56131186099674</v>
      </c>
      <c r="G646" s="9">
        <f>(INDEX('Resin Fractions'!$A$24:$I$41,MATCH('Disposed Waste by Resin'!$A646,'Resin Fractions'!$A$24:$A$41,0),MATCH('Disposed Waste by Resin'!G$1,'Resin Fractions'!$A$24:$I$24,0)))*$E646</f>
        <v>592.75435898998035</v>
      </c>
      <c r="H646" s="9">
        <f>(INDEX('Resin Fractions'!$A$24:$I$41,MATCH('Disposed Waste by Resin'!$A646,'Resin Fractions'!$A$24:$A$41,0),MATCH('Disposed Waste by Resin'!H$1,'Resin Fractions'!$A$24:$I$24,0)))*$E646</f>
        <v>814.60399942757476</v>
      </c>
      <c r="I646" s="9">
        <f>(INDEX('Resin Fractions'!$A$24:$I$41,MATCH('Disposed Waste by Resin'!$A646,'Resin Fractions'!$A$24:$A$41,0),MATCH('Disposed Waste by Resin'!I$1,'Resin Fractions'!$A$24:$I$24,0)))*$E646</f>
        <v>1238.0242390722183</v>
      </c>
      <c r="J646" s="9">
        <f>(INDEX('Resin Fractions'!$A$24:$I$41,MATCH('Disposed Waste by Resin'!$A646,'Resin Fractions'!$A$24:$A$41,0),MATCH('Disposed Waste by Resin'!J$1,'Resin Fractions'!$A$24:$I$24,0)))*$E646</f>
        <v>72.343639132853198</v>
      </c>
      <c r="K646" s="9">
        <f>(INDEX('Resin Fractions'!$A$24:$I$41,MATCH('Disposed Waste by Resin'!$A646,'Resin Fractions'!$A$24:$A$41,0),MATCH('Disposed Waste by Resin'!K$1,'Resin Fractions'!$A$24:$I$24,0)))*$E646</f>
        <v>418.66335187348778</v>
      </c>
      <c r="L646" s="9">
        <f>(INDEX('Resin Fractions'!$A$24:$I$41,MATCH('Disposed Waste by Resin'!$A646,'Resin Fractions'!$A$24:$A$41,0),MATCH('Disposed Waste by Resin'!L$1,'Resin Fractions'!$A$24:$I$24,0)))*$E646</f>
        <v>210.57681997664113</v>
      </c>
      <c r="M646" s="9">
        <f>(INDEX('Resin Fractions'!$A$24:$I$41,MATCH('Disposed Waste by Resin'!$A646,'Resin Fractions'!$A$24:$A$41,0),MATCH('Disposed Waste by Resin'!M$1,'Resin Fractions'!$A$24:$I$24,0)))*$E646</f>
        <v>3666.5277203337523</v>
      </c>
    </row>
    <row r="647" spans="1:13" x14ac:dyDescent="0.2">
      <c r="A647" s="37">
        <f>'DRS County Waste Raw'!A646</f>
        <v>2010</v>
      </c>
      <c r="B647" s="63" t="str">
        <f>'DRS County Waste Raw'!B646</f>
        <v>lassen</v>
      </c>
      <c r="C647" s="63" t="str">
        <f>'DRS County Waste Raw'!C646</f>
        <v>Mountain </v>
      </c>
      <c r="D647" s="63">
        <f>'DRS County Waste Raw'!D646</f>
        <v>34895</v>
      </c>
      <c r="E647" s="68">
        <f>'DRS County Waste Raw'!E646</f>
        <v>18046.66061705989</v>
      </c>
      <c r="F647" s="9">
        <f>(INDEX('Resin Fractions'!$A$24:$I$41,MATCH('Disposed Waste by Resin'!$A647,'Resin Fractions'!$A$24:$A$41,0),MATCH('Disposed Waste by Resin'!F$1,'Resin Fractions'!$A$24:$I$24,0)))*$E647</f>
        <v>154.44865154329872</v>
      </c>
      <c r="G647" s="9">
        <f>(INDEX('Resin Fractions'!$A$24:$I$41,MATCH('Disposed Waste by Resin'!$A647,'Resin Fractions'!$A$24:$A$41,0),MATCH('Disposed Waste by Resin'!G$1,'Resin Fractions'!$A$24:$I$24,0)))*$E647</f>
        <v>286.48684319532862</v>
      </c>
      <c r="H647" s="9">
        <f>(INDEX('Resin Fractions'!$A$24:$I$41,MATCH('Disposed Waste by Resin'!$A647,'Resin Fractions'!$A$24:$A$41,0),MATCH('Disposed Waste by Resin'!H$1,'Resin Fractions'!$A$24:$I$24,0)))*$E647</f>
        <v>393.71001614893225</v>
      </c>
      <c r="I647" s="9">
        <f>(INDEX('Resin Fractions'!$A$24:$I$41,MATCH('Disposed Waste by Resin'!$A647,'Resin Fractions'!$A$24:$A$41,0),MATCH('Disposed Waste by Resin'!I$1,'Resin Fractions'!$A$24:$I$24,0)))*$E647</f>
        <v>598.35520510629249</v>
      </c>
      <c r="J647" s="9">
        <f>(INDEX('Resin Fractions'!$A$24:$I$41,MATCH('Disposed Waste by Resin'!$A647,'Resin Fractions'!$A$24:$A$41,0),MATCH('Disposed Waste by Resin'!J$1,'Resin Fractions'!$A$24:$I$24,0)))*$E647</f>
        <v>34.964737898761683</v>
      </c>
      <c r="K647" s="9">
        <f>(INDEX('Resin Fractions'!$A$24:$I$41,MATCH('Disposed Waste by Resin'!$A647,'Resin Fractions'!$A$24:$A$41,0),MATCH('Disposed Waste by Resin'!K$1,'Resin Fractions'!$A$24:$I$24,0)))*$E647</f>
        <v>202.34611558856207</v>
      </c>
      <c r="L647" s="9">
        <f>(INDEX('Resin Fractions'!$A$24:$I$41,MATCH('Disposed Waste by Resin'!$A647,'Resin Fractions'!$A$24:$A$41,0),MATCH('Disposed Waste by Resin'!L$1,'Resin Fractions'!$A$24:$I$24,0)))*$E647</f>
        <v>101.77485410316262</v>
      </c>
      <c r="M647" s="9">
        <f>(INDEX('Resin Fractions'!$A$24:$I$41,MATCH('Disposed Waste by Resin'!$A647,'Resin Fractions'!$A$24:$A$41,0),MATCH('Disposed Waste by Resin'!M$1,'Resin Fractions'!$A$24:$I$24,0)))*$E647</f>
        <v>1772.0864235843383</v>
      </c>
    </row>
    <row r="648" spans="1:13" x14ac:dyDescent="0.2">
      <c r="A648" s="37">
        <f>'DRS County Waste Raw'!A647</f>
        <v>2010</v>
      </c>
      <c r="B648" s="63" t="str">
        <f>'DRS County Waste Raw'!B647</f>
        <v>losangeles</v>
      </c>
      <c r="C648" s="63" t="str">
        <f>'DRS County Waste Raw'!C647</f>
        <v>Southern </v>
      </c>
      <c r="D648" s="63">
        <f>'DRS County Waste Raw'!D647</f>
        <v>9818605</v>
      </c>
      <c r="E648" s="68">
        <f>'DRS County Waste Raw'!E647</f>
        <v>7499336.4156079851</v>
      </c>
      <c r="F648" s="9">
        <f>(INDEX('Resin Fractions'!$A$24:$I$41,MATCH('Disposed Waste by Resin'!$A648,'Resin Fractions'!$A$24:$A$41,0),MATCH('Disposed Waste by Resin'!F$1,'Resin Fractions'!$A$24:$I$24,0)))*$E648</f>
        <v>64181.535932763014</v>
      </c>
      <c r="G648" s="9">
        <f>(INDEX('Resin Fractions'!$A$24:$I$41,MATCH('Disposed Waste by Resin'!$A648,'Resin Fractions'!$A$24:$A$41,0),MATCH('Disposed Waste by Resin'!G$1,'Resin Fractions'!$A$24:$I$24,0)))*$E648</f>
        <v>119050.34739426067</v>
      </c>
      <c r="H648" s="9">
        <f>(INDEX('Resin Fractions'!$A$24:$I$41,MATCH('Disposed Waste by Resin'!$A648,'Resin Fractions'!$A$24:$A$41,0),MATCH('Disposed Waste by Resin'!H$1,'Resin Fractions'!$A$24:$I$24,0)))*$E648</f>
        <v>163607.21376364637</v>
      </c>
      <c r="I648" s="9">
        <f>(INDEX('Resin Fractions'!$A$24:$I$41,MATCH('Disposed Waste by Resin'!$A648,'Resin Fractions'!$A$24:$A$41,0),MATCH('Disposed Waste by Resin'!I$1,'Resin Fractions'!$A$24:$I$24,0)))*$E648</f>
        <v>248648.05042547846</v>
      </c>
      <c r="J648" s="9">
        <f>(INDEX('Resin Fractions'!$A$24:$I$41,MATCH('Disposed Waste by Resin'!$A648,'Resin Fractions'!$A$24:$A$41,0),MATCH('Disposed Waste by Resin'!J$1,'Resin Fractions'!$A$24:$I$24,0)))*$E648</f>
        <v>14529.687112223812</v>
      </c>
      <c r="K648" s="9">
        <f>(INDEX('Resin Fractions'!$A$24:$I$41,MATCH('Disposed Waste by Resin'!$A648,'Resin Fractions'!$A$24:$A$41,0),MATCH('Disposed Waste by Resin'!K$1,'Resin Fractions'!$A$24:$I$24,0)))*$E648</f>
        <v>84085.450787257432</v>
      </c>
      <c r="L648" s="9">
        <f>(INDEX('Resin Fractions'!$A$24:$I$41,MATCH('Disposed Waste by Resin'!$A648,'Resin Fractions'!$A$24:$A$41,0),MATCH('Disposed Waste by Resin'!L$1,'Resin Fractions'!$A$24:$I$24,0)))*$E648</f>
        <v>42292.803403612888</v>
      </c>
      <c r="M648" s="9">
        <f>(INDEX('Resin Fractions'!$A$24:$I$41,MATCH('Disposed Waste by Resin'!$A648,'Resin Fractions'!$A$24:$A$41,0),MATCH('Disposed Waste by Resin'!M$1,'Resin Fractions'!$A$24:$I$24,0)))*$E648</f>
        <v>736395.08881924266</v>
      </c>
    </row>
    <row r="649" spans="1:13" x14ac:dyDescent="0.2">
      <c r="A649" s="37">
        <f>'DRS County Waste Raw'!A648</f>
        <v>2010</v>
      </c>
      <c r="B649" s="63" t="str">
        <f>'DRS County Waste Raw'!B648</f>
        <v>madera</v>
      </c>
      <c r="C649" s="63" t="str">
        <f>'DRS County Waste Raw'!C648</f>
        <v>Central Valley </v>
      </c>
      <c r="D649" s="63">
        <f>'DRS County Waste Raw'!D648</f>
        <v>150865</v>
      </c>
      <c r="E649" s="68">
        <f>'DRS County Waste Raw'!E648</f>
        <v>107538.7477313975</v>
      </c>
      <c r="F649" s="9">
        <f>(INDEX('Resin Fractions'!$A$24:$I$41,MATCH('Disposed Waste by Resin'!$A649,'Resin Fractions'!$A$24:$A$41,0),MATCH('Disposed Waste by Resin'!F$1,'Resin Fractions'!$A$24:$I$24,0)))*$E649</f>
        <v>920.34836406621821</v>
      </c>
      <c r="G649" s="9">
        <f>(INDEX('Resin Fractions'!$A$24:$I$41,MATCH('Disposed Waste by Resin'!$A649,'Resin Fractions'!$A$24:$A$41,0),MATCH('Disposed Waste by Resin'!G$1,'Resin Fractions'!$A$24:$I$24,0)))*$E649</f>
        <v>1707.1544155722088</v>
      </c>
      <c r="H649" s="9">
        <f>(INDEX('Resin Fractions'!$A$24:$I$41,MATCH('Disposed Waste by Resin'!$A649,'Resin Fractions'!$A$24:$A$41,0),MATCH('Disposed Waste by Resin'!H$1,'Resin Fractions'!$A$24:$I$24,0)))*$E649</f>
        <v>2346.0895621841769</v>
      </c>
      <c r="I649" s="9">
        <f>(INDEX('Resin Fractions'!$A$24:$I$41,MATCH('Disposed Waste by Resin'!$A649,'Resin Fractions'!$A$24:$A$41,0),MATCH('Disposed Waste by Resin'!I$1,'Resin Fractions'!$A$24:$I$24,0)))*$E649</f>
        <v>3565.5554687423005</v>
      </c>
      <c r="J649" s="9">
        <f>(INDEX('Resin Fractions'!$A$24:$I$41,MATCH('Disposed Waste by Resin'!$A649,'Resin Fractions'!$A$24:$A$41,0),MATCH('Disposed Waste by Resin'!J$1,'Resin Fractions'!$A$24:$I$24,0)))*$E649</f>
        <v>208.35234884590767</v>
      </c>
      <c r="K649" s="9">
        <f>(INDEX('Resin Fractions'!$A$24:$I$41,MATCH('Disposed Waste by Resin'!$A649,'Resin Fractions'!$A$24:$A$41,0),MATCH('Disposed Waste by Resin'!K$1,'Resin Fractions'!$A$24:$I$24,0)))*$E649</f>
        <v>1205.7658943359495</v>
      </c>
      <c r="L649" s="9">
        <f>(INDEX('Resin Fractions'!$A$24:$I$41,MATCH('Disposed Waste by Resin'!$A649,'Resin Fractions'!$A$24:$A$41,0),MATCH('Disposed Waste by Resin'!L$1,'Resin Fractions'!$A$24:$I$24,0)))*$E649</f>
        <v>606.46900792568215</v>
      </c>
      <c r="M649" s="9">
        <f>(INDEX('Resin Fractions'!$A$24:$I$41,MATCH('Disposed Waste by Resin'!$A649,'Resin Fractions'!$A$24:$A$41,0),MATCH('Disposed Waste by Resin'!M$1,'Resin Fractions'!$A$24:$I$24,0)))*$E649</f>
        <v>10559.735061672443</v>
      </c>
    </row>
    <row r="650" spans="1:13" x14ac:dyDescent="0.2">
      <c r="A650" s="37">
        <f>'DRS County Waste Raw'!A649</f>
        <v>2010</v>
      </c>
      <c r="B650" s="63" t="str">
        <f>'DRS County Waste Raw'!B649</f>
        <v>marin</v>
      </c>
      <c r="C650" s="63" t="str">
        <f>'DRS County Waste Raw'!C649</f>
        <v>Bay Area </v>
      </c>
      <c r="D650" s="63">
        <f>'DRS County Waste Raw'!D649</f>
        <v>252409</v>
      </c>
      <c r="E650" s="68">
        <f>'DRS County Waste Raw'!E649</f>
        <v>163435.6533575317</v>
      </c>
      <c r="F650" s="9">
        <f>(INDEX('Resin Fractions'!$A$24:$I$41,MATCH('Disposed Waste by Resin'!$A650,'Resin Fractions'!$A$24:$A$41,0),MATCH('Disposed Waste by Resin'!F$1,'Resin Fractions'!$A$24:$I$24,0)))*$E650</f>
        <v>1398.730591260002</v>
      </c>
      <c r="G650" s="9">
        <f>(INDEX('Resin Fractions'!$A$24:$I$41,MATCH('Disposed Waste by Resin'!$A650,'Resin Fractions'!$A$24:$A$41,0),MATCH('Disposed Waste by Resin'!G$1,'Resin Fractions'!$A$24:$I$24,0)))*$E650</f>
        <v>2594.5057309773579</v>
      </c>
      <c r="H650" s="9">
        <f>(INDEX('Resin Fractions'!$A$24:$I$41,MATCH('Disposed Waste by Resin'!$A650,'Resin Fractions'!$A$24:$A$41,0),MATCH('Disposed Waste by Resin'!H$1,'Resin Fractions'!$A$24:$I$24,0)))*$E650</f>
        <v>3565.5490557559015</v>
      </c>
      <c r="I650" s="9">
        <f>(INDEX('Resin Fractions'!$A$24:$I$41,MATCH('Disposed Waste by Resin'!$A650,'Resin Fractions'!$A$24:$A$41,0),MATCH('Disposed Waste by Resin'!I$1,'Resin Fractions'!$A$24:$I$24,0)))*$E650</f>
        <v>5418.8736609797716</v>
      </c>
      <c r="J650" s="9">
        <f>(INDEX('Resin Fractions'!$A$24:$I$41,MATCH('Disposed Waste by Resin'!$A650,'Resin Fractions'!$A$24:$A$41,0),MATCH('Disposed Waste by Resin'!J$1,'Resin Fractions'!$A$24:$I$24,0)))*$E650</f>
        <v>316.65053741615458</v>
      </c>
      <c r="K650" s="9">
        <f>(INDEX('Resin Fractions'!$A$24:$I$41,MATCH('Disposed Waste by Resin'!$A650,'Resin Fractions'!$A$24:$A$41,0),MATCH('Disposed Waste by Resin'!K$1,'Resin Fractions'!$A$24:$I$24,0)))*$E650</f>
        <v>1832.5035477374115</v>
      </c>
      <c r="L650" s="9">
        <f>(INDEX('Resin Fractions'!$A$24:$I$41,MATCH('Disposed Waste by Resin'!$A650,'Resin Fractions'!$A$24:$A$41,0),MATCH('Disposed Waste by Resin'!L$1,'Resin Fractions'!$A$24:$I$24,0)))*$E650</f>
        <v>921.70181113694343</v>
      </c>
      <c r="M650" s="9">
        <f>(INDEX('Resin Fractions'!$A$24:$I$41,MATCH('Disposed Waste by Resin'!$A650,'Resin Fractions'!$A$24:$A$41,0),MATCH('Disposed Waste by Resin'!M$1,'Resin Fractions'!$A$24:$I$24,0)))*$E650</f>
        <v>16048.514935263542</v>
      </c>
    </row>
    <row r="651" spans="1:13" x14ac:dyDescent="0.2">
      <c r="A651" s="37">
        <f>'DRS County Waste Raw'!A650</f>
        <v>2010</v>
      </c>
      <c r="B651" s="63" t="str">
        <f>'DRS County Waste Raw'!B650</f>
        <v>mariposa</v>
      </c>
      <c r="C651" s="63" t="str">
        <f>'DRS County Waste Raw'!C650</f>
        <v>Mountain </v>
      </c>
      <c r="D651" s="63">
        <f>'DRS County Waste Raw'!D650</f>
        <v>18251</v>
      </c>
      <c r="E651" s="68">
        <f>'DRS County Waste Raw'!E650</f>
        <v>10898.121597096189</v>
      </c>
      <c r="F651" s="9">
        <f>(INDEX('Resin Fractions'!$A$24:$I$41,MATCH('Disposed Waste by Resin'!$A651,'Resin Fractions'!$A$24:$A$41,0),MATCH('Disposed Waste by Resin'!F$1,'Resin Fractions'!$A$24:$I$24,0)))*$E651</f>
        <v>93.269343328551471</v>
      </c>
      <c r="G651" s="9">
        <f>(INDEX('Resin Fractions'!$A$24:$I$41,MATCH('Disposed Waste by Resin'!$A651,'Resin Fractions'!$A$24:$A$41,0),MATCH('Disposed Waste by Resin'!G$1,'Resin Fractions'!$A$24:$I$24,0)))*$E651</f>
        <v>173.00532876201308</v>
      </c>
      <c r="H651" s="9">
        <f>(INDEX('Resin Fractions'!$A$24:$I$41,MATCH('Disposed Waste by Resin'!$A651,'Resin Fractions'!$A$24:$A$41,0),MATCH('Disposed Waste by Resin'!H$1,'Resin Fractions'!$A$24:$I$24,0)))*$E651</f>
        <v>237.75587744636141</v>
      </c>
      <c r="I651" s="9">
        <f>(INDEX('Resin Fractions'!$A$24:$I$41,MATCH('Disposed Waste by Resin'!$A651,'Resin Fractions'!$A$24:$A$41,0),MATCH('Disposed Waste by Resin'!I$1,'Resin Fractions'!$A$24:$I$24,0)))*$E651</f>
        <v>361.33819557394548</v>
      </c>
      <c r="J651" s="9">
        <f>(INDEX('Resin Fractions'!$A$24:$I$41,MATCH('Disposed Waste by Resin'!$A651,'Resin Fractions'!$A$24:$A$41,0),MATCH('Disposed Waste by Resin'!J$1,'Resin Fractions'!$A$24:$I$24,0)))*$E651</f>
        <v>21.114707774306329</v>
      </c>
      <c r="K651" s="9">
        <f>(INDEX('Resin Fractions'!$A$24:$I$41,MATCH('Disposed Waste by Resin'!$A651,'Resin Fractions'!$A$24:$A$41,0),MATCH('Disposed Waste by Resin'!K$1,'Resin Fractions'!$A$24:$I$24,0)))*$E651</f>
        <v>122.19394042904619</v>
      </c>
      <c r="L651" s="9">
        <f>(INDEX('Resin Fractions'!$A$24:$I$41,MATCH('Disposed Waste by Resin'!$A651,'Resin Fractions'!$A$24:$A$41,0),MATCH('Disposed Waste by Resin'!L$1,'Resin Fractions'!$A$24:$I$24,0)))*$E651</f>
        <v>61.460386443710412</v>
      </c>
      <c r="M651" s="9">
        <f>(INDEX('Resin Fractions'!$A$24:$I$41,MATCH('Disposed Waste by Resin'!$A651,'Resin Fractions'!$A$24:$A$41,0),MATCH('Disposed Waste by Resin'!M$1,'Resin Fractions'!$A$24:$I$24,0)))*$E651</f>
        <v>1070.1377797579344</v>
      </c>
    </row>
    <row r="652" spans="1:13" x14ac:dyDescent="0.2">
      <c r="A652" s="37">
        <f>'DRS County Waste Raw'!A651</f>
        <v>2010</v>
      </c>
      <c r="B652" s="63" t="str">
        <f>'DRS County Waste Raw'!B651</f>
        <v>mendocino</v>
      </c>
      <c r="C652" s="63" t="str">
        <f>'DRS County Waste Raw'!C651</f>
        <v>Coastal </v>
      </c>
      <c r="D652" s="63">
        <f>'DRS County Waste Raw'!D651</f>
        <v>87841</v>
      </c>
      <c r="E652" s="68">
        <f>'DRS County Waste Raw'!E651</f>
        <v>44028.666061705982</v>
      </c>
      <c r="F652" s="9">
        <f>(INDEX('Resin Fractions'!$A$24:$I$41,MATCH('Disposed Waste by Resin'!$A652,'Resin Fractions'!$A$24:$A$41,0),MATCH('Disposed Waste by Resin'!F$1,'Resin Fractions'!$A$24:$I$24,0)))*$E652</f>
        <v>376.81032778176962</v>
      </c>
      <c r="G652" s="9">
        <f>(INDEX('Resin Fractions'!$A$24:$I$41,MATCH('Disposed Waste by Resin'!$A652,'Resin Fractions'!$A$24:$A$41,0),MATCH('Disposed Waste by Resin'!G$1,'Resin Fractions'!$A$24:$I$24,0)))*$E652</f>
        <v>698.94557324336859</v>
      </c>
      <c r="H652" s="9">
        <f>(INDEX('Resin Fractions'!$A$24:$I$41,MATCH('Disposed Waste by Resin'!$A652,'Resin Fractions'!$A$24:$A$41,0),MATCH('Disposed Waste by Resin'!H$1,'Resin Fractions'!$A$24:$I$24,0)))*$E652</f>
        <v>960.53930386342574</v>
      </c>
      <c r="I652" s="9">
        <f>(INDEX('Resin Fractions'!$A$24:$I$41,MATCH('Disposed Waste by Resin'!$A652,'Resin Fractions'!$A$24:$A$41,0),MATCH('Disposed Waste by Resin'!I$1,'Resin Fractions'!$A$24:$I$24,0)))*$E652</f>
        <v>1459.8147585822201</v>
      </c>
      <c r="J652" s="9">
        <f>(INDEX('Resin Fractions'!$A$24:$I$41,MATCH('Disposed Waste by Resin'!$A652,'Resin Fractions'!$A$24:$A$41,0),MATCH('Disposed Waste by Resin'!J$1,'Resin Fractions'!$A$24:$I$24,0)))*$E652</f>
        <v>85.303913092064136</v>
      </c>
      <c r="K652" s="9">
        <f>(INDEX('Resin Fractions'!$A$24:$I$41,MATCH('Disposed Waste by Resin'!$A652,'Resin Fractions'!$A$24:$A$41,0),MATCH('Disposed Waste by Resin'!K$1,'Resin Fractions'!$A$24:$I$24,0)))*$E652</f>
        <v>493.66637635498421</v>
      </c>
      <c r="L652" s="9">
        <f>(INDEX('Resin Fractions'!$A$24:$I$41,MATCH('Disposed Waste by Resin'!$A652,'Resin Fractions'!$A$24:$A$41,0),MATCH('Disposed Waste by Resin'!L$1,'Resin Fractions'!$A$24:$I$24,0)))*$E652</f>
        <v>248.30139824045892</v>
      </c>
      <c r="M652" s="9">
        <f>(INDEX('Resin Fractions'!$A$24:$I$41,MATCH('Disposed Waste by Resin'!$A652,'Resin Fractions'!$A$24:$A$41,0),MATCH('Disposed Waste by Resin'!M$1,'Resin Fractions'!$A$24:$I$24,0)))*$E652</f>
        <v>4323.3816511582909</v>
      </c>
    </row>
    <row r="653" spans="1:13" x14ac:dyDescent="0.2">
      <c r="A653" s="37">
        <f>'DRS County Waste Raw'!A652</f>
        <v>2010</v>
      </c>
      <c r="B653" s="63" t="str">
        <f>'DRS County Waste Raw'!B652</f>
        <v>merced</v>
      </c>
      <c r="C653" s="63" t="str">
        <f>'DRS County Waste Raw'!C652</f>
        <v>Central Valley </v>
      </c>
      <c r="D653" s="63">
        <f>'DRS County Waste Raw'!D652</f>
        <v>255793</v>
      </c>
      <c r="E653" s="68">
        <f>'DRS County Waste Raw'!E652</f>
        <v>192846.19782214149</v>
      </c>
      <c r="F653" s="9">
        <f>(INDEX('Resin Fractions'!$A$24:$I$41,MATCH('Disposed Waste by Resin'!$A653,'Resin Fractions'!$A$24:$A$41,0),MATCH('Disposed Waste by Resin'!F$1,'Resin Fractions'!$A$24:$I$24,0)))*$E653</f>
        <v>1650.4347170315682</v>
      </c>
      <c r="G653" s="9">
        <f>(INDEX('Resin Fractions'!$A$24:$I$41,MATCH('Disposed Waste by Resin'!$A653,'Resin Fractions'!$A$24:$A$41,0),MATCH('Disposed Waste by Resin'!G$1,'Resin Fractions'!$A$24:$I$24,0)))*$E653</f>
        <v>3061.3917781586783</v>
      </c>
      <c r="H653" s="9">
        <f>(INDEX('Resin Fractions'!$A$24:$I$41,MATCH('Disposed Waste by Resin'!$A653,'Resin Fractions'!$A$24:$A$41,0),MATCH('Disposed Waste by Resin'!H$1,'Resin Fractions'!$A$24:$I$24,0)))*$E653</f>
        <v>4207.1761236004822</v>
      </c>
      <c r="I653" s="9">
        <f>(INDEX('Resin Fractions'!$A$24:$I$41,MATCH('Disposed Waste by Resin'!$A653,'Resin Fractions'!$A$24:$A$41,0),MATCH('Disposed Waste by Resin'!I$1,'Resin Fractions'!$A$24:$I$24,0)))*$E653</f>
        <v>6394.0098780798826</v>
      </c>
      <c r="J653" s="9">
        <f>(INDEX('Resin Fractions'!$A$24:$I$41,MATCH('Disposed Waste by Resin'!$A653,'Resin Fractions'!$A$24:$A$41,0),MATCH('Disposed Waste by Resin'!J$1,'Resin Fractions'!$A$24:$I$24,0)))*$E653</f>
        <v>373.63238023381433</v>
      </c>
      <c r="K653" s="9">
        <f>(INDEX('Resin Fractions'!$A$24:$I$41,MATCH('Disposed Waste by Resin'!$A653,'Resin Fractions'!$A$24:$A$41,0),MATCH('Disposed Waste by Resin'!K$1,'Resin Fractions'!$A$24:$I$24,0)))*$E653</f>
        <v>2162.2659096523225</v>
      </c>
      <c r="L653" s="9">
        <f>(INDEX('Resin Fractions'!$A$24:$I$41,MATCH('Disposed Waste by Resin'!$A653,'Resin Fractions'!$A$24:$A$41,0),MATCH('Disposed Waste by Resin'!L$1,'Resin Fractions'!$A$24:$I$24,0)))*$E653</f>
        <v>1087.5637362595699</v>
      </c>
      <c r="M653" s="9">
        <f>(INDEX('Resin Fractions'!$A$24:$I$41,MATCH('Disposed Waste by Resin'!$A653,'Resin Fractions'!$A$24:$A$41,0),MATCH('Disposed Waste by Resin'!M$1,'Resin Fractions'!$A$24:$I$24,0)))*$E653</f>
        <v>18936.474523016317</v>
      </c>
    </row>
    <row r="654" spans="1:13" x14ac:dyDescent="0.2">
      <c r="A654" s="37">
        <f>'DRS County Waste Raw'!A653</f>
        <v>2010</v>
      </c>
      <c r="B654" s="63" t="str">
        <f>'DRS County Waste Raw'!B653</f>
        <v>modoc</v>
      </c>
      <c r="C654" s="63" t="str">
        <f>'DRS County Waste Raw'!C653</f>
        <v>Mountain </v>
      </c>
      <c r="D654" s="63">
        <f>'DRS County Waste Raw'!D653</f>
        <v>9686</v>
      </c>
      <c r="E654" s="68">
        <f>'DRS County Waste Raw'!E653</f>
        <v>0</v>
      </c>
      <c r="F654" s="9">
        <f>(INDEX('Resin Fractions'!$A$24:$I$41,MATCH('Disposed Waste by Resin'!$A654,'Resin Fractions'!$A$24:$A$41,0),MATCH('Disposed Waste by Resin'!F$1,'Resin Fractions'!$A$24:$I$24,0)))*$E654</f>
        <v>0</v>
      </c>
      <c r="G654" s="9">
        <f>(INDEX('Resin Fractions'!$A$24:$I$41,MATCH('Disposed Waste by Resin'!$A654,'Resin Fractions'!$A$24:$A$41,0),MATCH('Disposed Waste by Resin'!G$1,'Resin Fractions'!$A$24:$I$24,0)))*$E654</f>
        <v>0</v>
      </c>
      <c r="H654" s="9">
        <f>(INDEX('Resin Fractions'!$A$24:$I$41,MATCH('Disposed Waste by Resin'!$A654,'Resin Fractions'!$A$24:$A$41,0),MATCH('Disposed Waste by Resin'!H$1,'Resin Fractions'!$A$24:$I$24,0)))*$E654</f>
        <v>0</v>
      </c>
      <c r="I654" s="9">
        <f>(INDEX('Resin Fractions'!$A$24:$I$41,MATCH('Disposed Waste by Resin'!$A654,'Resin Fractions'!$A$24:$A$41,0),MATCH('Disposed Waste by Resin'!I$1,'Resin Fractions'!$A$24:$I$24,0)))*$E654</f>
        <v>0</v>
      </c>
      <c r="J654" s="9">
        <f>(INDEX('Resin Fractions'!$A$24:$I$41,MATCH('Disposed Waste by Resin'!$A654,'Resin Fractions'!$A$24:$A$41,0),MATCH('Disposed Waste by Resin'!J$1,'Resin Fractions'!$A$24:$I$24,0)))*$E654</f>
        <v>0</v>
      </c>
      <c r="K654" s="9">
        <f>(INDEX('Resin Fractions'!$A$24:$I$41,MATCH('Disposed Waste by Resin'!$A654,'Resin Fractions'!$A$24:$A$41,0),MATCH('Disposed Waste by Resin'!K$1,'Resin Fractions'!$A$24:$I$24,0)))*$E654</f>
        <v>0</v>
      </c>
      <c r="L654" s="9">
        <f>(INDEX('Resin Fractions'!$A$24:$I$41,MATCH('Disposed Waste by Resin'!$A654,'Resin Fractions'!$A$24:$A$41,0),MATCH('Disposed Waste by Resin'!L$1,'Resin Fractions'!$A$24:$I$24,0)))*$E654</f>
        <v>0</v>
      </c>
      <c r="M654" s="9">
        <f>(INDEX('Resin Fractions'!$A$24:$I$41,MATCH('Disposed Waste by Resin'!$A654,'Resin Fractions'!$A$24:$A$41,0),MATCH('Disposed Waste by Resin'!M$1,'Resin Fractions'!$A$24:$I$24,0)))*$E654</f>
        <v>0</v>
      </c>
    </row>
    <row r="655" spans="1:13" x14ac:dyDescent="0.2">
      <c r="A655" s="37">
        <f>'DRS County Waste Raw'!A654</f>
        <v>2010</v>
      </c>
      <c r="B655" s="63" t="str">
        <f>'DRS County Waste Raw'!B654</f>
        <v>mono</v>
      </c>
      <c r="C655" s="63" t="str">
        <f>'DRS County Waste Raw'!C654</f>
        <v>Mountain </v>
      </c>
      <c r="D655" s="63">
        <f>'DRS County Waste Raw'!D654</f>
        <v>14202</v>
      </c>
      <c r="E655" s="68">
        <f>'DRS County Waste Raw'!E654</f>
        <v>18738.07622504537</v>
      </c>
      <c r="F655" s="9">
        <f>(INDEX('Resin Fractions'!$A$24:$I$41,MATCH('Disposed Waste by Resin'!$A655,'Resin Fractions'!$A$24:$A$41,0),MATCH('Disposed Waste by Resin'!F$1,'Resin Fractions'!$A$24:$I$24,0)))*$E655</f>
        <v>160.36599052225631</v>
      </c>
      <c r="G655" s="9">
        <f>(INDEX('Resin Fractions'!$A$24:$I$41,MATCH('Disposed Waste by Resin'!$A655,'Resin Fractions'!$A$24:$A$41,0),MATCH('Disposed Waste by Resin'!G$1,'Resin Fractions'!$A$24:$I$24,0)))*$E655</f>
        <v>297.46291677874206</v>
      </c>
      <c r="H655" s="9">
        <f>(INDEX('Resin Fractions'!$A$24:$I$41,MATCH('Disposed Waste by Resin'!$A655,'Resin Fractions'!$A$24:$A$41,0),MATCH('Disposed Waste by Resin'!H$1,'Resin Fractions'!$A$24:$I$24,0)))*$E655</f>
        <v>408.79409491352402</v>
      </c>
      <c r="I655" s="9">
        <f>(INDEX('Resin Fractions'!$A$24:$I$41,MATCH('Disposed Waste by Resin'!$A655,'Resin Fractions'!$A$24:$A$41,0),MATCH('Disposed Waste by Resin'!I$1,'Resin Fractions'!$A$24:$I$24,0)))*$E655</f>
        <v>621.2797858200646</v>
      </c>
      <c r="J655" s="9">
        <f>(INDEX('Resin Fractions'!$A$24:$I$41,MATCH('Disposed Waste by Resin'!$A655,'Resin Fractions'!$A$24:$A$41,0),MATCH('Disposed Waste by Resin'!J$1,'Resin Fractions'!$A$24:$I$24,0)))*$E655</f>
        <v>36.304330082895291</v>
      </c>
      <c r="K655" s="9">
        <f>(INDEX('Resin Fractions'!$A$24:$I$41,MATCH('Disposed Waste by Resin'!$A655,'Resin Fractions'!$A$24:$A$41,0),MATCH('Disposed Waste by Resin'!K$1,'Resin Fractions'!$A$24:$I$24,0)))*$E655</f>
        <v>210.09853391690979</v>
      </c>
      <c r="L655" s="9">
        <f>(INDEX('Resin Fractions'!$A$24:$I$41,MATCH('Disposed Waste by Resin'!$A655,'Resin Fractions'!$A$24:$A$41,0),MATCH('Disposed Waste by Resin'!L$1,'Resin Fractions'!$A$24:$I$24,0)))*$E655</f>
        <v>105.674119685896</v>
      </c>
      <c r="M655" s="9">
        <f>(INDEX('Resin Fractions'!$A$24:$I$41,MATCH('Disposed Waste by Resin'!$A655,'Resin Fractions'!$A$24:$A$41,0),MATCH('Disposed Waste by Resin'!M$1,'Resin Fractions'!$A$24:$I$24,0)))*$E655</f>
        <v>1839.979771720288</v>
      </c>
    </row>
    <row r="656" spans="1:13" x14ac:dyDescent="0.2">
      <c r="A656" s="37">
        <f>'DRS County Waste Raw'!A655</f>
        <v>2010</v>
      </c>
      <c r="B656" s="63" t="str">
        <f>'DRS County Waste Raw'!B655</f>
        <v>monterey</v>
      </c>
      <c r="C656" s="63" t="str">
        <f>'DRS County Waste Raw'!C655</f>
        <v>Coastal </v>
      </c>
      <c r="D656" s="63">
        <f>'DRS County Waste Raw'!D655</f>
        <v>415057</v>
      </c>
      <c r="E656" s="68">
        <f>'DRS County Waste Raw'!E655</f>
        <v>313051.85117967328</v>
      </c>
      <c r="F656" s="9">
        <f>(INDEX('Resin Fractions'!$A$24:$I$41,MATCH('Disposed Waste by Resin'!$A656,'Resin Fractions'!$A$24:$A$41,0),MATCH('Disposed Waste by Resin'!F$1,'Resin Fractions'!$A$24:$I$24,0)))*$E656</f>
        <v>2679.190200547534</v>
      </c>
      <c r="G656" s="9">
        <f>(INDEX('Resin Fractions'!$A$24:$I$41,MATCH('Disposed Waste by Resin'!$A656,'Resin Fractions'!$A$24:$A$41,0),MATCH('Disposed Waste by Resin'!G$1,'Resin Fractions'!$A$24:$I$24,0)))*$E656</f>
        <v>4969.6305872864395</v>
      </c>
      <c r="H656" s="9">
        <f>(INDEX('Resin Fractions'!$A$24:$I$41,MATCH('Disposed Waste by Resin'!$A656,'Resin Fractions'!$A$24:$A$41,0),MATCH('Disposed Waste by Resin'!H$1,'Resin Fractions'!$A$24:$I$24,0)))*$E656</f>
        <v>6829.6097543326059</v>
      </c>
      <c r="I656" s="9">
        <f>(INDEX('Resin Fractions'!$A$24:$I$41,MATCH('Disposed Waste by Resin'!$A656,'Resin Fractions'!$A$24:$A$41,0),MATCH('Disposed Waste by Resin'!I$1,'Resin Fractions'!$A$24:$I$24,0)))*$E656</f>
        <v>10379.549357981718</v>
      </c>
      <c r="J656" s="9">
        <f>(INDEX('Resin Fractions'!$A$24:$I$41,MATCH('Disposed Waste by Resin'!$A656,'Resin Fractions'!$A$24:$A$41,0),MATCH('Disposed Waste by Resin'!J$1,'Resin Fractions'!$A$24:$I$24,0)))*$E656</f>
        <v>606.52639053189432</v>
      </c>
      <c r="K656" s="9">
        <f>(INDEX('Resin Fractions'!$A$24:$I$41,MATCH('Disposed Waste by Resin'!$A656,'Resin Fractions'!$A$24:$A$41,0),MATCH('Disposed Waste by Resin'!K$1,'Resin Fractions'!$A$24:$I$24,0)))*$E656</f>
        <v>3510.058032793851</v>
      </c>
      <c r="L656" s="9">
        <f>(INDEX('Resin Fractions'!$A$24:$I$41,MATCH('Disposed Waste by Resin'!$A656,'Resin Fractions'!$A$24:$A$41,0),MATCH('Disposed Waste by Resin'!L$1,'Resin Fractions'!$A$24:$I$24,0)))*$E656</f>
        <v>1765.4682579012724</v>
      </c>
      <c r="M656" s="9">
        <f>(INDEX('Resin Fractions'!$A$24:$I$41,MATCH('Disposed Waste by Resin'!$A656,'Resin Fractions'!$A$24:$A$41,0),MATCH('Disposed Waste by Resin'!M$1,'Resin Fractions'!$A$24:$I$24,0)))*$E656</f>
        <v>30740.032581375315</v>
      </c>
    </row>
    <row r="657" spans="1:13" x14ac:dyDescent="0.2">
      <c r="A657" s="37">
        <f>'DRS County Waste Raw'!A656</f>
        <v>2010</v>
      </c>
      <c r="B657" s="63" t="str">
        <f>'DRS County Waste Raw'!B656</f>
        <v>napa</v>
      </c>
      <c r="C657" s="63" t="str">
        <f>'DRS County Waste Raw'!C656</f>
        <v>Bay Area </v>
      </c>
      <c r="D657" s="63">
        <f>'DRS County Waste Raw'!D656</f>
        <v>136484</v>
      </c>
      <c r="E657" s="68">
        <f>'DRS County Waste Raw'!E656</f>
        <v>104220.5989110708</v>
      </c>
      <c r="F657" s="9">
        <f>(INDEX('Resin Fractions'!$A$24:$I$41,MATCH('Disposed Waste by Resin'!$A657,'Resin Fractions'!$A$24:$A$41,0),MATCH('Disposed Waste by Resin'!F$1,'Resin Fractions'!$A$24:$I$24,0)))*$E657</f>
        <v>891.95066646475811</v>
      </c>
      <c r="G657" s="9">
        <f>(INDEX('Resin Fractions'!$A$24:$I$41,MATCH('Disposed Waste by Resin'!$A657,'Resin Fractions'!$A$24:$A$41,0),MATCH('Disposed Waste by Resin'!G$1,'Resin Fractions'!$A$24:$I$24,0)))*$E657</f>
        <v>1654.4795190382169</v>
      </c>
      <c r="H657" s="9">
        <f>(INDEX('Resin Fractions'!$A$24:$I$41,MATCH('Disposed Waste by Resin'!$A657,'Resin Fractions'!$A$24:$A$41,0),MATCH('Disposed Waste by Resin'!H$1,'Resin Fractions'!$A$24:$I$24,0)))*$E657</f>
        <v>2273.7000795338286</v>
      </c>
      <c r="I657" s="9">
        <f>(INDEX('Resin Fractions'!$A$24:$I$41,MATCH('Disposed Waste by Resin'!$A657,'Resin Fractions'!$A$24:$A$41,0),MATCH('Disposed Waste by Resin'!I$1,'Resin Fractions'!$A$24:$I$24,0)))*$E657</f>
        <v>3455.5389033461015</v>
      </c>
      <c r="J657" s="9">
        <f>(INDEX('Resin Fractions'!$A$24:$I$41,MATCH('Disposed Waste by Resin'!$A657,'Resin Fractions'!$A$24:$A$41,0),MATCH('Disposed Waste by Resin'!J$1,'Resin Fractions'!$A$24:$I$24,0)))*$E657</f>
        <v>201.92355815306706</v>
      </c>
      <c r="K657" s="9">
        <f>(INDEX('Resin Fractions'!$A$24:$I$41,MATCH('Disposed Waste by Resin'!$A657,'Resin Fractions'!$A$24:$A$41,0),MATCH('Disposed Waste by Resin'!K$1,'Resin Fractions'!$A$24:$I$24,0)))*$E657</f>
        <v>1168.5615306597592</v>
      </c>
      <c r="L657" s="9">
        <f>(INDEX('Resin Fractions'!$A$24:$I$41,MATCH('Disposed Waste by Resin'!$A657,'Resin Fractions'!$A$24:$A$41,0),MATCH('Disposed Waste by Resin'!L$1,'Resin Fractions'!$A$24:$I$24,0)))*$E657</f>
        <v>587.75617682372797</v>
      </c>
      <c r="M657" s="9">
        <f>(INDEX('Resin Fractions'!$A$24:$I$41,MATCH('Disposed Waste by Resin'!$A657,'Resin Fractions'!$A$24:$A$41,0),MATCH('Disposed Waste by Resin'!M$1,'Resin Fractions'!$A$24:$I$24,0)))*$E657</f>
        <v>10233.910434019459</v>
      </c>
    </row>
    <row r="658" spans="1:13" x14ac:dyDescent="0.2">
      <c r="A658" s="37">
        <f>'DRS County Waste Raw'!A657</f>
        <v>2010</v>
      </c>
      <c r="B658" s="63" t="str">
        <f>'DRS County Waste Raw'!B657</f>
        <v>nevada</v>
      </c>
      <c r="C658" s="63" t="str">
        <f>'DRS County Waste Raw'!C657</f>
        <v>Mountain </v>
      </c>
      <c r="D658" s="63">
        <f>'DRS County Waste Raw'!D657</f>
        <v>98764</v>
      </c>
      <c r="E658" s="68">
        <f>'DRS County Waste Raw'!E657</f>
        <v>48299.210526315786</v>
      </c>
      <c r="F658" s="9">
        <f>(INDEX('Resin Fractions'!$A$24:$I$41,MATCH('Disposed Waste by Resin'!$A658,'Resin Fractions'!$A$24:$A$41,0),MATCH('Disposed Waste by Resin'!F$1,'Resin Fractions'!$A$24:$I$24,0)))*$E658</f>
        <v>413.35890859184855</v>
      </c>
      <c r="G658" s="9">
        <f>(INDEX('Resin Fractions'!$A$24:$I$41,MATCH('Disposed Waste by Resin'!$A658,'Resin Fractions'!$A$24:$A$41,0),MATCH('Disposed Waste by Resin'!G$1,'Resin Fractions'!$A$24:$I$24,0)))*$E658</f>
        <v>766.73954512284138</v>
      </c>
      <c r="H658" s="9">
        <f>(INDEX('Resin Fractions'!$A$24:$I$41,MATCH('Disposed Waste by Resin'!$A658,'Resin Fractions'!$A$24:$A$41,0),MATCH('Disposed Waste by Resin'!H$1,'Resin Fractions'!$A$24:$I$24,0)))*$E658</f>
        <v>1053.7064645810622</v>
      </c>
      <c r="I658" s="9">
        <f>(INDEX('Resin Fractions'!$A$24:$I$41,MATCH('Disposed Waste by Resin'!$A658,'Resin Fractions'!$A$24:$A$41,0),MATCH('Disposed Waste by Resin'!I$1,'Resin Fractions'!$A$24:$I$24,0)))*$E658</f>
        <v>1601.4089605932868</v>
      </c>
      <c r="J658" s="9">
        <f>(INDEX('Resin Fractions'!$A$24:$I$41,MATCH('Disposed Waste by Resin'!$A658,'Resin Fractions'!$A$24:$A$41,0),MATCH('Disposed Waste by Resin'!J$1,'Resin Fractions'!$A$24:$I$24,0)))*$E658</f>
        <v>93.57793514293239</v>
      </c>
      <c r="K658" s="9">
        <f>(INDEX('Resin Fractions'!$A$24:$I$41,MATCH('Disposed Waste by Resin'!$A658,'Resin Fractions'!$A$24:$A$41,0),MATCH('Disposed Waste by Resin'!K$1,'Resin Fractions'!$A$24:$I$24,0)))*$E658</f>
        <v>541.54936713085942</v>
      </c>
      <c r="L658" s="9">
        <f>(INDEX('Resin Fractions'!$A$24:$I$41,MATCH('Disposed Waste by Resin'!$A658,'Resin Fractions'!$A$24:$A$41,0),MATCH('Disposed Waste by Resin'!L$1,'Resin Fractions'!$A$24:$I$24,0)))*$E658</f>
        <v>272.38530212990554</v>
      </c>
      <c r="M658" s="9">
        <f>(INDEX('Resin Fractions'!$A$24:$I$41,MATCH('Disposed Waste by Resin'!$A658,'Resin Fractions'!$A$24:$A$41,0),MATCH('Disposed Waste by Resin'!M$1,'Resin Fractions'!$A$24:$I$24,0)))*$E658</f>
        <v>4742.7264832927358</v>
      </c>
    </row>
    <row r="659" spans="1:13" x14ac:dyDescent="0.2">
      <c r="A659" s="37">
        <f>'DRS County Waste Raw'!A658</f>
        <v>2010</v>
      </c>
      <c r="B659" s="63" t="str">
        <f>'DRS County Waste Raw'!B658</f>
        <v>orange</v>
      </c>
      <c r="C659" s="63" t="str">
        <f>'DRS County Waste Raw'!C658</f>
        <v>Southern </v>
      </c>
      <c r="D659" s="63">
        <f>'DRS County Waste Raw'!D658</f>
        <v>3010232</v>
      </c>
      <c r="E659" s="68">
        <f>'DRS County Waste Raw'!E658</f>
        <v>2544295.0725952811</v>
      </c>
      <c r="F659" s="9">
        <f>(INDEX('Resin Fractions'!$A$24:$I$41,MATCH('Disposed Waste by Resin'!$A659,'Resin Fractions'!$A$24:$A$41,0),MATCH('Disposed Waste by Resin'!F$1,'Resin Fractions'!$A$24:$I$24,0)))*$E659</f>
        <v>21774.828674903118</v>
      </c>
      <c r="G659" s="9">
        <f>(INDEX('Resin Fractions'!$A$24:$I$41,MATCH('Disposed Waste by Resin'!$A659,'Resin Fractions'!$A$24:$A$41,0),MATCH('Disposed Waste by Resin'!G$1,'Resin Fractions'!$A$24:$I$24,0)))*$E659</f>
        <v>40390.135270577441</v>
      </c>
      <c r="H659" s="9">
        <f>(INDEX('Resin Fractions'!$A$24:$I$41,MATCH('Disposed Waste by Resin'!$A659,'Resin Fractions'!$A$24:$A$41,0),MATCH('Disposed Waste by Resin'!H$1,'Resin Fractions'!$A$24:$I$24,0)))*$E659</f>
        <v>55506.914845630505</v>
      </c>
      <c r="I659" s="9">
        <f>(INDEX('Resin Fractions'!$A$24:$I$41,MATCH('Disposed Waste by Resin'!$A659,'Resin Fractions'!$A$24:$A$41,0),MATCH('Disposed Waste by Resin'!I$1,'Resin Fractions'!$A$24:$I$24,0)))*$E659</f>
        <v>84358.665146865402</v>
      </c>
      <c r="J659" s="9">
        <f>(INDEX('Resin Fractions'!$A$24:$I$41,MATCH('Disposed Waste by Resin'!$A659,'Resin Fractions'!$A$24:$A$41,0),MATCH('Disposed Waste by Resin'!J$1,'Resin Fractions'!$A$24:$I$24,0)))*$E659</f>
        <v>4929.4776600557598</v>
      </c>
      <c r="K659" s="9">
        <f>(INDEX('Resin Fractions'!$A$24:$I$41,MATCH('Disposed Waste by Resin'!$A659,'Resin Fractions'!$A$24:$A$41,0),MATCH('Disposed Waste by Resin'!K$1,'Resin Fractions'!$A$24:$I$24,0)))*$E659</f>
        <v>28527.617146193556</v>
      </c>
      <c r="L659" s="9">
        <f>(INDEX('Resin Fractions'!$A$24:$I$41,MATCH('Disposed Waste by Resin'!$A659,'Resin Fractions'!$A$24:$A$41,0),MATCH('Disposed Waste by Resin'!L$1,'Resin Fractions'!$A$24:$I$24,0)))*$E659</f>
        <v>14348.652379709178</v>
      </c>
      <c r="M659" s="9">
        <f>(INDEX('Resin Fractions'!$A$24:$I$41,MATCH('Disposed Waste by Resin'!$A659,'Resin Fractions'!$A$24:$A$41,0),MATCH('Disposed Waste by Resin'!M$1,'Resin Fractions'!$A$24:$I$24,0)))*$E659</f>
        <v>249836.29112393493</v>
      </c>
    </row>
    <row r="660" spans="1:13" x14ac:dyDescent="0.2">
      <c r="A660" s="37">
        <f>'DRS County Waste Raw'!A659</f>
        <v>2010</v>
      </c>
      <c r="B660" s="63" t="str">
        <f>'DRS County Waste Raw'!B659</f>
        <v>placer</v>
      </c>
      <c r="C660" s="63" t="str">
        <f>'DRS County Waste Raw'!C659</f>
        <v>Central Valley </v>
      </c>
      <c r="D660" s="63">
        <f>'DRS County Waste Raw'!D659</f>
        <v>348432</v>
      </c>
      <c r="E660" s="68">
        <f>'DRS County Waste Raw'!E659</f>
        <v>198147.0961887477</v>
      </c>
      <c r="F660" s="9">
        <f>(INDEX('Resin Fractions'!$A$24:$I$41,MATCH('Disposed Waste by Resin'!$A660,'Resin Fractions'!$A$24:$A$41,0),MATCH('Disposed Waste by Resin'!F$1,'Resin Fractions'!$A$24:$I$24,0)))*$E660</f>
        <v>1695.8013708443214</v>
      </c>
      <c r="G660" s="9">
        <f>(INDEX('Resin Fractions'!$A$24:$I$41,MATCH('Disposed Waste by Resin'!$A660,'Resin Fractions'!$A$24:$A$41,0),MATCH('Disposed Waste by Resin'!G$1,'Resin Fractions'!$A$24:$I$24,0)))*$E660</f>
        <v>3145.5423959030322</v>
      </c>
      <c r="H660" s="9">
        <f>(INDEX('Resin Fractions'!$A$24:$I$41,MATCH('Disposed Waste by Resin'!$A660,'Resin Fractions'!$A$24:$A$41,0),MATCH('Disposed Waste by Resin'!H$1,'Resin Fractions'!$A$24:$I$24,0)))*$E660</f>
        <v>4322.8217173092416</v>
      </c>
      <c r="I660" s="9">
        <f>(INDEX('Resin Fractions'!$A$24:$I$41,MATCH('Disposed Waste by Resin'!$A660,'Resin Fractions'!$A$24:$A$41,0),MATCH('Disposed Waste by Resin'!I$1,'Resin Fractions'!$A$24:$I$24,0)))*$E660</f>
        <v>6569.7665012415036</v>
      </c>
      <c r="J660" s="9">
        <f>(INDEX('Resin Fractions'!$A$24:$I$41,MATCH('Disposed Waste by Resin'!$A660,'Resin Fractions'!$A$24:$A$41,0),MATCH('Disposed Waste by Resin'!J$1,'Resin Fractions'!$A$24:$I$24,0)))*$E660</f>
        <v>383.90267488551018</v>
      </c>
      <c r="K660" s="9">
        <f>(INDEX('Resin Fractions'!$A$24:$I$41,MATCH('Disposed Waste by Resin'!$A660,'Resin Fractions'!$A$24:$A$41,0),MATCH('Disposed Waste by Resin'!K$1,'Resin Fractions'!$A$24:$I$24,0)))*$E660</f>
        <v>2221.7016255652466</v>
      </c>
      <c r="L660" s="9">
        <f>(INDEX('Resin Fractions'!$A$24:$I$41,MATCH('Disposed Waste by Resin'!$A660,'Resin Fractions'!$A$24:$A$41,0),MATCH('Disposed Waste by Resin'!L$1,'Resin Fractions'!$A$24:$I$24,0)))*$E660</f>
        <v>1117.4583616046623</v>
      </c>
      <c r="M660" s="9">
        <f>(INDEX('Resin Fractions'!$A$24:$I$41,MATCH('Disposed Waste by Resin'!$A660,'Resin Fractions'!$A$24:$A$41,0),MATCH('Disposed Waste by Resin'!M$1,'Resin Fractions'!$A$24:$I$24,0)))*$E660</f>
        <v>19456.994647353516</v>
      </c>
    </row>
    <row r="661" spans="1:13" x14ac:dyDescent="0.2">
      <c r="A661" s="37">
        <f>'DRS County Waste Raw'!A660</f>
        <v>2010</v>
      </c>
      <c r="B661" s="63" t="str">
        <f>'DRS County Waste Raw'!B660</f>
        <v>plumas</v>
      </c>
      <c r="C661" s="63" t="str">
        <f>'DRS County Waste Raw'!C660</f>
        <v>Mountain </v>
      </c>
      <c r="D661" s="63">
        <f>'DRS County Waste Raw'!D660</f>
        <v>20007</v>
      </c>
      <c r="E661" s="68">
        <f>'DRS County Waste Raw'!E660</f>
        <v>32.91288566243194</v>
      </c>
      <c r="F661" s="9">
        <f>(INDEX('Resin Fractions'!$A$24:$I$41,MATCH('Disposed Waste by Resin'!$A661,'Resin Fractions'!$A$24:$A$41,0),MATCH('Disposed Waste by Resin'!F$1,'Resin Fractions'!$A$24:$I$24,0)))*$E661</f>
        <v>0.28167819613984341</v>
      </c>
      <c r="G661" s="9">
        <f>(INDEX('Resin Fractions'!$A$24:$I$41,MATCH('Disposed Waste by Resin'!$A661,'Resin Fractions'!$A$24:$A$41,0),MATCH('Disposed Waste by Resin'!G$1,'Resin Fractions'!$A$24:$I$24,0)))*$E661</f>
        <v>0.52248495796310279</v>
      </c>
      <c r="H661" s="9">
        <f>(INDEX('Resin Fractions'!$A$24:$I$41,MATCH('Disposed Waste by Resin'!$A661,'Resin Fractions'!$A$24:$A$41,0),MATCH('Disposed Waste by Resin'!H$1,'Resin Fractions'!$A$24:$I$24,0)))*$E661</f>
        <v>0.71803493292351517</v>
      </c>
      <c r="I661" s="9">
        <f>(INDEX('Resin Fractions'!$A$24:$I$41,MATCH('Disposed Waste by Resin'!$A661,'Resin Fractions'!$A$24:$A$41,0),MATCH('Disposed Waste by Resin'!I$1,'Resin Fractions'!$A$24:$I$24,0)))*$E661</f>
        <v>1.0912598662473678</v>
      </c>
      <c r="J661" s="9">
        <f>(INDEX('Resin Fractions'!$A$24:$I$41,MATCH('Disposed Waste by Resin'!$A661,'Resin Fractions'!$A$24:$A$41,0),MATCH('Disposed Waste by Resin'!J$1,'Resin Fractions'!$A$24:$I$24,0)))*$E661</f>
        <v>6.3767499433716693E-2</v>
      </c>
      <c r="K661" s="9">
        <f>(INDEX('Resin Fractions'!$A$24:$I$41,MATCH('Disposed Waste by Resin'!$A661,'Resin Fractions'!$A$24:$A$41,0),MATCH('Disposed Waste by Resin'!K$1,'Resin Fractions'!$A$24:$I$24,0)))*$E661</f>
        <v>0.36903196153131712</v>
      </c>
      <c r="L661" s="9">
        <f>(INDEX('Resin Fractions'!$A$24:$I$41,MATCH('Disposed Waste by Resin'!$A661,'Resin Fractions'!$A$24:$A$41,0),MATCH('Disposed Waste by Resin'!L$1,'Resin Fractions'!$A$24:$I$24,0)))*$E661</f>
        <v>0.18561351639990045</v>
      </c>
      <c r="M661" s="9">
        <f>(INDEX('Resin Fractions'!$A$24:$I$41,MATCH('Disposed Waste by Resin'!$A661,'Resin Fractions'!$A$24:$A$41,0),MATCH('Disposed Waste by Resin'!M$1,'Resin Fractions'!$A$24:$I$24,0)))*$E661</f>
        <v>3.2318709306387632</v>
      </c>
    </row>
    <row r="662" spans="1:13" x14ac:dyDescent="0.2">
      <c r="A662" s="37">
        <f>'DRS County Waste Raw'!A661</f>
        <v>2010</v>
      </c>
      <c r="B662" s="63" t="str">
        <f>'DRS County Waste Raw'!B661</f>
        <v>riverside</v>
      </c>
      <c r="C662" s="63" t="str">
        <f>'DRS County Waste Raw'!C661</f>
        <v>Southern </v>
      </c>
      <c r="D662" s="63">
        <f>'DRS County Waste Raw'!D661</f>
        <v>2189641</v>
      </c>
      <c r="E662" s="68">
        <f>'DRS County Waste Raw'!E661</f>
        <v>1617954.4283121601</v>
      </c>
      <c r="F662" s="9">
        <f>(INDEX('Resin Fractions'!$A$24:$I$41,MATCH('Disposed Waste by Resin'!$A662,'Resin Fractions'!$A$24:$A$41,0),MATCH('Disposed Waste by Resin'!F$1,'Resin Fractions'!$A$24:$I$24,0)))*$E662</f>
        <v>13846.931851485851</v>
      </c>
      <c r="G662" s="9">
        <f>(INDEX('Resin Fractions'!$A$24:$I$41,MATCH('Disposed Waste by Resin'!$A662,'Resin Fractions'!$A$24:$A$41,0),MATCH('Disposed Waste by Resin'!G$1,'Resin Fractions'!$A$24:$I$24,0)))*$E662</f>
        <v>25684.677427960029</v>
      </c>
      <c r="H662" s="9">
        <f>(INDEX('Resin Fractions'!$A$24:$I$41,MATCH('Disposed Waste by Resin'!$A662,'Resin Fractions'!$A$24:$A$41,0),MATCH('Disposed Waste by Resin'!H$1,'Resin Fractions'!$A$24:$I$24,0)))*$E662</f>
        <v>35297.658531730951</v>
      </c>
      <c r="I662" s="9">
        <f>(INDEX('Resin Fractions'!$A$24:$I$41,MATCH('Disposed Waste by Resin'!$A662,'Resin Fractions'!$A$24:$A$41,0),MATCH('Disposed Waste by Resin'!I$1,'Resin Fractions'!$A$24:$I$24,0)))*$E662</f>
        <v>53644.908293459033</v>
      </c>
      <c r="J662" s="9">
        <f>(INDEX('Resin Fractions'!$A$24:$I$41,MATCH('Disposed Waste by Resin'!$A662,'Resin Fractions'!$A$24:$A$41,0),MATCH('Disposed Waste by Resin'!J$1,'Resin Fractions'!$A$24:$I$24,0)))*$E662</f>
        <v>3134.7269014743579</v>
      </c>
      <c r="K662" s="9">
        <f>(INDEX('Resin Fractions'!$A$24:$I$41,MATCH('Disposed Waste by Resin'!$A662,'Resin Fractions'!$A$24:$A$41,0),MATCH('Disposed Waste by Resin'!K$1,'Resin Fractions'!$A$24:$I$24,0)))*$E662</f>
        <v>18141.128750367952</v>
      </c>
      <c r="L662" s="9">
        <f>(INDEX('Resin Fractions'!$A$24:$I$41,MATCH('Disposed Waste by Resin'!$A662,'Resin Fractions'!$A$24:$A$41,0),MATCH('Disposed Waste by Resin'!L$1,'Resin Fractions'!$A$24:$I$24,0)))*$E662</f>
        <v>9124.5177920270035</v>
      </c>
      <c r="M662" s="9">
        <f>(INDEX('Resin Fractions'!$A$24:$I$41,MATCH('Disposed Waste by Resin'!$A662,'Resin Fractions'!$A$24:$A$41,0),MATCH('Disposed Waste by Resin'!M$1,'Resin Fractions'!$A$24:$I$24,0)))*$E662</f>
        <v>158874.54954850517</v>
      </c>
    </row>
    <row r="663" spans="1:13" x14ac:dyDescent="0.2">
      <c r="A663" s="37">
        <f>'DRS County Waste Raw'!A662</f>
        <v>2010</v>
      </c>
      <c r="B663" s="63" t="str">
        <f>'DRS County Waste Raw'!B662</f>
        <v>sacramento</v>
      </c>
      <c r="C663" s="63" t="str">
        <f>'DRS County Waste Raw'!C662</f>
        <v>Central Valley </v>
      </c>
      <c r="D663" s="63">
        <f>'DRS County Waste Raw'!D662</f>
        <v>1418788</v>
      </c>
      <c r="E663" s="68">
        <f>'DRS County Waste Raw'!E662</f>
        <v>865746.88747731387</v>
      </c>
      <c r="F663" s="9">
        <f>(INDEX('Resin Fractions'!$A$24:$I$41,MATCH('Disposed Waste by Resin'!$A663,'Resin Fractions'!$A$24:$A$41,0),MATCH('Disposed Waste by Resin'!F$1,'Resin Fractions'!$A$24:$I$24,0)))*$E663</f>
        <v>7409.3175566385371</v>
      </c>
      <c r="G663" s="9">
        <f>(INDEX('Resin Fractions'!$A$24:$I$41,MATCH('Disposed Waste by Resin'!$A663,'Resin Fractions'!$A$24:$A$41,0),MATCH('Disposed Waste by Resin'!G$1,'Resin Fractions'!$A$24:$I$24,0)))*$E663</f>
        <v>13743.54502821944</v>
      </c>
      <c r="H663" s="9">
        <f>(INDEX('Resin Fractions'!$A$24:$I$41,MATCH('Disposed Waste by Resin'!$A663,'Resin Fractions'!$A$24:$A$41,0),MATCH('Disposed Waste by Resin'!H$1,'Resin Fractions'!$A$24:$I$24,0)))*$E663</f>
        <v>18887.329256215155</v>
      </c>
      <c r="I663" s="9">
        <f>(INDEX('Resin Fractions'!$A$24:$I$41,MATCH('Disposed Waste by Resin'!$A663,'Resin Fractions'!$A$24:$A$41,0),MATCH('Disposed Waste by Resin'!I$1,'Resin Fractions'!$A$24:$I$24,0)))*$E663</f>
        <v>28704.709830744156</v>
      </c>
      <c r="J663" s="9">
        <f>(INDEX('Resin Fractions'!$A$24:$I$41,MATCH('Disposed Waste by Resin'!$A663,'Resin Fractions'!$A$24:$A$41,0),MATCH('Disposed Waste by Resin'!J$1,'Resin Fractions'!$A$24:$I$24,0)))*$E663</f>
        <v>1677.3525944571456</v>
      </c>
      <c r="K663" s="9">
        <f>(INDEX('Resin Fractions'!$A$24:$I$41,MATCH('Disposed Waste by Resin'!$A663,'Resin Fractions'!$A$24:$A$41,0),MATCH('Disposed Waste by Resin'!K$1,'Resin Fractions'!$A$24:$I$24,0)))*$E663</f>
        <v>9707.0878364233522</v>
      </c>
      <c r="L663" s="9">
        <f>(INDEX('Resin Fractions'!$A$24:$I$41,MATCH('Disposed Waste by Resin'!$A663,'Resin Fractions'!$A$24:$A$41,0),MATCH('Disposed Waste by Resin'!L$1,'Resin Fractions'!$A$24:$I$24,0)))*$E663</f>
        <v>4882.4137070532224</v>
      </c>
      <c r="M663" s="9">
        <f>(INDEX('Resin Fractions'!$A$24:$I$41,MATCH('Disposed Waste by Resin'!$A663,'Resin Fractions'!$A$24:$A$41,0),MATCH('Disposed Waste by Resin'!M$1,'Resin Fractions'!$A$24:$I$24,0)))*$E663</f>
        <v>85011.755809751005</v>
      </c>
    </row>
    <row r="664" spans="1:13" x14ac:dyDescent="0.2">
      <c r="A664" s="37">
        <f>'DRS County Waste Raw'!A663</f>
        <v>2010</v>
      </c>
      <c r="B664" s="63" t="str">
        <f>'DRS County Waste Raw'!B663</f>
        <v>sanbenito</v>
      </c>
      <c r="C664" s="63" t="str">
        <f>'DRS County Waste Raw'!C663</f>
        <v>Coastal </v>
      </c>
      <c r="D664" s="63">
        <f>'DRS County Waste Raw'!D663</f>
        <v>55269</v>
      </c>
      <c r="E664" s="68">
        <f>'DRS County Waste Raw'!E663</f>
        <v>47848.466424682403</v>
      </c>
      <c r="F664" s="9">
        <f>(INDEX('Resin Fractions'!$A$24:$I$41,MATCH('Disposed Waste by Resin'!$A664,'Resin Fractions'!$A$24:$A$41,0),MATCH('Disposed Waste by Resin'!F$1,'Resin Fractions'!$A$24:$I$24,0)))*$E664</f>
        <v>409.50130744526518</v>
      </c>
      <c r="G664" s="9">
        <f>(INDEX('Resin Fractions'!$A$24:$I$41,MATCH('Disposed Waste by Resin'!$A664,'Resin Fractions'!$A$24:$A$41,0),MATCH('Disposed Waste by Resin'!G$1,'Resin Fractions'!$A$24:$I$24,0)))*$E664</f>
        <v>759.58407977077559</v>
      </c>
      <c r="H664" s="9">
        <f>(INDEX('Resin Fractions'!$A$24:$I$41,MATCH('Disposed Waste by Resin'!$A664,'Resin Fractions'!$A$24:$A$41,0),MATCH('Disposed Waste by Resin'!H$1,'Resin Fractions'!$A$24:$I$24,0)))*$E664</f>
        <v>1043.8729296518711</v>
      </c>
      <c r="I664" s="9">
        <f>(INDEX('Resin Fractions'!$A$24:$I$41,MATCH('Disposed Waste by Resin'!$A664,'Resin Fractions'!$A$24:$A$41,0),MATCH('Disposed Waste by Resin'!I$1,'Resin Fractions'!$A$24:$I$24,0)))*$E664</f>
        <v>1586.4640860202958</v>
      </c>
      <c r="J664" s="9">
        <f>(INDEX('Resin Fractions'!$A$24:$I$41,MATCH('Disposed Waste by Resin'!$A664,'Resin Fractions'!$A$24:$A$41,0),MATCH('Disposed Waste by Resin'!J$1,'Resin Fractions'!$A$24:$I$24,0)))*$E664</f>
        <v>92.704635106574116</v>
      </c>
      <c r="K664" s="9">
        <f>(INDEX('Resin Fractions'!$A$24:$I$41,MATCH('Disposed Waste by Resin'!$A664,'Resin Fractions'!$A$24:$A$41,0),MATCH('Disposed Waste by Resin'!K$1,'Resin Fractions'!$A$24:$I$24,0)))*$E664</f>
        <v>536.4954505074287</v>
      </c>
      <c r="L664" s="9">
        <f>(INDEX('Resin Fractions'!$A$24:$I$41,MATCH('Disposed Waste by Resin'!$A664,'Resin Fractions'!$A$24:$A$41,0),MATCH('Disposed Waste by Resin'!L$1,'Resin Fractions'!$A$24:$I$24,0)))*$E664</f>
        <v>269.84331299656787</v>
      </c>
      <c r="M664" s="9">
        <f>(INDEX('Resin Fractions'!$A$24:$I$41,MATCH('Disposed Waste by Resin'!$A664,'Resin Fractions'!$A$24:$A$41,0),MATCH('Disposed Waste by Resin'!M$1,'Resin Fractions'!$A$24:$I$24,0)))*$E664</f>
        <v>4698.4658014987781</v>
      </c>
    </row>
    <row r="665" spans="1:13" x14ac:dyDescent="0.2">
      <c r="A665" s="37">
        <f>'DRS County Waste Raw'!A664</f>
        <v>2010</v>
      </c>
      <c r="B665" s="63" t="str">
        <f>'DRS County Waste Raw'!B664</f>
        <v>sanbernardino</v>
      </c>
      <c r="C665" s="63" t="str">
        <f>'DRS County Waste Raw'!C664</f>
        <v>Southern </v>
      </c>
      <c r="D665" s="63">
        <f>'DRS County Waste Raw'!D664</f>
        <v>2035210</v>
      </c>
      <c r="E665" s="68">
        <f>'DRS County Waste Raw'!E664</f>
        <v>1444203.4664246819</v>
      </c>
      <c r="F665" s="9">
        <f>(INDEX('Resin Fractions'!$A$24:$I$41,MATCH('Disposed Waste by Resin'!$A665,'Resin Fractions'!$A$24:$A$41,0),MATCH('Disposed Waste by Resin'!F$1,'Resin Fractions'!$A$24:$I$24,0)))*$E665</f>
        <v>12359.919803256616</v>
      </c>
      <c r="G665" s="9">
        <f>(INDEX('Resin Fractions'!$A$24:$I$41,MATCH('Disposed Waste by Resin'!$A665,'Resin Fractions'!$A$24:$A$41,0),MATCH('Disposed Waste by Resin'!G$1,'Resin Fractions'!$A$24:$I$24,0)))*$E665</f>
        <v>22926.418399902512</v>
      </c>
      <c r="H665" s="9">
        <f>(INDEX('Resin Fractions'!$A$24:$I$41,MATCH('Disposed Waste by Resin'!$A665,'Resin Fractions'!$A$24:$A$41,0),MATCH('Disposed Waste by Resin'!H$1,'Resin Fractions'!$A$24:$I$24,0)))*$E665</f>
        <v>31507.068379780932</v>
      </c>
      <c r="I665" s="9">
        <f>(INDEX('Resin Fractions'!$A$24:$I$41,MATCH('Disposed Waste by Resin'!$A665,'Resin Fractions'!$A$24:$A$41,0),MATCH('Disposed Waste by Resin'!I$1,'Resin Fractions'!$A$24:$I$24,0)))*$E665</f>
        <v>47884.020191018775</v>
      </c>
      <c r="J665" s="9">
        <f>(INDEX('Resin Fractions'!$A$24:$I$41,MATCH('Disposed Waste by Resin'!$A665,'Resin Fractions'!$A$24:$A$41,0),MATCH('Disposed Waste by Resin'!J$1,'Resin Fractions'!$A$24:$I$24,0)))*$E665</f>
        <v>2798.0908350593654</v>
      </c>
      <c r="K665" s="9">
        <f>(INDEX('Resin Fractions'!$A$24:$I$41,MATCH('Disposed Waste by Resin'!$A665,'Resin Fractions'!$A$24:$A$41,0),MATCH('Disposed Waste by Resin'!K$1,'Resin Fractions'!$A$24:$I$24,0)))*$E665</f>
        <v>16192.965986977142</v>
      </c>
      <c r="L665" s="9">
        <f>(INDEX('Resin Fractions'!$A$24:$I$41,MATCH('Disposed Waste by Resin'!$A665,'Resin Fractions'!$A$24:$A$41,0),MATCH('Disposed Waste by Resin'!L$1,'Resin Fractions'!$A$24:$I$24,0)))*$E665</f>
        <v>8144.6423917180009</v>
      </c>
      <c r="M665" s="9">
        <f>(INDEX('Resin Fractions'!$A$24:$I$41,MATCH('Disposed Waste by Resin'!$A665,'Resin Fractions'!$A$24:$A$41,0),MATCH('Disposed Waste by Resin'!M$1,'Resin Fractions'!$A$24:$I$24,0)))*$E665</f>
        <v>141813.12598771334</v>
      </c>
    </row>
    <row r="666" spans="1:13" x14ac:dyDescent="0.2">
      <c r="A666" s="37">
        <f>'DRS County Waste Raw'!A665</f>
        <v>2010</v>
      </c>
      <c r="B666" s="63" t="str">
        <f>'DRS County Waste Raw'!B665</f>
        <v>sandiego</v>
      </c>
      <c r="C666" s="63" t="str">
        <f>'DRS County Waste Raw'!C665</f>
        <v>Southern </v>
      </c>
      <c r="D666" s="63">
        <f>'DRS County Waste Raw'!D665</f>
        <v>3095313</v>
      </c>
      <c r="E666" s="68">
        <f>'DRS County Waste Raw'!E665</f>
        <v>2710965.326678765</v>
      </c>
      <c r="F666" s="9">
        <f>(INDEX('Resin Fractions'!$A$24:$I$41,MATCH('Disposed Waste by Resin'!$A666,'Resin Fractions'!$A$24:$A$41,0),MATCH('Disposed Waste by Resin'!F$1,'Resin Fractions'!$A$24:$I$24,0)))*$E666</f>
        <v>23201.241934497451</v>
      </c>
      <c r="G666" s="9">
        <f>(INDEX('Resin Fractions'!$A$24:$I$41,MATCH('Disposed Waste by Resin'!$A666,'Resin Fractions'!$A$24:$A$41,0),MATCH('Disposed Waste by Resin'!G$1,'Resin Fractions'!$A$24:$I$24,0)))*$E666</f>
        <v>43035.989590118566</v>
      </c>
      <c r="H666" s="9">
        <f>(INDEX('Resin Fractions'!$A$24:$I$41,MATCH('Disposed Waste by Resin'!$A666,'Resin Fractions'!$A$24:$A$41,0),MATCH('Disposed Waste by Resin'!H$1,'Resin Fractions'!$A$24:$I$24,0)))*$E666</f>
        <v>59143.03067997624</v>
      </c>
      <c r="I666" s="9">
        <f>(INDEX('Resin Fractions'!$A$24:$I$41,MATCH('Disposed Waste by Resin'!$A666,'Resin Fractions'!$A$24:$A$41,0),MATCH('Disposed Waste by Resin'!I$1,'Resin Fractions'!$A$24:$I$24,0)))*$E666</f>
        <v>89884.78525204242</v>
      </c>
      <c r="J666" s="9">
        <f>(INDEX('Resin Fractions'!$A$24:$I$41,MATCH('Disposed Waste by Resin'!$A666,'Resin Fractions'!$A$24:$A$41,0),MATCH('Disposed Waste by Resin'!J$1,'Resin Fractions'!$A$24:$I$24,0)))*$E666</f>
        <v>5252.3951168200374</v>
      </c>
      <c r="K666" s="9">
        <f>(INDEX('Resin Fractions'!$A$24:$I$41,MATCH('Disposed Waste by Resin'!$A666,'Resin Fractions'!$A$24:$A$41,0),MATCH('Disposed Waste by Resin'!K$1,'Resin Fractions'!$A$24:$I$24,0)))*$E666</f>
        <v>30396.38828416634</v>
      </c>
      <c r="L666" s="9">
        <f>(INDEX('Resin Fractions'!$A$24:$I$41,MATCH('Disposed Waste by Resin'!$A666,'Resin Fractions'!$A$24:$A$41,0),MATCH('Disposed Waste by Resin'!L$1,'Resin Fractions'!$A$24:$I$24,0)))*$E666</f>
        <v>15288.595849175672</v>
      </c>
      <c r="M666" s="9">
        <f>(INDEX('Resin Fractions'!$A$24:$I$41,MATCH('Disposed Waste by Resin'!$A666,'Resin Fractions'!$A$24:$A$41,0),MATCH('Disposed Waste by Resin'!M$1,'Resin Fractions'!$A$24:$I$24,0)))*$E666</f>
        <v>266202.42670679669</v>
      </c>
    </row>
    <row r="667" spans="1:13" x14ac:dyDescent="0.2">
      <c r="A667" s="37">
        <f>'DRS County Waste Raw'!A666</f>
        <v>2010</v>
      </c>
      <c r="B667" s="63" t="str">
        <f>'DRS County Waste Raw'!B666</f>
        <v>sanfrancisco</v>
      </c>
      <c r="C667" s="63" t="str">
        <f>'DRS County Waste Raw'!C666</f>
        <v>Bay Area </v>
      </c>
      <c r="D667" s="63">
        <f>'DRS County Waste Raw'!D666</f>
        <v>805235</v>
      </c>
      <c r="E667" s="68">
        <f>'DRS County Waste Raw'!E666</f>
        <v>413186.78765880218</v>
      </c>
      <c r="F667" s="9">
        <f>(INDEX('Resin Fractions'!$A$24:$I$41,MATCH('Disposed Waste by Resin'!$A667,'Resin Fractions'!$A$24:$A$41,0),MATCH('Disposed Waste by Resin'!F$1,'Resin Fractions'!$A$24:$I$24,0)))*$E667</f>
        <v>3536.1745612416821</v>
      </c>
      <c r="G667" s="9">
        <f>(INDEX('Resin Fractions'!$A$24:$I$41,MATCH('Disposed Waste by Resin'!$A667,'Resin Fractions'!$A$24:$A$41,0),MATCH('Disposed Waste by Resin'!G$1,'Resin Fractions'!$A$24:$I$24,0)))*$E667</f>
        <v>6559.2510968200231</v>
      </c>
      <c r="H667" s="9">
        <f>(INDEX('Resin Fractions'!$A$24:$I$41,MATCH('Disposed Waste by Resin'!$A667,'Resin Fractions'!$A$24:$A$41,0),MATCH('Disposed Waste by Resin'!H$1,'Resin Fractions'!$A$24:$I$24,0)))*$E667</f>
        <v>9014.1761012500901</v>
      </c>
      <c r="I667" s="9">
        <f>(INDEX('Resin Fractions'!$A$24:$I$41,MATCH('Disposed Waste by Resin'!$A667,'Resin Fractions'!$A$24:$A$41,0),MATCH('Disposed Waste by Resin'!I$1,'Resin Fractions'!$A$24:$I$24,0)))*$E667</f>
        <v>13699.624009279512</v>
      </c>
      <c r="J667" s="9">
        <f>(INDEX('Resin Fractions'!$A$24:$I$41,MATCH('Disposed Waste by Resin'!$A667,'Resin Fractions'!$A$24:$A$41,0),MATCH('Disposed Waste by Resin'!J$1,'Resin Fractions'!$A$24:$I$24,0)))*$E667</f>
        <v>800.5341287387148</v>
      </c>
      <c r="K667" s="9">
        <f>(INDEX('Resin Fractions'!$A$24:$I$41,MATCH('Disposed Waste by Resin'!$A667,'Resin Fractions'!$A$24:$A$41,0),MATCH('Disposed Waste by Resin'!K$1,'Resin Fractions'!$A$24:$I$24,0)))*$E667</f>
        <v>4632.8095412975972</v>
      </c>
      <c r="L667" s="9">
        <f>(INDEX('Resin Fractions'!$A$24:$I$41,MATCH('Disposed Waste by Resin'!$A667,'Resin Fractions'!$A$24:$A$41,0),MATCH('Disposed Waste by Resin'!L$1,'Resin Fractions'!$A$24:$I$24,0)))*$E667</f>
        <v>2330.1831803484106</v>
      </c>
      <c r="M667" s="9">
        <f>(INDEX('Resin Fractions'!$A$24:$I$41,MATCH('Disposed Waste by Resin'!$A667,'Resin Fractions'!$A$24:$A$41,0),MATCH('Disposed Waste by Resin'!M$1,'Resin Fractions'!$A$24:$I$24,0)))*$E667</f>
        <v>40572.752618976025</v>
      </c>
    </row>
    <row r="668" spans="1:13" x14ac:dyDescent="0.2">
      <c r="A668" s="37">
        <f>'DRS County Waste Raw'!A667</f>
        <v>2010</v>
      </c>
      <c r="B668" s="63" t="str">
        <f>'DRS County Waste Raw'!B667</f>
        <v>sanjoaquin</v>
      </c>
      <c r="C668" s="63" t="str">
        <f>'DRS County Waste Raw'!C667</f>
        <v>Central Valley </v>
      </c>
      <c r="D668" s="63">
        <f>'DRS County Waste Raw'!D667</f>
        <v>685306</v>
      </c>
      <c r="E668" s="68">
        <f>'DRS County Waste Raw'!E667</f>
        <v>546115.80762250454</v>
      </c>
      <c r="F668" s="9">
        <f>(INDEX('Resin Fractions'!$A$24:$I$41,MATCH('Disposed Waste by Resin'!$A668,'Resin Fractions'!$A$24:$A$41,0),MATCH('Disposed Waste by Resin'!F$1,'Resin Fractions'!$A$24:$I$24,0)))*$E668</f>
        <v>4673.8203739499877</v>
      </c>
      <c r="G668" s="9">
        <f>(INDEX('Resin Fractions'!$A$24:$I$41,MATCH('Disposed Waste by Resin'!$A668,'Resin Fractions'!$A$24:$A$41,0),MATCH('Disposed Waste by Resin'!G$1,'Resin Fractions'!$A$24:$I$24,0)))*$E668</f>
        <v>8669.4706053782884</v>
      </c>
      <c r="H668" s="9">
        <f>(INDEX('Resin Fractions'!$A$24:$I$41,MATCH('Disposed Waste by Resin'!$A668,'Resin Fractions'!$A$24:$A$41,0),MATCH('Disposed Waste by Resin'!H$1,'Resin Fractions'!$A$24:$I$24,0)))*$E668</f>
        <v>11914.185565998219</v>
      </c>
      <c r="I668" s="9">
        <f>(INDEX('Resin Fractions'!$A$24:$I$41,MATCH('Disposed Waste by Resin'!$A668,'Resin Fractions'!$A$24:$A$41,0),MATCH('Disposed Waste by Resin'!I$1,'Resin Fractions'!$A$24:$I$24,0)))*$E668</f>
        <v>18107.019520988193</v>
      </c>
      <c r="J668" s="9">
        <f>(INDEX('Resin Fractions'!$A$24:$I$41,MATCH('Disposed Waste by Resin'!$A668,'Resin Fractions'!$A$24:$A$41,0),MATCH('Disposed Waste by Resin'!J$1,'Resin Fractions'!$A$24:$I$24,0)))*$E668</f>
        <v>1058.0791915508576</v>
      </c>
      <c r="K668" s="9">
        <f>(INDEX('Resin Fractions'!$A$24:$I$41,MATCH('Disposed Waste by Resin'!$A668,'Resin Fractions'!$A$24:$A$41,0),MATCH('Disposed Waste by Resin'!K$1,'Resin Fractions'!$A$24:$I$24,0)))*$E668</f>
        <v>6123.2609555178351</v>
      </c>
      <c r="L668" s="9">
        <f>(INDEX('Resin Fractions'!$A$24:$I$41,MATCH('Disposed Waste by Resin'!$A668,'Resin Fractions'!$A$24:$A$41,0),MATCH('Disposed Waste by Resin'!L$1,'Resin Fractions'!$A$24:$I$24,0)))*$E668</f>
        <v>3079.8416296292216</v>
      </c>
      <c r="M668" s="9">
        <f>(INDEX('Resin Fractions'!$A$24:$I$41,MATCH('Disposed Waste by Resin'!$A668,'Resin Fractions'!$A$24:$A$41,0),MATCH('Disposed Waste by Resin'!M$1,'Resin Fractions'!$A$24:$I$24,0)))*$E668</f>
        <v>53625.6778430126</v>
      </c>
    </row>
    <row r="669" spans="1:13" x14ac:dyDescent="0.2">
      <c r="A669" s="37">
        <f>'DRS County Waste Raw'!A668</f>
        <v>2010</v>
      </c>
      <c r="B669" s="63" t="str">
        <f>'DRS County Waste Raw'!B668</f>
        <v>sanluisobispo</v>
      </c>
      <c r="C669" s="63" t="str">
        <f>'DRS County Waste Raw'!C668</f>
        <v>Coastal </v>
      </c>
      <c r="D669" s="63">
        <f>'DRS County Waste Raw'!D668</f>
        <v>269637</v>
      </c>
      <c r="E669" s="68">
        <f>'DRS County Waste Raw'!E668</f>
        <v>205977.36842105261</v>
      </c>
      <c r="F669" s="9">
        <f>(INDEX('Resin Fractions'!$A$24:$I$41,MATCH('Disposed Waste by Resin'!$A669,'Resin Fractions'!$A$24:$A$41,0),MATCH('Disposed Waste by Resin'!F$1,'Resin Fractions'!$A$24:$I$24,0)))*$E669</f>
        <v>1762.81515323646</v>
      </c>
      <c r="G669" s="9">
        <f>(INDEX('Resin Fractions'!$A$24:$I$41,MATCH('Disposed Waste by Resin'!$A669,'Resin Fractions'!$A$24:$A$41,0),MATCH('Disposed Waste by Resin'!G$1,'Resin Fractions'!$A$24:$I$24,0)))*$E669</f>
        <v>3269.8462779781712</v>
      </c>
      <c r="H669" s="9">
        <f>(INDEX('Resin Fractions'!$A$24:$I$41,MATCH('Disposed Waste by Resin'!$A669,'Resin Fractions'!$A$24:$A$41,0),MATCH('Disposed Waste by Resin'!H$1,'Resin Fractions'!$A$24:$I$24,0)))*$E669</f>
        <v>4493.6487014503973</v>
      </c>
      <c r="I669" s="9">
        <f>(INDEX('Resin Fractions'!$A$24:$I$41,MATCH('Disposed Waste by Resin'!$A669,'Resin Fractions'!$A$24:$A$41,0),MATCH('Disposed Waste by Resin'!I$1,'Resin Fractions'!$A$24:$I$24,0)))*$E669</f>
        <v>6829.3870619102081</v>
      </c>
      <c r="J669" s="9">
        <f>(INDEX('Resin Fractions'!$A$24:$I$41,MATCH('Disposed Waste by Resin'!$A669,'Resin Fractions'!$A$24:$A$41,0),MATCH('Disposed Waste by Resin'!J$1,'Resin Fractions'!$A$24:$I$24,0)))*$E669</f>
        <v>399.07353791042232</v>
      </c>
      <c r="K669" s="9">
        <f>(INDEX('Resin Fractions'!$A$24:$I$41,MATCH('Disposed Waste by Resin'!$A669,'Resin Fractions'!$A$24:$A$41,0),MATCH('Disposed Waste by Resin'!K$1,'Resin Fractions'!$A$24:$I$24,0)))*$E669</f>
        <v>2309.4976563007103</v>
      </c>
      <c r="L669" s="9">
        <f>(INDEX('Resin Fractions'!$A$24:$I$41,MATCH('Disposed Waste by Resin'!$A669,'Resin Fractions'!$A$24:$A$41,0),MATCH('Disposed Waste by Resin'!L$1,'Resin Fractions'!$A$24:$I$24,0)))*$E669</f>
        <v>1161.6174905948494</v>
      </c>
      <c r="M669" s="9">
        <f>(INDEX('Resin Fractions'!$A$24:$I$41,MATCH('Disposed Waste by Resin'!$A669,'Resin Fractions'!$A$24:$A$41,0),MATCH('Disposed Waste by Resin'!M$1,'Resin Fractions'!$A$24:$I$24,0)))*$E669</f>
        <v>20225.885879381218</v>
      </c>
    </row>
    <row r="670" spans="1:13" x14ac:dyDescent="0.2">
      <c r="A670" s="37">
        <f>'DRS County Waste Raw'!A669</f>
        <v>2010</v>
      </c>
      <c r="B670" s="63" t="str">
        <f>'DRS County Waste Raw'!B669</f>
        <v>sanmateo</v>
      </c>
      <c r="C670" s="63" t="str">
        <f>'DRS County Waste Raw'!C669</f>
        <v>Bay Area </v>
      </c>
      <c r="D670" s="63">
        <f>'DRS County Waste Raw'!D669</f>
        <v>718451</v>
      </c>
      <c r="E670" s="68">
        <f>'DRS County Waste Raw'!E669</f>
        <v>506012.53176043561</v>
      </c>
      <c r="F670" s="9">
        <f>(INDEX('Resin Fractions'!$A$24:$I$41,MATCH('Disposed Waste by Resin'!$A670,'Resin Fractions'!$A$24:$A$41,0),MATCH('Disposed Waste by Resin'!F$1,'Resin Fractions'!$A$24:$I$24,0)))*$E670</f>
        <v>4330.6046948392359</v>
      </c>
      <c r="G670" s="9">
        <f>(INDEX('Resin Fractions'!$A$24:$I$41,MATCH('Disposed Waste by Resin'!$A670,'Resin Fractions'!$A$24:$A$41,0),MATCH('Disposed Waste by Resin'!G$1,'Resin Fractions'!$A$24:$I$24,0)))*$E670</f>
        <v>8032.8397545351845</v>
      </c>
      <c r="H670" s="9">
        <f>(INDEX('Resin Fractions'!$A$24:$I$41,MATCH('Disposed Waste by Resin'!$A670,'Resin Fractions'!$A$24:$A$41,0),MATCH('Disposed Waste by Resin'!H$1,'Resin Fractions'!$A$24:$I$24,0)))*$E670</f>
        <v>11039.283459602175</v>
      </c>
      <c r="I670" s="9">
        <f>(INDEX('Resin Fractions'!$A$24:$I$41,MATCH('Disposed Waste by Resin'!$A670,'Resin Fractions'!$A$24:$A$41,0),MATCH('Disposed Waste by Resin'!I$1,'Resin Fractions'!$A$24:$I$24,0)))*$E670</f>
        <v>16777.355027203754</v>
      </c>
      <c r="J670" s="9">
        <f>(INDEX('Resin Fractions'!$A$24:$I$41,MATCH('Disposed Waste by Resin'!$A670,'Resin Fractions'!$A$24:$A$41,0),MATCH('Disposed Waste by Resin'!J$1,'Resin Fractions'!$A$24:$I$24,0)))*$E670</f>
        <v>980.38057687898595</v>
      </c>
      <c r="K670" s="9">
        <f>(INDEX('Resin Fractions'!$A$24:$I$41,MATCH('Disposed Waste by Resin'!$A670,'Resin Fractions'!$A$24:$A$41,0),MATCH('Disposed Waste by Resin'!K$1,'Resin Fractions'!$A$24:$I$24,0)))*$E670</f>
        <v>5673.6075672674269</v>
      </c>
      <c r="L670" s="9">
        <f>(INDEX('Resin Fractions'!$A$24:$I$41,MATCH('Disposed Waste by Resin'!$A670,'Resin Fractions'!$A$24:$A$41,0),MATCH('Disposed Waste by Resin'!L$1,'Resin Fractions'!$A$24:$I$24,0)))*$E670</f>
        <v>2853.6776241919711</v>
      </c>
      <c r="M670" s="9">
        <f>(INDEX('Resin Fractions'!$A$24:$I$41,MATCH('Disposed Waste by Resin'!$A670,'Resin Fractions'!$A$24:$A$41,0),MATCH('Disposed Waste by Resin'!M$1,'Resin Fractions'!$A$24:$I$24,0)))*$E670</f>
        <v>49687.74870451873</v>
      </c>
    </row>
    <row r="671" spans="1:13" x14ac:dyDescent="0.2">
      <c r="A671" s="37">
        <f>'DRS County Waste Raw'!A670</f>
        <v>2010</v>
      </c>
      <c r="B671" s="63" t="str">
        <f>'DRS County Waste Raw'!B670</f>
        <v>santabarbara</v>
      </c>
      <c r="C671" s="63" t="str">
        <f>'DRS County Waste Raw'!C670</f>
        <v>Coastal </v>
      </c>
      <c r="D671" s="63">
        <f>'DRS County Waste Raw'!D670</f>
        <v>423895</v>
      </c>
      <c r="E671" s="68">
        <f>'DRS County Waste Raw'!E670</f>
        <v>308293.80217785842</v>
      </c>
      <c r="F671" s="9">
        <f>(INDEX('Resin Fractions'!$A$24:$I$41,MATCH('Disposed Waste by Resin'!$A671,'Resin Fractions'!$A$24:$A$41,0),MATCH('Disposed Waste by Resin'!F$1,'Resin Fractions'!$A$24:$I$24,0)))*$E671</f>
        <v>2638.4694119262554</v>
      </c>
      <c r="G671" s="9">
        <f>(INDEX('Resin Fractions'!$A$24:$I$41,MATCH('Disposed Waste by Resin'!$A671,'Resin Fractions'!$A$24:$A$41,0),MATCH('Disposed Waste by Resin'!G$1,'Resin Fractions'!$A$24:$I$24,0)))*$E671</f>
        <v>4894.097586072352</v>
      </c>
      <c r="H671" s="9">
        <f>(INDEX('Resin Fractions'!$A$24:$I$41,MATCH('Disposed Waste by Resin'!$A671,'Resin Fractions'!$A$24:$A$41,0),MATCH('Disposed Waste by Resin'!H$1,'Resin Fractions'!$A$24:$I$24,0)))*$E671</f>
        <v>6725.8070847367098</v>
      </c>
      <c r="I671" s="9">
        <f>(INDEX('Resin Fractions'!$A$24:$I$41,MATCH('Disposed Waste by Resin'!$A671,'Resin Fractions'!$A$24:$A$41,0),MATCH('Disposed Waste by Resin'!I$1,'Resin Fractions'!$A$24:$I$24,0)))*$E671</f>
        <v>10221.791452139827</v>
      </c>
      <c r="J671" s="9">
        <f>(INDEX('Resin Fractions'!$A$24:$I$41,MATCH('Disposed Waste by Resin'!$A671,'Resin Fractions'!$A$24:$A$41,0),MATCH('Disposed Waste by Resin'!J$1,'Resin Fractions'!$A$24:$I$24,0)))*$E671</f>
        <v>597.30784645949939</v>
      </c>
      <c r="K671" s="9">
        <f>(INDEX('Resin Fractions'!$A$24:$I$41,MATCH('Disposed Waste by Resin'!$A671,'Resin Fractions'!$A$24:$A$41,0),MATCH('Disposed Waste by Resin'!K$1,'Resin Fractions'!$A$24:$I$24,0)))*$E671</f>
        <v>3456.7089532202513</v>
      </c>
      <c r="L671" s="9">
        <f>(INDEX('Resin Fractions'!$A$24:$I$41,MATCH('Disposed Waste by Resin'!$A671,'Resin Fractions'!$A$24:$A$41,0),MATCH('Disposed Waste by Resin'!L$1,'Resin Fractions'!$A$24:$I$24,0)))*$E671</f>
        <v>1738.6350529526719</v>
      </c>
      <c r="M671" s="9">
        <f>(INDEX('Resin Fractions'!$A$24:$I$41,MATCH('Disposed Waste by Resin'!$A671,'Resin Fractions'!$A$24:$A$41,0),MATCH('Disposed Waste by Resin'!M$1,'Resin Fractions'!$A$24:$I$24,0)))*$E671</f>
        <v>30272.817387507563</v>
      </c>
    </row>
    <row r="672" spans="1:13" x14ac:dyDescent="0.2">
      <c r="A672" s="37">
        <f>'DRS County Waste Raw'!A671</f>
        <v>2010</v>
      </c>
      <c r="B672" s="63" t="str">
        <f>'DRS County Waste Raw'!B671</f>
        <v>santaclara</v>
      </c>
      <c r="C672" s="63" t="str">
        <f>'DRS County Waste Raw'!C671</f>
        <v>Bay Area </v>
      </c>
      <c r="D672" s="63">
        <f>'DRS County Waste Raw'!D671</f>
        <v>1781642</v>
      </c>
      <c r="E672" s="68">
        <f>'DRS County Waste Raw'!E671</f>
        <v>1062326.034482758</v>
      </c>
      <c r="F672" s="9">
        <f>(INDEX('Resin Fractions'!$A$24:$I$41,MATCH('Disposed Waste by Resin'!$A672,'Resin Fractions'!$A$24:$A$41,0),MATCH('Disposed Waste by Resin'!F$1,'Resin Fractions'!$A$24:$I$24,0)))*$E672</f>
        <v>9091.6999552869311</v>
      </c>
      <c r="G672" s="9">
        <f>(INDEX('Resin Fractions'!$A$24:$I$41,MATCH('Disposed Waste by Resin'!$A672,'Resin Fractions'!$A$24:$A$41,0),MATCH('Disposed Waste by Resin'!G$1,'Resin Fractions'!$A$24:$I$24,0)))*$E672</f>
        <v>16864.196569168915</v>
      </c>
      <c r="H672" s="9">
        <f>(INDEX('Resin Fractions'!$A$24:$I$41,MATCH('Disposed Waste by Resin'!$A672,'Resin Fractions'!$A$24:$A$41,0),MATCH('Disposed Waste by Resin'!H$1,'Resin Fractions'!$A$24:$I$24,0)))*$E672</f>
        <v>23175.944240690093</v>
      </c>
      <c r="I672" s="9">
        <f>(INDEX('Resin Fractions'!$A$24:$I$41,MATCH('Disposed Waste by Resin'!$A672,'Resin Fractions'!$A$24:$A$41,0),MATCH('Disposed Waste by Resin'!I$1,'Resin Fractions'!$A$24:$I$24,0)))*$E672</f>
        <v>35222.489397943973</v>
      </c>
      <c r="J672" s="9">
        <f>(INDEX('Resin Fractions'!$A$24:$I$41,MATCH('Disposed Waste by Resin'!$A672,'Resin Fractions'!$A$24:$A$41,0),MATCH('Disposed Waste by Resin'!J$1,'Resin Fractions'!$A$24:$I$24,0)))*$E672</f>
        <v>2058.2174257550751</v>
      </c>
      <c r="K672" s="9">
        <f>(INDEX('Resin Fractions'!$A$24:$I$41,MATCH('Disposed Waste by Resin'!$A672,'Resin Fractions'!$A$24:$A$41,0),MATCH('Disposed Waste by Resin'!K$1,'Resin Fractions'!$A$24:$I$24,0)))*$E672</f>
        <v>11911.209011321631</v>
      </c>
      <c r="L672" s="9">
        <f>(INDEX('Resin Fractions'!$A$24:$I$41,MATCH('Disposed Waste by Resin'!$A672,'Resin Fractions'!$A$24:$A$41,0),MATCH('Disposed Waste by Resin'!L$1,'Resin Fractions'!$A$24:$I$24,0)))*$E672</f>
        <v>5991.0295574167167</v>
      </c>
      <c r="M672" s="9">
        <f>(INDEX('Resin Fractions'!$A$24:$I$41,MATCH('Disposed Waste by Resin'!$A672,'Resin Fractions'!$A$24:$A$41,0),MATCH('Disposed Waste by Resin'!M$1,'Resin Fractions'!$A$24:$I$24,0)))*$E672</f>
        <v>104314.78615758332</v>
      </c>
    </row>
    <row r="673" spans="1:13" x14ac:dyDescent="0.2">
      <c r="A673" s="37">
        <f>'DRS County Waste Raw'!A672</f>
        <v>2010</v>
      </c>
      <c r="B673" s="63" t="str">
        <f>'DRS County Waste Raw'!B672</f>
        <v>santacruz</v>
      </c>
      <c r="C673" s="63" t="str">
        <f>'DRS County Waste Raw'!C672</f>
        <v>Coastal </v>
      </c>
      <c r="D673" s="63">
        <f>'DRS County Waste Raw'!D672</f>
        <v>262382</v>
      </c>
      <c r="E673" s="68">
        <f>'DRS County Waste Raw'!E672</f>
        <v>153847.9673321234</v>
      </c>
      <c r="F673" s="9">
        <f>(INDEX('Resin Fractions'!$A$24:$I$41,MATCH('Disposed Waste by Resin'!$A673,'Resin Fractions'!$A$24:$A$41,0),MATCH('Disposed Waste by Resin'!F$1,'Resin Fractions'!$A$24:$I$24,0)))*$E673</f>
        <v>1316.6763425839338</v>
      </c>
      <c r="G673" s="9">
        <f>(INDEX('Resin Fractions'!$A$24:$I$41,MATCH('Disposed Waste by Resin'!$A673,'Resin Fractions'!$A$24:$A$41,0),MATCH('Disposed Waste by Resin'!G$1,'Resin Fractions'!$A$24:$I$24,0)))*$E673</f>
        <v>2442.3032841506783</v>
      </c>
      <c r="H673" s="9">
        <f>(INDEX('Resin Fractions'!$A$24:$I$41,MATCH('Disposed Waste by Resin'!$A673,'Resin Fractions'!$A$24:$A$41,0),MATCH('Disposed Waste by Resin'!H$1,'Resin Fractions'!$A$24:$I$24,0)))*$E673</f>
        <v>3356.3819361434216</v>
      </c>
      <c r="I673" s="9">
        <f>(INDEX('Resin Fractions'!$A$24:$I$41,MATCH('Disposed Waste by Resin'!$A673,'Resin Fractions'!$A$24:$A$41,0),MATCH('Disposed Waste by Resin'!I$1,'Resin Fractions'!$A$24:$I$24,0)))*$E673</f>
        <v>5100.9842763473171</v>
      </c>
      <c r="J673" s="9">
        <f>(INDEX('Resin Fractions'!$A$24:$I$41,MATCH('Disposed Waste by Resin'!$A673,'Resin Fractions'!$A$24:$A$41,0),MATCH('Disposed Waste by Resin'!J$1,'Resin Fractions'!$A$24:$I$24,0)))*$E673</f>
        <v>298.07475012522934</v>
      </c>
      <c r="K673" s="9">
        <f>(INDEX('Resin Fractions'!$A$24:$I$41,MATCH('Disposed Waste by Resin'!$A673,'Resin Fractions'!$A$24:$A$41,0),MATCH('Disposed Waste by Resin'!K$1,'Resin Fractions'!$A$24:$I$24,0)))*$E673</f>
        <v>1725.0027160937912</v>
      </c>
      <c r="L673" s="9">
        <f>(INDEX('Resin Fractions'!$A$24:$I$41,MATCH('Disposed Waste by Resin'!$A673,'Resin Fractions'!$A$24:$A$41,0),MATCH('Disposed Waste by Resin'!L$1,'Resin Fractions'!$A$24:$I$24,0)))*$E673</f>
        <v>867.63167776831176</v>
      </c>
      <c r="M673" s="9">
        <f>(INDEX('Resin Fractions'!$A$24:$I$41,MATCH('Disposed Waste by Resin'!$A673,'Resin Fractions'!$A$24:$A$41,0),MATCH('Disposed Waste by Resin'!M$1,'Resin Fractions'!$A$24:$I$24,0)))*$E673</f>
        <v>15107.054983212682</v>
      </c>
    </row>
    <row r="674" spans="1:13" x14ac:dyDescent="0.2">
      <c r="A674" s="37">
        <f>'DRS County Waste Raw'!A673</f>
        <v>2010</v>
      </c>
      <c r="B674" s="63" t="str">
        <f>'DRS County Waste Raw'!B673</f>
        <v>shasta</v>
      </c>
      <c r="C674" s="63" t="str">
        <f>'DRS County Waste Raw'!C673</f>
        <v>Central Valley </v>
      </c>
      <c r="D674" s="63">
        <f>'DRS County Waste Raw'!D673</f>
        <v>177223</v>
      </c>
      <c r="E674" s="68">
        <f>'DRS County Waste Raw'!E673</f>
        <v>133508.63883847551</v>
      </c>
      <c r="F674" s="9">
        <f>(INDEX('Resin Fractions'!$A$24:$I$41,MATCH('Disposed Waste by Resin'!$A674,'Resin Fractions'!$A$24:$A$41,0),MATCH('Disposed Waste by Resin'!F$1,'Resin Fractions'!$A$24:$I$24,0)))*$E674</f>
        <v>1142.6063622258782</v>
      </c>
      <c r="G674" s="9">
        <f>(INDEX('Resin Fractions'!$A$24:$I$41,MATCH('Disposed Waste by Resin'!$A674,'Resin Fractions'!$A$24:$A$41,0),MATCH('Disposed Waste by Resin'!G$1,'Resin Fractions'!$A$24:$I$24,0)))*$E674</f>
        <v>2119.4208331253822</v>
      </c>
      <c r="H674" s="9">
        <f>(INDEX('Resin Fractions'!$A$24:$I$41,MATCH('Disposed Waste by Resin'!$A674,'Resin Fractions'!$A$24:$A$41,0),MATCH('Disposed Waste by Resin'!H$1,'Resin Fractions'!$A$24:$I$24,0)))*$E674</f>
        <v>2912.6545607794383</v>
      </c>
      <c r="I674" s="9">
        <f>(INDEX('Resin Fractions'!$A$24:$I$41,MATCH('Disposed Waste by Resin'!$A674,'Resin Fractions'!$A$24:$A$41,0),MATCH('Disposed Waste by Resin'!I$1,'Resin Fractions'!$A$24:$I$24,0)))*$E674</f>
        <v>4426.6133591574498</v>
      </c>
      <c r="J674" s="9">
        <f>(INDEX('Resin Fractions'!$A$24:$I$41,MATCH('Disposed Waste by Resin'!$A674,'Resin Fractions'!$A$24:$A$41,0),MATCH('Disposed Waste by Resin'!J$1,'Resin Fractions'!$A$24:$I$24,0)))*$E674</f>
        <v>258.66805295794626</v>
      </c>
      <c r="K674" s="9">
        <f>(INDEX('Resin Fractions'!$A$24:$I$41,MATCH('Disposed Waste by Resin'!$A674,'Resin Fractions'!$A$24:$A$41,0),MATCH('Disposed Waste by Resin'!K$1,'Resin Fractions'!$A$24:$I$24,0)))*$E674</f>
        <v>1496.9503244796406</v>
      </c>
      <c r="L674" s="9">
        <f>(INDEX('Resin Fractions'!$A$24:$I$41,MATCH('Disposed Waste by Resin'!$A674,'Resin Fractions'!$A$24:$A$41,0),MATCH('Disposed Waste by Resin'!L$1,'Resin Fractions'!$A$24:$I$24,0)))*$E674</f>
        <v>752.92723277861285</v>
      </c>
      <c r="M674" s="9">
        <f>(INDEX('Resin Fractions'!$A$24:$I$41,MATCH('Disposed Waste by Resin'!$A674,'Resin Fractions'!$A$24:$A$41,0),MATCH('Disposed Waste by Resin'!M$1,'Resin Fractions'!$A$24:$I$24,0)))*$E674</f>
        <v>13109.840725504348</v>
      </c>
    </row>
    <row r="675" spans="1:13" x14ac:dyDescent="0.2">
      <c r="A675" s="37">
        <f>'DRS County Waste Raw'!A674</f>
        <v>2010</v>
      </c>
      <c r="B675" s="63" t="str">
        <f>'DRS County Waste Raw'!B674</f>
        <v>sierra</v>
      </c>
      <c r="C675" s="63" t="str">
        <f>'DRS County Waste Raw'!C674</f>
        <v>Mountain </v>
      </c>
      <c r="D675" s="63">
        <f>'DRS County Waste Raw'!D674</f>
        <v>3240</v>
      </c>
      <c r="E675" s="68">
        <f>'DRS County Waste Raw'!E674</f>
        <v>2322.1415607985482</v>
      </c>
      <c r="F675" s="9">
        <f>(INDEX('Resin Fractions'!$A$24:$I$41,MATCH('Disposed Waste by Resin'!$A675,'Resin Fractions'!$A$24:$A$41,0),MATCH('Disposed Waste by Resin'!F$1,'Resin Fractions'!$A$24:$I$24,0)))*$E675</f>
        <v>19.873573309122122</v>
      </c>
      <c r="G675" s="9">
        <f>(INDEX('Resin Fractions'!$A$24:$I$41,MATCH('Disposed Waste by Resin'!$A675,'Resin Fractions'!$A$24:$A$41,0),MATCH('Disposed Waste by Resin'!G$1,'Resin Fractions'!$A$24:$I$24,0)))*$E675</f>
        <v>36.863496206991456</v>
      </c>
      <c r="H675" s="9">
        <f>(INDEX('Resin Fractions'!$A$24:$I$41,MATCH('Disposed Waste by Resin'!$A675,'Resin Fractions'!$A$24:$A$41,0),MATCH('Disposed Waste by Resin'!H$1,'Resin Fractions'!$A$24:$I$24,0)))*$E675</f>
        <v>50.660363753826175</v>
      </c>
      <c r="I675" s="9">
        <f>(INDEX('Resin Fractions'!$A$24:$I$41,MATCH('Disposed Waste by Resin'!$A675,'Resin Fractions'!$A$24:$A$41,0),MATCH('Disposed Waste by Resin'!I$1,'Resin Fractions'!$A$24:$I$24,0)))*$E675</f>
        <v>76.992941762531416</v>
      </c>
      <c r="J675" s="9">
        <f>(INDEX('Resin Fractions'!$A$24:$I$41,MATCH('Disposed Waste by Resin'!$A675,'Resin Fractions'!$A$24:$A$41,0),MATCH('Disposed Waste by Resin'!J$1,'Resin Fractions'!$A$24:$I$24,0)))*$E675</f>
        <v>4.499063442263056</v>
      </c>
      <c r="K675" s="9">
        <f>(INDEX('Resin Fractions'!$A$24:$I$41,MATCH('Disposed Waste by Resin'!$A675,'Resin Fractions'!$A$24:$A$41,0),MATCH('Disposed Waste by Resin'!K$1,'Resin Fractions'!$A$24:$I$24,0)))*$E675</f>
        <v>26.036746334674401</v>
      </c>
      <c r="L675" s="9">
        <f>(INDEX('Resin Fractions'!$A$24:$I$41,MATCH('Disposed Waste by Resin'!$A675,'Resin Fractions'!$A$24:$A$41,0),MATCH('Disposed Waste by Resin'!L$1,'Resin Fractions'!$A$24:$I$24,0)))*$E675</f>
        <v>13.095808890745666</v>
      </c>
      <c r="M675" s="9">
        <f>(INDEX('Resin Fractions'!$A$24:$I$41,MATCH('Disposed Waste by Resin'!$A675,'Resin Fractions'!$A$24:$A$41,0),MATCH('Disposed Waste by Resin'!M$1,'Resin Fractions'!$A$24:$I$24,0)))*$E675</f>
        <v>228.02199370015427</v>
      </c>
    </row>
    <row r="676" spans="1:13" x14ac:dyDescent="0.2">
      <c r="A676" s="37">
        <f>'DRS County Waste Raw'!A675</f>
        <v>2010</v>
      </c>
      <c r="B676" s="63" t="str">
        <f>'DRS County Waste Raw'!B675</f>
        <v>siskiyou</v>
      </c>
      <c r="C676" s="63" t="str">
        <f>'DRS County Waste Raw'!C675</f>
        <v>Mountain </v>
      </c>
      <c r="D676" s="63">
        <f>'DRS County Waste Raw'!D675</f>
        <v>44900</v>
      </c>
      <c r="E676" s="68">
        <f>'DRS County Waste Raw'!E675</f>
        <v>26607.459165154261</v>
      </c>
      <c r="F676" s="9">
        <f>(INDEX('Resin Fractions'!$A$24:$I$41,MATCH('Disposed Waste by Resin'!$A676,'Resin Fractions'!$A$24:$A$41,0),MATCH('Disposed Waste by Resin'!F$1,'Resin Fractions'!$A$24:$I$24,0)))*$E676</f>
        <v>227.714493902915</v>
      </c>
      <c r="G676" s="9">
        <f>(INDEX('Resin Fractions'!$A$24:$I$41,MATCH('Disposed Waste by Resin'!$A676,'Resin Fractions'!$A$24:$A$41,0),MATCH('Disposed Waste by Resin'!G$1,'Resin Fractions'!$A$24:$I$24,0)))*$E676</f>
        <v>422.3876729009782</v>
      </c>
      <c r="H676" s="9">
        <f>(INDEX('Resin Fractions'!$A$24:$I$41,MATCH('Disposed Waste by Resin'!$A676,'Resin Fractions'!$A$24:$A$41,0),MATCH('Disposed Waste by Resin'!H$1,'Resin Fractions'!$A$24:$I$24,0)))*$E676</f>
        <v>580.47432707257281</v>
      </c>
      <c r="I676" s="9">
        <f>(INDEX('Resin Fractions'!$A$24:$I$41,MATCH('Disposed Waste by Resin'!$A676,'Resin Fractions'!$A$24:$A$41,0),MATCH('Disposed Waste by Resin'!I$1,'Resin Fractions'!$A$24:$I$24,0)))*$E676</f>
        <v>882.19710138910648</v>
      </c>
      <c r="J676" s="9">
        <f>(INDEX('Resin Fractions'!$A$24:$I$41,MATCH('Disposed Waste by Resin'!$A676,'Resin Fractions'!$A$24:$A$41,0),MATCH('Disposed Waste by Resin'!J$1,'Resin Fractions'!$A$24:$I$24,0)))*$E676</f>
        <v>51.550968658554439</v>
      </c>
      <c r="K676" s="9">
        <f>(INDEX('Resin Fractions'!$A$24:$I$41,MATCH('Disposed Waste by Resin'!$A676,'Resin Fractions'!$A$24:$A$41,0),MATCH('Disposed Waste by Resin'!K$1,'Resin Fractions'!$A$24:$I$24,0)))*$E676</f>
        <v>298.33308898493499</v>
      </c>
      <c r="L676" s="9">
        <f>(INDEX('Resin Fractions'!$A$24:$I$41,MATCH('Disposed Waste by Resin'!$A676,'Resin Fractions'!$A$24:$A$41,0),MATCH('Disposed Waste by Resin'!L$1,'Resin Fractions'!$A$24:$I$24,0)))*$E676</f>
        <v>150.05381505482131</v>
      </c>
      <c r="M676" s="9">
        <f>(INDEX('Resin Fractions'!$A$24:$I$41,MATCH('Disposed Waste by Resin'!$A676,'Resin Fractions'!$A$24:$A$41,0),MATCH('Disposed Waste by Resin'!M$1,'Resin Fractions'!$A$24:$I$24,0)))*$E676</f>
        <v>2612.711467963883</v>
      </c>
    </row>
    <row r="677" spans="1:13" x14ac:dyDescent="0.2">
      <c r="A677" s="37">
        <f>'DRS County Waste Raw'!A676</f>
        <v>2010</v>
      </c>
      <c r="B677" s="63" t="str">
        <f>'DRS County Waste Raw'!B676</f>
        <v>solano</v>
      </c>
      <c r="C677" s="63" t="str">
        <f>'DRS County Waste Raw'!C676</f>
        <v>Bay Area </v>
      </c>
      <c r="D677" s="63">
        <f>'DRS County Waste Raw'!D676</f>
        <v>413344</v>
      </c>
      <c r="E677" s="68">
        <f>'DRS County Waste Raw'!E676</f>
        <v>297633.60254083481</v>
      </c>
      <c r="F677" s="9">
        <f>(INDEX('Resin Fractions'!$A$24:$I$41,MATCH('Disposed Waste by Resin'!$A677,'Resin Fractions'!$A$24:$A$41,0),MATCH('Disposed Waste by Resin'!F$1,'Resin Fractions'!$A$24:$I$24,0)))*$E677</f>
        <v>2547.2362750009547</v>
      </c>
      <c r="G677" s="9">
        <f>(INDEX('Resin Fractions'!$A$24:$I$41,MATCH('Disposed Waste by Resin'!$A677,'Resin Fractions'!$A$24:$A$41,0),MATCH('Disposed Waste by Resin'!G$1,'Resin Fractions'!$A$24:$I$24,0)))*$E677</f>
        <v>4724.8692170877948</v>
      </c>
      <c r="H677" s="9">
        <f>(INDEX('Resin Fractions'!$A$24:$I$41,MATCH('Disposed Waste by Resin'!$A677,'Resin Fractions'!$A$24:$A$41,0),MATCH('Disposed Waste by Resin'!H$1,'Resin Fractions'!$A$24:$I$24,0)))*$E677</f>
        <v>6493.2417664043051</v>
      </c>
      <c r="I677" s="9">
        <f>(INDEX('Resin Fractions'!$A$24:$I$41,MATCH('Disposed Waste by Resin'!$A677,'Resin Fractions'!$A$24:$A$41,0),MATCH('Disposed Waste by Resin'!I$1,'Resin Fractions'!$A$24:$I$24,0)))*$E677</f>
        <v>9868.3417987310695</v>
      </c>
      <c r="J677" s="9">
        <f>(INDEX('Resin Fractions'!$A$24:$I$41,MATCH('Disposed Waste by Resin'!$A677,'Resin Fractions'!$A$24:$A$41,0),MATCH('Disposed Waste by Resin'!J$1,'Resin Fractions'!$A$24:$I$24,0)))*$E677</f>
        <v>576.6541036886814</v>
      </c>
      <c r="K677" s="9">
        <f>(INDEX('Resin Fractions'!$A$24:$I$41,MATCH('Disposed Waste by Resin'!$A677,'Resin Fractions'!$A$24:$A$41,0),MATCH('Disposed Waste by Resin'!K$1,'Resin Fractions'!$A$24:$I$24,0)))*$E677</f>
        <v>3337.1826855233226</v>
      </c>
      <c r="L677" s="9">
        <f>(INDEX('Resin Fractions'!$A$24:$I$41,MATCH('Disposed Waste by Resin'!$A677,'Resin Fractions'!$A$24:$A$41,0),MATCH('Disposed Waste by Resin'!L$1,'Resin Fractions'!$A$24:$I$24,0)))*$E677</f>
        <v>1678.5164367837033</v>
      </c>
      <c r="M677" s="9">
        <f>(INDEX('Resin Fractions'!$A$24:$I$41,MATCH('Disposed Waste by Resin'!$A677,'Resin Fractions'!$A$24:$A$41,0),MATCH('Disposed Waste by Resin'!M$1,'Resin Fractions'!$A$24:$I$24,0)))*$E677</f>
        <v>29226.042283219827</v>
      </c>
    </row>
    <row r="678" spans="1:13" x14ac:dyDescent="0.2">
      <c r="A678" s="37">
        <f>'DRS County Waste Raw'!A677</f>
        <v>2010</v>
      </c>
      <c r="B678" s="63" t="str">
        <f>'DRS County Waste Raw'!B677</f>
        <v>sonoma</v>
      </c>
      <c r="C678" s="63" t="str">
        <f>'DRS County Waste Raw'!C677</f>
        <v>Bay Area </v>
      </c>
      <c r="D678" s="63">
        <f>'DRS County Waste Raw'!D677</f>
        <v>483878</v>
      </c>
      <c r="E678" s="68">
        <f>'DRS County Waste Raw'!E677</f>
        <v>329186.18874773139</v>
      </c>
      <c r="F678" s="9">
        <f>(INDEX('Resin Fractions'!$A$24:$I$41,MATCH('Disposed Waste by Resin'!$A678,'Resin Fractions'!$A$24:$A$41,0),MATCH('Disposed Waste by Resin'!F$1,'Resin Fractions'!$A$24:$I$24,0)))*$E678</f>
        <v>2817.2726266433228</v>
      </c>
      <c r="G678" s="9">
        <f>(INDEX('Resin Fractions'!$A$24:$I$41,MATCH('Disposed Waste by Resin'!$A678,'Resin Fractions'!$A$24:$A$41,0),MATCH('Disposed Waste by Resin'!G$1,'Resin Fractions'!$A$24:$I$24,0)))*$E678</f>
        <v>5225.7597147190927</v>
      </c>
      <c r="H678" s="9">
        <f>(INDEX('Resin Fractions'!$A$24:$I$41,MATCH('Disposed Waste by Resin'!$A678,'Resin Fractions'!$A$24:$A$41,0),MATCH('Disposed Waste by Resin'!H$1,'Resin Fractions'!$A$24:$I$24,0)))*$E678</f>
        <v>7181.6000997634701</v>
      </c>
      <c r="I678" s="9">
        <f>(INDEX('Resin Fractions'!$A$24:$I$41,MATCH('Disposed Waste by Resin'!$A678,'Resin Fractions'!$A$24:$A$41,0),MATCH('Disposed Waste by Resin'!I$1,'Resin Fractions'!$A$24:$I$24,0)))*$E678</f>
        <v>10914.499566756818</v>
      </c>
      <c r="J678" s="9">
        <f>(INDEX('Resin Fractions'!$A$24:$I$41,MATCH('Disposed Waste by Resin'!$A678,'Resin Fractions'!$A$24:$A$41,0),MATCH('Disposed Waste by Resin'!J$1,'Resin Fractions'!$A$24:$I$24,0)))*$E678</f>
        <v>637.78607320714832</v>
      </c>
      <c r="K678" s="9">
        <f>(INDEX('Resin Fractions'!$A$24:$I$41,MATCH('Disposed Waste by Resin'!$A678,'Resin Fractions'!$A$24:$A$41,0),MATCH('Disposed Waste by Resin'!K$1,'Resin Fractions'!$A$24:$I$24,0)))*$E678</f>
        <v>3690.9624451816449</v>
      </c>
      <c r="L678" s="9">
        <f>(INDEX('Resin Fractions'!$A$24:$I$41,MATCH('Disposed Waste by Resin'!$A678,'Resin Fractions'!$A$24:$A$41,0),MATCH('Disposed Waste by Resin'!L$1,'Resin Fractions'!$A$24:$I$24,0)))*$E678</f>
        <v>1856.4584907695075</v>
      </c>
      <c r="M678" s="9">
        <f>(INDEX('Resin Fractions'!$A$24:$I$41,MATCH('Disposed Waste by Resin'!$A678,'Resin Fractions'!$A$24:$A$41,0),MATCH('Disposed Waste by Resin'!M$1,'Resin Fractions'!$A$24:$I$24,0)))*$E678</f>
        <v>32324.339017041002</v>
      </c>
    </row>
    <row r="679" spans="1:13" x14ac:dyDescent="0.2">
      <c r="A679" s="37">
        <f>'DRS County Waste Raw'!A678</f>
        <v>2010</v>
      </c>
      <c r="B679" s="63" t="str">
        <f>'DRS County Waste Raw'!B678</f>
        <v>stanislaus</v>
      </c>
      <c r="C679" s="63" t="str">
        <f>'DRS County Waste Raw'!C678</f>
        <v>Central Valley </v>
      </c>
      <c r="D679" s="63">
        <f>'DRS County Waste Raw'!D678</f>
        <v>514453</v>
      </c>
      <c r="E679" s="68">
        <f>'DRS County Waste Raw'!E678</f>
        <v>197584.41016333929</v>
      </c>
      <c r="F679" s="9">
        <f>(INDEX('Resin Fractions'!$A$24:$I$41,MATCH('Disposed Waste by Resin'!$A679,'Resin Fractions'!$A$24:$A$41,0),MATCH('Disposed Waste by Resin'!F$1,'Resin Fractions'!$A$24:$I$24,0)))*$E679</f>
        <v>1690.9857376526363</v>
      </c>
      <c r="G679" s="9">
        <f>(INDEX('Resin Fractions'!$A$24:$I$41,MATCH('Disposed Waste by Resin'!$A679,'Resin Fractions'!$A$24:$A$41,0),MATCH('Disposed Waste by Resin'!G$1,'Resin Fractions'!$A$24:$I$24,0)))*$E679</f>
        <v>3136.609876665817</v>
      </c>
      <c r="H679" s="9">
        <f>(INDEX('Resin Fractions'!$A$24:$I$41,MATCH('Disposed Waste by Resin'!$A679,'Resin Fractions'!$A$24:$A$41,0),MATCH('Disposed Waste by Resin'!H$1,'Resin Fractions'!$A$24:$I$24,0)))*$E679</f>
        <v>4310.5460321367227</v>
      </c>
      <c r="I679" s="9">
        <f>(INDEX('Resin Fractions'!$A$24:$I$41,MATCH('Disposed Waste by Resin'!$A679,'Resin Fractions'!$A$24:$A$41,0),MATCH('Disposed Waste by Resin'!I$1,'Resin Fractions'!$A$24:$I$24,0)))*$E679</f>
        <v>6551.1100794642016</v>
      </c>
      <c r="J679" s="9">
        <f>(INDEX('Resin Fractions'!$A$24:$I$41,MATCH('Disposed Waste by Resin'!$A679,'Resin Fractions'!$A$24:$A$41,0),MATCH('Disposed Waste by Resin'!J$1,'Resin Fractions'!$A$24:$I$24,0)))*$E679</f>
        <v>382.81249150947309</v>
      </c>
      <c r="K679" s="9">
        <f>(INDEX('Resin Fractions'!$A$24:$I$41,MATCH('Disposed Waste by Resin'!$A679,'Resin Fractions'!$A$24:$A$41,0),MATCH('Disposed Waste by Resin'!K$1,'Resin Fractions'!$A$24:$I$24,0)))*$E679</f>
        <v>2215.3925729403122</v>
      </c>
      <c r="L679" s="9">
        <f>(INDEX('Resin Fractions'!$A$24:$I$41,MATCH('Disposed Waste by Resin'!$A679,'Resin Fractions'!$A$24:$A$41,0),MATCH('Disposed Waste by Resin'!L$1,'Resin Fractions'!$A$24:$I$24,0)))*$E679</f>
        <v>1114.28507157849</v>
      </c>
      <c r="M679" s="9">
        <f>(INDEX('Resin Fractions'!$A$24:$I$41,MATCH('Disposed Waste by Resin'!$A679,'Resin Fractions'!$A$24:$A$41,0),MATCH('Disposed Waste by Resin'!M$1,'Resin Fractions'!$A$24:$I$24,0)))*$E679</f>
        <v>19401.741861947652</v>
      </c>
    </row>
    <row r="680" spans="1:13" x14ac:dyDescent="0.2">
      <c r="A680" s="37">
        <f>'DRS County Waste Raw'!A679</f>
        <v>2010</v>
      </c>
      <c r="B680" s="63" t="str">
        <f>'DRS County Waste Raw'!B679</f>
        <v>tehama</v>
      </c>
      <c r="C680" s="63" t="str">
        <f>'DRS County Waste Raw'!C679</f>
        <v>Central Valley </v>
      </c>
      <c r="D680" s="63">
        <f>'DRS County Waste Raw'!D679</f>
        <v>63463</v>
      </c>
      <c r="E680" s="68">
        <f>'DRS County Waste Raw'!E679</f>
        <v>61139.872958257707</v>
      </c>
      <c r="F680" s="9">
        <f>(INDEX('Resin Fractions'!$A$24:$I$41,MATCH('Disposed Waste by Resin'!$A680,'Resin Fractions'!$A$24:$A$41,0),MATCH('Disposed Waste by Resin'!F$1,'Resin Fractions'!$A$24:$I$24,0)))*$E680</f>
        <v>523.25309010381989</v>
      </c>
      <c r="G680" s="9">
        <f>(INDEX('Resin Fractions'!$A$24:$I$41,MATCH('Disposed Waste by Resin'!$A680,'Resin Fractions'!$A$24:$A$41,0),MATCH('Disposed Waste by Resin'!G$1,'Resin Fractions'!$A$24:$I$24,0)))*$E680</f>
        <v>970.58229047742282</v>
      </c>
      <c r="H680" s="9">
        <f>(INDEX('Resin Fractions'!$A$24:$I$41,MATCH('Disposed Waste by Resin'!$A680,'Resin Fractions'!$A$24:$A$41,0),MATCH('Disposed Waste by Resin'!H$1,'Resin Fractions'!$A$24:$I$24,0)))*$E680</f>
        <v>1333.8412507732387</v>
      </c>
      <c r="I680" s="9">
        <f>(INDEX('Resin Fractions'!$A$24:$I$41,MATCH('Disposed Waste by Resin'!$A680,'Resin Fractions'!$A$24:$A$41,0),MATCH('Disposed Waste by Resin'!I$1,'Resin Fractions'!$A$24:$I$24,0)))*$E680</f>
        <v>2027.15405361632</v>
      </c>
      <c r="J680" s="9">
        <f>(INDEX('Resin Fractions'!$A$24:$I$41,MATCH('Disposed Waste by Resin'!$A680,'Resin Fractions'!$A$24:$A$41,0),MATCH('Disposed Waste by Resin'!J$1,'Resin Fractions'!$A$24:$I$24,0)))*$E680</f>
        <v>118.456243983899</v>
      </c>
      <c r="K680" s="9">
        <f>(INDEX('Resin Fractions'!$A$24:$I$41,MATCH('Disposed Waste by Resin'!$A680,'Resin Fractions'!$A$24:$A$41,0),MATCH('Disposed Waste by Resin'!K$1,'Resin Fractions'!$A$24:$I$24,0)))*$E680</f>
        <v>685.52382422411449</v>
      </c>
      <c r="L680" s="9">
        <f>(INDEX('Resin Fractions'!$A$24:$I$41,MATCH('Disposed Waste by Resin'!$A680,'Resin Fractions'!$A$24:$A$41,0),MATCH('Disposed Waste by Resin'!L$1,'Resin Fractions'!$A$24:$I$24,0)))*$E680</f>
        <v>344.80072420325303</v>
      </c>
      <c r="M680" s="9">
        <f>(INDEX('Resin Fractions'!$A$24:$I$41,MATCH('Disposed Waste by Resin'!$A680,'Resin Fractions'!$A$24:$A$41,0),MATCH('Disposed Waste by Resin'!M$1,'Resin Fractions'!$A$24:$I$24,0)))*$E680</f>
        <v>6003.6114773820673</v>
      </c>
    </row>
    <row r="681" spans="1:13" x14ac:dyDescent="0.2">
      <c r="A681" s="37">
        <f>'DRS County Waste Raw'!A680</f>
        <v>2010</v>
      </c>
      <c r="B681" s="63" t="str">
        <f>'DRS County Waste Raw'!B680</f>
        <v>trinity</v>
      </c>
      <c r="C681" s="63" t="str">
        <f>'DRS County Waste Raw'!C680</f>
        <v>Mountain </v>
      </c>
      <c r="D681" s="63">
        <f>'DRS County Waste Raw'!D680</f>
        <v>13786</v>
      </c>
      <c r="E681" s="68">
        <f>'DRS County Waste Raw'!E680</f>
        <v>6700.1814882032668</v>
      </c>
      <c r="F681" s="9">
        <f>(INDEX('Resin Fractions'!$A$24:$I$41,MATCH('Disposed Waste by Resin'!$A681,'Resin Fractions'!$A$24:$A$41,0),MATCH('Disposed Waste by Resin'!F$1,'Resin Fractions'!$A$24:$I$24,0)))*$E681</f>
        <v>57.342132037996912</v>
      </c>
      <c r="G681" s="9">
        <f>(INDEX('Resin Fractions'!$A$24:$I$41,MATCH('Disposed Waste by Resin'!$A681,'Resin Fractions'!$A$24:$A$41,0),MATCH('Disposed Waste by Resin'!G$1,'Resin Fractions'!$A$24:$I$24,0)))*$E681</f>
        <v>106.3639353630098</v>
      </c>
      <c r="H681" s="9">
        <f>(INDEX('Resin Fractions'!$A$24:$I$41,MATCH('Disposed Waste by Resin'!$A681,'Resin Fractions'!$A$24:$A$41,0),MATCH('Disposed Waste by Resin'!H$1,'Resin Fractions'!$A$24:$I$24,0)))*$E681</f>
        <v>146.17266971971509</v>
      </c>
      <c r="I681" s="9">
        <f>(INDEX('Resin Fractions'!$A$24:$I$41,MATCH('Disposed Waste by Resin'!$A681,'Resin Fractions'!$A$24:$A$41,0),MATCH('Disposed Waste by Resin'!I$1,'Resin Fractions'!$A$24:$I$24,0)))*$E681</f>
        <v>222.15126408668502</v>
      </c>
      <c r="J681" s="9">
        <f>(INDEX('Resin Fractions'!$A$24:$I$41,MATCH('Disposed Waste by Resin'!$A681,'Resin Fractions'!$A$24:$A$41,0),MATCH('Disposed Waste by Resin'!J$1,'Resin Fractions'!$A$24:$I$24,0)))*$E681</f>
        <v>12.981353979012701</v>
      </c>
      <c r="K681" s="9">
        <f>(INDEX('Resin Fractions'!$A$24:$I$41,MATCH('Disposed Waste by Resin'!$A681,'Resin Fractions'!$A$24:$A$41,0),MATCH('Disposed Waste by Resin'!K$1,'Resin Fractions'!$A$24:$I$24,0)))*$E681</f>
        <v>75.125017677491954</v>
      </c>
      <c r="L681" s="9">
        <f>(INDEX('Resin Fractions'!$A$24:$I$41,MATCH('Disposed Waste by Resin'!$A681,'Resin Fractions'!$A$24:$A$41,0),MATCH('Disposed Waste by Resin'!L$1,'Resin Fractions'!$A$24:$I$24,0)))*$E681</f>
        <v>37.785937681011994</v>
      </c>
      <c r="M681" s="9">
        <f>(INDEX('Resin Fractions'!$A$24:$I$41,MATCH('Disposed Waste by Resin'!$A681,'Resin Fractions'!$A$24:$A$41,0),MATCH('Disposed Waste by Resin'!M$1,'Resin Fractions'!$A$24:$I$24,0)))*$E681</f>
        <v>657.92231054492345</v>
      </c>
    </row>
    <row r="682" spans="1:13" x14ac:dyDescent="0.2">
      <c r="A682" s="37">
        <f>'DRS County Waste Raw'!A681</f>
        <v>2010</v>
      </c>
      <c r="B682" s="63" t="str">
        <f>'DRS County Waste Raw'!B681</f>
        <v>tulare</v>
      </c>
      <c r="C682" s="63" t="str">
        <f>'DRS County Waste Raw'!C681</f>
        <v>Central Valley </v>
      </c>
      <c r="D682" s="63">
        <f>'DRS County Waste Raw'!D681</f>
        <v>442179</v>
      </c>
      <c r="E682" s="68">
        <f>'DRS County Waste Raw'!E681</f>
        <v>283004.4827586207</v>
      </c>
      <c r="F682" s="9">
        <f>(INDEX('Resin Fractions'!$A$24:$I$41,MATCH('Disposed Waste by Resin'!$A682,'Resin Fractions'!$A$24:$A$41,0),MATCH('Disposed Waste by Resin'!F$1,'Resin Fractions'!$A$24:$I$24,0)))*$E682</f>
        <v>2422.035947274258</v>
      </c>
      <c r="G682" s="9">
        <f>(INDEX('Resin Fractions'!$A$24:$I$41,MATCH('Disposed Waste by Resin'!$A682,'Resin Fractions'!$A$24:$A$41,0),MATCH('Disposed Waste by Resin'!G$1,'Resin Fractions'!$A$24:$I$24,0)))*$E682</f>
        <v>4492.6350972101836</v>
      </c>
      <c r="H682" s="9">
        <f>(INDEX('Resin Fractions'!$A$24:$I$41,MATCH('Disposed Waste by Resin'!$A682,'Resin Fractions'!$A$24:$A$41,0),MATCH('Disposed Waste by Resin'!H$1,'Resin Fractions'!$A$24:$I$24,0)))*$E682</f>
        <v>6174.0895914996863</v>
      </c>
      <c r="I682" s="9">
        <f>(INDEX('Resin Fractions'!$A$24:$I$41,MATCH('Disposed Waste by Resin'!$A682,'Resin Fractions'!$A$24:$A$41,0),MATCH('Disposed Waste by Resin'!I$1,'Resin Fractions'!$A$24:$I$24,0)))*$E682</f>
        <v>9383.2986013465925</v>
      </c>
      <c r="J682" s="9">
        <f>(INDEX('Resin Fractions'!$A$24:$I$41,MATCH('Disposed Waste by Resin'!$A682,'Resin Fractions'!$A$24:$A$41,0),MATCH('Disposed Waste by Resin'!J$1,'Resin Fractions'!$A$24:$I$24,0)))*$E682</f>
        <v>548.31072483712978</v>
      </c>
      <c r="K682" s="9">
        <f>(INDEX('Resin Fractions'!$A$24:$I$41,MATCH('Disposed Waste by Resin'!$A682,'Resin Fractions'!$A$24:$A$41,0),MATCH('Disposed Waste by Resin'!K$1,'Resin Fractions'!$A$24:$I$24,0)))*$E682</f>
        <v>3173.1553551920515</v>
      </c>
      <c r="L682" s="9">
        <f>(INDEX('Resin Fractions'!$A$24:$I$41,MATCH('Disposed Waste by Resin'!$A682,'Resin Fractions'!$A$24:$A$41,0),MATCH('Disposed Waste by Resin'!L$1,'Resin Fractions'!$A$24:$I$24,0)))*$E682</f>
        <v>1596.0149389672561</v>
      </c>
      <c r="M682" s="9">
        <f>(INDEX('Resin Fractions'!$A$24:$I$41,MATCH('Disposed Waste by Resin'!$A682,'Resin Fractions'!$A$24:$A$41,0),MATCH('Disposed Waste by Resin'!M$1,'Resin Fractions'!$A$24:$I$24,0)))*$E682</f>
        <v>27789.540256327156</v>
      </c>
    </row>
    <row r="683" spans="1:13" x14ac:dyDescent="0.2">
      <c r="A683" s="37">
        <f>'DRS County Waste Raw'!A682</f>
        <v>2010</v>
      </c>
      <c r="B683" s="63" t="str">
        <f>'DRS County Waste Raw'!B682</f>
        <v>tuolumne</v>
      </c>
      <c r="C683" s="63" t="str">
        <f>'DRS County Waste Raw'!C682</f>
        <v>Mountain </v>
      </c>
      <c r="D683" s="63">
        <f>'DRS County Waste Raw'!D682</f>
        <v>55365</v>
      </c>
      <c r="E683" s="68">
        <f>'DRS County Waste Raw'!E682</f>
        <v>36348.194192377487</v>
      </c>
      <c r="F683" s="9">
        <f>(INDEX('Resin Fractions'!$A$24:$I$41,MATCH('Disposed Waste by Resin'!$A683,'Resin Fractions'!$A$24:$A$41,0),MATCH('Disposed Waste by Resin'!F$1,'Resin Fractions'!$A$24:$I$24,0)))*$E683</f>
        <v>311.078581138701</v>
      </c>
      <c r="G683" s="9">
        <f>(INDEX('Resin Fractions'!$A$24:$I$41,MATCH('Disposed Waste by Resin'!$A683,'Resin Fractions'!$A$24:$A$41,0),MATCH('Disposed Waste by Resin'!G$1,'Resin Fractions'!$A$24:$I$24,0)))*$E683</f>
        <v>577.01973960662338</v>
      </c>
      <c r="H683" s="9">
        <f>(INDEX('Resin Fractions'!$A$24:$I$41,MATCH('Disposed Waste by Resin'!$A683,'Resin Fractions'!$A$24:$A$41,0),MATCH('Disposed Waste by Resin'!H$1,'Resin Fractions'!$A$24:$I$24,0)))*$E683</f>
        <v>792.98039820936776</v>
      </c>
      <c r="I683" s="9">
        <f>(INDEX('Resin Fractions'!$A$24:$I$41,MATCH('Disposed Waste by Resin'!$A683,'Resin Fractions'!$A$24:$A$41,0),MATCH('Disposed Waste by Resin'!I$1,'Resin Fractions'!$A$24:$I$24,0)))*$E683</f>
        <v>1205.1609797916556</v>
      </c>
      <c r="J683" s="9">
        <f>(INDEX('Resin Fractions'!$A$24:$I$41,MATCH('Disposed Waste by Resin'!$A683,'Resin Fractions'!$A$24:$A$41,0),MATCH('Disposed Waste by Resin'!J$1,'Resin Fractions'!$A$24:$I$24,0)))*$E683</f>
        <v>70.423282733446925</v>
      </c>
      <c r="K683" s="9">
        <f>(INDEX('Resin Fractions'!$A$24:$I$41,MATCH('Disposed Waste by Resin'!$A683,'Resin Fractions'!$A$24:$A$41,0),MATCH('Disposed Waste by Resin'!K$1,'Resin Fractions'!$A$24:$I$24,0)))*$E683</f>
        <v>407.54996503527963</v>
      </c>
      <c r="L683" s="9">
        <f>(INDEX('Resin Fractions'!$A$24:$I$41,MATCH('Disposed Waste by Resin'!$A683,'Resin Fractions'!$A$24:$A$41,0),MATCH('Disposed Waste by Resin'!L$1,'Resin Fractions'!$A$24:$I$24,0)))*$E683</f>
        <v>204.98707430368501</v>
      </c>
      <c r="M683" s="9">
        <f>(INDEX('Resin Fractions'!$A$24:$I$41,MATCH('Disposed Waste by Resin'!$A683,'Resin Fractions'!$A$24:$A$41,0),MATCH('Disposed Waste by Resin'!M$1,'Resin Fractions'!$A$24:$I$24,0)))*$E683</f>
        <v>3569.2000208187587</v>
      </c>
    </row>
    <row r="684" spans="1:13" x14ac:dyDescent="0.2">
      <c r="A684" s="37">
        <f>'DRS County Waste Raw'!A683</f>
        <v>2010</v>
      </c>
      <c r="B684" s="63" t="str">
        <f>'DRS County Waste Raw'!B683</f>
        <v>ventura</v>
      </c>
      <c r="C684" s="63" t="str">
        <f>'DRS County Waste Raw'!C683</f>
        <v>Southern </v>
      </c>
      <c r="D684" s="63">
        <f>'DRS County Waste Raw'!D683</f>
        <v>823318</v>
      </c>
      <c r="E684" s="68">
        <f>'DRS County Waste Raw'!E683</f>
        <v>706273.58439201443</v>
      </c>
      <c r="F684" s="9">
        <f>(INDEX('Resin Fractions'!$A$24:$I$41,MATCH('Disposed Waste by Resin'!$A684,'Resin Fractions'!$A$24:$A$41,0),MATCH('Disposed Waste by Resin'!F$1,'Resin Fractions'!$A$24:$I$24,0)))*$E684</f>
        <v>6044.4979292667776</v>
      </c>
      <c r="G684" s="9">
        <f>(INDEX('Resin Fractions'!$A$24:$I$41,MATCH('Disposed Waste by Resin'!$A684,'Resin Fractions'!$A$24:$A$41,0),MATCH('Disposed Waste by Resin'!G$1,'Resin Fractions'!$A$24:$I$24,0)))*$E684</f>
        <v>11211.940752819568</v>
      </c>
      <c r="H684" s="9">
        <f>(INDEX('Resin Fractions'!$A$24:$I$41,MATCH('Disposed Waste by Resin'!$A684,'Resin Fractions'!$A$24:$A$41,0),MATCH('Disposed Waste by Resin'!H$1,'Resin Fractions'!$A$24:$I$24,0)))*$E684</f>
        <v>15408.22372720201</v>
      </c>
      <c r="I684" s="9">
        <f>(INDEX('Resin Fractions'!$A$24:$I$41,MATCH('Disposed Waste by Resin'!$A684,'Resin Fractions'!$A$24:$A$41,0),MATCH('Disposed Waste by Resin'!I$1,'Resin Fractions'!$A$24:$I$24,0)))*$E684</f>
        <v>23417.211882986543</v>
      </c>
      <c r="J684" s="9">
        <f>(INDEX('Resin Fractions'!$A$24:$I$41,MATCH('Disposed Waste by Resin'!$A684,'Resin Fractions'!$A$24:$A$41,0),MATCH('Disposed Waste by Resin'!J$1,'Resin Fractions'!$A$24:$I$24,0)))*$E684</f>
        <v>1368.3789642357062</v>
      </c>
      <c r="K684" s="9">
        <f>(INDEX('Resin Fractions'!$A$24:$I$41,MATCH('Disposed Waste by Resin'!$A684,'Resin Fractions'!$A$24:$A$41,0),MATCH('Disposed Waste by Resin'!K$1,'Resin Fractions'!$A$24:$I$24,0)))*$E684</f>
        <v>7919.0116873720744</v>
      </c>
      <c r="L684" s="9">
        <f>(INDEX('Resin Fractions'!$A$24:$I$41,MATCH('Disposed Waste by Resin'!$A684,'Resin Fractions'!$A$24:$A$41,0),MATCH('Disposed Waste by Resin'!L$1,'Resin Fractions'!$A$24:$I$24,0)))*$E684</f>
        <v>3983.0577265061688</v>
      </c>
      <c r="M684" s="9">
        <f>(INDEX('Resin Fractions'!$A$24:$I$41,MATCH('Disposed Waste by Resin'!$A684,'Resin Fractions'!$A$24:$A$41,0),MATCH('Disposed Waste by Resin'!M$1,'Resin Fractions'!$A$24:$I$24,0)))*$E684</f>
        <v>69352.32267038885</v>
      </c>
    </row>
    <row r="685" spans="1:13" x14ac:dyDescent="0.2">
      <c r="A685" s="37">
        <f>'DRS County Waste Raw'!A684</f>
        <v>2010</v>
      </c>
      <c r="B685" s="63" t="str">
        <f>'DRS County Waste Raw'!B684</f>
        <v>yolo</v>
      </c>
      <c r="C685" s="63" t="str">
        <f>'DRS County Waste Raw'!C684</f>
        <v>Central Valley </v>
      </c>
      <c r="D685" s="63">
        <f>'DRS County Waste Raw'!D684</f>
        <v>200849</v>
      </c>
      <c r="E685" s="68">
        <f>'DRS County Waste Raw'!E684</f>
        <v>145050.39019963701</v>
      </c>
      <c r="F685" s="9">
        <f>(INDEX('Resin Fractions'!$A$24:$I$41,MATCH('Disposed Waste by Resin'!$A685,'Resin Fractions'!$A$24:$A$41,0),MATCH('Disposed Waste by Resin'!F$1,'Resin Fractions'!$A$24:$I$24,0)))*$E685</f>
        <v>1241.3840791678308</v>
      </c>
      <c r="G685" s="9">
        <f>(INDEX('Resin Fractions'!$A$24:$I$41,MATCH('Disposed Waste by Resin'!$A685,'Resin Fractions'!$A$24:$A$41,0),MATCH('Disposed Waste by Resin'!G$1,'Resin Fractions'!$A$24:$I$24,0)))*$E685</f>
        <v>2302.6436455097842</v>
      </c>
      <c r="H685" s="9">
        <f>(INDEX('Resin Fractions'!$A$24:$I$41,MATCH('Disposed Waste by Resin'!$A685,'Resin Fractions'!$A$24:$A$41,0),MATCH('Disposed Waste by Resin'!H$1,'Resin Fractions'!$A$24:$I$24,0)))*$E685</f>
        <v>3164.4520102474144</v>
      </c>
      <c r="I685" s="9">
        <f>(INDEX('Resin Fractions'!$A$24:$I$41,MATCH('Disposed Waste by Resin'!$A685,'Resin Fractions'!$A$24:$A$41,0),MATCH('Disposed Waste by Resin'!I$1,'Resin Fractions'!$A$24:$I$24,0)))*$E685</f>
        <v>4809.2917476713428</v>
      </c>
      <c r="J685" s="9">
        <f>(INDEX('Resin Fractions'!$A$24:$I$41,MATCH('Disposed Waste by Resin'!$A685,'Resin Fractions'!$A$24:$A$41,0),MATCH('Disposed Waste by Resin'!J$1,'Resin Fractions'!$A$24:$I$24,0)))*$E685</f>
        <v>281.02976961006743</v>
      </c>
      <c r="K685" s="9">
        <f>(INDEX('Resin Fractions'!$A$24:$I$41,MATCH('Disposed Waste by Resin'!$A685,'Resin Fractions'!$A$24:$A$41,0),MATCH('Disposed Waste by Resin'!K$1,'Resin Fractions'!$A$24:$I$24,0)))*$E685</f>
        <v>1626.3608899341878</v>
      </c>
      <c r="L685" s="9">
        <f>(INDEX('Resin Fractions'!$A$24:$I$41,MATCH('Disposed Waste by Resin'!$A685,'Resin Fractions'!$A$24:$A$41,0),MATCH('Disposed Waste by Resin'!L$1,'Resin Fractions'!$A$24:$I$24,0)))*$E685</f>
        <v>818.01739465414335</v>
      </c>
      <c r="M685" s="9">
        <f>(INDEX('Resin Fractions'!$A$24:$I$41,MATCH('Disposed Waste by Resin'!$A685,'Resin Fractions'!$A$24:$A$41,0),MATCH('Disposed Waste by Resin'!M$1,'Resin Fractions'!$A$24:$I$24,0)))*$E685</f>
        <v>14243.179536794771</v>
      </c>
    </row>
    <row r="686" spans="1:13" x14ac:dyDescent="0.2">
      <c r="A686" s="37">
        <f>'DRS County Waste Raw'!A685</f>
        <v>2010</v>
      </c>
      <c r="B686" s="63" t="str">
        <f>'DRS County Waste Raw'!B685</f>
        <v>yuba</v>
      </c>
      <c r="C686" s="63" t="str">
        <f>'DRS County Waste Raw'!C685</f>
        <v>Central Valley </v>
      </c>
      <c r="D686" s="63">
        <f>'DRS County Waste Raw'!D685</f>
        <v>72155</v>
      </c>
      <c r="E686" s="68">
        <f>'DRS County Waste Raw'!E685</f>
        <v>115479.3466424682</v>
      </c>
      <c r="F686" s="9">
        <f>(INDEX('Resin Fractions'!$A$24:$I$41,MATCH('Disposed Waste by Resin'!$A686,'Resin Fractions'!$A$24:$A$41,0),MATCH('Disposed Waste by Resin'!F$1,'Resin Fractions'!$A$24:$I$24,0)))*$E686</f>
        <v>988.30635475961549</v>
      </c>
      <c r="G686" s="9">
        <f>(INDEX('Resin Fractions'!$A$24:$I$41,MATCH('Disposed Waste by Resin'!$A686,'Resin Fractions'!$A$24:$A$41,0),MATCH('Disposed Waste by Resin'!G$1,'Resin Fractions'!$A$24:$I$24,0)))*$E686</f>
        <v>1833.2097098665129</v>
      </c>
      <c r="H686" s="9">
        <f>(INDEX('Resin Fractions'!$A$24:$I$41,MATCH('Disposed Waste by Resin'!$A686,'Resin Fractions'!$A$24:$A$41,0),MATCH('Disposed Waste by Resin'!H$1,'Resin Fractions'!$A$24:$I$24,0)))*$E686</f>
        <v>2519.3234580194257</v>
      </c>
      <c r="I686" s="9">
        <f>(INDEX('Resin Fractions'!$A$24:$I$41,MATCH('Disposed Waste by Resin'!$A686,'Resin Fractions'!$A$24:$A$41,0),MATCH('Disposed Waste by Resin'!I$1,'Resin Fractions'!$A$24:$I$24,0)))*$E686</f>
        <v>3828.8340215405401</v>
      </c>
      <c r="J686" s="9">
        <f>(INDEX('Resin Fractions'!$A$24:$I$41,MATCH('Disposed Waste by Resin'!$A686,'Resin Fractions'!$A$24:$A$41,0),MATCH('Disposed Waste by Resin'!J$1,'Resin Fractions'!$A$24:$I$24,0)))*$E686</f>
        <v>223.73696573299645</v>
      </c>
      <c r="K686" s="9">
        <f>(INDEX('Resin Fractions'!$A$24:$I$41,MATCH('Disposed Waste by Resin'!$A686,'Resin Fractions'!$A$24:$A$41,0),MATCH('Disposed Waste by Resin'!K$1,'Resin Fractions'!$A$24:$I$24,0)))*$E686</f>
        <v>1294.7989503232177</v>
      </c>
      <c r="L686" s="9">
        <f>(INDEX('Resin Fractions'!$A$24:$I$41,MATCH('Disposed Waste by Resin'!$A686,'Resin Fractions'!$A$24:$A$41,0),MATCH('Disposed Waste by Resin'!L$1,'Resin Fractions'!$A$24:$I$24,0)))*$E686</f>
        <v>651.25032857078747</v>
      </c>
      <c r="M686" s="9">
        <f>(INDEX('Resin Fractions'!$A$24:$I$41,MATCH('Disposed Waste by Resin'!$A686,'Resin Fractions'!$A$24:$A$41,0),MATCH('Disposed Waste by Resin'!M$1,'Resin Fractions'!$A$24:$I$24,0)))*$E686</f>
        <v>11339.459788813096</v>
      </c>
    </row>
    <row r="687" spans="1:13" x14ac:dyDescent="0.2">
      <c r="A687" s="37">
        <f>'DRS County Waste Raw'!A686</f>
        <v>2009</v>
      </c>
      <c r="B687" s="63" t="str">
        <f>'DRS County Waste Raw'!B686</f>
        <v>alameda</v>
      </c>
      <c r="C687" s="63" t="str">
        <f>'DRS County Waste Raw'!C686</f>
        <v>Bay Area </v>
      </c>
      <c r="D687" s="63">
        <f>'DRS County Waste Raw'!D686</f>
        <v>1497799</v>
      </c>
      <c r="E687" s="68">
        <f>'DRS County Waste Raw'!E686</f>
        <v>1130953.9564428311</v>
      </c>
      <c r="F687" s="9">
        <f>(INDEX('Resin Fractions'!$A$24:$I$41,MATCH('Disposed Waste by Resin'!$A687,'Resin Fractions'!$A$24:$A$41,0),MATCH('Disposed Waste by Resin'!F$1,'Resin Fractions'!$A$24:$I$24,0)))*$E687</f>
        <v>9479.0033647768942</v>
      </c>
      <c r="G687" s="9">
        <f>(INDEX('Resin Fractions'!$A$24:$I$41,MATCH('Disposed Waste by Resin'!$A687,'Resin Fractions'!$A$24:$A$41,0),MATCH('Disposed Waste by Resin'!G$1,'Resin Fractions'!$A$24:$I$24,0)))*$E687</f>
        <v>17718.157381860619</v>
      </c>
      <c r="H687" s="9">
        <f>(INDEX('Resin Fractions'!$A$24:$I$41,MATCH('Disposed Waste by Resin'!$A687,'Resin Fractions'!$A$24:$A$41,0),MATCH('Disposed Waste by Resin'!H$1,'Resin Fractions'!$A$24:$I$24,0)))*$E687</f>
        <v>24467.665546996883</v>
      </c>
      <c r="I687" s="9">
        <f>(INDEX('Resin Fractions'!$A$24:$I$41,MATCH('Disposed Waste by Resin'!$A687,'Resin Fractions'!$A$24:$A$41,0),MATCH('Disposed Waste by Resin'!I$1,'Resin Fractions'!$A$24:$I$24,0)))*$E687</f>
        <v>36808.19888749293</v>
      </c>
      <c r="J687" s="9">
        <f>(INDEX('Resin Fractions'!$A$24:$I$41,MATCH('Disposed Waste by Resin'!$A687,'Resin Fractions'!$A$24:$A$41,0),MATCH('Disposed Waste by Resin'!J$1,'Resin Fractions'!$A$24:$I$24,0)))*$E687</f>
        <v>2182.8261494528174</v>
      </c>
      <c r="K687" s="9">
        <f>(INDEX('Resin Fractions'!$A$24:$I$41,MATCH('Disposed Waste by Resin'!$A687,'Resin Fractions'!$A$24:$A$41,0),MATCH('Disposed Waste by Resin'!K$1,'Resin Fractions'!$A$24:$I$24,0)))*$E687</f>
        <v>12708.555263401962</v>
      </c>
      <c r="L687" s="9">
        <f>(INDEX('Resin Fractions'!$A$24:$I$41,MATCH('Disposed Waste by Resin'!$A687,'Resin Fractions'!$A$24:$A$41,0),MATCH('Disposed Waste by Resin'!L$1,'Resin Fractions'!$A$24:$I$24,0)))*$E687</f>
        <v>6319.922808048057</v>
      </c>
      <c r="M687" s="9">
        <f>(INDEX('Resin Fractions'!$A$24:$I$41,MATCH('Disposed Waste by Resin'!$A687,'Resin Fractions'!$A$24:$A$41,0),MATCH('Disposed Waste by Resin'!M$1,'Resin Fractions'!$A$24:$I$24,0)))*$E687</f>
        <v>109684.32940203018</v>
      </c>
    </row>
    <row r="688" spans="1:13" x14ac:dyDescent="0.2">
      <c r="A688" s="37">
        <f>'DRS County Waste Raw'!A687</f>
        <v>2009</v>
      </c>
      <c r="B688" s="63" t="str">
        <f>'DRS County Waste Raw'!B687</f>
        <v>alpine</v>
      </c>
      <c r="C688" s="63" t="str">
        <f>'DRS County Waste Raw'!C687</f>
        <v>Mountain </v>
      </c>
      <c r="D688" s="63">
        <f>'DRS County Waste Raw'!D687</f>
        <v>1194</v>
      </c>
      <c r="E688" s="68">
        <f>'DRS County Waste Raw'!E687</f>
        <v>1180.9437386569871</v>
      </c>
      <c r="F688" s="9">
        <f>(INDEX('Resin Fractions'!$A$24:$I$41,MATCH('Disposed Waste by Resin'!$A688,'Resin Fractions'!$A$24:$A$41,0),MATCH('Disposed Waste by Resin'!F$1,'Resin Fractions'!$A$24:$I$24,0)))*$E688</f>
        <v>9.8979888691053386</v>
      </c>
      <c r="G688" s="9">
        <f>(INDEX('Resin Fractions'!$A$24:$I$41,MATCH('Disposed Waste by Resin'!$A688,'Resin Fractions'!$A$24:$A$41,0),MATCH('Disposed Waste by Resin'!G$1,'Resin Fractions'!$A$24:$I$24,0)))*$E688</f>
        <v>18.501325276282437</v>
      </c>
      <c r="H688" s="9">
        <f>(INDEX('Resin Fractions'!$A$24:$I$41,MATCH('Disposed Waste by Resin'!$A688,'Resin Fractions'!$A$24:$A$41,0),MATCH('Disposed Waste by Resin'!H$1,'Resin Fractions'!$A$24:$I$24,0)))*$E688</f>
        <v>25.549171354563338</v>
      </c>
      <c r="I688" s="9">
        <f>(INDEX('Resin Fractions'!$A$24:$I$41,MATCH('Disposed Waste by Resin'!$A688,'Resin Fractions'!$A$24:$A$41,0),MATCH('Disposed Waste by Resin'!I$1,'Resin Fractions'!$A$24:$I$24,0)))*$E688</f>
        <v>38.435173916492815</v>
      </c>
      <c r="J688" s="9">
        <f>(INDEX('Resin Fractions'!$A$24:$I$41,MATCH('Disposed Waste by Resin'!$A688,'Resin Fractions'!$A$24:$A$41,0),MATCH('Disposed Waste by Resin'!J$1,'Resin Fractions'!$A$24:$I$24,0)))*$E688</f>
        <v>2.2793101868452159</v>
      </c>
      <c r="K688" s="9">
        <f>(INDEX('Resin Fractions'!$A$24:$I$41,MATCH('Disposed Waste by Resin'!$A688,'Resin Fractions'!$A$24:$A$41,0),MATCH('Disposed Waste by Resin'!K$1,'Resin Fractions'!$A$24:$I$24,0)))*$E688</f>
        <v>13.270291580123661</v>
      </c>
      <c r="L688" s="9">
        <f>(INDEX('Resin Fractions'!$A$24:$I$41,MATCH('Disposed Waste by Resin'!$A688,'Resin Fractions'!$A$24:$A$41,0),MATCH('Disposed Waste by Resin'!L$1,'Resin Fractions'!$A$24:$I$24,0)))*$E688</f>
        <v>6.5992724340737654</v>
      </c>
      <c r="M688" s="9">
        <f>(INDEX('Resin Fractions'!$A$24:$I$41,MATCH('Disposed Waste by Resin'!$A688,'Resin Fractions'!$A$24:$A$41,0),MATCH('Disposed Waste by Resin'!M$1,'Resin Fractions'!$A$24:$I$24,0)))*$E688</f>
        <v>114.53253361748658</v>
      </c>
    </row>
    <row r="689" spans="1:13" x14ac:dyDescent="0.2">
      <c r="A689" s="37">
        <f>'DRS County Waste Raw'!A688</f>
        <v>2009</v>
      </c>
      <c r="B689" s="63" t="str">
        <f>'DRS County Waste Raw'!B688</f>
        <v>amador</v>
      </c>
      <c r="C689" s="63" t="str">
        <f>'DRS County Waste Raw'!C688</f>
        <v>Mountain </v>
      </c>
      <c r="D689" s="63">
        <f>'DRS County Waste Raw'!D688</f>
        <v>37884</v>
      </c>
      <c r="E689" s="68">
        <f>'DRS County Waste Raw'!E688</f>
        <v>31882.48638838475</v>
      </c>
      <c r="F689" s="9">
        <f>(INDEX('Resin Fractions'!$A$24:$I$41,MATCH('Disposed Waste by Resin'!$A689,'Resin Fractions'!$A$24:$A$41,0),MATCH('Disposed Waste by Resin'!F$1,'Resin Fractions'!$A$24:$I$24,0)))*$E689</f>
        <v>267.22060083109079</v>
      </c>
      <c r="G689" s="9">
        <f>(INDEX('Resin Fractions'!$A$24:$I$41,MATCH('Disposed Waste by Resin'!$A689,'Resin Fractions'!$A$24:$A$41,0),MATCH('Disposed Waste by Resin'!G$1,'Resin Fractions'!$A$24:$I$24,0)))*$E689</f>
        <v>499.4888680801792</v>
      </c>
      <c r="H689" s="9">
        <f>(INDEX('Resin Fractions'!$A$24:$I$41,MATCH('Disposed Waste by Resin'!$A689,'Resin Fractions'!$A$24:$A$41,0),MATCH('Disposed Waste by Resin'!H$1,'Resin Fractions'!$A$24:$I$24,0)))*$E689</f>
        <v>689.7628407537311</v>
      </c>
      <c r="I689" s="9">
        <f>(INDEX('Resin Fractions'!$A$24:$I$41,MATCH('Disposed Waste by Resin'!$A689,'Resin Fractions'!$A$24:$A$41,0),MATCH('Disposed Waste by Resin'!I$1,'Resin Fractions'!$A$24:$I$24,0)))*$E689</f>
        <v>1037.6522344928669</v>
      </c>
      <c r="J689" s="9">
        <f>(INDEX('Resin Fractions'!$A$24:$I$41,MATCH('Disposed Waste by Resin'!$A689,'Resin Fractions'!$A$24:$A$41,0),MATCH('Disposed Waste by Resin'!J$1,'Resin Fractions'!$A$24:$I$24,0)))*$E689</f>
        <v>61.53559532788784</v>
      </c>
      <c r="K689" s="9">
        <f>(INDEX('Resin Fractions'!$A$24:$I$41,MATCH('Disposed Waste by Resin'!$A689,'Resin Fractions'!$A$24:$A$41,0),MATCH('Disposed Waste by Resin'!K$1,'Resin Fractions'!$A$24:$I$24,0)))*$E689</f>
        <v>358.26422277689784</v>
      </c>
      <c r="L689" s="9">
        <f>(INDEX('Resin Fractions'!$A$24:$I$41,MATCH('Disposed Waste by Resin'!$A689,'Resin Fractions'!$A$24:$A$41,0),MATCH('Disposed Waste by Resin'!L$1,'Resin Fractions'!$A$24:$I$24,0)))*$E689</f>
        <v>178.16362174194307</v>
      </c>
      <c r="M689" s="9">
        <f>(INDEX('Resin Fractions'!$A$24:$I$41,MATCH('Disposed Waste by Resin'!$A689,'Resin Fractions'!$A$24:$A$41,0),MATCH('Disposed Waste by Resin'!M$1,'Resin Fractions'!$A$24:$I$24,0)))*$E689</f>
        <v>3092.0879840045968</v>
      </c>
    </row>
    <row r="690" spans="1:13" x14ac:dyDescent="0.2">
      <c r="A690" s="37">
        <f>'DRS County Waste Raw'!A689</f>
        <v>2009</v>
      </c>
      <c r="B690" s="63" t="str">
        <f>'DRS County Waste Raw'!B689</f>
        <v>butte</v>
      </c>
      <c r="C690" s="63" t="str">
        <f>'DRS County Waste Raw'!C689</f>
        <v>Central Valley </v>
      </c>
      <c r="D690" s="63">
        <f>'DRS County Waste Raw'!D689</f>
        <v>218887</v>
      </c>
      <c r="E690" s="68">
        <f>'DRS County Waste Raw'!E689</f>
        <v>158480.9891107078</v>
      </c>
      <c r="F690" s="9">
        <f>(INDEX('Resin Fractions'!$A$24:$I$41,MATCH('Disposed Waste by Resin'!$A690,'Resin Fractions'!$A$24:$A$41,0),MATCH('Disposed Waste by Resin'!F$1,'Resin Fractions'!$A$24:$I$24,0)))*$E690</f>
        <v>1328.2961879001189</v>
      </c>
      <c r="G690" s="9">
        <f>(INDEX('Resin Fractions'!$A$24:$I$41,MATCH('Disposed Waste by Resin'!$A690,'Resin Fractions'!$A$24:$A$41,0),MATCH('Disposed Waste by Resin'!G$1,'Resin Fractions'!$A$24:$I$24,0)))*$E690</f>
        <v>2482.8518359212285</v>
      </c>
      <c r="H690" s="9">
        <f>(INDEX('Resin Fractions'!$A$24:$I$41,MATCH('Disposed Waste by Resin'!$A690,'Resin Fractions'!$A$24:$A$41,0),MATCH('Disposed Waste by Resin'!H$1,'Resin Fractions'!$A$24:$I$24,0)))*$E690</f>
        <v>3428.6628691006895</v>
      </c>
      <c r="I690" s="9">
        <f>(INDEX('Resin Fractions'!$A$24:$I$41,MATCH('Disposed Waste by Resin'!$A690,'Resin Fractions'!$A$24:$A$41,0),MATCH('Disposed Waste by Resin'!I$1,'Resin Fractions'!$A$24:$I$24,0)))*$E690</f>
        <v>5157.9462928988023</v>
      </c>
      <c r="J690" s="9">
        <f>(INDEX('Resin Fractions'!$A$24:$I$41,MATCH('Disposed Waste by Resin'!$A690,'Resin Fractions'!$A$24:$A$41,0),MATCH('Disposed Waste by Resin'!J$1,'Resin Fractions'!$A$24:$I$24,0)))*$E690</f>
        <v>305.88022195887424</v>
      </c>
      <c r="K690" s="9">
        <f>(INDEX('Resin Fractions'!$A$24:$I$41,MATCH('Disposed Waste by Resin'!$A690,'Resin Fractions'!$A$24:$A$41,0),MATCH('Disposed Waste by Resin'!K$1,'Resin Fractions'!$A$24:$I$24,0)))*$E690</f>
        <v>1780.8544696610238</v>
      </c>
      <c r="L690" s="9">
        <f>(INDEX('Resin Fractions'!$A$24:$I$41,MATCH('Disposed Waste by Resin'!$A690,'Resin Fractions'!$A$24:$A$41,0),MATCH('Disposed Waste by Resin'!L$1,'Resin Fractions'!$A$24:$I$24,0)))*$E690</f>
        <v>885.61308090123612</v>
      </c>
      <c r="M690" s="9">
        <f>(INDEX('Resin Fractions'!$A$24:$I$41,MATCH('Disposed Waste by Resin'!$A690,'Resin Fractions'!$A$24:$A$41,0),MATCH('Disposed Waste by Resin'!M$1,'Resin Fractions'!$A$24:$I$24,0)))*$E690</f>
        <v>15370.104958341975</v>
      </c>
    </row>
    <row r="691" spans="1:13" x14ac:dyDescent="0.2">
      <c r="A691" s="37">
        <f>'DRS County Waste Raw'!A690</f>
        <v>2009</v>
      </c>
      <c r="B691" s="63" t="str">
        <f>'DRS County Waste Raw'!B690</f>
        <v>calaveras</v>
      </c>
      <c r="C691" s="63" t="str">
        <f>'DRS County Waste Raw'!C690</f>
        <v>Mountain </v>
      </c>
      <c r="D691" s="63">
        <f>'DRS County Waste Raw'!D690</f>
        <v>45632</v>
      </c>
      <c r="E691" s="68">
        <f>'DRS County Waste Raw'!E690</f>
        <v>30963.049001814881</v>
      </c>
      <c r="F691" s="9">
        <f>(INDEX('Resin Fractions'!$A$24:$I$41,MATCH('Disposed Waste by Resin'!$A691,'Resin Fractions'!$A$24:$A$41,0),MATCH('Disposed Waste by Resin'!F$1,'Resin Fractions'!$A$24:$I$24,0)))*$E691</f>
        <v>259.514407284176</v>
      </c>
      <c r="G691" s="9">
        <f>(INDEX('Resin Fractions'!$A$24:$I$41,MATCH('Disposed Waste by Resin'!$A691,'Resin Fractions'!$A$24:$A$41,0),MATCH('Disposed Waste by Resin'!G$1,'Resin Fractions'!$A$24:$I$24,0)))*$E691</f>
        <v>485.08444761265594</v>
      </c>
      <c r="H691" s="9">
        <f>(INDEX('Resin Fractions'!$A$24:$I$41,MATCH('Disposed Waste by Resin'!$A691,'Resin Fractions'!$A$24:$A$41,0),MATCH('Disposed Waste by Resin'!H$1,'Resin Fractions'!$A$24:$I$24,0)))*$E691</f>
        <v>669.87123832567625</v>
      </c>
      <c r="I691" s="9">
        <f>(INDEX('Resin Fractions'!$A$24:$I$41,MATCH('Disposed Waste by Resin'!$A691,'Resin Fractions'!$A$24:$A$41,0),MATCH('Disposed Waste by Resin'!I$1,'Resin Fractions'!$A$24:$I$24,0)))*$E691</f>
        <v>1007.7280859484772</v>
      </c>
      <c r="J691" s="9">
        <f>(INDEX('Resin Fractions'!$A$24:$I$41,MATCH('Disposed Waste by Resin'!$A691,'Resin Fractions'!$A$24:$A$41,0),MATCH('Disposed Waste by Resin'!J$1,'Resin Fractions'!$A$24:$I$24,0)))*$E691</f>
        <v>59.761012057936021</v>
      </c>
      <c r="K691" s="9">
        <f>(INDEX('Resin Fractions'!$A$24:$I$41,MATCH('Disposed Waste by Resin'!$A691,'Resin Fractions'!$A$24:$A$41,0),MATCH('Disposed Waste by Resin'!K$1,'Resin Fractions'!$A$24:$I$24,0)))*$E691</f>
        <v>347.93248400725525</v>
      </c>
      <c r="L691" s="9">
        <f>(INDEX('Resin Fractions'!$A$24:$I$41,MATCH('Disposed Waste by Resin'!$A691,'Resin Fractions'!$A$24:$A$41,0),MATCH('Disposed Waste by Resin'!L$1,'Resin Fractions'!$A$24:$I$24,0)))*$E691</f>
        <v>173.02568197273129</v>
      </c>
      <c r="M691" s="9">
        <f>(INDEX('Resin Fractions'!$A$24:$I$41,MATCH('Disposed Waste by Resin'!$A691,'Resin Fractions'!$A$24:$A$41,0),MATCH('Disposed Waste by Resin'!M$1,'Resin Fractions'!$A$24:$I$24,0)))*$E691</f>
        <v>3002.9173572089085</v>
      </c>
    </row>
    <row r="692" spans="1:13" x14ac:dyDescent="0.2">
      <c r="A692" s="37">
        <f>'DRS County Waste Raw'!A691</f>
        <v>2009</v>
      </c>
      <c r="B692" s="63" t="str">
        <f>'DRS County Waste Raw'!B691</f>
        <v>colusa</v>
      </c>
      <c r="C692" s="63" t="str">
        <f>'DRS County Waste Raw'!C691</f>
        <v>Central Valley </v>
      </c>
      <c r="D692" s="63">
        <f>'DRS County Waste Raw'!D691</f>
        <v>21221</v>
      </c>
      <c r="E692" s="68">
        <f>'DRS County Waste Raw'!E691</f>
        <v>18962.259528130671</v>
      </c>
      <c r="F692" s="9">
        <f>(INDEX('Resin Fractions'!$A$24:$I$41,MATCH('Disposed Waste by Resin'!$A692,'Resin Fractions'!$A$24:$A$41,0),MATCH('Disposed Waste by Resin'!F$1,'Resin Fractions'!$A$24:$I$24,0)))*$E692</f>
        <v>158.93071583238168</v>
      </c>
      <c r="G692" s="9">
        <f>(INDEX('Resin Fractions'!$A$24:$I$41,MATCH('Disposed Waste by Resin'!$A692,'Resin Fractions'!$A$24:$A$41,0),MATCH('Disposed Waste by Resin'!G$1,'Resin Fractions'!$A$24:$I$24,0)))*$E692</f>
        <v>297.07336600319741</v>
      </c>
      <c r="H692" s="9">
        <f>(INDEX('Resin Fractions'!$A$24:$I$41,MATCH('Disposed Waste by Resin'!$A692,'Resin Fractions'!$A$24:$A$41,0),MATCH('Disposed Waste by Resin'!H$1,'Resin Fractions'!$A$24:$I$24,0)))*$E692</f>
        <v>410.23971091533042</v>
      </c>
      <c r="I692" s="9">
        <f>(INDEX('Resin Fractions'!$A$24:$I$41,MATCH('Disposed Waste by Resin'!$A692,'Resin Fractions'!$A$24:$A$41,0),MATCH('Disposed Waste by Resin'!I$1,'Resin Fractions'!$A$24:$I$24,0)))*$E692</f>
        <v>617.14857275268162</v>
      </c>
      <c r="J692" s="9">
        <f>(INDEX('Resin Fractions'!$A$24:$I$41,MATCH('Disposed Waste by Resin'!$A692,'Resin Fractions'!$A$24:$A$41,0),MATCH('Disposed Waste by Resin'!J$1,'Resin Fractions'!$A$24:$I$24,0)))*$E692</f>
        <v>36.598586277465991</v>
      </c>
      <c r="K692" s="9">
        <f>(INDEX('Resin Fractions'!$A$24:$I$41,MATCH('Disposed Waste by Resin'!$A692,'Resin Fractions'!$A$24:$A$41,0),MATCH('Disposed Waste by Resin'!K$1,'Resin Fractions'!$A$24:$I$24,0)))*$E692</f>
        <v>213.07934046243426</v>
      </c>
      <c r="L692" s="9">
        <f>(INDEX('Resin Fractions'!$A$24:$I$41,MATCH('Disposed Waste by Resin'!$A692,'Resin Fractions'!$A$24:$A$41,0),MATCH('Disposed Waste by Resin'!L$1,'Resin Fractions'!$A$24:$I$24,0)))*$E692</f>
        <v>105.96365643468833</v>
      </c>
      <c r="M692" s="9">
        <f>(INDEX('Resin Fractions'!$A$24:$I$41,MATCH('Disposed Waste by Resin'!$A692,'Resin Fractions'!$A$24:$A$41,0),MATCH('Disposed Waste by Resin'!M$1,'Resin Fractions'!$A$24:$I$24,0)))*$E692</f>
        <v>1839.0339486781797</v>
      </c>
    </row>
    <row r="693" spans="1:13" x14ac:dyDescent="0.2">
      <c r="A693" s="37">
        <f>'DRS County Waste Raw'!A692</f>
        <v>2009</v>
      </c>
      <c r="B693" s="63" t="str">
        <f>'DRS County Waste Raw'!B692</f>
        <v>contracosta</v>
      </c>
      <c r="C693" s="63" t="str">
        <f>'DRS County Waste Raw'!C692</f>
        <v>Bay Area </v>
      </c>
      <c r="D693" s="63">
        <f>'DRS County Waste Raw'!D692</f>
        <v>1038390</v>
      </c>
      <c r="E693" s="68">
        <f>'DRS County Waste Raw'!E692</f>
        <v>658872.1506352087</v>
      </c>
      <c r="F693" s="9">
        <f>(INDEX('Resin Fractions'!$A$24:$I$41,MATCH('Disposed Waste by Resin'!$A693,'Resin Fractions'!$A$24:$A$41,0),MATCH('Disposed Waste by Resin'!F$1,'Resin Fractions'!$A$24:$I$24,0)))*$E693</f>
        <v>5522.286117175483</v>
      </c>
      <c r="G693" s="9">
        <f>(INDEX('Resin Fractions'!$A$24:$I$41,MATCH('Disposed Waste by Resin'!$A693,'Resin Fractions'!$A$24:$A$41,0),MATCH('Disposed Waste by Resin'!G$1,'Resin Fractions'!$A$24:$I$24,0)))*$E693</f>
        <v>10322.259710906028</v>
      </c>
      <c r="H693" s="9">
        <f>(INDEX('Resin Fractions'!$A$24:$I$41,MATCH('Disposed Waste by Resin'!$A693,'Resin Fractions'!$A$24:$A$41,0),MATCH('Disposed Waste by Resin'!H$1,'Resin Fractions'!$A$24:$I$24,0)))*$E693</f>
        <v>14254.394114043444</v>
      </c>
      <c r="I693" s="9">
        <f>(INDEX('Resin Fractions'!$A$24:$I$41,MATCH('Disposed Waste by Resin'!$A693,'Resin Fractions'!$A$24:$A$41,0),MATCH('Disposed Waste by Resin'!I$1,'Resin Fractions'!$A$24:$I$24,0)))*$E693</f>
        <v>21443.752881231358</v>
      </c>
      <c r="J693" s="9">
        <f>(INDEX('Resin Fractions'!$A$24:$I$41,MATCH('Disposed Waste by Resin'!$A693,'Resin Fractions'!$A$24:$A$41,0),MATCH('Disposed Waste by Resin'!J$1,'Resin Fractions'!$A$24:$I$24,0)))*$E693</f>
        <v>1271.6727779761293</v>
      </c>
      <c r="K693" s="9">
        <f>(INDEX('Resin Fractions'!$A$24:$I$41,MATCH('Disposed Waste by Resin'!$A693,'Resin Fractions'!$A$24:$A$41,0),MATCH('Disposed Waste by Resin'!K$1,'Resin Fractions'!$A$24:$I$24,0)))*$E693</f>
        <v>7403.761302715171</v>
      </c>
      <c r="L693" s="9">
        <f>(INDEX('Resin Fractions'!$A$24:$I$41,MATCH('Disposed Waste by Resin'!$A693,'Resin Fractions'!$A$24:$A$41,0),MATCH('Disposed Waste by Resin'!L$1,'Resin Fractions'!$A$24:$I$24,0)))*$E693</f>
        <v>3681.8661879782894</v>
      </c>
      <c r="M693" s="9">
        <f>(INDEX('Resin Fractions'!$A$24:$I$41,MATCH('Disposed Waste by Resin'!$A693,'Resin Fractions'!$A$24:$A$41,0),MATCH('Disposed Waste by Resin'!M$1,'Resin Fractions'!$A$24:$I$24,0)))*$E693</f>
        <v>63899.993092025907</v>
      </c>
    </row>
    <row r="694" spans="1:13" x14ac:dyDescent="0.2">
      <c r="A694" s="37">
        <f>'DRS County Waste Raw'!A693</f>
        <v>2009</v>
      </c>
      <c r="B694" s="63" t="str">
        <f>'DRS County Waste Raw'!B693</f>
        <v>delnorte</v>
      </c>
      <c r="C694" s="63" t="str">
        <f>'DRS County Waste Raw'!C693</f>
        <v>Coastal </v>
      </c>
      <c r="D694" s="63">
        <f>'DRS County Waste Raw'!D693</f>
        <v>28565</v>
      </c>
      <c r="E694" s="68">
        <f>'DRS County Waste Raw'!E693</f>
        <v>20.399274047186928</v>
      </c>
      <c r="F694" s="9">
        <f>(INDEX('Resin Fractions'!$A$24:$I$41,MATCH('Disposed Waste by Resin'!$A694,'Resin Fractions'!$A$24:$A$41,0),MATCH('Disposed Waste by Resin'!F$1,'Resin Fractions'!$A$24:$I$24,0)))*$E694</f>
        <v>0.17097494219877671</v>
      </c>
      <c r="G694" s="9">
        <f>(INDEX('Resin Fractions'!$A$24:$I$41,MATCH('Disposed Waste by Resin'!$A694,'Resin Fractions'!$A$24:$A$41,0),MATCH('Disposed Waste by Resin'!G$1,'Resin Fractions'!$A$24:$I$24,0)))*$E694</f>
        <v>0.3195864393813041</v>
      </c>
      <c r="H694" s="9">
        <f>(INDEX('Resin Fractions'!$A$24:$I$41,MATCH('Disposed Waste by Resin'!$A694,'Resin Fractions'!$A$24:$A$41,0),MATCH('Disposed Waste by Resin'!H$1,'Resin Fractions'!$A$24:$I$24,0)))*$E694</f>
        <v>0.44132885511801428</v>
      </c>
      <c r="I694" s="9">
        <f>(INDEX('Resin Fractions'!$A$24:$I$41,MATCH('Disposed Waste by Resin'!$A694,'Resin Fractions'!$A$24:$A$41,0),MATCH('Disposed Waste by Resin'!I$1,'Resin Fractions'!$A$24:$I$24,0)))*$E694</f>
        <v>0.66391786510124362</v>
      </c>
      <c r="J694" s="9">
        <f>(INDEX('Resin Fractions'!$A$24:$I$41,MATCH('Disposed Waste by Resin'!$A694,'Resin Fractions'!$A$24:$A$41,0),MATCH('Disposed Waste by Resin'!J$1,'Resin Fractions'!$A$24:$I$24,0)))*$E694</f>
        <v>3.9372132319256528E-2</v>
      </c>
      <c r="K694" s="9">
        <f>(INDEX('Resin Fractions'!$A$24:$I$41,MATCH('Disposed Waste by Resin'!$A694,'Resin Fractions'!$A$24:$A$41,0),MATCH('Disposed Waste by Resin'!K$1,'Resin Fractions'!$A$24:$I$24,0)))*$E694</f>
        <v>0.22922710521068074</v>
      </c>
      <c r="L694" s="9">
        <f>(INDEX('Resin Fractions'!$A$24:$I$41,MATCH('Disposed Waste by Resin'!$A694,'Resin Fractions'!$A$24:$A$41,0),MATCH('Disposed Waste by Resin'!L$1,'Resin Fractions'!$A$24:$I$24,0)))*$E694</f>
        <v>0.11399388682801462</v>
      </c>
      <c r="M694" s="9">
        <f>(INDEX('Resin Fractions'!$A$24:$I$41,MATCH('Disposed Waste by Resin'!$A694,'Resin Fractions'!$A$24:$A$41,0),MATCH('Disposed Waste by Resin'!M$1,'Resin Fractions'!$A$24:$I$24,0)))*$E694</f>
        <v>1.9784012261572907</v>
      </c>
    </row>
    <row r="695" spans="1:13" x14ac:dyDescent="0.2">
      <c r="A695" s="37">
        <f>'DRS County Waste Raw'!A694</f>
        <v>2009</v>
      </c>
      <c r="B695" s="63" t="str">
        <f>'DRS County Waste Raw'!B694</f>
        <v>eldorado</v>
      </c>
      <c r="C695" s="63" t="str">
        <f>'DRS County Waste Raw'!C694</f>
        <v>Mountain </v>
      </c>
      <c r="D695" s="63">
        <f>'DRS County Waste Raw'!D694</f>
        <v>179150</v>
      </c>
      <c r="E695" s="68">
        <f>'DRS County Waste Raw'!E694</f>
        <v>87542.277676950995</v>
      </c>
      <c r="F695" s="9">
        <f>(INDEX('Resin Fractions'!$A$24:$I$41,MATCH('Disposed Waste by Resin'!$A695,'Resin Fractions'!$A$24:$A$41,0),MATCH('Disposed Waste by Resin'!F$1,'Resin Fractions'!$A$24:$I$24,0)))*$E695</f>
        <v>733.72884893568005</v>
      </c>
      <c r="G695" s="9">
        <f>(INDEX('Resin Fractions'!$A$24:$I$41,MATCH('Disposed Waste by Resin'!$A695,'Resin Fractions'!$A$24:$A$41,0),MATCH('Disposed Waste by Resin'!G$1,'Resin Fractions'!$A$24:$I$24,0)))*$E695</f>
        <v>1371.486296688302</v>
      </c>
      <c r="H695" s="9">
        <f>(INDEX('Resin Fractions'!$A$24:$I$41,MATCH('Disposed Waste by Resin'!$A695,'Resin Fractions'!$A$24:$A$41,0),MATCH('Disposed Waste by Resin'!H$1,'Resin Fractions'!$A$24:$I$24,0)))*$E695</f>
        <v>1893.9366710905019</v>
      </c>
      <c r="I695" s="9">
        <f>(INDEX('Resin Fractions'!$A$24:$I$41,MATCH('Disposed Waste by Resin'!$A695,'Resin Fractions'!$A$24:$A$41,0),MATCH('Disposed Waste by Resin'!I$1,'Resin Fractions'!$A$24:$I$24,0)))*$E695</f>
        <v>2849.1642382438831</v>
      </c>
      <c r="J695" s="9">
        <f>(INDEX('Resin Fractions'!$A$24:$I$41,MATCH('Disposed Waste by Resin'!$A695,'Resin Fractions'!$A$24:$A$41,0),MATCH('Disposed Waste by Resin'!J$1,'Resin Fractions'!$A$24:$I$24,0)))*$E695</f>
        <v>168.96317644702251</v>
      </c>
      <c r="K695" s="9">
        <f>(INDEX('Resin Fractions'!$A$24:$I$41,MATCH('Disposed Waste by Resin'!$A695,'Resin Fractions'!$A$24:$A$41,0),MATCH('Disposed Waste by Resin'!K$1,'Resin Fractions'!$A$24:$I$24,0)))*$E695</f>
        <v>983.71456008770724</v>
      </c>
      <c r="L695" s="9">
        <f>(INDEX('Resin Fractions'!$A$24:$I$41,MATCH('Disposed Waste by Resin'!$A695,'Resin Fractions'!$A$24:$A$41,0),MATCH('Disposed Waste by Resin'!L$1,'Resin Fractions'!$A$24:$I$24,0)))*$E695</f>
        <v>489.19802102218102</v>
      </c>
      <c r="M695" s="9">
        <f>(INDEX('Resin Fractions'!$A$24:$I$41,MATCH('Disposed Waste by Resin'!$A695,'Resin Fractions'!$A$24:$A$41,0),MATCH('Disposed Waste by Resin'!M$1,'Resin Fractions'!$A$24:$I$24,0)))*$E695</f>
        <v>8490.1918125152788</v>
      </c>
    </row>
    <row r="696" spans="1:13" x14ac:dyDescent="0.2">
      <c r="A696" s="37">
        <f>'DRS County Waste Raw'!A695</f>
        <v>2009</v>
      </c>
      <c r="B696" s="63" t="str">
        <f>'DRS County Waste Raw'!B695</f>
        <v>fresno</v>
      </c>
      <c r="C696" s="63" t="str">
        <f>'DRS County Waste Raw'!C695</f>
        <v>Central Valley </v>
      </c>
      <c r="D696" s="63">
        <f>'DRS County Waste Raw'!D695</f>
        <v>918560</v>
      </c>
      <c r="E696" s="68">
        <f>'DRS County Waste Raw'!E695</f>
        <v>616053.30308529944</v>
      </c>
      <c r="F696" s="9">
        <f>(INDEX('Resin Fractions'!$A$24:$I$41,MATCH('Disposed Waste by Resin'!$A696,'Resin Fractions'!$A$24:$A$41,0),MATCH('Disposed Waste by Resin'!F$1,'Resin Fractions'!$A$24:$I$24,0)))*$E696</f>
        <v>5163.4032487003897</v>
      </c>
      <c r="G696" s="9">
        <f>(INDEX('Resin Fractions'!$A$24:$I$41,MATCH('Disposed Waste by Resin'!$A696,'Resin Fractions'!$A$24:$A$41,0),MATCH('Disposed Waste by Resin'!G$1,'Resin Fractions'!$A$24:$I$24,0)))*$E696</f>
        <v>9651.4356906378434</v>
      </c>
      <c r="H696" s="9">
        <f>(INDEX('Resin Fractions'!$A$24:$I$41,MATCH('Disposed Waste by Resin'!$A696,'Resin Fractions'!$A$24:$A$41,0),MATCH('Disposed Waste by Resin'!H$1,'Resin Fractions'!$A$24:$I$24,0)))*$E696</f>
        <v>13328.028159894198</v>
      </c>
      <c r="I696" s="9">
        <f>(INDEX('Resin Fractions'!$A$24:$I$41,MATCH('Disposed Waste by Resin'!$A696,'Resin Fractions'!$A$24:$A$41,0),MATCH('Disposed Waste by Resin'!I$1,'Resin Fractions'!$A$24:$I$24,0)))*$E696</f>
        <v>20050.164178727915</v>
      </c>
      <c r="J696" s="9">
        <f>(INDEX('Resin Fractions'!$A$24:$I$41,MATCH('Disposed Waste by Resin'!$A696,'Resin Fractions'!$A$24:$A$41,0),MATCH('Disposed Waste by Resin'!J$1,'Resin Fractions'!$A$24:$I$24,0)))*$E696</f>
        <v>1189.0291835230421</v>
      </c>
      <c r="K696" s="9">
        <f>(INDEX('Resin Fractions'!$A$24:$I$41,MATCH('Disposed Waste by Resin'!$A696,'Resin Fractions'!$A$24:$A$41,0),MATCH('Disposed Waste by Resin'!K$1,'Resin Fractions'!$A$24:$I$24,0)))*$E696</f>
        <v>6922.6049414829595</v>
      </c>
      <c r="L696" s="9">
        <f>(INDEX('Resin Fractions'!$A$24:$I$41,MATCH('Disposed Waste by Resin'!$A696,'Resin Fractions'!$A$24:$A$41,0),MATCH('Disposed Waste by Resin'!L$1,'Resin Fractions'!$A$24:$I$24,0)))*$E696</f>
        <v>3442.5887092592134</v>
      </c>
      <c r="M696" s="9">
        <f>(INDEX('Resin Fractions'!$A$24:$I$41,MATCH('Disposed Waste by Resin'!$A696,'Resin Fractions'!$A$24:$A$41,0),MATCH('Disposed Waste by Resin'!M$1,'Resin Fractions'!$A$24:$I$24,0)))*$E696</f>
        <v>59747.254112225572</v>
      </c>
    </row>
    <row r="697" spans="1:13" x14ac:dyDescent="0.2">
      <c r="A697" s="37">
        <f>'DRS County Waste Raw'!A696</f>
        <v>2009</v>
      </c>
      <c r="B697" s="63" t="str">
        <f>'DRS County Waste Raw'!B696</f>
        <v>glenn</v>
      </c>
      <c r="C697" s="63" t="str">
        <f>'DRS County Waste Raw'!C696</f>
        <v>Central Valley </v>
      </c>
      <c r="D697" s="63">
        <f>'DRS County Waste Raw'!D696</f>
        <v>28088</v>
      </c>
      <c r="E697" s="68">
        <f>'DRS County Waste Raw'!E696</f>
        <v>18946.442831215969</v>
      </c>
      <c r="F697" s="9">
        <f>(INDEX('Resin Fractions'!$A$24:$I$41,MATCH('Disposed Waste by Resin'!$A697,'Resin Fractions'!$A$24:$A$41,0),MATCH('Disposed Waste by Resin'!F$1,'Resin Fractions'!$A$24:$I$24,0)))*$E697</f>
        <v>158.79814940700246</v>
      </c>
      <c r="G697" s="9">
        <f>(INDEX('Resin Fractions'!$A$24:$I$41,MATCH('Disposed Waste by Resin'!$A697,'Resin Fractions'!$A$24:$A$41,0),MATCH('Disposed Waste by Resin'!G$1,'Resin Fractions'!$A$24:$I$24,0)))*$E697</f>
        <v>296.82557278084789</v>
      </c>
      <c r="H697" s="9">
        <f>(INDEX('Resin Fractions'!$A$24:$I$41,MATCH('Disposed Waste by Resin'!$A697,'Resin Fractions'!$A$24:$A$41,0),MATCH('Disposed Waste by Resin'!H$1,'Resin Fractions'!$A$24:$I$24,0)))*$E697</f>
        <v>409.89752399608182</v>
      </c>
      <c r="I697" s="9">
        <f>(INDEX('Resin Fractions'!$A$24:$I$41,MATCH('Disposed Waste by Resin'!$A697,'Resin Fractions'!$A$24:$A$41,0),MATCH('Disposed Waste by Resin'!I$1,'Resin Fractions'!$A$24:$I$24,0)))*$E697</f>
        <v>616.63380013752521</v>
      </c>
      <c r="J697" s="9">
        <f>(INDEX('Resin Fractions'!$A$24:$I$41,MATCH('Disposed Waste by Resin'!$A697,'Resin Fractions'!$A$24:$A$41,0),MATCH('Disposed Waste by Resin'!J$1,'Resin Fractions'!$A$24:$I$24,0)))*$E697</f>
        <v>36.568058863483579</v>
      </c>
      <c r="K697" s="9">
        <f>(INDEX('Resin Fractions'!$A$24:$I$41,MATCH('Disposed Waste by Resin'!$A697,'Resin Fractions'!$A$24:$A$41,0),MATCH('Disposed Waste by Resin'!K$1,'Resin Fractions'!$A$24:$I$24,0)))*$E697</f>
        <v>212.90160788041368</v>
      </c>
      <c r="L697" s="9">
        <f>(INDEX('Resin Fractions'!$A$24:$I$41,MATCH('Disposed Waste by Resin'!$A697,'Resin Fractions'!$A$24:$A$41,0),MATCH('Disposed Waste by Resin'!L$1,'Resin Fractions'!$A$24:$I$24,0)))*$E697</f>
        <v>105.87527060517709</v>
      </c>
      <c r="M697" s="9">
        <f>(INDEX('Resin Fractions'!$A$24:$I$41,MATCH('Disposed Waste by Resin'!$A697,'Resin Fractions'!$A$24:$A$41,0),MATCH('Disposed Waste by Resin'!M$1,'Resin Fractions'!$A$24:$I$24,0)))*$E697</f>
        <v>1837.4999836705319</v>
      </c>
    </row>
    <row r="698" spans="1:13" x14ac:dyDescent="0.2">
      <c r="A698" s="37">
        <f>'DRS County Waste Raw'!A697</f>
        <v>2009</v>
      </c>
      <c r="B698" s="63" t="str">
        <f>'DRS County Waste Raw'!B697</f>
        <v>humboldt</v>
      </c>
      <c r="C698" s="63" t="str">
        <f>'DRS County Waste Raw'!C697</f>
        <v>Coastal </v>
      </c>
      <c r="D698" s="63">
        <f>'DRS County Waste Raw'!D697</f>
        <v>133484</v>
      </c>
      <c r="E698" s="68">
        <f>'DRS County Waste Raw'!E697</f>
        <v>65365.48094373865</v>
      </c>
      <c r="F698" s="9">
        <f>(INDEX('Resin Fractions'!$A$24:$I$41,MATCH('Disposed Waste by Resin'!$A698,'Resin Fractions'!$A$24:$A$41,0),MATCH('Disposed Waste by Resin'!F$1,'Resin Fractions'!$A$24:$I$24,0)))*$E698</f>
        <v>547.8557374296422</v>
      </c>
      <c r="G698" s="9">
        <f>(INDEX('Resin Fractions'!$A$24:$I$41,MATCH('Disposed Waste by Resin'!$A698,'Resin Fractions'!$A$24:$A$41,0),MATCH('Disposed Waste by Resin'!G$1,'Resin Fractions'!$A$24:$I$24,0)))*$E698</f>
        <v>1024.0521924914603</v>
      </c>
      <c r="H698" s="9">
        <f>(INDEX('Resin Fractions'!$A$24:$I$41,MATCH('Disposed Waste by Resin'!$A698,'Resin Fractions'!$A$24:$A$41,0),MATCH('Disposed Waste by Resin'!H$1,'Resin Fractions'!$A$24:$I$24,0)))*$E698</f>
        <v>1414.1519351330383</v>
      </c>
      <c r="I698" s="9">
        <f>(INDEX('Resin Fractions'!$A$24:$I$41,MATCH('Disposed Waste by Resin'!$A698,'Resin Fractions'!$A$24:$A$41,0),MATCH('Disposed Waste by Resin'!I$1,'Resin Fractions'!$A$24:$I$24,0)))*$E698</f>
        <v>2127.3948503803499</v>
      </c>
      <c r="J698" s="9">
        <f>(INDEX('Resin Fractions'!$A$24:$I$41,MATCH('Disposed Waste by Resin'!$A698,'Resin Fractions'!$A$24:$A$41,0),MATCH('Disposed Waste by Resin'!J$1,'Resin Fractions'!$A$24:$I$24,0)))*$E698</f>
        <v>126.16029172781359</v>
      </c>
      <c r="K698" s="9">
        <f>(INDEX('Resin Fractions'!$A$24:$I$41,MATCH('Disposed Waste by Resin'!$A698,'Resin Fractions'!$A$24:$A$41,0),MATCH('Disposed Waste by Resin'!K$1,'Resin Fractions'!$A$24:$I$24,0)))*$E698</f>
        <v>734.51339213237179</v>
      </c>
      <c r="L698" s="9">
        <f>(INDEX('Resin Fractions'!$A$24:$I$41,MATCH('Disposed Waste by Resin'!$A698,'Resin Fractions'!$A$24:$A$41,0),MATCH('Disposed Waste by Resin'!L$1,'Resin Fractions'!$A$24:$I$24,0)))*$E698</f>
        <v>365.27109836964144</v>
      </c>
      <c r="M698" s="9">
        <f>(INDEX('Resin Fractions'!$A$24:$I$41,MATCH('Disposed Waste by Resin'!$A698,'Resin Fractions'!$A$24:$A$41,0),MATCH('Disposed Waste by Resin'!M$1,'Resin Fractions'!$A$24:$I$24,0)))*$E698</f>
        <v>6339.399497664318</v>
      </c>
    </row>
    <row r="699" spans="1:13" x14ac:dyDescent="0.2">
      <c r="A699" s="37">
        <f>'DRS County Waste Raw'!A698</f>
        <v>2009</v>
      </c>
      <c r="B699" s="63" t="str">
        <f>'DRS County Waste Raw'!B698</f>
        <v>imperial</v>
      </c>
      <c r="C699" s="63" t="str">
        <f>'DRS County Waste Raw'!C698</f>
        <v>Southern </v>
      </c>
      <c r="D699" s="63">
        <f>'DRS County Waste Raw'!D698</f>
        <v>171670</v>
      </c>
      <c r="E699" s="68">
        <f>'DRS County Waste Raw'!E698</f>
        <v>187467.57713248639</v>
      </c>
      <c r="F699" s="9">
        <f>(INDEX('Resin Fractions'!$A$24:$I$41,MATCH('Disposed Waste by Resin'!$A699,'Resin Fractions'!$A$24:$A$41,0),MATCH('Disposed Waste by Resin'!F$1,'Resin Fractions'!$A$24:$I$24,0)))*$E699</f>
        <v>1571.2450399082509</v>
      </c>
      <c r="G699" s="9">
        <f>(INDEX('Resin Fractions'!$A$24:$I$41,MATCH('Disposed Waste by Resin'!$A699,'Resin Fractions'!$A$24:$A$41,0),MATCH('Disposed Waste by Resin'!G$1,'Resin Fractions'!$A$24:$I$24,0)))*$E699</f>
        <v>2936.971940110448</v>
      </c>
      <c r="H699" s="9">
        <f>(INDEX('Resin Fractions'!$A$24:$I$41,MATCH('Disposed Waste by Resin'!$A699,'Resin Fractions'!$A$24:$A$41,0),MATCH('Disposed Waste by Resin'!H$1,'Resin Fractions'!$A$24:$I$24,0)))*$E699</f>
        <v>4055.7742886461906</v>
      </c>
      <c r="I699" s="9">
        <f>(INDEX('Resin Fractions'!$A$24:$I$41,MATCH('Disposed Waste by Resin'!$A699,'Resin Fractions'!$A$24:$A$41,0),MATCH('Disposed Waste by Resin'!I$1,'Resin Fractions'!$A$24:$I$24,0)))*$E699</f>
        <v>6101.3481802146098</v>
      </c>
      <c r="J699" s="9">
        <f>(INDEX('Resin Fractions'!$A$24:$I$41,MATCH('Disposed Waste by Resin'!$A699,'Resin Fractions'!$A$24:$A$41,0),MATCH('Disposed Waste by Resin'!J$1,'Resin Fractions'!$A$24:$I$24,0)))*$E699</f>
        <v>361.82651575527649</v>
      </c>
      <c r="K699" s="9">
        <f>(INDEX('Resin Fractions'!$A$24:$I$41,MATCH('Disposed Waste by Resin'!$A699,'Resin Fractions'!$A$24:$A$41,0),MATCH('Disposed Waste by Resin'!K$1,'Resin Fractions'!$A$24:$I$24,0)))*$E699</f>
        <v>2106.5774168010562</v>
      </c>
      <c r="L699" s="9">
        <f>(INDEX('Resin Fractions'!$A$24:$I$41,MATCH('Disposed Waste by Resin'!$A699,'Resin Fractions'!$A$24:$A$41,0),MATCH('Disposed Waste by Resin'!L$1,'Resin Fractions'!$A$24:$I$24,0)))*$E699</f>
        <v>1047.5940331077475</v>
      </c>
      <c r="M699" s="9">
        <f>(INDEX('Resin Fractions'!$A$24:$I$41,MATCH('Disposed Waste by Resin'!$A699,'Resin Fractions'!$A$24:$A$41,0),MATCH('Disposed Waste by Resin'!M$1,'Resin Fractions'!$A$24:$I$24,0)))*$E699</f>
        <v>18181.337414543581</v>
      </c>
    </row>
    <row r="700" spans="1:13" x14ac:dyDescent="0.2">
      <c r="A700" s="37">
        <f>'DRS County Waste Raw'!A699</f>
        <v>2009</v>
      </c>
      <c r="B700" s="63" t="str">
        <f>'DRS County Waste Raw'!B699</f>
        <v>inyo</v>
      </c>
      <c r="C700" s="63" t="str">
        <f>'DRS County Waste Raw'!C699</f>
        <v>Mountain </v>
      </c>
      <c r="D700" s="63">
        <f>'DRS County Waste Raw'!D699</f>
        <v>18416</v>
      </c>
      <c r="E700" s="68">
        <f>'DRS County Waste Raw'!E699</f>
        <v>15977.658802177861</v>
      </c>
      <c r="F700" s="9">
        <f>(INDEX('Resin Fractions'!$A$24:$I$41,MATCH('Disposed Waste by Resin'!$A700,'Resin Fractions'!$A$24:$A$41,0),MATCH('Disposed Waste by Resin'!F$1,'Resin Fractions'!$A$24:$I$24,0)))*$E700</f>
        <v>133.9155150254403</v>
      </c>
      <c r="G700" s="9">
        <f>(INDEX('Resin Fractions'!$A$24:$I$41,MATCH('Disposed Waste by Resin'!$A700,'Resin Fractions'!$A$24:$A$41,0),MATCH('Disposed Waste by Resin'!G$1,'Resin Fractions'!$A$24:$I$24,0)))*$E700</f>
        <v>250.31494132711691</v>
      </c>
      <c r="H700" s="9">
        <f>(INDEX('Resin Fractions'!$A$24:$I$41,MATCH('Disposed Waste by Resin'!$A700,'Resin Fractions'!$A$24:$A$41,0),MATCH('Disposed Waste by Resin'!H$1,'Resin Fractions'!$A$24:$I$24,0)))*$E700</f>
        <v>345.66925520586415</v>
      </c>
      <c r="I700" s="9">
        <f>(INDEX('Resin Fractions'!$A$24:$I$41,MATCH('Disposed Waste by Resin'!$A700,'Resin Fractions'!$A$24:$A$41,0),MATCH('Disposed Waste by Resin'!I$1,'Resin Fractions'!$A$24:$I$24,0)))*$E700</f>
        <v>520.01130514352042</v>
      </c>
      <c r="J700" s="9">
        <f>(INDEX('Resin Fractions'!$A$24:$I$41,MATCH('Disposed Waste by Resin'!$A700,'Resin Fractions'!$A$24:$A$41,0),MATCH('Disposed Waste by Resin'!J$1,'Resin Fractions'!$A$24:$I$24,0)))*$E700</f>
        <v>30.838082524707797</v>
      </c>
      <c r="K700" s="9">
        <f>(INDEX('Resin Fractions'!$A$24:$I$41,MATCH('Disposed Waste by Resin'!$A700,'Resin Fractions'!$A$24:$A$41,0),MATCH('Disposed Waste by Resin'!K$1,'Resin Fractions'!$A$24:$I$24,0)))*$E700</f>
        <v>179.54131440144295</v>
      </c>
      <c r="L700" s="9">
        <f>(INDEX('Resin Fractions'!$A$24:$I$41,MATCH('Disposed Waste by Resin'!$A700,'Resin Fractions'!$A$24:$A$41,0),MATCH('Disposed Waste by Resin'!L$1,'Resin Fractions'!$A$24:$I$24,0)))*$E700</f>
        <v>89.285306185847375</v>
      </c>
      <c r="M700" s="9">
        <f>(INDEX('Resin Fractions'!$A$24:$I$41,MATCH('Disposed Waste by Resin'!$A700,'Resin Fractions'!$A$24:$A$41,0),MATCH('Disposed Waste by Resin'!M$1,'Resin Fractions'!$A$24:$I$24,0)))*$E700</f>
        <v>1549.5757198139402</v>
      </c>
    </row>
    <row r="701" spans="1:13" x14ac:dyDescent="0.2">
      <c r="A701" s="37">
        <f>'DRS County Waste Raw'!A700</f>
        <v>2009</v>
      </c>
      <c r="B701" s="63" t="str">
        <f>'DRS County Waste Raw'!B700</f>
        <v>kern</v>
      </c>
      <c r="C701" s="63" t="str">
        <f>'DRS County Waste Raw'!C700</f>
        <v>Central Valley </v>
      </c>
      <c r="D701" s="63">
        <f>'DRS County Waste Raw'!D700</f>
        <v>825503</v>
      </c>
      <c r="E701" s="68">
        <f>'DRS County Waste Raw'!E700</f>
        <v>683078.18511796731</v>
      </c>
      <c r="F701" s="9">
        <f>(INDEX('Resin Fractions'!$A$24:$I$41,MATCH('Disposed Waste by Resin'!$A701,'Resin Fractions'!$A$24:$A$41,0),MATCH('Disposed Waste by Resin'!F$1,'Resin Fractions'!$A$24:$I$24,0)))*$E701</f>
        <v>5725.1671283809756</v>
      </c>
      <c r="G701" s="9">
        <f>(INDEX('Resin Fractions'!$A$24:$I$41,MATCH('Disposed Waste by Resin'!$A701,'Resin Fractions'!$A$24:$A$41,0),MATCH('Disposed Waste by Resin'!G$1,'Resin Fractions'!$A$24:$I$24,0)))*$E701</f>
        <v>10701.484988922854</v>
      </c>
      <c r="H701" s="9">
        <f>(INDEX('Resin Fractions'!$A$24:$I$41,MATCH('Disposed Waste by Resin'!$A701,'Resin Fractions'!$A$24:$A$41,0),MATCH('Disposed Waste by Resin'!H$1,'Resin Fractions'!$A$24:$I$24,0)))*$E701</f>
        <v>14778.080469769235</v>
      </c>
      <c r="I701" s="9">
        <f>(INDEX('Resin Fractions'!$A$24:$I$41,MATCH('Disposed Waste by Resin'!$A701,'Resin Fractions'!$A$24:$A$41,0),MATCH('Disposed Waste by Resin'!I$1,'Resin Fractions'!$A$24:$I$24,0)))*$E701</f>
        <v>22231.566148467522</v>
      </c>
      <c r="J701" s="9">
        <f>(INDEX('Resin Fractions'!$A$24:$I$41,MATCH('Disposed Waste by Resin'!$A701,'Resin Fractions'!$A$24:$A$41,0),MATCH('Disposed Waste by Resin'!J$1,'Resin Fractions'!$A$24:$I$24,0)))*$E701</f>
        <v>1318.3922440892425</v>
      </c>
      <c r="K701" s="9">
        <f>(INDEX('Resin Fractions'!$A$24:$I$41,MATCH('Disposed Waste by Resin'!$A701,'Resin Fractions'!$A$24:$A$41,0),MATCH('Disposed Waste by Resin'!K$1,'Resin Fractions'!$A$24:$I$24,0)))*$E701</f>
        <v>7675.7650612939151</v>
      </c>
      <c r="L701" s="9">
        <f>(INDEX('Resin Fractions'!$A$24:$I$41,MATCH('Disposed Waste by Resin'!$A701,'Resin Fractions'!$A$24:$A$41,0),MATCH('Disposed Waste by Resin'!L$1,'Resin Fractions'!$A$24:$I$24,0)))*$E701</f>
        <v>3817.132764082899</v>
      </c>
      <c r="M701" s="9">
        <f>(INDEX('Resin Fractions'!$A$24:$I$41,MATCH('Disposed Waste by Resin'!$A701,'Resin Fractions'!$A$24:$A$41,0),MATCH('Disposed Waste by Resin'!M$1,'Resin Fractions'!$A$24:$I$24,0)))*$E701</f>
        <v>66247.588805006642</v>
      </c>
    </row>
    <row r="702" spans="1:13" x14ac:dyDescent="0.2">
      <c r="A702" s="37">
        <f>'DRS County Waste Raw'!A701</f>
        <v>2009</v>
      </c>
      <c r="B702" s="63" t="str">
        <f>'DRS County Waste Raw'!B701</f>
        <v>kings</v>
      </c>
      <c r="C702" s="63" t="str">
        <f>'DRS County Waste Raw'!C701</f>
        <v>Central Valley </v>
      </c>
      <c r="D702" s="63">
        <f>'DRS County Waste Raw'!D701</f>
        <v>151816</v>
      </c>
      <c r="E702" s="68">
        <f>'DRS County Waste Raw'!E701</f>
        <v>89384.419237749549</v>
      </c>
      <c r="F702" s="9">
        <f>(INDEX('Resin Fractions'!$A$24:$I$41,MATCH('Disposed Waste by Resin'!$A702,'Resin Fractions'!$A$24:$A$41,0),MATCH('Disposed Waste by Resin'!F$1,'Resin Fractions'!$A$24:$I$24,0)))*$E702</f>
        <v>749.16861635833152</v>
      </c>
      <c r="G702" s="9">
        <f>(INDEX('Resin Fractions'!$A$24:$I$41,MATCH('Disposed Waste by Resin'!$A702,'Resin Fractions'!$A$24:$A$41,0),MATCH('Disposed Waste by Resin'!G$1,'Resin Fractions'!$A$24:$I$24,0)))*$E702</f>
        <v>1400.3463169463812</v>
      </c>
      <c r="H702" s="9">
        <f>(INDEX('Resin Fractions'!$A$24:$I$41,MATCH('Disposed Waste by Resin'!$A702,'Resin Fractions'!$A$24:$A$41,0),MATCH('Disposed Waste by Resin'!H$1,'Resin Fractions'!$A$24:$I$24,0)))*$E702</f>
        <v>1933.7905513860437</v>
      </c>
      <c r="I702" s="9">
        <f>(INDEX('Resin Fractions'!$A$24:$I$41,MATCH('Disposed Waste by Resin'!$A702,'Resin Fractions'!$A$24:$A$41,0),MATCH('Disposed Waste by Resin'!I$1,'Resin Fractions'!$A$24:$I$24,0)))*$E702</f>
        <v>2909.1188566989604</v>
      </c>
      <c r="J702" s="9">
        <f>(INDEX('Resin Fractions'!$A$24:$I$41,MATCH('Disposed Waste by Resin'!$A702,'Resin Fractions'!$A$24:$A$41,0),MATCH('Disposed Waste by Resin'!J$1,'Resin Fractions'!$A$24:$I$24,0)))*$E702</f>
        <v>172.51864813267125</v>
      </c>
      <c r="K702" s="9">
        <f>(INDEX('Resin Fractions'!$A$24:$I$41,MATCH('Disposed Waste by Resin'!$A702,'Resin Fractions'!$A$24:$A$41,0),MATCH('Disposed Waste by Resin'!K$1,'Resin Fractions'!$A$24:$I$24,0)))*$E702</f>
        <v>1004.4147465940192</v>
      </c>
      <c r="L702" s="9">
        <f>(INDEX('Resin Fractions'!$A$24:$I$41,MATCH('Disposed Waste by Resin'!$A702,'Resin Fractions'!$A$24:$A$41,0),MATCH('Disposed Waste by Resin'!L$1,'Resin Fractions'!$A$24:$I$24,0)))*$E702</f>
        <v>499.49215580938494</v>
      </c>
      <c r="M702" s="9">
        <f>(INDEX('Resin Fractions'!$A$24:$I$41,MATCH('Disposed Waste by Resin'!$A702,'Resin Fractions'!$A$24:$A$41,0),MATCH('Disposed Waste by Resin'!M$1,'Resin Fractions'!$A$24:$I$24,0)))*$E702</f>
        <v>8668.8498919257927</v>
      </c>
    </row>
    <row r="703" spans="1:13" x14ac:dyDescent="0.2">
      <c r="A703" s="37">
        <f>'DRS County Waste Raw'!A702</f>
        <v>2009</v>
      </c>
      <c r="B703" s="63" t="str">
        <f>'DRS County Waste Raw'!B702</f>
        <v>lake</v>
      </c>
      <c r="C703" s="63" t="str">
        <f>'DRS County Waste Raw'!C702</f>
        <v>Coastal </v>
      </c>
      <c r="D703" s="63">
        <f>'DRS County Waste Raw'!D702</f>
        <v>64384</v>
      </c>
      <c r="E703" s="68">
        <f>'DRS County Waste Raw'!E702</f>
        <v>38860.544464609797</v>
      </c>
      <c r="F703" s="9">
        <f>(INDEX('Resin Fractions'!$A$24:$I$41,MATCH('Disposed Waste by Resin'!$A703,'Resin Fractions'!$A$24:$A$41,0),MATCH('Disposed Waste by Resin'!F$1,'Resin Fractions'!$A$24:$I$24,0)))*$E703</f>
        <v>325.70665643691808</v>
      </c>
      <c r="G703" s="9">
        <f>(INDEX('Resin Fractions'!$A$24:$I$41,MATCH('Disposed Waste by Resin'!$A703,'Resin Fractions'!$A$24:$A$41,0),MATCH('Disposed Waste by Resin'!G$1,'Resin Fractions'!$A$24:$I$24,0)))*$E703</f>
        <v>608.81102970309473</v>
      </c>
      <c r="H703" s="9">
        <f>(INDEX('Resin Fractions'!$A$24:$I$41,MATCH('Disposed Waste by Resin'!$A703,'Resin Fractions'!$A$24:$A$41,0),MATCH('Disposed Waste by Resin'!H$1,'Resin Fractions'!$A$24:$I$24,0)))*$E703</f>
        <v>840.7298984344967</v>
      </c>
      <c r="I703" s="9">
        <f>(INDEX('Resin Fractions'!$A$24:$I$41,MATCH('Disposed Waste by Resin'!$A703,'Resin Fractions'!$A$24:$A$41,0),MATCH('Disposed Waste by Resin'!I$1,'Resin Fractions'!$A$24:$I$24,0)))*$E703</f>
        <v>1264.7611703208404</v>
      </c>
      <c r="J703" s="9">
        <f>(INDEX('Resin Fractions'!$A$24:$I$41,MATCH('Disposed Waste by Resin'!$A703,'Resin Fractions'!$A$24:$A$41,0),MATCH('Disposed Waste by Resin'!J$1,'Resin Fractions'!$A$24:$I$24,0)))*$E703</f>
        <v>75.003771953833805</v>
      </c>
      <c r="K703" s="9">
        <f>(INDEX('Resin Fractions'!$A$24:$I$41,MATCH('Disposed Waste by Resin'!$A703,'Resin Fractions'!$A$24:$A$41,0),MATCH('Disposed Waste by Resin'!K$1,'Resin Fractions'!$A$24:$I$24,0)))*$E703</f>
        <v>436.67681967152407</v>
      </c>
      <c r="L703" s="9">
        <f>(INDEX('Resin Fractions'!$A$24:$I$41,MATCH('Disposed Waste by Resin'!$A703,'Resin Fractions'!$A$24:$A$41,0),MATCH('Disposed Waste by Resin'!L$1,'Resin Fractions'!$A$24:$I$24,0)))*$E703</f>
        <v>217.15794873517277</v>
      </c>
      <c r="M703" s="9">
        <f>(INDEX('Resin Fractions'!$A$24:$I$41,MATCH('Disposed Waste by Resin'!$A703,'Resin Fractions'!$A$24:$A$41,0),MATCH('Disposed Waste by Resin'!M$1,'Resin Fractions'!$A$24:$I$24,0)))*$E703</f>
        <v>3768.8472952558809</v>
      </c>
    </row>
    <row r="704" spans="1:13" x14ac:dyDescent="0.2">
      <c r="A704" s="37">
        <f>'DRS County Waste Raw'!A703</f>
        <v>2009</v>
      </c>
      <c r="B704" s="63" t="str">
        <f>'DRS County Waste Raw'!B703</f>
        <v>lassen</v>
      </c>
      <c r="C704" s="63" t="str">
        <f>'DRS County Waste Raw'!C703</f>
        <v>Mountain </v>
      </c>
      <c r="D704" s="63">
        <f>'DRS County Waste Raw'!D703</f>
        <v>34947</v>
      </c>
      <c r="E704" s="68">
        <f>'DRS County Waste Raw'!E703</f>
        <v>18701.479128856619</v>
      </c>
      <c r="F704" s="9">
        <f>(INDEX('Resin Fractions'!$A$24:$I$41,MATCH('Disposed Waste by Resin'!$A704,'Resin Fractions'!$A$24:$A$41,0),MATCH('Disposed Waste by Resin'!F$1,'Resin Fractions'!$A$24:$I$24,0)))*$E704</f>
        <v>156.74500502770707</v>
      </c>
      <c r="G704" s="9">
        <f>(INDEX('Resin Fractions'!$A$24:$I$41,MATCH('Disposed Waste by Resin'!$A704,'Resin Fractions'!$A$24:$A$41,0),MATCH('Disposed Waste by Resin'!G$1,'Resin Fractions'!$A$24:$I$24,0)))*$E704</f>
        <v>292.98783437733437</v>
      </c>
      <c r="H704" s="9">
        <f>(INDEX('Resin Fractions'!$A$24:$I$41,MATCH('Disposed Waste by Resin'!$A704,'Resin Fractions'!$A$24:$A$41,0),MATCH('Disposed Waste by Resin'!H$1,'Resin Fractions'!$A$24:$I$24,0)))*$E704</f>
        <v>404.59784764202891</v>
      </c>
      <c r="I704" s="9">
        <f>(INDEX('Resin Fractions'!$A$24:$I$41,MATCH('Disposed Waste by Resin'!$A704,'Resin Fractions'!$A$24:$A$41,0),MATCH('Disposed Waste by Resin'!I$1,'Resin Fractions'!$A$24:$I$24,0)))*$E704</f>
        <v>608.66117435086664</v>
      </c>
      <c r="J704" s="9">
        <f>(INDEX('Resin Fractions'!$A$24:$I$41,MATCH('Disposed Waste by Resin'!$A704,'Resin Fractions'!$A$24:$A$41,0),MATCH('Disposed Waste by Resin'!J$1,'Resin Fractions'!$A$24:$I$24,0)))*$E704</f>
        <v>36.095260504071504</v>
      </c>
      <c r="K704" s="9">
        <f>(INDEX('Resin Fractions'!$A$24:$I$41,MATCH('Disposed Waste by Resin'!$A704,'Resin Fractions'!$A$24:$A$41,0),MATCH('Disposed Waste by Resin'!K$1,'Resin Fractions'!$A$24:$I$24,0)))*$E704</f>
        <v>210.14894520018129</v>
      </c>
      <c r="L704" s="9">
        <f>(INDEX('Resin Fractions'!$A$24:$I$41,MATCH('Disposed Waste by Resin'!$A704,'Resin Fractions'!$A$24:$A$41,0),MATCH('Disposed Waste by Resin'!L$1,'Resin Fractions'!$A$24:$I$24,0)))*$E704</f>
        <v>104.50638049177749</v>
      </c>
      <c r="M704" s="9">
        <f>(INDEX('Resin Fractions'!$A$24:$I$41,MATCH('Disposed Waste by Resin'!$A704,'Resin Fractions'!$A$24:$A$41,0),MATCH('Disposed Waste by Resin'!M$1,'Resin Fractions'!$A$24:$I$24,0)))*$E704</f>
        <v>1813.7424475939674</v>
      </c>
    </row>
    <row r="705" spans="1:13" x14ac:dyDescent="0.2">
      <c r="A705" s="37">
        <f>'DRS County Waste Raw'!A704</f>
        <v>2009</v>
      </c>
      <c r="B705" s="63" t="str">
        <f>'DRS County Waste Raw'!B704</f>
        <v>losangeles</v>
      </c>
      <c r="C705" s="63" t="str">
        <f>'DRS County Waste Raw'!C704</f>
        <v>Southern </v>
      </c>
      <c r="D705" s="63">
        <f>'DRS County Waste Raw'!D704</f>
        <v>9801096</v>
      </c>
      <c r="E705" s="68">
        <f>'DRS County Waste Raw'!E704</f>
        <v>7884590.0725952806</v>
      </c>
      <c r="F705" s="9">
        <f>(INDEX('Resin Fractions'!$A$24:$I$41,MATCH('Disposed Waste by Resin'!$A705,'Resin Fractions'!$A$24:$A$41,0),MATCH('Disposed Waste by Resin'!F$1,'Resin Fractions'!$A$24:$I$24,0)))*$E705</f>
        <v>66084.083620070101</v>
      </c>
      <c r="G705" s="9">
        <f>(INDEX('Resin Fractions'!$A$24:$I$41,MATCH('Disposed Waste by Resin'!$A705,'Resin Fractions'!$A$24:$A$41,0),MATCH('Disposed Waste by Resin'!G$1,'Resin Fractions'!$A$24:$I$24,0)))*$E705</f>
        <v>123524.39902778729</v>
      </c>
      <c r="H705" s="9">
        <f>(INDEX('Resin Fractions'!$A$24:$I$41,MATCH('Disposed Waste by Resin'!$A705,'Resin Fractions'!$A$24:$A$41,0),MATCH('Disposed Waste by Resin'!H$1,'Resin Fractions'!$A$24:$I$24,0)))*$E705</f>
        <v>170579.45796326947</v>
      </c>
      <c r="I705" s="9">
        <f>(INDEX('Resin Fractions'!$A$24:$I$41,MATCH('Disposed Waste by Resin'!$A705,'Resin Fractions'!$A$24:$A$41,0),MATCH('Disposed Waste by Resin'!I$1,'Resin Fractions'!$A$24:$I$24,0)))*$E705</f>
        <v>256613.06358682844</v>
      </c>
      <c r="J705" s="9">
        <f>(INDEX('Resin Fractions'!$A$24:$I$41,MATCH('Disposed Waste by Resin'!$A705,'Resin Fractions'!$A$24:$A$41,0),MATCH('Disposed Waste by Resin'!J$1,'Resin Fractions'!$A$24:$I$24,0)))*$E705</f>
        <v>15217.85152271763</v>
      </c>
      <c r="K705" s="9">
        <f>(INDEX('Resin Fractions'!$A$24:$I$41,MATCH('Disposed Waste by Resin'!$A705,'Resin Fractions'!$A$24:$A$41,0),MATCH('Disposed Waste by Resin'!K$1,'Resin Fractions'!$A$24:$I$24,0)))*$E705</f>
        <v>88599.317501846279</v>
      </c>
      <c r="L705" s="9">
        <f>(INDEX('Resin Fractions'!$A$24:$I$41,MATCH('Disposed Waste by Resin'!$A705,'Resin Fractions'!$A$24:$A$41,0),MATCH('Disposed Waste by Resin'!L$1,'Resin Fractions'!$A$24:$I$24,0)))*$E705</f>
        <v>44060.149706389107</v>
      </c>
      <c r="M705" s="9">
        <f>(INDEX('Resin Fractions'!$A$24:$I$41,MATCH('Disposed Waste by Resin'!$A705,'Resin Fractions'!$A$24:$A$41,0),MATCH('Disposed Waste by Resin'!M$1,'Resin Fractions'!$A$24:$I$24,0)))*$E705</f>
        <v>764678.3229289084</v>
      </c>
    </row>
    <row r="706" spans="1:13" x14ac:dyDescent="0.2">
      <c r="A706" s="37">
        <f>'DRS County Waste Raw'!A705</f>
        <v>2009</v>
      </c>
      <c r="B706" s="63" t="str">
        <f>'DRS County Waste Raw'!B705</f>
        <v>madera</v>
      </c>
      <c r="C706" s="63" t="str">
        <f>'DRS County Waste Raw'!C705</f>
        <v>Central Valley </v>
      </c>
      <c r="D706" s="63">
        <f>'DRS County Waste Raw'!D705</f>
        <v>149632</v>
      </c>
      <c r="E706" s="68">
        <f>'DRS County Waste Raw'!E705</f>
        <v>109506.5607985481</v>
      </c>
      <c r="F706" s="9">
        <f>(INDEX('Resin Fractions'!$A$24:$I$41,MATCH('Disposed Waste by Resin'!$A706,'Resin Fractions'!$A$24:$A$41,0),MATCH('Disposed Waste by Resin'!F$1,'Resin Fractions'!$A$24:$I$24,0)))*$E706</f>
        <v>917.82079399538657</v>
      </c>
      <c r="G706" s="9">
        <f>(INDEX('Resin Fractions'!$A$24:$I$41,MATCH('Disposed Waste by Resin'!$A706,'Resin Fractions'!$A$24:$A$41,0),MATCH('Disposed Waste by Resin'!G$1,'Resin Fractions'!$A$24:$I$24,0)))*$E706</f>
        <v>1715.5910437570872</v>
      </c>
      <c r="H706" s="9">
        <f>(INDEX('Resin Fractions'!$A$24:$I$41,MATCH('Disposed Waste by Resin'!$A706,'Resin Fractions'!$A$24:$A$41,0),MATCH('Disposed Waste by Resin'!H$1,'Resin Fractions'!$A$24:$I$24,0)))*$E706</f>
        <v>2369.123773392268</v>
      </c>
      <c r="I706" s="9">
        <f>(INDEX('Resin Fractions'!$A$24:$I$41,MATCH('Disposed Waste by Resin'!$A706,'Resin Fractions'!$A$24:$A$41,0),MATCH('Disposed Waste by Resin'!I$1,'Resin Fractions'!$A$24:$I$24,0)))*$E706</f>
        <v>3564.0171258926457</v>
      </c>
      <c r="J706" s="9">
        <f>(INDEX('Resin Fractions'!$A$24:$I$41,MATCH('Disposed Waste by Resin'!$A706,'Resin Fractions'!$A$24:$A$41,0),MATCH('Disposed Waste by Resin'!J$1,'Resin Fractions'!$A$24:$I$24,0)))*$E706</f>
        <v>211.35589392122046</v>
      </c>
      <c r="K706" s="9">
        <f>(INDEX('Resin Fractions'!$A$24:$I$41,MATCH('Disposed Waste by Resin'!$A706,'Resin Fractions'!$A$24:$A$41,0),MATCH('Disposed Waste by Resin'!K$1,'Resin Fractions'!$A$24:$I$24,0)))*$E706</f>
        <v>1230.5277077686083</v>
      </c>
      <c r="L706" s="9">
        <f>(INDEX('Resin Fractions'!$A$24:$I$41,MATCH('Disposed Waste by Resin'!$A706,'Resin Fractions'!$A$24:$A$41,0),MATCH('Disposed Waste by Resin'!L$1,'Resin Fractions'!$A$24:$I$24,0)))*$E706</f>
        <v>611.93738903253859</v>
      </c>
      <c r="M706" s="9">
        <f>(INDEX('Resin Fractions'!$A$24:$I$41,MATCH('Disposed Waste by Resin'!$A706,'Resin Fractions'!$A$24:$A$41,0),MATCH('Disposed Waste by Resin'!M$1,'Resin Fractions'!$A$24:$I$24,0)))*$E706</f>
        <v>10620.373727759756</v>
      </c>
    </row>
    <row r="707" spans="1:13" x14ac:dyDescent="0.2">
      <c r="A707" s="37">
        <f>'DRS County Waste Raw'!A706</f>
        <v>2009</v>
      </c>
      <c r="B707" s="63" t="str">
        <f>'DRS County Waste Raw'!B706</f>
        <v>marin</v>
      </c>
      <c r="C707" s="63" t="str">
        <f>'DRS County Waste Raw'!C706</f>
        <v>Bay Area </v>
      </c>
      <c r="D707" s="63">
        <f>'DRS County Waste Raw'!D706</f>
        <v>250760</v>
      </c>
      <c r="E707" s="68">
        <f>'DRS County Waste Raw'!E706</f>
        <v>163266.17059891109</v>
      </c>
      <c r="F707" s="9">
        <f>(INDEX('Resin Fractions'!$A$24:$I$41,MATCH('Disposed Waste by Resin'!$A707,'Resin Fractions'!$A$24:$A$41,0),MATCH('Disposed Waste by Resin'!F$1,'Resin Fractions'!$A$24:$I$24,0)))*$E707</f>
        <v>1368.4028175019225</v>
      </c>
      <c r="G707" s="9">
        <f>(INDEX('Resin Fractions'!$A$24:$I$41,MATCH('Disposed Waste by Resin'!$A707,'Resin Fractions'!$A$24:$A$41,0),MATCH('Disposed Waste by Resin'!G$1,'Resin Fractions'!$A$24:$I$24,0)))*$E707</f>
        <v>2557.819166134585</v>
      </c>
      <c r="H707" s="9">
        <f>(INDEX('Resin Fractions'!$A$24:$I$41,MATCH('Disposed Waste by Resin'!$A707,'Resin Fractions'!$A$24:$A$41,0),MATCH('Disposed Waste by Resin'!H$1,'Resin Fractions'!$A$24:$I$24,0)))*$E707</f>
        <v>3532.1880564595945</v>
      </c>
      <c r="I707" s="9">
        <f>(INDEX('Resin Fractions'!$A$24:$I$41,MATCH('Disposed Waste by Resin'!$A707,'Resin Fractions'!$A$24:$A$41,0),MATCH('Disposed Waste by Resin'!I$1,'Resin Fractions'!$A$24:$I$24,0)))*$E707</f>
        <v>5313.685534914036</v>
      </c>
      <c r="J707" s="9">
        <f>(INDEX('Resin Fractions'!$A$24:$I$41,MATCH('Disposed Waste by Resin'!$A707,'Resin Fractions'!$A$24:$A$41,0),MATCH('Disposed Waste by Resin'!J$1,'Resin Fractions'!$A$24:$I$24,0)))*$E707</f>
        <v>315.11598193196886</v>
      </c>
      <c r="K707" s="9">
        <f>(INDEX('Resin Fractions'!$A$24:$I$41,MATCH('Disposed Waste by Resin'!$A707,'Resin Fractions'!$A$24:$A$41,0),MATCH('Disposed Waste by Resin'!K$1,'Resin Fractions'!$A$24:$I$24,0)))*$E707</f>
        <v>1834.6256625922665</v>
      </c>
      <c r="L707" s="9">
        <f>(INDEX('Resin Fractions'!$A$24:$I$41,MATCH('Disposed Waste by Resin'!$A707,'Resin Fractions'!$A$24:$A$41,0),MATCH('Disposed Waste by Resin'!L$1,'Resin Fractions'!$A$24:$I$24,0)))*$E707</f>
        <v>912.35331860557631</v>
      </c>
      <c r="M707" s="9">
        <f>(INDEX('Resin Fractions'!$A$24:$I$41,MATCH('Disposed Waste by Resin'!$A707,'Resin Fractions'!$A$24:$A$41,0),MATCH('Disposed Waste by Resin'!M$1,'Resin Fractions'!$A$24:$I$24,0)))*$E707</f>
        <v>15834.190538139952</v>
      </c>
    </row>
    <row r="708" spans="1:13" x14ac:dyDescent="0.2">
      <c r="A708" s="37">
        <f>'DRS County Waste Raw'!A707</f>
        <v>2009</v>
      </c>
      <c r="B708" s="63" t="str">
        <f>'DRS County Waste Raw'!B707</f>
        <v>mariposa</v>
      </c>
      <c r="C708" s="63" t="str">
        <f>'DRS County Waste Raw'!C707</f>
        <v>Mountain </v>
      </c>
      <c r="D708" s="63">
        <f>'DRS County Waste Raw'!D707</f>
        <v>18334</v>
      </c>
      <c r="E708" s="68">
        <f>'DRS County Waste Raw'!E707</f>
        <v>10281.40653357532</v>
      </c>
      <c r="F708" s="9">
        <f>(INDEX('Resin Fractions'!$A$24:$I$41,MATCH('Disposed Waste by Resin'!$A708,'Resin Fractions'!$A$24:$A$41,0),MATCH('Disposed Waste by Resin'!F$1,'Resin Fractions'!$A$24:$I$24,0)))*$E708</f>
        <v>86.172815941093546</v>
      </c>
      <c r="G708" s="9">
        <f>(INDEX('Resin Fractions'!$A$24:$I$41,MATCH('Disposed Waste by Resin'!$A708,'Resin Fractions'!$A$24:$A$41,0),MATCH('Disposed Waste by Resin'!G$1,'Resin Fractions'!$A$24:$I$24,0)))*$E708</f>
        <v>161.07426657911518</v>
      </c>
      <c r="H708" s="9">
        <f>(INDEX('Resin Fractions'!$A$24:$I$41,MATCH('Disposed Waste by Resin'!$A708,'Resin Fractions'!$A$24:$A$41,0),MATCH('Disposed Waste by Resin'!H$1,'Resin Fractions'!$A$24:$I$24,0)))*$E708</f>
        <v>222.43347307211599</v>
      </c>
      <c r="I708" s="9">
        <f>(INDEX('Resin Fractions'!$A$24:$I$41,MATCH('Disposed Waste by Resin'!$A708,'Resin Fractions'!$A$24:$A$41,0),MATCH('Disposed Waste by Resin'!I$1,'Resin Fractions'!$A$24:$I$24,0)))*$E708</f>
        <v>334.62021541647044</v>
      </c>
      <c r="J708" s="9">
        <f>(INDEX('Resin Fractions'!$A$24:$I$41,MATCH('Disposed Waste by Resin'!$A708,'Resin Fractions'!$A$24:$A$41,0),MATCH('Disposed Waste by Resin'!J$1,'Resin Fractions'!$A$24:$I$24,0)))*$E708</f>
        <v>19.843887460486293</v>
      </c>
      <c r="K708" s="9">
        <f>(INDEX('Resin Fractions'!$A$24:$I$41,MATCH('Disposed Waste by Resin'!$A708,'Resin Fractions'!$A$24:$A$41,0),MATCH('Disposed Waste by Resin'!K$1,'Resin Fractions'!$A$24:$I$24,0)))*$E708</f>
        <v>115.53239844388733</v>
      </c>
      <c r="L708" s="9">
        <f>(INDEX('Resin Fractions'!$A$24:$I$41,MATCH('Disposed Waste by Resin'!$A708,'Resin Fractions'!$A$24:$A$41,0),MATCH('Disposed Waste by Resin'!L$1,'Resin Fractions'!$A$24:$I$24,0)))*$E708</f>
        <v>57.453882432782805</v>
      </c>
      <c r="M708" s="9">
        <f>(INDEX('Resin Fractions'!$A$24:$I$41,MATCH('Disposed Waste by Resin'!$A708,'Resin Fractions'!$A$24:$A$41,0),MATCH('Disposed Waste by Resin'!M$1,'Resin Fractions'!$A$24:$I$24,0)))*$E708</f>
        <v>997.13093934595167</v>
      </c>
    </row>
    <row r="709" spans="1:13" x14ac:dyDescent="0.2">
      <c r="A709" s="37">
        <f>'DRS County Waste Raw'!A708</f>
        <v>2009</v>
      </c>
      <c r="B709" s="63" t="str">
        <f>'DRS County Waste Raw'!B708</f>
        <v>mendocino</v>
      </c>
      <c r="C709" s="63" t="str">
        <f>'DRS County Waste Raw'!C708</f>
        <v>Coastal </v>
      </c>
      <c r="D709" s="63">
        <f>'DRS County Waste Raw'!D708</f>
        <v>87677</v>
      </c>
      <c r="E709" s="68">
        <f>'DRS County Waste Raw'!E708</f>
        <v>47619.582577132482</v>
      </c>
      <c r="F709" s="9">
        <f>(INDEX('Resin Fractions'!$A$24:$I$41,MATCH('Disposed Waste by Resin'!$A709,'Resin Fractions'!$A$24:$A$41,0),MATCH('Disposed Waste by Resin'!F$1,'Resin Fractions'!$A$24:$I$24,0)))*$E709</f>
        <v>399.11985886467625</v>
      </c>
      <c r="G709" s="9">
        <f>(INDEX('Resin Fractions'!$A$24:$I$41,MATCH('Disposed Waste by Resin'!$A709,'Resin Fractions'!$A$24:$A$41,0),MATCH('Disposed Waste by Resin'!G$1,'Resin Fractions'!$A$24:$I$24,0)))*$E709</f>
        <v>746.03502092509041</v>
      </c>
      <c r="H709" s="9">
        <f>(INDEX('Resin Fractions'!$A$24:$I$41,MATCH('Disposed Waste by Resin'!$A709,'Resin Fractions'!$A$24:$A$41,0),MATCH('Disposed Waste by Resin'!H$1,'Resin Fractions'!$A$24:$I$24,0)))*$E709</f>
        <v>1030.22763512811</v>
      </c>
      <c r="I709" s="9">
        <f>(INDEX('Resin Fractions'!$A$24:$I$41,MATCH('Disposed Waste by Resin'!$A709,'Resin Fractions'!$A$24:$A$41,0),MATCH('Disposed Waste by Resin'!I$1,'Resin Fractions'!$A$24:$I$24,0)))*$E709</f>
        <v>1549.8341523571016</v>
      </c>
      <c r="J709" s="9">
        <f>(INDEX('Resin Fractions'!$A$24:$I$41,MATCH('Disposed Waste by Resin'!$A709,'Resin Fractions'!$A$24:$A$41,0),MATCH('Disposed Waste by Resin'!J$1,'Resin Fractions'!$A$24:$I$24,0)))*$E709</f>
        <v>91.909373925645681</v>
      </c>
      <c r="K709" s="9">
        <f>(INDEX('Resin Fractions'!$A$24:$I$41,MATCH('Disposed Waste by Resin'!$A709,'Resin Fractions'!$A$24:$A$41,0),MATCH('Disposed Waste by Resin'!K$1,'Resin Fractions'!$A$24:$I$24,0)))*$E709</f>
        <v>535.10232963424141</v>
      </c>
      <c r="L709" s="9">
        <f>(INDEX('Resin Fractions'!$A$24:$I$41,MATCH('Disposed Waste by Resin'!$A709,'Resin Fractions'!$A$24:$A$41,0),MATCH('Disposed Waste by Resin'!L$1,'Resin Fractions'!$A$24:$I$24,0)))*$E709</f>
        <v>266.10463169121982</v>
      </c>
      <c r="M709" s="9">
        <f>(INDEX('Resin Fractions'!$A$24:$I$41,MATCH('Disposed Waste by Resin'!$A709,'Resin Fractions'!$A$24:$A$41,0),MATCH('Disposed Waste by Resin'!M$1,'Resin Fractions'!$A$24:$I$24,0)))*$E709</f>
        <v>4618.3330025260857</v>
      </c>
    </row>
    <row r="710" spans="1:13" x14ac:dyDescent="0.2">
      <c r="A710" s="37">
        <f>'DRS County Waste Raw'!A709</f>
        <v>2009</v>
      </c>
      <c r="B710" s="63" t="str">
        <f>'DRS County Waste Raw'!B709</f>
        <v>merced</v>
      </c>
      <c r="C710" s="63" t="str">
        <f>'DRS County Waste Raw'!C709</f>
        <v>Central Valley </v>
      </c>
      <c r="D710" s="63">
        <f>'DRS County Waste Raw'!D709</f>
        <v>253026</v>
      </c>
      <c r="E710" s="68">
        <f>'DRS County Waste Raw'!E709</f>
        <v>203355.7078039927</v>
      </c>
      <c r="F710" s="9">
        <f>(INDEX('Resin Fractions'!$A$24:$I$41,MATCH('Disposed Waste by Resin'!$A710,'Resin Fractions'!$A$24:$A$41,0),MATCH('Disposed Waste by Resin'!F$1,'Resin Fractions'!$A$24:$I$24,0)))*$E710</f>
        <v>1704.4101818110339</v>
      </c>
      <c r="G710" s="9">
        <f>(INDEX('Resin Fractions'!$A$24:$I$41,MATCH('Disposed Waste by Resin'!$A710,'Resin Fractions'!$A$24:$A$41,0),MATCH('Disposed Waste by Resin'!G$1,'Resin Fractions'!$A$24:$I$24,0)))*$E710</f>
        <v>3185.8842836568988</v>
      </c>
      <c r="H710" s="9">
        <f>(INDEX('Resin Fractions'!$A$24:$I$41,MATCH('Disposed Waste by Resin'!$A710,'Resin Fractions'!$A$24:$A$41,0),MATCH('Disposed Waste by Resin'!H$1,'Resin Fractions'!$A$24:$I$24,0)))*$E710</f>
        <v>4399.5066441702947</v>
      </c>
      <c r="I710" s="9">
        <f>(INDEX('Resin Fractions'!$A$24:$I$41,MATCH('Disposed Waste by Resin'!$A710,'Resin Fractions'!$A$24:$A$41,0),MATCH('Disposed Waste by Resin'!I$1,'Resin Fractions'!$A$24:$I$24,0)))*$E710</f>
        <v>6618.4456892473245</v>
      </c>
      <c r="J710" s="9">
        <f>(INDEX('Resin Fractions'!$A$24:$I$41,MATCH('Disposed Waste by Resin'!$A710,'Resin Fractions'!$A$24:$A$41,0),MATCH('Disposed Waste by Resin'!J$1,'Resin Fractions'!$A$24:$I$24,0)))*$E710</f>
        <v>392.49180225798165</v>
      </c>
      <c r="K710" s="9">
        <f>(INDEX('Resin Fractions'!$A$24:$I$41,MATCH('Disposed Waste by Resin'!$A710,'Resin Fractions'!$A$24:$A$41,0),MATCH('Disposed Waste by Resin'!K$1,'Resin Fractions'!$A$24:$I$24,0)))*$E710</f>
        <v>2285.1127015672632</v>
      </c>
      <c r="L710" s="9">
        <f>(INDEX('Resin Fractions'!$A$24:$I$41,MATCH('Disposed Waste by Resin'!$A710,'Resin Fractions'!$A$24:$A$41,0),MATCH('Disposed Waste by Resin'!L$1,'Resin Fractions'!$A$24:$I$24,0)))*$E710</f>
        <v>1136.379044058966</v>
      </c>
      <c r="M710" s="9">
        <f>(INDEX('Resin Fractions'!$A$24:$I$41,MATCH('Disposed Waste by Resin'!$A710,'Resin Fractions'!$A$24:$A$41,0),MATCH('Disposed Waste by Resin'!M$1,'Resin Fractions'!$A$24:$I$24,0)))*$E710</f>
        <v>19722.230346769764</v>
      </c>
    </row>
    <row r="711" spans="1:13" x14ac:dyDescent="0.2">
      <c r="A711" s="37">
        <f>'DRS County Waste Raw'!A710</f>
        <v>2009</v>
      </c>
      <c r="B711" s="63" t="str">
        <f>'DRS County Waste Raw'!B710</f>
        <v>modoc</v>
      </c>
      <c r="C711" s="63" t="str">
        <f>'DRS County Waste Raw'!C710</f>
        <v>Mountain </v>
      </c>
      <c r="D711" s="63">
        <f>'DRS County Waste Raw'!D710</f>
        <v>9628</v>
      </c>
      <c r="E711" s="68">
        <f>'DRS County Waste Raw'!E710</f>
        <v>16.86025408348457</v>
      </c>
      <c r="F711" s="9">
        <f>(INDEX('Resin Fractions'!$A$24:$I$41,MATCH('Disposed Waste by Resin'!$A711,'Resin Fractions'!$A$24:$A$41,0),MATCH('Disposed Waste by Resin'!F$1,'Resin Fractions'!$A$24:$I$24,0)))*$E711</f>
        <v>0.14131291930841952</v>
      </c>
      <c r="G711" s="9">
        <f>(INDEX('Resin Fractions'!$A$24:$I$41,MATCH('Disposed Waste by Resin'!$A711,'Resin Fractions'!$A$24:$A$41,0),MATCH('Disposed Waste by Resin'!G$1,'Resin Fractions'!$A$24:$I$24,0)))*$E711</f>
        <v>0.26414217276266144</v>
      </c>
      <c r="H711" s="9">
        <f>(INDEX('Resin Fractions'!$A$24:$I$41,MATCH('Disposed Waste by Resin'!$A711,'Resin Fractions'!$A$24:$A$41,0),MATCH('Disposed Waste by Resin'!H$1,'Resin Fractions'!$A$24:$I$24,0)))*$E711</f>
        <v>0.3647637957336613</v>
      </c>
      <c r="I711" s="9">
        <f>(INDEX('Resin Fractions'!$A$24:$I$41,MATCH('Disposed Waste by Resin'!$A711,'Resin Fractions'!$A$24:$A$41,0),MATCH('Disposed Waste by Resin'!I$1,'Resin Fractions'!$A$24:$I$24,0)))*$E711</f>
        <v>0.54873638494577881</v>
      </c>
      <c r="J711" s="9">
        <f>(INDEX('Resin Fractions'!$A$24:$I$41,MATCH('Disposed Waste by Resin'!$A711,'Resin Fractions'!$A$24:$A$41,0),MATCH('Disposed Waste by Resin'!J$1,'Resin Fractions'!$A$24:$I$24,0)))*$E711</f>
        <v>3.254155776209014E-2</v>
      </c>
      <c r="K711" s="9">
        <f>(INDEX('Resin Fractions'!$A$24:$I$41,MATCH('Disposed Waste by Resin'!$A711,'Resin Fractions'!$A$24:$A$41,0),MATCH('Disposed Waste by Resin'!K$1,'Resin Fractions'!$A$24:$I$24,0)))*$E711</f>
        <v>0.18945905759850748</v>
      </c>
      <c r="L711" s="9">
        <f>(INDEX('Resin Fractions'!$A$24:$I$41,MATCH('Disposed Waste by Resin'!$A711,'Resin Fractions'!$A$24:$A$41,0),MATCH('Disposed Waste by Resin'!L$1,'Resin Fractions'!$A$24:$I$24,0)))*$E711</f>
        <v>9.4217367316036998E-2</v>
      </c>
      <c r="M711" s="9">
        <f>(INDEX('Resin Fractions'!$A$24:$I$41,MATCH('Disposed Waste by Resin'!$A711,'Resin Fractions'!$A$24:$A$41,0),MATCH('Disposed Waste by Resin'!M$1,'Resin Fractions'!$A$24:$I$24,0)))*$E711</f>
        <v>1.6351732554271559</v>
      </c>
    </row>
    <row r="712" spans="1:13" x14ac:dyDescent="0.2">
      <c r="A712" s="37">
        <f>'DRS County Waste Raw'!A711</f>
        <v>2009</v>
      </c>
      <c r="B712" s="63" t="str">
        <f>'DRS County Waste Raw'!B711</f>
        <v>mono</v>
      </c>
      <c r="C712" s="63" t="str">
        <f>'DRS County Waste Raw'!C711</f>
        <v>Mountain </v>
      </c>
      <c r="D712" s="63">
        <f>'DRS County Waste Raw'!D711</f>
        <v>14074</v>
      </c>
      <c r="E712" s="68">
        <f>'DRS County Waste Raw'!E711</f>
        <v>20118.974591651539</v>
      </c>
      <c r="F712" s="9">
        <f>(INDEX('Resin Fractions'!$A$24:$I$41,MATCH('Disposed Waste by Resin'!$A712,'Resin Fractions'!$A$24:$A$41,0),MATCH('Disposed Waste by Resin'!F$1,'Resin Fractions'!$A$24:$I$24,0)))*$E712</f>
        <v>168.62563392939146</v>
      </c>
      <c r="G712" s="9">
        <f>(INDEX('Resin Fractions'!$A$24:$I$41,MATCH('Disposed Waste by Resin'!$A712,'Resin Fractions'!$A$24:$A$41,0),MATCH('Disposed Waste by Resin'!G$1,'Resin Fractions'!$A$24:$I$24,0)))*$E712</f>
        <v>315.1951113003214</v>
      </c>
      <c r="H712" s="9">
        <f>(INDEX('Resin Fractions'!$A$24:$I$41,MATCH('Disposed Waste by Resin'!$A712,'Resin Fractions'!$A$24:$A$41,0),MATCH('Disposed Waste by Resin'!H$1,'Resin Fractions'!$A$24:$I$24,0)))*$E712</f>
        <v>435.26470609410848</v>
      </c>
      <c r="I712" s="9">
        <f>(INDEX('Resin Fractions'!$A$24:$I$41,MATCH('Disposed Waste by Resin'!$A712,'Resin Fractions'!$A$24:$A$41,0),MATCH('Disposed Waste by Resin'!I$1,'Resin Fractions'!$A$24:$I$24,0)))*$E712</f>
        <v>654.79519653580223</v>
      </c>
      <c r="J712" s="9">
        <f>(INDEX('Resin Fractions'!$A$24:$I$41,MATCH('Disposed Waste by Resin'!$A712,'Resin Fractions'!$A$24:$A$41,0),MATCH('Disposed Waste by Resin'!J$1,'Resin Fractions'!$A$24:$I$24,0)))*$E712</f>
        <v>38.831133300035219</v>
      </c>
      <c r="K712" s="9">
        <f>(INDEX('Resin Fractions'!$A$24:$I$41,MATCH('Disposed Waste by Resin'!$A712,'Resin Fractions'!$A$24:$A$41,0),MATCH('Disposed Waste by Resin'!K$1,'Resin Fractions'!$A$24:$I$24,0)))*$E712</f>
        <v>226.07737387044378</v>
      </c>
      <c r="L712" s="9">
        <f>(INDEX('Resin Fractions'!$A$24:$I$41,MATCH('Disposed Waste by Resin'!$A712,'Resin Fractions'!$A$24:$A$41,0),MATCH('Disposed Waste by Resin'!L$1,'Resin Fractions'!$A$24:$I$24,0)))*$E712</f>
        <v>112.42753577364161</v>
      </c>
      <c r="M712" s="9">
        <f>(INDEX('Resin Fractions'!$A$24:$I$41,MATCH('Disposed Waste by Resin'!$A712,'Resin Fractions'!$A$24:$A$41,0),MATCH('Disposed Waste by Resin'!M$1,'Resin Fractions'!$A$24:$I$24,0)))*$E712</f>
        <v>1951.2166908037443</v>
      </c>
    </row>
    <row r="713" spans="1:13" x14ac:dyDescent="0.2">
      <c r="A713" s="37">
        <f>'DRS County Waste Raw'!A712</f>
        <v>2009</v>
      </c>
      <c r="B713" s="63" t="str">
        <f>'DRS County Waste Raw'!B712</f>
        <v>monterey</v>
      </c>
      <c r="C713" s="63" t="str">
        <f>'DRS County Waste Raw'!C712</f>
        <v>Coastal </v>
      </c>
      <c r="D713" s="63">
        <f>'DRS County Waste Raw'!D712</f>
        <v>412233</v>
      </c>
      <c r="E713" s="68">
        <f>'DRS County Waste Raw'!E712</f>
        <v>318697.82214156078</v>
      </c>
      <c r="F713" s="9">
        <f>(INDEX('Resin Fractions'!$A$24:$I$41,MATCH('Disposed Waste by Resin'!$A713,'Resin Fractions'!$A$24:$A$41,0),MATCH('Disposed Waste by Resin'!F$1,'Resin Fractions'!$A$24:$I$24,0)))*$E713</f>
        <v>2671.1412177456132</v>
      </c>
      <c r="G713" s="9">
        <f>(INDEX('Resin Fractions'!$A$24:$I$41,MATCH('Disposed Waste by Resin'!$A713,'Resin Fractions'!$A$24:$A$41,0),MATCH('Disposed Waste by Resin'!G$1,'Resin Fractions'!$A$24:$I$24,0)))*$E713</f>
        <v>4992.8983737949693</v>
      </c>
      <c r="H713" s="9">
        <f>(INDEX('Resin Fractions'!$A$24:$I$41,MATCH('Disposed Waste by Resin'!$A713,'Resin Fractions'!$A$24:$A$41,0),MATCH('Disposed Waste by Resin'!H$1,'Resin Fractions'!$A$24:$I$24,0)))*$E713</f>
        <v>6894.8799182260782</v>
      </c>
      <c r="I713" s="9">
        <f>(INDEX('Resin Fractions'!$A$24:$I$41,MATCH('Disposed Waste by Resin'!$A713,'Resin Fractions'!$A$24:$A$41,0),MATCH('Disposed Waste by Resin'!I$1,'Resin Fractions'!$A$24:$I$24,0)))*$E713</f>
        <v>10372.387625128216</v>
      </c>
      <c r="J713" s="9">
        <f>(INDEX('Resin Fractions'!$A$24:$I$41,MATCH('Disposed Waste by Resin'!$A713,'Resin Fractions'!$A$24:$A$41,0),MATCH('Disposed Waste by Resin'!J$1,'Resin Fractions'!$A$24:$I$24,0)))*$E713</f>
        <v>615.11075316656991</v>
      </c>
      <c r="K713" s="9">
        <f>(INDEX('Resin Fractions'!$A$24:$I$41,MATCH('Disposed Waste by Resin'!$A713,'Resin Fractions'!$A$24:$A$41,0),MATCH('Disposed Waste by Resin'!K$1,'Resin Fractions'!$A$24:$I$24,0)))*$E713</f>
        <v>3581.2146568290545</v>
      </c>
      <c r="L713" s="9">
        <f>(INDEX('Resin Fractions'!$A$24:$I$41,MATCH('Disposed Waste by Resin'!$A713,'Resin Fractions'!$A$24:$A$41,0),MATCH('Disposed Waste by Resin'!L$1,'Resin Fractions'!$A$24:$I$24,0)))*$E713</f>
        <v>1780.9262910779753</v>
      </c>
      <c r="M713" s="9">
        <f>(INDEX('Resin Fractions'!$A$24:$I$41,MATCH('Disposed Waste by Resin'!$A713,'Resin Fractions'!$A$24:$A$41,0),MATCH('Disposed Waste by Resin'!M$1,'Resin Fractions'!$A$24:$I$24,0)))*$E713</f>
        <v>30908.558835968481</v>
      </c>
    </row>
    <row r="714" spans="1:13" x14ac:dyDescent="0.2">
      <c r="A714" s="37">
        <f>'DRS County Waste Raw'!A713</f>
        <v>2009</v>
      </c>
      <c r="B714" s="63" t="str">
        <f>'DRS County Waste Raw'!B713</f>
        <v>napa</v>
      </c>
      <c r="C714" s="63" t="str">
        <f>'DRS County Waste Raw'!C713</f>
        <v>Bay Area </v>
      </c>
      <c r="D714" s="63">
        <f>'DRS County Waste Raw'!D713</f>
        <v>135225</v>
      </c>
      <c r="E714" s="68">
        <f>'DRS County Waste Raw'!E713</f>
        <v>91863.294010889294</v>
      </c>
      <c r="F714" s="9">
        <f>(INDEX('Resin Fractions'!$A$24:$I$41,MATCH('Disposed Waste by Resin'!$A714,'Resin Fractions'!$A$24:$A$41,0),MATCH('Disposed Waste by Resin'!F$1,'Resin Fractions'!$A$24:$I$24,0)))*$E714</f>
        <v>769.94511409424092</v>
      </c>
      <c r="G714" s="9">
        <f>(INDEX('Resin Fractions'!$A$24:$I$41,MATCH('Disposed Waste by Resin'!$A714,'Resin Fractions'!$A$24:$A$41,0),MATCH('Disposed Waste by Resin'!G$1,'Resin Fractions'!$A$24:$I$24,0)))*$E714</f>
        <v>1439.1817559226579</v>
      </c>
      <c r="H714" s="9">
        <f>(INDEX('Resin Fractions'!$A$24:$I$41,MATCH('Disposed Waste by Resin'!$A714,'Resin Fractions'!$A$24:$A$41,0),MATCH('Disposed Waste by Resin'!H$1,'Resin Fractions'!$A$24:$I$24,0)))*$E714</f>
        <v>1987.4198601094861</v>
      </c>
      <c r="I714" s="9">
        <f>(INDEX('Resin Fractions'!$A$24:$I$41,MATCH('Disposed Waste by Resin'!$A714,'Resin Fractions'!$A$24:$A$41,0),MATCH('Disposed Waste by Resin'!I$1,'Resin Fractions'!$A$24:$I$24,0)))*$E714</f>
        <v>2989.7966907939058</v>
      </c>
      <c r="J714" s="9">
        <f>(INDEX('Resin Fractions'!$A$24:$I$41,MATCH('Disposed Waste by Resin'!$A714,'Resin Fractions'!$A$24:$A$41,0),MATCH('Disposed Waste by Resin'!J$1,'Resin Fractions'!$A$24:$I$24,0)))*$E714</f>
        <v>177.30306278121037</v>
      </c>
      <c r="K714" s="9">
        <f>(INDEX('Resin Fractions'!$A$24:$I$41,MATCH('Disposed Waste by Resin'!$A714,'Resin Fractions'!$A$24:$A$41,0),MATCH('Disposed Waste by Resin'!K$1,'Resin Fractions'!$A$24:$I$24,0)))*$E714</f>
        <v>1032.2699186512309</v>
      </c>
      <c r="L714" s="9">
        <f>(INDEX('Resin Fractions'!$A$24:$I$41,MATCH('Disposed Waste by Resin'!$A714,'Resin Fractions'!$A$24:$A$41,0),MATCH('Disposed Waste by Resin'!L$1,'Resin Fractions'!$A$24:$I$24,0)))*$E714</f>
        <v>513.34444141996426</v>
      </c>
      <c r="M714" s="9">
        <f>(INDEX('Resin Fractions'!$A$24:$I$41,MATCH('Disposed Waste by Resin'!$A714,'Resin Fractions'!$A$24:$A$41,0),MATCH('Disposed Waste by Resin'!M$1,'Resin Fractions'!$A$24:$I$24,0)))*$E714</f>
        <v>8909.2608437726976</v>
      </c>
    </row>
    <row r="715" spans="1:13" x14ac:dyDescent="0.2">
      <c r="A715" s="37">
        <f>'DRS County Waste Raw'!A714</f>
        <v>2009</v>
      </c>
      <c r="B715" s="63" t="str">
        <f>'DRS County Waste Raw'!B714</f>
        <v>nevada</v>
      </c>
      <c r="C715" s="63" t="str">
        <f>'DRS County Waste Raw'!C714</f>
        <v>Mountain </v>
      </c>
      <c r="D715" s="63">
        <f>'DRS County Waste Raw'!D714</f>
        <v>98558</v>
      </c>
      <c r="E715" s="68">
        <f>'DRS County Waste Raw'!E714</f>
        <v>48578.9836660617</v>
      </c>
      <c r="F715" s="9">
        <f>(INDEX('Resin Fractions'!$A$24:$I$41,MATCH('Disposed Waste by Resin'!$A715,'Resin Fractions'!$A$24:$A$41,0),MATCH('Disposed Waste by Resin'!F$1,'Resin Fractions'!$A$24:$I$24,0)))*$E715</f>
        <v>407.16100510084522</v>
      </c>
      <c r="G715" s="9">
        <f>(INDEX('Resin Fractions'!$A$24:$I$41,MATCH('Disposed Waste by Resin'!$A715,'Resin Fractions'!$A$24:$A$41,0),MATCH('Disposed Waste by Resin'!G$1,'Resin Fractions'!$A$24:$I$24,0)))*$E715</f>
        <v>761.06553511104585</v>
      </c>
      <c r="H715" s="9">
        <f>(INDEX('Resin Fractions'!$A$24:$I$41,MATCH('Disposed Waste by Resin'!$A715,'Resin Fractions'!$A$24:$A$41,0),MATCH('Disposed Waste by Resin'!H$1,'Resin Fractions'!$A$24:$I$24,0)))*$E715</f>
        <v>1050.9838337652129</v>
      </c>
      <c r="I715" s="9">
        <f>(INDEX('Resin Fractions'!$A$24:$I$41,MATCH('Disposed Waste by Resin'!$A715,'Resin Fractions'!$A$24:$A$41,0),MATCH('Disposed Waste by Resin'!I$1,'Resin Fractions'!$A$24:$I$24,0)))*$E715</f>
        <v>1581.0589656158622</v>
      </c>
      <c r="J715" s="9">
        <f>(INDEX('Resin Fractions'!$A$24:$I$41,MATCH('Disposed Waste by Resin'!$A715,'Resin Fractions'!$A$24:$A$41,0),MATCH('Disposed Waste by Resin'!J$1,'Resin Fractions'!$A$24:$I$24,0)))*$E715</f>
        <v>93.761090145212279</v>
      </c>
      <c r="K715" s="9">
        <f>(INDEX('Resin Fractions'!$A$24:$I$41,MATCH('Disposed Waste by Resin'!$A715,'Resin Fractions'!$A$24:$A$41,0),MATCH('Disposed Waste by Resin'!K$1,'Resin Fractions'!$A$24:$I$24,0)))*$E715</f>
        <v>545.88314143384309</v>
      </c>
      <c r="L715" s="9">
        <f>(INDEX('Resin Fractions'!$A$24:$I$41,MATCH('Disposed Waste by Resin'!$A715,'Resin Fractions'!$A$24:$A$41,0),MATCH('Disposed Waste by Resin'!L$1,'Resin Fractions'!$A$24:$I$24,0)))*$E715</f>
        <v>271.4658940038438</v>
      </c>
      <c r="M715" s="9">
        <f>(INDEX('Resin Fractions'!$A$24:$I$41,MATCH('Disposed Waste by Resin'!$A715,'Resin Fractions'!$A$24:$A$41,0),MATCH('Disposed Waste by Resin'!M$1,'Resin Fractions'!$A$24:$I$24,0)))*$E715</f>
        <v>4711.3794651758662</v>
      </c>
    </row>
    <row r="716" spans="1:13" x14ac:dyDescent="0.2">
      <c r="A716" s="37">
        <f>'DRS County Waste Raw'!A715</f>
        <v>2009</v>
      </c>
      <c r="B716" s="63" t="str">
        <f>'DRS County Waste Raw'!B715</f>
        <v>orange</v>
      </c>
      <c r="C716" s="63" t="str">
        <f>'DRS County Waste Raw'!C715</f>
        <v>Southern </v>
      </c>
      <c r="D716" s="63">
        <f>'DRS County Waste Raw'!D715</f>
        <v>2990805</v>
      </c>
      <c r="E716" s="68">
        <f>'DRS County Waste Raw'!E715</f>
        <v>2591113.5208711429</v>
      </c>
      <c r="F716" s="9">
        <f>(INDEX('Resin Fractions'!$A$24:$I$41,MATCH('Disposed Waste by Resin'!$A716,'Resin Fractions'!$A$24:$A$41,0),MATCH('Disposed Waste by Resin'!F$1,'Resin Fractions'!$A$24:$I$24,0)))*$E716</f>
        <v>21717.218143971379</v>
      </c>
      <c r="G716" s="9">
        <f>(INDEX('Resin Fractions'!$A$24:$I$41,MATCH('Disposed Waste by Resin'!$A716,'Resin Fractions'!$A$24:$A$41,0),MATCH('Disposed Waste by Resin'!G$1,'Resin Fractions'!$A$24:$I$24,0)))*$E716</f>
        <v>40593.833989016697</v>
      </c>
      <c r="H716" s="9">
        <f>(INDEX('Resin Fractions'!$A$24:$I$41,MATCH('Disposed Waste by Resin'!$A716,'Resin Fractions'!$A$24:$A$41,0),MATCH('Disposed Waste by Resin'!H$1,'Resin Fractions'!$A$24:$I$24,0)))*$E716</f>
        <v>56057.542096923906</v>
      </c>
      <c r="I716" s="9">
        <f>(INDEX('Resin Fractions'!$A$24:$I$41,MATCH('Disposed Waste by Resin'!$A716,'Resin Fractions'!$A$24:$A$41,0),MATCH('Disposed Waste by Resin'!I$1,'Resin Fractions'!$A$24:$I$24,0)))*$E716</f>
        <v>84330.773390877817</v>
      </c>
      <c r="J716" s="9">
        <f>(INDEX('Resin Fractions'!$A$24:$I$41,MATCH('Disposed Waste by Resin'!$A716,'Resin Fractions'!$A$24:$A$41,0),MATCH('Disposed Waste by Resin'!J$1,'Resin Fractions'!$A$24:$I$24,0)))*$E716</f>
        <v>5001.0438686185307</v>
      </c>
      <c r="K716" s="9">
        <f>(INDEX('Resin Fractions'!$A$24:$I$41,MATCH('Disposed Waste by Resin'!$A716,'Resin Fractions'!$A$24:$A$41,0),MATCH('Disposed Waste by Resin'!K$1,'Resin Fractions'!$A$24:$I$24,0)))*$E716</f>
        <v>29116.401411522456</v>
      </c>
      <c r="L716" s="9">
        <f>(INDEX('Resin Fractions'!$A$24:$I$41,MATCH('Disposed Waste by Resin'!$A716,'Resin Fractions'!$A$24:$A$41,0),MATCH('Disposed Waste by Resin'!L$1,'Resin Fractions'!$A$24:$I$24,0)))*$E716</f>
        <v>14479.490827638321</v>
      </c>
      <c r="M716" s="9">
        <f>(INDEX('Resin Fractions'!$A$24:$I$41,MATCH('Disposed Waste by Resin'!$A716,'Resin Fractions'!$A$24:$A$41,0),MATCH('Disposed Waste by Resin'!M$1,'Resin Fractions'!$A$24:$I$24,0)))*$E716</f>
        <v>251296.30372856912</v>
      </c>
    </row>
    <row r="717" spans="1:13" x14ac:dyDescent="0.2">
      <c r="A717" s="37">
        <f>'DRS County Waste Raw'!A716</f>
        <v>2009</v>
      </c>
      <c r="B717" s="63" t="str">
        <f>'DRS County Waste Raw'!B716</f>
        <v>placer</v>
      </c>
      <c r="C717" s="63" t="str">
        <f>'DRS County Waste Raw'!C716</f>
        <v>Central Valley </v>
      </c>
      <c r="D717" s="63">
        <f>'DRS County Waste Raw'!D716</f>
        <v>340995</v>
      </c>
      <c r="E717" s="68">
        <f>'DRS County Waste Raw'!E716</f>
        <v>202723.8475499092</v>
      </c>
      <c r="F717" s="9">
        <f>(INDEX('Resin Fractions'!$A$24:$I$41,MATCH('Disposed Waste by Resin'!$A717,'Resin Fractions'!$A$24:$A$41,0),MATCH('Disposed Waste by Resin'!F$1,'Resin Fractions'!$A$24:$I$24,0)))*$E717</f>
        <v>1699.1142938216017</v>
      </c>
      <c r="G717" s="9">
        <f>(INDEX('Resin Fractions'!$A$24:$I$41,MATCH('Disposed Waste by Resin'!$A717,'Resin Fractions'!$A$24:$A$41,0),MATCH('Disposed Waste by Resin'!G$1,'Resin Fractions'!$A$24:$I$24,0)))*$E717</f>
        <v>3175.985207428892</v>
      </c>
      <c r="H717" s="9">
        <f>(INDEX('Resin Fractions'!$A$24:$I$41,MATCH('Disposed Waste by Resin'!$A717,'Resin Fractions'!$A$24:$A$41,0),MATCH('Disposed Waste by Resin'!H$1,'Resin Fractions'!$A$24:$I$24,0)))*$E717</f>
        <v>4385.8366399395454</v>
      </c>
      <c r="I717" s="9">
        <f>(INDEX('Resin Fractions'!$A$24:$I$41,MATCH('Disposed Waste by Resin'!$A717,'Resin Fractions'!$A$24:$A$41,0),MATCH('Disposed Waste by Resin'!I$1,'Resin Fractions'!$A$24:$I$24,0)))*$E717</f>
        <v>6597.8810696455157</v>
      </c>
      <c r="J717" s="9">
        <f>(INDEX('Resin Fractions'!$A$24:$I$41,MATCH('Disposed Waste by Resin'!$A717,'Resin Fractions'!$A$24:$A$41,0),MATCH('Disposed Waste by Resin'!J$1,'Resin Fractions'!$A$24:$I$24,0)))*$E717</f>
        <v>391.27226447082762</v>
      </c>
      <c r="K717" s="9">
        <f>(INDEX('Resin Fractions'!$A$24:$I$41,MATCH('Disposed Waste by Resin'!$A717,'Resin Fractions'!$A$24:$A$41,0),MATCH('Disposed Waste by Resin'!K$1,'Resin Fractions'!$A$24:$I$24,0)))*$E717</f>
        <v>2278.0124735588447</v>
      </c>
      <c r="L717" s="9">
        <f>(INDEX('Resin Fractions'!$A$24:$I$41,MATCH('Disposed Waste by Resin'!$A717,'Resin Fractions'!$A$24:$A$41,0),MATCH('Disposed Waste by Resin'!L$1,'Resin Fractions'!$A$24:$I$24,0)))*$E717</f>
        <v>1132.8481239816876</v>
      </c>
      <c r="M717" s="9">
        <f>(INDEX('Resin Fractions'!$A$24:$I$41,MATCH('Disposed Waste by Resin'!$A717,'Resin Fractions'!$A$24:$A$41,0),MATCH('Disposed Waste by Resin'!M$1,'Resin Fractions'!$A$24:$I$24,0)))*$E717</f>
        <v>19660.950072846917</v>
      </c>
    </row>
    <row r="718" spans="1:13" x14ac:dyDescent="0.2">
      <c r="A718" s="37">
        <f>'DRS County Waste Raw'!A717</f>
        <v>2009</v>
      </c>
      <c r="B718" s="63" t="str">
        <f>'DRS County Waste Raw'!B717</f>
        <v>plumas</v>
      </c>
      <c r="C718" s="63" t="str">
        <f>'DRS County Waste Raw'!C717</f>
        <v>Mountain </v>
      </c>
      <c r="D718" s="63">
        <f>'DRS County Waste Raw'!D717</f>
        <v>20216</v>
      </c>
      <c r="E718" s="68">
        <f>'DRS County Waste Raw'!E717</f>
        <v>84.927404718693282</v>
      </c>
      <c r="F718" s="9">
        <f>(INDEX('Resin Fractions'!$A$24:$I$41,MATCH('Disposed Waste by Resin'!$A718,'Resin Fractions'!$A$24:$A$41,0),MATCH('Disposed Waste by Resin'!F$1,'Resin Fractions'!$A$24:$I$24,0)))*$E718</f>
        <v>0.71181249289962256</v>
      </c>
      <c r="G718" s="9">
        <f>(INDEX('Resin Fractions'!$A$24:$I$41,MATCH('Disposed Waste by Resin'!$A718,'Resin Fractions'!$A$24:$A$41,0),MATCH('Disposed Waste by Resin'!G$1,'Resin Fractions'!$A$24:$I$24,0)))*$E718</f>
        <v>1.3305202340612212</v>
      </c>
      <c r="H718" s="9">
        <f>(INDEX('Resin Fractions'!$A$24:$I$41,MATCH('Disposed Waste by Resin'!$A718,'Resin Fractions'!$A$24:$A$41,0),MATCH('Disposed Waste by Resin'!H$1,'Resin Fractions'!$A$24:$I$24,0)))*$E718</f>
        <v>1.8373651045593846</v>
      </c>
      <c r="I718" s="9">
        <f>(INDEX('Resin Fractions'!$A$24:$I$41,MATCH('Disposed Waste by Resin'!$A718,'Resin Fractions'!$A$24:$A$41,0),MATCH('Disposed Waste by Resin'!I$1,'Resin Fractions'!$A$24:$I$24,0)))*$E718</f>
        <v>2.7640601866025536</v>
      </c>
      <c r="J718" s="9">
        <f>(INDEX('Resin Fractions'!$A$24:$I$41,MATCH('Disposed Waste by Resin'!$A718,'Resin Fractions'!$A$24:$A$41,0),MATCH('Disposed Waste by Resin'!J$1,'Resin Fractions'!$A$24:$I$24,0)))*$E718</f>
        <v>0.1639162750782571</v>
      </c>
      <c r="K718" s="9">
        <f>(INDEX('Resin Fractions'!$A$24:$I$41,MATCH('Disposed Waste by Resin'!$A718,'Resin Fractions'!$A$24:$A$41,0),MATCH('Disposed Waste by Resin'!K$1,'Resin Fractions'!$A$24:$I$24,0)))*$E718</f>
        <v>0.95433117333930673</v>
      </c>
      <c r="L718" s="9">
        <f>(INDEX('Resin Fractions'!$A$24:$I$41,MATCH('Disposed Waste by Resin'!$A718,'Resin Fractions'!$A$24:$A$41,0),MATCH('Disposed Waste by Resin'!L$1,'Resin Fractions'!$A$24:$I$24,0)))*$E718</f>
        <v>0.47458575926307345</v>
      </c>
      <c r="M718" s="9">
        <f>(INDEX('Resin Fractions'!$A$24:$I$41,MATCH('Disposed Waste by Resin'!$A718,'Resin Fractions'!$A$24:$A$41,0),MATCH('Disposed Waste by Resin'!M$1,'Resin Fractions'!$A$24:$I$24,0)))*$E718</f>
        <v>8.2365912258034193</v>
      </c>
    </row>
    <row r="719" spans="1:13" x14ac:dyDescent="0.2">
      <c r="A719" s="37">
        <f>'DRS County Waste Raw'!A718</f>
        <v>2009</v>
      </c>
      <c r="B719" s="63" t="str">
        <f>'DRS County Waste Raw'!B718</f>
        <v>riverside</v>
      </c>
      <c r="C719" s="63" t="str">
        <f>'DRS County Waste Raw'!C718</f>
        <v>Southern </v>
      </c>
      <c r="D719" s="63">
        <f>'DRS County Waste Raw'!D718</f>
        <v>2140626</v>
      </c>
      <c r="E719" s="68">
        <f>'DRS County Waste Raw'!E718</f>
        <v>1593217.259528131</v>
      </c>
      <c r="F719" s="9">
        <f>(INDEX('Resin Fractions'!$A$24:$I$41,MATCH('Disposed Waste by Resin'!$A719,'Resin Fractions'!$A$24:$A$41,0),MATCH('Disposed Waste by Resin'!F$1,'Resin Fractions'!$A$24:$I$24,0)))*$E719</f>
        <v>13353.427589031275</v>
      </c>
      <c r="G719" s="9">
        <f>(INDEX('Resin Fractions'!$A$24:$I$41,MATCH('Disposed Waste by Resin'!$A719,'Resin Fractions'!$A$24:$A$41,0),MATCH('Disposed Waste by Resin'!G$1,'Resin Fractions'!$A$24:$I$24,0)))*$E719</f>
        <v>24960.232896309826</v>
      </c>
      <c r="H719" s="9">
        <f>(INDEX('Resin Fractions'!$A$24:$I$41,MATCH('Disposed Waste by Resin'!$A719,'Resin Fractions'!$A$24:$A$41,0),MATCH('Disposed Waste by Resin'!H$1,'Resin Fractions'!$A$24:$I$24,0)))*$E719</f>
        <v>34468.518216645694</v>
      </c>
      <c r="I719" s="9">
        <f>(INDEX('Resin Fractions'!$A$24:$I$41,MATCH('Disposed Waste by Resin'!$A719,'Resin Fractions'!$A$24:$A$41,0),MATCH('Disposed Waste by Resin'!I$1,'Resin Fractions'!$A$24:$I$24,0)))*$E719</f>
        <v>51853.090415942388</v>
      </c>
      <c r="J719" s="9">
        <f>(INDEX('Resin Fractions'!$A$24:$I$41,MATCH('Disposed Waste by Resin'!$A719,'Resin Fractions'!$A$24:$A$41,0),MATCH('Disposed Waste by Resin'!J$1,'Resin Fractions'!$A$24:$I$24,0)))*$E719</f>
        <v>3075.0290726210978</v>
      </c>
      <c r="K719" s="9">
        <f>(INDEX('Resin Fractions'!$A$24:$I$41,MATCH('Disposed Waste by Resin'!$A719,'Resin Fractions'!$A$24:$A$41,0),MATCH('Disposed Waste by Resin'!K$1,'Resin Fractions'!$A$24:$I$24,0)))*$E719</f>
        <v>17903.018486272544</v>
      </c>
      <c r="L719" s="9">
        <f>(INDEX('Resin Fractions'!$A$24:$I$41,MATCH('Disposed Waste by Resin'!$A719,'Resin Fractions'!$A$24:$A$41,0),MATCH('Disposed Waste by Resin'!L$1,'Resin Fractions'!$A$24:$I$24,0)))*$E719</f>
        <v>8903.1123144372123</v>
      </c>
      <c r="M719" s="9">
        <f>(INDEX('Resin Fractions'!$A$24:$I$41,MATCH('Disposed Waste by Resin'!$A719,'Resin Fractions'!$A$24:$A$41,0),MATCH('Disposed Waste by Resin'!M$1,'Resin Fractions'!$A$24:$I$24,0)))*$E719</f>
        <v>154516.42899126004</v>
      </c>
    </row>
    <row r="720" spans="1:13" x14ac:dyDescent="0.2">
      <c r="A720" s="37">
        <f>'DRS County Waste Raw'!A719</f>
        <v>2009</v>
      </c>
      <c r="B720" s="63" t="str">
        <f>'DRS County Waste Raw'!B719</f>
        <v>sacramento</v>
      </c>
      <c r="C720" s="63" t="str">
        <f>'DRS County Waste Raw'!C719</f>
        <v>Central Valley </v>
      </c>
      <c r="D720" s="63">
        <f>'DRS County Waste Raw'!D719</f>
        <v>1406168</v>
      </c>
      <c r="E720" s="68">
        <f>'DRS County Waste Raw'!E719</f>
        <v>866686.02540834842</v>
      </c>
      <c r="F720" s="9">
        <f>(INDEX('Resin Fractions'!$A$24:$I$41,MATCH('Disposed Waste by Resin'!$A720,'Resin Fractions'!$A$24:$A$41,0),MATCH('Disposed Waste by Resin'!F$1,'Resin Fractions'!$A$24:$I$24,0)))*$E720</f>
        <v>7264.0620816167821</v>
      </c>
      <c r="G720" s="9">
        <f>(INDEX('Resin Fractions'!$A$24:$I$41,MATCH('Disposed Waste by Resin'!$A720,'Resin Fractions'!$A$24:$A$41,0),MATCH('Disposed Waste by Resin'!G$1,'Resin Fractions'!$A$24:$I$24,0)))*$E720</f>
        <v>13577.988132375935</v>
      </c>
      <c r="H720" s="9">
        <f>(INDEX('Resin Fractions'!$A$24:$I$41,MATCH('Disposed Waste by Resin'!$A720,'Resin Fractions'!$A$24:$A$41,0),MATCH('Disposed Waste by Resin'!H$1,'Resin Fractions'!$A$24:$I$24,0)))*$E720</f>
        <v>18750.351137764865</v>
      </c>
      <c r="I720" s="9">
        <f>(INDEX('Resin Fractions'!$A$24:$I$41,MATCH('Disposed Waste by Resin'!$A720,'Resin Fractions'!$A$24:$A$41,0),MATCH('Disposed Waste by Resin'!I$1,'Resin Fractions'!$A$24:$I$24,0)))*$E720</f>
        <v>28207.294748390421</v>
      </c>
      <c r="J720" s="9">
        <f>(INDEX('Resin Fractions'!$A$24:$I$41,MATCH('Disposed Waste by Resin'!$A720,'Resin Fractions'!$A$24:$A$41,0),MATCH('Disposed Waste by Resin'!J$1,'Resin Fractions'!$A$24:$I$24,0)))*$E720</f>
        <v>1672.7691776038296</v>
      </c>
      <c r="K720" s="9">
        <f>(INDEX('Resin Fractions'!$A$24:$I$41,MATCH('Disposed Waste by Resin'!$A720,'Resin Fractions'!$A$24:$A$41,0),MATCH('Disposed Waste by Resin'!K$1,'Resin Fractions'!$A$24:$I$24,0)))*$E720</f>
        <v>9738.9705276449586</v>
      </c>
      <c r="L720" s="9">
        <f>(INDEX('Resin Fractions'!$A$24:$I$41,MATCH('Disposed Waste by Resin'!$A720,'Resin Fractions'!$A$24:$A$41,0),MATCH('Disposed Waste by Resin'!L$1,'Resin Fractions'!$A$24:$I$24,0)))*$E720</f>
        <v>4843.1580686296638</v>
      </c>
      <c r="M720" s="9">
        <f>(INDEX('Resin Fractions'!$A$24:$I$41,MATCH('Disposed Waste by Resin'!$A720,'Resin Fractions'!$A$24:$A$41,0),MATCH('Disposed Waste by Resin'!M$1,'Resin Fractions'!$A$24:$I$24,0)))*$E720</f>
        <v>84054.593874026468</v>
      </c>
    </row>
    <row r="721" spans="1:13" x14ac:dyDescent="0.2">
      <c r="A721" s="37">
        <f>'DRS County Waste Raw'!A720</f>
        <v>2009</v>
      </c>
      <c r="B721" s="63" t="str">
        <f>'DRS County Waste Raw'!B720</f>
        <v>sanbenito</v>
      </c>
      <c r="C721" s="63" t="str">
        <f>'DRS County Waste Raw'!C720</f>
        <v>Coastal </v>
      </c>
      <c r="D721" s="63">
        <f>'DRS County Waste Raw'!D720</f>
        <v>55068</v>
      </c>
      <c r="E721" s="68">
        <f>'DRS County Waste Raw'!E720</f>
        <v>45289.918330308523</v>
      </c>
      <c r="F721" s="9">
        <f>(INDEX('Resin Fractions'!$A$24:$I$41,MATCH('Disposed Waste by Resin'!$A721,'Resin Fractions'!$A$24:$A$41,0),MATCH('Disposed Waste by Resin'!F$1,'Resin Fractions'!$A$24:$I$24,0)))*$E721</f>
        <v>379.59395764770574</v>
      </c>
      <c r="G721" s="9">
        <f>(INDEX('Resin Fractions'!$A$24:$I$41,MATCH('Disposed Waste by Resin'!$A721,'Resin Fractions'!$A$24:$A$41,0),MATCH('Disposed Waste by Resin'!G$1,'Resin Fractions'!$A$24:$I$24,0)))*$E721</f>
        <v>709.53719752832751</v>
      </c>
      <c r="H721" s="9">
        <f>(INDEX('Resin Fractions'!$A$24:$I$41,MATCH('Disposed Waste by Resin'!$A721,'Resin Fractions'!$A$24:$A$41,0),MATCH('Disposed Waste by Resin'!H$1,'Resin Fractions'!$A$24:$I$24,0)))*$E721</f>
        <v>979.82642710071104</v>
      </c>
      <c r="I721" s="9">
        <f>(INDEX('Resin Fractions'!$A$24:$I$41,MATCH('Disposed Waste by Resin'!$A721,'Resin Fractions'!$A$24:$A$41,0),MATCH('Disposed Waste by Resin'!I$1,'Resin Fractions'!$A$24:$I$24,0)))*$E721</f>
        <v>1474.0125466677878</v>
      </c>
      <c r="J721" s="9">
        <f>(INDEX('Resin Fractions'!$A$24:$I$41,MATCH('Disposed Waste by Resin'!$A721,'Resin Fractions'!$A$24:$A$41,0),MATCH('Disposed Waste by Resin'!J$1,'Resin Fractions'!$A$24:$I$24,0)))*$E721</f>
        <v>87.412946809012936</v>
      </c>
      <c r="K721" s="9">
        <f>(INDEX('Resin Fractions'!$A$24:$I$41,MATCH('Disposed Waste by Resin'!$A721,'Resin Fractions'!$A$24:$A$41,0),MATCH('Disposed Waste by Resin'!K$1,'Resin Fractions'!$A$24:$I$24,0)))*$E721</f>
        <v>508.92383964597059</v>
      </c>
      <c r="L721" s="9">
        <f>(INDEX('Resin Fractions'!$A$24:$I$41,MATCH('Disposed Waste by Resin'!$A721,'Resin Fractions'!$A$24:$A$41,0),MATCH('Disposed Waste by Resin'!L$1,'Resin Fractions'!$A$24:$I$24,0)))*$E721</f>
        <v>253.08615456868006</v>
      </c>
      <c r="M721" s="9">
        <f>(INDEX('Resin Fractions'!$A$24:$I$41,MATCH('Disposed Waste by Resin'!$A721,'Resin Fractions'!$A$24:$A$41,0),MATCH('Disposed Waste by Resin'!M$1,'Resin Fractions'!$A$24:$I$24,0)))*$E721</f>
        <v>4392.393069968196</v>
      </c>
    </row>
    <row r="722" spans="1:13" x14ac:dyDescent="0.2">
      <c r="A722" s="37">
        <f>'DRS County Waste Raw'!A721</f>
        <v>2009</v>
      </c>
      <c r="B722" s="63" t="str">
        <f>'DRS County Waste Raw'!B721</f>
        <v>sanbernardino</v>
      </c>
      <c r="C722" s="63" t="str">
        <f>'DRS County Waste Raw'!C721</f>
        <v>Southern </v>
      </c>
      <c r="D722" s="63">
        <f>'DRS County Waste Raw'!D721</f>
        <v>2019432</v>
      </c>
      <c r="E722" s="68">
        <f>'DRS County Waste Raw'!E721</f>
        <v>1460731.4428312159</v>
      </c>
      <c r="F722" s="9">
        <f>(INDEX('Resin Fractions'!$A$24:$I$41,MATCH('Disposed Waste by Resin'!$A722,'Resin Fractions'!$A$24:$A$41,0),MATCH('Disposed Waste by Resin'!F$1,'Resin Fractions'!$A$24:$I$24,0)))*$E722</f>
        <v>12243.007933924164</v>
      </c>
      <c r="G722" s="9">
        <f>(INDEX('Resin Fractions'!$A$24:$I$41,MATCH('Disposed Waste by Resin'!$A722,'Resin Fractions'!$A$24:$A$41,0),MATCH('Disposed Waste by Resin'!G$1,'Resin Fractions'!$A$24:$I$24,0)))*$E722</f>
        <v>22884.635974147292</v>
      </c>
      <c r="H722" s="9">
        <f>(INDEX('Resin Fractions'!$A$24:$I$41,MATCH('Disposed Waste by Resin'!$A722,'Resin Fractions'!$A$24:$A$41,0),MATCH('Disposed Waste by Resin'!H$1,'Resin Fractions'!$A$24:$I$24,0)))*$E722</f>
        <v>31602.248874561548</v>
      </c>
      <c r="I722" s="9">
        <f>(INDEX('Resin Fractions'!$A$24:$I$41,MATCH('Disposed Waste by Resin'!$A722,'Resin Fractions'!$A$24:$A$41,0),MATCH('Disposed Waste by Resin'!I$1,'Resin Fractions'!$A$24:$I$24,0)))*$E722</f>
        <v>47541.186944566638</v>
      </c>
      <c r="J722" s="9">
        <f>(INDEX('Resin Fractions'!$A$24:$I$41,MATCH('Disposed Waste by Resin'!$A722,'Resin Fractions'!$A$24:$A$41,0),MATCH('Disposed Waste by Resin'!J$1,'Resin Fractions'!$A$24:$I$24,0)))*$E722</f>
        <v>2819.3214874712708</v>
      </c>
      <c r="K722" s="9">
        <f>(INDEX('Resin Fractions'!$A$24:$I$41,MATCH('Disposed Waste by Resin'!$A722,'Resin Fractions'!$A$24:$A$41,0),MATCH('Disposed Waste by Resin'!K$1,'Resin Fractions'!$A$24:$I$24,0)))*$E722</f>
        <v>16414.272358706567</v>
      </c>
      <c r="L722" s="9">
        <f>(INDEX('Resin Fractions'!$A$24:$I$41,MATCH('Disposed Waste by Resin'!$A722,'Resin Fractions'!$A$24:$A$41,0),MATCH('Disposed Waste by Resin'!L$1,'Resin Fractions'!$A$24:$I$24,0)))*$E722</f>
        <v>8162.7637530163274</v>
      </c>
      <c r="M722" s="9">
        <f>(INDEX('Resin Fractions'!$A$24:$I$41,MATCH('Disposed Waste by Resin'!$A722,'Resin Fractions'!$A$24:$A$41,0),MATCH('Disposed Waste by Resin'!M$1,'Resin Fractions'!$A$24:$I$24,0)))*$E722</f>
        <v>141667.43732639382</v>
      </c>
    </row>
    <row r="723" spans="1:13" x14ac:dyDescent="0.2">
      <c r="A723" s="37">
        <f>'DRS County Waste Raw'!A722</f>
        <v>2009</v>
      </c>
      <c r="B723" s="63" t="str">
        <f>'DRS County Waste Raw'!B722</f>
        <v>sandiego</v>
      </c>
      <c r="C723" s="63" t="str">
        <f>'DRS County Waste Raw'!C722</f>
        <v>Southern </v>
      </c>
      <c r="D723" s="63">
        <f>'DRS County Waste Raw'!D722</f>
        <v>3064436</v>
      </c>
      <c r="E723" s="68">
        <f>'DRS County Waste Raw'!E722</f>
        <v>2795954.4283121591</v>
      </c>
      <c r="F723" s="9">
        <f>(INDEX('Resin Fractions'!$A$24:$I$41,MATCH('Disposed Waste by Resin'!$A723,'Resin Fractions'!$A$24:$A$41,0),MATCH('Disposed Waste by Resin'!F$1,'Resin Fractions'!$A$24:$I$24,0)))*$E723</f>
        <v>23434.076411998933</v>
      </c>
      <c r="G723" s="9">
        <f>(INDEX('Resin Fractions'!$A$24:$I$41,MATCH('Disposed Waste by Resin'!$A723,'Resin Fractions'!$A$24:$A$41,0),MATCH('Disposed Waste by Resin'!G$1,'Resin Fractions'!$A$24:$I$24,0)))*$E723</f>
        <v>43802.986241066428</v>
      </c>
      <c r="H723" s="9">
        <f>(INDEX('Resin Fractions'!$A$24:$I$41,MATCH('Disposed Waste by Resin'!$A723,'Resin Fractions'!$A$24:$A$41,0),MATCH('Disposed Waste by Resin'!H$1,'Resin Fractions'!$A$24:$I$24,0)))*$E723</f>
        <v>60489.180348028502</v>
      </c>
      <c r="I723" s="9">
        <f>(INDEX('Resin Fractions'!$A$24:$I$41,MATCH('Disposed Waste by Resin'!$A723,'Resin Fractions'!$A$24:$A$41,0),MATCH('Disposed Waste by Resin'!I$1,'Resin Fractions'!$A$24:$I$24,0)))*$E723</f>
        <v>90997.556612626591</v>
      </c>
      <c r="J723" s="9">
        <f>(INDEX('Resin Fractions'!$A$24:$I$41,MATCH('Disposed Waste by Resin'!$A723,'Resin Fractions'!$A$24:$A$41,0),MATCH('Disposed Waste by Resin'!J$1,'Resin Fractions'!$A$24:$I$24,0)))*$E723</f>
        <v>5396.402217818043</v>
      </c>
      <c r="K723" s="9">
        <f>(INDEX('Resin Fractions'!$A$24:$I$41,MATCH('Disposed Waste by Resin'!$A723,'Resin Fractions'!$A$24:$A$41,0),MATCH('Disposed Waste by Resin'!K$1,'Resin Fractions'!$A$24:$I$24,0)))*$E723</f>
        <v>31418.203335101607</v>
      </c>
      <c r="L723" s="9">
        <f>(INDEX('Resin Fractions'!$A$24:$I$41,MATCH('Disposed Waste by Resin'!$A723,'Resin Fractions'!$A$24:$A$41,0),MATCH('Disposed Waste by Resin'!L$1,'Resin Fractions'!$A$24:$I$24,0)))*$E723</f>
        <v>15624.169367010121</v>
      </c>
      <c r="M723" s="9">
        <f>(INDEX('Resin Fractions'!$A$24:$I$41,MATCH('Disposed Waste by Resin'!$A723,'Resin Fractions'!$A$24:$A$41,0),MATCH('Disposed Waste by Resin'!M$1,'Resin Fractions'!$A$24:$I$24,0)))*$E723</f>
        <v>271162.57453365024</v>
      </c>
    </row>
    <row r="724" spans="1:13" x14ac:dyDescent="0.2">
      <c r="A724" s="37">
        <f>'DRS County Waste Raw'!A723</f>
        <v>2009</v>
      </c>
      <c r="B724" s="63" t="str">
        <f>'DRS County Waste Raw'!B723</f>
        <v>sanfrancisco</v>
      </c>
      <c r="C724" s="63" t="str">
        <f>'DRS County Waste Raw'!C723</f>
        <v>Bay Area </v>
      </c>
      <c r="D724" s="63">
        <f>'DRS County Waste Raw'!D723</f>
        <v>800239</v>
      </c>
      <c r="E724" s="68">
        <f>'DRS County Waste Raw'!E723</f>
        <v>439938.3303085299</v>
      </c>
      <c r="F724" s="9">
        <f>(INDEX('Resin Fractions'!$A$24:$I$41,MATCH('Disposed Waste by Resin'!$A724,'Resin Fractions'!$A$24:$A$41,0),MATCH('Disposed Waste by Resin'!F$1,'Resin Fractions'!$A$24:$I$24,0)))*$E724</f>
        <v>3687.3091866668606</v>
      </c>
      <c r="G724" s="9">
        <f>(INDEX('Resin Fractions'!$A$24:$I$41,MATCH('Disposed Waste by Resin'!$A724,'Resin Fractions'!$A$24:$A$41,0),MATCH('Disposed Waste by Resin'!G$1,'Resin Fractions'!$A$24:$I$24,0)))*$E724</f>
        <v>6892.3200014584691</v>
      </c>
      <c r="H724" s="9">
        <f>(INDEX('Resin Fractions'!$A$24:$I$41,MATCH('Disposed Waste by Resin'!$A724,'Resin Fractions'!$A$24:$A$41,0),MATCH('Disposed Waste by Resin'!H$1,'Resin Fractions'!$A$24:$I$24,0)))*$E724</f>
        <v>9517.8622135511105</v>
      </c>
      <c r="I724" s="9">
        <f>(INDEX('Resin Fractions'!$A$24:$I$41,MATCH('Disposed Waste by Resin'!$A724,'Resin Fractions'!$A$24:$A$41,0),MATCH('Disposed Waste by Resin'!I$1,'Resin Fractions'!$A$24:$I$24,0)))*$E724</f>
        <v>14318.299580612935</v>
      </c>
      <c r="J724" s="9">
        <f>(INDEX('Resin Fractions'!$A$24:$I$41,MATCH('Disposed Waste by Resin'!$A724,'Resin Fractions'!$A$24:$A$41,0),MATCH('Disposed Waste by Resin'!J$1,'Resin Fractions'!$A$24:$I$24,0)))*$E724</f>
        <v>849.11404754665</v>
      </c>
      <c r="K724" s="9">
        <f>(INDEX('Resin Fractions'!$A$24:$I$41,MATCH('Disposed Waste by Resin'!$A724,'Resin Fractions'!$A$24:$A$41,0),MATCH('Disposed Waste by Resin'!K$1,'Resin Fractions'!$A$24:$I$24,0)))*$E724</f>
        <v>4943.5969973525252</v>
      </c>
      <c r="L724" s="9">
        <f>(INDEX('Resin Fractions'!$A$24:$I$41,MATCH('Disposed Waste by Resin'!$A724,'Resin Fractions'!$A$24:$A$41,0),MATCH('Disposed Waste by Resin'!L$1,'Resin Fractions'!$A$24:$I$24,0)))*$E724</f>
        <v>2458.4345560773536</v>
      </c>
      <c r="M724" s="9">
        <f>(INDEX('Resin Fractions'!$A$24:$I$41,MATCH('Disposed Waste by Resin'!$A724,'Resin Fractions'!$A$24:$A$41,0),MATCH('Disposed Waste by Resin'!M$1,'Resin Fractions'!$A$24:$I$24,0)))*$E724</f>
        <v>42666.93658326591</v>
      </c>
    </row>
    <row r="725" spans="1:13" x14ac:dyDescent="0.2">
      <c r="A725" s="37">
        <f>'DRS County Waste Raw'!A724</f>
        <v>2009</v>
      </c>
      <c r="B725" s="63" t="str">
        <f>'DRS County Waste Raw'!B724</f>
        <v>sanjoaquin</v>
      </c>
      <c r="C725" s="63" t="str">
        <f>'DRS County Waste Raw'!C724</f>
        <v>Central Valley </v>
      </c>
      <c r="D725" s="63">
        <f>'DRS County Waste Raw'!D724</f>
        <v>677833</v>
      </c>
      <c r="E725" s="68">
        <f>'DRS County Waste Raw'!E724</f>
        <v>537273.45735027222</v>
      </c>
      <c r="F725" s="9">
        <f>(INDEX('Resin Fractions'!$A$24:$I$41,MATCH('Disposed Waste by Resin'!$A725,'Resin Fractions'!$A$24:$A$41,0),MATCH('Disposed Waste by Resin'!F$1,'Resin Fractions'!$A$24:$I$24,0)))*$E725</f>
        <v>4503.1160473118553</v>
      </c>
      <c r="G725" s="9">
        <f>(INDEX('Resin Fractions'!$A$24:$I$41,MATCH('Disposed Waste by Resin'!$A725,'Resin Fractions'!$A$24:$A$41,0),MATCH('Disposed Waste by Resin'!G$1,'Resin Fractions'!$A$24:$I$24,0)))*$E725</f>
        <v>8417.2265548015766</v>
      </c>
      <c r="H725" s="9">
        <f>(INDEX('Resin Fractions'!$A$24:$I$41,MATCH('Disposed Waste by Resin'!$A725,'Resin Fractions'!$A$24:$A$41,0),MATCH('Disposed Waste by Resin'!H$1,'Resin Fractions'!$A$24:$I$24,0)))*$E725</f>
        <v>11623.662649426053</v>
      </c>
      <c r="I725" s="9">
        <f>(INDEX('Resin Fractions'!$A$24:$I$41,MATCH('Disposed Waste by Resin'!$A725,'Resin Fractions'!$A$24:$A$41,0),MATCH('Disposed Waste by Resin'!I$1,'Resin Fractions'!$A$24:$I$24,0)))*$E725</f>
        <v>17486.183378606391</v>
      </c>
      <c r="J725" s="9">
        <f>(INDEX('Resin Fractions'!$A$24:$I$41,MATCH('Disposed Waste by Resin'!$A725,'Resin Fractions'!$A$24:$A$41,0),MATCH('Disposed Waste by Resin'!J$1,'Resin Fractions'!$A$24:$I$24,0)))*$E725</f>
        <v>1036.9781593936889</v>
      </c>
      <c r="K725" s="9">
        <f>(INDEX('Resin Fractions'!$A$24:$I$41,MATCH('Disposed Waste by Resin'!$A725,'Resin Fractions'!$A$24:$A$41,0),MATCH('Disposed Waste by Resin'!K$1,'Resin Fractions'!$A$24:$I$24,0)))*$E725</f>
        <v>6037.3540278959363</v>
      </c>
      <c r="L725" s="9">
        <f>(INDEX('Resin Fractions'!$A$24:$I$41,MATCH('Disposed Waste by Resin'!$A725,'Resin Fractions'!$A$24:$A$41,0),MATCH('Disposed Waste by Resin'!L$1,'Resin Fractions'!$A$24:$I$24,0)))*$E725</f>
        <v>3002.356336368201</v>
      </c>
      <c r="M725" s="9">
        <f>(INDEX('Resin Fractions'!$A$24:$I$41,MATCH('Disposed Waste by Resin'!$A725,'Resin Fractions'!$A$24:$A$41,0),MATCH('Disposed Waste by Resin'!M$1,'Resin Fractions'!$A$24:$I$24,0)))*$E725</f>
        <v>52106.877153803711</v>
      </c>
    </row>
    <row r="726" spans="1:13" x14ac:dyDescent="0.2">
      <c r="A726" s="37">
        <f>'DRS County Waste Raw'!A725</f>
        <v>2009</v>
      </c>
      <c r="B726" s="63" t="str">
        <f>'DRS County Waste Raw'!B725</f>
        <v>sanluisobispo</v>
      </c>
      <c r="C726" s="63" t="str">
        <f>'DRS County Waste Raw'!C725</f>
        <v>Coastal </v>
      </c>
      <c r="D726" s="63">
        <f>'DRS County Waste Raw'!D725</f>
        <v>267537</v>
      </c>
      <c r="E726" s="68">
        <f>'DRS County Waste Raw'!E725</f>
        <v>210017.27767695099</v>
      </c>
      <c r="F726" s="9">
        <f>(INDEX('Resin Fractions'!$A$24:$I$41,MATCH('Disposed Waste by Resin'!$A726,'Resin Fractions'!$A$24:$A$41,0),MATCH('Disposed Waste by Resin'!F$1,'Resin Fractions'!$A$24:$I$24,0)))*$E726</f>
        <v>1760.243615949305</v>
      </c>
      <c r="G726" s="9">
        <f>(INDEX('Resin Fractions'!$A$24:$I$41,MATCH('Disposed Waste by Resin'!$A726,'Resin Fractions'!$A$24:$A$41,0),MATCH('Disposed Waste by Resin'!G$1,'Resin Fractions'!$A$24:$I$24,0)))*$E726</f>
        <v>3290.2481640314604</v>
      </c>
      <c r="H726" s="9">
        <f>(INDEX('Resin Fractions'!$A$24:$I$41,MATCH('Disposed Waste by Resin'!$A726,'Resin Fractions'!$A$24:$A$41,0),MATCH('Disposed Waste by Resin'!H$1,'Resin Fractions'!$A$24:$I$24,0)))*$E726</f>
        <v>4543.6266260147841</v>
      </c>
      <c r="I726" s="9">
        <f>(INDEX('Resin Fractions'!$A$24:$I$41,MATCH('Disposed Waste by Resin'!$A726,'Resin Fractions'!$A$24:$A$41,0),MATCH('Disposed Waste by Resin'!I$1,'Resin Fractions'!$A$24:$I$24,0)))*$E726</f>
        <v>6835.2541520409859</v>
      </c>
      <c r="J726" s="9">
        <f>(INDEX('Resin Fractions'!$A$24:$I$41,MATCH('Disposed Waste by Resin'!$A726,'Resin Fractions'!$A$24:$A$41,0),MATCH('Disposed Waste by Resin'!J$1,'Resin Fractions'!$A$24:$I$24,0)))*$E726</f>
        <v>405.34913286128591</v>
      </c>
      <c r="K726" s="9">
        <f>(INDEX('Resin Fractions'!$A$24:$I$41,MATCH('Disposed Waste by Resin'!$A726,'Resin Fractions'!$A$24:$A$41,0),MATCH('Disposed Waste by Resin'!K$1,'Resin Fractions'!$A$24:$I$24,0)))*$E726</f>
        <v>2359.9689133424804</v>
      </c>
      <c r="L726" s="9">
        <f>(INDEX('Resin Fractions'!$A$24:$I$41,MATCH('Disposed Waste by Resin'!$A726,'Resin Fractions'!$A$24:$A$41,0),MATCH('Disposed Waste by Resin'!L$1,'Resin Fractions'!$A$24:$I$24,0)))*$E726</f>
        <v>1173.6047924085567</v>
      </c>
      <c r="M726" s="9">
        <f>(INDEX('Resin Fractions'!$A$24:$I$41,MATCH('Disposed Waste by Resin'!$A726,'Resin Fractions'!$A$24:$A$41,0),MATCH('Disposed Waste by Resin'!M$1,'Resin Fractions'!$A$24:$I$24,0)))*$E726</f>
        <v>20368.29539664886</v>
      </c>
    </row>
    <row r="727" spans="1:13" x14ac:dyDescent="0.2">
      <c r="A727" s="37">
        <f>'DRS County Waste Raw'!A726</f>
        <v>2009</v>
      </c>
      <c r="B727" s="63" t="str">
        <f>'DRS County Waste Raw'!B726</f>
        <v>sanmateo</v>
      </c>
      <c r="C727" s="63" t="str">
        <f>'DRS County Waste Raw'!C726</f>
        <v>Bay Area </v>
      </c>
      <c r="D727" s="63">
        <f>'DRS County Waste Raw'!D726</f>
        <v>713818</v>
      </c>
      <c r="E727" s="68">
        <f>'DRS County Waste Raw'!E726</f>
        <v>531763.40290381119</v>
      </c>
      <c r="F727" s="9">
        <f>(INDEX('Resin Fractions'!$A$24:$I$41,MATCH('Disposed Waste by Resin'!$A727,'Resin Fractions'!$A$24:$A$41,0),MATCH('Disposed Waste by Resin'!F$1,'Resin Fractions'!$A$24:$I$24,0)))*$E727</f>
        <v>4456.9339509138854</v>
      </c>
      <c r="G727" s="9">
        <f>(INDEX('Resin Fractions'!$A$24:$I$41,MATCH('Disposed Waste by Resin'!$A727,'Resin Fractions'!$A$24:$A$41,0),MATCH('Disposed Waste by Resin'!G$1,'Resin Fractions'!$A$24:$I$24,0)))*$E727</f>
        <v>8330.9029593016458</v>
      </c>
      <c r="H727" s="9">
        <f>(INDEX('Resin Fractions'!$A$24:$I$41,MATCH('Disposed Waste by Resin'!$A727,'Resin Fractions'!$A$24:$A$41,0),MATCH('Disposed Waste by Resin'!H$1,'Resin Fractions'!$A$24:$I$24,0)))*$E727</f>
        <v>11504.455171019246</v>
      </c>
      <c r="I727" s="9">
        <f>(INDEX('Resin Fractions'!$A$24:$I$41,MATCH('Disposed Waste by Resin'!$A727,'Resin Fractions'!$A$24:$A$41,0),MATCH('Disposed Waste by Resin'!I$1,'Resin Fractions'!$A$24:$I$24,0)))*$E727</f>
        <v>17306.85231142116</v>
      </c>
      <c r="J727" s="9">
        <f>(INDEX('Resin Fractions'!$A$24:$I$41,MATCH('Disposed Waste by Resin'!$A727,'Resin Fractions'!$A$24:$A$41,0),MATCH('Disposed Waste by Resin'!J$1,'Resin Fractions'!$A$24:$I$24,0)))*$E727</f>
        <v>1026.343340122643</v>
      </c>
      <c r="K727" s="9">
        <f>(INDEX('Resin Fractions'!$A$24:$I$41,MATCH('Disposed Waste by Resin'!$A727,'Resin Fractions'!$A$24:$A$41,0),MATCH('Disposed Waste by Resin'!K$1,'Resin Fractions'!$A$24:$I$24,0)))*$E727</f>
        <v>5975.4374210895448</v>
      </c>
      <c r="L727" s="9">
        <f>(INDEX('Resin Fractions'!$A$24:$I$41,MATCH('Disposed Waste by Resin'!$A727,'Resin Fractions'!$A$24:$A$41,0),MATCH('Disposed Waste by Resin'!L$1,'Resin Fractions'!$A$24:$I$24,0)))*$E727</f>
        <v>2971.565411086588</v>
      </c>
      <c r="M727" s="9">
        <f>(INDEX('Resin Fractions'!$A$24:$I$41,MATCH('Disposed Waste by Resin'!$A727,'Resin Fractions'!$A$24:$A$41,0),MATCH('Disposed Waste by Resin'!M$1,'Resin Fractions'!$A$24:$I$24,0)))*$E727</f>
        <v>51572.490564954722</v>
      </c>
    </row>
    <row r="728" spans="1:13" x14ac:dyDescent="0.2">
      <c r="A728" s="37">
        <f>'DRS County Waste Raw'!A727</f>
        <v>2009</v>
      </c>
      <c r="B728" s="63" t="str">
        <f>'DRS County Waste Raw'!B727</f>
        <v>santabarbara</v>
      </c>
      <c r="C728" s="63" t="str">
        <f>'DRS County Waste Raw'!C727</f>
        <v>Coastal </v>
      </c>
      <c r="D728" s="63">
        <f>'DRS County Waste Raw'!D727</f>
        <v>421197</v>
      </c>
      <c r="E728" s="68">
        <f>'DRS County Waste Raw'!E727</f>
        <v>329342.53176043549</v>
      </c>
      <c r="F728" s="9">
        <f>(INDEX('Resin Fractions'!$A$24:$I$41,MATCH('Disposed Waste by Resin'!$A728,'Resin Fractions'!$A$24:$A$41,0),MATCH('Disposed Waste by Resin'!F$1,'Resin Fractions'!$A$24:$I$24,0)))*$E728</f>
        <v>2760.3590304775735</v>
      </c>
      <c r="G728" s="9">
        <f>(INDEX('Resin Fractions'!$A$24:$I$41,MATCH('Disposed Waste by Resin'!$A728,'Resin Fractions'!$A$24:$A$41,0),MATCH('Disposed Waste by Resin'!G$1,'Resin Fractions'!$A$24:$I$24,0)))*$E728</f>
        <v>5159.6643497544528</v>
      </c>
      <c r="H728" s="9">
        <f>(INDEX('Resin Fractions'!$A$24:$I$41,MATCH('Disposed Waste by Resin'!$A728,'Resin Fractions'!$A$24:$A$41,0),MATCH('Disposed Waste by Resin'!H$1,'Resin Fractions'!$A$24:$I$24,0)))*$E728</f>
        <v>7125.1732854456595</v>
      </c>
      <c r="I728" s="9">
        <f>(INDEX('Resin Fractions'!$A$24:$I$41,MATCH('Disposed Waste by Resin'!$A728,'Resin Fractions'!$A$24:$A$41,0),MATCH('Disposed Waste by Resin'!I$1,'Resin Fractions'!$A$24:$I$24,0)))*$E728</f>
        <v>10718.831957825465</v>
      </c>
      <c r="J728" s="9">
        <f>(INDEX('Resin Fractions'!$A$24:$I$41,MATCH('Disposed Waste by Resin'!$A728,'Resin Fractions'!$A$24:$A$41,0),MATCH('Disposed Waste by Resin'!J$1,'Resin Fractions'!$A$24:$I$24,0)))*$E728</f>
        <v>635.65584289108358</v>
      </c>
      <c r="K728" s="9">
        <f>(INDEX('Resin Fractions'!$A$24:$I$41,MATCH('Disposed Waste by Resin'!$A728,'Resin Fractions'!$A$24:$A$41,0),MATCH('Disposed Waste by Resin'!K$1,'Resin Fractions'!$A$24:$I$24,0)))*$E728</f>
        <v>3700.8295002837126</v>
      </c>
      <c r="L728" s="9">
        <f>(INDEX('Resin Fractions'!$A$24:$I$41,MATCH('Disposed Waste by Resin'!$A728,'Resin Fractions'!$A$24:$A$41,0),MATCH('Disposed Waste by Resin'!L$1,'Resin Fractions'!$A$24:$I$24,0)))*$E728</f>
        <v>1840.410360011223</v>
      </c>
      <c r="M728" s="9">
        <f>(INDEX('Resin Fractions'!$A$24:$I$41,MATCH('Disposed Waste by Resin'!$A728,'Resin Fractions'!$A$24:$A$41,0),MATCH('Disposed Waste by Resin'!M$1,'Resin Fractions'!$A$24:$I$24,0)))*$E728</f>
        <v>31940.924326689175</v>
      </c>
    </row>
    <row r="729" spans="1:13" x14ac:dyDescent="0.2">
      <c r="A729" s="37">
        <f>'DRS County Waste Raw'!A728</f>
        <v>2009</v>
      </c>
      <c r="B729" s="63" t="str">
        <f>'DRS County Waste Raw'!B728</f>
        <v>santaclara</v>
      </c>
      <c r="C729" s="63" t="str">
        <f>'DRS County Waste Raw'!C728</f>
        <v>Bay Area </v>
      </c>
      <c r="D729" s="63">
        <f>'DRS County Waste Raw'!D728</f>
        <v>1767204</v>
      </c>
      <c r="E729" s="68">
        <f>'DRS County Waste Raw'!E728</f>
        <v>1079206.823956443</v>
      </c>
      <c r="F729" s="9">
        <f>(INDEX('Resin Fractions'!$A$24:$I$41,MATCH('Disposed Waste by Resin'!$A729,'Resin Fractions'!$A$24:$A$41,0),MATCH('Disposed Waste by Resin'!F$1,'Resin Fractions'!$A$24:$I$24,0)))*$E729</f>
        <v>9045.2887646716663</v>
      </c>
      <c r="G729" s="9">
        <f>(INDEX('Resin Fractions'!$A$24:$I$41,MATCH('Disposed Waste by Resin'!$A729,'Resin Fractions'!$A$24:$A$41,0),MATCH('Disposed Waste by Resin'!G$1,'Resin Fractions'!$A$24:$I$24,0)))*$E729</f>
        <v>16907.457854942997</v>
      </c>
      <c r="H729" s="9">
        <f>(INDEX('Resin Fractions'!$A$24:$I$41,MATCH('Disposed Waste by Resin'!$A729,'Resin Fractions'!$A$24:$A$41,0),MATCH('Disposed Waste by Resin'!H$1,'Resin Fractions'!$A$24:$I$24,0)))*$E729</f>
        <v>23348.140279429474</v>
      </c>
      <c r="I729" s="9">
        <f>(INDEX('Resin Fractions'!$A$24:$I$41,MATCH('Disposed Waste by Resin'!$A729,'Resin Fractions'!$A$24:$A$41,0),MATCH('Disposed Waste by Resin'!I$1,'Resin Fractions'!$A$24:$I$24,0)))*$E729</f>
        <v>35124.028870167647</v>
      </c>
      <c r="J729" s="9">
        <f>(INDEX('Resin Fractions'!$A$24:$I$41,MATCH('Disposed Waste by Resin'!$A729,'Resin Fractions'!$A$24:$A$41,0),MATCH('Disposed Waste by Resin'!J$1,'Resin Fractions'!$A$24:$I$24,0)))*$E729</f>
        <v>2082.9502939354429</v>
      </c>
      <c r="K729" s="9">
        <f>(INDEX('Resin Fractions'!$A$24:$I$41,MATCH('Disposed Waste by Resin'!$A729,'Resin Fractions'!$A$24:$A$41,0),MATCH('Disposed Waste by Resin'!K$1,'Resin Fractions'!$A$24:$I$24,0)))*$E729</f>
        <v>12127.071561806999</v>
      </c>
      <c r="L729" s="9">
        <f>(INDEX('Resin Fractions'!$A$24:$I$41,MATCH('Disposed Waste by Resin'!$A729,'Resin Fractions'!$A$24:$A$41,0),MATCH('Disposed Waste by Resin'!L$1,'Resin Fractions'!$A$24:$I$24,0)))*$E729</f>
        <v>6030.752872359044</v>
      </c>
      <c r="M729" s="9">
        <f>(INDEX('Resin Fractions'!$A$24:$I$41,MATCH('Disposed Waste by Resin'!$A729,'Resin Fractions'!$A$24:$A$41,0),MATCH('Disposed Waste by Resin'!M$1,'Resin Fractions'!$A$24:$I$24,0)))*$E729</f>
        <v>104665.69049731328</v>
      </c>
    </row>
    <row r="730" spans="1:13" x14ac:dyDescent="0.2">
      <c r="A730" s="37">
        <f>'DRS County Waste Raw'!A729</f>
        <v>2009</v>
      </c>
      <c r="B730" s="63" t="str">
        <f>'DRS County Waste Raw'!B729</f>
        <v>santacruz</v>
      </c>
      <c r="C730" s="63" t="str">
        <f>'DRS County Waste Raw'!C729</f>
        <v>Coastal </v>
      </c>
      <c r="D730" s="63">
        <f>'DRS County Waste Raw'!D729</f>
        <v>260892</v>
      </c>
      <c r="E730" s="68">
        <f>'DRS County Waste Raw'!E729</f>
        <v>152760.35390199639</v>
      </c>
      <c r="F730" s="9">
        <f>(INDEX('Resin Fractions'!$A$24:$I$41,MATCH('Disposed Waste by Resin'!$A730,'Resin Fractions'!$A$24:$A$41,0),MATCH('Disposed Waste by Resin'!F$1,'Resin Fractions'!$A$24:$I$24,0)))*$E730</f>
        <v>1280.3491250837046</v>
      </c>
      <c r="G730" s="9">
        <f>(INDEX('Resin Fractions'!$A$24:$I$41,MATCH('Disposed Waste by Resin'!$A730,'Resin Fractions'!$A$24:$A$41,0),MATCH('Disposed Waste by Resin'!G$1,'Resin Fractions'!$A$24:$I$24,0)))*$E730</f>
        <v>2393.2291643927033</v>
      </c>
      <c r="H730" s="9">
        <f>(INDEX('Resin Fractions'!$A$24:$I$41,MATCH('Disposed Waste by Resin'!$A730,'Resin Fractions'!$A$24:$A$41,0),MATCH('Disposed Waste by Resin'!H$1,'Resin Fractions'!$A$24:$I$24,0)))*$E730</f>
        <v>3304.8995733398501</v>
      </c>
      <c r="I730" s="9">
        <f>(INDEX('Resin Fractions'!$A$24:$I$41,MATCH('Disposed Waste by Resin'!$A730,'Resin Fractions'!$A$24:$A$41,0),MATCH('Disposed Waste by Resin'!I$1,'Resin Fractions'!$A$24:$I$24,0)))*$E730</f>
        <v>4971.7616323071952</v>
      </c>
      <c r="J730" s="9">
        <f>(INDEX('Resin Fractions'!$A$24:$I$41,MATCH('Disposed Waste by Resin'!$A730,'Resin Fractions'!$A$24:$A$41,0),MATCH('Disposed Waste by Resin'!J$1,'Resin Fractions'!$A$24:$I$24,0)))*$E730</f>
        <v>294.83896598738329</v>
      </c>
      <c r="K730" s="9">
        <f>(INDEX('Resin Fractions'!$A$24:$I$41,MATCH('Disposed Waste by Resin'!$A730,'Resin Fractions'!$A$24:$A$41,0),MATCH('Disposed Waste by Resin'!K$1,'Resin Fractions'!$A$24:$I$24,0)))*$E730</f>
        <v>1716.5715620523561</v>
      </c>
      <c r="L730" s="9">
        <f>(INDEX('Resin Fractions'!$A$24:$I$41,MATCH('Disposed Waste by Resin'!$A730,'Resin Fractions'!$A$24:$A$41,0),MATCH('Disposed Waste by Resin'!L$1,'Resin Fractions'!$A$24:$I$24,0)))*$E730</f>
        <v>853.64540199963653</v>
      </c>
      <c r="M730" s="9">
        <f>(INDEX('Resin Fractions'!$A$24:$I$41,MATCH('Disposed Waste by Resin'!$A730,'Resin Fractions'!$A$24:$A$41,0),MATCH('Disposed Waste by Resin'!M$1,'Resin Fractions'!$A$24:$I$24,0)))*$E730</f>
        <v>14815.295425162831</v>
      </c>
    </row>
    <row r="731" spans="1:13" x14ac:dyDescent="0.2">
      <c r="A731" s="37">
        <f>'DRS County Waste Raw'!A730</f>
        <v>2009</v>
      </c>
      <c r="B731" s="63" t="str">
        <f>'DRS County Waste Raw'!B730</f>
        <v>shasta</v>
      </c>
      <c r="C731" s="63" t="str">
        <f>'DRS County Waste Raw'!C730</f>
        <v>Central Valley </v>
      </c>
      <c r="D731" s="63">
        <f>'DRS County Waste Raw'!D730</f>
        <v>176756</v>
      </c>
      <c r="E731" s="68">
        <f>'DRS County Waste Raw'!E730</f>
        <v>137148.37568058079</v>
      </c>
      <c r="F731" s="9">
        <f>(INDEX('Resin Fractions'!$A$24:$I$41,MATCH('Disposed Waste by Resin'!$A731,'Resin Fractions'!$A$24:$A$41,0),MATCH('Disposed Waste by Resin'!F$1,'Resin Fractions'!$A$24:$I$24,0)))*$E731</f>
        <v>1149.4985336439968</v>
      </c>
      <c r="G731" s="9">
        <f>(INDEX('Resin Fractions'!$A$24:$I$41,MATCH('Disposed Waste by Resin'!$A731,'Resin Fractions'!$A$24:$A$41,0),MATCH('Disposed Waste by Resin'!G$1,'Resin Fractions'!$A$24:$I$24,0)))*$E731</f>
        <v>2148.6431796199404</v>
      </c>
      <c r="H731" s="9">
        <f>(INDEX('Resin Fractions'!$A$24:$I$41,MATCH('Disposed Waste by Resin'!$A731,'Resin Fractions'!$A$24:$A$41,0),MATCH('Disposed Waste by Resin'!H$1,'Resin Fractions'!$A$24:$I$24,0)))*$E731</f>
        <v>2967.1416482957061</v>
      </c>
      <c r="I731" s="9">
        <f>(INDEX('Resin Fractions'!$A$24:$I$41,MATCH('Disposed Waste by Resin'!$A731,'Resin Fractions'!$A$24:$A$41,0),MATCH('Disposed Waste by Resin'!I$1,'Resin Fractions'!$A$24:$I$24,0)))*$E731</f>
        <v>4463.651822772149</v>
      </c>
      <c r="J731" s="9">
        <f>(INDEX('Resin Fractions'!$A$24:$I$41,MATCH('Disposed Waste by Resin'!$A731,'Resin Fractions'!$A$24:$A$41,0),MATCH('Disposed Waste by Resin'!J$1,'Resin Fractions'!$A$24:$I$24,0)))*$E731</f>
        <v>264.70667447166193</v>
      </c>
      <c r="K731" s="9">
        <f>(INDEX('Resin Fractions'!$A$24:$I$41,MATCH('Disposed Waste by Resin'!$A731,'Resin Fractions'!$A$24:$A$41,0),MATCH('Disposed Waste by Resin'!K$1,'Resin Fractions'!$A$24:$I$24,0)))*$E731</f>
        <v>1541.139408632132</v>
      </c>
      <c r="L731" s="9">
        <f>(INDEX('Resin Fractions'!$A$24:$I$41,MATCH('Disposed Waste by Resin'!$A731,'Resin Fractions'!$A$24:$A$41,0),MATCH('Disposed Waste by Resin'!L$1,'Resin Fractions'!$A$24:$I$24,0)))*$E731</f>
        <v>766.40356807864487</v>
      </c>
      <c r="M731" s="9">
        <f>(INDEX('Resin Fractions'!$A$24:$I$41,MATCH('Disposed Waste by Resin'!$A731,'Resin Fractions'!$A$24:$A$41,0),MATCH('Disposed Waste by Resin'!M$1,'Resin Fractions'!$A$24:$I$24,0)))*$E731</f>
        <v>13301.184835514232</v>
      </c>
    </row>
    <row r="732" spans="1:13" x14ac:dyDescent="0.2">
      <c r="A732" s="37">
        <f>'DRS County Waste Raw'!A731</f>
        <v>2009</v>
      </c>
      <c r="B732" s="63" t="str">
        <f>'DRS County Waste Raw'!B731</f>
        <v>sierra</v>
      </c>
      <c r="C732" s="63" t="str">
        <f>'DRS County Waste Raw'!C731</f>
        <v>Mountain </v>
      </c>
      <c r="D732" s="63">
        <f>'DRS County Waste Raw'!D731</f>
        <v>3264</v>
      </c>
      <c r="E732" s="68">
        <f>'DRS County Waste Raw'!E731</f>
        <v>1907.5136116152451</v>
      </c>
      <c r="F732" s="9">
        <f>(INDEX('Resin Fractions'!$A$24:$I$41,MATCH('Disposed Waste by Resin'!$A732,'Resin Fractions'!$A$24:$A$41,0),MATCH('Disposed Waste by Resin'!F$1,'Resin Fractions'!$A$24:$I$24,0)))*$E732</f>
        <v>15.987678224964618</v>
      </c>
      <c r="G732" s="9">
        <f>(INDEX('Resin Fractions'!$A$24:$I$41,MATCH('Disposed Waste by Resin'!$A732,'Resin Fractions'!$A$24:$A$41,0),MATCH('Disposed Waste by Resin'!G$1,'Resin Fractions'!$A$24:$I$24,0)))*$E732</f>
        <v>29.884175377875973</v>
      </c>
      <c r="H732" s="9">
        <f>(INDEX('Resin Fractions'!$A$24:$I$41,MATCH('Disposed Waste by Resin'!$A732,'Resin Fractions'!$A$24:$A$41,0),MATCH('Disposed Waste by Resin'!H$1,'Resin Fractions'!$A$24:$I$24,0)))*$E732</f>
        <v>41.268174366836107</v>
      </c>
      <c r="I732" s="9">
        <f>(INDEX('Resin Fractions'!$A$24:$I$41,MATCH('Disposed Waste by Resin'!$A732,'Resin Fractions'!$A$24:$A$41,0),MATCH('Disposed Waste by Resin'!I$1,'Resin Fractions'!$A$24:$I$24,0)))*$E732</f>
        <v>62.082227129538374</v>
      </c>
      <c r="J732" s="9">
        <f>(INDEX('Resin Fractions'!$A$24:$I$41,MATCH('Disposed Waste by Resin'!$A732,'Resin Fractions'!$A$24:$A$41,0),MATCH('Disposed Waste by Resin'!J$1,'Resin Fractions'!$A$24:$I$24,0)))*$E732</f>
        <v>3.6816446577252129</v>
      </c>
      <c r="K732" s="9">
        <f>(INDEX('Resin Fractions'!$A$24:$I$41,MATCH('Disposed Waste by Resin'!$A732,'Resin Fractions'!$A$24:$A$41,0),MATCH('Disposed Waste by Resin'!K$1,'Resin Fractions'!$A$24:$I$24,0)))*$E732</f>
        <v>21.434773724255688</v>
      </c>
      <c r="L732" s="9">
        <f>(INDEX('Resin Fractions'!$A$24:$I$41,MATCH('Disposed Waste by Resin'!$A732,'Resin Fractions'!$A$24:$A$41,0),MATCH('Disposed Waste by Resin'!L$1,'Resin Fractions'!$A$24:$I$24,0)))*$E732</f>
        <v>10.659442598907164</v>
      </c>
      <c r="M732" s="9">
        <f>(INDEX('Resin Fractions'!$A$24:$I$41,MATCH('Disposed Waste by Resin'!$A732,'Resin Fractions'!$A$24:$A$41,0),MATCH('Disposed Waste by Resin'!M$1,'Resin Fractions'!$A$24:$I$24,0)))*$E732</f>
        <v>184.99811608010316</v>
      </c>
    </row>
    <row r="733" spans="1:13" x14ac:dyDescent="0.2">
      <c r="A733" s="37">
        <f>'DRS County Waste Raw'!A732</f>
        <v>2009</v>
      </c>
      <c r="B733" s="63" t="str">
        <f>'DRS County Waste Raw'!B732</f>
        <v>siskiyou</v>
      </c>
      <c r="C733" s="63" t="str">
        <f>'DRS County Waste Raw'!C732</f>
        <v>Mountain </v>
      </c>
      <c r="D733" s="63">
        <f>'DRS County Waste Raw'!D732</f>
        <v>44996</v>
      </c>
      <c r="E733" s="68">
        <f>'DRS County Waste Raw'!E732</f>
        <v>26495.344827586199</v>
      </c>
      <c r="F733" s="9">
        <f>(INDEX('Resin Fractions'!$A$24:$I$41,MATCH('Disposed Waste by Resin'!$A733,'Resin Fractions'!$A$24:$A$41,0),MATCH('Disposed Waste by Resin'!F$1,'Resin Fractions'!$A$24:$I$24,0)))*$E733</f>
        <v>222.0686893050443</v>
      </c>
      <c r="G733" s="9">
        <f>(INDEX('Resin Fractions'!$A$24:$I$41,MATCH('Disposed Waste by Resin'!$A733,'Resin Fractions'!$A$24:$A$41,0),MATCH('Disposed Waste by Resin'!G$1,'Resin Fractions'!$A$24:$I$24,0)))*$E733</f>
        <v>415.09089460935036</v>
      </c>
      <c r="H733" s="9">
        <f>(INDEX('Resin Fractions'!$A$24:$I$41,MATCH('Disposed Waste by Resin'!$A733,'Resin Fractions'!$A$24:$A$41,0),MATCH('Disposed Waste by Resin'!H$1,'Resin Fractions'!$A$24:$I$24,0)))*$E733</f>
        <v>573.21452575554338</v>
      </c>
      <c r="I733" s="9">
        <f>(INDEX('Resin Fractions'!$A$24:$I$41,MATCH('Disposed Waste by Resin'!$A733,'Resin Fractions'!$A$24:$A$41,0),MATCH('Disposed Waste by Resin'!I$1,'Resin Fractions'!$A$24:$I$24,0)))*$E733</f>
        <v>862.32150871457509</v>
      </c>
      <c r="J733" s="9">
        <f>(INDEX('Resin Fractions'!$A$24:$I$41,MATCH('Disposed Waste by Resin'!$A733,'Resin Fractions'!$A$24:$A$41,0),MATCH('Disposed Waste by Resin'!J$1,'Resin Fractions'!$A$24:$I$24,0)))*$E733</f>
        <v>51.138007165500476</v>
      </c>
      <c r="K733" s="9">
        <f>(INDEX('Resin Fractions'!$A$24:$I$41,MATCH('Disposed Waste by Resin'!$A733,'Resin Fractions'!$A$24:$A$41,0),MATCH('Disposed Waste by Resin'!K$1,'Resin Fractions'!$A$24:$I$24,0)))*$E733</f>
        <v>297.72879085488336</v>
      </c>
      <c r="L733" s="9">
        <f>(INDEX('Resin Fractions'!$A$24:$I$41,MATCH('Disposed Waste by Resin'!$A733,'Resin Fractions'!$A$24:$A$41,0),MATCH('Disposed Waste by Resin'!L$1,'Resin Fractions'!$A$24:$I$24,0)))*$E733</f>
        <v>148.05955019568876</v>
      </c>
      <c r="M733" s="9">
        <f>(INDEX('Resin Fractions'!$A$24:$I$41,MATCH('Disposed Waste by Resin'!$A733,'Resin Fractions'!$A$24:$A$41,0),MATCH('Disposed Waste by Resin'!M$1,'Resin Fractions'!$A$24:$I$24,0)))*$E733</f>
        <v>2569.6219666005859</v>
      </c>
    </row>
    <row r="734" spans="1:13" x14ac:dyDescent="0.2">
      <c r="A734" s="37">
        <f>'DRS County Waste Raw'!A733</f>
        <v>2009</v>
      </c>
      <c r="B734" s="63" t="str">
        <f>'DRS County Waste Raw'!B733</f>
        <v>solano</v>
      </c>
      <c r="C734" s="63" t="str">
        <f>'DRS County Waste Raw'!C733</f>
        <v>Bay Area </v>
      </c>
      <c r="D734" s="63">
        <f>'DRS County Waste Raw'!D733</f>
        <v>412832</v>
      </c>
      <c r="E734" s="68">
        <f>'DRS County Waste Raw'!E733</f>
        <v>307914.99092558981</v>
      </c>
      <c r="F734" s="9">
        <f>(INDEX('Resin Fractions'!$A$24:$I$41,MATCH('Disposed Waste by Resin'!$A734,'Resin Fractions'!$A$24:$A$41,0),MATCH('Disposed Waste by Resin'!F$1,'Resin Fractions'!$A$24:$I$24,0)))*$E734</f>
        <v>2580.7657494997698</v>
      </c>
      <c r="G734" s="9">
        <f>(INDEX('Resin Fractions'!$A$24:$I$41,MATCH('Disposed Waste by Resin'!$A734,'Resin Fractions'!$A$24:$A$41,0),MATCH('Disposed Waste by Resin'!G$1,'Resin Fractions'!$A$24:$I$24,0)))*$E734</f>
        <v>4823.9685076247097</v>
      </c>
      <c r="H734" s="9">
        <f>(INDEX('Resin Fractions'!$A$24:$I$41,MATCH('Disposed Waste by Resin'!$A734,'Resin Fractions'!$A$24:$A$41,0),MATCH('Disposed Waste by Resin'!H$1,'Resin Fractions'!$A$24:$I$24,0)))*$E734</f>
        <v>6661.5983541631895</v>
      </c>
      <c r="I734" s="9">
        <f>(INDEX('Resin Fractions'!$A$24:$I$41,MATCH('Disposed Waste by Resin'!$A734,'Resin Fractions'!$A$24:$A$41,0),MATCH('Disposed Waste by Resin'!I$1,'Resin Fractions'!$A$24:$I$24,0)))*$E734</f>
        <v>10021.447965996489</v>
      </c>
      <c r="J734" s="9">
        <f>(INDEX('Resin Fractions'!$A$24:$I$41,MATCH('Disposed Waste by Resin'!$A734,'Resin Fractions'!$A$24:$A$41,0),MATCH('Disposed Waste by Resin'!J$1,'Resin Fractions'!$A$24:$I$24,0)))*$E734</f>
        <v>594.29907837709561</v>
      </c>
      <c r="K734" s="9">
        <f>(INDEX('Resin Fractions'!$A$24:$I$41,MATCH('Disposed Waste by Resin'!$A734,'Resin Fractions'!$A$24:$A$41,0),MATCH('Disposed Waste by Resin'!K$1,'Resin Fractions'!$A$24:$I$24,0)))*$E734</f>
        <v>3460.0477378546393</v>
      </c>
      <c r="L734" s="9">
        <f>(INDEX('Resin Fractions'!$A$24:$I$41,MATCH('Disposed Waste by Resin'!$A734,'Resin Fractions'!$A$24:$A$41,0),MATCH('Disposed Waste by Resin'!L$1,'Resin Fractions'!$A$24:$I$24,0)))*$E734</f>
        <v>1720.6703800844914</v>
      </c>
      <c r="M734" s="9">
        <f>(INDEX('Resin Fractions'!$A$24:$I$41,MATCH('Disposed Waste by Resin'!$A734,'Resin Fractions'!$A$24:$A$41,0),MATCH('Disposed Waste by Resin'!M$1,'Resin Fractions'!$A$24:$I$24,0)))*$E734</f>
        <v>29862.797773600389</v>
      </c>
    </row>
    <row r="735" spans="1:13" x14ac:dyDescent="0.2">
      <c r="A735" s="37">
        <f>'DRS County Waste Raw'!A734</f>
        <v>2009</v>
      </c>
      <c r="B735" s="63" t="str">
        <f>'DRS County Waste Raw'!B734</f>
        <v>sonoma</v>
      </c>
      <c r="C735" s="63" t="str">
        <f>'DRS County Waste Raw'!C734</f>
        <v>Bay Area </v>
      </c>
      <c r="D735" s="63">
        <f>'DRS County Waste Raw'!D734</f>
        <v>478622</v>
      </c>
      <c r="E735" s="68">
        <f>'DRS County Waste Raw'!E734</f>
        <v>319160.9346642468</v>
      </c>
      <c r="F735" s="9">
        <f>(INDEX('Resin Fractions'!$A$24:$I$41,MATCH('Disposed Waste by Resin'!$A735,'Resin Fractions'!$A$24:$A$41,0),MATCH('Disposed Waste by Resin'!F$1,'Resin Fractions'!$A$24:$I$24,0)))*$E735</f>
        <v>2675.0227596384575</v>
      </c>
      <c r="G735" s="9">
        <f>(INDEX('Resin Fractions'!$A$24:$I$41,MATCH('Disposed Waste by Resin'!$A735,'Resin Fractions'!$A$24:$A$41,0),MATCH('Disposed Waste by Resin'!G$1,'Resin Fractions'!$A$24:$I$24,0)))*$E735</f>
        <v>5000.1537536587703</v>
      </c>
      <c r="H735" s="9">
        <f>(INDEX('Resin Fractions'!$A$24:$I$41,MATCH('Disposed Waste by Resin'!$A735,'Resin Fractions'!$A$24:$A$41,0),MATCH('Disposed Waste by Resin'!H$1,'Resin Fractions'!$A$24:$I$24,0)))*$E735</f>
        <v>6904.8991433688489</v>
      </c>
      <c r="I735" s="9">
        <f>(INDEX('Resin Fractions'!$A$24:$I$41,MATCH('Disposed Waste by Resin'!$A735,'Resin Fractions'!$A$24:$A$41,0),MATCH('Disposed Waste by Resin'!I$1,'Resin Fractions'!$A$24:$I$24,0)))*$E735</f>
        <v>10387.460155486509</v>
      </c>
      <c r="J735" s="9">
        <f>(INDEX('Resin Fractions'!$A$24:$I$41,MATCH('Disposed Waste by Resin'!$A735,'Resin Fractions'!$A$24:$A$41,0),MATCH('Disposed Waste by Resin'!J$1,'Resin Fractions'!$A$24:$I$24,0)))*$E735</f>
        <v>616.00459514740328</v>
      </c>
      <c r="K735" s="9">
        <f>(INDEX('Resin Fractions'!$A$24:$I$41,MATCH('Disposed Waste by Resin'!$A735,'Resin Fractions'!$A$24:$A$41,0),MATCH('Disposed Waste by Resin'!K$1,'Resin Fractions'!$A$24:$I$24,0)))*$E735</f>
        <v>3586.418662751842</v>
      </c>
      <c r="L735" s="9">
        <f>(INDEX('Resin Fractions'!$A$24:$I$41,MATCH('Disposed Waste by Resin'!$A735,'Resin Fractions'!$A$24:$A$41,0),MATCH('Disposed Waste by Resin'!L$1,'Resin Fractions'!$A$24:$I$24,0)))*$E735</f>
        <v>1783.5142261377027</v>
      </c>
      <c r="M735" s="9">
        <f>(INDEX('Resin Fractions'!$A$24:$I$41,MATCH('Disposed Waste by Resin'!$A735,'Resin Fractions'!$A$24:$A$41,0),MATCH('Disposed Waste by Resin'!M$1,'Resin Fractions'!$A$24:$I$24,0)))*$E735</f>
        <v>30953.473296189539</v>
      </c>
    </row>
    <row r="736" spans="1:13" x14ac:dyDescent="0.2">
      <c r="A736" s="37">
        <f>'DRS County Waste Raw'!A735</f>
        <v>2009</v>
      </c>
      <c r="B736" s="63" t="str">
        <f>'DRS County Waste Raw'!B735</f>
        <v>stanislaus</v>
      </c>
      <c r="C736" s="63" t="str">
        <f>'DRS County Waste Raw'!C735</f>
        <v>Central Valley </v>
      </c>
      <c r="D736" s="63">
        <f>'DRS County Waste Raw'!D735</f>
        <v>511226</v>
      </c>
      <c r="E736" s="68">
        <f>'DRS County Waste Raw'!E735</f>
        <v>172057.69509981849</v>
      </c>
      <c r="F736" s="9">
        <f>(INDEX('Resin Fractions'!$A$24:$I$41,MATCH('Disposed Waste by Resin'!$A736,'Resin Fractions'!$A$24:$A$41,0),MATCH('Disposed Waste by Resin'!F$1,'Resin Fractions'!$A$24:$I$24,0)))*$E736</f>
        <v>1442.0883020885201</v>
      </c>
      <c r="G736" s="9">
        <f>(INDEX('Resin Fractions'!$A$24:$I$41,MATCH('Disposed Waste by Resin'!$A736,'Resin Fractions'!$A$24:$A$41,0),MATCH('Disposed Waste by Resin'!G$1,'Resin Fractions'!$A$24:$I$24,0)))*$E736</f>
        <v>2695.552107291182</v>
      </c>
      <c r="H736" s="9">
        <f>(INDEX('Resin Fractions'!$A$24:$I$41,MATCH('Disposed Waste by Resin'!$A736,'Resin Fractions'!$A$24:$A$41,0),MATCH('Disposed Waste by Resin'!H$1,'Resin Fractions'!$A$24:$I$24,0)))*$E736</f>
        <v>3722.3886211342224</v>
      </c>
      <c r="I736" s="9">
        <f>(INDEX('Resin Fractions'!$A$24:$I$41,MATCH('Disposed Waste by Resin'!$A736,'Resin Fractions'!$A$24:$A$41,0),MATCH('Disposed Waste by Resin'!I$1,'Resin Fractions'!$A$24:$I$24,0)))*$E736</f>
        <v>5599.8158238706974</v>
      </c>
      <c r="J736" s="9">
        <f>(INDEX('Resin Fractions'!$A$24:$I$41,MATCH('Disposed Waste by Resin'!$A736,'Resin Fractions'!$A$24:$A$41,0),MATCH('Disposed Waste by Resin'!J$1,'Resin Fractions'!$A$24:$I$24,0)))*$E736</f>
        <v>332.08428507535672</v>
      </c>
      <c r="K736" s="9">
        <f>(INDEX('Resin Fractions'!$A$24:$I$41,MATCH('Disposed Waste by Resin'!$A736,'Resin Fractions'!$A$24:$A$41,0),MATCH('Disposed Waste by Resin'!K$1,'Resin Fractions'!$A$24:$I$24,0)))*$E736</f>
        <v>1933.4162228381927</v>
      </c>
      <c r="L736" s="9">
        <f>(INDEX('Resin Fractions'!$A$24:$I$41,MATCH('Disposed Waste by Resin'!$A736,'Resin Fractions'!$A$24:$A$41,0),MATCH('Disposed Waste by Resin'!L$1,'Resin Fractions'!$A$24:$I$24,0)))*$E736</f>
        <v>961.48153986893817</v>
      </c>
      <c r="M736" s="9">
        <f>(INDEX('Resin Fractions'!$A$24:$I$41,MATCH('Disposed Waste by Resin'!$A736,'Resin Fractions'!$A$24:$A$41,0),MATCH('Disposed Waste by Resin'!M$1,'Resin Fractions'!$A$24:$I$24,0)))*$E736</f>
        <v>16686.826902167111</v>
      </c>
    </row>
    <row r="737" spans="1:13" x14ac:dyDescent="0.2">
      <c r="A737" s="37">
        <f>'DRS County Waste Raw'!A736</f>
        <v>2009</v>
      </c>
      <c r="B737" s="63" t="str">
        <f>'DRS County Waste Raw'!B736</f>
        <v>tehama</v>
      </c>
      <c r="C737" s="63" t="str">
        <f>'DRS County Waste Raw'!C736</f>
        <v>Central Valley </v>
      </c>
      <c r="D737" s="63">
        <f>'DRS County Waste Raw'!D736</f>
        <v>62921</v>
      </c>
      <c r="E737" s="68">
        <f>'DRS County Waste Raw'!E736</f>
        <v>37743.684210526313</v>
      </c>
      <c r="F737" s="9">
        <f>(INDEX('Resin Fractions'!$A$24:$I$41,MATCH('Disposed Waste by Resin'!$A737,'Resin Fractions'!$A$24:$A$41,0),MATCH('Disposed Waste by Resin'!F$1,'Resin Fractions'!$A$24:$I$24,0)))*$E737</f>
        <v>316.34577835153505</v>
      </c>
      <c r="G737" s="9">
        <f>(INDEX('Resin Fractions'!$A$24:$I$41,MATCH('Disposed Waste by Resin'!$A737,'Resin Fractions'!$A$24:$A$41,0),MATCH('Disposed Waste by Resin'!G$1,'Resin Fractions'!$A$24:$I$24,0)))*$E737</f>
        <v>591.31367214696832</v>
      </c>
      <c r="H737" s="9">
        <f>(INDEX('Resin Fractions'!$A$24:$I$41,MATCH('Disposed Waste by Resin'!$A737,'Resin Fractions'!$A$24:$A$41,0),MATCH('Disposed Waste by Resin'!H$1,'Resin Fractions'!$A$24:$I$24,0)))*$E737</f>
        <v>816.56714361678542</v>
      </c>
      <c r="I737" s="9">
        <f>(INDEX('Resin Fractions'!$A$24:$I$41,MATCH('Disposed Waste by Resin'!$A737,'Resin Fractions'!$A$24:$A$41,0),MATCH('Disposed Waste by Resin'!I$1,'Resin Fractions'!$A$24:$I$24,0)))*$E737</f>
        <v>1228.4116672065475</v>
      </c>
      <c r="J737" s="9">
        <f>(INDEX('Resin Fractions'!$A$24:$I$41,MATCH('Disposed Waste by Resin'!$A737,'Resin Fractions'!$A$24:$A$41,0),MATCH('Disposed Waste by Resin'!J$1,'Resin Fractions'!$A$24:$I$24,0)))*$E737</f>
        <v>72.848147709354521</v>
      </c>
      <c r="K737" s="9">
        <f>(INDEX('Resin Fractions'!$A$24:$I$41,MATCH('Disposed Waste by Resin'!$A737,'Resin Fractions'!$A$24:$A$41,0),MATCH('Disposed Waste by Resin'!K$1,'Resin Fractions'!$A$24:$I$24,0)))*$E737</f>
        <v>424.12663566123928</v>
      </c>
      <c r="L737" s="9">
        <f>(INDEX('Resin Fractions'!$A$24:$I$41,MATCH('Disposed Waste by Resin'!$A737,'Resin Fractions'!$A$24:$A$41,0),MATCH('Disposed Waste by Resin'!L$1,'Resin Fractions'!$A$24:$I$24,0)))*$E737</f>
        <v>210.91678343133898</v>
      </c>
      <c r="M737" s="9">
        <f>(INDEX('Resin Fractions'!$A$24:$I$41,MATCH('Disposed Waste by Resin'!$A737,'Resin Fractions'!$A$24:$A$41,0),MATCH('Disposed Waste by Resin'!M$1,'Resin Fractions'!$A$24:$I$24,0)))*$E737</f>
        <v>3660.5298281237692</v>
      </c>
    </row>
    <row r="738" spans="1:13" x14ac:dyDescent="0.2">
      <c r="A738" s="37">
        <f>'DRS County Waste Raw'!A737</f>
        <v>2009</v>
      </c>
      <c r="B738" s="63" t="str">
        <f>'DRS County Waste Raw'!B737</f>
        <v>trinity</v>
      </c>
      <c r="C738" s="63" t="str">
        <f>'DRS County Waste Raw'!C737</f>
        <v>Mountain </v>
      </c>
      <c r="D738" s="63">
        <f>'DRS County Waste Raw'!D737</f>
        <v>13750</v>
      </c>
      <c r="E738" s="68">
        <f>'DRS County Waste Raw'!E737</f>
        <v>6971.8693284936471</v>
      </c>
      <c r="F738" s="9">
        <f>(INDEX('Resin Fractions'!$A$24:$I$41,MATCH('Disposed Waste by Resin'!$A738,'Resin Fractions'!$A$24:$A$41,0),MATCH('Disposed Waste by Resin'!F$1,'Resin Fractions'!$A$24:$I$24,0)))*$E738</f>
        <v>58.434185094003624</v>
      </c>
      <c r="G738" s="9">
        <f>(INDEX('Resin Fractions'!$A$24:$I$41,MATCH('Disposed Waste by Resin'!$A738,'Resin Fractions'!$A$24:$A$41,0),MATCH('Disposed Waste by Resin'!G$1,'Resin Fractions'!$A$24:$I$24,0)))*$E738</f>
        <v>109.22520523872596</v>
      </c>
      <c r="H738" s="9">
        <f>(INDEX('Resin Fractions'!$A$24:$I$41,MATCH('Disposed Waste by Resin'!$A738,'Resin Fractions'!$A$24:$A$41,0),MATCH('Disposed Waste by Resin'!H$1,'Resin Fractions'!$A$24:$I$24,0)))*$E738</f>
        <v>150.83316698717545</v>
      </c>
      <c r="I738" s="9">
        <f>(INDEX('Resin Fractions'!$A$24:$I$41,MATCH('Disposed Waste by Resin'!$A738,'Resin Fractions'!$A$24:$A$41,0),MATCH('Disposed Waste by Resin'!I$1,'Resin Fractions'!$A$24:$I$24,0)))*$E738</f>
        <v>226.90751590626581</v>
      </c>
      <c r="J738" s="9">
        <f>(INDEX('Resin Fractions'!$A$24:$I$41,MATCH('Disposed Waste by Resin'!$A738,'Resin Fractions'!$A$24:$A$41,0),MATCH('Disposed Waste by Resin'!J$1,'Resin Fractions'!$A$24:$I$24,0)))*$E738</f>
        <v>13.456231877617792</v>
      </c>
      <c r="K738" s="9">
        <f>(INDEX('Resin Fractions'!$A$24:$I$41,MATCH('Disposed Waste by Resin'!$A738,'Resin Fractions'!$A$24:$A$41,0),MATCH('Disposed Waste by Resin'!K$1,'Resin Fractions'!$A$24:$I$24,0)))*$E738</f>
        <v>78.343053795981334</v>
      </c>
      <c r="L738" s="9">
        <f>(INDEX('Resin Fractions'!$A$24:$I$41,MATCH('Disposed Waste by Resin'!$A738,'Resin Fractions'!$A$24:$A$41,0),MATCH('Disposed Waste by Resin'!L$1,'Resin Fractions'!$A$24:$I$24,0)))*$E738</f>
        <v>38.959743438595929</v>
      </c>
      <c r="M738" s="9">
        <f>(INDEX('Resin Fractions'!$A$24:$I$41,MATCH('Disposed Waste by Resin'!$A738,'Resin Fractions'!$A$24:$A$41,0),MATCH('Disposed Waste by Resin'!M$1,'Resin Fractions'!$A$24:$I$24,0)))*$E738</f>
        <v>676.15910233836598</v>
      </c>
    </row>
    <row r="739" spans="1:13" x14ac:dyDescent="0.2">
      <c r="A739" s="37">
        <f>'DRS County Waste Raw'!A738</f>
        <v>2009</v>
      </c>
      <c r="B739" s="63" t="str">
        <f>'DRS County Waste Raw'!B738</f>
        <v>tulare</v>
      </c>
      <c r="C739" s="63" t="str">
        <f>'DRS County Waste Raw'!C738</f>
        <v>Central Valley </v>
      </c>
      <c r="D739" s="63">
        <f>'DRS County Waste Raw'!D738</f>
        <v>434933</v>
      </c>
      <c r="E739" s="68">
        <f>'DRS County Waste Raw'!E738</f>
        <v>289646.13430127042</v>
      </c>
      <c r="F739" s="9">
        <f>(INDEX('Resin Fractions'!$A$24:$I$41,MATCH('Disposed Waste by Resin'!$A739,'Resin Fractions'!$A$24:$A$41,0),MATCH('Disposed Waste by Resin'!F$1,'Resin Fractions'!$A$24:$I$24,0)))*$E739</f>
        <v>2427.6467366292363</v>
      </c>
      <c r="G739" s="9">
        <f>(INDEX('Resin Fractions'!$A$24:$I$41,MATCH('Disposed Waste by Resin'!$A739,'Resin Fractions'!$A$24:$A$41,0),MATCH('Disposed Waste by Resin'!G$1,'Resin Fractions'!$A$24:$I$24,0)))*$E739</f>
        <v>4537.7583794295397</v>
      </c>
      <c r="H739" s="9">
        <f>(INDEX('Resin Fractions'!$A$24:$I$41,MATCH('Disposed Waste by Resin'!$A739,'Resin Fractions'!$A$24:$A$41,0),MATCH('Disposed Waste by Resin'!H$1,'Resin Fractions'!$A$24:$I$24,0)))*$E739</f>
        <v>6266.360094229236</v>
      </c>
      <c r="I739" s="9">
        <f>(INDEX('Resin Fractions'!$A$24:$I$41,MATCH('Disposed Waste by Resin'!$A739,'Resin Fractions'!$A$24:$A$41,0),MATCH('Disposed Waste by Resin'!I$1,'Resin Fractions'!$A$24:$I$24,0)))*$E739</f>
        <v>9426.8669892518064</v>
      </c>
      <c r="J739" s="9">
        <f>(INDEX('Resin Fractions'!$A$24:$I$41,MATCH('Disposed Waste by Resin'!$A739,'Resin Fractions'!$A$24:$A$41,0),MATCH('Disposed Waste by Resin'!J$1,'Resin Fractions'!$A$24:$I$24,0)))*$E739</f>
        <v>559.03881182690338</v>
      </c>
      <c r="K739" s="9">
        <f>(INDEX('Resin Fractions'!$A$24:$I$41,MATCH('Disposed Waste by Resin'!$A739,'Resin Fractions'!$A$24:$A$41,0),MATCH('Disposed Waste by Resin'!K$1,'Resin Fractions'!$A$24:$I$24,0)))*$E739</f>
        <v>3254.7601815516641</v>
      </c>
      <c r="L739" s="9">
        <f>(INDEX('Resin Fractions'!$A$24:$I$41,MATCH('Disposed Waste by Resin'!$A739,'Resin Fractions'!$A$24:$A$41,0),MATCH('Disposed Waste by Resin'!L$1,'Resin Fractions'!$A$24:$I$24,0)))*$E739</f>
        <v>1618.5815523304923</v>
      </c>
      <c r="M739" s="9">
        <f>(INDEX('Resin Fractions'!$A$24:$I$41,MATCH('Disposed Waste by Resin'!$A739,'Resin Fractions'!$A$24:$A$41,0),MATCH('Disposed Waste by Resin'!M$1,'Resin Fractions'!$A$24:$I$24,0)))*$E739</f>
        <v>28091.012745248881</v>
      </c>
    </row>
    <row r="740" spans="1:13" x14ac:dyDescent="0.2">
      <c r="A740" s="37">
        <f>'DRS County Waste Raw'!A739</f>
        <v>2009</v>
      </c>
      <c r="B740" s="63" t="str">
        <f>'DRS County Waste Raw'!B739</f>
        <v>tuolumne</v>
      </c>
      <c r="C740" s="63" t="str">
        <f>'DRS County Waste Raw'!C739</f>
        <v>Mountain </v>
      </c>
      <c r="D740" s="63">
        <f>'DRS County Waste Raw'!D739</f>
        <v>55661</v>
      </c>
      <c r="E740" s="68">
        <f>'DRS County Waste Raw'!E739</f>
        <v>36857.586206896543</v>
      </c>
      <c r="F740" s="9">
        <f>(INDEX('Resin Fractions'!$A$24:$I$41,MATCH('Disposed Waste by Resin'!$A740,'Resin Fractions'!$A$24:$A$41,0),MATCH('Disposed Waste by Resin'!F$1,'Resin Fractions'!$A$24:$I$24,0)))*$E740</f>
        <v>308.91901627154118</v>
      </c>
      <c r="G740" s="9">
        <f>(INDEX('Resin Fractions'!$A$24:$I$41,MATCH('Disposed Waste by Resin'!$A740,'Resin Fractions'!$A$24:$A$41,0),MATCH('Disposed Waste by Resin'!G$1,'Resin Fractions'!$A$24:$I$24,0)))*$E740</f>
        <v>577.43156510394977</v>
      </c>
      <c r="H740" s="9">
        <f>(INDEX('Resin Fractions'!$A$24:$I$41,MATCH('Disposed Waste by Resin'!$A740,'Resin Fractions'!$A$24:$A$41,0),MATCH('Disposed Waste by Resin'!H$1,'Resin Fractions'!$A$24:$I$24,0)))*$E740</f>
        <v>797.39682331226402</v>
      </c>
      <c r="I740" s="9">
        <f>(INDEX('Resin Fractions'!$A$24:$I$41,MATCH('Disposed Waste by Resin'!$A740,'Resin Fractions'!$A$24:$A$41,0),MATCH('Disposed Waste by Resin'!I$1,'Resin Fractions'!$A$24:$I$24,0)))*$E740</f>
        <v>1199.5725872726478</v>
      </c>
      <c r="J740" s="9">
        <f>(INDEX('Resin Fractions'!$A$24:$I$41,MATCH('Disposed Waste by Resin'!$A740,'Resin Fractions'!$A$24:$A$41,0),MATCH('Disposed Waste by Resin'!J$1,'Resin Fractions'!$A$24:$I$24,0)))*$E740</f>
        <v>71.137911954589939</v>
      </c>
      <c r="K740" s="9">
        <f>(INDEX('Resin Fractions'!$A$24:$I$41,MATCH('Disposed Waste by Resin'!$A740,'Resin Fractions'!$A$24:$A$41,0),MATCH('Disposed Waste by Resin'!K$1,'Resin Fractions'!$A$24:$I$24,0)))*$E740</f>
        <v>414.16953229397387</v>
      </c>
      <c r="L740" s="9">
        <f>(INDEX('Resin Fractions'!$A$24:$I$41,MATCH('Disposed Waste by Resin'!$A740,'Resin Fractions'!$A$24:$A$41,0),MATCH('Disposed Waste by Resin'!L$1,'Resin Fractions'!$A$24:$I$24,0)))*$E740</f>
        <v>205.96514861773485</v>
      </c>
      <c r="M740" s="9">
        <f>(INDEX('Resin Fractions'!$A$24:$I$41,MATCH('Disposed Waste by Resin'!$A740,'Resin Fractions'!$A$24:$A$41,0),MATCH('Disposed Waste by Resin'!M$1,'Resin Fractions'!$A$24:$I$24,0)))*$E740</f>
        <v>3574.5925848267016</v>
      </c>
    </row>
    <row r="741" spans="1:13" x14ac:dyDescent="0.2">
      <c r="A741" s="37">
        <f>'DRS County Waste Raw'!A740</f>
        <v>2009</v>
      </c>
      <c r="B741" s="63" t="str">
        <f>'DRS County Waste Raw'!B740</f>
        <v>ventura</v>
      </c>
      <c r="C741" s="63" t="str">
        <f>'DRS County Waste Raw'!C740</f>
        <v>Southern </v>
      </c>
      <c r="D741" s="63">
        <f>'DRS County Waste Raw'!D740</f>
        <v>815284</v>
      </c>
      <c r="E741" s="68">
        <f>'DRS County Waste Raw'!E740</f>
        <v>710785.09074410156</v>
      </c>
      <c r="F741" s="9">
        <f>(INDEX('Resin Fractions'!$A$24:$I$41,MATCH('Disposed Waste by Resin'!$A741,'Resin Fractions'!$A$24:$A$41,0),MATCH('Disposed Waste by Resin'!F$1,'Resin Fractions'!$A$24:$I$24,0)))*$E741</f>
        <v>5957.3904210813607</v>
      </c>
      <c r="G741" s="9">
        <f>(INDEX('Resin Fractions'!$A$24:$I$41,MATCH('Disposed Waste by Resin'!$A741,'Resin Fractions'!$A$24:$A$41,0),MATCH('Disposed Waste by Resin'!G$1,'Resin Fractions'!$A$24:$I$24,0)))*$E741</f>
        <v>11135.556872797129</v>
      </c>
      <c r="H741" s="9">
        <f>(INDEX('Resin Fractions'!$A$24:$I$41,MATCH('Disposed Waste by Resin'!$A741,'Resin Fractions'!$A$24:$A$41,0),MATCH('Disposed Waste by Resin'!H$1,'Resin Fractions'!$A$24:$I$24,0)))*$E741</f>
        <v>15377.506552803346</v>
      </c>
      <c r="I741" s="9">
        <f>(INDEX('Resin Fractions'!$A$24:$I$41,MATCH('Disposed Waste by Resin'!$A741,'Resin Fractions'!$A$24:$A$41,0),MATCH('Disposed Waste by Resin'!I$1,'Resin Fractions'!$A$24:$I$24,0)))*$E741</f>
        <v>23133.319298570495</v>
      </c>
      <c r="J741" s="9">
        <f>(INDEX('Resin Fractions'!$A$24:$I$41,MATCH('Disposed Waste by Resin'!$A741,'Resin Fractions'!$A$24:$A$41,0),MATCH('Disposed Waste by Resin'!J$1,'Resin Fractions'!$A$24:$I$24,0)))*$E741</f>
        <v>1371.8686546686542</v>
      </c>
      <c r="K741" s="9">
        <f>(INDEX('Resin Fractions'!$A$24:$I$41,MATCH('Disposed Waste by Resin'!$A741,'Resin Fractions'!$A$24:$A$41,0),MATCH('Disposed Waste by Resin'!K$1,'Resin Fractions'!$A$24:$I$24,0)))*$E741</f>
        <v>7987.1081883254437</v>
      </c>
      <c r="L741" s="9">
        <f>(INDEX('Resin Fractions'!$A$24:$I$41,MATCH('Disposed Waste by Resin'!$A741,'Resin Fractions'!$A$24:$A$41,0),MATCH('Disposed Waste by Resin'!L$1,'Resin Fractions'!$A$24:$I$24,0)))*$E741</f>
        <v>3971.9626789609524</v>
      </c>
      <c r="M741" s="9">
        <f>(INDEX('Resin Fractions'!$A$24:$I$41,MATCH('Disposed Waste by Resin'!$A741,'Resin Fractions'!$A$24:$A$41,0),MATCH('Disposed Waste by Resin'!M$1,'Resin Fractions'!$A$24:$I$24,0)))*$E741</f>
        <v>68934.712667207394</v>
      </c>
    </row>
    <row r="742" spans="1:13" x14ac:dyDescent="0.2">
      <c r="A742" s="37">
        <f>'DRS County Waste Raw'!A741</f>
        <v>2009</v>
      </c>
      <c r="B742" s="63" t="str">
        <f>'DRS County Waste Raw'!B741</f>
        <v>yolo</v>
      </c>
      <c r="C742" s="63" t="str">
        <f>'DRS County Waste Raw'!C741</f>
        <v>Central Valley </v>
      </c>
      <c r="D742" s="63">
        <f>'DRS County Waste Raw'!D741</f>
        <v>198642</v>
      </c>
      <c r="E742" s="68">
        <f>'DRS County Waste Raw'!E741</f>
        <v>146057.9038112523</v>
      </c>
      <c r="F742" s="9">
        <f>(INDEX('Resin Fractions'!$A$24:$I$41,MATCH('Disposed Waste by Resin'!$A742,'Resin Fractions'!$A$24:$A$41,0),MATCH('Disposed Waste by Resin'!F$1,'Resin Fractions'!$A$24:$I$24,0)))*$E742</f>
        <v>1224.1730565528158</v>
      </c>
      <c r="G742" s="9">
        <f>(INDEX('Resin Fractions'!$A$24:$I$41,MATCH('Disposed Waste by Resin'!$A742,'Resin Fractions'!$A$24:$A$41,0),MATCH('Disposed Waste by Resin'!G$1,'Resin Fractions'!$A$24:$I$24,0)))*$E742</f>
        <v>2288.2248316563041</v>
      </c>
      <c r="H742" s="9">
        <f>(INDEX('Resin Fractions'!$A$24:$I$41,MATCH('Disposed Waste by Resin'!$A742,'Resin Fractions'!$A$24:$A$41,0),MATCH('Disposed Waste by Resin'!H$1,'Resin Fractions'!$A$24:$I$24,0)))*$E742</f>
        <v>3159.8951668991399</v>
      </c>
      <c r="I742" s="9">
        <f>(INDEX('Resin Fractions'!$A$24:$I$41,MATCH('Disposed Waste by Resin'!$A742,'Resin Fractions'!$A$24:$A$41,0),MATCH('Disposed Waste by Resin'!I$1,'Resin Fractions'!$A$24:$I$24,0)))*$E742</f>
        <v>4753.622675749175</v>
      </c>
      <c r="J742" s="9">
        <f>(INDEX('Resin Fractions'!$A$24:$I$41,MATCH('Disposed Waste by Resin'!$A742,'Resin Fractions'!$A$24:$A$41,0),MATCH('Disposed Waste by Resin'!J$1,'Resin Fractions'!$A$24:$I$24,0)))*$E742</f>
        <v>281.902733490797</v>
      </c>
      <c r="K742" s="9">
        <f>(INDEX('Resin Fractions'!$A$24:$I$41,MATCH('Disposed Waste by Resin'!$A742,'Resin Fractions'!$A$24:$A$41,0),MATCH('Disposed Waste by Resin'!K$1,'Resin Fractions'!$A$24:$I$24,0)))*$E742</f>
        <v>1641.2559783425424</v>
      </c>
      <c r="L742" s="9">
        <f>(INDEX('Resin Fractions'!$A$24:$I$41,MATCH('Disposed Waste by Resin'!$A742,'Resin Fractions'!$A$24:$A$41,0),MATCH('Disposed Waste by Resin'!L$1,'Resin Fractions'!$A$24:$I$24,0)))*$E742</f>
        <v>816.19120949517048</v>
      </c>
      <c r="M742" s="9">
        <f>(INDEX('Resin Fractions'!$A$24:$I$41,MATCH('Disposed Waste by Resin'!$A742,'Resin Fractions'!$A$24:$A$41,0),MATCH('Disposed Waste by Resin'!M$1,'Resin Fractions'!$A$24:$I$24,0)))*$E742</f>
        <v>14165.265652185946</v>
      </c>
    </row>
    <row r="743" spans="1:13" x14ac:dyDescent="0.2">
      <c r="A743" s="37">
        <f>'DRS County Waste Raw'!A742</f>
        <v>2009</v>
      </c>
      <c r="B743" s="63" t="str">
        <f>'DRS County Waste Raw'!B742</f>
        <v>yuba</v>
      </c>
      <c r="C743" s="63" t="str">
        <f>'DRS County Waste Raw'!C742</f>
        <v>Central Valley </v>
      </c>
      <c r="D743" s="63">
        <f>'DRS County Waste Raw'!D742</f>
        <v>71609</v>
      </c>
      <c r="E743" s="68">
        <f>'DRS County Waste Raw'!E742</f>
        <v>115815.8529945553</v>
      </c>
      <c r="F743" s="9">
        <f>(INDEX('Resin Fractions'!$A$24:$I$41,MATCH('Disposed Waste by Resin'!$A743,'Resin Fractions'!$A$24:$A$41,0),MATCH('Disposed Waste by Resin'!F$1,'Resin Fractions'!$A$24:$I$24,0)))*$E743</f>
        <v>970.70163995256314</v>
      </c>
      <c r="G743" s="9">
        <f>(INDEX('Resin Fractions'!$A$24:$I$41,MATCH('Disposed Waste by Resin'!$A743,'Resin Fractions'!$A$24:$A$41,0),MATCH('Disposed Waste by Resin'!G$1,'Resin Fractions'!$A$24:$I$24,0)))*$E743</f>
        <v>1814.4359449665128</v>
      </c>
      <c r="H743" s="9">
        <f>(INDEX('Resin Fractions'!$A$24:$I$41,MATCH('Disposed Waste by Resin'!$A743,'Resin Fractions'!$A$24:$A$41,0),MATCH('Disposed Waste by Resin'!H$1,'Resin Fractions'!$A$24:$I$24,0)))*$E743</f>
        <v>2505.6223906973705</v>
      </c>
      <c r="I743" s="9">
        <f>(INDEX('Resin Fractions'!$A$24:$I$41,MATCH('Disposed Waste by Resin'!$A743,'Resin Fractions'!$A$24:$A$41,0),MATCH('Disposed Waste by Resin'!I$1,'Resin Fractions'!$A$24:$I$24,0)))*$E743</f>
        <v>3769.3603060167775</v>
      </c>
      <c r="J743" s="9">
        <f>(INDEX('Resin Fractions'!$A$24:$I$41,MATCH('Disposed Waste by Resin'!$A743,'Resin Fractions'!$A$24:$A$41,0),MATCH('Disposed Waste by Resin'!J$1,'Resin Fractions'!$A$24:$I$24,0)))*$E743</f>
        <v>223.53330212738669</v>
      </c>
      <c r="K743" s="9">
        <f>(INDEX('Resin Fractions'!$A$24:$I$41,MATCH('Disposed Waste by Resin'!$A743,'Resin Fractions'!$A$24:$A$41,0),MATCH('Disposed Waste by Resin'!K$1,'Resin Fractions'!$A$24:$I$24,0)))*$E743</f>
        <v>1301.4253672967673</v>
      </c>
      <c r="L743" s="9">
        <f>(INDEX('Resin Fractions'!$A$24:$I$41,MATCH('Disposed Waste by Resin'!$A743,'Resin Fractions'!$A$24:$A$41,0),MATCH('Disposed Waste by Resin'!L$1,'Resin Fractions'!$A$24:$I$24,0)))*$E743</f>
        <v>647.19456234629683</v>
      </c>
      <c r="M743" s="9">
        <f>(INDEX('Resin Fractions'!$A$24:$I$41,MATCH('Disposed Waste by Resin'!$A743,'Resin Fractions'!$A$24:$A$41,0),MATCH('Disposed Waste by Resin'!M$1,'Resin Fractions'!$A$24:$I$24,0)))*$E743</f>
        <v>11232.273513403676</v>
      </c>
    </row>
    <row r="744" spans="1:13" x14ac:dyDescent="0.2">
      <c r="A744" s="37">
        <f>'DRS County Waste Raw'!A743</f>
        <v>2008</v>
      </c>
      <c r="B744" s="63" t="str">
        <f>'DRS County Waste Raw'!B743</f>
        <v>alameda</v>
      </c>
      <c r="C744" s="63" t="str">
        <f>'DRS County Waste Raw'!C743</f>
        <v>Bay Area </v>
      </c>
      <c r="D744" s="63">
        <f>'DRS County Waste Raw'!D743</f>
        <v>1484085</v>
      </c>
      <c r="E744" s="68">
        <f>'DRS County Waste Raw'!E743</f>
        <v>1214079.4555353899</v>
      </c>
      <c r="F744" s="9">
        <f>(INDEX('Resin Fractions'!$A$24:$I$41,MATCH('Disposed Waste by Resin'!$A744,'Resin Fractions'!$A$24:$A$41,0),MATCH('Disposed Waste by Resin'!F$1,'Resin Fractions'!$A$24:$I$24,0)))*$E744</f>
        <v>9976.9388627348544</v>
      </c>
      <c r="G744" s="9">
        <f>(INDEX('Resin Fractions'!$A$24:$I$41,MATCH('Disposed Waste by Resin'!$A744,'Resin Fractions'!$A$24:$A$41,0),MATCH('Disposed Waste by Resin'!G$1,'Resin Fractions'!$A$24:$I$24,0)))*$E744</f>
        <v>18786.438842156127</v>
      </c>
      <c r="H744" s="9">
        <f>(INDEX('Resin Fractions'!$A$24:$I$41,MATCH('Disposed Waste by Resin'!$A744,'Resin Fractions'!$A$24:$A$41,0),MATCH('Disposed Waste by Resin'!H$1,'Resin Fractions'!$A$24:$I$24,0)))*$E744</f>
        <v>26061.860811143626</v>
      </c>
      <c r="I744" s="9">
        <f>(INDEX('Resin Fractions'!$A$24:$I$41,MATCH('Disposed Waste by Resin'!$A744,'Resin Fractions'!$A$24:$A$41,0),MATCH('Disposed Waste by Resin'!I$1,'Resin Fractions'!$A$24:$I$24,0)))*$E744</f>
        <v>38828.240615031544</v>
      </c>
      <c r="J744" s="9">
        <f>(INDEX('Resin Fractions'!$A$24:$I$41,MATCH('Disposed Waste by Resin'!$A744,'Resin Fractions'!$A$24:$A$41,0),MATCH('Disposed Waste by Resin'!J$1,'Resin Fractions'!$A$24:$I$24,0)))*$E744</f>
        <v>2334.9619087124684</v>
      </c>
      <c r="K744" s="9">
        <f>(INDEX('Resin Fractions'!$A$24:$I$41,MATCH('Disposed Waste by Resin'!$A744,'Resin Fractions'!$A$24:$A$41,0),MATCH('Disposed Waste by Resin'!K$1,'Resin Fractions'!$A$24:$I$24,0)))*$E744</f>
        <v>13670.326386950957</v>
      </c>
      <c r="L744" s="9">
        <f>(INDEX('Resin Fractions'!$A$24:$I$41,MATCH('Disposed Waste by Resin'!$A744,'Resin Fractions'!$A$24:$A$41,0),MATCH('Disposed Waste by Resin'!L$1,'Resin Fractions'!$A$24:$I$24,0)))*$E744</f>
        <v>6726.6688971584572</v>
      </c>
      <c r="M744" s="9">
        <f>(INDEX('Resin Fractions'!$A$24:$I$41,MATCH('Disposed Waste by Resin'!$A744,'Resin Fractions'!$A$24:$A$41,0),MATCH('Disposed Waste by Resin'!M$1,'Resin Fractions'!$A$24:$I$24,0)))*$E744</f>
        <v>116385.43632388802</v>
      </c>
    </row>
    <row r="745" spans="1:13" x14ac:dyDescent="0.2">
      <c r="A745" s="37">
        <f>'DRS County Waste Raw'!A744</f>
        <v>2008</v>
      </c>
      <c r="B745" s="63" t="str">
        <f>'DRS County Waste Raw'!B744</f>
        <v>alpine</v>
      </c>
      <c r="C745" s="63" t="str">
        <f>'DRS County Waste Raw'!C744</f>
        <v>Mountain </v>
      </c>
      <c r="D745" s="63">
        <f>'DRS County Waste Raw'!D744</f>
        <v>1228</v>
      </c>
      <c r="E745" s="68">
        <f>'DRS County Waste Raw'!E744</f>
        <v>1947.568058076225</v>
      </c>
      <c r="F745" s="9">
        <f>(INDEX('Resin Fractions'!$A$24:$I$41,MATCH('Disposed Waste by Resin'!$A745,'Resin Fractions'!$A$24:$A$41,0),MATCH('Disposed Waste by Resin'!F$1,'Resin Fractions'!$A$24:$I$24,0)))*$E745</f>
        <v>16.004527016621889</v>
      </c>
      <c r="G745" s="9">
        <f>(INDEX('Resin Fractions'!$A$24:$I$41,MATCH('Disposed Waste by Resin'!$A745,'Resin Fractions'!$A$24:$A$41,0),MATCH('Disposed Waste by Resin'!G$1,'Resin Fractions'!$A$24:$I$24,0)))*$E745</f>
        <v>30.136304545118179</v>
      </c>
      <c r="H745" s="9">
        <f>(INDEX('Resin Fractions'!$A$24:$I$41,MATCH('Disposed Waste by Resin'!$A745,'Resin Fractions'!$A$24:$A$41,0),MATCH('Disposed Waste by Resin'!H$1,'Resin Fractions'!$A$24:$I$24,0)))*$E745</f>
        <v>41.807187674902806</v>
      </c>
      <c r="I745" s="9">
        <f>(INDEX('Resin Fractions'!$A$24:$I$41,MATCH('Disposed Waste by Resin'!$A745,'Resin Fractions'!$A$24:$A$41,0),MATCH('Disposed Waste by Resin'!I$1,'Resin Fractions'!$A$24:$I$24,0)))*$E745</f>
        <v>62.286402120020952</v>
      </c>
      <c r="J745" s="9">
        <f>(INDEX('Resin Fractions'!$A$24:$I$41,MATCH('Disposed Waste by Resin'!$A745,'Resin Fractions'!$A$24:$A$41,0),MATCH('Disposed Waste by Resin'!J$1,'Resin Fractions'!$A$24:$I$24,0)))*$E745</f>
        <v>3.7456339529505693</v>
      </c>
      <c r="K745" s="9">
        <f>(INDEX('Resin Fractions'!$A$24:$I$41,MATCH('Disposed Waste by Resin'!$A745,'Resin Fractions'!$A$24:$A$41,0),MATCH('Disposed Waste by Resin'!K$1,'Resin Fractions'!$A$24:$I$24,0)))*$E745</f>
        <v>21.929282217333576</v>
      </c>
      <c r="L745" s="9">
        <f>(INDEX('Resin Fractions'!$A$24:$I$41,MATCH('Disposed Waste by Resin'!$A745,'Resin Fractions'!$A$24:$A$41,0),MATCH('Disposed Waste by Resin'!L$1,'Resin Fractions'!$A$24:$I$24,0)))*$E745</f>
        <v>10.790599759867826</v>
      </c>
      <c r="M745" s="9">
        <f>(INDEX('Resin Fractions'!$A$24:$I$41,MATCH('Disposed Waste by Resin'!$A745,'Resin Fractions'!$A$24:$A$41,0),MATCH('Disposed Waste by Resin'!M$1,'Resin Fractions'!$A$24:$I$24,0)))*$E745</f>
        <v>186.69993728681578</v>
      </c>
    </row>
    <row r="746" spans="1:13" x14ac:dyDescent="0.2">
      <c r="A746" s="37">
        <f>'DRS County Waste Raw'!A745</f>
        <v>2008</v>
      </c>
      <c r="B746" s="63" t="str">
        <f>'DRS County Waste Raw'!B745</f>
        <v>amador</v>
      </c>
      <c r="C746" s="63" t="str">
        <f>'DRS County Waste Raw'!C745</f>
        <v>Mountain </v>
      </c>
      <c r="D746" s="63">
        <f>'DRS County Waste Raw'!D745</f>
        <v>37975</v>
      </c>
      <c r="E746" s="68">
        <f>'DRS County Waste Raw'!E745</f>
        <v>32391.061705989101</v>
      </c>
      <c r="F746" s="9">
        <f>(INDEX('Resin Fractions'!$A$24:$I$41,MATCH('Disposed Waste by Resin'!$A746,'Resin Fractions'!$A$24:$A$41,0),MATCH('Disposed Waste by Resin'!F$1,'Resin Fractions'!$A$24:$I$24,0)))*$E746</f>
        <v>266.17997764999268</v>
      </c>
      <c r="G746" s="9">
        <f>(INDEX('Resin Fractions'!$A$24:$I$41,MATCH('Disposed Waste by Resin'!$A746,'Resin Fractions'!$A$24:$A$41,0),MATCH('Disposed Waste by Resin'!G$1,'Resin Fractions'!$A$24:$I$24,0)))*$E746</f>
        <v>501.21324184974782</v>
      </c>
      <c r="H746" s="9">
        <f>(INDEX('Resin Fractions'!$A$24:$I$41,MATCH('Disposed Waste by Resin'!$A746,'Resin Fractions'!$A$24:$A$41,0),MATCH('Disposed Waste by Resin'!H$1,'Resin Fractions'!$A$24:$I$24,0)))*$E746</f>
        <v>695.31803528821433</v>
      </c>
      <c r="I746" s="9">
        <f>(INDEX('Resin Fractions'!$A$24:$I$41,MATCH('Disposed Waste by Resin'!$A746,'Resin Fractions'!$A$24:$A$41,0),MATCH('Disposed Waste by Resin'!I$1,'Resin Fractions'!$A$24:$I$24,0)))*$E746</f>
        <v>1035.9189688634162</v>
      </c>
      <c r="J746" s="9">
        <f>(INDEX('Resin Fractions'!$A$24:$I$41,MATCH('Disposed Waste by Resin'!$A746,'Resin Fractions'!$A$24:$A$41,0),MATCH('Disposed Waste by Resin'!J$1,'Resin Fractions'!$A$24:$I$24,0)))*$E746</f>
        <v>62.295671771241011</v>
      </c>
      <c r="K746" s="9">
        <f>(INDEX('Resin Fractions'!$A$24:$I$41,MATCH('Disposed Waste by Resin'!$A746,'Resin Fractions'!$A$24:$A$41,0),MATCH('Disposed Waste by Resin'!K$1,'Resin Fractions'!$A$24:$I$24,0)))*$E746</f>
        <v>364.71779793479271</v>
      </c>
      <c r="L746" s="9">
        <f>(INDEX('Resin Fractions'!$A$24:$I$41,MATCH('Disposed Waste by Resin'!$A746,'Resin Fractions'!$A$24:$A$41,0),MATCH('Disposed Waste by Resin'!L$1,'Resin Fractions'!$A$24:$I$24,0)))*$E746</f>
        <v>179.46432280870272</v>
      </c>
      <c r="M746" s="9">
        <f>(INDEX('Resin Fractions'!$A$24:$I$41,MATCH('Disposed Waste by Resin'!$A746,'Resin Fractions'!$A$24:$A$41,0),MATCH('Disposed Waste by Resin'!M$1,'Resin Fractions'!$A$24:$I$24,0)))*$E746</f>
        <v>3105.1080161661071</v>
      </c>
    </row>
    <row r="747" spans="1:13" x14ac:dyDescent="0.2">
      <c r="A747" s="37">
        <f>'DRS County Waste Raw'!A746</f>
        <v>2008</v>
      </c>
      <c r="B747" s="63" t="str">
        <f>'DRS County Waste Raw'!B746</f>
        <v>butte</v>
      </c>
      <c r="C747" s="63" t="str">
        <f>'DRS County Waste Raw'!C746</f>
        <v>Central Valley </v>
      </c>
      <c r="D747" s="63">
        <f>'DRS County Waste Raw'!D746</f>
        <v>217801</v>
      </c>
      <c r="E747" s="68">
        <f>'DRS County Waste Raw'!E746</f>
        <v>182180.8257713248</v>
      </c>
      <c r="F747" s="9">
        <f>(INDEX('Resin Fractions'!$A$24:$I$41,MATCH('Disposed Waste by Resin'!$A747,'Resin Fractions'!$A$24:$A$41,0),MATCH('Disposed Waste by Resin'!F$1,'Resin Fractions'!$A$24:$I$24,0)))*$E747</f>
        <v>1497.1070899816204</v>
      </c>
      <c r="G747" s="9">
        <f>(INDEX('Resin Fractions'!$A$24:$I$41,MATCH('Disposed Waste by Resin'!$A747,'Resin Fractions'!$A$24:$A$41,0),MATCH('Disposed Waste by Resin'!G$1,'Resin Fractions'!$A$24:$I$24,0)))*$E747</f>
        <v>2819.032087201585</v>
      </c>
      <c r="H747" s="9">
        <f>(INDEX('Resin Fractions'!$A$24:$I$41,MATCH('Disposed Waste by Resin'!$A747,'Resin Fractions'!$A$24:$A$41,0),MATCH('Disposed Waste by Resin'!H$1,'Resin Fractions'!$A$24:$I$24,0)))*$E747</f>
        <v>3910.7583132750515</v>
      </c>
      <c r="I747" s="9">
        <f>(INDEX('Resin Fractions'!$A$24:$I$41,MATCH('Disposed Waste by Resin'!$A747,'Resin Fractions'!$A$24:$A$41,0),MATCH('Disposed Waste by Resin'!I$1,'Resin Fractions'!$A$24:$I$24,0)))*$E747</f>
        <v>5826.4398645760148</v>
      </c>
      <c r="J747" s="9">
        <f>(INDEX('Resin Fractions'!$A$24:$I$41,MATCH('Disposed Waste by Resin'!$A747,'Resin Fractions'!$A$24:$A$41,0),MATCH('Disposed Waste by Resin'!J$1,'Resin Fractions'!$A$24:$I$24,0)))*$E747</f>
        <v>350.37681161175567</v>
      </c>
      <c r="K747" s="9">
        <f>(INDEX('Resin Fractions'!$A$24:$I$41,MATCH('Disposed Waste by Resin'!$A747,'Resin Fractions'!$A$24:$A$41,0),MATCH('Disposed Waste by Resin'!K$1,'Resin Fractions'!$A$24:$I$24,0)))*$E747</f>
        <v>2051.3248440070161</v>
      </c>
      <c r="L747" s="9">
        <f>(INDEX('Resin Fractions'!$A$24:$I$41,MATCH('Disposed Waste by Resin'!$A747,'Resin Fractions'!$A$24:$A$41,0),MATCH('Disposed Waste by Resin'!L$1,'Resin Fractions'!$A$24:$I$24,0)))*$E747</f>
        <v>1009.3821197511339</v>
      </c>
      <c r="M747" s="9">
        <f>(INDEX('Resin Fractions'!$A$24:$I$41,MATCH('Disposed Waste by Resin'!$A747,'Resin Fractions'!$A$24:$A$41,0),MATCH('Disposed Waste by Resin'!M$1,'Resin Fractions'!$A$24:$I$24,0)))*$E747</f>
        <v>17464.421130404175</v>
      </c>
    </row>
    <row r="748" spans="1:13" x14ac:dyDescent="0.2">
      <c r="A748" s="37">
        <f>'DRS County Waste Raw'!A747</f>
        <v>2008</v>
      </c>
      <c r="B748" s="63" t="str">
        <f>'DRS County Waste Raw'!B747</f>
        <v>calaveras</v>
      </c>
      <c r="C748" s="63" t="str">
        <f>'DRS County Waste Raw'!C747</f>
        <v>Mountain </v>
      </c>
      <c r="D748" s="63">
        <f>'DRS County Waste Raw'!D747</f>
        <v>45670</v>
      </c>
      <c r="E748" s="68">
        <f>'DRS County Waste Raw'!E747</f>
        <v>36031.098003629762</v>
      </c>
      <c r="F748" s="9">
        <f>(INDEX('Resin Fractions'!$A$24:$I$41,MATCH('Disposed Waste by Resin'!$A748,'Resin Fractions'!$A$24:$A$41,0),MATCH('Disposed Waste by Resin'!F$1,'Resin Fractions'!$A$24:$I$24,0)))*$E748</f>
        <v>296.09269829946749</v>
      </c>
      <c r="G748" s="9">
        <f>(INDEX('Resin Fractions'!$A$24:$I$41,MATCH('Disposed Waste by Resin'!$A748,'Resin Fractions'!$A$24:$A$41,0),MATCH('Disposed Waste by Resin'!G$1,'Resin Fractions'!$A$24:$I$24,0)))*$E748</f>
        <v>557.53848397214153</v>
      </c>
      <c r="H748" s="9">
        <f>(INDEX('Resin Fractions'!$A$24:$I$41,MATCH('Disposed Waste by Resin'!$A748,'Resin Fractions'!$A$24:$A$41,0),MATCH('Disposed Waste by Resin'!H$1,'Resin Fractions'!$A$24:$I$24,0)))*$E748</f>
        <v>773.45634732709732</v>
      </c>
      <c r="I748" s="9">
        <f>(INDEX('Resin Fractions'!$A$24:$I$41,MATCH('Disposed Waste by Resin'!$A748,'Resin Fractions'!$A$24:$A$41,0),MATCH('Disposed Waste by Resin'!I$1,'Resin Fractions'!$A$24:$I$24,0)))*$E748</f>
        <v>1152.3332649523927</v>
      </c>
      <c r="J748" s="9">
        <f>(INDEX('Resin Fractions'!$A$24:$I$41,MATCH('Disposed Waste by Resin'!$A748,'Resin Fractions'!$A$24:$A$41,0),MATCH('Disposed Waste by Resin'!J$1,'Resin Fractions'!$A$24:$I$24,0)))*$E748</f>
        <v>69.296322397993961</v>
      </c>
      <c r="K748" s="9">
        <f>(INDEX('Resin Fractions'!$A$24:$I$41,MATCH('Disposed Waste by Resin'!$A748,'Resin Fractions'!$A$24:$A$41,0),MATCH('Disposed Waste by Resin'!K$1,'Resin Fractions'!$A$24:$I$24,0)))*$E748</f>
        <v>405.7039821768717</v>
      </c>
      <c r="L748" s="9">
        <f>(INDEX('Resin Fractions'!$A$24:$I$41,MATCH('Disposed Waste by Resin'!$A748,'Resin Fractions'!$A$24:$A$41,0),MATCH('Disposed Waste by Resin'!L$1,'Resin Fractions'!$A$24:$I$24,0)))*$E748</f>
        <v>199.63212882521225</v>
      </c>
      <c r="M748" s="9">
        <f>(INDEX('Resin Fractions'!$A$24:$I$41,MATCH('Disposed Waste by Resin'!$A748,'Resin Fractions'!$A$24:$A$41,0),MATCH('Disposed Waste by Resin'!M$1,'Resin Fractions'!$A$24:$I$24,0)))*$E748</f>
        <v>3454.0532279511767</v>
      </c>
    </row>
    <row r="749" spans="1:13" x14ac:dyDescent="0.2">
      <c r="A749" s="37">
        <f>'DRS County Waste Raw'!A748</f>
        <v>2008</v>
      </c>
      <c r="B749" s="63" t="str">
        <f>'DRS County Waste Raw'!B748</f>
        <v>colusa</v>
      </c>
      <c r="C749" s="63" t="str">
        <f>'DRS County Waste Raw'!C748</f>
        <v>Central Valley </v>
      </c>
      <c r="D749" s="63">
        <f>'DRS County Waste Raw'!D748</f>
        <v>21145</v>
      </c>
      <c r="E749" s="68">
        <f>'DRS County Waste Raw'!E748</f>
        <v>21548.284936479129</v>
      </c>
      <c r="F749" s="9">
        <f>(INDEX('Resin Fractions'!$A$24:$I$41,MATCH('Disposed Waste by Resin'!$A749,'Resin Fractions'!$A$24:$A$41,0),MATCH('Disposed Waste by Resin'!F$1,'Resin Fractions'!$A$24:$I$24,0)))*$E749</f>
        <v>177.07730777244498</v>
      </c>
      <c r="G749" s="9">
        <f>(INDEX('Resin Fractions'!$A$24:$I$41,MATCH('Disposed Waste by Resin'!$A749,'Resin Fractions'!$A$24:$A$41,0),MATCH('Disposed Waste by Resin'!G$1,'Resin Fractions'!$A$24:$I$24,0)))*$E749</f>
        <v>333.43413832334556</v>
      </c>
      <c r="H749" s="9">
        <f>(INDEX('Resin Fractions'!$A$24:$I$41,MATCH('Disposed Waste by Resin'!$A749,'Resin Fractions'!$A$24:$A$41,0),MATCH('Disposed Waste by Resin'!H$1,'Resin Fractions'!$A$24:$I$24,0)))*$E749</f>
        <v>462.56313799967091</v>
      </c>
      <c r="I749" s="9">
        <f>(INDEX('Resin Fractions'!$A$24:$I$41,MATCH('Disposed Waste by Resin'!$A749,'Resin Fractions'!$A$24:$A$41,0),MATCH('Disposed Waste by Resin'!I$1,'Resin Fractions'!$A$24:$I$24,0)))*$E749</f>
        <v>689.14928799771815</v>
      </c>
      <c r="J749" s="9">
        <f>(INDEX('Resin Fractions'!$A$24:$I$41,MATCH('Disposed Waste by Resin'!$A749,'Resin Fractions'!$A$24:$A$41,0),MATCH('Disposed Waste by Resin'!J$1,'Resin Fractions'!$A$24:$I$24,0)))*$E749</f>
        <v>41.442447852454244</v>
      </c>
      <c r="K749" s="9">
        <f>(INDEX('Resin Fractions'!$A$24:$I$41,MATCH('Disposed Waste by Resin'!$A749,'Resin Fractions'!$A$24:$A$41,0),MATCH('Disposed Waste by Resin'!K$1,'Resin Fractions'!$A$24:$I$24,0)))*$E749</f>
        <v>242.62999165140047</v>
      </c>
      <c r="L749" s="9">
        <f>(INDEX('Resin Fractions'!$A$24:$I$41,MATCH('Disposed Waste by Resin'!$A749,'Resin Fractions'!$A$24:$A$41,0),MATCH('Disposed Waste by Resin'!L$1,'Resin Fractions'!$A$24:$I$24,0)))*$E749</f>
        <v>119.38936731731648</v>
      </c>
      <c r="M749" s="9">
        <f>(INDEX('Resin Fractions'!$A$24:$I$41,MATCH('Disposed Waste by Resin'!$A749,'Resin Fractions'!$A$24:$A$41,0),MATCH('Disposed Waste by Resin'!M$1,'Resin Fractions'!$A$24:$I$24,0)))*$E749</f>
        <v>2065.6856789143508</v>
      </c>
    </row>
    <row r="750" spans="1:13" x14ac:dyDescent="0.2">
      <c r="A750" s="37">
        <f>'DRS County Waste Raw'!A749</f>
        <v>2008</v>
      </c>
      <c r="B750" s="63" t="str">
        <f>'DRS County Waste Raw'!B749</f>
        <v>contracosta</v>
      </c>
      <c r="C750" s="63" t="str">
        <f>'DRS County Waste Raw'!C749</f>
        <v>Bay Area </v>
      </c>
      <c r="D750" s="63">
        <f>'DRS County Waste Raw'!D749</f>
        <v>1027264</v>
      </c>
      <c r="E750" s="68">
        <f>'DRS County Waste Raw'!E749</f>
        <v>775804.49183303083</v>
      </c>
      <c r="F750" s="9">
        <f>(INDEX('Resin Fractions'!$A$24:$I$41,MATCH('Disposed Waste by Resin'!$A750,'Resin Fractions'!$A$24:$A$41,0),MATCH('Disposed Waste by Resin'!F$1,'Resin Fractions'!$A$24:$I$24,0)))*$E750</f>
        <v>6375.3273718316432</v>
      </c>
      <c r="G750" s="9">
        <f>(INDEX('Resin Fractions'!$A$24:$I$41,MATCH('Disposed Waste by Resin'!$A750,'Resin Fractions'!$A$24:$A$41,0),MATCH('Disposed Waste by Resin'!G$1,'Resin Fractions'!$A$24:$I$24,0)))*$E750</f>
        <v>12004.653874044903</v>
      </c>
      <c r="H750" s="9">
        <f>(INDEX('Resin Fractions'!$A$24:$I$41,MATCH('Disposed Waste by Resin'!$A750,'Resin Fractions'!$A$24:$A$41,0),MATCH('Disposed Waste by Resin'!H$1,'Resin Fractions'!$A$24:$I$24,0)))*$E750</f>
        <v>16653.694773128536</v>
      </c>
      <c r="I750" s="9">
        <f>(INDEX('Resin Fractions'!$A$24:$I$41,MATCH('Disposed Waste by Resin'!$A750,'Resin Fractions'!$A$24:$A$41,0),MATCH('Disposed Waste by Resin'!I$1,'Resin Fractions'!$A$24:$I$24,0)))*$E750</f>
        <v>24811.492643067064</v>
      </c>
      <c r="J750" s="9">
        <f>(INDEX('Resin Fractions'!$A$24:$I$41,MATCH('Disposed Waste by Resin'!$A750,'Resin Fractions'!$A$24:$A$41,0),MATCH('Disposed Waste by Resin'!J$1,'Resin Fractions'!$A$24:$I$24,0)))*$E750</f>
        <v>1492.0555065642955</v>
      </c>
      <c r="K750" s="9">
        <f>(INDEX('Resin Fractions'!$A$24:$I$41,MATCH('Disposed Waste by Resin'!$A750,'Resin Fractions'!$A$24:$A$41,0),MATCH('Disposed Waste by Resin'!K$1,'Resin Fractions'!$A$24:$I$24,0)))*$E750</f>
        <v>8735.4254842763166</v>
      </c>
      <c r="L750" s="9">
        <f>(INDEX('Resin Fractions'!$A$24:$I$41,MATCH('Disposed Waste by Resin'!$A750,'Resin Fractions'!$A$24:$A$41,0),MATCH('Disposed Waste by Resin'!L$1,'Resin Fractions'!$A$24:$I$24,0)))*$E750</f>
        <v>4298.3841969286595</v>
      </c>
      <c r="M750" s="9">
        <f>(INDEX('Resin Fractions'!$A$24:$I$41,MATCH('Disposed Waste by Resin'!$A750,'Resin Fractions'!$A$24:$A$41,0),MATCH('Disposed Waste by Resin'!M$1,'Resin Fractions'!$A$24:$I$24,0)))*$E750</f>
        <v>74371.033849841406</v>
      </c>
    </row>
    <row r="751" spans="1:13" x14ac:dyDescent="0.2">
      <c r="A751" s="37">
        <f>'DRS County Waste Raw'!A750</f>
        <v>2008</v>
      </c>
      <c r="B751" s="63" t="str">
        <f>'DRS County Waste Raw'!B750</f>
        <v>delnorte</v>
      </c>
      <c r="C751" s="63" t="str">
        <f>'DRS County Waste Raw'!C750</f>
        <v>Coastal </v>
      </c>
      <c r="D751" s="63">
        <f>'DRS County Waste Raw'!D750</f>
        <v>28526</v>
      </c>
      <c r="E751" s="68">
        <f>'DRS County Waste Raw'!E750</f>
        <v>0</v>
      </c>
      <c r="F751" s="9">
        <f>(INDEX('Resin Fractions'!$A$24:$I$41,MATCH('Disposed Waste by Resin'!$A751,'Resin Fractions'!$A$24:$A$41,0),MATCH('Disposed Waste by Resin'!F$1,'Resin Fractions'!$A$24:$I$24,0)))*$E751</f>
        <v>0</v>
      </c>
      <c r="G751" s="9">
        <f>(INDEX('Resin Fractions'!$A$24:$I$41,MATCH('Disposed Waste by Resin'!$A751,'Resin Fractions'!$A$24:$A$41,0),MATCH('Disposed Waste by Resin'!G$1,'Resin Fractions'!$A$24:$I$24,0)))*$E751</f>
        <v>0</v>
      </c>
      <c r="H751" s="9">
        <f>(INDEX('Resin Fractions'!$A$24:$I$41,MATCH('Disposed Waste by Resin'!$A751,'Resin Fractions'!$A$24:$A$41,0),MATCH('Disposed Waste by Resin'!H$1,'Resin Fractions'!$A$24:$I$24,0)))*$E751</f>
        <v>0</v>
      </c>
      <c r="I751" s="9">
        <f>(INDEX('Resin Fractions'!$A$24:$I$41,MATCH('Disposed Waste by Resin'!$A751,'Resin Fractions'!$A$24:$A$41,0),MATCH('Disposed Waste by Resin'!I$1,'Resin Fractions'!$A$24:$I$24,0)))*$E751</f>
        <v>0</v>
      </c>
      <c r="J751" s="9">
        <f>(INDEX('Resin Fractions'!$A$24:$I$41,MATCH('Disposed Waste by Resin'!$A751,'Resin Fractions'!$A$24:$A$41,0),MATCH('Disposed Waste by Resin'!J$1,'Resin Fractions'!$A$24:$I$24,0)))*$E751</f>
        <v>0</v>
      </c>
      <c r="K751" s="9">
        <f>(INDEX('Resin Fractions'!$A$24:$I$41,MATCH('Disposed Waste by Resin'!$A751,'Resin Fractions'!$A$24:$A$41,0),MATCH('Disposed Waste by Resin'!K$1,'Resin Fractions'!$A$24:$I$24,0)))*$E751</f>
        <v>0</v>
      </c>
      <c r="L751" s="9">
        <f>(INDEX('Resin Fractions'!$A$24:$I$41,MATCH('Disposed Waste by Resin'!$A751,'Resin Fractions'!$A$24:$A$41,0),MATCH('Disposed Waste by Resin'!L$1,'Resin Fractions'!$A$24:$I$24,0)))*$E751</f>
        <v>0</v>
      </c>
      <c r="M751" s="9">
        <f>(INDEX('Resin Fractions'!$A$24:$I$41,MATCH('Disposed Waste by Resin'!$A751,'Resin Fractions'!$A$24:$A$41,0),MATCH('Disposed Waste by Resin'!M$1,'Resin Fractions'!$A$24:$I$24,0)))*$E751</f>
        <v>0</v>
      </c>
    </row>
    <row r="752" spans="1:13" x14ac:dyDescent="0.2">
      <c r="A752" s="37">
        <f>'DRS County Waste Raw'!A751</f>
        <v>2008</v>
      </c>
      <c r="B752" s="63" t="str">
        <f>'DRS County Waste Raw'!B751</f>
        <v>eldorado</v>
      </c>
      <c r="C752" s="63" t="str">
        <f>'DRS County Waste Raw'!C751</f>
        <v>Mountain </v>
      </c>
      <c r="D752" s="63">
        <f>'DRS County Waste Raw'!D751</f>
        <v>177897</v>
      </c>
      <c r="E752" s="68">
        <f>'DRS County Waste Raw'!E751</f>
        <v>105691.3520871143</v>
      </c>
      <c r="F752" s="9">
        <f>(INDEX('Resin Fractions'!$A$24:$I$41,MATCH('Disposed Waste by Resin'!$A752,'Resin Fractions'!$A$24:$A$41,0),MATCH('Disposed Waste by Resin'!F$1,'Resin Fractions'!$A$24:$I$24,0)))*$E752</f>
        <v>868.53966046885773</v>
      </c>
      <c r="G752" s="9">
        <f>(INDEX('Resin Fractions'!$A$24:$I$41,MATCH('Disposed Waste by Resin'!$A752,'Resin Fractions'!$A$24:$A$41,0),MATCH('Disposed Waste by Resin'!G$1,'Resin Fractions'!$A$24:$I$24,0)))*$E752</f>
        <v>1635.4482509991576</v>
      </c>
      <c r="H752" s="9">
        <f>(INDEX('Resin Fractions'!$A$24:$I$41,MATCH('Disposed Waste by Resin'!$A752,'Resin Fractions'!$A$24:$A$41,0),MATCH('Disposed Waste by Resin'!H$1,'Resin Fractions'!$A$24:$I$24,0)))*$E752</f>
        <v>2268.8081035200862</v>
      </c>
      <c r="I752" s="9">
        <f>(INDEX('Resin Fractions'!$A$24:$I$41,MATCH('Disposed Waste by Resin'!$A752,'Resin Fractions'!$A$24:$A$41,0),MATCH('Disposed Waste by Resin'!I$1,'Resin Fractions'!$A$24:$I$24,0)))*$E752</f>
        <v>3380.1817756291534</v>
      </c>
      <c r="J752" s="9">
        <f>(INDEX('Resin Fractions'!$A$24:$I$41,MATCH('Disposed Waste by Resin'!$A752,'Resin Fractions'!$A$24:$A$41,0),MATCH('Disposed Waste by Resin'!J$1,'Resin Fractions'!$A$24:$I$24,0)))*$E752</f>
        <v>203.26946484314036</v>
      </c>
      <c r="K752" s="9">
        <f>(INDEX('Resin Fractions'!$A$24:$I$41,MATCH('Disposed Waste by Resin'!$A752,'Resin Fractions'!$A$24:$A$41,0),MATCH('Disposed Waste by Resin'!K$1,'Resin Fractions'!$A$24:$I$24,0)))*$E752</f>
        <v>1190.0664925359874</v>
      </c>
      <c r="L752" s="9">
        <f>(INDEX('Resin Fractions'!$A$24:$I$41,MATCH('Disposed Waste by Resin'!$A752,'Resin Fractions'!$A$24:$A$41,0),MATCH('Disposed Waste by Resin'!L$1,'Resin Fractions'!$A$24:$I$24,0)))*$E752</f>
        <v>585.58830523122333</v>
      </c>
      <c r="M752" s="9">
        <f>(INDEX('Resin Fractions'!$A$24:$I$41,MATCH('Disposed Waste by Resin'!$A752,'Resin Fractions'!$A$24:$A$41,0),MATCH('Disposed Waste by Resin'!M$1,'Resin Fractions'!$A$24:$I$24,0)))*$E752</f>
        <v>10131.902053227606</v>
      </c>
    </row>
    <row r="753" spans="1:13" x14ac:dyDescent="0.2">
      <c r="A753" s="37">
        <f>'DRS County Waste Raw'!A752</f>
        <v>2008</v>
      </c>
      <c r="B753" s="63" t="str">
        <f>'DRS County Waste Raw'!B752</f>
        <v>fresno</v>
      </c>
      <c r="C753" s="63" t="str">
        <f>'DRS County Waste Raw'!C752</f>
        <v>Central Valley </v>
      </c>
      <c r="D753" s="63">
        <f>'DRS County Waste Raw'!D752</f>
        <v>906521</v>
      </c>
      <c r="E753" s="68">
        <f>'DRS County Waste Raw'!E752</f>
        <v>779694.66424682387</v>
      </c>
      <c r="F753" s="9">
        <f>(INDEX('Resin Fractions'!$A$24:$I$41,MATCH('Disposed Waste by Resin'!$A753,'Resin Fractions'!$A$24:$A$41,0),MATCH('Disposed Waste by Resin'!F$1,'Resin Fractions'!$A$24:$I$24,0)))*$E753</f>
        <v>6407.2956356556906</v>
      </c>
      <c r="G753" s="9">
        <f>(INDEX('Resin Fractions'!$A$24:$I$41,MATCH('Disposed Waste by Resin'!$A753,'Resin Fractions'!$A$24:$A$41,0),MATCH('Disposed Waste by Resin'!G$1,'Resin Fractions'!$A$24:$I$24,0)))*$E753</f>
        <v>12064.84967573149</v>
      </c>
      <c r="H753" s="9">
        <f>(INDEX('Resin Fractions'!$A$24:$I$41,MATCH('Disposed Waste by Resin'!$A753,'Resin Fractions'!$A$24:$A$41,0),MATCH('Disposed Waste by Resin'!H$1,'Resin Fractions'!$A$24:$I$24,0)))*$E753</f>
        <v>16737.202595880477</v>
      </c>
      <c r="I753" s="9">
        <f>(INDEX('Resin Fractions'!$A$24:$I$41,MATCH('Disposed Waste by Resin'!$A753,'Resin Fractions'!$A$24:$A$41,0),MATCH('Disposed Waste by Resin'!I$1,'Resin Fractions'!$A$24:$I$24,0)))*$E753</f>
        <v>24935.906700012049</v>
      </c>
      <c r="J753" s="9">
        <f>(INDEX('Resin Fractions'!$A$24:$I$41,MATCH('Disposed Waste by Resin'!$A753,'Resin Fractions'!$A$24:$A$41,0),MATCH('Disposed Waste by Resin'!J$1,'Resin Fractions'!$A$24:$I$24,0)))*$E753</f>
        <v>1499.5372280967013</v>
      </c>
      <c r="K753" s="9">
        <f>(INDEX('Resin Fractions'!$A$24:$I$41,MATCH('Disposed Waste by Resin'!$A753,'Resin Fractions'!$A$24:$A$41,0),MATCH('Disposed Waste by Resin'!K$1,'Resin Fractions'!$A$24:$I$24,0)))*$E753</f>
        <v>8779.2281582739688</v>
      </c>
      <c r="L753" s="9">
        <f>(INDEX('Resin Fractions'!$A$24:$I$41,MATCH('Disposed Waste by Resin'!$A753,'Resin Fractions'!$A$24:$A$41,0),MATCH('Disposed Waste by Resin'!L$1,'Resin Fractions'!$A$24:$I$24,0)))*$E753</f>
        <v>4319.9378948033227</v>
      </c>
      <c r="M753" s="9">
        <f>(INDEX('Resin Fractions'!$A$24:$I$41,MATCH('Disposed Waste by Resin'!$A753,'Resin Fractions'!$A$24:$A$41,0),MATCH('Disposed Waste by Resin'!M$1,'Resin Fractions'!$A$24:$I$24,0)))*$E753</f>
        <v>74743.95788845369</v>
      </c>
    </row>
    <row r="754" spans="1:13" x14ac:dyDescent="0.2">
      <c r="A754" s="37">
        <f>'DRS County Waste Raw'!A753</f>
        <v>2008</v>
      </c>
      <c r="B754" s="63" t="str">
        <f>'DRS County Waste Raw'!B753</f>
        <v>glenn</v>
      </c>
      <c r="C754" s="63" t="str">
        <f>'DRS County Waste Raw'!C753</f>
        <v>Central Valley </v>
      </c>
      <c r="D754" s="63">
        <f>'DRS County Waste Raw'!D753</f>
        <v>28066</v>
      </c>
      <c r="E754" s="68">
        <f>'DRS County Waste Raw'!E753</f>
        <v>19226.896551724141</v>
      </c>
      <c r="F754" s="9">
        <f>(INDEX('Resin Fractions'!$A$24:$I$41,MATCH('Disposed Waste by Resin'!$A754,'Resin Fractions'!$A$24:$A$41,0),MATCH('Disposed Waste by Resin'!F$1,'Resin Fractions'!$A$24:$I$24,0)))*$E754</f>
        <v>158.00083803583291</v>
      </c>
      <c r="G754" s="9">
        <f>(INDEX('Resin Fractions'!$A$24:$I$41,MATCH('Disposed Waste by Resin'!$A754,'Resin Fractions'!$A$24:$A$41,0),MATCH('Disposed Waste by Resin'!G$1,'Resin Fractions'!$A$24:$I$24,0)))*$E754</f>
        <v>297.5134078305793</v>
      </c>
      <c r="H754" s="9">
        <f>(INDEX('Resin Fractions'!$A$24:$I$41,MATCH('Disposed Waste by Resin'!$A754,'Resin Fractions'!$A$24:$A$41,0),MATCH('Disposed Waste by Resin'!H$1,'Resin Fractions'!$A$24:$I$24,0)))*$E754</f>
        <v>412.73139041819934</v>
      </c>
      <c r="I754" s="9">
        <f>(INDEX('Resin Fractions'!$A$24:$I$41,MATCH('Disposed Waste by Resin'!$A754,'Resin Fractions'!$A$24:$A$41,0),MATCH('Disposed Waste by Resin'!I$1,'Resin Fractions'!$A$24:$I$24,0)))*$E754</f>
        <v>614.90750229477351</v>
      </c>
      <c r="J754" s="9">
        <f>(INDEX('Resin Fractions'!$A$24:$I$41,MATCH('Disposed Waste by Resin'!$A754,'Resin Fractions'!$A$24:$A$41,0),MATCH('Disposed Waste by Resin'!J$1,'Resin Fractions'!$A$24:$I$24,0)))*$E754</f>
        <v>36.977869007126387</v>
      </c>
      <c r="K754" s="9">
        <f>(INDEX('Resin Fractions'!$A$24:$I$41,MATCH('Disposed Waste by Resin'!$A754,'Resin Fractions'!$A$24:$A$41,0),MATCH('Disposed Waste by Resin'!K$1,'Resin Fractions'!$A$24:$I$24,0)))*$E754</f>
        <v>216.49155668671085</v>
      </c>
      <c r="L754" s="9">
        <f>(INDEX('Resin Fractions'!$A$24:$I$41,MATCH('Disposed Waste by Resin'!$A754,'Resin Fractions'!$A$24:$A$41,0),MATCH('Disposed Waste by Resin'!L$1,'Resin Fractions'!$A$24:$I$24,0)))*$E754</f>
        <v>106.52759704786551</v>
      </c>
      <c r="M754" s="9">
        <f>(INDEX('Resin Fractions'!$A$24:$I$41,MATCH('Disposed Waste by Resin'!$A754,'Resin Fractions'!$A$24:$A$41,0),MATCH('Disposed Waste by Resin'!M$1,'Resin Fractions'!$A$24:$I$24,0)))*$E754</f>
        <v>1843.1501613210876</v>
      </c>
    </row>
    <row r="755" spans="1:13" x14ac:dyDescent="0.2">
      <c r="A755" s="37">
        <f>'DRS County Waste Raw'!A754</f>
        <v>2008</v>
      </c>
      <c r="B755" s="63" t="str">
        <f>'DRS County Waste Raw'!B754</f>
        <v>humboldt</v>
      </c>
      <c r="C755" s="63" t="str">
        <f>'DRS County Waste Raw'!C754</f>
        <v>Coastal </v>
      </c>
      <c r="D755" s="63">
        <f>'DRS County Waste Raw'!D754</f>
        <v>132931</v>
      </c>
      <c r="E755" s="68">
        <f>'DRS County Waste Raw'!E754</f>
        <v>62886.370235934657</v>
      </c>
      <c r="F755" s="9">
        <f>(INDEX('Resin Fractions'!$A$24:$I$41,MATCH('Disposed Waste by Resin'!$A755,'Resin Fractions'!$A$24:$A$41,0),MATCH('Disposed Waste by Resin'!F$1,'Resin Fractions'!$A$24:$I$24,0)))*$E755</f>
        <v>516.78122735925012</v>
      </c>
      <c r="G755" s="9">
        <f>(INDEX('Resin Fractions'!$A$24:$I$41,MATCH('Disposed Waste by Resin'!$A755,'Resin Fractions'!$A$24:$A$41,0),MATCH('Disposed Waste by Resin'!G$1,'Resin Fractions'!$A$24:$I$24,0)))*$E755</f>
        <v>973.09195296578855</v>
      </c>
      <c r="H755" s="9">
        <f>(INDEX('Resin Fractions'!$A$24:$I$41,MATCH('Disposed Waste by Resin'!$A755,'Resin Fractions'!$A$24:$A$41,0),MATCH('Disposed Waste by Resin'!H$1,'Resin Fractions'!$A$24:$I$24,0)))*$E755</f>
        <v>1349.9411595629294</v>
      </c>
      <c r="I755" s="9">
        <f>(INDEX('Resin Fractions'!$A$24:$I$41,MATCH('Disposed Waste by Resin'!$A755,'Resin Fractions'!$A$24:$A$41,0),MATCH('Disposed Waste by Resin'!I$1,'Resin Fractions'!$A$24:$I$24,0)))*$E755</f>
        <v>2011.2086600213888</v>
      </c>
      <c r="J755" s="9">
        <f>(INDEX('Resin Fractions'!$A$24:$I$41,MATCH('Disposed Waste by Resin'!$A755,'Resin Fractions'!$A$24:$A$41,0),MATCH('Disposed Waste by Resin'!J$1,'Resin Fractions'!$A$24:$I$24,0)))*$E755</f>
        <v>120.94536186129928</v>
      </c>
      <c r="K755" s="9">
        <f>(INDEX('Resin Fractions'!$A$24:$I$41,MATCH('Disposed Waste by Resin'!$A755,'Resin Fractions'!$A$24:$A$41,0),MATCH('Disposed Waste by Resin'!K$1,'Resin Fractions'!$A$24:$I$24,0)))*$E755</f>
        <v>708.08974033479615</v>
      </c>
      <c r="L755" s="9">
        <f>(INDEX('Resin Fractions'!$A$24:$I$41,MATCH('Disposed Waste by Resin'!$A755,'Resin Fractions'!$A$24:$A$41,0),MATCH('Disposed Waste by Resin'!L$1,'Resin Fractions'!$A$24:$I$24,0)))*$E755</f>
        <v>348.42512884357285</v>
      </c>
      <c r="M755" s="9">
        <f>(INDEX('Resin Fractions'!$A$24:$I$41,MATCH('Disposed Waste by Resin'!$A755,'Resin Fractions'!$A$24:$A$41,0),MATCH('Disposed Waste by Resin'!M$1,'Resin Fractions'!$A$24:$I$24,0)))*$E755</f>
        <v>6028.4832309490248</v>
      </c>
    </row>
    <row r="756" spans="1:13" x14ac:dyDescent="0.2">
      <c r="A756" s="37">
        <f>'DRS County Waste Raw'!A755</f>
        <v>2008</v>
      </c>
      <c r="B756" s="63" t="str">
        <f>'DRS County Waste Raw'!B755</f>
        <v>imperial</v>
      </c>
      <c r="C756" s="63" t="str">
        <f>'DRS County Waste Raw'!C755</f>
        <v>Southern </v>
      </c>
      <c r="D756" s="63">
        <f>'DRS County Waste Raw'!D755</f>
        <v>168495</v>
      </c>
      <c r="E756" s="68">
        <f>'DRS County Waste Raw'!E755</f>
        <v>216680.30852994561</v>
      </c>
      <c r="F756" s="9">
        <f>(INDEX('Resin Fractions'!$A$24:$I$41,MATCH('Disposed Waste by Resin'!$A756,'Resin Fractions'!$A$24:$A$41,0),MATCH('Disposed Waste by Resin'!F$1,'Resin Fractions'!$A$24:$I$24,0)))*$E756</f>
        <v>1780.6134360526432</v>
      </c>
      <c r="G756" s="9">
        <f>(INDEX('Resin Fractions'!$A$24:$I$41,MATCH('Disposed Waste by Resin'!$A756,'Resin Fractions'!$A$24:$A$41,0),MATCH('Disposed Waste by Resin'!G$1,'Resin Fractions'!$A$24:$I$24,0)))*$E756</f>
        <v>3352.8706428050468</v>
      </c>
      <c r="H756" s="9">
        <f>(INDEX('Resin Fractions'!$A$24:$I$41,MATCH('Disposed Waste by Resin'!$A756,'Resin Fractions'!$A$24:$A$41,0),MATCH('Disposed Waste by Resin'!H$1,'Resin Fractions'!$A$24:$I$24,0)))*$E756</f>
        <v>4651.3364637513123</v>
      </c>
      <c r="I756" s="9">
        <f>(INDEX('Resin Fractions'!$A$24:$I$41,MATCH('Disposed Waste by Resin'!$A756,'Resin Fractions'!$A$24:$A$41,0),MATCH('Disposed Waste by Resin'!I$1,'Resin Fractions'!$A$24:$I$24,0)))*$E756</f>
        <v>6929.7895766054789</v>
      </c>
      <c r="J756" s="9">
        <f>(INDEX('Resin Fractions'!$A$24:$I$41,MATCH('Disposed Waste by Resin'!$A756,'Resin Fractions'!$A$24:$A$41,0),MATCH('Disposed Waste by Resin'!J$1,'Resin Fractions'!$A$24:$I$24,0)))*$E756</f>
        <v>416.72747568434608</v>
      </c>
      <c r="K756" s="9">
        <f>(INDEX('Resin Fractions'!$A$24:$I$41,MATCH('Disposed Waste by Resin'!$A756,'Resin Fractions'!$A$24:$A$41,0),MATCH('Disposed Waste by Resin'!K$1,'Resin Fractions'!$A$24:$I$24,0)))*$E756</f>
        <v>2439.7831012825723</v>
      </c>
      <c r="L756" s="9">
        <f>(INDEX('Resin Fractions'!$A$24:$I$41,MATCH('Disposed Waste by Resin'!$A756,'Resin Fractions'!$A$24:$A$41,0),MATCH('Disposed Waste by Resin'!L$1,'Resin Fractions'!$A$24:$I$24,0)))*$E756</f>
        <v>1200.5282565071764</v>
      </c>
      <c r="M756" s="9">
        <f>(INDEX('Resin Fractions'!$A$24:$I$41,MATCH('Disposed Waste by Resin'!$A756,'Resin Fractions'!$A$24:$A$41,0),MATCH('Disposed Waste by Resin'!M$1,'Resin Fractions'!$A$24:$I$24,0)))*$E756</f>
        <v>20771.648952688574</v>
      </c>
    </row>
    <row r="757" spans="1:13" x14ac:dyDescent="0.2">
      <c r="A757" s="37">
        <f>'DRS County Waste Raw'!A756</f>
        <v>2008</v>
      </c>
      <c r="B757" s="63" t="str">
        <f>'DRS County Waste Raw'!B756</f>
        <v>inyo</v>
      </c>
      <c r="C757" s="63" t="str">
        <f>'DRS County Waste Raw'!C756</f>
        <v>Mountain </v>
      </c>
      <c r="D757" s="63">
        <f>'DRS County Waste Raw'!D756</f>
        <v>18416</v>
      </c>
      <c r="E757" s="68">
        <f>'DRS County Waste Raw'!E756</f>
        <v>14633.93829401089</v>
      </c>
      <c r="F757" s="9">
        <f>(INDEX('Resin Fractions'!$A$24:$I$41,MATCH('Disposed Waste by Resin'!$A757,'Resin Fractions'!$A$24:$A$41,0),MATCH('Disposed Waste by Resin'!F$1,'Resin Fractions'!$A$24:$I$24,0)))*$E757</f>
        <v>120.2572920698971</v>
      </c>
      <c r="G757" s="9">
        <f>(INDEX('Resin Fractions'!$A$24:$I$41,MATCH('Disposed Waste by Resin'!$A757,'Resin Fractions'!$A$24:$A$41,0),MATCH('Disposed Waste by Resin'!G$1,'Resin Fractions'!$A$24:$I$24,0)))*$E757</f>
        <v>226.44282919612289</v>
      </c>
      <c r="H757" s="9">
        <f>(INDEX('Resin Fractions'!$A$24:$I$41,MATCH('Disposed Waste by Resin'!$A757,'Resin Fractions'!$A$24:$A$41,0),MATCH('Disposed Waste by Resin'!H$1,'Resin Fractions'!$A$24:$I$24,0)))*$E757</f>
        <v>314.13731712410078</v>
      </c>
      <c r="I757" s="9">
        <f>(INDEX('Resin Fractions'!$A$24:$I$41,MATCH('Disposed Waste by Resin'!$A757,'Resin Fractions'!$A$24:$A$41,0),MATCH('Disposed Waste by Resin'!I$1,'Resin Fractions'!$A$24:$I$24,0)))*$E757</f>
        <v>468.01720812811823</v>
      </c>
      <c r="J757" s="9">
        <f>(INDEX('Resin Fractions'!$A$24:$I$41,MATCH('Disposed Waste by Resin'!$A757,'Resin Fractions'!$A$24:$A$41,0),MATCH('Disposed Waste by Resin'!J$1,'Resin Fractions'!$A$24:$I$24,0)))*$E757</f>
        <v>28.144524096156339</v>
      </c>
      <c r="K757" s="9">
        <f>(INDEX('Resin Fractions'!$A$24:$I$41,MATCH('Disposed Waste by Resin'!$A757,'Resin Fractions'!$A$24:$A$41,0),MATCH('Disposed Waste by Resin'!K$1,'Resin Fractions'!$A$24:$I$24,0)))*$E757</f>
        <v>164.77563465350786</v>
      </c>
      <c r="L757" s="9">
        <f>(INDEX('Resin Fractions'!$A$24:$I$41,MATCH('Disposed Waste by Resin'!$A757,'Resin Fractions'!$A$24:$A$41,0),MATCH('Disposed Waste by Resin'!L$1,'Resin Fractions'!$A$24:$I$24,0)))*$E757</f>
        <v>81.080078504293354</v>
      </c>
      <c r="M757" s="9">
        <f>(INDEX('Resin Fractions'!$A$24:$I$41,MATCH('Disposed Waste by Resin'!$A757,'Resin Fractions'!$A$24:$A$41,0),MATCH('Disposed Waste by Resin'!M$1,'Resin Fractions'!$A$24:$I$24,0)))*$E757</f>
        <v>1402.8548837721964</v>
      </c>
    </row>
    <row r="758" spans="1:13" x14ac:dyDescent="0.2">
      <c r="A758" s="37">
        <f>'DRS County Waste Raw'!A757</f>
        <v>2008</v>
      </c>
      <c r="B758" s="63" t="str">
        <f>'DRS County Waste Raw'!B757</f>
        <v>kern</v>
      </c>
      <c r="C758" s="63" t="str">
        <f>'DRS County Waste Raw'!C757</f>
        <v>Central Valley </v>
      </c>
      <c r="D758" s="63">
        <f>'DRS County Waste Raw'!D757</f>
        <v>812830</v>
      </c>
      <c r="E758" s="68">
        <f>'DRS County Waste Raw'!E757</f>
        <v>721335.15426497266</v>
      </c>
      <c r="F758" s="9">
        <f>(INDEX('Resin Fractions'!$A$24:$I$41,MATCH('Disposed Waste by Resin'!$A758,'Resin Fractions'!$A$24:$A$41,0),MATCH('Disposed Waste by Resin'!F$1,'Resin Fractions'!$A$24:$I$24,0)))*$E758</f>
        <v>5927.7147808002464</v>
      </c>
      <c r="G758" s="9">
        <f>(INDEX('Resin Fractions'!$A$24:$I$41,MATCH('Disposed Waste by Resin'!$A758,'Resin Fractions'!$A$24:$A$41,0),MATCH('Disposed Waste by Resin'!G$1,'Resin Fractions'!$A$24:$I$24,0)))*$E758</f>
        <v>11161.805513231624</v>
      </c>
      <c r="H758" s="9">
        <f>(INDEX('Resin Fractions'!$A$24:$I$41,MATCH('Disposed Waste by Resin'!$A758,'Resin Fractions'!$A$24:$A$41,0),MATCH('Disposed Waste by Resin'!H$1,'Resin Fractions'!$A$24:$I$24,0)))*$E758</f>
        <v>15484.436626388939</v>
      </c>
      <c r="I758" s="9">
        <f>(INDEX('Resin Fractions'!$A$24:$I$41,MATCH('Disposed Waste by Resin'!$A758,'Resin Fractions'!$A$24:$A$41,0),MATCH('Disposed Waste by Resin'!I$1,'Resin Fractions'!$A$24:$I$24,0)))*$E758</f>
        <v>23069.474412224601</v>
      </c>
      <c r="J758" s="9">
        <f>(INDEX('Resin Fractions'!$A$24:$I$41,MATCH('Disposed Waste by Resin'!$A758,'Resin Fractions'!$A$24:$A$41,0),MATCH('Disposed Waste by Resin'!J$1,'Resin Fractions'!$A$24:$I$24,0)))*$E758</f>
        <v>1387.2980890539802</v>
      </c>
      <c r="K758" s="9">
        <f>(INDEX('Resin Fractions'!$A$24:$I$41,MATCH('Disposed Waste by Resin'!$A758,'Resin Fractions'!$A$24:$A$41,0),MATCH('Disposed Waste by Resin'!K$1,'Resin Fractions'!$A$24:$I$24,0)))*$E758</f>
        <v>8122.1100877910003</v>
      </c>
      <c r="L758" s="9">
        <f>(INDEX('Resin Fractions'!$A$24:$I$41,MATCH('Disposed Waste by Resin'!$A758,'Resin Fractions'!$A$24:$A$41,0),MATCH('Disposed Waste by Resin'!L$1,'Resin Fractions'!$A$24:$I$24,0)))*$E758</f>
        <v>3996.5940651565124</v>
      </c>
      <c r="M758" s="9">
        <f>(INDEX('Resin Fractions'!$A$24:$I$41,MATCH('Disposed Waste by Resin'!$A758,'Resin Fractions'!$A$24:$A$41,0),MATCH('Disposed Waste by Resin'!M$1,'Resin Fractions'!$A$24:$I$24,0)))*$E758</f>
        <v>69149.433574646901</v>
      </c>
    </row>
    <row r="759" spans="1:13" x14ac:dyDescent="0.2">
      <c r="A759" s="37">
        <f>'DRS County Waste Raw'!A758</f>
        <v>2008</v>
      </c>
      <c r="B759" s="63" t="str">
        <f>'DRS County Waste Raw'!B758</f>
        <v>kings</v>
      </c>
      <c r="C759" s="63" t="str">
        <f>'DRS County Waste Raw'!C758</f>
        <v>Central Valley </v>
      </c>
      <c r="D759" s="63">
        <f>'DRS County Waste Raw'!D758</f>
        <v>151106</v>
      </c>
      <c r="E759" s="68">
        <f>'DRS County Waste Raw'!E758</f>
        <v>98307.549909255889</v>
      </c>
      <c r="F759" s="9">
        <f>(INDEX('Resin Fractions'!$A$24:$I$41,MATCH('Disposed Waste by Resin'!$A759,'Resin Fractions'!$A$24:$A$41,0),MATCH('Disposed Waste by Resin'!F$1,'Resin Fractions'!$A$24:$I$24,0)))*$E759</f>
        <v>807.86180073970559</v>
      </c>
      <c r="G759" s="9">
        <f>(INDEX('Resin Fractions'!$A$24:$I$41,MATCH('Disposed Waste by Resin'!$A759,'Resin Fractions'!$A$24:$A$41,0),MATCH('Disposed Waste by Resin'!G$1,'Resin Fractions'!$A$24:$I$24,0)))*$E759</f>
        <v>1521.1926745585326</v>
      </c>
      <c r="H759" s="9">
        <f>(INDEX('Resin Fractions'!$A$24:$I$41,MATCH('Disposed Waste by Resin'!$A759,'Resin Fractions'!$A$24:$A$41,0),MATCH('Disposed Waste by Resin'!H$1,'Resin Fractions'!$A$24:$I$24,0)))*$E759</f>
        <v>2110.3047833798869</v>
      </c>
      <c r="I759" s="9">
        <f>(INDEX('Resin Fractions'!$A$24:$I$41,MATCH('Disposed Waste by Resin'!$A759,'Resin Fractions'!$A$24:$A$41,0),MATCH('Disposed Waste by Resin'!I$1,'Resin Fractions'!$A$24:$I$24,0)))*$E759</f>
        <v>3144.035742263281</v>
      </c>
      <c r="J759" s="9">
        <f>(INDEX('Resin Fractions'!$A$24:$I$41,MATCH('Disposed Waste by Resin'!$A759,'Resin Fractions'!$A$24:$A$41,0),MATCH('Disposed Waste by Resin'!J$1,'Resin Fractions'!$A$24:$I$24,0)))*$E759</f>
        <v>189.06866707149484</v>
      </c>
      <c r="K759" s="9">
        <f>(INDEX('Resin Fractions'!$A$24:$I$41,MATCH('Disposed Waste by Resin'!$A759,'Resin Fractions'!$A$24:$A$41,0),MATCH('Disposed Waste by Resin'!K$1,'Resin Fractions'!$A$24:$I$24,0)))*$E759</f>
        <v>1106.9261467474234</v>
      </c>
      <c r="L759" s="9">
        <f>(INDEX('Resin Fractions'!$A$24:$I$41,MATCH('Disposed Waste by Resin'!$A759,'Resin Fractions'!$A$24:$A$41,0),MATCH('Disposed Waste by Resin'!L$1,'Resin Fractions'!$A$24:$I$24,0)))*$E759</f>
        <v>544.67797417659892</v>
      </c>
      <c r="M759" s="9">
        <f>(INDEX('Resin Fractions'!$A$24:$I$41,MATCH('Disposed Waste by Resin'!$A759,'Resin Fractions'!$A$24:$A$41,0),MATCH('Disposed Waste by Resin'!M$1,'Resin Fractions'!$A$24:$I$24,0)))*$E759</f>
        <v>9424.0677889369235</v>
      </c>
    </row>
    <row r="760" spans="1:13" x14ac:dyDescent="0.2">
      <c r="A760" s="37">
        <f>'DRS County Waste Raw'!A759</f>
        <v>2008</v>
      </c>
      <c r="B760" s="63" t="str">
        <f>'DRS County Waste Raw'!B759</f>
        <v>lake</v>
      </c>
      <c r="C760" s="63" t="str">
        <f>'DRS County Waste Raw'!C759</f>
        <v>Coastal </v>
      </c>
      <c r="D760" s="63">
        <f>'DRS County Waste Raw'!D759</f>
        <v>64178</v>
      </c>
      <c r="E760" s="68">
        <f>'DRS County Waste Raw'!E759</f>
        <v>44287.25045372051</v>
      </c>
      <c r="F760" s="9">
        <f>(INDEX('Resin Fractions'!$A$24:$I$41,MATCH('Disposed Waste by Resin'!$A760,'Resin Fractions'!$A$24:$A$41,0),MATCH('Disposed Waste by Resin'!F$1,'Resin Fractions'!$A$24:$I$24,0)))*$E760</f>
        <v>363.93926951061582</v>
      </c>
      <c r="G760" s="9">
        <f>(INDEX('Resin Fractions'!$A$24:$I$41,MATCH('Disposed Waste by Resin'!$A760,'Resin Fractions'!$A$24:$A$41,0),MATCH('Disposed Waste by Resin'!G$1,'Resin Fractions'!$A$24:$I$24,0)))*$E760</f>
        <v>685.29264566887241</v>
      </c>
      <c r="H760" s="9">
        <f>(INDEX('Resin Fractions'!$A$24:$I$41,MATCH('Disposed Waste by Resin'!$A760,'Resin Fractions'!$A$24:$A$41,0),MATCH('Disposed Waste by Resin'!H$1,'Resin Fractions'!$A$24:$I$24,0)))*$E760</f>
        <v>950.68584825375672</v>
      </c>
      <c r="I760" s="9">
        <f>(INDEX('Resin Fractions'!$A$24:$I$41,MATCH('Disposed Waste by Resin'!$A760,'Resin Fractions'!$A$24:$A$41,0),MATCH('Disposed Waste by Resin'!I$1,'Resin Fractions'!$A$24:$I$24,0)))*$E760</f>
        <v>1416.3784824419997</v>
      </c>
      <c r="J760" s="9">
        <f>(INDEX('Resin Fractions'!$A$24:$I$41,MATCH('Disposed Waste by Resin'!$A760,'Resin Fractions'!$A$24:$A$41,0),MATCH('Disposed Waste by Resin'!J$1,'Resin Fractions'!$A$24:$I$24,0)))*$E760</f>
        <v>85.174856043869553</v>
      </c>
      <c r="K760" s="9">
        <f>(INDEX('Resin Fractions'!$A$24:$I$41,MATCH('Disposed Waste by Resin'!$A760,'Resin Fractions'!$A$24:$A$41,0),MATCH('Disposed Waste by Resin'!K$1,'Resin Fractions'!$A$24:$I$24,0)))*$E760</f>
        <v>498.66684237401915</v>
      </c>
      <c r="L760" s="9">
        <f>(INDEX('Resin Fractions'!$A$24:$I$41,MATCH('Disposed Waste by Resin'!$A760,'Resin Fractions'!$A$24:$A$41,0),MATCH('Disposed Waste by Resin'!L$1,'Resin Fractions'!$A$24:$I$24,0)))*$E760</f>
        <v>245.37576087747635</v>
      </c>
      <c r="M760" s="9">
        <f>(INDEX('Resin Fractions'!$A$24:$I$41,MATCH('Disposed Waste by Resin'!$A760,'Resin Fractions'!$A$24:$A$41,0),MATCH('Disposed Waste by Resin'!M$1,'Resin Fractions'!$A$24:$I$24,0)))*$E760</f>
        <v>4245.5137051706097</v>
      </c>
    </row>
    <row r="761" spans="1:13" x14ac:dyDescent="0.2">
      <c r="A761" s="37">
        <f>'DRS County Waste Raw'!A760</f>
        <v>2008</v>
      </c>
      <c r="B761" s="63" t="str">
        <f>'DRS County Waste Raw'!B760</f>
        <v>lassen</v>
      </c>
      <c r="C761" s="63" t="str">
        <f>'DRS County Waste Raw'!C760</f>
        <v>Mountain </v>
      </c>
      <c r="D761" s="63">
        <f>'DRS County Waste Raw'!D760</f>
        <v>35437</v>
      </c>
      <c r="E761" s="68">
        <f>'DRS County Waste Raw'!E760</f>
        <v>20104.437386569869</v>
      </c>
      <c r="F761" s="9">
        <f>(INDEX('Resin Fractions'!$A$24:$I$41,MATCH('Disposed Waste by Resin'!$A761,'Resin Fractions'!$A$24:$A$41,0),MATCH('Disposed Waste by Resin'!F$1,'Resin Fractions'!$A$24:$I$24,0)))*$E761</f>
        <v>165.21220399618369</v>
      </c>
      <c r="G761" s="9">
        <f>(INDEX('Resin Fractions'!$A$24:$I$41,MATCH('Disposed Waste by Resin'!$A761,'Resin Fractions'!$A$24:$A$41,0),MATCH('Disposed Waste by Resin'!G$1,'Resin Fractions'!$A$24:$I$24,0)))*$E761</f>
        <v>311.09231088355443</v>
      </c>
      <c r="H761" s="9">
        <f>(INDEX('Resin Fractions'!$A$24:$I$41,MATCH('Disposed Waste by Resin'!$A761,'Resin Fractions'!$A$24:$A$41,0),MATCH('Disposed Waste by Resin'!H$1,'Resin Fractions'!$A$24:$I$24,0)))*$E761</f>
        <v>431.56899366531024</v>
      </c>
      <c r="I761" s="9">
        <f>(INDEX('Resin Fractions'!$A$24:$I$41,MATCH('Disposed Waste by Resin'!$A761,'Resin Fractions'!$A$24:$A$41,0),MATCH('Disposed Waste by Resin'!I$1,'Resin Fractions'!$A$24:$I$24,0)))*$E761</f>
        <v>642.97268907439809</v>
      </c>
      <c r="J761" s="9">
        <f>(INDEX('Resin Fractions'!$A$24:$I$41,MATCH('Disposed Waste by Resin'!$A761,'Resin Fractions'!$A$24:$A$41,0),MATCH('Disposed Waste by Resin'!J$1,'Resin Fractions'!$A$24:$I$24,0)))*$E761</f>
        <v>38.665587560769922</v>
      </c>
      <c r="K761" s="9">
        <f>(INDEX('Resin Fractions'!$A$24:$I$41,MATCH('Disposed Waste by Resin'!$A761,'Resin Fractions'!$A$24:$A$41,0),MATCH('Disposed Waste by Resin'!K$1,'Resin Fractions'!$A$24:$I$24,0)))*$E761</f>
        <v>226.37251593984999</v>
      </c>
      <c r="L761" s="9">
        <f>(INDEX('Resin Fractions'!$A$24:$I$41,MATCH('Disposed Waste by Resin'!$A761,'Resin Fractions'!$A$24:$A$41,0),MATCH('Disposed Waste by Resin'!L$1,'Resin Fractions'!$A$24:$I$24,0)))*$E761</f>
        <v>111.38965662133893</v>
      </c>
      <c r="M761" s="9">
        <f>(INDEX('Resin Fractions'!$A$24:$I$41,MATCH('Disposed Waste by Resin'!$A761,'Resin Fractions'!$A$24:$A$41,0),MATCH('Disposed Waste by Resin'!M$1,'Resin Fractions'!$A$24:$I$24,0)))*$E761</f>
        <v>1927.2739577414052</v>
      </c>
    </row>
    <row r="762" spans="1:13" x14ac:dyDescent="0.2">
      <c r="A762" s="37">
        <f>'DRS County Waste Raw'!A761</f>
        <v>2008</v>
      </c>
      <c r="B762" s="63" t="str">
        <f>'DRS County Waste Raw'!B761</f>
        <v>losangeles</v>
      </c>
      <c r="C762" s="63" t="str">
        <f>'DRS County Waste Raw'!C761</f>
        <v>Southern </v>
      </c>
      <c r="D762" s="63">
        <f>'DRS County Waste Raw'!D761</f>
        <v>9785474</v>
      </c>
      <c r="E762" s="68">
        <f>'DRS County Waste Raw'!E761</f>
        <v>9007839.7368421052</v>
      </c>
      <c r="F762" s="9">
        <f>(INDEX('Resin Fractions'!$A$24:$I$41,MATCH('Disposed Waste by Resin'!$A762,'Resin Fractions'!$A$24:$A$41,0),MATCH('Disposed Waste by Resin'!F$1,'Resin Fractions'!$A$24:$I$24,0)))*$E762</f>
        <v>74023.710664106213</v>
      </c>
      <c r="G762" s="9">
        <f>(INDEX('Resin Fractions'!$A$24:$I$41,MATCH('Disposed Waste by Resin'!$A762,'Resin Fractions'!$A$24:$A$41,0),MATCH('Disposed Waste by Resin'!G$1,'Resin Fractions'!$A$24:$I$24,0)))*$E762</f>
        <v>139385.63044170968</v>
      </c>
      <c r="H762" s="9">
        <f>(INDEX('Resin Fractions'!$A$24:$I$41,MATCH('Disposed Waste by Resin'!$A762,'Resin Fractions'!$A$24:$A$41,0),MATCH('Disposed Waste by Resin'!H$1,'Resin Fractions'!$A$24:$I$24,0)))*$E762</f>
        <v>193365.48720951844</v>
      </c>
      <c r="I762" s="9">
        <f>(INDEX('Resin Fractions'!$A$24:$I$41,MATCH('Disposed Waste by Resin'!$A762,'Resin Fractions'!$A$24:$A$41,0),MATCH('Disposed Waste by Resin'!I$1,'Resin Fractions'!$A$24:$I$24,0)))*$E762</f>
        <v>288085.40258965973</v>
      </c>
      <c r="J762" s="9">
        <f>(INDEX('Resin Fractions'!$A$24:$I$41,MATCH('Disposed Waste by Resin'!$A762,'Resin Fractions'!$A$24:$A$41,0),MATCH('Disposed Waste by Resin'!J$1,'Resin Fractions'!$A$24:$I$24,0)))*$E762</f>
        <v>17324.206063628393</v>
      </c>
      <c r="K762" s="9">
        <f>(INDEX('Resin Fractions'!$A$24:$I$41,MATCH('Disposed Waste by Resin'!$A762,'Resin Fractions'!$A$24:$A$41,0),MATCH('Disposed Waste by Resin'!K$1,'Resin Fractions'!$A$24:$I$24,0)))*$E762</f>
        <v>101426.73008965065</v>
      </c>
      <c r="L762" s="9">
        <f>(INDEX('Resin Fractions'!$A$24:$I$41,MATCH('Disposed Waste by Resin'!$A762,'Resin Fractions'!$A$24:$A$41,0),MATCH('Disposed Waste by Resin'!L$1,'Resin Fractions'!$A$24:$I$24,0)))*$E762</f>
        <v>49908.39364931298</v>
      </c>
      <c r="M762" s="9">
        <f>(INDEX('Resin Fractions'!$A$24:$I$41,MATCH('Disposed Waste by Resin'!$A762,'Resin Fractions'!$A$24:$A$41,0),MATCH('Disposed Waste by Resin'!M$1,'Resin Fractions'!$A$24:$I$24,0)))*$E762</f>
        <v>863519.560707586</v>
      </c>
    </row>
    <row r="763" spans="1:13" x14ac:dyDescent="0.2">
      <c r="A763" s="37">
        <f>'DRS County Waste Raw'!A762</f>
        <v>2008</v>
      </c>
      <c r="B763" s="63" t="str">
        <f>'DRS County Waste Raw'!B762</f>
        <v>madera</v>
      </c>
      <c r="C763" s="63" t="str">
        <f>'DRS County Waste Raw'!C762</f>
        <v>Central Valley </v>
      </c>
      <c r="D763" s="63">
        <f>'DRS County Waste Raw'!D762</f>
        <v>147958</v>
      </c>
      <c r="E763" s="68">
        <f>'DRS County Waste Raw'!E762</f>
        <v>117786.1615245009</v>
      </c>
      <c r="F763" s="9">
        <f>(INDEX('Resin Fractions'!$A$24:$I$41,MATCH('Disposed Waste by Resin'!$A763,'Resin Fractions'!$A$24:$A$41,0),MATCH('Disposed Waste by Resin'!F$1,'Resin Fractions'!$A$24:$I$24,0)))*$E763</f>
        <v>967.93115726345707</v>
      </c>
      <c r="G763" s="9">
        <f>(INDEX('Resin Fractions'!$A$24:$I$41,MATCH('Disposed Waste by Resin'!$A763,'Resin Fractions'!$A$24:$A$41,0),MATCH('Disposed Waste by Resin'!G$1,'Resin Fractions'!$A$24:$I$24,0)))*$E763</f>
        <v>1822.6010742901149</v>
      </c>
      <c r="H763" s="9">
        <f>(INDEX('Resin Fractions'!$A$24:$I$41,MATCH('Disposed Waste by Resin'!$A763,'Resin Fractions'!$A$24:$A$41,0),MATCH('Disposed Waste by Resin'!H$1,'Resin Fractions'!$A$24:$I$24,0)))*$E763</f>
        <v>2528.4395787561712</v>
      </c>
      <c r="I763" s="9">
        <f>(INDEX('Resin Fractions'!$A$24:$I$41,MATCH('Disposed Waste by Resin'!$A763,'Resin Fractions'!$A$24:$A$41,0),MATCH('Disposed Waste by Resin'!I$1,'Resin Fractions'!$A$24:$I$24,0)))*$E763</f>
        <v>3766.9935027254714</v>
      </c>
      <c r="J763" s="9">
        <f>(INDEX('Resin Fractions'!$A$24:$I$41,MATCH('Disposed Waste by Resin'!$A763,'Resin Fractions'!$A$24:$A$41,0),MATCH('Disposed Waste by Resin'!J$1,'Resin Fractions'!$A$24:$I$24,0)))*$E763</f>
        <v>226.53064367346656</v>
      </c>
      <c r="K763" s="9">
        <f>(INDEX('Resin Fractions'!$A$24:$I$41,MATCH('Disposed Waste by Resin'!$A763,'Resin Fractions'!$A$24:$A$41,0),MATCH('Disposed Waste by Resin'!K$1,'Resin Fractions'!$A$24:$I$24,0)))*$E763</f>
        <v>1326.2519718661993</v>
      </c>
      <c r="L763" s="9">
        <f>(INDEX('Resin Fractions'!$A$24:$I$41,MATCH('Disposed Waste by Resin'!$A763,'Resin Fractions'!$A$24:$A$41,0),MATCH('Disposed Waste by Resin'!L$1,'Resin Fractions'!$A$24:$I$24,0)))*$E763</f>
        <v>652.60021132072188</v>
      </c>
      <c r="M763" s="9">
        <f>(INDEX('Resin Fractions'!$A$24:$I$41,MATCH('Disposed Waste by Resin'!$A763,'Resin Fractions'!$A$24:$A$41,0),MATCH('Disposed Waste by Resin'!M$1,'Resin Fractions'!$A$24:$I$24,0)))*$E763</f>
        <v>11291.348139895601</v>
      </c>
    </row>
    <row r="764" spans="1:13" x14ac:dyDescent="0.2">
      <c r="A764" s="37">
        <f>'DRS County Waste Raw'!A763</f>
        <v>2008</v>
      </c>
      <c r="B764" s="63" t="str">
        <f>'DRS County Waste Raw'!B763</f>
        <v>marin</v>
      </c>
      <c r="C764" s="63" t="str">
        <f>'DRS County Waste Raw'!C763</f>
        <v>Bay Area </v>
      </c>
      <c r="D764" s="63">
        <f>'DRS County Waste Raw'!D763</f>
        <v>249546</v>
      </c>
      <c r="E764" s="68">
        <f>'DRS County Waste Raw'!E763</f>
        <v>191333.42105263149</v>
      </c>
      <c r="F764" s="9">
        <f>(INDEX('Resin Fractions'!$A$24:$I$41,MATCH('Disposed Waste by Resin'!$A764,'Resin Fractions'!$A$24:$A$41,0),MATCH('Disposed Waste by Resin'!F$1,'Resin Fractions'!$A$24:$I$24,0)))*$E764</f>
        <v>1572.3203580594366</v>
      </c>
      <c r="G764" s="9">
        <f>(INDEX('Resin Fractions'!$A$24:$I$41,MATCH('Disposed Waste by Resin'!$A764,'Resin Fractions'!$A$24:$A$41,0),MATCH('Disposed Waste by Resin'!G$1,'Resin Fractions'!$A$24:$I$24,0)))*$E764</f>
        <v>2960.6576379143676</v>
      </c>
      <c r="H764" s="9">
        <f>(INDEX('Resin Fractions'!$A$24:$I$41,MATCH('Disposed Waste by Resin'!$A764,'Resin Fractions'!$A$24:$A$41,0),MATCH('Disposed Waste by Resin'!H$1,'Resin Fractions'!$A$24:$I$24,0)))*$E764</f>
        <v>4107.2311744165454</v>
      </c>
      <c r="I764" s="9">
        <f>(INDEX('Resin Fractions'!$A$24:$I$41,MATCH('Disposed Waste by Resin'!$A764,'Resin Fractions'!$A$24:$A$41,0),MATCH('Disposed Waste by Resin'!I$1,'Resin Fractions'!$A$24:$I$24,0)))*$E764</f>
        <v>6119.154785509968</v>
      </c>
      <c r="J764" s="9">
        <f>(INDEX('Resin Fractions'!$A$24:$I$41,MATCH('Disposed Waste by Resin'!$A764,'Resin Fractions'!$A$24:$A$41,0),MATCH('Disposed Waste by Resin'!J$1,'Resin Fractions'!$A$24:$I$24,0)))*$E764</f>
        <v>367.97941682039772</v>
      </c>
      <c r="K764" s="9">
        <f>(INDEX('Resin Fractions'!$A$24:$I$41,MATCH('Disposed Waste by Resin'!$A764,'Resin Fractions'!$A$24:$A$41,0),MATCH('Disposed Waste by Resin'!K$1,'Resin Fractions'!$A$24:$I$24,0)))*$E764</f>
        <v>2154.3814966936839</v>
      </c>
      <c r="L764" s="9">
        <f>(INDEX('Resin Fractions'!$A$24:$I$41,MATCH('Disposed Waste by Resin'!$A764,'Resin Fractions'!$A$24:$A$41,0),MATCH('Disposed Waste by Resin'!L$1,'Resin Fractions'!$A$24:$I$24,0)))*$E764</f>
        <v>1060.0925388479591</v>
      </c>
      <c r="M764" s="9">
        <f>(INDEX('Resin Fractions'!$A$24:$I$41,MATCH('Disposed Waste by Resin'!$A764,'Resin Fractions'!$A$24:$A$41,0),MATCH('Disposed Waste by Resin'!M$1,'Resin Fractions'!$A$24:$I$24,0)))*$E764</f>
        <v>18341.817408262355</v>
      </c>
    </row>
    <row r="765" spans="1:13" x14ac:dyDescent="0.2">
      <c r="A765" s="37">
        <f>'DRS County Waste Raw'!A764</f>
        <v>2008</v>
      </c>
      <c r="B765" s="63" t="str">
        <f>'DRS County Waste Raw'!B764</f>
        <v>mariposa</v>
      </c>
      <c r="C765" s="63" t="str">
        <f>'DRS County Waste Raw'!C764</f>
        <v>Mountain </v>
      </c>
      <c r="D765" s="63">
        <f>'DRS County Waste Raw'!D764</f>
        <v>18381</v>
      </c>
      <c r="E765" s="68">
        <f>'DRS County Waste Raw'!E764</f>
        <v>11642.88566243194</v>
      </c>
      <c r="F765" s="9">
        <f>(INDEX('Resin Fractions'!$A$24:$I$41,MATCH('Disposed Waste by Resin'!$A765,'Resin Fractions'!$A$24:$A$41,0),MATCH('Disposed Waste by Resin'!F$1,'Resin Fractions'!$A$24:$I$24,0)))*$E765</f>
        <v>95.677723488592235</v>
      </c>
      <c r="G765" s="9">
        <f>(INDEX('Resin Fractions'!$A$24:$I$41,MATCH('Disposed Waste by Resin'!$A765,'Resin Fractions'!$A$24:$A$41,0),MATCH('Disposed Waste by Resin'!G$1,'Resin Fractions'!$A$24:$I$24,0)))*$E765</f>
        <v>180.1598391655827</v>
      </c>
      <c r="H765" s="9">
        <f>(INDEX('Resin Fractions'!$A$24:$I$41,MATCH('Disposed Waste by Resin'!$A765,'Resin Fractions'!$A$24:$A$41,0),MATCH('Disposed Waste by Resin'!H$1,'Resin Fractions'!$A$24:$I$24,0)))*$E765</f>
        <v>249.93031896792189</v>
      </c>
      <c r="I765" s="9">
        <f>(INDEX('Resin Fractions'!$A$24:$I$41,MATCH('Disposed Waste by Resin'!$A765,'Resin Fractions'!$A$24:$A$41,0),MATCH('Disposed Waste by Resin'!I$1,'Resin Fractions'!$A$24:$I$24,0)))*$E765</f>
        <v>372.35846788532575</v>
      </c>
      <c r="J765" s="9">
        <f>(INDEX('Resin Fractions'!$A$24:$I$41,MATCH('Disposed Waste by Resin'!$A765,'Resin Fractions'!$A$24:$A$41,0),MATCH('Disposed Waste by Resin'!J$1,'Resin Fractions'!$A$24:$I$24,0)))*$E765</f>
        <v>22.392022536354219</v>
      </c>
      <c r="K765" s="9">
        <f>(INDEX('Resin Fractions'!$A$24:$I$41,MATCH('Disposed Waste by Resin'!$A765,'Resin Fractions'!$A$24:$A$41,0),MATCH('Disposed Waste by Resin'!K$1,'Resin Fractions'!$A$24:$I$24,0)))*$E765</f>
        <v>131.09689515436892</v>
      </c>
      <c r="L765" s="9">
        <f>(INDEX('Resin Fractions'!$A$24:$I$41,MATCH('Disposed Waste by Resin'!$A765,'Resin Fractions'!$A$24:$A$41,0),MATCH('Disposed Waste by Resin'!L$1,'Resin Fractions'!$A$24:$I$24,0)))*$E765</f>
        <v>64.507999457182265</v>
      </c>
      <c r="M765" s="9">
        <f>(INDEX('Resin Fractions'!$A$24:$I$41,MATCH('Disposed Waste by Resin'!$A765,'Resin Fractions'!$A$24:$A$41,0),MATCH('Disposed Waste by Resin'!M$1,'Resin Fractions'!$A$24:$I$24,0)))*$E765</f>
        <v>1116.1232666553278</v>
      </c>
    </row>
    <row r="766" spans="1:13" x14ac:dyDescent="0.2">
      <c r="A766" s="37">
        <f>'DRS County Waste Raw'!A765</f>
        <v>2008</v>
      </c>
      <c r="B766" s="63" t="str">
        <f>'DRS County Waste Raw'!B765</f>
        <v>mendocino</v>
      </c>
      <c r="C766" s="63" t="str">
        <f>'DRS County Waste Raw'!C765</f>
        <v>Coastal </v>
      </c>
      <c r="D766" s="63">
        <f>'DRS County Waste Raw'!D765</f>
        <v>87715</v>
      </c>
      <c r="E766" s="68">
        <f>'DRS County Waste Raw'!E765</f>
        <v>59347.667876588013</v>
      </c>
      <c r="F766" s="9">
        <f>(INDEX('Resin Fractions'!$A$24:$I$41,MATCH('Disposed Waste by Resin'!$A766,'Resin Fractions'!$A$24:$A$41,0),MATCH('Disposed Waste by Resin'!F$1,'Resin Fractions'!$A$24:$I$24,0)))*$E766</f>
        <v>487.70123845766051</v>
      </c>
      <c r="G766" s="9">
        <f>(INDEX('Resin Fractions'!$A$24:$I$41,MATCH('Disposed Waste by Resin'!$A766,'Resin Fractions'!$A$24:$A$41,0),MATCH('Disposed Waste by Resin'!G$1,'Resin Fractions'!$A$24:$I$24,0)))*$E766</f>
        <v>918.33473328683203</v>
      </c>
      <c r="H766" s="9">
        <f>(INDEX('Resin Fractions'!$A$24:$I$41,MATCH('Disposed Waste by Resin'!$A766,'Resin Fractions'!$A$24:$A$41,0),MATCH('Disposed Waste by Resin'!H$1,'Resin Fractions'!$A$24:$I$24,0)))*$E766</f>
        <v>1273.978117835411</v>
      </c>
      <c r="I766" s="9">
        <f>(INDEX('Resin Fractions'!$A$24:$I$41,MATCH('Disposed Waste by Resin'!$A766,'Resin Fractions'!$A$24:$A$41,0),MATCH('Disposed Waste by Resin'!I$1,'Resin Fractions'!$A$24:$I$24,0)))*$E766</f>
        <v>1898.0351885099221</v>
      </c>
      <c r="J766" s="9">
        <f>(INDEX('Resin Fractions'!$A$24:$I$41,MATCH('Disposed Waste by Resin'!$A766,'Resin Fractions'!$A$24:$A$41,0),MATCH('Disposed Waste by Resin'!J$1,'Resin Fractions'!$A$24:$I$24,0)))*$E766</f>
        <v>114.13960036218749</v>
      </c>
      <c r="K766" s="9">
        <f>(INDEX('Resin Fractions'!$A$24:$I$41,MATCH('Disposed Waste by Resin'!$A766,'Resin Fractions'!$A$24:$A$41,0),MATCH('Disposed Waste by Resin'!K$1,'Resin Fractions'!$A$24:$I$24,0)))*$E766</f>
        <v>668.24455885348254</v>
      </c>
      <c r="L766" s="9">
        <f>(INDEX('Resin Fractions'!$A$24:$I$41,MATCH('Disposed Waste by Resin'!$A766,'Resin Fractions'!$A$24:$A$41,0),MATCH('Disposed Waste by Resin'!L$1,'Resin Fractions'!$A$24:$I$24,0)))*$E766</f>
        <v>328.81876865982258</v>
      </c>
      <c r="M766" s="9">
        <f>(INDEX('Resin Fractions'!$A$24:$I$41,MATCH('Disposed Waste by Resin'!$A766,'Resin Fractions'!$A$24:$A$41,0),MATCH('Disposed Waste by Resin'!M$1,'Resin Fractions'!$A$24:$I$24,0)))*$E766</f>
        <v>5689.2522059653174</v>
      </c>
    </row>
    <row r="767" spans="1:13" x14ac:dyDescent="0.2">
      <c r="A767" s="37">
        <f>'DRS County Waste Raw'!A766</f>
        <v>2008</v>
      </c>
      <c r="B767" s="63" t="str">
        <f>'DRS County Waste Raw'!B766</f>
        <v>merced</v>
      </c>
      <c r="C767" s="63" t="str">
        <f>'DRS County Waste Raw'!C766</f>
        <v>Central Valley </v>
      </c>
      <c r="D767" s="63">
        <f>'DRS County Waste Raw'!D766</f>
        <v>250734</v>
      </c>
      <c r="E767" s="68">
        <f>'DRS County Waste Raw'!E766</f>
        <v>216771.79673321231</v>
      </c>
      <c r="F767" s="9">
        <f>(INDEX('Resin Fractions'!$A$24:$I$41,MATCH('Disposed Waste by Resin'!$A767,'Resin Fractions'!$A$24:$A$41,0),MATCH('Disposed Waste by Resin'!F$1,'Resin Fractions'!$A$24:$I$24,0)))*$E767</f>
        <v>1781.3652585190325</v>
      </c>
      <c r="G767" s="9">
        <f>(INDEX('Resin Fractions'!$A$24:$I$41,MATCH('Disposed Waste by Resin'!$A767,'Resin Fractions'!$A$24:$A$41,0),MATCH('Disposed Waste by Resin'!G$1,'Resin Fractions'!$A$24:$I$24,0)))*$E767</f>
        <v>3354.2863141827411</v>
      </c>
      <c r="H767" s="9">
        <f>(INDEX('Resin Fractions'!$A$24:$I$41,MATCH('Disposed Waste by Resin'!$A767,'Resin Fractions'!$A$24:$A$41,0),MATCH('Disposed Waste by Resin'!H$1,'Resin Fractions'!$A$24:$I$24,0)))*$E767</f>
        <v>4653.3003820175572</v>
      </c>
      <c r="I767" s="9">
        <f>(INDEX('Resin Fractions'!$A$24:$I$41,MATCH('Disposed Waste by Resin'!$A767,'Resin Fractions'!$A$24:$A$41,0),MATCH('Disposed Waste by Resin'!I$1,'Resin Fractions'!$A$24:$I$24,0)))*$E767</f>
        <v>6932.7155185227721</v>
      </c>
      <c r="J767" s="9">
        <f>(INDEX('Resin Fractions'!$A$24:$I$41,MATCH('Disposed Waste by Resin'!$A767,'Resin Fractions'!$A$24:$A$41,0),MATCH('Disposed Waste by Resin'!J$1,'Resin Fractions'!$A$24:$I$24,0)))*$E767</f>
        <v>416.90342913512751</v>
      </c>
      <c r="K767" s="9">
        <f>(INDEX('Resin Fractions'!$A$24:$I$41,MATCH('Disposed Waste by Resin'!$A767,'Resin Fractions'!$A$24:$A$41,0),MATCH('Disposed Waste by Resin'!K$1,'Resin Fractions'!$A$24:$I$24,0)))*$E767</f>
        <v>2440.8132427560226</v>
      </c>
      <c r="L767" s="9">
        <f>(INDEX('Resin Fractions'!$A$24:$I$41,MATCH('Disposed Waste by Resin'!$A767,'Resin Fractions'!$A$24:$A$41,0),MATCH('Disposed Waste by Resin'!L$1,'Resin Fractions'!$A$24:$I$24,0)))*$E767</f>
        <v>1201.0351515448654</v>
      </c>
      <c r="M767" s="9">
        <f>(INDEX('Resin Fractions'!$A$24:$I$41,MATCH('Disposed Waste by Resin'!$A767,'Resin Fractions'!$A$24:$A$41,0),MATCH('Disposed Waste by Resin'!M$1,'Resin Fractions'!$A$24:$I$24,0)))*$E767</f>
        <v>20780.419296678116</v>
      </c>
    </row>
    <row r="768" spans="1:13" x14ac:dyDescent="0.2">
      <c r="A768" s="37">
        <f>'DRS County Waste Raw'!A767</f>
        <v>2008</v>
      </c>
      <c r="B768" s="63" t="str">
        <f>'DRS County Waste Raw'!B767</f>
        <v>modoc</v>
      </c>
      <c r="C768" s="63" t="str">
        <f>'DRS County Waste Raw'!C767</f>
        <v>Mountain </v>
      </c>
      <c r="D768" s="63">
        <f>'DRS County Waste Raw'!D767</f>
        <v>9607</v>
      </c>
      <c r="E768" s="68">
        <f>'DRS County Waste Raw'!E767</f>
        <v>0</v>
      </c>
      <c r="F768" s="9">
        <f>(INDEX('Resin Fractions'!$A$24:$I$41,MATCH('Disposed Waste by Resin'!$A768,'Resin Fractions'!$A$24:$A$41,0),MATCH('Disposed Waste by Resin'!F$1,'Resin Fractions'!$A$24:$I$24,0)))*$E768</f>
        <v>0</v>
      </c>
      <c r="G768" s="9">
        <f>(INDEX('Resin Fractions'!$A$24:$I$41,MATCH('Disposed Waste by Resin'!$A768,'Resin Fractions'!$A$24:$A$41,0),MATCH('Disposed Waste by Resin'!G$1,'Resin Fractions'!$A$24:$I$24,0)))*$E768</f>
        <v>0</v>
      </c>
      <c r="H768" s="9">
        <f>(INDEX('Resin Fractions'!$A$24:$I$41,MATCH('Disposed Waste by Resin'!$A768,'Resin Fractions'!$A$24:$A$41,0),MATCH('Disposed Waste by Resin'!H$1,'Resin Fractions'!$A$24:$I$24,0)))*$E768</f>
        <v>0</v>
      </c>
      <c r="I768" s="9">
        <f>(INDEX('Resin Fractions'!$A$24:$I$41,MATCH('Disposed Waste by Resin'!$A768,'Resin Fractions'!$A$24:$A$41,0),MATCH('Disposed Waste by Resin'!I$1,'Resin Fractions'!$A$24:$I$24,0)))*$E768</f>
        <v>0</v>
      </c>
      <c r="J768" s="9">
        <f>(INDEX('Resin Fractions'!$A$24:$I$41,MATCH('Disposed Waste by Resin'!$A768,'Resin Fractions'!$A$24:$A$41,0),MATCH('Disposed Waste by Resin'!J$1,'Resin Fractions'!$A$24:$I$24,0)))*$E768</f>
        <v>0</v>
      </c>
      <c r="K768" s="9">
        <f>(INDEX('Resin Fractions'!$A$24:$I$41,MATCH('Disposed Waste by Resin'!$A768,'Resin Fractions'!$A$24:$A$41,0),MATCH('Disposed Waste by Resin'!K$1,'Resin Fractions'!$A$24:$I$24,0)))*$E768</f>
        <v>0</v>
      </c>
      <c r="L768" s="9">
        <f>(INDEX('Resin Fractions'!$A$24:$I$41,MATCH('Disposed Waste by Resin'!$A768,'Resin Fractions'!$A$24:$A$41,0),MATCH('Disposed Waste by Resin'!L$1,'Resin Fractions'!$A$24:$I$24,0)))*$E768</f>
        <v>0</v>
      </c>
      <c r="M768" s="9">
        <f>(INDEX('Resin Fractions'!$A$24:$I$41,MATCH('Disposed Waste by Resin'!$A768,'Resin Fractions'!$A$24:$A$41,0),MATCH('Disposed Waste by Resin'!M$1,'Resin Fractions'!$A$24:$I$24,0)))*$E768</f>
        <v>0</v>
      </c>
    </row>
    <row r="769" spans="1:13" x14ac:dyDescent="0.2">
      <c r="A769" s="37">
        <f>'DRS County Waste Raw'!A768</f>
        <v>2008</v>
      </c>
      <c r="B769" s="63" t="str">
        <f>'DRS County Waste Raw'!B768</f>
        <v>mono</v>
      </c>
      <c r="C769" s="63" t="str">
        <f>'DRS County Waste Raw'!C768</f>
        <v>Mountain </v>
      </c>
      <c r="D769" s="63">
        <f>'DRS County Waste Raw'!D768</f>
        <v>14143</v>
      </c>
      <c r="E769" s="68">
        <f>'DRS County Waste Raw'!E768</f>
        <v>25421.896551724141</v>
      </c>
      <c r="F769" s="9">
        <f>(INDEX('Resin Fractions'!$A$24:$I$41,MATCH('Disposed Waste by Resin'!$A769,'Resin Fractions'!$A$24:$A$41,0),MATCH('Disposed Waste by Resin'!F$1,'Resin Fractions'!$A$24:$I$24,0)))*$E769</f>
        <v>208.90947994789497</v>
      </c>
      <c r="G769" s="9">
        <f>(INDEX('Resin Fractions'!$A$24:$I$41,MATCH('Disposed Waste by Resin'!$A769,'Resin Fractions'!$A$24:$A$41,0),MATCH('Disposed Waste by Resin'!G$1,'Resin Fractions'!$A$24:$I$24,0)))*$E769</f>
        <v>393.3736813048838</v>
      </c>
      <c r="H769" s="9">
        <f>(INDEX('Resin Fractions'!$A$24:$I$41,MATCH('Disposed Waste by Resin'!$A769,'Resin Fractions'!$A$24:$A$41,0),MATCH('Disposed Waste by Resin'!H$1,'Resin Fractions'!$A$24:$I$24,0)))*$E769</f>
        <v>545.71546076789195</v>
      </c>
      <c r="I769" s="9">
        <f>(INDEX('Resin Fractions'!$A$24:$I$41,MATCH('Disposed Waste by Resin'!$A769,'Resin Fractions'!$A$24:$A$41,0),MATCH('Disposed Waste by Resin'!I$1,'Resin Fractions'!$A$24:$I$24,0)))*$E769</f>
        <v>813.03370360179235</v>
      </c>
      <c r="J769" s="9">
        <f>(INDEX('Resin Fractions'!$A$24:$I$41,MATCH('Disposed Waste by Resin'!$A769,'Resin Fractions'!$A$24:$A$41,0),MATCH('Disposed Waste by Resin'!J$1,'Resin Fractions'!$A$24:$I$24,0)))*$E769</f>
        <v>48.892319052815417</v>
      </c>
      <c r="K769" s="9">
        <f>(INDEX('Resin Fractions'!$A$24:$I$41,MATCH('Disposed Waste by Resin'!$A769,'Resin Fractions'!$A$24:$A$41,0),MATCH('Disposed Waste by Resin'!K$1,'Resin Fractions'!$A$24:$I$24,0)))*$E769</f>
        <v>286.24619389850295</v>
      </c>
      <c r="L769" s="9">
        <f>(INDEX('Resin Fractions'!$A$24:$I$41,MATCH('Disposed Waste by Resin'!$A769,'Resin Fractions'!$A$24:$A$41,0),MATCH('Disposed Waste by Resin'!L$1,'Resin Fractions'!$A$24:$I$24,0)))*$E769</f>
        <v>140.85130924635592</v>
      </c>
      <c r="M769" s="9">
        <f>(INDEX('Resin Fractions'!$A$24:$I$41,MATCH('Disposed Waste by Resin'!$A769,'Resin Fractions'!$A$24:$A$41,0),MATCH('Disposed Waste by Resin'!M$1,'Resin Fractions'!$A$24:$I$24,0)))*$E769</f>
        <v>2437.022147820137</v>
      </c>
    </row>
    <row r="770" spans="1:13" x14ac:dyDescent="0.2">
      <c r="A770" s="37">
        <f>'DRS County Waste Raw'!A769</f>
        <v>2008</v>
      </c>
      <c r="B770" s="63" t="str">
        <f>'DRS County Waste Raw'!B769</f>
        <v>monterey</v>
      </c>
      <c r="C770" s="63" t="str">
        <f>'DRS County Waste Raw'!C769</f>
        <v>Coastal </v>
      </c>
      <c r="D770" s="63">
        <f>'DRS County Waste Raw'!D769</f>
        <v>409387</v>
      </c>
      <c r="E770" s="68">
        <f>'DRS County Waste Raw'!E769</f>
        <v>351530.46279491828</v>
      </c>
      <c r="F770" s="9">
        <f>(INDEX('Resin Fractions'!$A$24:$I$41,MATCH('Disposed Waste by Resin'!$A770,'Resin Fractions'!$A$24:$A$41,0),MATCH('Disposed Waste by Resin'!F$1,'Resin Fractions'!$A$24:$I$24,0)))*$E770</f>
        <v>2888.7713400497087</v>
      </c>
      <c r="G770" s="9">
        <f>(INDEX('Resin Fractions'!$A$24:$I$41,MATCH('Disposed Waste by Resin'!$A770,'Resin Fractions'!$A$24:$A$41,0),MATCH('Disposed Waste by Resin'!G$1,'Resin Fractions'!$A$24:$I$24,0)))*$E770</f>
        <v>5439.5167551363511</v>
      </c>
      <c r="H770" s="9">
        <f>(INDEX('Resin Fractions'!$A$24:$I$41,MATCH('Disposed Waste by Resin'!$A770,'Resin Fractions'!$A$24:$A$41,0),MATCH('Disposed Waste by Resin'!H$1,'Resin Fractions'!$A$24:$I$24,0)))*$E770</f>
        <v>7546.0777714898149</v>
      </c>
      <c r="I770" s="9">
        <f>(INDEX('Resin Fractions'!$A$24:$I$41,MATCH('Disposed Waste by Resin'!$A770,'Resin Fractions'!$A$24:$A$41,0),MATCH('Disposed Waste by Resin'!I$1,'Resin Fractions'!$A$24:$I$24,0)))*$E770</f>
        <v>11242.517391001687</v>
      </c>
      <c r="J770" s="9">
        <f>(INDEX('Resin Fractions'!$A$24:$I$41,MATCH('Disposed Waste by Resin'!$A770,'Resin Fractions'!$A$24:$A$41,0),MATCH('Disposed Waste by Resin'!J$1,'Resin Fractions'!$A$24:$I$24,0)))*$E770</f>
        <v>676.07621283422122</v>
      </c>
      <c r="K770" s="9">
        <f>(INDEX('Resin Fractions'!$A$24:$I$41,MATCH('Disposed Waste by Resin'!$A770,'Resin Fractions'!$A$24:$A$41,0),MATCH('Disposed Waste by Resin'!K$1,'Resin Fractions'!$A$24:$I$24,0)))*$E770</f>
        <v>3958.1727039794832</v>
      </c>
      <c r="L770" s="9">
        <f>(INDEX('Resin Fractions'!$A$24:$I$41,MATCH('Disposed Waste by Resin'!$A770,'Resin Fractions'!$A$24:$A$41,0),MATCH('Disposed Waste by Resin'!L$1,'Resin Fractions'!$A$24:$I$24,0)))*$E770</f>
        <v>1947.6723864366281</v>
      </c>
      <c r="M770" s="9">
        <f>(INDEX('Resin Fractions'!$A$24:$I$41,MATCH('Disposed Waste by Resin'!$A770,'Resin Fractions'!$A$24:$A$41,0),MATCH('Disposed Waste by Resin'!M$1,'Resin Fractions'!$A$24:$I$24,0)))*$E770</f>
        <v>33698.804560927892</v>
      </c>
    </row>
    <row r="771" spans="1:13" x14ac:dyDescent="0.2">
      <c r="A771" s="37">
        <f>'DRS County Waste Raw'!A770</f>
        <v>2008</v>
      </c>
      <c r="B771" s="63" t="str">
        <f>'DRS County Waste Raw'!B770</f>
        <v>napa</v>
      </c>
      <c r="C771" s="63" t="str">
        <f>'DRS County Waste Raw'!C770</f>
        <v>Bay Area </v>
      </c>
      <c r="D771" s="63">
        <f>'DRS County Waste Raw'!D770</f>
        <v>133969</v>
      </c>
      <c r="E771" s="68">
        <f>'DRS County Waste Raw'!E770</f>
        <v>122974.2468239564</v>
      </c>
      <c r="F771" s="9">
        <f>(INDEX('Resin Fractions'!$A$24:$I$41,MATCH('Disposed Waste by Resin'!$A771,'Resin Fractions'!$A$24:$A$41,0),MATCH('Disposed Waste by Resin'!F$1,'Resin Fractions'!$A$24:$I$24,0)))*$E771</f>
        <v>1010.5652777992461</v>
      </c>
      <c r="G771" s="9">
        <f>(INDEX('Resin Fractions'!$A$24:$I$41,MATCH('Disposed Waste by Resin'!$A771,'Resin Fractions'!$A$24:$A$41,0),MATCH('Disposed Waste by Resin'!G$1,'Resin Fractions'!$A$24:$I$24,0)))*$E771</f>
        <v>1902.8805376660346</v>
      </c>
      <c r="H771" s="9">
        <f>(INDEX('Resin Fractions'!$A$24:$I$41,MATCH('Disposed Waste by Resin'!$A771,'Resin Fractions'!$A$24:$A$41,0),MATCH('Disposed Waste by Resin'!H$1,'Resin Fractions'!$A$24:$I$24,0)))*$E771</f>
        <v>2639.8088605064531</v>
      </c>
      <c r="I771" s="9">
        <f>(INDEX('Resin Fractions'!$A$24:$I$41,MATCH('Disposed Waste by Resin'!$A771,'Resin Fractions'!$A$24:$A$41,0),MATCH('Disposed Waste by Resin'!I$1,'Resin Fractions'!$A$24:$I$24,0)))*$E771</f>
        <v>3932.9169300762228</v>
      </c>
      <c r="J771" s="9">
        <f>(INDEX('Resin Fractions'!$A$24:$I$41,MATCH('Disposed Waste by Resin'!$A771,'Resin Fractions'!$A$24:$A$41,0),MATCH('Disposed Waste by Resin'!J$1,'Resin Fractions'!$A$24:$I$24,0)))*$E771</f>
        <v>236.50855862635376</v>
      </c>
      <c r="K771" s="9">
        <f>(INDEX('Resin Fractions'!$A$24:$I$41,MATCH('Disposed Waste by Resin'!$A771,'Resin Fractions'!$A$24:$A$41,0),MATCH('Disposed Waste by Resin'!K$1,'Resin Fractions'!$A$24:$I$24,0)))*$E771</f>
        <v>1384.6689222919215</v>
      </c>
      <c r="L771" s="9">
        <f>(INDEX('Resin Fractions'!$A$24:$I$41,MATCH('Disposed Waste by Resin'!$A771,'Resin Fractions'!$A$24:$A$41,0),MATCH('Disposed Waste by Resin'!L$1,'Resin Fractions'!$A$24:$I$24,0)))*$E771</f>
        <v>681.34506147079924</v>
      </c>
      <c r="M771" s="9">
        <f>(INDEX('Resin Fractions'!$A$24:$I$41,MATCH('Disposed Waste by Resin'!$A771,'Resin Fractions'!$A$24:$A$41,0),MATCH('Disposed Waste by Resin'!M$1,'Resin Fractions'!$A$24:$I$24,0)))*$E771</f>
        <v>11788.694148437031</v>
      </c>
    </row>
    <row r="772" spans="1:13" x14ac:dyDescent="0.2">
      <c r="A772" s="37">
        <f>'DRS County Waste Raw'!A771</f>
        <v>2008</v>
      </c>
      <c r="B772" s="63" t="str">
        <f>'DRS County Waste Raw'!B771</f>
        <v>nevada</v>
      </c>
      <c r="C772" s="63" t="str">
        <f>'DRS County Waste Raw'!C771</f>
        <v>Mountain </v>
      </c>
      <c r="D772" s="63">
        <f>'DRS County Waste Raw'!D771</f>
        <v>98581</v>
      </c>
      <c r="E772" s="68">
        <f>'DRS County Waste Raw'!E771</f>
        <v>51007.985480943738</v>
      </c>
      <c r="F772" s="9">
        <f>(INDEX('Resin Fractions'!$A$24:$I$41,MATCH('Disposed Waste by Resin'!$A772,'Resin Fractions'!$A$24:$A$41,0),MATCH('Disposed Waste by Resin'!F$1,'Resin Fractions'!$A$24:$I$24,0)))*$E772</f>
        <v>419.16824334221548</v>
      </c>
      <c r="G772" s="9">
        <f>(INDEX('Resin Fractions'!$A$24:$I$41,MATCH('Disposed Waste by Resin'!$A772,'Resin Fractions'!$A$24:$A$41,0),MATCH('Disposed Waste by Resin'!G$1,'Resin Fractions'!$A$24:$I$24,0)))*$E772</f>
        <v>789.28804480655708</v>
      </c>
      <c r="H772" s="9">
        <f>(INDEX('Resin Fractions'!$A$24:$I$41,MATCH('Disposed Waste by Resin'!$A772,'Resin Fractions'!$A$24:$A$41,0),MATCH('Disposed Waste by Resin'!H$1,'Resin Fractions'!$A$24:$I$24,0)))*$E772</f>
        <v>1094.9555334292043</v>
      </c>
      <c r="I772" s="9">
        <f>(INDEX('Resin Fractions'!$A$24:$I$41,MATCH('Disposed Waste by Resin'!$A772,'Resin Fractions'!$A$24:$A$41,0),MATCH('Disposed Waste by Resin'!I$1,'Resin Fractions'!$A$24:$I$24,0)))*$E772</f>
        <v>1631.3185471610896</v>
      </c>
      <c r="J772" s="9">
        <f>(INDEX('Resin Fractions'!$A$24:$I$41,MATCH('Disposed Waste by Resin'!$A772,'Resin Fractions'!$A$24:$A$41,0),MATCH('Disposed Waste by Resin'!J$1,'Resin Fractions'!$A$24:$I$24,0)))*$E772</f>
        <v>98.100418877148599</v>
      </c>
      <c r="K772" s="9">
        <f>(INDEX('Resin Fractions'!$A$24:$I$41,MATCH('Disposed Waste by Resin'!$A772,'Resin Fractions'!$A$24:$A$41,0),MATCH('Disposed Waste by Resin'!K$1,'Resin Fractions'!$A$24:$I$24,0)))*$E772</f>
        <v>574.3411657994493</v>
      </c>
      <c r="L772" s="9">
        <f>(INDEX('Resin Fractions'!$A$24:$I$41,MATCH('Disposed Waste by Resin'!$A772,'Resin Fractions'!$A$24:$A$41,0),MATCH('Disposed Waste by Resin'!L$1,'Resin Fractions'!$A$24:$I$24,0)))*$E772</f>
        <v>282.61233470099916</v>
      </c>
      <c r="M772" s="9">
        <f>(INDEX('Resin Fractions'!$A$24:$I$41,MATCH('Disposed Waste by Resin'!$A772,'Resin Fractions'!$A$24:$A$41,0),MATCH('Disposed Waste by Resin'!M$1,'Resin Fractions'!$A$24:$I$24,0)))*$E772</f>
        <v>4889.7842881166625</v>
      </c>
    </row>
    <row r="773" spans="1:13" x14ac:dyDescent="0.2">
      <c r="A773" s="37">
        <f>'DRS County Waste Raw'!A772</f>
        <v>2008</v>
      </c>
      <c r="B773" s="63" t="str">
        <f>'DRS County Waste Raw'!B772</f>
        <v>orange</v>
      </c>
      <c r="C773" s="63" t="str">
        <f>'DRS County Waste Raw'!C772</f>
        <v>Southern </v>
      </c>
      <c r="D773" s="63">
        <f>'DRS County Waste Raw'!D772</f>
        <v>2974321</v>
      </c>
      <c r="E773" s="68">
        <f>'DRS County Waste Raw'!E772</f>
        <v>2906415.644283121</v>
      </c>
      <c r="F773" s="9">
        <f>(INDEX('Resin Fractions'!$A$24:$I$41,MATCH('Disposed Waste by Resin'!$A773,'Resin Fractions'!$A$24:$A$41,0),MATCH('Disposed Waste by Resin'!F$1,'Resin Fractions'!$A$24:$I$24,0)))*$E773</f>
        <v>23884.047341795726</v>
      </c>
      <c r="G773" s="9">
        <f>(INDEX('Resin Fractions'!$A$24:$I$41,MATCH('Disposed Waste by Resin'!$A773,'Resin Fractions'!$A$24:$A$41,0),MATCH('Disposed Waste by Resin'!G$1,'Resin Fractions'!$A$24:$I$24,0)))*$E773</f>
        <v>44973.333089746076</v>
      </c>
      <c r="H773" s="9">
        <f>(INDEX('Resin Fractions'!$A$24:$I$41,MATCH('Disposed Waste by Resin'!$A773,'Resin Fractions'!$A$24:$A$41,0),MATCH('Disposed Waste by Resin'!H$1,'Resin Fractions'!$A$24:$I$24,0)))*$E773</f>
        <v>62390.150525390418</v>
      </c>
      <c r="I773" s="9">
        <f>(INDEX('Resin Fractions'!$A$24:$I$41,MATCH('Disposed Waste by Resin'!$A773,'Resin Fractions'!$A$24:$A$41,0),MATCH('Disposed Waste by Resin'!I$1,'Resin Fractions'!$A$24:$I$24,0)))*$E773</f>
        <v>92951.911383552258</v>
      </c>
      <c r="J773" s="9">
        <f>(INDEX('Resin Fractions'!$A$24:$I$41,MATCH('Disposed Waste by Resin'!$A773,'Resin Fractions'!$A$24:$A$41,0),MATCH('Disposed Waste by Resin'!J$1,'Resin Fractions'!$A$24:$I$24,0)))*$E773</f>
        <v>5589.7246175658347</v>
      </c>
      <c r="K773" s="9">
        <f>(INDEX('Resin Fractions'!$A$24:$I$41,MATCH('Disposed Waste by Resin'!$A773,'Resin Fractions'!$A$24:$A$41,0),MATCH('Disposed Waste by Resin'!K$1,'Resin Fractions'!$A$24:$I$24,0)))*$E773</f>
        <v>32725.741542154326</v>
      </c>
      <c r="L773" s="9">
        <f>(INDEX('Resin Fractions'!$A$24:$I$41,MATCH('Disposed Waste by Resin'!$A773,'Resin Fractions'!$A$24:$A$41,0),MATCH('Disposed Waste by Resin'!L$1,'Resin Fractions'!$A$24:$I$24,0)))*$E773</f>
        <v>16103.143519542195</v>
      </c>
      <c r="M773" s="9">
        <f>(INDEX('Resin Fractions'!$A$24:$I$41,MATCH('Disposed Waste by Resin'!$A773,'Resin Fractions'!$A$24:$A$41,0),MATCH('Disposed Waste by Resin'!M$1,'Resin Fractions'!$A$24:$I$24,0)))*$E773</f>
        <v>278618.0520197468</v>
      </c>
    </row>
    <row r="774" spans="1:13" x14ac:dyDescent="0.2">
      <c r="A774" s="37">
        <f>'DRS County Waste Raw'!A773</f>
        <v>2008</v>
      </c>
      <c r="B774" s="63" t="str">
        <f>'DRS County Waste Raw'!B773</f>
        <v>placer</v>
      </c>
      <c r="C774" s="63" t="str">
        <f>'DRS County Waste Raw'!C773</f>
        <v>Central Valley </v>
      </c>
      <c r="D774" s="63">
        <f>'DRS County Waste Raw'!D773</f>
        <v>333805</v>
      </c>
      <c r="E774" s="68">
        <f>'DRS County Waste Raw'!E773</f>
        <v>228296.85117967331</v>
      </c>
      <c r="F774" s="9">
        <f>(INDEX('Resin Fractions'!$A$24:$I$41,MATCH('Disposed Waste by Resin'!$A774,'Resin Fractions'!$A$24:$A$41,0),MATCH('Disposed Waste by Resin'!F$1,'Resin Fractions'!$A$24:$I$24,0)))*$E774</f>
        <v>1876.0746806065065</v>
      </c>
      <c r="G774" s="9">
        <f>(INDEX('Resin Fractions'!$A$24:$I$41,MATCH('Disposed Waste by Resin'!$A774,'Resin Fractions'!$A$24:$A$41,0),MATCH('Disposed Waste by Resin'!G$1,'Resin Fractions'!$A$24:$I$24,0)))*$E774</f>
        <v>3532.6228551099407</v>
      </c>
      <c r="H774" s="9">
        <f>(INDEX('Resin Fractions'!$A$24:$I$41,MATCH('Disposed Waste by Resin'!$A774,'Resin Fractions'!$A$24:$A$41,0),MATCH('Disposed Waste by Resin'!H$1,'Resin Fractions'!$A$24:$I$24,0)))*$E774</f>
        <v>4900.7012942519732</v>
      </c>
      <c r="I774" s="9">
        <f>(INDEX('Resin Fractions'!$A$24:$I$41,MATCH('Disposed Waste by Resin'!$A774,'Resin Fractions'!$A$24:$A$41,0),MATCH('Disposed Waste by Resin'!I$1,'Resin Fractions'!$A$24:$I$24,0)))*$E774</f>
        <v>7301.305551990712</v>
      </c>
      <c r="J774" s="9">
        <f>(INDEX('Resin Fractions'!$A$24:$I$41,MATCH('Disposed Waste by Resin'!$A774,'Resin Fractions'!$A$24:$A$41,0),MATCH('Disposed Waste by Resin'!J$1,'Resin Fractions'!$A$24:$I$24,0)))*$E774</f>
        <v>439.0688343774529</v>
      </c>
      <c r="K774" s="9">
        <f>(INDEX('Resin Fractions'!$A$24:$I$41,MATCH('Disposed Waste by Resin'!$A774,'Resin Fractions'!$A$24:$A$41,0),MATCH('Disposed Waste by Resin'!K$1,'Resin Fractions'!$A$24:$I$24,0)))*$E774</f>
        <v>2570.5833786331882</v>
      </c>
      <c r="L774" s="9">
        <f>(INDEX('Resin Fractions'!$A$24:$I$41,MATCH('Disposed Waste by Resin'!$A774,'Resin Fractions'!$A$24:$A$41,0),MATCH('Disposed Waste by Resin'!L$1,'Resin Fractions'!$A$24:$I$24,0)))*$E774</f>
        <v>1264.8903011642776</v>
      </c>
      <c r="M774" s="9">
        <f>(INDEX('Resin Fractions'!$A$24:$I$41,MATCH('Disposed Waste by Resin'!$A774,'Resin Fractions'!$A$24:$A$41,0),MATCH('Disposed Waste by Resin'!M$1,'Resin Fractions'!$A$24:$I$24,0)))*$E774</f>
        <v>21885.246896134049</v>
      </c>
    </row>
    <row r="775" spans="1:13" x14ac:dyDescent="0.2">
      <c r="A775" s="37">
        <f>'DRS County Waste Raw'!A774</f>
        <v>2008</v>
      </c>
      <c r="B775" s="63" t="str">
        <f>'DRS County Waste Raw'!B774</f>
        <v>plumas</v>
      </c>
      <c r="C775" s="63" t="str">
        <f>'DRS County Waste Raw'!C774</f>
        <v>Mountain </v>
      </c>
      <c r="D775" s="63">
        <f>'DRS County Waste Raw'!D774</f>
        <v>20483</v>
      </c>
      <c r="E775" s="68">
        <f>'DRS County Waste Raw'!E774</f>
        <v>51.188747731397449</v>
      </c>
      <c r="F775" s="9">
        <f>(INDEX('Resin Fractions'!$A$24:$I$41,MATCH('Disposed Waste by Resin'!$A775,'Resin Fractions'!$A$24:$A$41,0),MATCH('Disposed Waste by Resin'!F$1,'Resin Fractions'!$A$24:$I$24,0)))*$E775</f>
        <v>0.42065369300800504</v>
      </c>
      <c r="G775" s="9">
        <f>(INDEX('Resin Fractions'!$A$24:$I$41,MATCH('Disposed Waste by Resin'!$A775,'Resin Fractions'!$A$24:$A$41,0),MATCH('Disposed Waste by Resin'!G$1,'Resin Fractions'!$A$24:$I$24,0)))*$E775</f>
        <v>0.79208512612412341</v>
      </c>
      <c r="H775" s="9">
        <f>(INDEX('Resin Fractions'!$A$24:$I$41,MATCH('Disposed Waste by Resin'!$A775,'Resin Fractions'!$A$24:$A$41,0),MATCH('Disposed Waste by Resin'!H$1,'Resin Fractions'!$A$24:$I$24,0)))*$E775</f>
        <v>1.0988358401008596</v>
      </c>
      <c r="I775" s="9">
        <f>(INDEX('Resin Fractions'!$A$24:$I$41,MATCH('Disposed Waste by Resin'!$A775,'Resin Fractions'!$A$24:$A$41,0),MATCH('Disposed Waste by Resin'!I$1,'Resin Fractions'!$A$24:$I$24,0)))*$E775</f>
        <v>1.6370996186739388</v>
      </c>
      <c r="J775" s="9">
        <f>(INDEX('Resin Fractions'!$A$24:$I$41,MATCH('Disposed Waste by Resin'!$A775,'Resin Fractions'!$A$24:$A$41,0),MATCH('Disposed Waste by Resin'!J$1,'Resin Fractions'!$A$24:$I$24,0)))*$E775</f>
        <v>9.8448067432947969E-2</v>
      </c>
      <c r="K775" s="9">
        <f>(INDEX('Resin Fractions'!$A$24:$I$41,MATCH('Disposed Waste by Resin'!$A775,'Resin Fractions'!$A$24:$A$41,0),MATCH('Disposed Waste by Resin'!K$1,'Resin Fractions'!$A$24:$I$24,0)))*$E775</f>
        <v>0.57637651772874487</v>
      </c>
      <c r="L775" s="9">
        <f>(INDEX('Resin Fractions'!$A$24:$I$41,MATCH('Disposed Waste by Resin'!$A775,'Resin Fractions'!$A$24:$A$41,0),MATCH('Disposed Waste by Resin'!L$1,'Resin Fractions'!$A$24:$I$24,0)))*$E775</f>
        <v>0.28361385713214116</v>
      </c>
      <c r="M775" s="9">
        <f>(INDEX('Resin Fractions'!$A$24:$I$41,MATCH('Disposed Waste by Resin'!$A775,'Resin Fractions'!$A$24:$A$41,0),MATCH('Disposed Waste by Resin'!M$1,'Resin Fractions'!$A$24:$I$24,0)))*$E775</f>
        <v>4.9071127202007601</v>
      </c>
    </row>
    <row r="776" spans="1:13" x14ac:dyDescent="0.2">
      <c r="A776" s="37">
        <f>'DRS County Waste Raw'!A775</f>
        <v>2008</v>
      </c>
      <c r="B776" s="63" t="str">
        <f>'DRS County Waste Raw'!B775</f>
        <v>riverside</v>
      </c>
      <c r="C776" s="63" t="str">
        <f>'DRS County Waste Raw'!C775</f>
        <v>Southern </v>
      </c>
      <c r="D776" s="63">
        <f>'DRS County Waste Raw'!D775</f>
        <v>2102741</v>
      </c>
      <c r="E776" s="68">
        <f>'DRS County Waste Raw'!E775</f>
        <v>1883778.3575317599</v>
      </c>
      <c r="F776" s="9">
        <f>(INDEX('Resin Fractions'!$A$24:$I$41,MATCH('Disposed Waste by Resin'!$A776,'Resin Fractions'!$A$24:$A$41,0),MATCH('Disposed Waste by Resin'!F$1,'Resin Fractions'!$A$24:$I$24,0)))*$E776</f>
        <v>15480.322493184303</v>
      </c>
      <c r="G776" s="9">
        <f>(INDEX('Resin Fractions'!$A$24:$I$41,MATCH('Disposed Waste by Resin'!$A776,'Resin Fractions'!$A$24:$A$41,0),MATCH('Disposed Waste by Resin'!G$1,'Resin Fractions'!$A$24:$I$24,0)))*$E776</f>
        <v>29149.234627598176</v>
      </c>
      <c r="H776" s="9">
        <f>(INDEX('Resin Fractions'!$A$24:$I$41,MATCH('Disposed Waste by Resin'!$A776,'Resin Fractions'!$A$24:$A$41,0),MATCH('Disposed Waste by Resin'!H$1,'Resin Fractions'!$A$24:$I$24,0)))*$E776</f>
        <v>40437.8553060907</v>
      </c>
      <c r="I776" s="9">
        <f>(INDEX('Resin Fractions'!$A$24:$I$41,MATCH('Disposed Waste by Resin'!$A776,'Resin Fractions'!$A$24:$A$41,0),MATCH('Disposed Waste by Resin'!I$1,'Resin Fractions'!$A$24:$I$24,0)))*$E776</f>
        <v>60246.303483800264</v>
      </c>
      <c r="J776" s="9">
        <f>(INDEX('Resin Fractions'!$A$24:$I$41,MATCH('Disposed Waste by Resin'!$A776,'Resin Fractions'!$A$24:$A$41,0),MATCH('Disposed Waste by Resin'!J$1,'Resin Fractions'!$A$24:$I$24,0)))*$E776</f>
        <v>3622.9512732788194</v>
      </c>
      <c r="K776" s="9">
        <f>(INDEX('Resin Fractions'!$A$24:$I$41,MATCH('Disposed Waste by Resin'!$A776,'Resin Fractions'!$A$24:$A$41,0),MATCH('Disposed Waste by Resin'!K$1,'Resin Fractions'!$A$24:$I$24,0)))*$E776</f>
        <v>21211.021132696282</v>
      </c>
      <c r="L776" s="9">
        <f>(INDEX('Resin Fractions'!$A$24:$I$41,MATCH('Disposed Waste by Resin'!$A776,'Resin Fractions'!$A$24:$A$41,0),MATCH('Disposed Waste by Resin'!L$1,'Resin Fractions'!$A$24:$I$24,0)))*$E776</f>
        <v>10437.169683561755</v>
      </c>
      <c r="M776" s="9">
        <f>(INDEX('Resin Fractions'!$A$24:$I$41,MATCH('Disposed Waste by Resin'!$A776,'Resin Fractions'!$A$24:$A$41,0),MATCH('Disposed Waste by Resin'!M$1,'Resin Fractions'!$A$24:$I$24,0)))*$E776</f>
        <v>180584.85800021028</v>
      </c>
    </row>
    <row r="777" spans="1:13" x14ac:dyDescent="0.2">
      <c r="A777" s="37">
        <f>'DRS County Waste Raw'!A776</f>
        <v>2008</v>
      </c>
      <c r="B777" s="63" t="str">
        <f>'DRS County Waste Raw'!B776</f>
        <v>sacramento</v>
      </c>
      <c r="C777" s="63" t="str">
        <f>'DRS County Waste Raw'!C776</f>
        <v>Central Valley </v>
      </c>
      <c r="D777" s="63">
        <f>'DRS County Waste Raw'!D776</f>
        <v>1394510</v>
      </c>
      <c r="E777" s="68">
        <f>'DRS County Waste Raw'!E776</f>
        <v>1013911.606170599</v>
      </c>
      <c r="F777" s="9">
        <f>(INDEX('Resin Fractions'!$A$24:$I$41,MATCH('Disposed Waste by Resin'!$A777,'Resin Fractions'!$A$24:$A$41,0),MATCH('Disposed Waste by Resin'!F$1,'Resin Fractions'!$A$24:$I$24,0)))*$E777</f>
        <v>8332.019836807538</v>
      </c>
      <c r="G777" s="9">
        <f>(INDEX('Resin Fractions'!$A$24:$I$41,MATCH('Disposed Waste by Resin'!$A777,'Resin Fractions'!$A$24:$A$41,0),MATCH('Disposed Waste by Resin'!G$1,'Resin Fractions'!$A$24:$I$24,0)))*$E777</f>
        <v>15689.078909811939</v>
      </c>
      <c r="H777" s="9">
        <f>(INDEX('Resin Fractions'!$A$24:$I$41,MATCH('Disposed Waste by Resin'!$A777,'Resin Fractions'!$A$24:$A$41,0),MATCH('Disposed Waste by Resin'!H$1,'Resin Fractions'!$A$24:$I$24,0)))*$E777</f>
        <v>21764.986660752336</v>
      </c>
      <c r="I777" s="9">
        <f>(INDEX('Resin Fractions'!$A$24:$I$41,MATCH('Disposed Waste by Resin'!$A777,'Resin Fractions'!$A$24:$A$41,0),MATCH('Disposed Waste by Resin'!I$1,'Resin Fractions'!$A$24:$I$24,0)))*$E777</f>
        <v>32426.54640705066</v>
      </c>
      <c r="J777" s="9">
        <f>(INDEX('Resin Fractions'!$A$24:$I$41,MATCH('Disposed Waste by Resin'!$A777,'Resin Fractions'!$A$24:$A$41,0),MATCH('Disposed Waste by Resin'!J$1,'Resin Fractions'!$A$24:$I$24,0)))*$E777</f>
        <v>1949.9917970078986</v>
      </c>
      <c r="K777" s="9">
        <f>(INDEX('Resin Fractions'!$A$24:$I$41,MATCH('Disposed Waste by Resin'!$A777,'Resin Fractions'!$A$24:$A$41,0),MATCH('Disposed Waste by Resin'!K$1,'Resin Fractions'!$A$24:$I$24,0)))*$E777</f>
        <v>11416.470743059814</v>
      </c>
      <c r="L777" s="9">
        <f>(INDEX('Resin Fractions'!$A$24:$I$41,MATCH('Disposed Waste by Resin'!$A777,'Resin Fractions'!$A$24:$A$41,0),MATCH('Disposed Waste by Resin'!L$1,'Resin Fractions'!$A$24:$I$24,0)))*$E777</f>
        <v>5617.6287594687301</v>
      </c>
      <c r="M777" s="9">
        <f>(INDEX('Resin Fractions'!$A$24:$I$41,MATCH('Disposed Waste by Resin'!$A777,'Resin Fractions'!$A$24:$A$41,0),MATCH('Disposed Waste by Resin'!M$1,'Resin Fractions'!$A$24:$I$24,0)))*$E777</f>
        <v>97196.723113958913</v>
      </c>
    </row>
    <row r="778" spans="1:13" x14ac:dyDescent="0.2">
      <c r="A778" s="37">
        <f>'DRS County Waste Raw'!A777</f>
        <v>2008</v>
      </c>
      <c r="B778" s="63" t="str">
        <f>'DRS County Waste Raw'!B777</f>
        <v>sanbenito</v>
      </c>
      <c r="C778" s="63" t="str">
        <f>'DRS County Waste Raw'!C777</f>
        <v>Coastal </v>
      </c>
      <c r="D778" s="63">
        <f>'DRS County Waste Raw'!D777</f>
        <v>55022</v>
      </c>
      <c r="E778" s="68">
        <f>'DRS County Waste Raw'!E777</f>
        <v>44278.529945553542</v>
      </c>
      <c r="F778" s="9">
        <f>(INDEX('Resin Fractions'!$A$24:$I$41,MATCH('Disposed Waste by Resin'!$A778,'Resin Fractions'!$A$24:$A$41,0),MATCH('Disposed Waste by Resin'!F$1,'Resin Fractions'!$A$24:$I$24,0)))*$E778</f>
        <v>363.86760700414874</v>
      </c>
      <c r="G778" s="9">
        <f>(INDEX('Resin Fractions'!$A$24:$I$41,MATCH('Disposed Waste by Resin'!$A778,'Resin Fractions'!$A$24:$A$41,0),MATCH('Disposed Waste by Resin'!G$1,'Resin Fractions'!$A$24:$I$24,0)))*$E778</f>
        <v>685.15770615350198</v>
      </c>
      <c r="H778" s="9">
        <f>(INDEX('Resin Fractions'!$A$24:$I$41,MATCH('Disposed Waste by Resin'!$A778,'Resin Fractions'!$A$24:$A$41,0),MATCH('Disposed Waste by Resin'!H$1,'Resin Fractions'!$A$24:$I$24,0)))*$E778</f>
        <v>950.49865072808097</v>
      </c>
      <c r="I778" s="9">
        <f>(INDEX('Resin Fractions'!$A$24:$I$41,MATCH('Disposed Waste by Resin'!$A778,'Resin Fractions'!$A$24:$A$41,0),MATCH('Disposed Waste by Resin'!I$1,'Resin Fractions'!$A$24:$I$24,0)))*$E778</f>
        <v>1416.0995863715254</v>
      </c>
      <c r="J778" s="9">
        <f>(INDEX('Resin Fractions'!$A$24:$I$41,MATCH('Disposed Waste by Resin'!$A778,'Resin Fractions'!$A$24:$A$41,0),MATCH('Disposed Waste by Resin'!J$1,'Resin Fractions'!$A$24:$I$24,0)))*$E778</f>
        <v>85.158084444365386</v>
      </c>
      <c r="K778" s="9">
        <f>(INDEX('Resin Fractions'!$A$24:$I$41,MATCH('Disposed Waste by Resin'!$A778,'Resin Fractions'!$A$24:$A$41,0),MATCH('Disposed Waste by Resin'!K$1,'Resin Fractions'!$A$24:$I$24,0)))*$E778</f>
        <v>498.56865094811286</v>
      </c>
      <c r="L778" s="9">
        <f>(INDEX('Resin Fractions'!$A$24:$I$41,MATCH('Disposed Waste by Resin'!$A778,'Resin Fractions'!$A$24:$A$41,0),MATCH('Disposed Waste by Resin'!L$1,'Resin Fractions'!$A$24:$I$24,0)))*$E778</f>
        <v>245.32744445898604</v>
      </c>
      <c r="M778" s="9">
        <f>(INDEX('Resin Fractions'!$A$24:$I$41,MATCH('Disposed Waste by Resin'!$A778,'Resin Fractions'!$A$24:$A$41,0),MATCH('Disposed Waste by Resin'!M$1,'Resin Fractions'!$A$24:$I$24,0)))*$E778</f>
        <v>4244.6777301087213</v>
      </c>
    </row>
    <row r="779" spans="1:13" x14ac:dyDescent="0.2">
      <c r="A779" s="37">
        <f>'DRS County Waste Raw'!A778</f>
        <v>2008</v>
      </c>
      <c r="B779" s="63" t="str">
        <f>'DRS County Waste Raw'!B778</f>
        <v>sanbernardino</v>
      </c>
      <c r="C779" s="63" t="str">
        <f>'DRS County Waste Raw'!C778</f>
        <v>Southern </v>
      </c>
      <c r="D779" s="63">
        <f>'DRS County Waste Raw'!D778</f>
        <v>2009594</v>
      </c>
      <c r="E779" s="68">
        <f>'DRS County Waste Raw'!E778</f>
        <v>1763519.9001814879</v>
      </c>
      <c r="F779" s="9">
        <f>(INDEX('Resin Fractions'!$A$24:$I$41,MATCH('Disposed Waste by Resin'!$A779,'Resin Fractions'!$A$24:$A$41,0),MATCH('Disposed Waste by Resin'!F$1,'Resin Fractions'!$A$24:$I$24,0)))*$E779</f>
        <v>14492.074754339754</v>
      </c>
      <c r="G779" s="9">
        <f>(INDEX('Resin Fractions'!$A$24:$I$41,MATCH('Disposed Waste by Resin'!$A779,'Resin Fractions'!$A$24:$A$41,0),MATCH('Disposed Waste by Resin'!G$1,'Resin Fractions'!$A$24:$I$24,0)))*$E779</f>
        <v>27288.377709245462</v>
      </c>
      <c r="H779" s="9">
        <f>(INDEX('Resin Fractions'!$A$24:$I$41,MATCH('Disposed Waste by Resin'!$A779,'Resin Fractions'!$A$24:$A$41,0),MATCH('Disposed Waste by Resin'!H$1,'Resin Fractions'!$A$24:$I$24,0)))*$E779</f>
        <v>37856.344547024666</v>
      </c>
      <c r="I779" s="9">
        <f>(INDEX('Resin Fractions'!$A$24:$I$41,MATCH('Disposed Waste by Resin'!$A779,'Resin Fractions'!$A$24:$A$41,0),MATCH('Disposed Waste by Resin'!I$1,'Resin Fractions'!$A$24:$I$24,0)))*$E779</f>
        <v>56400.241929344811</v>
      </c>
      <c r="J779" s="9">
        <f>(INDEX('Resin Fractions'!$A$24:$I$41,MATCH('Disposed Waste by Resin'!$A779,'Resin Fractions'!$A$24:$A$41,0),MATCH('Disposed Waste by Resin'!J$1,'Resin Fractions'!$A$24:$I$24,0)))*$E779</f>
        <v>3391.6658200630905</v>
      </c>
      <c r="K779" s="9">
        <f>(INDEX('Resin Fractions'!$A$24:$I$41,MATCH('Disposed Waste by Resin'!$A779,'Resin Fractions'!$A$24:$A$41,0),MATCH('Disposed Waste by Resin'!K$1,'Resin Fractions'!$A$24:$I$24,0)))*$E779</f>
        <v>19856.9315339686</v>
      </c>
      <c r="L779" s="9">
        <f>(INDEX('Resin Fractions'!$A$24:$I$41,MATCH('Disposed Waste by Resin'!$A779,'Resin Fractions'!$A$24:$A$41,0),MATCH('Disposed Waste by Resin'!L$1,'Resin Fractions'!$A$24:$I$24,0)))*$E779</f>
        <v>9770.8715916287183</v>
      </c>
      <c r="M779" s="9">
        <f>(INDEX('Resin Fractions'!$A$24:$I$41,MATCH('Disposed Waste by Resin'!$A779,'Resin Fractions'!$A$24:$A$41,0),MATCH('Disposed Waste by Resin'!M$1,'Resin Fractions'!$A$24:$I$24,0)))*$E779</f>
        <v>169056.50788561508</v>
      </c>
    </row>
    <row r="780" spans="1:13" x14ac:dyDescent="0.2">
      <c r="A780" s="37">
        <f>'DRS County Waste Raw'!A779</f>
        <v>2008</v>
      </c>
      <c r="B780" s="63" t="str">
        <f>'DRS County Waste Raw'!B779</f>
        <v>sandiego</v>
      </c>
      <c r="C780" s="63" t="str">
        <f>'DRS County Waste Raw'!C779</f>
        <v>Southern </v>
      </c>
      <c r="D780" s="63">
        <f>'DRS County Waste Raw'!D779</f>
        <v>3032689</v>
      </c>
      <c r="E780" s="68">
        <f>'DRS County Waste Raw'!E779</f>
        <v>3097964.7459165151</v>
      </c>
      <c r="F780" s="9">
        <f>(INDEX('Resin Fractions'!$A$24:$I$41,MATCH('Disposed Waste by Resin'!$A780,'Resin Fractions'!$A$24:$A$41,0),MATCH('Disposed Waste by Resin'!F$1,'Resin Fractions'!$A$24:$I$24,0)))*$E780</f>
        <v>25458.140097829888</v>
      </c>
      <c r="G780" s="9">
        <f>(INDEX('Resin Fractions'!$A$24:$I$41,MATCH('Disposed Waste by Resin'!$A780,'Resin Fractions'!$A$24:$A$41,0),MATCH('Disposed Waste by Resin'!G$1,'Resin Fractions'!$A$24:$I$24,0)))*$E780</f>
        <v>47937.328128702415</v>
      </c>
      <c r="H780" s="9">
        <f>(INDEX('Resin Fractions'!$A$24:$I$41,MATCH('Disposed Waste by Resin'!$A780,'Resin Fractions'!$A$24:$A$41,0),MATCH('Disposed Waste by Resin'!H$1,'Resin Fractions'!$A$24:$I$24,0)))*$E780</f>
        <v>66502.011575759374</v>
      </c>
      <c r="I780" s="9">
        <f>(INDEX('Resin Fractions'!$A$24:$I$41,MATCH('Disposed Waste by Resin'!$A780,'Resin Fractions'!$A$24:$A$41,0),MATCH('Disposed Waste by Resin'!I$1,'Resin Fractions'!$A$24:$I$24,0)))*$E780</f>
        <v>99077.963985714727</v>
      </c>
      <c r="J780" s="9">
        <f>(INDEX('Resin Fractions'!$A$24:$I$41,MATCH('Disposed Waste by Resin'!$A780,'Resin Fractions'!$A$24:$A$41,0),MATCH('Disposed Waste by Resin'!J$1,'Resin Fractions'!$A$24:$I$24,0)))*$E780</f>
        <v>5958.1188391489959</v>
      </c>
      <c r="K780" s="9">
        <f>(INDEX('Resin Fractions'!$A$24:$I$41,MATCH('Disposed Waste by Resin'!$A780,'Resin Fractions'!$A$24:$A$41,0),MATCH('Disposed Waste by Resin'!K$1,'Resin Fractions'!$A$24:$I$24,0)))*$E780</f>
        <v>34882.551565186142</v>
      </c>
      <c r="L780" s="9">
        <f>(INDEX('Resin Fractions'!$A$24:$I$41,MATCH('Disposed Waste by Resin'!$A780,'Resin Fractions'!$A$24:$A$41,0),MATCH('Disposed Waste by Resin'!L$1,'Resin Fractions'!$A$24:$I$24,0)))*$E780</f>
        <v>17164.431047604179</v>
      </c>
      <c r="M780" s="9">
        <f>(INDEX('Resin Fractions'!$A$24:$I$41,MATCH('Disposed Waste by Resin'!$A780,'Resin Fractions'!$A$24:$A$41,0),MATCH('Disposed Waste by Resin'!M$1,'Resin Fractions'!$A$24:$I$24,0)))*$E780</f>
        <v>296980.5452399457</v>
      </c>
    </row>
    <row r="781" spans="1:13" x14ac:dyDescent="0.2">
      <c r="A781" s="37">
        <f>'DRS County Waste Raw'!A780</f>
        <v>2008</v>
      </c>
      <c r="B781" s="63" t="str">
        <f>'DRS County Waste Raw'!B780</f>
        <v>sanfrancisco</v>
      </c>
      <c r="C781" s="63" t="str">
        <f>'DRS County Waste Raw'!C780</f>
        <v>Bay Area </v>
      </c>
      <c r="D781" s="63">
        <f>'DRS County Waste Raw'!D780</f>
        <v>795002</v>
      </c>
      <c r="E781" s="68">
        <f>'DRS County Waste Raw'!E780</f>
        <v>539619.21052631573</v>
      </c>
      <c r="F781" s="9">
        <f>(INDEX('Resin Fractions'!$A$24:$I$41,MATCH('Disposed Waste by Resin'!$A781,'Resin Fractions'!$A$24:$A$41,0),MATCH('Disposed Waste by Resin'!F$1,'Resin Fractions'!$A$24:$I$24,0)))*$E781</f>
        <v>4434.4279511789882</v>
      </c>
      <c r="G781" s="9">
        <f>(INDEX('Resin Fractions'!$A$24:$I$41,MATCH('Disposed Waste by Resin'!$A781,'Resin Fractions'!$A$24:$A$41,0),MATCH('Disposed Waste by Resin'!G$1,'Resin Fractions'!$A$24:$I$24,0)))*$E781</f>
        <v>8349.9669238161296</v>
      </c>
      <c r="H781" s="9">
        <f>(INDEX('Resin Fractions'!$A$24:$I$41,MATCH('Disposed Waste by Resin'!$A781,'Resin Fractions'!$A$24:$A$41,0),MATCH('Disposed Waste by Resin'!H$1,'Resin Fractions'!$A$24:$I$24,0)))*$E781</f>
        <v>11583.657635944655</v>
      </c>
      <c r="I781" s="9">
        <f>(INDEX('Resin Fractions'!$A$24:$I$41,MATCH('Disposed Waste by Resin'!$A781,'Resin Fractions'!$A$24:$A$41,0),MATCH('Disposed Waste by Resin'!I$1,'Resin Fractions'!$A$24:$I$24,0)))*$E781</f>
        <v>17257.902233070439</v>
      </c>
      <c r="J781" s="9">
        <f>(INDEX('Resin Fractions'!$A$24:$I$41,MATCH('Disposed Waste by Resin'!$A781,'Resin Fractions'!$A$24:$A$41,0),MATCH('Disposed Waste by Resin'!J$1,'Resin Fractions'!$A$24:$I$24,0)))*$E781</f>
        <v>1037.815355530257</v>
      </c>
      <c r="K781" s="9">
        <f>(INDEX('Resin Fractions'!$A$24:$I$41,MATCH('Disposed Waste by Resin'!$A781,'Resin Fractions'!$A$24:$A$41,0),MATCH('Disposed Waste by Resin'!K$1,'Resin Fractions'!$A$24:$I$24,0)))*$E781</f>
        <v>6076.0197357186134</v>
      </c>
      <c r="L781" s="9">
        <f>(INDEX('Resin Fractions'!$A$24:$I$41,MATCH('Disposed Waste by Resin'!$A781,'Resin Fractions'!$A$24:$A$41,0),MATCH('Disposed Waste by Resin'!L$1,'Resin Fractions'!$A$24:$I$24,0)))*$E781</f>
        <v>2989.7876479228185</v>
      </c>
      <c r="M781" s="9">
        <f>(INDEX('Resin Fractions'!$A$24:$I$41,MATCH('Disposed Waste by Resin'!$A781,'Resin Fractions'!$A$24:$A$41,0),MATCH('Disposed Waste by Resin'!M$1,'Resin Fractions'!$A$24:$I$24,0)))*$E781</f>
        <v>51729.5774831819</v>
      </c>
    </row>
    <row r="782" spans="1:13" x14ac:dyDescent="0.2">
      <c r="A782" s="37">
        <f>'DRS County Waste Raw'!A781</f>
        <v>2008</v>
      </c>
      <c r="B782" s="63" t="str">
        <f>'DRS County Waste Raw'!B781</f>
        <v>sanjoaquin</v>
      </c>
      <c r="C782" s="63" t="str">
        <f>'DRS County Waste Raw'!C781</f>
        <v>Central Valley </v>
      </c>
      <c r="D782" s="63">
        <f>'DRS County Waste Raw'!D781</f>
        <v>672492</v>
      </c>
      <c r="E782" s="68">
        <f>'DRS County Waste Raw'!E781</f>
        <v>634864.91833030852</v>
      </c>
      <c r="F782" s="9">
        <f>(INDEX('Resin Fractions'!$A$24:$I$41,MATCH('Disposed Waste by Resin'!$A782,'Resin Fractions'!$A$24:$A$41,0),MATCH('Disposed Waste by Resin'!F$1,'Resin Fractions'!$A$24:$I$24,0)))*$E782</f>
        <v>5217.1284567890543</v>
      </c>
      <c r="G782" s="9">
        <f>(INDEX('Resin Fractions'!$A$24:$I$41,MATCH('Disposed Waste by Resin'!$A782,'Resin Fractions'!$A$24:$A$41,0),MATCH('Disposed Waste by Resin'!G$1,'Resin Fractions'!$A$24:$I$24,0)))*$E782</f>
        <v>9823.7812252438052</v>
      </c>
      <c r="H782" s="9">
        <f>(INDEX('Resin Fractions'!$A$24:$I$41,MATCH('Disposed Waste by Resin'!$A782,'Resin Fractions'!$A$24:$A$41,0),MATCH('Disposed Waste by Resin'!H$1,'Resin Fractions'!$A$24:$I$24,0)))*$E782</f>
        <v>13628.235829183144</v>
      </c>
      <c r="I782" s="9">
        <f>(INDEX('Resin Fractions'!$A$24:$I$41,MATCH('Disposed Waste by Resin'!$A782,'Resin Fractions'!$A$24:$A$41,0),MATCH('Disposed Waste by Resin'!I$1,'Resin Fractions'!$A$24:$I$24,0)))*$E782</f>
        <v>20304.015272296165</v>
      </c>
      <c r="J782" s="9">
        <f>(INDEX('Resin Fractions'!$A$24:$I$41,MATCH('Disposed Waste by Resin'!$A782,'Resin Fractions'!$A$24:$A$41,0),MATCH('Disposed Waste by Resin'!J$1,'Resin Fractions'!$A$24:$I$24,0)))*$E782</f>
        <v>1220.995376143165</v>
      </c>
      <c r="K782" s="9">
        <f>(INDEX('Resin Fractions'!$A$24:$I$41,MATCH('Disposed Waste by Resin'!$A782,'Resin Fractions'!$A$24:$A$41,0),MATCH('Disposed Waste by Resin'!K$1,'Resin Fractions'!$A$24:$I$24,0)))*$E782</f>
        <v>7148.4700656375599</v>
      </c>
      <c r="L782" s="9">
        <f>(INDEX('Resin Fractions'!$A$24:$I$41,MATCH('Disposed Waste by Resin'!$A782,'Resin Fractions'!$A$24:$A$41,0),MATCH('Disposed Waste by Resin'!L$1,'Resin Fractions'!$A$24:$I$24,0)))*$E782</f>
        <v>3517.5013303773399</v>
      </c>
      <c r="M782" s="9">
        <f>(INDEX('Resin Fractions'!$A$24:$I$41,MATCH('Disposed Waste by Resin'!$A782,'Resin Fractions'!$A$24:$A$41,0),MATCH('Disposed Waste by Resin'!M$1,'Resin Fractions'!$A$24:$I$24,0)))*$E782</f>
        <v>60860.127555670231</v>
      </c>
    </row>
    <row r="783" spans="1:13" x14ac:dyDescent="0.2">
      <c r="A783" s="37">
        <f>'DRS County Waste Raw'!A782</f>
        <v>2008</v>
      </c>
      <c r="B783" s="63" t="str">
        <f>'DRS County Waste Raw'!B782</f>
        <v>sanluisobispo</v>
      </c>
      <c r="C783" s="63" t="str">
        <f>'DRS County Waste Raw'!C782</f>
        <v>Coastal </v>
      </c>
      <c r="D783" s="63">
        <f>'DRS County Waste Raw'!D782</f>
        <v>265505</v>
      </c>
      <c r="E783" s="68">
        <f>'DRS County Waste Raw'!E782</f>
        <v>214965.5172413793</v>
      </c>
      <c r="F783" s="9">
        <f>(INDEX('Resin Fractions'!$A$24:$I$41,MATCH('Disposed Waste by Resin'!$A783,'Resin Fractions'!$A$24:$A$41,0),MATCH('Disposed Waste by Resin'!F$1,'Resin Fractions'!$A$24:$I$24,0)))*$E783</f>
        <v>1766.5217983345567</v>
      </c>
      <c r="G783" s="9">
        <f>(INDEX('Resin Fractions'!$A$24:$I$41,MATCH('Disposed Waste by Resin'!$A783,'Resin Fractions'!$A$24:$A$41,0),MATCH('Disposed Waste by Resin'!G$1,'Resin Fractions'!$A$24:$I$24,0)))*$E783</f>
        <v>3326.3362825349382</v>
      </c>
      <c r="H783" s="9">
        <f>(INDEX('Resin Fractions'!$A$24:$I$41,MATCH('Disposed Waste by Resin'!$A783,'Resin Fractions'!$A$24:$A$41,0),MATCH('Disposed Waste by Resin'!H$1,'Resin Fractions'!$A$24:$I$24,0)))*$E783</f>
        <v>4614.5261448887231</v>
      </c>
      <c r="I783" s="9">
        <f>(INDEX('Resin Fractions'!$A$24:$I$41,MATCH('Disposed Waste by Resin'!$A783,'Resin Fractions'!$A$24:$A$41,0),MATCH('Disposed Waste by Resin'!I$1,'Resin Fractions'!$A$24:$I$24,0)))*$E783</f>
        <v>6874.9477551304162</v>
      </c>
      <c r="J783" s="9">
        <f>(INDEX('Resin Fractions'!$A$24:$I$41,MATCH('Disposed Waste by Resin'!$A783,'Resin Fractions'!$A$24:$A$41,0),MATCH('Disposed Waste by Resin'!J$1,'Resin Fractions'!$A$24:$I$24,0)))*$E783</f>
        <v>413.4295265081708</v>
      </c>
      <c r="K783" s="9">
        <f>(INDEX('Resin Fractions'!$A$24:$I$41,MATCH('Disposed Waste by Resin'!$A783,'Resin Fractions'!$A$24:$A$41,0),MATCH('Disposed Waste by Resin'!K$1,'Resin Fractions'!$A$24:$I$24,0)))*$E783</f>
        <v>2420.4748455557142</v>
      </c>
      <c r="L783" s="9">
        <f>(INDEX('Resin Fractions'!$A$24:$I$41,MATCH('Disposed Waste by Resin'!$A783,'Resin Fractions'!$A$24:$A$41,0),MATCH('Disposed Waste by Resin'!L$1,'Resin Fractions'!$A$24:$I$24,0)))*$E783</f>
        <v>1191.0273682635559</v>
      </c>
      <c r="M783" s="9">
        <f>(INDEX('Resin Fractions'!$A$24:$I$41,MATCH('Disposed Waste by Resin'!$A783,'Resin Fractions'!$A$24:$A$41,0),MATCH('Disposed Waste by Resin'!M$1,'Resin Fractions'!$A$24:$I$24,0)))*$E783</f>
        <v>20607.263721216073</v>
      </c>
    </row>
    <row r="784" spans="1:13" x14ac:dyDescent="0.2">
      <c r="A784" s="37">
        <f>'DRS County Waste Raw'!A783</f>
        <v>2008</v>
      </c>
      <c r="B784" s="63" t="str">
        <f>'DRS County Waste Raw'!B783</f>
        <v>sanmateo</v>
      </c>
      <c r="C784" s="63" t="str">
        <f>'DRS County Waste Raw'!C783</f>
        <v>Bay Area </v>
      </c>
      <c r="D784" s="63">
        <f>'DRS County Waste Raw'!D783</f>
        <v>707820</v>
      </c>
      <c r="E784" s="68">
        <f>'DRS County Waste Raw'!E783</f>
        <v>594861.61524500907</v>
      </c>
      <c r="F784" s="9">
        <f>(INDEX('Resin Fractions'!$A$24:$I$41,MATCH('Disposed Waste by Resin'!$A784,'Resin Fractions'!$A$24:$A$41,0),MATCH('Disposed Waste by Resin'!F$1,'Resin Fractions'!$A$24:$I$24,0)))*$E784</f>
        <v>4888.3933749376911</v>
      </c>
      <c r="G784" s="9">
        <f>(INDEX('Resin Fractions'!$A$24:$I$41,MATCH('Disposed Waste by Resin'!$A784,'Resin Fractions'!$A$24:$A$41,0),MATCH('Disposed Waste by Resin'!G$1,'Resin Fractions'!$A$24:$I$24,0)))*$E784</f>
        <v>9204.7775813967855</v>
      </c>
      <c r="H784" s="9">
        <f>(INDEX('Resin Fractions'!$A$24:$I$41,MATCH('Disposed Waste by Resin'!$A784,'Resin Fractions'!$A$24:$A$41,0),MATCH('Disposed Waste by Resin'!H$1,'Resin Fractions'!$A$24:$I$24,0)))*$E784</f>
        <v>12769.510716718974</v>
      </c>
      <c r="I784" s="9">
        <f>(INDEX('Resin Fractions'!$A$24:$I$41,MATCH('Disposed Waste by Resin'!$A784,'Resin Fractions'!$A$24:$A$41,0),MATCH('Disposed Waste by Resin'!I$1,'Resin Fractions'!$A$24:$I$24,0)))*$E784</f>
        <v>19024.644411921068</v>
      </c>
      <c r="J784" s="9">
        <f>(INDEX('Resin Fractions'!$A$24:$I$41,MATCH('Disposed Waste by Resin'!$A784,'Resin Fractions'!$A$24:$A$41,0),MATCH('Disposed Waste by Resin'!J$1,'Resin Fractions'!$A$24:$I$24,0)))*$E784</f>
        <v>1144.0595639926632</v>
      </c>
      <c r="K784" s="9">
        <f>(INDEX('Resin Fractions'!$A$24:$I$41,MATCH('Disposed Waste by Resin'!$A784,'Resin Fractions'!$A$24:$A$41,0),MATCH('Disposed Waste by Resin'!K$1,'Resin Fractions'!$A$24:$I$24,0)))*$E784</f>
        <v>6698.0397356959247</v>
      </c>
      <c r="L784" s="9">
        <f>(INDEX('Resin Fractions'!$A$24:$I$41,MATCH('Disposed Waste by Resin'!$A784,'Resin Fractions'!$A$24:$A$41,0),MATCH('Disposed Waste by Resin'!L$1,'Resin Fractions'!$A$24:$I$24,0)))*$E784</f>
        <v>3295.8609975139339</v>
      </c>
      <c r="M784" s="9">
        <f>(INDEX('Resin Fractions'!$A$24:$I$41,MATCH('Disposed Waste by Resin'!$A784,'Resin Fractions'!$A$24:$A$41,0),MATCH('Disposed Waste by Resin'!M$1,'Resin Fractions'!$A$24:$I$24,0)))*$E784</f>
        <v>57025.286382177037</v>
      </c>
    </row>
    <row r="785" spans="1:13" x14ac:dyDescent="0.2">
      <c r="A785" s="37">
        <f>'DRS County Waste Raw'!A784</f>
        <v>2008</v>
      </c>
      <c r="B785" s="63" t="str">
        <f>'DRS County Waste Raw'!B784</f>
        <v>santabarbara</v>
      </c>
      <c r="C785" s="63" t="str">
        <f>'DRS County Waste Raw'!C784</f>
        <v>Coastal </v>
      </c>
      <c r="D785" s="63">
        <f>'DRS County Waste Raw'!D784</f>
        <v>418309</v>
      </c>
      <c r="E785" s="68">
        <f>'DRS County Waste Raw'!E784</f>
        <v>383489.13793103449</v>
      </c>
      <c r="F785" s="9">
        <f>(INDEX('Resin Fractions'!$A$24:$I$41,MATCH('Disposed Waste by Resin'!$A785,'Resin Fractions'!$A$24:$A$41,0),MATCH('Disposed Waste by Resin'!F$1,'Resin Fractions'!$A$24:$I$24,0)))*$E785</f>
        <v>3151.3980952536572</v>
      </c>
      <c r="G785" s="9">
        <f>(INDEX('Resin Fractions'!$A$24:$I$41,MATCH('Disposed Waste by Resin'!$A785,'Resin Fractions'!$A$24:$A$41,0),MATCH('Disposed Waste by Resin'!G$1,'Resin Fractions'!$A$24:$I$24,0)))*$E785</f>
        <v>5934.0393279248183</v>
      </c>
      <c r="H785" s="9">
        <f>(INDEX('Resin Fractions'!$A$24:$I$41,MATCH('Disposed Waste by Resin'!$A785,'Resin Fractions'!$A$24:$A$41,0),MATCH('Disposed Waste by Resin'!H$1,'Resin Fractions'!$A$24:$I$24,0)))*$E785</f>
        <v>8232.1140430934065</v>
      </c>
      <c r="I785" s="9">
        <f>(INDEX('Resin Fractions'!$A$24:$I$41,MATCH('Disposed Waste by Resin'!$A785,'Resin Fractions'!$A$24:$A$41,0),MATCH('Disposed Waste by Resin'!I$1,'Resin Fractions'!$A$24:$I$24,0)))*$E785</f>
        <v>12264.607932329172</v>
      </c>
      <c r="J785" s="9">
        <f>(INDEX('Resin Fractions'!$A$24:$I$41,MATCH('Disposed Waste by Resin'!$A785,'Resin Fractions'!$A$24:$A$41,0),MATCH('Disposed Waste by Resin'!J$1,'Resin Fractions'!$A$24:$I$24,0)))*$E785</f>
        <v>737.54030297718498</v>
      </c>
      <c r="K785" s="9">
        <f>(INDEX('Resin Fractions'!$A$24:$I$41,MATCH('Disposed Waste by Resin'!$A785,'Resin Fractions'!$A$24:$A$41,0),MATCH('Disposed Waste by Resin'!K$1,'Resin Fractions'!$A$24:$I$24,0)))*$E785</f>
        <v>4318.0219033159328</v>
      </c>
      <c r="L785" s="9">
        <f>(INDEX('Resin Fractions'!$A$24:$I$41,MATCH('Disposed Waste by Resin'!$A785,'Resin Fractions'!$A$24:$A$41,0),MATCH('Disposed Waste by Resin'!L$1,'Resin Fractions'!$A$24:$I$24,0)))*$E785</f>
        <v>2124.7410494902365</v>
      </c>
      <c r="M785" s="9">
        <f>(INDEX('Resin Fractions'!$A$24:$I$41,MATCH('Disposed Waste by Resin'!$A785,'Resin Fractions'!$A$24:$A$41,0),MATCH('Disposed Waste by Resin'!M$1,'Resin Fractions'!$A$24:$I$24,0)))*$E785</f>
        <v>36762.462654384406</v>
      </c>
    </row>
    <row r="786" spans="1:13" x14ac:dyDescent="0.2">
      <c r="A786" s="37">
        <f>'DRS County Waste Raw'!A785</f>
        <v>2008</v>
      </c>
      <c r="B786" s="63" t="str">
        <f>'DRS County Waste Raw'!B785</f>
        <v>santaclara</v>
      </c>
      <c r="C786" s="63" t="str">
        <f>'DRS County Waste Raw'!C785</f>
        <v>Bay Area </v>
      </c>
      <c r="D786" s="63">
        <f>'DRS County Waste Raw'!D785</f>
        <v>1747912</v>
      </c>
      <c r="E786" s="68">
        <f>'DRS County Waste Raw'!E785</f>
        <v>1237523.693284936</v>
      </c>
      <c r="F786" s="9">
        <f>(INDEX('Resin Fractions'!$A$24:$I$41,MATCH('Disposed Waste by Resin'!$A786,'Resin Fractions'!$A$24:$A$41,0),MATCH('Disposed Waste by Resin'!F$1,'Resin Fractions'!$A$24:$I$24,0)))*$E786</f>
        <v>10169.596539004893</v>
      </c>
      <c r="G786" s="9">
        <f>(INDEX('Resin Fractions'!$A$24:$I$41,MATCH('Disposed Waste by Resin'!$A786,'Resin Fractions'!$A$24:$A$41,0),MATCH('Disposed Waste by Resin'!G$1,'Resin Fractions'!$A$24:$I$24,0)))*$E786</f>
        <v>19149.210600359209</v>
      </c>
      <c r="H786" s="9">
        <f>(INDEX('Resin Fractions'!$A$24:$I$41,MATCH('Disposed Waste by Resin'!$A786,'Resin Fractions'!$A$24:$A$41,0),MATCH('Disposed Waste by Resin'!H$1,'Resin Fractions'!$A$24:$I$24,0)))*$E786</f>
        <v>26565.123145636047</v>
      </c>
      <c r="I786" s="9">
        <f>(INDEX('Resin Fractions'!$A$24:$I$41,MATCH('Disposed Waste by Resin'!$A786,'Resin Fractions'!$A$24:$A$41,0),MATCH('Disposed Waste by Resin'!I$1,'Resin Fractions'!$A$24:$I$24,0)))*$E786</f>
        <v>39578.025565452233</v>
      </c>
      <c r="J786" s="9">
        <f>(INDEX('Resin Fractions'!$A$24:$I$41,MATCH('Disposed Waste by Resin'!$A786,'Resin Fractions'!$A$24:$A$41,0),MATCH('Disposed Waste by Resin'!J$1,'Resin Fractions'!$A$24:$I$24,0)))*$E786</f>
        <v>2380.050722195313</v>
      </c>
      <c r="K786" s="9">
        <f>(INDEX('Resin Fractions'!$A$24:$I$41,MATCH('Disposed Waste by Resin'!$A786,'Resin Fractions'!$A$24:$A$41,0),MATCH('Disposed Waste by Resin'!K$1,'Resin Fractions'!$A$24:$I$24,0)))*$E786</f>
        <v>13934.304482015783</v>
      </c>
      <c r="L786" s="9">
        <f>(INDEX('Resin Fractions'!$A$24:$I$41,MATCH('Disposed Waste by Resin'!$A786,'Resin Fractions'!$A$24:$A$41,0),MATCH('Disposed Waste by Resin'!L$1,'Resin Fractions'!$A$24:$I$24,0)))*$E786</f>
        <v>6856.5628873486758</v>
      </c>
      <c r="M786" s="9">
        <f>(INDEX('Resin Fractions'!$A$24:$I$41,MATCH('Disposed Waste by Resin'!$A786,'Resin Fractions'!$A$24:$A$41,0),MATCH('Disposed Waste by Resin'!M$1,'Resin Fractions'!$A$24:$I$24,0)))*$E786</f>
        <v>118632.87394201214</v>
      </c>
    </row>
    <row r="787" spans="1:13" x14ac:dyDescent="0.2">
      <c r="A787" s="37">
        <f>'DRS County Waste Raw'!A786</f>
        <v>2008</v>
      </c>
      <c r="B787" s="63" t="str">
        <f>'DRS County Waste Raw'!B786</f>
        <v>santacruz</v>
      </c>
      <c r="C787" s="63" t="str">
        <f>'DRS County Waste Raw'!C786</f>
        <v>Coastal </v>
      </c>
      <c r="D787" s="63">
        <f>'DRS County Waste Raw'!D786</f>
        <v>258737</v>
      </c>
      <c r="E787" s="68">
        <f>'DRS County Waste Raw'!E786</f>
        <v>169059.45553539021</v>
      </c>
      <c r="F787" s="9">
        <f>(INDEX('Resin Fractions'!$A$24:$I$41,MATCH('Disposed Waste by Resin'!$A787,'Resin Fractions'!$A$24:$A$41,0),MATCH('Disposed Waste by Resin'!F$1,'Resin Fractions'!$A$24:$I$24,0)))*$E787</f>
        <v>1389.279626101591</v>
      </c>
      <c r="G787" s="9">
        <f>(INDEX('Resin Fractions'!$A$24:$I$41,MATCH('Disposed Waste by Resin'!$A787,'Resin Fractions'!$A$24:$A$41,0),MATCH('Disposed Waste by Resin'!G$1,'Resin Fractions'!$A$24:$I$24,0)))*$E787</f>
        <v>2615.9944537594074</v>
      </c>
      <c r="H787" s="9">
        <f>(INDEX('Resin Fractions'!$A$24:$I$41,MATCH('Disposed Waste by Resin'!$A787,'Resin Fractions'!$A$24:$A$41,0),MATCH('Disposed Waste by Resin'!H$1,'Resin Fractions'!$A$24:$I$24,0)))*$E787</f>
        <v>3629.0903193218815</v>
      </c>
      <c r="I787" s="9">
        <f>(INDEX('Resin Fractions'!$A$24:$I$41,MATCH('Disposed Waste by Resin'!$A787,'Resin Fractions'!$A$24:$A$41,0),MATCH('Disposed Waste by Resin'!I$1,'Resin Fractions'!$A$24:$I$24,0)))*$E787</f>
        <v>5406.7970492751747</v>
      </c>
      <c r="J787" s="9">
        <f>(INDEX('Resin Fractions'!$A$24:$I$41,MATCH('Disposed Waste by Resin'!$A787,'Resin Fractions'!$A$24:$A$41,0),MATCH('Disposed Waste by Resin'!J$1,'Resin Fractions'!$A$24:$I$24,0)))*$E787</f>
        <v>325.14131359609246</v>
      </c>
      <c r="K787" s="9">
        <f>(INDEX('Resin Fractions'!$A$24:$I$41,MATCH('Disposed Waste by Resin'!$A787,'Resin Fractions'!$A$24:$A$41,0),MATCH('Disposed Waste by Resin'!K$1,'Resin Fractions'!$A$24:$I$24,0)))*$E787</f>
        <v>1903.5804661976174</v>
      </c>
      <c r="L787" s="9">
        <f>(INDEX('Resin Fractions'!$A$24:$I$41,MATCH('Disposed Waste by Resin'!$A787,'Resin Fractions'!$A$24:$A$41,0),MATCH('Disposed Waste by Resin'!L$1,'Resin Fractions'!$A$24:$I$24,0)))*$E787</f>
        <v>936.68250140923612</v>
      </c>
      <c r="M787" s="9">
        <f>(INDEX('Resin Fractions'!$A$24:$I$41,MATCH('Disposed Waste by Resin'!$A787,'Resin Fractions'!$A$24:$A$41,0),MATCH('Disposed Waste by Resin'!M$1,'Resin Fractions'!$A$24:$I$24,0)))*$E787</f>
        <v>16206.565729660999</v>
      </c>
    </row>
    <row r="788" spans="1:13" x14ac:dyDescent="0.2">
      <c r="A788" s="37">
        <f>'DRS County Waste Raw'!A787</f>
        <v>2008</v>
      </c>
      <c r="B788" s="63" t="str">
        <f>'DRS County Waste Raw'!B787</f>
        <v>shasta</v>
      </c>
      <c r="C788" s="63" t="str">
        <f>'DRS County Waste Raw'!C787</f>
        <v>Central Valley </v>
      </c>
      <c r="D788" s="63">
        <f>'DRS County Waste Raw'!D787</f>
        <v>176240</v>
      </c>
      <c r="E788" s="68">
        <f>'DRS County Waste Raw'!E787</f>
        <v>152164.4736842105</v>
      </c>
      <c r="F788" s="9">
        <f>(INDEX('Resin Fractions'!$A$24:$I$41,MATCH('Disposed Waste by Resin'!$A788,'Resin Fractions'!$A$24:$A$41,0),MATCH('Disposed Waste by Resin'!F$1,'Resin Fractions'!$A$24:$I$24,0)))*$E788</f>
        <v>1250.4417598913417</v>
      </c>
      <c r="G788" s="9">
        <f>(INDEX('Resin Fractions'!$A$24:$I$41,MATCH('Disposed Waste by Resin'!$A788,'Resin Fractions'!$A$24:$A$41,0),MATCH('Disposed Waste by Resin'!G$1,'Resin Fractions'!$A$24:$I$24,0)))*$E788</f>
        <v>2354.5646586669945</v>
      </c>
      <c r="H788" s="9">
        <f>(INDEX('Resin Fractions'!$A$24:$I$41,MATCH('Disposed Waste by Resin'!$A788,'Resin Fractions'!$A$24:$A$41,0),MATCH('Disposed Waste by Resin'!H$1,'Resin Fractions'!$A$24:$I$24,0)))*$E788</f>
        <v>3266.4166381186433</v>
      </c>
      <c r="I788" s="9">
        <f>(INDEX('Resin Fractions'!$A$24:$I$41,MATCH('Disposed Waste by Resin'!$A788,'Resin Fractions'!$A$24:$A$41,0),MATCH('Disposed Waste by Resin'!I$1,'Resin Fractions'!$A$24:$I$24,0)))*$E788</f>
        <v>4866.4679814260617</v>
      </c>
      <c r="J788" s="9">
        <f>(INDEX('Resin Fractions'!$A$24:$I$41,MATCH('Disposed Waste by Resin'!$A788,'Resin Fractions'!$A$24:$A$41,0),MATCH('Disposed Waste by Resin'!J$1,'Resin Fractions'!$A$24:$I$24,0)))*$E788</f>
        <v>292.64826802890866</v>
      </c>
      <c r="K788" s="9">
        <f>(INDEX('Resin Fractions'!$A$24:$I$41,MATCH('Disposed Waste by Resin'!$A788,'Resin Fractions'!$A$24:$A$41,0),MATCH('Disposed Waste by Resin'!K$1,'Resin Fractions'!$A$24:$I$24,0)))*$E788</f>
        <v>1713.3458689855347</v>
      </c>
      <c r="L788" s="9">
        <f>(INDEX('Resin Fractions'!$A$24:$I$41,MATCH('Disposed Waste by Resin'!$A788,'Resin Fractions'!$A$24:$A$41,0),MATCH('Disposed Waste by Resin'!L$1,'Resin Fractions'!$A$24:$I$24,0)))*$E788</f>
        <v>843.07499621817715</v>
      </c>
      <c r="M788" s="9">
        <f>(INDEX('Resin Fractions'!$A$24:$I$41,MATCH('Disposed Waste by Resin'!$A788,'Resin Fractions'!$A$24:$A$41,0),MATCH('Disposed Waste by Resin'!M$1,'Resin Fractions'!$A$24:$I$24,0)))*$E788</f>
        <v>14586.960171335661</v>
      </c>
    </row>
    <row r="789" spans="1:13" x14ac:dyDescent="0.2">
      <c r="A789" s="37">
        <f>'DRS County Waste Raw'!A788</f>
        <v>2008</v>
      </c>
      <c r="B789" s="63" t="str">
        <f>'DRS County Waste Raw'!B788</f>
        <v>sierra</v>
      </c>
      <c r="C789" s="63" t="str">
        <f>'DRS County Waste Raw'!C788</f>
        <v>Mountain </v>
      </c>
      <c r="D789" s="63">
        <f>'DRS County Waste Raw'!D788</f>
        <v>3314</v>
      </c>
      <c r="E789" s="68">
        <f>'DRS County Waste Raw'!E788</f>
        <v>2503.6297640653361</v>
      </c>
      <c r="F789" s="9">
        <f>(INDEX('Resin Fractions'!$A$24:$I$41,MATCH('Disposed Waste by Resin'!$A789,'Resin Fractions'!$A$24:$A$41,0),MATCH('Disposed Waste by Resin'!F$1,'Resin Fractions'!$A$24:$I$24,0)))*$E789</f>
        <v>20.574074437317609</v>
      </c>
      <c r="G789" s="9">
        <f>(INDEX('Resin Fractions'!$A$24:$I$41,MATCH('Disposed Waste by Resin'!$A789,'Resin Fractions'!$A$24:$A$41,0),MATCH('Disposed Waste by Resin'!G$1,'Resin Fractions'!$A$24:$I$24,0)))*$E789</f>
        <v>38.740699574126168</v>
      </c>
      <c r="H789" s="9">
        <f>(INDEX('Resin Fractions'!$A$24:$I$41,MATCH('Disposed Waste by Resin'!$A789,'Resin Fractions'!$A$24:$A$41,0),MATCH('Disposed Waste by Resin'!H$1,'Resin Fractions'!$A$24:$I$24,0)))*$E789</f>
        <v>53.743805758522825</v>
      </c>
      <c r="I789" s="9">
        <f>(INDEX('Resin Fractions'!$A$24:$I$41,MATCH('Disposed Waste by Resin'!$A789,'Resin Fractions'!$A$24:$A$41,0),MATCH('Disposed Waste by Resin'!I$1,'Resin Fractions'!$A$24:$I$24,0)))*$E789</f>
        <v>80.070162168434649</v>
      </c>
      <c r="J789" s="9">
        <f>(INDEX('Resin Fractions'!$A$24:$I$41,MATCH('Disposed Waste by Resin'!$A789,'Resin Fractions'!$A$24:$A$41,0),MATCH('Disposed Waste by Resin'!J$1,'Resin Fractions'!$A$24:$I$24,0)))*$E789</f>
        <v>4.8150721157153615</v>
      </c>
      <c r="K789" s="9">
        <f>(INDEX('Resin Fractions'!$A$24:$I$41,MATCH('Disposed Waste by Resin'!$A789,'Resin Fractions'!$A$24:$A$41,0),MATCH('Disposed Waste by Resin'!K$1,'Resin Fractions'!$A$24:$I$24,0)))*$E789</f>
        <v>28.190441631157729</v>
      </c>
      <c r="L789" s="9">
        <f>(INDEX('Resin Fractions'!$A$24:$I$41,MATCH('Disposed Waste by Resin'!$A789,'Resin Fractions'!$A$24:$A$41,0),MATCH('Disposed Waste by Resin'!L$1,'Resin Fractions'!$A$24:$I$24,0)))*$E789</f>
        <v>13.8714878891611</v>
      </c>
      <c r="M789" s="9">
        <f>(INDEX('Resin Fractions'!$A$24:$I$41,MATCH('Disposed Waste by Resin'!$A789,'Resin Fractions'!$A$24:$A$41,0),MATCH('Disposed Waste by Resin'!M$1,'Resin Fractions'!$A$24:$I$24,0)))*$E789</f>
        <v>240.00574357443543</v>
      </c>
    </row>
    <row r="790" spans="1:13" x14ac:dyDescent="0.2">
      <c r="A790" s="37">
        <f>'DRS County Waste Raw'!A789</f>
        <v>2008</v>
      </c>
      <c r="B790" s="63" t="str">
        <f>'DRS County Waste Raw'!B789</f>
        <v>siskiyou</v>
      </c>
      <c r="C790" s="63" t="str">
        <f>'DRS County Waste Raw'!C789</f>
        <v>Mountain </v>
      </c>
      <c r="D790" s="63">
        <f>'DRS County Waste Raw'!D789</f>
        <v>44952</v>
      </c>
      <c r="E790" s="68">
        <f>'DRS County Waste Raw'!E789</f>
        <v>29437.658802177859</v>
      </c>
      <c r="F790" s="9">
        <f>(INDEX('Resin Fractions'!$A$24:$I$41,MATCH('Disposed Waste by Resin'!$A790,'Resin Fractions'!$A$24:$A$41,0),MATCH('Disposed Waste by Resin'!F$1,'Resin Fractions'!$A$24:$I$24,0)))*$E790</f>
        <v>241.90980317829442</v>
      </c>
      <c r="G790" s="9">
        <f>(INDEX('Resin Fractions'!$A$24:$I$41,MATCH('Disposed Waste by Resin'!$A790,'Resin Fractions'!$A$24:$A$41,0),MATCH('Disposed Waste by Resin'!G$1,'Resin Fractions'!$A$24:$I$24,0)))*$E790</f>
        <v>455.51283667797207</v>
      </c>
      <c r="H790" s="9">
        <f>(INDEX('Resin Fractions'!$A$24:$I$41,MATCH('Disposed Waste by Resin'!$A790,'Resin Fractions'!$A$24:$A$41,0),MATCH('Disposed Waste by Resin'!H$1,'Resin Fractions'!$A$24:$I$24,0)))*$E790</f>
        <v>631.91923956078574</v>
      </c>
      <c r="I790" s="9">
        <f>(INDEX('Resin Fractions'!$A$24:$I$41,MATCH('Disposed Waste by Resin'!$A790,'Resin Fractions'!$A$24:$A$41,0),MATCH('Disposed Waste by Resin'!I$1,'Resin Fractions'!$A$24:$I$24,0)))*$E790</f>
        <v>941.4643283047011</v>
      </c>
      <c r="J790" s="9">
        <f>(INDEX('Resin Fractions'!$A$24:$I$41,MATCH('Disposed Waste by Resin'!$A790,'Resin Fractions'!$A$24:$A$41,0),MATCH('Disposed Waste by Resin'!J$1,'Resin Fractions'!$A$24:$I$24,0)))*$E790</f>
        <v>56.615579541660388</v>
      </c>
      <c r="K790" s="9">
        <f>(INDEX('Resin Fractions'!$A$24:$I$41,MATCH('Disposed Waste by Resin'!$A790,'Resin Fractions'!$A$24:$A$41,0),MATCH('Disposed Waste by Resin'!K$1,'Resin Fractions'!$A$24:$I$24,0)))*$E790</f>
        <v>331.46298791128885</v>
      </c>
      <c r="L790" s="9">
        <f>(INDEX('Resin Fractions'!$A$24:$I$41,MATCH('Disposed Waste by Resin'!$A790,'Resin Fractions'!$A$24:$A$41,0),MATCH('Disposed Waste by Resin'!L$1,'Resin Fractions'!$A$24:$I$24,0)))*$E790</f>
        <v>163.10084399084914</v>
      </c>
      <c r="M790" s="9">
        <f>(INDEX('Resin Fractions'!$A$24:$I$41,MATCH('Disposed Waste by Resin'!$A790,'Resin Fractions'!$A$24:$A$41,0),MATCH('Disposed Waste by Resin'!M$1,'Resin Fractions'!$A$24:$I$24,0)))*$E790</f>
        <v>2821.9856191655513</v>
      </c>
    </row>
    <row r="791" spans="1:13" x14ac:dyDescent="0.2">
      <c r="A791" s="37">
        <f>'DRS County Waste Raw'!A790</f>
        <v>2008</v>
      </c>
      <c r="B791" s="63" t="str">
        <f>'DRS County Waste Raw'!B790</f>
        <v>solano</v>
      </c>
      <c r="C791" s="63" t="str">
        <f>'DRS County Waste Raw'!C790</f>
        <v>Bay Area </v>
      </c>
      <c r="D791" s="63">
        <f>'DRS County Waste Raw'!D790</f>
        <v>412908</v>
      </c>
      <c r="E791" s="68">
        <f>'DRS County Waste Raw'!E790</f>
        <v>352370.95281306712</v>
      </c>
      <c r="F791" s="9">
        <f>(INDEX('Resin Fractions'!$A$24:$I$41,MATCH('Disposed Waste by Resin'!$A791,'Resin Fractions'!$A$24:$A$41,0),MATCH('Disposed Waste by Resin'!F$1,'Resin Fractions'!$A$24:$I$24,0)))*$E791</f>
        <v>2895.6782335710327</v>
      </c>
      <c r="G791" s="9">
        <f>(INDEX('Resin Fractions'!$A$24:$I$41,MATCH('Disposed Waste by Resin'!$A791,'Resin Fractions'!$A$24:$A$41,0),MATCH('Disposed Waste by Resin'!G$1,'Resin Fractions'!$A$24:$I$24,0)))*$E791</f>
        <v>5452.5223407686626</v>
      </c>
      <c r="H791" s="9">
        <f>(INDEX('Resin Fractions'!$A$24:$I$41,MATCH('Disposed Waste by Resin'!$A791,'Resin Fractions'!$A$24:$A$41,0),MATCH('Disposed Waste by Resin'!H$1,'Resin Fractions'!$A$24:$I$24,0)))*$E791</f>
        <v>7564.1200287459442</v>
      </c>
      <c r="I791" s="9">
        <f>(INDEX('Resin Fractions'!$A$24:$I$41,MATCH('Disposed Waste by Resin'!$A791,'Resin Fractions'!$A$24:$A$41,0),MATCH('Disposed Waste by Resin'!I$1,'Resin Fractions'!$A$24:$I$24,0)))*$E791</f>
        <v>11269.397632249838</v>
      </c>
      <c r="J791" s="9">
        <f>(INDEX('Resin Fractions'!$A$24:$I$41,MATCH('Disposed Waste by Resin'!$A791,'Resin Fractions'!$A$24:$A$41,0),MATCH('Disposed Waste by Resin'!J$1,'Resin Fractions'!$A$24:$I$24,0)))*$E791</f>
        <v>677.69267390526795</v>
      </c>
      <c r="K791" s="9">
        <f>(INDEX('Resin Fractions'!$A$24:$I$41,MATCH('Disposed Waste by Resin'!$A791,'Resin Fractions'!$A$24:$A$41,0),MATCH('Disposed Waste by Resin'!K$1,'Resin Fractions'!$A$24:$I$24,0)))*$E791</f>
        <v>3967.6364773928985</v>
      </c>
      <c r="L791" s="9">
        <f>(INDEX('Resin Fractions'!$A$24:$I$41,MATCH('Disposed Waste by Resin'!$A791,'Resin Fractions'!$A$24:$A$41,0),MATCH('Disposed Waste by Resin'!L$1,'Resin Fractions'!$A$24:$I$24,0)))*$E791</f>
        <v>1952.329164078056</v>
      </c>
      <c r="M791" s="9">
        <f>(INDEX('Resin Fractions'!$A$24:$I$41,MATCH('Disposed Waste by Resin'!$A791,'Resin Fractions'!$A$24:$A$41,0),MATCH('Disposed Waste by Resin'!M$1,'Resin Fractions'!$A$24:$I$24,0)))*$E791</f>
        <v>33779.376550711699</v>
      </c>
    </row>
    <row r="792" spans="1:13" x14ac:dyDescent="0.2">
      <c r="A792" s="37">
        <f>'DRS County Waste Raw'!A791</f>
        <v>2008</v>
      </c>
      <c r="B792" s="63" t="str">
        <f>'DRS County Waste Raw'!B791</f>
        <v>sonoma</v>
      </c>
      <c r="C792" s="63" t="str">
        <f>'DRS County Waste Raw'!C791</f>
        <v>Bay Area </v>
      </c>
      <c r="D792" s="63">
        <f>'DRS County Waste Raw'!D791</f>
        <v>474819</v>
      </c>
      <c r="E792" s="68">
        <f>'DRS County Waste Raw'!E791</f>
        <v>363258.28493647912</v>
      </c>
      <c r="F792" s="9">
        <f>(INDEX('Resin Fractions'!$A$24:$I$41,MATCH('Disposed Waste by Resin'!$A792,'Resin Fractions'!$A$24:$A$41,0),MATCH('Disposed Waste by Resin'!F$1,'Resin Fractions'!$A$24:$I$24,0)))*$E792</f>
        <v>2985.147045911383</v>
      </c>
      <c r="G792" s="9">
        <f>(INDEX('Resin Fractions'!$A$24:$I$41,MATCH('Disposed Waste by Resin'!$A792,'Resin Fractions'!$A$24:$A$41,0),MATCH('Disposed Waste by Resin'!G$1,'Resin Fractions'!$A$24:$I$24,0)))*$E792</f>
        <v>5620.9908855234416</v>
      </c>
      <c r="H792" s="9">
        <f>(INDEX('Resin Fractions'!$A$24:$I$41,MATCH('Disposed Waste by Resin'!$A792,'Resin Fractions'!$A$24:$A$41,0),MATCH('Disposed Waste by Resin'!H$1,'Resin Fractions'!$A$24:$I$24,0)))*$E792</f>
        <v>7797.8313670865882</v>
      </c>
      <c r="I792" s="9">
        <f>(INDEX('Resin Fractions'!$A$24:$I$41,MATCH('Disposed Waste by Resin'!$A792,'Resin Fractions'!$A$24:$A$41,0),MATCH('Disposed Waste by Resin'!I$1,'Resin Fractions'!$A$24:$I$24,0)))*$E792</f>
        <v>11617.592265983414</v>
      </c>
      <c r="J792" s="9">
        <f>(INDEX('Resin Fractions'!$A$24:$I$41,MATCH('Disposed Waste by Resin'!$A792,'Resin Fractions'!$A$24:$A$41,0),MATCH('Disposed Waste by Resin'!J$1,'Resin Fractions'!$A$24:$I$24,0)))*$E792</f>
        <v>698.63158830643306</v>
      </c>
      <c r="K792" s="9">
        <f>(INDEX('Resin Fractions'!$A$24:$I$41,MATCH('Disposed Waste by Resin'!$A792,'Resin Fractions'!$A$24:$A$41,0),MATCH('Disposed Waste by Resin'!K$1,'Resin Fractions'!$A$24:$I$24,0)))*$E792</f>
        <v>4090.2259693174979</v>
      </c>
      <c r="L792" s="9">
        <f>(INDEX('Resin Fractions'!$A$24:$I$41,MATCH('Disposed Waste by Resin'!$A792,'Resin Fractions'!$A$24:$A$41,0),MATCH('Disposed Waste by Resin'!L$1,'Resin Fractions'!$A$24:$I$24,0)))*$E792</f>
        <v>2012.6509807710943</v>
      </c>
      <c r="M792" s="9">
        <f>(INDEX('Resin Fractions'!$A$24:$I$41,MATCH('Disposed Waste by Resin'!$A792,'Resin Fractions'!$A$24:$A$41,0),MATCH('Disposed Waste by Resin'!M$1,'Resin Fractions'!$A$24:$I$24,0)))*$E792</f>
        <v>34823.070102899845</v>
      </c>
    </row>
    <row r="793" spans="1:13" x14ac:dyDescent="0.2">
      <c r="A793" s="37">
        <f>'DRS County Waste Raw'!A792</f>
        <v>2008</v>
      </c>
      <c r="B793" s="63" t="str">
        <f>'DRS County Waste Raw'!B792</f>
        <v>stanislaus</v>
      </c>
      <c r="C793" s="63" t="str">
        <f>'DRS County Waste Raw'!C792</f>
        <v>Central Valley </v>
      </c>
      <c r="D793" s="63">
        <f>'DRS County Waste Raw'!D792</f>
        <v>509389</v>
      </c>
      <c r="E793" s="68">
        <f>'DRS County Waste Raw'!E792</f>
        <v>261070.83484573499</v>
      </c>
      <c r="F793" s="9">
        <f>(INDEX('Resin Fractions'!$A$24:$I$41,MATCH('Disposed Waste by Resin'!$A793,'Resin Fractions'!$A$24:$A$41,0),MATCH('Disposed Waste by Resin'!F$1,'Resin Fractions'!$A$24:$I$24,0)))*$E793</f>
        <v>2145.4013954551433</v>
      </c>
      <c r="G793" s="9">
        <f>(INDEX('Resin Fractions'!$A$24:$I$41,MATCH('Disposed Waste by Resin'!$A793,'Resin Fractions'!$A$24:$A$41,0),MATCH('Disposed Waste by Resin'!G$1,'Resin Fractions'!$A$24:$I$24,0)))*$E793</f>
        <v>4039.7613598833163</v>
      </c>
      <c r="H793" s="9">
        <f>(INDEX('Resin Fractions'!$A$24:$I$41,MATCH('Disposed Waste by Resin'!$A793,'Resin Fractions'!$A$24:$A$41,0),MATCH('Disposed Waste by Resin'!H$1,'Resin Fractions'!$A$24:$I$24,0)))*$E793</f>
        <v>5604.2392683419203</v>
      </c>
      <c r="I793" s="9">
        <f>(INDEX('Resin Fractions'!$A$24:$I$41,MATCH('Disposed Waste by Resin'!$A793,'Resin Fractions'!$A$24:$A$41,0),MATCH('Disposed Waste by Resin'!I$1,'Resin Fractions'!$A$24:$I$24,0)))*$E793</f>
        <v>8349.4709895137275</v>
      </c>
      <c r="J793" s="9">
        <f>(INDEX('Resin Fractions'!$A$24:$I$41,MATCH('Disposed Waste by Resin'!$A793,'Resin Fractions'!$A$24:$A$41,0),MATCH('Disposed Waste by Resin'!J$1,'Resin Fractions'!$A$24:$I$24,0)))*$E793</f>
        <v>502.1009556345183</v>
      </c>
      <c r="K793" s="9">
        <f>(INDEX('Resin Fractions'!$A$24:$I$41,MATCH('Disposed Waste by Resin'!$A793,'Resin Fractions'!$A$24:$A$41,0),MATCH('Disposed Waste by Resin'!K$1,'Resin Fractions'!$A$24:$I$24,0)))*$E793</f>
        <v>2939.6128121459133</v>
      </c>
      <c r="L793" s="9">
        <f>(INDEX('Resin Fractions'!$A$24:$I$41,MATCH('Disposed Waste by Resin'!$A793,'Resin Fractions'!$A$24:$A$41,0),MATCH('Disposed Waste by Resin'!L$1,'Resin Fractions'!$A$24:$I$24,0)))*$E793</f>
        <v>1446.4762225447339</v>
      </c>
      <c r="M793" s="9">
        <f>(INDEX('Resin Fractions'!$A$24:$I$41,MATCH('Disposed Waste by Resin'!$A793,'Resin Fractions'!$A$24:$A$41,0),MATCH('Disposed Waste by Resin'!M$1,'Resin Fractions'!$A$24:$I$24,0)))*$E793</f>
        <v>25027.06300351927</v>
      </c>
    </row>
    <row r="794" spans="1:13" x14ac:dyDescent="0.2">
      <c r="A794" s="37">
        <f>'DRS County Waste Raw'!A793</f>
        <v>2008</v>
      </c>
      <c r="B794" s="63" t="str">
        <f>'DRS County Waste Raw'!B793</f>
        <v>tehama</v>
      </c>
      <c r="C794" s="63" t="str">
        <f>'DRS County Waste Raw'!C793</f>
        <v>Central Valley </v>
      </c>
      <c r="D794" s="63">
        <f>'DRS County Waste Raw'!D793</f>
        <v>62365</v>
      </c>
      <c r="E794" s="68">
        <f>'DRS County Waste Raw'!E793</f>
        <v>40325.136116152447</v>
      </c>
      <c r="F794" s="9">
        <f>(INDEX('Resin Fractions'!$A$24:$I$41,MATCH('Disposed Waste by Resin'!$A794,'Resin Fractions'!$A$24:$A$41,0),MATCH('Disposed Waste by Resin'!F$1,'Resin Fractions'!$A$24:$I$24,0)))*$E794</f>
        <v>331.37980865090645</v>
      </c>
      <c r="G794" s="9">
        <f>(INDEX('Resin Fractions'!$A$24:$I$41,MATCH('Disposed Waste by Resin'!$A794,'Resin Fractions'!$A$24:$A$41,0),MATCH('Disposed Waste by Resin'!G$1,'Resin Fractions'!$A$24:$I$24,0)))*$E794</f>
        <v>623.98362808441118</v>
      </c>
      <c r="H794" s="9">
        <f>(INDEX('Resin Fractions'!$A$24:$I$41,MATCH('Disposed Waste by Resin'!$A794,'Resin Fractions'!$A$24:$A$41,0),MATCH('Disposed Waste by Resin'!H$1,'Resin Fractions'!$A$24:$I$24,0)))*$E794</f>
        <v>865.63369461361515</v>
      </c>
      <c r="I794" s="9">
        <f>(INDEX('Resin Fractions'!$A$24:$I$41,MATCH('Disposed Waste by Resin'!$A794,'Resin Fractions'!$A$24:$A$41,0),MATCH('Disposed Waste by Resin'!I$1,'Resin Fractions'!$A$24:$I$24,0)))*$E794</f>
        <v>1289.6636054692094</v>
      </c>
      <c r="J794" s="9">
        <f>(INDEX('Resin Fractions'!$A$24:$I$41,MATCH('Disposed Waste by Resin'!$A794,'Resin Fractions'!$A$24:$A$41,0),MATCH('Disposed Waste by Resin'!J$1,'Resin Fractions'!$A$24:$I$24,0)))*$E794</f>
        <v>77.554773178613232</v>
      </c>
      <c r="K794" s="9">
        <f>(INDEX('Resin Fractions'!$A$24:$I$41,MATCH('Disposed Waste by Resin'!$A794,'Resin Fractions'!$A$24:$A$41,0),MATCH('Disposed Waste by Resin'!K$1,'Resin Fractions'!$A$24:$I$24,0)))*$E794</f>
        <v>454.05411465671483</v>
      </c>
      <c r="L794" s="9">
        <f>(INDEX('Resin Fractions'!$A$24:$I$41,MATCH('Disposed Waste by Resin'!$A794,'Resin Fractions'!$A$24:$A$41,0),MATCH('Disposed Waste by Resin'!L$1,'Resin Fractions'!$A$24:$I$24,0)))*$E794</f>
        <v>223.42346511957507</v>
      </c>
      <c r="M794" s="9">
        <f>(INDEX('Resin Fractions'!$A$24:$I$41,MATCH('Disposed Waste by Resin'!$A794,'Resin Fractions'!$A$24:$A$41,0),MATCH('Disposed Waste by Resin'!M$1,'Resin Fractions'!$A$24:$I$24,0)))*$E794</f>
        <v>3865.6930897730449</v>
      </c>
    </row>
    <row r="795" spans="1:13" x14ac:dyDescent="0.2">
      <c r="A795" s="37">
        <f>'DRS County Waste Raw'!A794</f>
        <v>2008</v>
      </c>
      <c r="B795" s="63" t="str">
        <f>'DRS County Waste Raw'!B794</f>
        <v>trinity</v>
      </c>
      <c r="C795" s="63" t="str">
        <f>'DRS County Waste Raw'!C794</f>
        <v>Mountain </v>
      </c>
      <c r="D795" s="63">
        <f>'DRS County Waste Raw'!D794</f>
        <v>13759</v>
      </c>
      <c r="E795" s="68">
        <f>'DRS County Waste Raw'!E794</f>
        <v>7274.7096188747719</v>
      </c>
      <c r="F795" s="9">
        <f>(INDEX('Resin Fractions'!$A$24:$I$41,MATCH('Disposed Waste by Resin'!$A795,'Resin Fractions'!$A$24:$A$41,0),MATCH('Disposed Waste by Resin'!F$1,'Resin Fractions'!$A$24:$I$24,0)))*$E795</f>
        <v>59.781369976033758</v>
      </c>
      <c r="G795" s="9">
        <f>(INDEX('Resin Fractions'!$A$24:$I$41,MATCH('Disposed Waste by Resin'!$A795,'Resin Fractions'!$A$24:$A$41,0),MATCH('Disposed Waste by Resin'!G$1,'Resin Fractions'!$A$24:$I$24,0)))*$E795</f>
        <v>112.56749854907009</v>
      </c>
      <c r="H795" s="9">
        <f>(INDEX('Resin Fractions'!$A$24:$I$41,MATCH('Disposed Waste by Resin'!$A795,'Resin Fractions'!$A$24:$A$41,0),MATCH('Disposed Waste by Resin'!H$1,'Resin Fractions'!$A$24:$I$24,0)))*$E795</f>
        <v>156.16150052139272</v>
      </c>
      <c r="I795" s="9">
        <f>(INDEX('Resin Fractions'!$A$24:$I$41,MATCH('Disposed Waste by Resin'!$A795,'Resin Fractions'!$A$24:$A$41,0),MATCH('Disposed Waste by Resin'!I$1,'Resin Fractions'!$A$24:$I$24,0)))*$E795</f>
        <v>232.65707544782708</v>
      </c>
      <c r="J795" s="9">
        <f>(INDEX('Resin Fractions'!$A$24:$I$41,MATCH('Disposed Waste by Resin'!$A795,'Resin Fractions'!$A$24:$A$41,0),MATCH('Disposed Waste by Resin'!J$1,'Resin Fractions'!$A$24:$I$24,0)))*$E795</f>
        <v>13.990986981594345</v>
      </c>
      <c r="K795" s="9">
        <f>(INDEX('Resin Fractions'!$A$24:$I$41,MATCH('Disposed Waste by Resin'!$A795,'Resin Fractions'!$A$24:$A$41,0),MATCH('Disposed Waste by Resin'!K$1,'Resin Fractions'!$A$24:$I$24,0)))*$E795</f>
        <v>81.911982289869897</v>
      </c>
      <c r="L795" s="9">
        <f>(INDEX('Resin Fractions'!$A$24:$I$41,MATCH('Disposed Waste by Resin'!$A795,'Resin Fractions'!$A$24:$A$41,0),MATCH('Disposed Waste by Resin'!L$1,'Resin Fractions'!$A$24:$I$24,0)))*$E795</f>
        <v>40.30589818980588</v>
      </c>
      <c r="M795" s="9">
        <f>(INDEX('Resin Fractions'!$A$24:$I$41,MATCH('Disposed Waste by Resin'!$A795,'Resin Fractions'!$A$24:$A$41,0),MATCH('Disposed Waste by Resin'!M$1,'Resin Fractions'!$A$24:$I$24,0)))*$E795</f>
        <v>697.37631195559368</v>
      </c>
    </row>
    <row r="796" spans="1:13" x14ac:dyDescent="0.2">
      <c r="A796" s="37">
        <f>'DRS County Waste Raw'!A795</f>
        <v>2008</v>
      </c>
      <c r="B796" s="63" t="str">
        <f>'DRS County Waste Raw'!B795</f>
        <v>tulare</v>
      </c>
      <c r="C796" s="63" t="str">
        <f>'DRS County Waste Raw'!C795</f>
        <v>Central Valley </v>
      </c>
      <c r="D796" s="63">
        <f>'DRS County Waste Raw'!D795</f>
        <v>427531</v>
      </c>
      <c r="E796" s="68">
        <f>'DRS County Waste Raw'!E795</f>
        <v>321600.88021778577</v>
      </c>
      <c r="F796" s="9">
        <f>(INDEX('Resin Fractions'!$A$24:$I$41,MATCH('Disposed Waste by Resin'!$A796,'Resin Fractions'!$A$24:$A$41,0),MATCH('Disposed Waste by Resin'!F$1,'Resin Fractions'!$A$24:$I$24,0)))*$E796</f>
        <v>2642.8190556273148</v>
      </c>
      <c r="G796" s="9">
        <f>(INDEX('Resin Fractions'!$A$24:$I$41,MATCH('Disposed Waste by Resin'!$A796,'Resin Fractions'!$A$24:$A$41,0),MATCH('Disposed Waste by Resin'!G$1,'Resin Fractions'!$A$24:$I$24,0)))*$E796</f>
        <v>4976.3919818004833</v>
      </c>
      <c r="H796" s="9">
        <f>(INDEX('Resin Fractions'!$A$24:$I$41,MATCH('Disposed Waste by Resin'!$A796,'Resin Fractions'!$A$24:$A$41,0),MATCH('Disposed Waste by Resin'!H$1,'Resin Fractions'!$A$24:$I$24,0)))*$E796</f>
        <v>6903.5987214536044</v>
      </c>
      <c r="I796" s="9">
        <f>(INDEX('Resin Fractions'!$A$24:$I$41,MATCH('Disposed Waste by Resin'!$A796,'Resin Fractions'!$A$24:$A$41,0),MATCH('Disposed Waste by Resin'!I$1,'Resin Fractions'!$A$24:$I$24,0)))*$E796</f>
        <v>10285.320538263673</v>
      </c>
      <c r="J796" s="9">
        <f>(INDEX('Resin Fractions'!$A$24:$I$41,MATCH('Disposed Waste by Resin'!$A796,'Resin Fractions'!$A$24:$A$41,0),MATCH('Disposed Waste by Resin'!J$1,'Resin Fractions'!$A$24:$I$24,0)))*$E796</f>
        <v>618.5145475390525</v>
      </c>
      <c r="K796" s="9">
        <f>(INDEX('Resin Fractions'!$A$24:$I$41,MATCH('Disposed Waste by Resin'!$A796,'Resin Fractions'!$A$24:$A$41,0),MATCH('Disposed Waste by Resin'!K$1,'Resin Fractions'!$A$24:$I$24,0)))*$E796</f>
        <v>3621.1707387545839</v>
      </c>
      <c r="L796" s="9">
        <f>(INDEX('Resin Fractions'!$A$24:$I$41,MATCH('Disposed Waste by Resin'!$A796,'Resin Fractions'!$A$24:$A$41,0),MATCH('Disposed Waste by Resin'!L$1,'Resin Fractions'!$A$24:$I$24,0)))*$E796</f>
        <v>1781.8460137815114</v>
      </c>
      <c r="M796" s="9">
        <f>(INDEX('Resin Fractions'!$A$24:$I$41,MATCH('Disposed Waste by Resin'!$A796,'Resin Fractions'!$A$24:$A$41,0),MATCH('Disposed Waste by Resin'!M$1,'Resin Fractions'!$A$24:$I$24,0)))*$E796</f>
        <v>30829.66159722022</v>
      </c>
    </row>
    <row r="797" spans="1:13" x14ac:dyDescent="0.2">
      <c r="A797" s="37">
        <f>'DRS County Waste Raw'!A796</f>
        <v>2008</v>
      </c>
      <c r="B797" s="63" t="str">
        <f>'DRS County Waste Raw'!B796</f>
        <v>tuolumne</v>
      </c>
      <c r="C797" s="63" t="str">
        <f>'DRS County Waste Raw'!C796</f>
        <v>Mountain </v>
      </c>
      <c r="D797" s="63">
        <f>'DRS County Waste Raw'!D796</f>
        <v>56098</v>
      </c>
      <c r="E797" s="68">
        <f>'DRS County Waste Raw'!E796</f>
        <v>39284.718693284944</v>
      </c>
      <c r="F797" s="9">
        <f>(INDEX('Resin Fractions'!$A$24:$I$41,MATCH('Disposed Waste by Resin'!$A797,'Resin Fractions'!$A$24:$A$41,0),MATCH('Disposed Waste by Resin'!F$1,'Resin Fractions'!$A$24:$I$24,0)))*$E797</f>
        <v>322.82997200525153</v>
      </c>
      <c r="G797" s="9">
        <f>(INDEX('Resin Fractions'!$A$24:$I$41,MATCH('Disposed Waste by Resin'!$A797,'Resin Fractions'!$A$24:$A$41,0),MATCH('Disposed Waste by Resin'!G$1,'Resin Fractions'!$A$24:$I$24,0)))*$E797</f>
        <v>607.88440311532167</v>
      </c>
      <c r="H797" s="9">
        <f>(INDEX('Resin Fractions'!$A$24:$I$41,MATCH('Disposed Waste by Resin'!$A797,'Resin Fractions'!$A$24:$A$41,0),MATCH('Disposed Waste by Resin'!H$1,'Resin Fractions'!$A$24:$I$24,0)))*$E797</f>
        <v>843.29972467727009</v>
      </c>
      <c r="I797" s="9">
        <f>(INDEX('Resin Fractions'!$A$24:$I$41,MATCH('Disposed Waste by Resin'!$A797,'Resin Fractions'!$A$24:$A$41,0),MATCH('Disposed Waste by Resin'!I$1,'Resin Fractions'!$A$24:$I$24,0)))*$E797</f>
        <v>1256.3893598249194</v>
      </c>
      <c r="J797" s="9">
        <f>(INDEX('Resin Fractions'!$A$24:$I$41,MATCH('Disposed Waste by Resin'!$A797,'Resin Fractions'!$A$24:$A$41,0),MATCH('Disposed Waste by Resin'!J$1,'Resin Fractions'!$A$24:$I$24,0)))*$E797</f>
        <v>75.553804427778786</v>
      </c>
      <c r="K797" s="9">
        <f>(INDEX('Resin Fractions'!$A$24:$I$41,MATCH('Disposed Waste by Resin'!$A797,'Resin Fractions'!$A$24:$A$41,0),MATCH('Disposed Waste by Resin'!K$1,'Resin Fractions'!$A$24:$I$24,0)))*$E797</f>
        <v>442.3391929648746</v>
      </c>
      <c r="L797" s="9">
        <f>(INDEX('Resin Fractions'!$A$24:$I$41,MATCH('Disposed Waste by Resin'!$A797,'Resin Fractions'!$A$24:$A$41,0),MATCH('Disposed Waste by Resin'!L$1,'Resin Fractions'!$A$24:$I$24,0)))*$E797</f>
        <v>217.65897953623377</v>
      </c>
      <c r="M797" s="9">
        <f>(INDEX('Resin Fractions'!$A$24:$I$41,MATCH('Disposed Waste by Resin'!$A797,'Resin Fractions'!$A$24:$A$41,0),MATCH('Disposed Waste by Resin'!M$1,'Resin Fractions'!$A$24:$I$24,0)))*$E797</f>
        <v>3765.9554365516497</v>
      </c>
    </row>
    <row r="798" spans="1:13" x14ac:dyDescent="0.2">
      <c r="A798" s="37">
        <f>'DRS County Waste Raw'!A797</f>
        <v>2008</v>
      </c>
      <c r="B798" s="63" t="str">
        <f>'DRS County Waste Raw'!B797</f>
        <v>ventura</v>
      </c>
      <c r="C798" s="63" t="str">
        <f>'DRS County Waste Raw'!C797</f>
        <v>Southern </v>
      </c>
      <c r="D798" s="63">
        <f>'DRS County Waste Raw'!D797</f>
        <v>808970</v>
      </c>
      <c r="E798" s="68">
        <f>'DRS County Waste Raw'!E797</f>
        <v>788793.12159709609</v>
      </c>
      <c r="F798" s="9">
        <f>(INDEX('Resin Fractions'!$A$24:$I$41,MATCH('Disposed Waste by Resin'!$A798,'Resin Fractions'!$A$24:$A$41,0),MATCH('Disposed Waste by Resin'!F$1,'Resin Fractions'!$A$24:$I$24,0)))*$E798</f>
        <v>6482.0640145414336</v>
      </c>
      <c r="G798" s="9">
        <f>(INDEX('Resin Fractions'!$A$24:$I$41,MATCH('Disposed Waste by Resin'!$A798,'Resin Fractions'!$A$24:$A$41,0),MATCH('Disposed Waste by Resin'!G$1,'Resin Fractions'!$A$24:$I$24,0)))*$E798</f>
        <v>12205.637506206291</v>
      </c>
      <c r="H798" s="9">
        <f>(INDEX('Resin Fractions'!$A$24:$I$41,MATCH('Disposed Waste by Resin'!$A798,'Resin Fractions'!$A$24:$A$41,0),MATCH('Disposed Waste by Resin'!H$1,'Resin Fractions'!$A$24:$I$24,0)))*$E798</f>
        <v>16932.513312965591</v>
      </c>
      <c r="I798" s="9">
        <f>(INDEX('Resin Fractions'!$A$24:$I$41,MATCH('Disposed Waste by Resin'!$A798,'Resin Fractions'!$A$24:$A$41,0),MATCH('Disposed Waste by Resin'!I$1,'Resin Fractions'!$A$24:$I$24,0)))*$E798</f>
        <v>25226.890201636481</v>
      </c>
      <c r="J798" s="9">
        <f>(INDEX('Resin Fractions'!$A$24:$I$41,MATCH('Disposed Waste by Resin'!$A798,'Resin Fractions'!$A$24:$A$41,0),MATCH('Disposed Waste by Resin'!J$1,'Resin Fractions'!$A$24:$I$24,0)))*$E798</f>
        <v>1517.0357132609711</v>
      </c>
      <c r="K798" s="9">
        <f>(INDEX('Resin Fractions'!$A$24:$I$41,MATCH('Disposed Waste by Resin'!$A798,'Resin Fractions'!$A$24:$A$41,0),MATCH('Disposed Waste by Resin'!K$1,'Resin Fractions'!$A$24:$I$24,0)))*$E798</f>
        <v>8881.6752271448659</v>
      </c>
      <c r="L798" s="9">
        <f>(INDEX('Resin Fractions'!$A$24:$I$41,MATCH('Disposed Waste by Resin'!$A798,'Resin Fractions'!$A$24:$A$41,0),MATCH('Disposed Waste by Resin'!L$1,'Resin Fractions'!$A$24:$I$24,0)))*$E798</f>
        <v>4370.3483599431102</v>
      </c>
      <c r="M798" s="9">
        <f>(INDEX('Resin Fractions'!$A$24:$I$41,MATCH('Disposed Waste by Resin'!$A798,'Resin Fractions'!$A$24:$A$41,0),MATCH('Disposed Waste by Resin'!M$1,'Resin Fractions'!$A$24:$I$24,0)))*$E798</f>
        <v>75616.164335698733</v>
      </c>
    </row>
    <row r="799" spans="1:13" x14ac:dyDescent="0.2">
      <c r="A799" s="37">
        <f>'DRS County Waste Raw'!A798</f>
        <v>2008</v>
      </c>
      <c r="B799" s="63" t="str">
        <f>'DRS County Waste Raw'!B798</f>
        <v>yolo</v>
      </c>
      <c r="C799" s="63" t="str">
        <f>'DRS County Waste Raw'!C798</f>
        <v>Central Valley </v>
      </c>
      <c r="D799" s="63">
        <f>'DRS County Waste Raw'!D798</f>
        <v>196219</v>
      </c>
      <c r="E799" s="68">
        <f>'DRS County Waste Raw'!E798</f>
        <v>167922.24137931029</v>
      </c>
      <c r="F799" s="9">
        <f>(INDEX('Resin Fractions'!$A$24:$I$41,MATCH('Disposed Waste by Resin'!$A799,'Resin Fractions'!$A$24:$A$41,0),MATCH('Disposed Waste by Resin'!F$1,'Resin Fractions'!$A$24:$I$24,0)))*$E799</f>
        <v>1379.9343430912277</v>
      </c>
      <c r="G799" s="9">
        <f>(INDEX('Resin Fractions'!$A$24:$I$41,MATCH('Disposed Waste by Resin'!$A799,'Resin Fractions'!$A$24:$A$41,0),MATCH('Disposed Waste by Resin'!G$1,'Resin Fractions'!$A$24:$I$24,0)))*$E799</f>
        <v>2598.3974142112766</v>
      </c>
      <c r="H799" s="9">
        <f>(INDEX('Resin Fractions'!$A$24:$I$41,MATCH('Disposed Waste by Resin'!$A799,'Resin Fractions'!$A$24:$A$41,0),MATCH('Disposed Waste by Resin'!H$1,'Resin Fractions'!$A$24:$I$24,0)))*$E799</f>
        <v>3604.6784763299852</v>
      </c>
      <c r="I799" s="9">
        <f>(INDEX('Resin Fractions'!$A$24:$I$41,MATCH('Disposed Waste by Resin'!$A799,'Resin Fractions'!$A$24:$A$41,0),MATCH('Disposed Waste by Resin'!I$1,'Resin Fractions'!$A$24:$I$24,0)))*$E799</f>
        <v>5370.4270862700605</v>
      </c>
      <c r="J799" s="9">
        <f>(INDEX('Resin Fractions'!$A$24:$I$41,MATCH('Disposed Waste by Resin'!$A799,'Resin Fractions'!$A$24:$A$41,0),MATCH('Disposed Waste by Resin'!J$1,'Resin Fractions'!$A$24:$I$24,0)))*$E799</f>
        <v>322.95418183598514</v>
      </c>
      <c r="K799" s="9">
        <f>(INDEX('Resin Fractions'!$A$24:$I$41,MATCH('Disposed Waste by Resin'!$A799,'Resin Fractions'!$A$24:$A$41,0),MATCH('Disposed Waste by Resin'!K$1,'Resin Fractions'!$A$24:$I$24,0)))*$E799</f>
        <v>1890.7756298958468</v>
      </c>
      <c r="L799" s="9">
        <f>(INDEX('Resin Fractions'!$A$24:$I$41,MATCH('Disposed Waste by Resin'!$A799,'Resin Fractions'!$A$24:$A$41,0),MATCH('Disposed Waste by Resin'!L$1,'Resin Fractions'!$A$24:$I$24,0)))*$E799</f>
        <v>930.38170860837477</v>
      </c>
      <c r="M799" s="9">
        <f>(INDEX('Resin Fractions'!$A$24:$I$41,MATCH('Disposed Waste by Resin'!$A799,'Resin Fractions'!$A$24:$A$41,0),MATCH('Disposed Waste by Resin'!M$1,'Resin Fractions'!$A$24:$I$24,0)))*$E799</f>
        <v>16097.548840242756</v>
      </c>
    </row>
    <row r="800" spans="1:13" x14ac:dyDescent="0.2">
      <c r="A800" s="37">
        <f>'DRS County Waste Raw'!A799</f>
        <v>2008</v>
      </c>
      <c r="B800" s="63" t="str">
        <f>'DRS County Waste Raw'!B799</f>
        <v>yuba</v>
      </c>
      <c r="C800" s="63" t="str">
        <f>'DRS County Waste Raw'!C799</f>
        <v>Central Valley </v>
      </c>
      <c r="D800" s="63">
        <f>'DRS County Waste Raw'!D799</f>
        <v>70820</v>
      </c>
      <c r="E800" s="68">
        <f>'DRS County Waste Raw'!E799</f>
        <v>124165.78039927399</v>
      </c>
      <c r="F800" s="9">
        <f>(INDEX('Resin Fractions'!$A$24:$I$41,MATCH('Disposed Waste by Resin'!$A800,'Resin Fractions'!$A$24:$A$41,0),MATCH('Disposed Waste by Resin'!F$1,'Resin Fractions'!$A$24:$I$24,0)))*$E800</f>
        <v>1020.3569414170092</v>
      </c>
      <c r="G800" s="9">
        <f>(INDEX('Resin Fractions'!$A$24:$I$41,MATCH('Disposed Waste by Resin'!$A800,'Resin Fractions'!$A$24:$A$41,0),MATCH('Disposed Waste by Resin'!G$1,'Resin Fractions'!$A$24:$I$24,0)))*$E800</f>
        <v>1921.3181057667223</v>
      </c>
      <c r="H800" s="9">
        <f>(INDEX('Resin Fractions'!$A$24:$I$41,MATCH('Disposed Waste by Resin'!$A800,'Resin Fractions'!$A$24:$A$41,0),MATCH('Disposed Waste by Resin'!H$1,'Resin Fractions'!$A$24:$I$24,0)))*$E800</f>
        <v>2665.3867434449608</v>
      </c>
      <c r="I800" s="9">
        <f>(INDEX('Resin Fractions'!$A$24:$I$41,MATCH('Disposed Waste by Resin'!$A800,'Resin Fractions'!$A$24:$A$41,0),MATCH('Disposed Waste by Resin'!I$1,'Resin Fractions'!$A$24:$I$24,0)))*$E800</f>
        <v>3971.0241166795231</v>
      </c>
      <c r="J800" s="9">
        <f>(INDEX('Resin Fractions'!$A$24:$I$41,MATCH('Disposed Waste by Resin'!$A800,'Resin Fractions'!$A$24:$A$41,0),MATCH('Disposed Waste by Resin'!J$1,'Resin Fractions'!$A$24:$I$24,0)))*$E800</f>
        <v>238.80015947556808</v>
      </c>
      <c r="K800" s="9">
        <f>(INDEX('Resin Fractions'!$A$24:$I$41,MATCH('Disposed Waste by Resin'!$A800,'Resin Fractions'!$A$24:$A$41,0),MATCH('Disposed Waste by Resin'!K$1,'Resin Fractions'!$A$24:$I$24,0)))*$E800</f>
        <v>1398.0853859354968</v>
      </c>
      <c r="L800" s="9">
        <f>(INDEX('Resin Fractions'!$A$24:$I$41,MATCH('Disposed Waste by Resin'!$A800,'Resin Fractions'!$A$24:$A$41,0),MATCH('Disposed Waste by Resin'!L$1,'Resin Fractions'!$A$24:$I$24,0)))*$E800</f>
        <v>687.94681377330767</v>
      </c>
      <c r="M800" s="9">
        <f>(INDEX('Resin Fractions'!$A$24:$I$41,MATCH('Disposed Waste by Resin'!$A800,'Resin Fractions'!$A$24:$A$41,0),MATCH('Disposed Waste by Resin'!M$1,'Resin Fractions'!$A$24:$I$24,0)))*$E800</f>
        <v>11902.918266492587</v>
      </c>
    </row>
    <row r="801" spans="1:13" x14ac:dyDescent="0.2">
      <c r="A801" s="37">
        <f>'DRS County Waste Raw'!A800</f>
        <v>2007</v>
      </c>
      <c r="B801" s="63" t="str">
        <f>'DRS County Waste Raw'!B800</f>
        <v>alameda</v>
      </c>
      <c r="C801" s="63" t="str">
        <f>'DRS County Waste Raw'!C800</f>
        <v>Bay Area </v>
      </c>
      <c r="D801" s="63">
        <f>'DRS County Waste Raw'!D800</f>
        <v>1470622</v>
      </c>
      <c r="E801" s="68">
        <f>'DRS County Waste Raw'!E800</f>
        <v>1407534.255898366</v>
      </c>
      <c r="F801" s="9">
        <f>(INDEX('Resin Fractions'!$A$24:$I$41,MATCH('Disposed Waste by Resin'!$A801,'Resin Fractions'!$A$24:$A$41,0),MATCH('Disposed Waste by Resin'!F$1,'Resin Fractions'!$A$24:$I$24,0)))*$E801</f>
        <v>11442.219514482229</v>
      </c>
      <c r="G801" s="9">
        <f>(INDEX('Resin Fractions'!$A$24:$I$41,MATCH('Disposed Waste by Resin'!$A801,'Resin Fractions'!$A$24:$A$41,0),MATCH('Disposed Waste by Resin'!G$1,'Resin Fractions'!$A$24:$I$24,0)))*$E801</f>
        <v>22025.017824320777</v>
      </c>
      <c r="H801" s="9">
        <f>(INDEX('Resin Fractions'!$A$24:$I$41,MATCH('Disposed Waste by Resin'!$A801,'Resin Fractions'!$A$24:$A$41,0),MATCH('Disposed Waste by Resin'!H$1,'Resin Fractions'!$A$24:$I$24,0)))*$E801</f>
        <v>29510.935283038911</v>
      </c>
      <c r="I801" s="9">
        <f>(INDEX('Resin Fractions'!$A$24:$I$41,MATCH('Disposed Waste by Resin'!$A801,'Resin Fractions'!$A$24:$A$41,0),MATCH('Disposed Waste by Resin'!I$1,'Resin Fractions'!$A$24:$I$24,0)))*$E801</f>
        <v>46314.957716535842</v>
      </c>
      <c r="J801" s="9">
        <f>(INDEX('Resin Fractions'!$A$24:$I$41,MATCH('Disposed Waste by Resin'!$A801,'Resin Fractions'!$A$24:$A$41,0),MATCH('Disposed Waste by Resin'!J$1,'Resin Fractions'!$A$24:$I$24,0)))*$E801</f>
        <v>2654.6248987028848</v>
      </c>
      <c r="K801" s="9">
        <f>(INDEX('Resin Fractions'!$A$24:$I$41,MATCH('Disposed Waste by Resin'!$A801,'Resin Fractions'!$A$24:$A$41,0),MATCH('Disposed Waste by Resin'!K$1,'Resin Fractions'!$A$24:$I$24,0)))*$E801</f>
        <v>14971.856059437765</v>
      </c>
      <c r="L801" s="9">
        <f>(INDEX('Resin Fractions'!$A$24:$I$41,MATCH('Disposed Waste by Resin'!$A801,'Resin Fractions'!$A$24:$A$41,0),MATCH('Disposed Waste by Resin'!L$1,'Resin Fractions'!$A$24:$I$24,0)))*$E801</f>
        <v>7676.0560278430376</v>
      </c>
      <c r="M801" s="9">
        <f>(INDEX('Resin Fractions'!$A$24:$I$41,MATCH('Disposed Waste by Resin'!$A801,'Resin Fractions'!$A$24:$A$41,0),MATCH('Disposed Waste by Resin'!M$1,'Resin Fractions'!$A$24:$I$24,0)))*$E801</f>
        <v>134595.66732436145</v>
      </c>
    </row>
    <row r="802" spans="1:13" x14ac:dyDescent="0.2">
      <c r="A802" s="37">
        <f>'DRS County Waste Raw'!A801</f>
        <v>2007</v>
      </c>
      <c r="B802" s="63" t="str">
        <f>'DRS County Waste Raw'!B801</f>
        <v>alpine</v>
      </c>
      <c r="C802" s="63" t="str">
        <f>'DRS County Waste Raw'!C801</f>
        <v>Mountain </v>
      </c>
      <c r="D802" s="63">
        <f>'DRS County Waste Raw'!D801</f>
        <v>1252</v>
      </c>
      <c r="E802" s="68">
        <f>'DRS County Waste Raw'!E801</f>
        <v>2272.0508166969148</v>
      </c>
      <c r="F802" s="9">
        <f>(INDEX('Resin Fractions'!$A$24:$I$41,MATCH('Disposed Waste by Resin'!$A802,'Resin Fractions'!$A$24:$A$41,0),MATCH('Disposed Waste by Resin'!F$1,'Resin Fractions'!$A$24:$I$24,0)))*$E802</f>
        <v>18.470104072963974</v>
      </c>
      <c r="G802" s="9">
        <f>(INDEX('Resin Fractions'!$A$24:$I$41,MATCH('Disposed Waste by Resin'!$A802,'Resin Fractions'!$A$24:$A$41,0),MATCH('Disposed Waste by Resin'!G$1,'Resin Fractions'!$A$24:$I$24,0)))*$E802</f>
        <v>35.552924929399026</v>
      </c>
      <c r="H802" s="9">
        <f>(INDEX('Resin Fractions'!$A$24:$I$41,MATCH('Disposed Waste by Resin'!$A802,'Resin Fractions'!$A$24:$A$41,0),MATCH('Disposed Waste by Resin'!H$1,'Resin Fractions'!$A$24:$I$24,0)))*$E802</f>
        <v>47.636740868180951</v>
      </c>
      <c r="I802" s="9">
        <f>(INDEX('Resin Fractions'!$A$24:$I$41,MATCH('Disposed Waste by Resin'!$A802,'Resin Fractions'!$A$24:$A$41,0),MATCH('Disposed Waste by Resin'!I$1,'Resin Fractions'!$A$24:$I$24,0)))*$E802</f>
        <v>74.761901576579945</v>
      </c>
      <c r="J802" s="9">
        <f>(INDEX('Resin Fractions'!$A$24:$I$41,MATCH('Disposed Waste by Resin'!$A802,'Resin Fractions'!$A$24:$A$41,0),MATCH('Disposed Waste by Resin'!J$1,'Resin Fractions'!$A$24:$I$24,0)))*$E802</f>
        <v>4.28511252486161</v>
      </c>
      <c r="K802" s="9">
        <f>(INDEX('Resin Fractions'!$A$24:$I$41,MATCH('Disposed Waste by Resin'!$A802,'Resin Fractions'!$A$24:$A$41,0),MATCH('Disposed Waste by Resin'!K$1,'Resin Fractions'!$A$24:$I$24,0)))*$E802</f>
        <v>24.167666005118161</v>
      </c>
      <c r="L802" s="9">
        <f>(INDEX('Resin Fractions'!$A$24:$I$41,MATCH('Disposed Waste by Resin'!$A802,'Resin Fractions'!$A$24:$A$41,0),MATCH('Disposed Waste by Resin'!L$1,'Resin Fractions'!$A$24:$I$24,0)))*$E802</f>
        <v>12.390738835653154</v>
      </c>
      <c r="M802" s="9">
        <f>(INDEX('Resin Fractions'!$A$24:$I$41,MATCH('Disposed Waste by Resin'!$A802,'Resin Fractions'!$A$24:$A$41,0),MATCH('Disposed Waste by Resin'!M$1,'Resin Fractions'!$A$24:$I$24,0)))*$E802</f>
        <v>217.26518881275686</v>
      </c>
    </row>
    <row r="803" spans="1:13" x14ac:dyDescent="0.2">
      <c r="A803" s="37">
        <f>'DRS County Waste Raw'!A802</f>
        <v>2007</v>
      </c>
      <c r="B803" s="63" t="str">
        <f>'DRS County Waste Raw'!B802</f>
        <v>amador</v>
      </c>
      <c r="C803" s="63" t="str">
        <f>'DRS County Waste Raw'!C802</f>
        <v>Mountain </v>
      </c>
      <c r="D803" s="63">
        <f>'DRS County Waste Raw'!D802</f>
        <v>38025</v>
      </c>
      <c r="E803" s="68">
        <f>'DRS County Waste Raw'!E802</f>
        <v>37395.617059891098</v>
      </c>
      <c r="F803" s="9">
        <f>(INDEX('Resin Fractions'!$A$24:$I$41,MATCH('Disposed Waste by Resin'!$A803,'Resin Fractions'!$A$24:$A$41,0),MATCH('Disposed Waste by Resin'!F$1,'Resin Fractions'!$A$24:$I$24,0)))*$E803</f>
        <v>303.99889557621333</v>
      </c>
      <c r="G803" s="9">
        <f>(INDEX('Resin Fractions'!$A$24:$I$41,MATCH('Disposed Waste by Resin'!$A803,'Resin Fractions'!$A$24:$A$41,0),MATCH('Disposed Waste by Resin'!G$1,'Resin Fractions'!$A$24:$I$24,0)))*$E803</f>
        <v>585.16453780365271</v>
      </c>
      <c r="H803" s="9">
        <f>(INDEX('Resin Fractions'!$A$24:$I$41,MATCH('Disposed Waste by Resin'!$A803,'Resin Fractions'!$A$24:$A$41,0),MATCH('Disposed Waste by Resin'!H$1,'Resin Fractions'!$A$24:$I$24,0)))*$E803</f>
        <v>784.05170623672439</v>
      </c>
      <c r="I803" s="9">
        <f>(INDEX('Resin Fractions'!$A$24:$I$41,MATCH('Disposed Waste by Resin'!$A803,'Resin Fractions'!$A$24:$A$41,0),MATCH('Disposed Waste by Resin'!I$1,'Resin Fractions'!$A$24:$I$24,0)))*$E803</f>
        <v>1230.5039224833499</v>
      </c>
      <c r="J803" s="9">
        <f>(INDEX('Resin Fractions'!$A$24:$I$41,MATCH('Disposed Waste by Resin'!$A803,'Resin Fractions'!$A$24:$A$41,0),MATCH('Disposed Waste by Resin'!J$1,'Resin Fractions'!$A$24:$I$24,0)))*$E803</f>
        <v>70.528540057580926</v>
      </c>
      <c r="K803" s="9">
        <f>(INDEX('Resin Fractions'!$A$24:$I$41,MATCH('Disposed Waste by Resin'!$A803,'Resin Fractions'!$A$24:$A$41,0),MATCH('Disposed Waste by Resin'!K$1,'Resin Fractions'!$A$24:$I$24,0)))*$E803</f>
        <v>397.77489857054837</v>
      </c>
      <c r="L803" s="9">
        <f>(INDEX('Resin Fractions'!$A$24:$I$41,MATCH('Disposed Waste by Resin'!$A803,'Resin Fractions'!$A$24:$A$41,0),MATCH('Disposed Waste by Resin'!L$1,'Resin Fractions'!$A$24:$I$24,0)))*$E803</f>
        <v>203.93880329702904</v>
      </c>
      <c r="M803" s="9">
        <f>(INDEX('Resin Fractions'!$A$24:$I$41,MATCH('Disposed Waste by Resin'!$A803,'Resin Fractions'!$A$24:$A$41,0),MATCH('Disposed Waste by Resin'!M$1,'Resin Fractions'!$A$24:$I$24,0)))*$E803</f>
        <v>3575.9613040250988</v>
      </c>
    </row>
    <row r="804" spans="1:13" x14ac:dyDescent="0.2">
      <c r="A804" s="37">
        <f>'DRS County Waste Raw'!A803</f>
        <v>2007</v>
      </c>
      <c r="B804" s="63" t="str">
        <f>'DRS County Waste Raw'!B803</f>
        <v>butte</v>
      </c>
      <c r="C804" s="63" t="str">
        <f>'DRS County Waste Raw'!C803</f>
        <v>Central Valley </v>
      </c>
      <c r="D804" s="63">
        <f>'DRS County Waste Raw'!D803</f>
        <v>216401</v>
      </c>
      <c r="E804" s="68">
        <f>'DRS County Waste Raw'!E803</f>
        <v>196825.5353901996</v>
      </c>
      <c r="F804" s="9">
        <f>(INDEX('Resin Fractions'!$A$24:$I$41,MATCH('Disposed Waste by Resin'!$A804,'Resin Fractions'!$A$24:$A$41,0),MATCH('Disposed Waste by Resin'!F$1,'Resin Fractions'!$A$24:$I$24,0)))*$E804</f>
        <v>1600.0470131028724</v>
      </c>
      <c r="G804" s="9">
        <f>(INDEX('Resin Fractions'!$A$24:$I$41,MATCH('Disposed Waste by Resin'!$A804,'Resin Fractions'!$A$24:$A$41,0),MATCH('Disposed Waste by Resin'!G$1,'Resin Fractions'!$A$24:$I$24,0)))*$E804</f>
        <v>3079.9150408483201</v>
      </c>
      <c r="H804" s="9">
        <f>(INDEX('Resin Fractions'!$A$24:$I$41,MATCH('Disposed Waste by Resin'!$A804,'Resin Fractions'!$A$24:$A$41,0),MATCH('Disposed Waste by Resin'!H$1,'Resin Fractions'!$A$24:$I$24,0)))*$E804</f>
        <v>4126.7241721533501</v>
      </c>
      <c r="I804" s="9">
        <f>(INDEX('Resin Fractions'!$A$24:$I$41,MATCH('Disposed Waste by Resin'!$A804,'Resin Fractions'!$A$24:$A$41,0),MATCH('Disposed Waste by Resin'!I$1,'Resin Fractions'!$A$24:$I$24,0)))*$E804</f>
        <v>6476.5502586743869</v>
      </c>
      <c r="J804" s="9">
        <f>(INDEX('Resin Fractions'!$A$24:$I$41,MATCH('Disposed Waste by Resin'!$A804,'Resin Fractions'!$A$24:$A$41,0),MATCH('Disposed Waste by Resin'!J$1,'Resin Fractions'!$A$24:$I$24,0)))*$E804</f>
        <v>371.21509814612835</v>
      </c>
      <c r="K804" s="9">
        <f>(INDEX('Resin Fractions'!$A$24:$I$41,MATCH('Disposed Waste by Resin'!$A804,'Resin Fractions'!$A$24:$A$41,0),MATCH('Disposed Waste by Resin'!K$1,'Resin Fractions'!$A$24:$I$24,0)))*$E804</f>
        <v>2093.6212190466399</v>
      </c>
      <c r="L804" s="9">
        <f>(INDEX('Resin Fractions'!$A$24:$I$41,MATCH('Disposed Waste by Resin'!$A804,'Resin Fractions'!$A$24:$A$41,0),MATCH('Disposed Waste by Resin'!L$1,'Resin Fractions'!$A$24:$I$24,0)))*$E804</f>
        <v>1073.3975610427121</v>
      </c>
      <c r="M804" s="9">
        <f>(INDEX('Resin Fractions'!$A$24:$I$41,MATCH('Disposed Waste by Resin'!$A804,'Resin Fractions'!$A$24:$A$41,0),MATCH('Disposed Waste by Resin'!M$1,'Resin Fractions'!$A$24:$I$24,0)))*$E804</f>
        <v>18821.47036301441</v>
      </c>
    </row>
    <row r="805" spans="1:13" x14ac:dyDescent="0.2">
      <c r="A805" s="37">
        <f>'DRS County Waste Raw'!A804</f>
        <v>2007</v>
      </c>
      <c r="B805" s="63" t="str">
        <f>'DRS County Waste Raw'!B804</f>
        <v>calaveras</v>
      </c>
      <c r="C805" s="63" t="str">
        <f>'DRS County Waste Raw'!C804</f>
        <v>Mountain </v>
      </c>
      <c r="D805" s="63">
        <f>'DRS County Waste Raw'!D804</f>
        <v>45477</v>
      </c>
      <c r="E805" s="68">
        <f>'DRS County Waste Raw'!E804</f>
        <v>44907.958257713253</v>
      </c>
      <c r="F805" s="9">
        <f>(INDEX('Resin Fractions'!$A$24:$I$41,MATCH('Disposed Waste by Resin'!$A805,'Resin Fractions'!$A$24:$A$41,0),MATCH('Disposed Waste by Resin'!F$1,'Resin Fractions'!$A$24:$I$24,0)))*$E805</f>
        <v>365.06871088831485</v>
      </c>
      <c r="G805" s="9">
        <f>(INDEX('Resin Fractions'!$A$24:$I$41,MATCH('Disposed Waste by Resin'!$A805,'Resin Fractions'!$A$24:$A$41,0),MATCH('Disposed Waste by Resin'!G$1,'Resin Fractions'!$A$24:$I$24,0)))*$E805</f>
        <v>702.71723543146777</v>
      </c>
      <c r="H805" s="9">
        <f>(INDEX('Resin Fractions'!$A$24:$I$41,MATCH('Disposed Waste by Resin'!$A805,'Resin Fractions'!$A$24:$A$41,0),MATCH('Disposed Waste by Resin'!H$1,'Resin Fractions'!$A$24:$I$24,0)))*$E805</f>
        <v>941.55850508300739</v>
      </c>
      <c r="I805" s="9">
        <f>(INDEX('Resin Fractions'!$A$24:$I$41,MATCH('Disposed Waste by Resin'!$A805,'Resin Fractions'!$A$24:$A$41,0),MATCH('Disposed Waste by Resin'!I$1,'Resin Fractions'!$A$24:$I$24,0)))*$E805</f>
        <v>1477.6977392386323</v>
      </c>
      <c r="J805" s="9">
        <f>(INDEX('Resin Fractions'!$A$24:$I$41,MATCH('Disposed Waste by Resin'!$A805,'Resin Fractions'!$A$24:$A$41,0),MATCH('Disposed Waste by Resin'!J$1,'Resin Fractions'!$A$24:$I$24,0)))*$E805</f>
        <v>84.696897174091589</v>
      </c>
      <c r="K805" s="9">
        <f>(INDEX('Resin Fractions'!$A$24:$I$41,MATCH('Disposed Waste by Resin'!$A805,'Resin Fractions'!$A$24:$A$41,0),MATCH('Disposed Waste by Resin'!K$1,'Resin Fractions'!$A$24:$I$24,0)))*$E805</f>
        <v>477.68321384731632</v>
      </c>
      <c r="L805" s="9">
        <f>(INDEX('Resin Fractions'!$A$24:$I$41,MATCH('Disposed Waste by Resin'!$A805,'Resin Fractions'!$A$24:$A$41,0),MATCH('Disposed Waste by Resin'!L$1,'Resin Fractions'!$A$24:$I$24,0)))*$E805</f>
        <v>244.90771875546756</v>
      </c>
      <c r="M805" s="9">
        <f>(INDEX('Resin Fractions'!$A$24:$I$41,MATCH('Disposed Waste by Resin'!$A805,'Resin Fractions'!$A$24:$A$41,0),MATCH('Disposed Waste by Resin'!M$1,'Resin Fractions'!$A$24:$I$24,0)))*$E805</f>
        <v>4294.3300204182979</v>
      </c>
    </row>
    <row r="806" spans="1:13" x14ac:dyDescent="0.2">
      <c r="A806" s="37">
        <f>'DRS County Waste Raw'!A805</f>
        <v>2007</v>
      </c>
      <c r="B806" s="63" t="str">
        <f>'DRS County Waste Raw'!B805</f>
        <v>colusa</v>
      </c>
      <c r="C806" s="63" t="str">
        <f>'DRS County Waste Raw'!C805</f>
        <v>Central Valley </v>
      </c>
      <c r="D806" s="63">
        <f>'DRS County Waste Raw'!D805</f>
        <v>21006</v>
      </c>
      <c r="E806" s="68">
        <f>'DRS County Waste Raw'!E805</f>
        <v>20719.945553539019</v>
      </c>
      <c r="F806" s="9">
        <f>(INDEX('Resin Fractions'!$A$24:$I$41,MATCH('Disposed Waste by Resin'!$A806,'Resin Fractions'!$A$24:$A$41,0),MATCH('Disposed Waste by Resin'!F$1,'Resin Fractions'!$A$24:$I$24,0)))*$E806</f>
        <v>168.43793631181967</v>
      </c>
      <c r="G806" s="9">
        <f>(INDEX('Resin Fractions'!$A$24:$I$41,MATCH('Disposed Waste by Resin'!$A806,'Resin Fractions'!$A$24:$A$41,0),MATCH('Disposed Waste by Resin'!G$1,'Resin Fractions'!$A$24:$I$24,0)))*$E806</f>
        <v>324.22455668361732</v>
      </c>
      <c r="H806" s="9">
        <f>(INDEX('Resin Fractions'!$A$24:$I$41,MATCH('Disposed Waste by Resin'!$A806,'Resin Fractions'!$A$24:$A$41,0),MATCH('Disposed Waste by Resin'!H$1,'Resin Fractions'!$A$24:$I$24,0)))*$E806</f>
        <v>434.42279982614644</v>
      </c>
      <c r="I806" s="9">
        <f>(INDEX('Resin Fractions'!$A$24:$I$41,MATCH('Disposed Waste by Resin'!$A806,'Resin Fractions'!$A$24:$A$41,0),MATCH('Disposed Waste by Resin'!I$1,'Resin Fractions'!$A$24:$I$24,0)))*$E806</f>
        <v>681.79044181669815</v>
      </c>
      <c r="J806" s="9">
        <f>(INDEX('Resin Fractions'!$A$24:$I$41,MATCH('Disposed Waste by Resin'!$A806,'Resin Fractions'!$A$24:$A$41,0),MATCH('Disposed Waste by Resin'!J$1,'Resin Fractions'!$A$24:$I$24,0)))*$E806</f>
        <v>39.078042424684305</v>
      </c>
      <c r="K806" s="9">
        <f>(INDEX('Resin Fractions'!$A$24:$I$41,MATCH('Disposed Waste by Resin'!$A806,'Resin Fractions'!$A$24:$A$41,0),MATCH('Disposed Waste by Resin'!K$1,'Resin Fractions'!$A$24:$I$24,0)))*$E806</f>
        <v>220.39679751096128</v>
      </c>
      <c r="L806" s="9">
        <f>(INDEX('Resin Fractions'!$A$24:$I$41,MATCH('Disposed Waste by Resin'!$A806,'Resin Fractions'!$A$24:$A$41,0),MATCH('Disposed Waste by Resin'!L$1,'Resin Fractions'!$A$24:$I$24,0)))*$E806</f>
        <v>112.99722354630003</v>
      </c>
      <c r="M806" s="9">
        <f>(INDEX('Resin Fractions'!$A$24:$I$41,MATCH('Disposed Waste by Resin'!$A806,'Resin Fractions'!$A$24:$A$41,0),MATCH('Disposed Waste by Resin'!M$1,'Resin Fractions'!$A$24:$I$24,0)))*$E806</f>
        <v>1981.3477981202275</v>
      </c>
    </row>
    <row r="807" spans="1:13" x14ac:dyDescent="0.2">
      <c r="A807" s="37">
        <f>'DRS County Waste Raw'!A806</f>
        <v>2007</v>
      </c>
      <c r="B807" s="63" t="str">
        <f>'DRS County Waste Raw'!B806</f>
        <v>contracosta</v>
      </c>
      <c r="C807" s="63" t="str">
        <f>'DRS County Waste Raw'!C806</f>
        <v>Bay Area </v>
      </c>
      <c r="D807" s="63">
        <f>'DRS County Waste Raw'!D806</f>
        <v>1015672</v>
      </c>
      <c r="E807" s="68">
        <f>'DRS County Waste Raw'!E806</f>
        <v>833512.22323048988</v>
      </c>
      <c r="F807" s="9">
        <f>(INDEX('Resin Fractions'!$A$24:$I$41,MATCH('Disposed Waste by Resin'!$A807,'Resin Fractions'!$A$24:$A$41,0),MATCH('Disposed Waste by Resin'!F$1,'Resin Fractions'!$A$24:$I$24,0)))*$E807</f>
        <v>6775.8420700888691</v>
      </c>
      <c r="G807" s="9">
        <f>(INDEX('Resin Fractions'!$A$24:$I$41,MATCH('Disposed Waste by Resin'!$A807,'Resin Fractions'!$A$24:$A$41,0),MATCH('Disposed Waste by Resin'!G$1,'Resin Fractions'!$A$24:$I$24,0)))*$E807</f>
        <v>13042.752953620735</v>
      </c>
      <c r="H807" s="9">
        <f>(INDEX('Resin Fractions'!$A$24:$I$41,MATCH('Disposed Waste by Resin'!$A807,'Resin Fractions'!$A$24:$A$41,0),MATCH('Disposed Waste by Resin'!H$1,'Resin Fractions'!$A$24:$I$24,0)))*$E807</f>
        <v>17475.756042382956</v>
      </c>
      <c r="I807" s="9">
        <f>(INDEX('Resin Fractions'!$A$24:$I$41,MATCH('Disposed Waste by Resin'!$A807,'Resin Fractions'!$A$24:$A$41,0),MATCH('Disposed Waste by Resin'!I$1,'Resin Fractions'!$A$24:$I$24,0)))*$E807</f>
        <v>27426.745184611274</v>
      </c>
      <c r="J807" s="9">
        <f>(INDEX('Resin Fractions'!$A$24:$I$41,MATCH('Disposed Waste by Resin'!$A807,'Resin Fractions'!$A$24:$A$41,0),MATCH('Disposed Waste by Resin'!J$1,'Resin Fractions'!$A$24:$I$24,0)))*$E807</f>
        <v>1572.0131086604442</v>
      </c>
      <c r="K807" s="9">
        <f>(INDEX('Resin Fractions'!$A$24:$I$41,MATCH('Disposed Waste by Resin'!$A807,'Resin Fractions'!$A$24:$A$41,0),MATCH('Disposed Waste by Resin'!K$1,'Resin Fractions'!$A$24:$I$24,0)))*$E807</f>
        <v>8866.0186973736727</v>
      </c>
      <c r="L807" s="9">
        <f>(INDEX('Resin Fractions'!$A$24:$I$41,MATCH('Disposed Waste by Resin'!$A807,'Resin Fractions'!$A$24:$A$41,0),MATCH('Disposed Waste by Resin'!L$1,'Resin Fractions'!$A$24:$I$24,0)))*$E807</f>
        <v>4545.5991558270398</v>
      </c>
      <c r="M807" s="9">
        <f>(INDEX('Resin Fractions'!$A$24:$I$41,MATCH('Disposed Waste by Resin'!$A807,'Resin Fractions'!$A$24:$A$41,0),MATCH('Disposed Waste by Resin'!M$1,'Resin Fractions'!$A$24:$I$24,0)))*$E807</f>
        <v>79704.727212565005</v>
      </c>
    </row>
    <row r="808" spans="1:13" x14ac:dyDescent="0.2">
      <c r="A808" s="37">
        <f>'DRS County Waste Raw'!A807</f>
        <v>2007</v>
      </c>
      <c r="B808" s="63" t="str">
        <f>'DRS County Waste Raw'!B807</f>
        <v>delnorte</v>
      </c>
      <c r="C808" s="63" t="str">
        <f>'DRS County Waste Raw'!C807</f>
        <v>Coastal </v>
      </c>
      <c r="D808" s="63">
        <f>'DRS County Waste Raw'!D807</f>
        <v>28378</v>
      </c>
      <c r="E808" s="68">
        <f>'DRS County Waste Raw'!E807</f>
        <v>3.339382940108893</v>
      </c>
      <c r="F808" s="9">
        <f>(INDEX('Resin Fractions'!$A$24:$I$41,MATCH('Disposed Waste by Resin'!$A808,'Resin Fractions'!$A$24:$A$41,0),MATCH('Disposed Waste by Resin'!F$1,'Resin Fractions'!$A$24:$I$24,0)))*$E808</f>
        <v>2.714673016555133E-2</v>
      </c>
      <c r="G808" s="9">
        <f>(INDEX('Resin Fractions'!$A$24:$I$41,MATCH('Disposed Waste by Resin'!$A808,'Resin Fractions'!$A$24:$A$41,0),MATCH('Disposed Waste by Resin'!G$1,'Resin Fractions'!$A$24:$I$24,0)))*$E808</f>
        <v>5.2254478688468893E-2</v>
      </c>
      <c r="H808" s="9">
        <f>(INDEX('Resin Fractions'!$A$24:$I$41,MATCH('Disposed Waste by Resin'!$A808,'Resin Fractions'!$A$24:$A$41,0),MATCH('Disposed Waste by Resin'!H$1,'Resin Fractions'!$A$24:$I$24,0)))*$E808</f>
        <v>7.0014859970806739E-2</v>
      </c>
      <c r="I808" s="9">
        <f>(INDEX('Resin Fractions'!$A$24:$I$41,MATCH('Disposed Waste by Resin'!$A808,'Resin Fractions'!$A$24:$A$41,0),MATCH('Disposed Waste by Resin'!I$1,'Resin Fractions'!$A$24:$I$24,0)))*$E808</f>
        <v>0.10988249772418492</v>
      </c>
      <c r="J808" s="9">
        <f>(INDEX('Resin Fractions'!$A$24:$I$41,MATCH('Disposed Waste by Resin'!$A808,'Resin Fractions'!$A$24:$A$41,0),MATCH('Disposed Waste by Resin'!J$1,'Resin Fractions'!$A$24:$I$24,0)))*$E808</f>
        <v>6.2981125055877954E-3</v>
      </c>
      <c r="K808" s="9">
        <f>(INDEX('Resin Fractions'!$A$24:$I$41,MATCH('Disposed Waste by Resin'!$A808,'Resin Fractions'!$A$24:$A$41,0),MATCH('Disposed Waste by Resin'!K$1,'Resin Fractions'!$A$24:$I$24,0)))*$E808</f>
        <v>3.5520812724193163E-2</v>
      </c>
      <c r="L808" s="9">
        <f>(INDEX('Resin Fractions'!$A$24:$I$41,MATCH('Disposed Waste by Resin'!$A808,'Resin Fractions'!$A$24:$A$41,0),MATCH('Disposed Waste by Resin'!L$1,'Resin Fractions'!$A$24:$I$24,0)))*$E808</f>
        <v>1.8211486107198502E-2</v>
      </c>
      <c r="M808" s="9">
        <f>(INDEX('Resin Fractions'!$A$24:$I$41,MATCH('Disposed Waste by Resin'!$A808,'Resin Fractions'!$A$24:$A$41,0),MATCH('Disposed Waste by Resin'!M$1,'Resin Fractions'!$A$24:$I$24,0)))*$E808</f>
        <v>0.31932897788599135</v>
      </c>
    </row>
    <row r="809" spans="1:13" x14ac:dyDescent="0.2">
      <c r="A809" s="37">
        <f>'DRS County Waste Raw'!A808</f>
        <v>2007</v>
      </c>
      <c r="B809" s="63" t="str">
        <f>'DRS County Waste Raw'!B808</f>
        <v>eldorado</v>
      </c>
      <c r="C809" s="63" t="str">
        <f>'DRS County Waste Raw'!C808</f>
        <v>Mountain </v>
      </c>
      <c r="D809" s="63">
        <f>'DRS County Waste Raw'!D808</f>
        <v>176226</v>
      </c>
      <c r="E809" s="68">
        <f>'DRS County Waste Raw'!E808</f>
        <v>94475.82577132486</v>
      </c>
      <c r="F809" s="9">
        <f>(INDEX('Resin Fractions'!$A$24:$I$41,MATCH('Disposed Waste by Resin'!$A809,'Resin Fractions'!$A$24:$A$41,0),MATCH('Disposed Waste by Resin'!F$1,'Resin Fractions'!$A$24:$I$24,0)))*$E809</f>
        <v>768.01906082030973</v>
      </c>
      <c r="G809" s="9">
        <f>(INDEX('Resin Fractions'!$A$24:$I$41,MATCH('Disposed Waste by Resin'!$A809,'Resin Fractions'!$A$24:$A$41,0),MATCH('Disposed Waste by Resin'!G$1,'Resin Fractions'!$A$24:$I$24,0)))*$E809</f>
        <v>1478.3524719636416</v>
      </c>
      <c r="H809" s="9">
        <f>(INDEX('Resin Fractions'!$A$24:$I$41,MATCH('Disposed Waste by Resin'!$A809,'Resin Fractions'!$A$24:$A$41,0),MATCH('Disposed Waste by Resin'!H$1,'Resin Fractions'!$A$24:$I$24,0)))*$E809</f>
        <v>1980.818561584299</v>
      </c>
      <c r="I809" s="9">
        <f>(INDEX('Resin Fractions'!$A$24:$I$41,MATCH('Disposed Waste by Resin'!$A809,'Resin Fractions'!$A$24:$A$41,0),MATCH('Disposed Waste by Resin'!I$1,'Resin Fractions'!$A$24:$I$24,0)))*$E809</f>
        <v>3108.729934989</v>
      </c>
      <c r="J809" s="9">
        <f>(INDEX('Resin Fractions'!$A$24:$I$41,MATCH('Disposed Waste by Resin'!$A809,'Resin Fractions'!$A$24:$A$41,0),MATCH('Disposed Waste by Resin'!J$1,'Resin Fractions'!$A$24:$I$24,0)))*$E809</f>
        <v>178.18243383213547</v>
      </c>
      <c r="K809" s="9">
        <f>(INDEX('Resin Fractions'!$A$24:$I$41,MATCH('Disposed Waste by Resin'!$A809,'Resin Fractions'!$A$24:$A$41,0),MATCH('Disposed Waste by Resin'!K$1,'Resin Fractions'!$A$24:$I$24,0)))*$E809</f>
        <v>1004.9335983243964</v>
      </c>
      <c r="L809" s="9">
        <f>(INDEX('Resin Fractions'!$A$24:$I$41,MATCH('Disposed Waste by Resin'!$A809,'Resin Fractions'!$A$24:$A$41,0),MATCH('Disposed Waste by Resin'!L$1,'Resin Fractions'!$A$24:$I$24,0)))*$E809</f>
        <v>515.22847764338292</v>
      </c>
      <c r="M809" s="9">
        <f>(INDEX('Resin Fractions'!$A$24:$I$41,MATCH('Disposed Waste by Resin'!$A809,'Resin Fractions'!$A$24:$A$41,0),MATCH('Disposed Waste by Resin'!M$1,'Resin Fractions'!$A$24:$I$24,0)))*$E809</f>
        <v>9034.2645391571659</v>
      </c>
    </row>
    <row r="810" spans="1:13" x14ac:dyDescent="0.2">
      <c r="A810" s="37">
        <f>'DRS County Waste Raw'!A809</f>
        <v>2007</v>
      </c>
      <c r="B810" s="63" t="str">
        <f>'DRS County Waste Raw'!B809</f>
        <v>fresno</v>
      </c>
      <c r="C810" s="63" t="str">
        <f>'DRS County Waste Raw'!C809</f>
        <v>Central Valley </v>
      </c>
      <c r="D810" s="63">
        <f>'DRS County Waste Raw'!D809</f>
        <v>893088</v>
      </c>
      <c r="E810" s="68">
        <f>'DRS County Waste Raw'!E809</f>
        <v>999671.86932849349</v>
      </c>
      <c r="F810" s="9">
        <f>(INDEX('Resin Fractions'!$A$24:$I$41,MATCH('Disposed Waste by Resin'!$A810,'Resin Fractions'!$A$24:$A$41,0),MATCH('Disposed Waste by Resin'!F$1,'Resin Fractions'!$A$24:$I$24,0)))*$E810</f>
        <v>8126.5979306548097</v>
      </c>
      <c r="G810" s="9">
        <f>(INDEX('Resin Fractions'!$A$24:$I$41,MATCH('Disposed Waste by Resin'!$A810,'Resin Fractions'!$A$24:$A$41,0),MATCH('Disposed Waste by Resin'!G$1,'Resin Fractions'!$A$24:$I$24,0)))*$E810</f>
        <v>15642.809862825805</v>
      </c>
      <c r="H810" s="9">
        <f>(INDEX('Resin Fractions'!$A$24:$I$41,MATCH('Disposed Waste by Resin'!$A810,'Resin Fractions'!$A$24:$A$41,0),MATCH('Disposed Waste by Resin'!H$1,'Resin Fractions'!$A$24:$I$24,0)))*$E810</f>
        <v>20959.526715886837</v>
      </c>
      <c r="I810" s="9">
        <f>(INDEX('Resin Fractions'!$A$24:$I$41,MATCH('Disposed Waste by Resin'!$A810,'Resin Fractions'!$A$24:$A$41,0),MATCH('Disposed Waste by Resin'!I$1,'Resin Fractions'!$A$24:$I$24,0)))*$E810</f>
        <v>32894.23341871595</v>
      </c>
      <c r="J810" s="9">
        <f>(INDEX('Resin Fractions'!$A$24:$I$41,MATCH('Disposed Waste by Resin'!$A810,'Resin Fractions'!$A$24:$A$41,0),MATCH('Disposed Waste by Resin'!J$1,'Resin Fractions'!$A$24:$I$24,0)))*$E810</f>
        <v>1885.3920064336221</v>
      </c>
      <c r="K810" s="9">
        <f>(INDEX('Resin Fractions'!$A$24:$I$41,MATCH('Disposed Waste by Resin'!$A810,'Resin Fractions'!$A$24:$A$41,0),MATCH('Disposed Waste by Resin'!K$1,'Resin Fractions'!$A$24:$I$24,0)))*$E810</f>
        <v>10633.448721787985</v>
      </c>
      <c r="L810" s="9">
        <f>(INDEX('Resin Fractions'!$A$24:$I$41,MATCH('Disposed Waste by Resin'!$A810,'Resin Fractions'!$A$24:$A$41,0),MATCH('Disposed Waste by Resin'!L$1,'Resin Fractions'!$A$24:$I$24,0)))*$E810</f>
        <v>5451.7588089011906</v>
      </c>
      <c r="M810" s="9">
        <f>(INDEX('Resin Fractions'!$A$24:$I$41,MATCH('Disposed Waste by Resin'!$A810,'Resin Fractions'!$A$24:$A$41,0),MATCH('Disposed Waste by Resin'!M$1,'Resin Fractions'!$A$24:$I$24,0)))*$E810</f>
        <v>95593.767465206212</v>
      </c>
    </row>
    <row r="811" spans="1:13" x14ac:dyDescent="0.2">
      <c r="A811" s="37">
        <f>'DRS County Waste Raw'!A810</f>
        <v>2007</v>
      </c>
      <c r="B811" s="63" t="str">
        <f>'DRS County Waste Raw'!B810</f>
        <v>glenn</v>
      </c>
      <c r="C811" s="63" t="str">
        <f>'DRS County Waste Raw'!C810</f>
        <v>Central Valley </v>
      </c>
      <c r="D811" s="63">
        <f>'DRS County Waste Raw'!D810</f>
        <v>27872</v>
      </c>
      <c r="E811" s="68">
        <f>'DRS County Waste Raw'!E810</f>
        <v>18515.553539019958</v>
      </c>
      <c r="F811" s="9">
        <f>(INDEX('Resin Fractions'!$A$24:$I$41,MATCH('Disposed Waste by Resin'!$A811,'Resin Fractions'!$A$24:$A$41,0),MATCH('Disposed Waste by Resin'!F$1,'Resin Fractions'!$A$24:$I$24,0)))*$E811</f>
        <v>150.51784859786207</v>
      </c>
      <c r="G811" s="9">
        <f>(INDEX('Resin Fractions'!$A$24:$I$41,MATCH('Disposed Waste by Resin'!$A811,'Resin Fractions'!$A$24:$A$41,0),MATCH('Disposed Waste by Resin'!G$1,'Resin Fractions'!$A$24:$I$24,0)))*$E811</f>
        <v>289.73035293112372</v>
      </c>
      <c r="H811" s="9">
        <f>(INDEX('Resin Fractions'!$A$24:$I$41,MATCH('Disposed Waste by Resin'!$A811,'Resin Fractions'!$A$24:$A$41,0),MATCH('Disposed Waste by Resin'!H$1,'Resin Fractions'!$A$24:$I$24,0)))*$E811</f>
        <v>388.20462090346092</v>
      </c>
      <c r="I811" s="9">
        <f>(INDEX('Resin Fractions'!$A$24:$I$41,MATCH('Disposed Waste by Resin'!$A811,'Resin Fractions'!$A$24:$A$41,0),MATCH('Disposed Waste by Resin'!I$1,'Resin Fractions'!$A$24:$I$24,0)))*$E811</f>
        <v>609.25485519400809</v>
      </c>
      <c r="J811" s="9">
        <f>(INDEX('Resin Fractions'!$A$24:$I$41,MATCH('Disposed Waste by Resin'!$A811,'Resin Fractions'!$A$24:$A$41,0),MATCH('Disposed Waste by Resin'!J$1,'Resin Fractions'!$A$24:$I$24,0)))*$E811</f>
        <v>34.920535135805473</v>
      </c>
      <c r="K811" s="9">
        <f>(INDEX('Resin Fractions'!$A$24:$I$41,MATCH('Disposed Waste by Resin'!$A811,'Resin Fractions'!$A$24:$A$41,0),MATCH('Disposed Waste by Resin'!K$1,'Resin Fractions'!$A$24:$I$24,0)))*$E811</f>
        <v>196.94881405929848</v>
      </c>
      <c r="L811" s="9">
        <f>(INDEX('Resin Fractions'!$A$24:$I$41,MATCH('Disposed Waste by Resin'!$A811,'Resin Fractions'!$A$24:$A$41,0),MATCH('Disposed Waste by Resin'!L$1,'Resin Fractions'!$A$24:$I$24,0)))*$E811</f>
        <v>100.97546525525357</v>
      </c>
      <c r="M811" s="9">
        <f>(INDEX('Resin Fractions'!$A$24:$I$41,MATCH('Disposed Waste by Resin'!$A811,'Resin Fractions'!$A$24:$A$41,0),MATCH('Disposed Waste by Resin'!M$1,'Resin Fractions'!$A$24:$I$24,0)))*$E811</f>
        <v>1770.5524920768125</v>
      </c>
    </row>
    <row r="812" spans="1:13" x14ac:dyDescent="0.2">
      <c r="A812" s="37">
        <f>'DRS County Waste Raw'!A811</f>
        <v>2007</v>
      </c>
      <c r="B812" s="63" t="str">
        <f>'DRS County Waste Raw'!B811</f>
        <v>humboldt</v>
      </c>
      <c r="C812" s="63" t="str">
        <f>'DRS County Waste Raw'!C811</f>
        <v>Coastal </v>
      </c>
      <c r="D812" s="63">
        <f>'DRS County Waste Raw'!D811</f>
        <v>132443</v>
      </c>
      <c r="E812" s="68">
        <f>'DRS County Waste Raw'!E811</f>
        <v>70545.90744101633</v>
      </c>
      <c r="F812" s="9">
        <f>(INDEX('Resin Fractions'!$A$24:$I$41,MATCH('Disposed Waste by Resin'!$A812,'Resin Fractions'!$A$24:$A$41,0),MATCH('Disposed Waste by Resin'!F$1,'Resin Fractions'!$A$24:$I$24,0)))*$E812</f>
        <v>573.48640390514231</v>
      </c>
      <c r="G812" s="9">
        <f>(INDEX('Resin Fractions'!$A$24:$I$41,MATCH('Disposed Waste by Resin'!$A812,'Resin Fractions'!$A$24:$A$41,0),MATCH('Disposed Waste by Resin'!G$1,'Resin Fractions'!$A$24:$I$24,0)))*$E812</f>
        <v>1103.8984396365995</v>
      </c>
      <c r="H812" s="9">
        <f>(INDEX('Resin Fractions'!$A$24:$I$41,MATCH('Disposed Waste by Resin'!$A812,'Resin Fractions'!$A$24:$A$41,0),MATCH('Disposed Waste by Resin'!H$1,'Resin Fractions'!$A$24:$I$24,0)))*$E812</f>
        <v>1479.094167868986</v>
      </c>
      <c r="I812" s="9">
        <f>(INDEX('Resin Fractions'!$A$24:$I$41,MATCH('Disposed Waste by Resin'!$A812,'Resin Fractions'!$A$24:$A$41,0),MATCH('Disposed Waste by Resin'!I$1,'Resin Fractions'!$A$24:$I$24,0)))*$E812</f>
        <v>2321.3152408286728</v>
      </c>
      <c r="J812" s="9">
        <f>(INDEX('Resin Fractions'!$A$24:$I$41,MATCH('Disposed Waste by Resin'!$A812,'Resin Fractions'!$A$24:$A$41,0),MATCH('Disposed Waste by Resin'!J$1,'Resin Fractions'!$A$24:$I$24,0)))*$E812</f>
        <v>133.05034787589105</v>
      </c>
      <c r="K812" s="9">
        <f>(INDEX('Resin Fractions'!$A$24:$I$41,MATCH('Disposed Waste by Resin'!$A812,'Resin Fractions'!$A$24:$A$41,0),MATCH('Disposed Waste by Resin'!K$1,'Resin Fractions'!$A$24:$I$24,0)))*$E812</f>
        <v>750.39251610625206</v>
      </c>
      <c r="L812" s="9">
        <f>(INDEX('Resin Fractions'!$A$24:$I$41,MATCH('Disposed Waste by Resin'!$A812,'Resin Fractions'!$A$24:$A$41,0),MATCH('Disposed Waste by Resin'!L$1,'Resin Fractions'!$A$24:$I$24,0)))*$E812</f>
        <v>384.72551256427226</v>
      </c>
      <c r="M812" s="9">
        <f>(INDEX('Resin Fractions'!$A$24:$I$41,MATCH('Disposed Waste by Resin'!$A812,'Resin Fractions'!$A$24:$A$41,0),MATCH('Disposed Waste by Resin'!M$1,'Resin Fractions'!$A$24:$I$24,0)))*$E812</f>
        <v>6745.9626287858164</v>
      </c>
    </row>
    <row r="813" spans="1:13" x14ac:dyDescent="0.2">
      <c r="A813" s="37">
        <f>'DRS County Waste Raw'!A812</f>
        <v>2007</v>
      </c>
      <c r="B813" s="63" t="str">
        <f>'DRS County Waste Raw'!B812</f>
        <v>imperial</v>
      </c>
      <c r="C813" s="63" t="str">
        <f>'DRS County Waste Raw'!C812</f>
        <v>Southern </v>
      </c>
      <c r="D813" s="63">
        <f>'DRS County Waste Raw'!D812</f>
        <v>164707</v>
      </c>
      <c r="E813" s="68">
        <f>'DRS County Waste Raw'!E812</f>
        <v>237134.60980036299</v>
      </c>
      <c r="F813" s="9">
        <f>(INDEX('Resin Fractions'!$A$24:$I$41,MATCH('Disposed Waste by Resin'!$A813,'Resin Fractions'!$A$24:$A$41,0),MATCH('Disposed Waste by Resin'!F$1,'Resin Fractions'!$A$24:$I$24,0)))*$E813</f>
        <v>1927.7301766876253</v>
      </c>
      <c r="G813" s="9">
        <f>(INDEX('Resin Fractions'!$A$24:$I$41,MATCH('Disposed Waste by Resin'!$A813,'Resin Fractions'!$A$24:$A$41,0),MATCH('Disposed Waste by Resin'!G$1,'Resin Fractions'!$A$24:$I$24,0)))*$E813</f>
        <v>3710.6691973779407</v>
      </c>
      <c r="H813" s="9">
        <f>(INDEX('Resin Fractions'!$A$24:$I$41,MATCH('Disposed Waste by Resin'!$A813,'Resin Fractions'!$A$24:$A$41,0),MATCH('Disposed Waste by Resin'!H$1,'Resin Fractions'!$A$24:$I$24,0)))*$E813</f>
        <v>4971.8606093324861</v>
      </c>
      <c r="I813" s="9">
        <f>(INDEX('Resin Fractions'!$A$24:$I$41,MATCH('Disposed Waste by Resin'!$A813,'Resin Fractions'!$A$24:$A$41,0),MATCH('Disposed Waste by Resin'!I$1,'Resin Fractions'!$A$24:$I$24,0)))*$E813</f>
        <v>7802.9215843284455</v>
      </c>
      <c r="J813" s="9">
        <f>(INDEX('Resin Fractions'!$A$24:$I$41,MATCH('Disposed Waste by Resin'!$A813,'Resin Fractions'!$A$24:$A$41,0),MATCH('Disposed Waste by Resin'!J$1,'Resin Fractions'!$A$24:$I$24,0)))*$E813</f>
        <v>447.23845041942008</v>
      </c>
      <c r="K813" s="9">
        <f>(INDEX('Resin Fractions'!$A$24:$I$41,MATCH('Disposed Waste by Resin'!$A813,'Resin Fractions'!$A$24:$A$41,0),MATCH('Disposed Waste by Resin'!K$1,'Resin Fractions'!$A$24:$I$24,0)))*$E813</f>
        <v>2522.386385811938</v>
      </c>
      <c r="L813" s="9">
        <f>(INDEX('Resin Fractions'!$A$24:$I$41,MATCH('Disposed Waste by Resin'!$A813,'Resin Fractions'!$A$24:$A$41,0),MATCH('Disposed Waste by Resin'!L$1,'Resin Fractions'!$A$24:$I$24,0)))*$E813</f>
        <v>1293.2250446767944</v>
      </c>
      <c r="M813" s="9">
        <f>(INDEX('Resin Fractions'!$A$24:$I$41,MATCH('Disposed Waste by Resin'!$A813,'Resin Fractions'!$A$24:$A$41,0),MATCH('Disposed Waste by Resin'!M$1,'Resin Fractions'!$A$24:$I$24,0)))*$E813</f>
        <v>22676.031448634651</v>
      </c>
    </row>
    <row r="814" spans="1:13" x14ac:dyDescent="0.2">
      <c r="A814" s="37">
        <f>'DRS County Waste Raw'!A813</f>
        <v>2007</v>
      </c>
      <c r="B814" s="63" t="str">
        <f>'DRS County Waste Raw'!B813</f>
        <v>inyo</v>
      </c>
      <c r="C814" s="63" t="str">
        <f>'DRS County Waste Raw'!C813</f>
        <v>Mountain </v>
      </c>
      <c r="D814" s="63">
        <f>'DRS County Waste Raw'!D813</f>
        <v>18434</v>
      </c>
      <c r="E814" s="68">
        <f>'DRS County Waste Raw'!E813</f>
        <v>16849.14700544464</v>
      </c>
      <c r="F814" s="9">
        <f>(INDEX('Resin Fractions'!$A$24:$I$41,MATCH('Disposed Waste by Resin'!$A814,'Resin Fractions'!$A$24:$A$41,0),MATCH('Disposed Waste by Resin'!F$1,'Resin Fractions'!$A$24:$I$24,0)))*$E814</f>
        <v>136.97118763552098</v>
      </c>
      <c r="G814" s="9">
        <f>(INDEX('Resin Fractions'!$A$24:$I$41,MATCH('Disposed Waste by Resin'!$A814,'Resin Fractions'!$A$24:$A$41,0),MATCH('Disposed Waste by Resin'!G$1,'Resin Fractions'!$A$24:$I$24,0)))*$E814</f>
        <v>263.65451609038172</v>
      </c>
      <c r="H814" s="9">
        <f>(INDEX('Resin Fractions'!$A$24:$I$41,MATCH('Disposed Waste by Resin'!$A814,'Resin Fractions'!$A$24:$A$41,0),MATCH('Disposed Waste by Resin'!H$1,'Resin Fractions'!$A$24:$I$24,0)))*$E814</f>
        <v>353.26606423139839</v>
      </c>
      <c r="I814" s="9">
        <f>(INDEX('Resin Fractions'!$A$24:$I$41,MATCH('Disposed Waste by Resin'!$A814,'Resin Fractions'!$A$24:$A$41,0),MATCH('Disposed Waste by Resin'!I$1,'Resin Fractions'!$A$24:$I$24,0)))*$E814</f>
        <v>554.42169726717691</v>
      </c>
      <c r="J814" s="9">
        <f>(INDEX('Resin Fractions'!$A$24:$I$41,MATCH('Disposed Waste by Resin'!$A814,'Resin Fractions'!$A$24:$A$41,0),MATCH('Disposed Waste by Resin'!J$1,'Resin Fractions'!$A$24:$I$24,0)))*$E814</f>
        <v>31.77767430890022</v>
      </c>
      <c r="K814" s="9">
        <f>(INDEX('Resin Fractions'!$A$24:$I$41,MATCH('Disposed Waste by Resin'!$A814,'Resin Fractions'!$A$24:$A$41,0),MATCH('Disposed Waste by Resin'!K$1,'Resin Fractions'!$A$24:$I$24,0)))*$E814</f>
        <v>179.22334936624037</v>
      </c>
      <c r="L814" s="9">
        <f>(INDEX('Resin Fractions'!$A$24:$I$41,MATCH('Disposed Waste by Resin'!$A814,'Resin Fractions'!$A$24:$A$41,0),MATCH('Disposed Waste by Resin'!L$1,'Resin Fractions'!$A$24:$I$24,0)))*$E814</f>
        <v>91.887636761357584</v>
      </c>
      <c r="M814" s="9">
        <f>(INDEX('Resin Fractions'!$A$24:$I$41,MATCH('Disposed Waste by Resin'!$A814,'Resin Fractions'!$A$24:$A$41,0),MATCH('Disposed Waste by Resin'!M$1,'Resin Fractions'!$A$24:$I$24,0)))*$E814</f>
        <v>1611.2021256609762</v>
      </c>
    </row>
    <row r="815" spans="1:13" x14ac:dyDescent="0.2">
      <c r="A815" s="37">
        <f>'DRS County Waste Raw'!A814</f>
        <v>2007</v>
      </c>
      <c r="B815" s="63" t="str">
        <f>'DRS County Waste Raw'!B814</f>
        <v>kern</v>
      </c>
      <c r="C815" s="63" t="str">
        <f>'DRS County Waste Raw'!C814</f>
        <v>Central Valley </v>
      </c>
      <c r="D815" s="63">
        <f>'DRS County Waste Raw'!D814</f>
        <v>795982</v>
      </c>
      <c r="E815" s="68">
        <f>'DRS County Waste Raw'!E814</f>
        <v>785213.80217785831</v>
      </c>
      <c r="F815" s="9">
        <f>(INDEX('Resin Fractions'!$A$24:$I$41,MATCH('Disposed Waste by Resin'!$A815,'Resin Fractions'!$A$24:$A$41,0),MATCH('Disposed Waste by Resin'!F$1,'Resin Fractions'!$A$24:$I$24,0)))*$E815</f>
        <v>6383.2113873390736</v>
      </c>
      <c r="G815" s="9">
        <f>(INDEX('Resin Fractions'!$A$24:$I$41,MATCH('Disposed Waste by Resin'!$A815,'Resin Fractions'!$A$24:$A$41,0),MATCH('Disposed Waste by Resin'!G$1,'Resin Fractions'!$A$24:$I$24,0)))*$E815</f>
        <v>12286.981944771078</v>
      </c>
      <c r="H815" s="9">
        <f>(INDEX('Resin Fractions'!$A$24:$I$41,MATCH('Disposed Waste by Resin'!$A815,'Resin Fractions'!$A$24:$A$41,0),MATCH('Disposed Waste by Resin'!H$1,'Resin Fractions'!$A$24:$I$24,0)))*$E815</f>
        <v>16463.111716332471</v>
      </c>
      <c r="I815" s="9">
        <f>(INDEX('Resin Fractions'!$A$24:$I$41,MATCH('Disposed Waste by Resin'!$A815,'Resin Fractions'!$A$24:$A$41,0),MATCH('Disposed Waste by Resin'!I$1,'Resin Fractions'!$A$24:$I$24,0)))*$E815</f>
        <v>25837.484163464516</v>
      </c>
      <c r="J815" s="9">
        <f>(INDEX('Resin Fractions'!$A$24:$I$41,MATCH('Disposed Waste by Resin'!$A815,'Resin Fractions'!$A$24:$A$41,0),MATCH('Disposed Waste by Resin'!J$1,'Resin Fractions'!$A$24:$I$24,0)))*$E815</f>
        <v>1480.9217618196399</v>
      </c>
      <c r="K815" s="9">
        <f>(INDEX('Resin Fractions'!$A$24:$I$41,MATCH('Disposed Waste by Resin'!$A815,'Resin Fractions'!$A$24:$A$41,0),MATCH('Disposed Waste by Resin'!K$1,'Resin Fractions'!$A$24:$I$24,0)))*$E815</f>
        <v>8352.2713375010098</v>
      </c>
      <c r="L815" s="9">
        <f>(INDEX('Resin Fractions'!$A$24:$I$41,MATCH('Disposed Waste by Resin'!$A815,'Resin Fractions'!$A$24:$A$41,0),MATCH('Disposed Waste by Resin'!L$1,'Resin Fractions'!$A$24:$I$24,0)))*$E815</f>
        <v>4282.2013845097617</v>
      </c>
      <c r="M815" s="9">
        <f>(INDEX('Resin Fractions'!$A$24:$I$41,MATCH('Disposed Waste by Resin'!$A815,'Resin Fractions'!$A$24:$A$41,0),MATCH('Disposed Waste by Resin'!M$1,'Resin Fractions'!$A$24:$I$24,0)))*$E815</f>
        <v>75086.183695737564</v>
      </c>
    </row>
    <row r="816" spans="1:13" x14ac:dyDescent="0.2">
      <c r="A816" s="37">
        <f>'DRS County Waste Raw'!A815</f>
        <v>2007</v>
      </c>
      <c r="B816" s="63" t="str">
        <f>'DRS County Waste Raw'!B815</f>
        <v>kings</v>
      </c>
      <c r="C816" s="63" t="str">
        <f>'DRS County Waste Raw'!C815</f>
        <v>Central Valley </v>
      </c>
      <c r="D816" s="63">
        <f>'DRS County Waste Raw'!D815</f>
        <v>148933</v>
      </c>
      <c r="E816" s="68">
        <f>'DRS County Waste Raw'!E815</f>
        <v>109487.6315789474</v>
      </c>
      <c r="F816" s="9">
        <f>(INDEX('Resin Fractions'!$A$24:$I$41,MATCH('Disposed Waste by Resin'!$A816,'Resin Fractions'!$A$24:$A$41,0),MATCH('Disposed Waste by Resin'!F$1,'Resin Fractions'!$A$24:$I$24,0)))*$E816</f>
        <v>890.05401424314084</v>
      </c>
      <c r="G816" s="9">
        <f>(INDEX('Resin Fractions'!$A$24:$I$41,MATCH('Disposed Waste by Resin'!$A816,'Resin Fractions'!$A$24:$A$41,0),MATCH('Disposed Waste by Resin'!G$1,'Resin Fractions'!$A$24:$I$24,0)))*$E816</f>
        <v>1713.256375085416</v>
      </c>
      <c r="H816" s="9">
        <f>(INDEX('Resin Fractions'!$A$24:$I$41,MATCH('Disposed Waste by Resin'!$A816,'Resin Fractions'!$A$24:$A$41,0),MATCH('Disposed Waste by Resin'!H$1,'Resin Fractions'!$A$24:$I$24,0)))*$E816</f>
        <v>2295.5621834988801</v>
      </c>
      <c r="I816" s="9">
        <f>(INDEX('Resin Fractions'!$A$24:$I$41,MATCH('Disposed Waste by Resin'!$A816,'Resin Fractions'!$A$24:$A$41,0),MATCH('Disposed Waste by Resin'!I$1,'Resin Fractions'!$A$24:$I$24,0)))*$E816</f>
        <v>3602.6938639770906</v>
      </c>
      <c r="J816" s="9">
        <f>(INDEX('Resin Fractions'!$A$24:$I$41,MATCH('Disposed Waste by Resin'!$A816,'Resin Fractions'!$A$24:$A$41,0),MATCH('Disposed Waste by Resin'!J$1,'Resin Fractions'!$A$24:$I$24,0)))*$E816</f>
        <v>206.49486268025075</v>
      </c>
      <c r="K816" s="9">
        <f>(INDEX('Resin Fractions'!$A$24:$I$41,MATCH('Disposed Waste by Resin'!$A816,'Resin Fractions'!$A$24:$A$41,0),MATCH('Disposed Waste by Resin'!K$1,'Resin Fractions'!$A$24:$I$24,0)))*$E816</f>
        <v>1164.6132613962595</v>
      </c>
      <c r="L816" s="9">
        <f>(INDEX('Resin Fractions'!$A$24:$I$41,MATCH('Disposed Waste by Resin'!$A816,'Resin Fractions'!$A$24:$A$41,0),MATCH('Disposed Waste by Resin'!L$1,'Resin Fractions'!$A$24:$I$24,0)))*$E816</f>
        <v>597.09608546573247</v>
      </c>
      <c r="M816" s="9">
        <f>(INDEX('Resin Fractions'!$A$24:$I$41,MATCH('Disposed Waste by Resin'!$A816,'Resin Fractions'!$A$24:$A$41,0),MATCH('Disposed Waste by Resin'!M$1,'Resin Fractions'!$A$24:$I$24,0)))*$E816</f>
        <v>10469.770646346771</v>
      </c>
    </row>
    <row r="817" spans="1:13" x14ac:dyDescent="0.2">
      <c r="A817" s="37">
        <f>'DRS County Waste Raw'!A816</f>
        <v>2007</v>
      </c>
      <c r="B817" s="63" t="str">
        <f>'DRS County Waste Raw'!B816</f>
        <v>lake</v>
      </c>
      <c r="C817" s="63" t="str">
        <f>'DRS County Waste Raw'!C816</f>
        <v>Coastal </v>
      </c>
      <c r="D817" s="63">
        <f>'DRS County Waste Raw'!D816</f>
        <v>63890</v>
      </c>
      <c r="E817" s="68">
        <f>'DRS County Waste Raw'!E816</f>
        <v>48703.865698729584</v>
      </c>
      <c r="F817" s="9">
        <f>(INDEX('Resin Fractions'!$A$24:$I$41,MATCH('Disposed Waste by Resin'!$A817,'Resin Fractions'!$A$24:$A$41,0),MATCH('Disposed Waste by Resin'!F$1,'Resin Fractions'!$A$24:$I$24,0)))*$E817</f>
        <v>395.92664987967794</v>
      </c>
      <c r="G817" s="9">
        <f>(INDEX('Resin Fractions'!$A$24:$I$41,MATCH('Disposed Waste by Resin'!$A817,'Resin Fractions'!$A$24:$A$41,0),MATCH('Disposed Waste by Resin'!G$1,'Resin Fractions'!$A$24:$I$24,0)))*$E817</f>
        <v>762.11538414259462</v>
      </c>
      <c r="H817" s="9">
        <f>(INDEX('Resin Fractions'!$A$24:$I$41,MATCH('Disposed Waste by Resin'!$A817,'Resin Fractions'!$A$24:$A$41,0),MATCH('Disposed Waste by Resin'!H$1,'Resin Fractions'!$A$24:$I$24,0)))*$E817</f>
        <v>1021.1450432882471</v>
      </c>
      <c r="I817" s="9">
        <f>(INDEX('Resin Fractions'!$A$24:$I$41,MATCH('Disposed Waste by Resin'!$A817,'Resin Fractions'!$A$24:$A$41,0),MATCH('Disposed Waste by Resin'!I$1,'Resin Fractions'!$A$24:$I$24,0)))*$E817</f>
        <v>1602.602189620442</v>
      </c>
      <c r="J817" s="9">
        <f>(INDEX('Resin Fractions'!$A$24:$I$41,MATCH('Disposed Waste by Resin'!$A817,'Resin Fractions'!$A$24:$A$41,0),MATCH('Disposed Waste by Resin'!J$1,'Resin Fractions'!$A$24:$I$24,0)))*$E817</f>
        <v>91.856019848276162</v>
      </c>
      <c r="K817" s="9">
        <f>(INDEX('Resin Fractions'!$A$24:$I$41,MATCH('Disposed Waste by Resin'!$A817,'Resin Fractions'!$A$24:$A$41,0),MATCH('Disposed Waste by Resin'!K$1,'Resin Fractions'!$A$24:$I$24,0)))*$E817</f>
        <v>518.06004985232858</v>
      </c>
      <c r="L817" s="9">
        <f>(INDEX('Resin Fractions'!$A$24:$I$41,MATCH('Disposed Waste by Resin'!$A817,'Resin Fractions'!$A$24:$A$41,0),MATCH('Disposed Waste by Resin'!L$1,'Resin Fractions'!$A$24:$I$24,0)))*$E817</f>
        <v>265.60888327181561</v>
      </c>
      <c r="M817" s="9">
        <f>(INDEX('Resin Fractions'!$A$24:$I$41,MATCH('Disposed Waste by Resin'!$A817,'Resin Fractions'!$A$24:$A$41,0),MATCH('Disposed Waste by Resin'!M$1,'Resin Fractions'!$A$24:$I$24,0)))*$E817</f>
        <v>4657.3142199033828</v>
      </c>
    </row>
    <row r="818" spans="1:13" x14ac:dyDescent="0.2">
      <c r="A818" s="37">
        <f>'DRS County Waste Raw'!A817</f>
        <v>2007</v>
      </c>
      <c r="B818" s="63" t="str">
        <f>'DRS County Waste Raw'!B817</f>
        <v>lassen</v>
      </c>
      <c r="C818" s="63" t="str">
        <f>'DRS County Waste Raw'!C817</f>
        <v>Mountain </v>
      </c>
      <c r="D818" s="63">
        <f>'DRS County Waste Raw'!D817</f>
        <v>35379</v>
      </c>
      <c r="E818" s="68">
        <f>'DRS County Waste Raw'!E817</f>
        <v>19423.230490018152</v>
      </c>
      <c r="F818" s="9">
        <f>(INDEX('Resin Fractions'!$A$24:$I$41,MATCH('Disposed Waste by Resin'!$A818,'Resin Fractions'!$A$24:$A$41,0),MATCH('Disposed Waste by Resin'!F$1,'Resin Fractions'!$A$24:$I$24,0)))*$E818</f>
        <v>157.89659542269754</v>
      </c>
      <c r="G818" s="9">
        <f>(INDEX('Resin Fractions'!$A$24:$I$41,MATCH('Disposed Waste by Resin'!$A818,'Resin Fractions'!$A$24:$A$41,0),MATCH('Disposed Waste by Resin'!G$1,'Resin Fractions'!$A$24:$I$24,0)))*$E818</f>
        <v>303.93363142376734</v>
      </c>
      <c r="H818" s="9">
        <f>(INDEX('Resin Fractions'!$A$24:$I$41,MATCH('Disposed Waste by Resin'!$A818,'Resin Fractions'!$A$24:$A$41,0),MATCH('Disposed Waste by Resin'!H$1,'Resin Fractions'!$A$24:$I$24,0)))*$E818</f>
        <v>407.23534477150429</v>
      </c>
      <c r="I818" s="9">
        <f>(INDEX('Resin Fractions'!$A$24:$I$41,MATCH('Disposed Waste by Resin'!$A818,'Resin Fractions'!$A$24:$A$41,0),MATCH('Disposed Waste by Resin'!I$1,'Resin Fractions'!$A$24:$I$24,0)))*$E818</f>
        <v>639.12199301291957</v>
      </c>
      <c r="J818" s="9">
        <f>(INDEX('Resin Fractions'!$A$24:$I$41,MATCH('Disposed Waste by Resin'!$A818,'Resin Fractions'!$A$24:$A$41,0),MATCH('Disposed Waste by Resin'!J$1,'Resin Fractions'!$A$24:$I$24,0)))*$E818</f>
        <v>36.632423726794414</v>
      </c>
      <c r="K818" s="9">
        <f>(INDEX('Resin Fractions'!$A$24:$I$41,MATCH('Disposed Waste by Resin'!$A818,'Resin Fractions'!$A$24:$A$41,0),MATCH('Disposed Waste by Resin'!K$1,'Resin Fractions'!$A$24:$I$24,0)))*$E818</f>
        <v>206.6037184439457</v>
      </c>
      <c r="L818" s="9">
        <f>(INDEX('Resin Fractions'!$A$24:$I$41,MATCH('Disposed Waste by Resin'!$A818,'Resin Fractions'!$A$24:$A$41,0),MATCH('Disposed Waste by Resin'!L$1,'Resin Fractions'!$A$24:$I$24,0)))*$E818</f>
        <v>105.92552533503252</v>
      </c>
      <c r="M818" s="9">
        <f>(INDEX('Resin Fractions'!$A$24:$I$41,MATCH('Disposed Waste by Resin'!$A818,'Resin Fractions'!$A$24:$A$41,0),MATCH('Disposed Waste by Resin'!M$1,'Resin Fractions'!$A$24:$I$24,0)))*$E818</f>
        <v>1857.3492321366616</v>
      </c>
    </row>
    <row r="819" spans="1:13" x14ac:dyDescent="0.2">
      <c r="A819" s="37">
        <f>'DRS County Waste Raw'!A818</f>
        <v>2007</v>
      </c>
      <c r="B819" s="63" t="str">
        <f>'DRS County Waste Raw'!B818</f>
        <v>losangeles</v>
      </c>
      <c r="C819" s="63" t="str">
        <f>'DRS County Waste Raw'!C818</f>
        <v>Southern </v>
      </c>
      <c r="D819" s="63">
        <f>'DRS County Waste Raw'!D818</f>
        <v>9780808</v>
      </c>
      <c r="E819" s="68">
        <f>'DRS County Waste Raw'!E818</f>
        <v>9931083.0036297645</v>
      </c>
      <c r="F819" s="9">
        <f>(INDEX('Resin Fractions'!$A$24:$I$41,MATCH('Disposed Waste by Resin'!$A819,'Resin Fractions'!$A$24:$A$41,0),MATCH('Disposed Waste by Resin'!F$1,'Resin Fractions'!$A$24:$I$24,0)))*$E819</f>
        <v>80732.409366156455</v>
      </c>
      <c r="G819" s="9">
        <f>(INDEX('Resin Fractions'!$A$24:$I$41,MATCH('Disposed Waste by Resin'!$A819,'Resin Fractions'!$A$24:$A$41,0),MATCH('Disposed Waste by Resin'!G$1,'Resin Fractions'!$A$24:$I$24,0)))*$E819</f>
        <v>155401.03500368996</v>
      </c>
      <c r="H819" s="9">
        <f>(INDEX('Resin Fractions'!$A$24:$I$41,MATCH('Disposed Waste by Resin'!$A819,'Resin Fractions'!$A$24:$A$41,0),MATCH('Disposed Waste by Resin'!H$1,'Resin Fractions'!$A$24:$I$24,0)))*$E819</f>
        <v>208219.12261279119</v>
      </c>
      <c r="I819" s="9">
        <f>(INDEX('Resin Fractions'!$A$24:$I$41,MATCH('Disposed Waste by Resin'!$A819,'Resin Fractions'!$A$24:$A$41,0),MATCH('Disposed Waste by Resin'!I$1,'Resin Fractions'!$A$24:$I$24,0)))*$E819</f>
        <v>326782.58981267206</v>
      </c>
      <c r="J819" s="9">
        <f>(INDEX('Resin Fractions'!$A$24:$I$41,MATCH('Disposed Waste by Resin'!$A819,'Resin Fractions'!$A$24:$A$41,0),MATCH('Disposed Waste by Resin'!J$1,'Resin Fractions'!$A$24:$I$24,0)))*$E819</f>
        <v>18730.130440551227</v>
      </c>
      <c r="K819" s="9">
        <f>(INDEX('Resin Fractions'!$A$24:$I$41,MATCH('Disposed Waste by Resin'!$A819,'Resin Fractions'!$A$24:$A$41,0),MATCH('Disposed Waste by Resin'!K$1,'Resin Fractions'!$A$24:$I$24,0)))*$E819</f>
        <v>105636.32438897454</v>
      </c>
      <c r="L819" s="9">
        <f>(INDEX('Resin Fractions'!$A$24:$I$41,MATCH('Disposed Waste by Resin'!$A819,'Resin Fractions'!$A$24:$A$41,0),MATCH('Disposed Waste by Resin'!L$1,'Resin Fractions'!$A$24:$I$24,0)))*$E819</f>
        <v>54159.640686234394</v>
      </c>
      <c r="M819" s="9">
        <f>(INDEX('Resin Fractions'!$A$24:$I$41,MATCH('Disposed Waste by Resin'!$A819,'Resin Fractions'!$A$24:$A$41,0),MATCH('Disposed Waste by Resin'!M$1,'Resin Fractions'!$A$24:$I$24,0)))*$E819</f>
        <v>949661.25231106987</v>
      </c>
    </row>
    <row r="820" spans="1:13" x14ac:dyDescent="0.2">
      <c r="A820" s="37">
        <f>'DRS County Waste Raw'!A819</f>
        <v>2007</v>
      </c>
      <c r="B820" s="63" t="str">
        <f>'DRS County Waste Raw'!B819</f>
        <v>madera</v>
      </c>
      <c r="C820" s="63" t="str">
        <f>'DRS County Waste Raw'!C819</f>
        <v>Central Valley </v>
      </c>
      <c r="D820" s="63">
        <f>'DRS County Waste Raw'!D819</f>
        <v>145163</v>
      </c>
      <c r="E820" s="68">
        <f>'DRS County Waste Raw'!E819</f>
        <v>124948.6932849365</v>
      </c>
      <c r="F820" s="9">
        <f>(INDEX('Resin Fractions'!$A$24:$I$41,MATCH('Disposed Waste by Resin'!$A820,'Resin Fractions'!$A$24:$A$41,0),MATCH('Disposed Waste by Resin'!F$1,'Resin Fractions'!$A$24:$I$24,0)))*$E820</f>
        <v>1015.7410880927</v>
      </c>
      <c r="G820" s="9">
        <f>(INDEX('Resin Fractions'!$A$24:$I$41,MATCH('Disposed Waste by Resin'!$A820,'Resin Fractions'!$A$24:$A$41,0),MATCH('Disposed Waste by Resin'!G$1,'Resin Fractions'!$A$24:$I$24,0)))*$E820</f>
        <v>1955.1902095411806</v>
      </c>
      <c r="H820" s="9">
        <f>(INDEX('Resin Fractions'!$A$24:$I$41,MATCH('Disposed Waste by Resin'!$A820,'Resin Fractions'!$A$24:$A$41,0),MATCH('Disposed Waste by Resin'!H$1,'Resin Fractions'!$A$24:$I$24,0)))*$E820</f>
        <v>2619.7250871727933</v>
      </c>
      <c r="I820" s="9">
        <f>(INDEX('Resin Fractions'!$A$24:$I$41,MATCH('Disposed Waste by Resin'!$A820,'Resin Fractions'!$A$24:$A$41,0),MATCH('Disposed Waste by Resin'!I$1,'Resin Fractions'!$A$24:$I$24,0)))*$E820</f>
        <v>4111.4405720340083</v>
      </c>
      <c r="J820" s="9">
        <f>(INDEX('Resin Fractions'!$A$24:$I$41,MATCH('Disposed Waste by Resin'!$A820,'Resin Fractions'!$A$24:$A$41,0),MATCH('Disposed Waste by Resin'!J$1,'Resin Fractions'!$A$24:$I$24,0)))*$E820</f>
        <v>235.65459303360137</v>
      </c>
      <c r="K820" s="9">
        <f>(INDEX('Resin Fractions'!$A$24:$I$41,MATCH('Disposed Waste by Resin'!$A820,'Resin Fractions'!$A$24:$A$41,0),MATCH('Disposed Waste by Resin'!K$1,'Resin Fractions'!$A$24:$I$24,0)))*$E820</f>
        <v>1329.0716320668973</v>
      </c>
      <c r="L820" s="9">
        <f>(INDEX('Resin Fractions'!$A$24:$I$41,MATCH('Disposed Waste by Resin'!$A820,'Resin Fractions'!$A$24:$A$41,0),MATCH('Disposed Waste by Resin'!L$1,'Resin Fractions'!$A$24:$I$24,0)))*$E820</f>
        <v>681.41373202230784</v>
      </c>
      <c r="M820" s="9">
        <f>(INDEX('Resin Fractions'!$A$24:$I$41,MATCH('Disposed Waste by Resin'!$A820,'Resin Fractions'!$A$24:$A$41,0),MATCH('Disposed Waste by Resin'!M$1,'Resin Fractions'!$A$24:$I$24,0)))*$E820</f>
        <v>11948.23691396349</v>
      </c>
    </row>
    <row r="821" spans="1:13" x14ac:dyDescent="0.2">
      <c r="A821" s="37">
        <f>'DRS County Waste Raw'!A820</f>
        <v>2007</v>
      </c>
      <c r="B821" s="63" t="str">
        <f>'DRS County Waste Raw'!B820</f>
        <v>marin</v>
      </c>
      <c r="C821" s="63" t="str">
        <f>'DRS County Waste Raw'!C820</f>
        <v>Bay Area </v>
      </c>
      <c r="D821" s="63">
        <f>'DRS County Waste Raw'!D820</f>
        <v>248025</v>
      </c>
      <c r="E821" s="68">
        <f>'DRS County Waste Raw'!E820</f>
        <v>208050.07259528129</v>
      </c>
      <c r="F821" s="9">
        <f>(INDEX('Resin Fractions'!$A$24:$I$41,MATCH('Disposed Waste by Resin'!$A821,'Resin Fractions'!$A$24:$A$41,0),MATCH('Disposed Waste by Resin'!F$1,'Resin Fractions'!$A$24:$I$24,0)))*$E821</f>
        <v>1691.2942549449861</v>
      </c>
      <c r="G821" s="9">
        <f>(INDEX('Resin Fractions'!$A$24:$I$41,MATCH('Disposed Waste by Resin'!$A821,'Resin Fractions'!$A$24:$A$41,0),MATCH('Disposed Waste by Resin'!G$1,'Resin Fractions'!$A$24:$I$24,0)))*$E821</f>
        <v>3255.5559753234006</v>
      </c>
      <c r="H821" s="9">
        <f>(INDEX('Resin Fractions'!$A$24:$I$41,MATCH('Disposed Waste by Resin'!$A821,'Resin Fractions'!$A$24:$A$41,0),MATCH('Disposed Waste by Resin'!H$1,'Resin Fractions'!$A$24:$I$24,0)))*$E821</f>
        <v>4362.0623812613112</v>
      </c>
      <c r="I821" s="9">
        <f>(INDEX('Resin Fractions'!$A$24:$I$41,MATCH('Disposed Waste by Resin'!$A821,'Resin Fractions'!$A$24:$A$41,0),MATCH('Disposed Waste by Resin'!I$1,'Resin Fractions'!$A$24:$I$24,0)))*$E821</f>
        <v>6845.8939985247798</v>
      </c>
      <c r="J821" s="9">
        <f>(INDEX('Resin Fractions'!$A$24:$I$41,MATCH('Disposed Waste by Resin'!$A821,'Resin Fractions'!$A$24:$A$41,0),MATCH('Disposed Waste by Resin'!J$1,'Resin Fractions'!$A$24:$I$24,0)))*$E821</f>
        <v>392.38469726327997</v>
      </c>
      <c r="K821" s="9">
        <f>(INDEX('Resin Fractions'!$A$24:$I$41,MATCH('Disposed Waste by Resin'!$A821,'Resin Fractions'!$A$24:$A$41,0),MATCH('Disposed Waste by Resin'!K$1,'Resin Fractions'!$A$24:$I$24,0)))*$E821</f>
        <v>2213.015936911625</v>
      </c>
      <c r="L821" s="9">
        <f>(INDEX('Resin Fractions'!$A$24:$I$41,MATCH('Disposed Waste by Resin'!$A821,'Resin Fractions'!$A$24:$A$41,0),MATCH('Disposed Waste by Resin'!L$1,'Resin Fractions'!$A$24:$I$24,0)))*$E821</f>
        <v>1134.6111166714693</v>
      </c>
      <c r="M821" s="9">
        <f>(INDEX('Resin Fractions'!$A$24:$I$41,MATCH('Disposed Waste by Resin'!$A821,'Resin Fractions'!$A$24:$A$41,0),MATCH('Disposed Waste by Resin'!M$1,'Resin Fractions'!$A$24:$I$24,0)))*$E821</f>
        <v>19894.818360900852</v>
      </c>
    </row>
    <row r="822" spans="1:13" x14ac:dyDescent="0.2">
      <c r="A822" s="37">
        <f>'DRS County Waste Raw'!A821</f>
        <v>2007</v>
      </c>
      <c r="B822" s="63" t="str">
        <f>'DRS County Waste Raw'!B821</f>
        <v>mariposa</v>
      </c>
      <c r="C822" s="63" t="str">
        <f>'DRS County Waste Raw'!C821</f>
        <v>Mountain </v>
      </c>
      <c r="D822" s="63">
        <f>'DRS County Waste Raw'!D821</f>
        <v>18310</v>
      </c>
      <c r="E822" s="68">
        <f>'DRS County Waste Raw'!E821</f>
        <v>12841.49727767695</v>
      </c>
      <c r="F822" s="9">
        <f>(INDEX('Resin Fractions'!$A$24:$I$41,MATCH('Disposed Waste by Resin'!$A822,'Resin Fractions'!$A$24:$A$41,0),MATCH('Disposed Waste by Resin'!F$1,'Resin Fractions'!$A$24:$I$24,0)))*$E822</f>
        <v>104.39193940045421</v>
      </c>
      <c r="G822" s="9">
        <f>(INDEX('Resin Fractions'!$A$24:$I$41,MATCH('Disposed Waste by Resin'!$A822,'Resin Fractions'!$A$24:$A$41,0),MATCH('Disposed Waste by Resin'!G$1,'Resin Fractions'!$A$24:$I$24,0)))*$E822</f>
        <v>200.9430358419811</v>
      </c>
      <c r="H822" s="9">
        <f>(INDEX('Resin Fractions'!$A$24:$I$41,MATCH('Disposed Waste by Resin'!$A822,'Resin Fractions'!$A$24:$A$41,0),MATCH('Disposed Waste by Resin'!H$1,'Resin Fractions'!$A$24:$I$24,0)))*$E822</f>
        <v>269.24005118224903</v>
      </c>
      <c r="I822" s="9">
        <f>(INDEX('Resin Fractions'!$A$24:$I$41,MATCH('Disposed Waste by Resin'!$A822,'Resin Fractions'!$A$24:$A$41,0),MATCH('Disposed Waste by Resin'!I$1,'Resin Fractions'!$A$24:$I$24,0)))*$E822</f>
        <v>422.54986046717107</v>
      </c>
      <c r="J822" s="9">
        <f>(INDEX('Resin Fractions'!$A$24:$I$41,MATCH('Disposed Waste by Resin'!$A822,'Resin Fractions'!$A$24:$A$41,0),MATCH('Disposed Waste by Resin'!J$1,'Resin Fractions'!$A$24:$I$24,0)))*$E822</f>
        <v>24.219203381440146</v>
      </c>
      <c r="K822" s="9">
        <f>(INDEX('Resin Fractions'!$A$24:$I$41,MATCH('Disposed Waste by Resin'!$A822,'Resin Fractions'!$A$24:$A$41,0),MATCH('Disposed Waste by Resin'!K$1,'Resin Fractions'!$A$24:$I$24,0)))*$E822</f>
        <v>136.59422356746097</v>
      </c>
      <c r="L822" s="9">
        <f>(INDEX('Resin Fractions'!$A$24:$I$41,MATCH('Disposed Waste by Resin'!$A822,'Resin Fractions'!$A$24:$A$41,0),MATCH('Disposed Waste by Resin'!L$1,'Resin Fractions'!$A$24:$I$24,0)))*$E822</f>
        <v>70.031725460157972</v>
      </c>
      <c r="M822" s="9">
        <f>(INDEX('Resin Fractions'!$A$24:$I$41,MATCH('Disposed Waste by Resin'!$A822,'Resin Fractions'!$A$24:$A$41,0),MATCH('Disposed Waste by Resin'!M$1,'Resin Fractions'!$A$24:$I$24,0)))*$E822</f>
        <v>1227.9700393009146</v>
      </c>
    </row>
    <row r="823" spans="1:13" x14ac:dyDescent="0.2">
      <c r="A823" s="37">
        <f>'DRS County Waste Raw'!A822</f>
        <v>2007</v>
      </c>
      <c r="B823" s="63" t="str">
        <f>'DRS County Waste Raw'!B822</f>
        <v>mendocino</v>
      </c>
      <c r="C823" s="63" t="str">
        <f>'DRS County Waste Raw'!C822</f>
        <v>Coastal </v>
      </c>
      <c r="D823" s="63">
        <f>'DRS County Waste Raw'!D822</f>
        <v>87617</v>
      </c>
      <c r="E823" s="68">
        <f>'DRS County Waste Raw'!E822</f>
        <v>65835.353901996365</v>
      </c>
      <c r="F823" s="9">
        <f>(INDEX('Resin Fractions'!$A$24:$I$41,MATCH('Disposed Waste by Resin'!$A823,'Resin Fractions'!$A$24:$A$41,0),MATCH('Disposed Waste by Resin'!F$1,'Resin Fractions'!$A$24:$I$24,0)))*$E823</f>
        <v>535.1930640433809</v>
      </c>
      <c r="G823" s="9">
        <f>(INDEX('Resin Fractions'!$A$24:$I$41,MATCH('Disposed Waste by Resin'!$A823,'Resin Fractions'!$A$24:$A$41,0),MATCH('Disposed Waste by Resin'!G$1,'Resin Fractions'!$A$24:$I$24,0)))*$E823</f>
        <v>1030.1879596077399</v>
      </c>
      <c r="H823" s="9">
        <f>(INDEX('Resin Fractions'!$A$24:$I$41,MATCH('Disposed Waste by Resin'!$A823,'Resin Fractions'!$A$24:$A$41,0),MATCH('Disposed Waste by Resin'!H$1,'Resin Fractions'!$A$24:$I$24,0)))*$E823</f>
        <v>1380.3307878270684</v>
      </c>
      <c r="I823" s="9">
        <f>(INDEX('Resin Fractions'!$A$24:$I$41,MATCH('Disposed Waste by Resin'!$A823,'Resin Fractions'!$A$24:$A$41,0),MATCH('Disposed Waste by Resin'!I$1,'Resin Fractions'!$A$24:$I$24,0)))*$E823</f>
        <v>2166.3143326327013</v>
      </c>
      <c r="J823" s="9">
        <f>(INDEX('Resin Fractions'!$A$24:$I$41,MATCH('Disposed Waste by Resin'!$A823,'Resin Fractions'!$A$24:$A$41,0),MATCH('Disposed Waste by Resin'!J$1,'Resin Fractions'!$A$24:$I$24,0)))*$E823</f>
        <v>124.16619272374936</v>
      </c>
      <c r="K823" s="9">
        <f>(INDEX('Resin Fractions'!$A$24:$I$41,MATCH('Disposed Waste by Resin'!$A823,'Resin Fractions'!$A$24:$A$41,0),MATCH('Disposed Waste by Resin'!K$1,'Resin Fractions'!$A$24:$I$24,0)))*$E823</f>
        <v>700.28664532482037</v>
      </c>
      <c r="L823" s="9">
        <f>(INDEX('Resin Fractions'!$A$24:$I$41,MATCH('Disposed Waste by Resin'!$A823,'Resin Fractions'!$A$24:$A$41,0),MATCH('Disposed Waste by Resin'!L$1,'Resin Fractions'!$A$24:$I$24,0)))*$E823</f>
        <v>359.03628138844329</v>
      </c>
      <c r="M823" s="9">
        <f>(INDEX('Resin Fractions'!$A$24:$I$41,MATCH('Disposed Waste by Resin'!$A823,'Resin Fractions'!$A$24:$A$41,0),MATCH('Disposed Waste by Resin'!M$1,'Resin Fractions'!$A$24:$I$24,0)))*$E823</f>
        <v>6295.5152635479044</v>
      </c>
    </row>
    <row r="824" spans="1:13" x14ac:dyDescent="0.2">
      <c r="A824" s="37">
        <f>'DRS County Waste Raw'!A823</f>
        <v>2007</v>
      </c>
      <c r="B824" s="63" t="str">
        <f>'DRS County Waste Raw'!B823</f>
        <v>merced</v>
      </c>
      <c r="C824" s="63" t="str">
        <f>'DRS County Waste Raw'!C823</f>
        <v>Central Valley </v>
      </c>
      <c r="D824" s="63">
        <f>'DRS County Waste Raw'!D823</f>
        <v>247542</v>
      </c>
      <c r="E824" s="68">
        <f>'DRS County Waste Raw'!E823</f>
        <v>233513.71143375681</v>
      </c>
      <c r="F824" s="9">
        <f>(INDEX('Resin Fractions'!$A$24:$I$41,MATCH('Disposed Waste by Resin'!$A824,'Resin Fractions'!$A$24:$A$41,0),MATCH('Disposed Waste by Resin'!F$1,'Resin Fractions'!$A$24:$I$24,0)))*$E824</f>
        <v>1898.2949329081448</v>
      </c>
      <c r="G824" s="9">
        <f>(INDEX('Resin Fractions'!$A$24:$I$41,MATCH('Disposed Waste by Resin'!$A824,'Resin Fractions'!$A$24:$A$41,0),MATCH('Disposed Waste by Resin'!G$1,'Resin Fractions'!$A$24:$I$24,0)))*$E824</f>
        <v>3654.0095809385143</v>
      </c>
      <c r="H824" s="9">
        <f>(INDEX('Resin Fractions'!$A$24:$I$41,MATCH('Disposed Waste by Resin'!$A824,'Resin Fractions'!$A$24:$A$41,0),MATCH('Disposed Waste by Resin'!H$1,'Resin Fractions'!$A$24:$I$24,0)))*$E824</f>
        <v>4895.9433825114766</v>
      </c>
      <c r="I824" s="9">
        <f>(INDEX('Resin Fractions'!$A$24:$I$41,MATCH('Disposed Waste by Resin'!$A824,'Resin Fractions'!$A$24:$A$41,0),MATCH('Disposed Waste by Resin'!I$1,'Resin Fractions'!$A$24:$I$24,0)))*$E824</f>
        <v>7683.7758128898649</v>
      </c>
      <c r="J824" s="9">
        <f>(INDEX('Resin Fractions'!$A$24:$I$41,MATCH('Disposed Waste by Resin'!$A824,'Resin Fractions'!$A$24:$A$41,0),MATCH('Disposed Waste by Resin'!J$1,'Resin Fractions'!$A$24:$I$24,0)))*$E824</f>
        <v>440.40939676094951</v>
      </c>
      <c r="K824" s="9">
        <f>(INDEX('Resin Fractions'!$A$24:$I$41,MATCH('Disposed Waste by Resin'!$A824,'Resin Fractions'!$A$24:$A$41,0),MATCH('Disposed Waste by Resin'!K$1,'Resin Fractions'!$A$24:$I$24,0)))*$E824</f>
        <v>2483.8711106607266</v>
      </c>
      <c r="L824" s="9">
        <f>(INDEX('Resin Fractions'!$A$24:$I$41,MATCH('Disposed Waste by Resin'!$A824,'Resin Fractions'!$A$24:$A$41,0),MATCH('Disposed Waste by Resin'!L$1,'Resin Fractions'!$A$24:$I$24,0)))*$E824</f>
        <v>1273.4783005981187</v>
      </c>
      <c r="M824" s="9">
        <f>(INDEX('Resin Fractions'!$A$24:$I$41,MATCH('Disposed Waste by Resin'!$A824,'Resin Fractions'!$A$24:$A$41,0),MATCH('Disposed Waste by Resin'!M$1,'Resin Fractions'!$A$24:$I$24,0)))*$E824</f>
        <v>22329.782517267799</v>
      </c>
    </row>
    <row r="825" spans="1:13" x14ac:dyDescent="0.2">
      <c r="A825" s="37">
        <f>'DRS County Waste Raw'!A824</f>
        <v>2007</v>
      </c>
      <c r="B825" s="63" t="str">
        <f>'DRS County Waste Raw'!B824</f>
        <v>modoc</v>
      </c>
      <c r="C825" s="63" t="str">
        <f>'DRS County Waste Raw'!C824</f>
        <v>Mountain </v>
      </c>
      <c r="D825" s="63">
        <f>'DRS County Waste Raw'!D824</f>
        <v>9615</v>
      </c>
      <c r="E825" s="68">
        <f>'DRS County Waste Raw'!E824</f>
        <v>0</v>
      </c>
      <c r="F825" s="9">
        <f>(INDEX('Resin Fractions'!$A$24:$I$41,MATCH('Disposed Waste by Resin'!$A825,'Resin Fractions'!$A$24:$A$41,0),MATCH('Disposed Waste by Resin'!F$1,'Resin Fractions'!$A$24:$I$24,0)))*$E825</f>
        <v>0</v>
      </c>
      <c r="G825" s="9">
        <f>(INDEX('Resin Fractions'!$A$24:$I$41,MATCH('Disposed Waste by Resin'!$A825,'Resin Fractions'!$A$24:$A$41,0),MATCH('Disposed Waste by Resin'!G$1,'Resin Fractions'!$A$24:$I$24,0)))*$E825</f>
        <v>0</v>
      </c>
      <c r="H825" s="9">
        <f>(INDEX('Resin Fractions'!$A$24:$I$41,MATCH('Disposed Waste by Resin'!$A825,'Resin Fractions'!$A$24:$A$41,0),MATCH('Disposed Waste by Resin'!H$1,'Resin Fractions'!$A$24:$I$24,0)))*$E825</f>
        <v>0</v>
      </c>
      <c r="I825" s="9">
        <f>(INDEX('Resin Fractions'!$A$24:$I$41,MATCH('Disposed Waste by Resin'!$A825,'Resin Fractions'!$A$24:$A$41,0),MATCH('Disposed Waste by Resin'!I$1,'Resin Fractions'!$A$24:$I$24,0)))*$E825</f>
        <v>0</v>
      </c>
      <c r="J825" s="9">
        <f>(INDEX('Resin Fractions'!$A$24:$I$41,MATCH('Disposed Waste by Resin'!$A825,'Resin Fractions'!$A$24:$A$41,0),MATCH('Disposed Waste by Resin'!J$1,'Resin Fractions'!$A$24:$I$24,0)))*$E825</f>
        <v>0</v>
      </c>
      <c r="K825" s="9">
        <f>(INDEX('Resin Fractions'!$A$24:$I$41,MATCH('Disposed Waste by Resin'!$A825,'Resin Fractions'!$A$24:$A$41,0),MATCH('Disposed Waste by Resin'!K$1,'Resin Fractions'!$A$24:$I$24,0)))*$E825</f>
        <v>0</v>
      </c>
      <c r="L825" s="9">
        <f>(INDEX('Resin Fractions'!$A$24:$I$41,MATCH('Disposed Waste by Resin'!$A825,'Resin Fractions'!$A$24:$A$41,0),MATCH('Disposed Waste by Resin'!L$1,'Resin Fractions'!$A$24:$I$24,0)))*$E825</f>
        <v>0</v>
      </c>
      <c r="M825" s="9">
        <f>(INDEX('Resin Fractions'!$A$24:$I$41,MATCH('Disposed Waste by Resin'!$A825,'Resin Fractions'!$A$24:$A$41,0),MATCH('Disposed Waste by Resin'!M$1,'Resin Fractions'!$A$24:$I$24,0)))*$E825</f>
        <v>0</v>
      </c>
    </row>
    <row r="826" spans="1:13" x14ac:dyDescent="0.2">
      <c r="A826" s="37">
        <f>'DRS County Waste Raw'!A825</f>
        <v>2007</v>
      </c>
      <c r="B826" s="63" t="str">
        <f>'DRS County Waste Raw'!B825</f>
        <v>mono</v>
      </c>
      <c r="C826" s="63" t="str">
        <f>'DRS County Waste Raw'!C825</f>
        <v>Mountain </v>
      </c>
      <c r="D826" s="63">
        <f>'DRS County Waste Raw'!D825</f>
        <v>14182</v>
      </c>
      <c r="E826" s="68">
        <f>'DRS County Waste Raw'!E825</f>
        <v>30432.676950998179</v>
      </c>
      <c r="F826" s="9">
        <f>(INDEX('Resin Fractions'!$A$24:$I$41,MATCH('Disposed Waste by Resin'!$A826,'Resin Fractions'!$A$24:$A$41,0),MATCH('Disposed Waste by Resin'!F$1,'Resin Fractions'!$A$24:$I$24,0)))*$E826</f>
        <v>247.39530752265307</v>
      </c>
      <c r="G826" s="9">
        <f>(INDEX('Resin Fractions'!$A$24:$I$41,MATCH('Disposed Waste by Resin'!$A826,'Resin Fractions'!$A$24:$A$41,0),MATCH('Disposed Waste by Resin'!G$1,'Resin Fractions'!$A$24:$I$24,0)))*$E826</f>
        <v>476.20883788701906</v>
      </c>
      <c r="H826" s="9">
        <f>(INDEX('Resin Fractions'!$A$24:$I$41,MATCH('Disposed Waste by Resin'!$A826,'Resin Fractions'!$A$24:$A$41,0),MATCH('Disposed Waste by Resin'!H$1,'Resin Fractions'!$A$24:$I$24,0)))*$E826</f>
        <v>638.06387391781266</v>
      </c>
      <c r="I826" s="9">
        <f>(INDEX('Resin Fractions'!$A$24:$I$41,MATCH('Disposed Waste by Resin'!$A826,'Resin Fractions'!$A$24:$A$41,0),MATCH('Disposed Waste by Resin'!I$1,'Resin Fractions'!$A$24:$I$24,0)))*$E826</f>
        <v>1001.3881653536471</v>
      </c>
      <c r="J826" s="9">
        <f>(INDEX('Resin Fractions'!$A$24:$I$41,MATCH('Disposed Waste by Resin'!$A826,'Resin Fractions'!$A$24:$A$41,0),MATCH('Disposed Waste by Resin'!J$1,'Resin Fractions'!$A$24:$I$24,0)))*$E826</f>
        <v>57.396359363728749</v>
      </c>
      <c r="K826" s="9">
        <f>(INDEX('Resin Fractions'!$A$24:$I$41,MATCH('Disposed Waste by Resin'!$A826,'Resin Fractions'!$A$24:$A$41,0),MATCH('Disposed Waste by Resin'!K$1,'Resin Fractions'!$A$24:$I$24,0)))*$E826</f>
        <v>323.71052917849136</v>
      </c>
      <c r="L826" s="9">
        <f>(INDEX('Resin Fractions'!$A$24:$I$41,MATCH('Disposed Waste by Resin'!$A826,'Resin Fractions'!$A$24:$A$41,0),MATCH('Disposed Waste by Resin'!L$1,'Resin Fractions'!$A$24:$I$24,0)))*$E826</f>
        <v>165.96607320509665</v>
      </c>
      <c r="M826" s="9">
        <f>(INDEX('Resin Fractions'!$A$24:$I$41,MATCH('Disposed Waste by Resin'!$A826,'Resin Fractions'!$A$24:$A$41,0),MATCH('Disposed Waste by Resin'!M$1,'Resin Fractions'!$A$24:$I$24,0)))*$E826</f>
        <v>2910.1291464284486</v>
      </c>
    </row>
    <row r="827" spans="1:13" x14ac:dyDescent="0.2">
      <c r="A827" s="37">
        <f>'DRS County Waste Raw'!A826</f>
        <v>2007</v>
      </c>
      <c r="B827" s="63" t="str">
        <f>'DRS County Waste Raw'!B826</f>
        <v>monterey</v>
      </c>
      <c r="C827" s="63" t="str">
        <f>'DRS County Waste Raw'!C826</f>
        <v>Coastal </v>
      </c>
      <c r="D827" s="63">
        <f>'DRS County Waste Raw'!D826</f>
        <v>406890</v>
      </c>
      <c r="E827" s="68">
        <f>'DRS County Waste Raw'!E826</f>
        <v>377768.13974591647</v>
      </c>
      <c r="F827" s="9">
        <f>(INDEX('Resin Fractions'!$A$24:$I$41,MATCH('Disposed Waste by Resin'!$A827,'Resin Fractions'!$A$24:$A$41,0),MATCH('Disposed Waste by Resin'!F$1,'Resin Fractions'!$A$24:$I$24,0)))*$E827</f>
        <v>3070.9774646241303</v>
      </c>
      <c r="G827" s="9">
        <f>(INDEX('Resin Fractions'!$A$24:$I$41,MATCH('Disposed Waste by Resin'!$A827,'Resin Fractions'!$A$24:$A$41,0),MATCH('Disposed Waste by Resin'!G$1,'Resin Fractions'!$A$24:$I$24,0)))*$E827</f>
        <v>5911.2948594304771</v>
      </c>
      <c r="H827" s="9">
        <f>(INDEX('Resin Fractions'!$A$24:$I$41,MATCH('Disposed Waste by Resin'!$A827,'Resin Fractions'!$A$24:$A$41,0),MATCH('Disposed Waste by Resin'!H$1,'Resin Fractions'!$A$24:$I$24,0)))*$E827</f>
        <v>7920.4403568283224</v>
      </c>
      <c r="I827" s="9">
        <f>(INDEX('Resin Fractions'!$A$24:$I$41,MATCH('Disposed Waste by Resin'!$A827,'Resin Fractions'!$A$24:$A$41,0),MATCH('Disposed Waste by Resin'!I$1,'Resin Fractions'!$A$24:$I$24,0)))*$E827</f>
        <v>12430.472186141864</v>
      </c>
      <c r="J827" s="9">
        <f>(INDEX('Resin Fractions'!$A$24:$I$41,MATCH('Disposed Waste by Resin'!$A827,'Resin Fractions'!$A$24:$A$41,0),MATCH('Disposed Waste by Resin'!J$1,'Resin Fractions'!$A$24:$I$24,0)))*$E827</f>
        <v>712.47481580199099</v>
      </c>
      <c r="K827" s="9">
        <f>(INDEX('Resin Fractions'!$A$24:$I$41,MATCH('Disposed Waste by Resin'!$A827,'Resin Fractions'!$A$24:$A$41,0),MATCH('Disposed Waste by Resin'!K$1,'Resin Fractions'!$A$24:$I$24,0)))*$E827</f>
        <v>4018.2966690977842</v>
      </c>
      <c r="L827" s="9">
        <f>(INDEX('Resin Fractions'!$A$24:$I$41,MATCH('Disposed Waste by Resin'!$A827,'Resin Fractions'!$A$24:$A$41,0),MATCH('Disposed Waste by Resin'!L$1,'Resin Fractions'!$A$24:$I$24,0)))*$E827</f>
        <v>2060.1767907757958</v>
      </c>
      <c r="M827" s="9">
        <f>(INDEX('Resin Fractions'!$A$24:$I$41,MATCH('Disposed Waste by Resin'!$A827,'Resin Fractions'!$A$24:$A$41,0),MATCH('Disposed Waste by Resin'!M$1,'Resin Fractions'!$A$24:$I$24,0)))*$E827</f>
        <v>36124.133142700368</v>
      </c>
    </row>
    <row r="828" spans="1:13" x14ac:dyDescent="0.2">
      <c r="A828" s="37">
        <f>'DRS County Waste Raw'!A827</f>
        <v>2007</v>
      </c>
      <c r="B828" s="63" t="str">
        <f>'DRS County Waste Raw'!B827</f>
        <v>napa</v>
      </c>
      <c r="C828" s="63" t="str">
        <f>'DRS County Waste Raw'!C827</f>
        <v>Bay Area </v>
      </c>
      <c r="D828" s="63">
        <f>'DRS County Waste Raw'!D827</f>
        <v>132537</v>
      </c>
      <c r="E828" s="68">
        <f>'DRS County Waste Raw'!E827</f>
        <v>139433.68421052629</v>
      </c>
      <c r="F828" s="9">
        <f>(INDEX('Resin Fractions'!$A$24:$I$41,MATCH('Disposed Waste by Resin'!$A828,'Resin Fractions'!$A$24:$A$41,0),MATCH('Disposed Waste by Resin'!F$1,'Resin Fractions'!$A$24:$I$24,0)))*$E828</f>
        <v>1133.4934235270493</v>
      </c>
      <c r="G828" s="9">
        <f>(INDEX('Resin Fractions'!$A$24:$I$41,MATCH('Disposed Waste by Resin'!$A828,'Resin Fractions'!$A$24:$A$41,0),MATCH('Disposed Waste by Resin'!G$1,'Resin Fractions'!$A$24:$I$24,0)))*$E828</f>
        <v>2181.8505426622501</v>
      </c>
      <c r="H828" s="9">
        <f>(INDEX('Resin Fractions'!$A$24:$I$41,MATCH('Disposed Waste by Resin'!$A828,'Resin Fractions'!$A$24:$A$41,0),MATCH('Disposed Waste by Resin'!H$1,'Resin Fractions'!$A$24:$I$24,0)))*$E828</f>
        <v>2923.4232941536629</v>
      </c>
      <c r="I828" s="9">
        <f>(INDEX('Resin Fractions'!$A$24:$I$41,MATCH('Disposed Waste by Resin'!$A828,'Resin Fractions'!$A$24:$A$41,0),MATCH('Disposed Waste by Resin'!I$1,'Resin Fractions'!$A$24:$I$24,0)))*$E828</f>
        <v>4588.0696412248744</v>
      </c>
      <c r="J828" s="9">
        <f>(INDEX('Resin Fractions'!$A$24:$I$41,MATCH('Disposed Waste by Resin'!$A828,'Resin Fractions'!$A$24:$A$41,0),MATCH('Disposed Waste by Resin'!J$1,'Resin Fractions'!$A$24:$I$24,0)))*$E828</f>
        <v>262.97344329065157</v>
      </c>
      <c r="K828" s="9">
        <f>(INDEX('Resin Fractions'!$A$24:$I$41,MATCH('Disposed Waste by Resin'!$A828,'Resin Fractions'!$A$24:$A$41,0),MATCH('Disposed Waste by Resin'!K$1,'Resin Fractions'!$A$24:$I$24,0)))*$E828</f>
        <v>1483.1475973596753</v>
      </c>
      <c r="L828" s="9">
        <f>(INDEX('Resin Fractions'!$A$24:$I$41,MATCH('Disposed Waste by Resin'!$A828,'Resin Fractions'!$A$24:$A$41,0),MATCH('Disposed Waste by Resin'!L$1,'Resin Fractions'!$A$24:$I$24,0)))*$E828</f>
        <v>760.40832944804458</v>
      </c>
      <c r="M828" s="9">
        <f>(INDEX('Resin Fractions'!$A$24:$I$41,MATCH('Disposed Waste by Resin'!$A828,'Resin Fractions'!$A$24:$A$41,0),MATCH('Disposed Waste by Resin'!M$1,'Resin Fractions'!$A$24:$I$24,0)))*$E828</f>
        <v>13333.366271666209</v>
      </c>
    </row>
    <row r="829" spans="1:13" x14ac:dyDescent="0.2">
      <c r="A829" s="37">
        <f>'DRS County Waste Raw'!A828</f>
        <v>2007</v>
      </c>
      <c r="B829" s="63" t="str">
        <f>'DRS County Waste Raw'!B828</f>
        <v>nevada</v>
      </c>
      <c r="C829" s="63" t="str">
        <f>'DRS County Waste Raw'!C828</f>
        <v>Mountain </v>
      </c>
      <c r="D829" s="63">
        <f>'DRS County Waste Raw'!D828</f>
        <v>98408</v>
      </c>
      <c r="E829" s="68">
        <f>'DRS County Waste Raw'!E828</f>
        <v>54782.840290381122</v>
      </c>
      <c r="F829" s="9">
        <f>(INDEX('Resin Fractions'!$A$24:$I$41,MATCH('Disposed Waste by Resin'!$A829,'Resin Fractions'!$A$24:$A$41,0),MATCH('Disposed Waste by Resin'!F$1,'Resin Fractions'!$A$24:$I$24,0)))*$E829</f>
        <v>445.34424764623589</v>
      </c>
      <c r="G829" s="9">
        <f>(INDEX('Resin Fractions'!$A$24:$I$41,MATCH('Disposed Waste by Resin'!$A829,'Resin Fractions'!$A$24:$A$41,0),MATCH('Disposed Waste by Resin'!G$1,'Resin Fractions'!$A$24:$I$24,0)))*$E829</f>
        <v>857.23884076444619</v>
      </c>
      <c r="H829" s="9">
        <f>(INDEX('Resin Fractions'!$A$24:$I$41,MATCH('Disposed Waste by Resin'!$A829,'Resin Fractions'!$A$24:$A$41,0),MATCH('Disposed Waste by Resin'!H$1,'Resin Fractions'!$A$24:$I$24,0)))*$E829</f>
        <v>1148.5992952964625</v>
      </c>
      <c r="I829" s="9">
        <f>(INDEX('Resin Fractions'!$A$24:$I$41,MATCH('Disposed Waste by Resin'!$A829,'Resin Fractions'!$A$24:$A$41,0),MATCH('Disposed Waste by Resin'!I$1,'Resin Fractions'!$A$24:$I$24,0)))*$E829</f>
        <v>1802.631034383824</v>
      </c>
      <c r="J829" s="9">
        <f>(INDEX('Resin Fractions'!$A$24:$I$41,MATCH('Disposed Waste by Resin'!$A829,'Resin Fractions'!$A$24:$A$41,0),MATCH('Disposed Waste by Resin'!J$1,'Resin Fractions'!$A$24:$I$24,0)))*$E829</f>
        <v>103.32103197281631</v>
      </c>
      <c r="K829" s="9">
        <f>(INDEX('Resin Fractions'!$A$24:$I$41,MATCH('Disposed Waste by Resin'!$A829,'Resin Fractions'!$A$24:$A$41,0),MATCH('Disposed Waste by Resin'!K$1,'Resin Fractions'!$A$24:$I$24,0)))*$E829</f>
        <v>582.72173193486969</v>
      </c>
      <c r="L829" s="9">
        <f>(INDEX('Resin Fractions'!$A$24:$I$41,MATCH('Disposed Waste by Resin'!$A829,'Resin Fractions'!$A$24:$A$41,0),MATCH('Disposed Waste by Resin'!L$1,'Resin Fractions'!$A$24:$I$24,0)))*$E829</f>
        <v>298.760864732877</v>
      </c>
      <c r="M829" s="9">
        <f>(INDEX('Resin Fractions'!$A$24:$I$41,MATCH('Disposed Waste by Resin'!$A829,'Resin Fractions'!$A$24:$A$41,0),MATCH('Disposed Waste by Resin'!M$1,'Resin Fractions'!$A$24:$I$24,0)))*$E829</f>
        <v>5238.6170467315324</v>
      </c>
    </row>
    <row r="830" spans="1:13" x14ac:dyDescent="0.2">
      <c r="A830" s="37">
        <f>'DRS County Waste Raw'!A829</f>
        <v>2007</v>
      </c>
      <c r="B830" s="63" t="str">
        <f>'DRS County Waste Raw'!B829</f>
        <v>orange</v>
      </c>
      <c r="C830" s="63" t="str">
        <f>'DRS County Waste Raw'!C829</f>
        <v>Southern </v>
      </c>
      <c r="D830" s="63">
        <f>'DRS County Waste Raw'!D829</f>
        <v>2960659</v>
      </c>
      <c r="E830" s="68">
        <f>'DRS County Waste Raw'!E829</f>
        <v>3219908.9927404709</v>
      </c>
      <c r="F830" s="9">
        <f>(INDEX('Resin Fractions'!$A$24:$I$41,MATCH('Disposed Waste by Resin'!$A830,'Resin Fractions'!$A$24:$A$41,0),MATCH('Disposed Waste by Resin'!F$1,'Resin Fractions'!$A$24:$I$24,0)))*$E830</f>
        <v>26175.494739967562</v>
      </c>
      <c r="G830" s="9">
        <f>(INDEX('Resin Fractions'!$A$24:$I$41,MATCH('Disposed Waste by Resin'!$A830,'Resin Fractions'!$A$24:$A$41,0),MATCH('Disposed Waste by Resin'!G$1,'Resin Fractions'!$A$24:$I$24,0)))*$E830</f>
        <v>50384.956998815986</v>
      </c>
      <c r="H830" s="9">
        <f>(INDEX('Resin Fractions'!$A$24:$I$41,MATCH('Disposed Waste by Resin'!$A830,'Resin Fractions'!$A$24:$A$41,0),MATCH('Disposed Waste by Resin'!H$1,'Resin Fractions'!$A$24:$I$24,0)))*$E830</f>
        <v>67509.920631658402</v>
      </c>
      <c r="I830" s="9">
        <f>(INDEX('Resin Fractions'!$A$24:$I$41,MATCH('Disposed Waste by Resin'!$A830,'Resin Fractions'!$A$24:$A$41,0),MATCH('Disposed Waste by Resin'!I$1,'Resin Fractions'!$A$24:$I$24,0)))*$E830</f>
        <v>105951.20383388855</v>
      </c>
      <c r="J830" s="9">
        <f>(INDEX('Resin Fractions'!$A$24:$I$41,MATCH('Disposed Waste by Resin'!$A830,'Resin Fractions'!$A$24:$A$41,0),MATCH('Disposed Waste by Resin'!J$1,'Resin Fractions'!$A$24:$I$24,0)))*$E830</f>
        <v>6072.7833428328167</v>
      </c>
      <c r="K830" s="9">
        <f>(INDEX('Resin Fractions'!$A$24:$I$41,MATCH('Disposed Waste by Resin'!$A830,'Resin Fractions'!$A$24:$A$41,0),MATCH('Disposed Waste by Resin'!K$1,'Resin Fractions'!$A$24:$I$24,0)))*$E830</f>
        <v>34249.975630632558</v>
      </c>
      <c r="L830" s="9">
        <f>(INDEX('Resin Fractions'!$A$24:$I$41,MATCH('Disposed Waste by Resin'!$A830,'Resin Fractions'!$A$24:$A$41,0),MATCH('Disposed Waste by Resin'!L$1,'Resin Fractions'!$A$24:$I$24,0)))*$E830</f>
        <v>17559.929166381993</v>
      </c>
      <c r="M830" s="9">
        <f>(INDEX('Resin Fractions'!$A$24:$I$41,MATCH('Disposed Waste by Resin'!$A830,'Resin Fractions'!$A$24:$A$41,0),MATCH('Disposed Waste by Resin'!M$1,'Resin Fractions'!$A$24:$I$24,0)))*$E830</f>
        <v>307904.26434417791</v>
      </c>
    </row>
    <row r="831" spans="1:13" x14ac:dyDescent="0.2">
      <c r="A831" s="37">
        <f>'DRS County Waste Raw'!A830</f>
        <v>2007</v>
      </c>
      <c r="B831" s="63" t="str">
        <f>'DRS County Waste Raw'!B830</f>
        <v>placer</v>
      </c>
      <c r="C831" s="63" t="str">
        <f>'DRS County Waste Raw'!C830</f>
        <v>Central Valley </v>
      </c>
      <c r="D831" s="63">
        <f>'DRS County Waste Raw'!D830</f>
        <v>325985</v>
      </c>
      <c r="E831" s="68">
        <f>'DRS County Waste Raw'!E830</f>
        <v>264025.15426497272</v>
      </c>
      <c r="F831" s="9">
        <f>(INDEX('Resin Fractions'!$A$24:$I$41,MATCH('Disposed Waste by Resin'!$A831,'Resin Fractions'!$A$24:$A$41,0),MATCH('Disposed Waste by Resin'!F$1,'Resin Fractions'!$A$24:$I$24,0)))*$E831</f>
        <v>2146.3305491749197</v>
      </c>
      <c r="G831" s="9">
        <f>(INDEX('Resin Fractions'!$A$24:$I$41,MATCH('Disposed Waste by Resin'!$A831,'Resin Fractions'!$A$24:$A$41,0),MATCH('Disposed Waste by Resin'!G$1,'Resin Fractions'!$A$24:$I$24,0)))*$E831</f>
        <v>4131.4509429424234</v>
      </c>
      <c r="H831" s="9">
        <f>(INDEX('Resin Fractions'!$A$24:$I$41,MATCH('Disposed Waste by Resin'!$A831,'Resin Fractions'!$A$24:$A$41,0),MATCH('Disposed Waste by Resin'!H$1,'Resin Fractions'!$A$24:$I$24,0)))*$E831</f>
        <v>5535.6586938872961</v>
      </c>
      <c r="I831" s="9">
        <f>(INDEX('Resin Fractions'!$A$24:$I$41,MATCH('Disposed Waste by Resin'!$A831,'Resin Fractions'!$A$24:$A$41,0),MATCH('Disposed Waste by Resin'!I$1,'Resin Fractions'!$A$24:$I$24,0)))*$E831</f>
        <v>8687.7557719398301</v>
      </c>
      <c r="J831" s="9">
        <f>(INDEX('Resin Fractions'!$A$24:$I$41,MATCH('Disposed Waste by Resin'!$A831,'Resin Fractions'!$A$24:$A$41,0),MATCH('Disposed Waste by Resin'!J$1,'Resin Fractions'!$A$24:$I$24,0)))*$E831</f>
        <v>497.9543094305165</v>
      </c>
      <c r="K831" s="9">
        <f>(INDEX('Resin Fractions'!$A$24:$I$41,MATCH('Disposed Waste by Resin'!$A831,'Resin Fractions'!$A$24:$A$41,0),MATCH('Disposed Waste by Resin'!K$1,'Resin Fractions'!$A$24:$I$24,0)))*$E831</f>
        <v>2808.4194677045598</v>
      </c>
      <c r="L831" s="9">
        <f>(INDEX('Resin Fractions'!$A$24:$I$41,MATCH('Disposed Waste by Resin'!$A831,'Resin Fractions'!$A$24:$A$41,0),MATCH('Disposed Waste by Resin'!L$1,'Resin Fractions'!$A$24:$I$24,0)))*$E831</f>
        <v>1439.8739273342217</v>
      </c>
      <c r="M831" s="9">
        <f>(INDEX('Resin Fractions'!$A$24:$I$41,MATCH('Disposed Waste by Resin'!$A831,'Resin Fractions'!$A$24:$A$41,0),MATCH('Disposed Waste by Resin'!M$1,'Resin Fractions'!$A$24:$I$24,0)))*$E831</f>
        <v>25247.443662413771</v>
      </c>
    </row>
    <row r="832" spans="1:13" x14ac:dyDescent="0.2">
      <c r="A832" s="37">
        <f>'DRS County Waste Raw'!A831</f>
        <v>2007</v>
      </c>
      <c r="B832" s="63" t="str">
        <f>'DRS County Waste Raw'!B831</f>
        <v>plumas</v>
      </c>
      <c r="C832" s="63" t="str">
        <f>'DRS County Waste Raw'!C831</f>
        <v>Mountain </v>
      </c>
      <c r="D832" s="63">
        <f>'DRS County Waste Raw'!D831</f>
        <v>20654</v>
      </c>
      <c r="E832" s="68">
        <f>'DRS County Waste Raw'!E831</f>
        <v>565.37205081669686</v>
      </c>
      <c r="F832" s="9">
        <f>(INDEX('Resin Fractions'!$A$24:$I$41,MATCH('Disposed Waste by Resin'!$A832,'Resin Fractions'!$A$24:$A$41,0),MATCH('Disposed Waste by Resin'!F$1,'Resin Fractions'!$A$24:$I$24,0)))*$E832</f>
        <v>4.5960594462894289</v>
      </c>
      <c r="G832" s="9">
        <f>(INDEX('Resin Fractions'!$A$24:$I$41,MATCH('Disposed Waste by Resin'!$A832,'Resin Fractions'!$A$24:$A$41,0),MATCH('Disposed Waste by Resin'!G$1,'Resin Fractions'!$A$24:$I$24,0)))*$E832</f>
        <v>8.8469104353433838</v>
      </c>
      <c r="H832" s="9">
        <f>(INDEX('Resin Fractions'!$A$24:$I$41,MATCH('Disposed Waste by Resin'!$A832,'Resin Fractions'!$A$24:$A$41,0),MATCH('Disposed Waste by Resin'!H$1,'Resin Fractions'!$A$24:$I$24,0)))*$E832</f>
        <v>11.853820205492234</v>
      </c>
      <c r="I832" s="9">
        <f>(INDEX('Resin Fractions'!$A$24:$I$41,MATCH('Disposed Waste by Resin'!$A832,'Resin Fractions'!$A$24:$A$41,0),MATCH('Disposed Waste by Resin'!I$1,'Resin Fractions'!$A$24:$I$24,0)))*$E832</f>
        <v>18.603584614694611</v>
      </c>
      <c r="J832" s="9">
        <f>(INDEX('Resin Fractions'!$A$24:$I$41,MATCH('Disposed Waste by Resin'!$A832,'Resin Fractions'!$A$24:$A$41,0),MATCH('Disposed Waste by Resin'!J$1,'Resin Fractions'!$A$24:$I$24,0)))*$E832</f>
        <v>1.0662978302938642</v>
      </c>
      <c r="K832" s="9">
        <f>(INDEX('Resin Fractions'!$A$24:$I$41,MATCH('Disposed Waste by Resin'!$A832,'Resin Fractions'!$A$24:$A$41,0),MATCH('Disposed Waste by Resin'!K$1,'Resin Fractions'!$A$24:$I$24,0)))*$E832</f>
        <v>6.0138280325220936</v>
      </c>
      <c r="L832" s="9">
        <f>(INDEX('Resin Fractions'!$A$24:$I$41,MATCH('Disposed Waste by Resin'!$A832,'Resin Fractions'!$A$24:$A$41,0),MATCH('Disposed Waste by Resin'!L$1,'Resin Fractions'!$A$24:$I$24,0)))*$E832</f>
        <v>3.0832837783230853</v>
      </c>
      <c r="M832" s="9">
        <f>(INDEX('Resin Fractions'!$A$24:$I$41,MATCH('Disposed Waste by Resin'!$A832,'Resin Fractions'!$A$24:$A$41,0),MATCH('Disposed Waste by Resin'!M$1,'Resin Fractions'!$A$24:$I$24,0)))*$E832</f>
        <v>54.063784342958705</v>
      </c>
    </row>
    <row r="833" spans="1:13" x14ac:dyDescent="0.2">
      <c r="A833" s="37">
        <f>'DRS County Waste Raw'!A832</f>
        <v>2007</v>
      </c>
      <c r="B833" s="63" t="str">
        <f>'DRS County Waste Raw'!B832</f>
        <v>riverside</v>
      </c>
      <c r="C833" s="63" t="str">
        <f>'DRS County Waste Raw'!C832</f>
        <v>Southern </v>
      </c>
      <c r="D833" s="63">
        <f>'DRS County Waste Raw'!D832</f>
        <v>2049902</v>
      </c>
      <c r="E833" s="68">
        <f>'DRS County Waste Raw'!E832</f>
        <v>2138601.5517241382</v>
      </c>
      <c r="F833" s="9">
        <f>(INDEX('Resin Fractions'!$A$24:$I$41,MATCH('Disposed Waste by Resin'!$A833,'Resin Fractions'!$A$24:$A$41,0),MATCH('Disposed Waste by Resin'!F$1,'Resin Fractions'!$A$24:$I$24,0)))*$E833</f>
        <v>17385.259581637383</v>
      </c>
      <c r="G833" s="9">
        <f>(INDEX('Resin Fractions'!$A$24:$I$41,MATCH('Disposed Waste by Resin'!$A833,'Resin Fractions'!$A$24:$A$41,0),MATCH('Disposed Waste by Resin'!G$1,'Resin Fractions'!$A$24:$I$24,0)))*$E833</f>
        <v>33464.718246434895</v>
      </c>
      <c r="H833" s="9">
        <f>(INDEX('Resin Fractions'!$A$24:$I$41,MATCH('Disposed Waste by Resin'!$A833,'Resin Fractions'!$A$24:$A$41,0),MATCH('Disposed Waste by Resin'!H$1,'Resin Fractions'!$A$24:$I$24,0)))*$E833</f>
        <v>44838.789340054813</v>
      </c>
      <c r="I833" s="9">
        <f>(INDEX('Resin Fractions'!$A$24:$I$41,MATCH('Disposed Waste by Resin'!$A833,'Resin Fractions'!$A$24:$A$41,0),MATCH('Disposed Waste by Resin'!I$1,'Resin Fractions'!$A$24:$I$24,0)))*$E833</f>
        <v>70370.749433307908</v>
      </c>
      <c r="J833" s="9">
        <f>(INDEX('Resin Fractions'!$A$24:$I$41,MATCH('Disposed Waste by Resin'!$A833,'Resin Fractions'!$A$24:$A$41,0),MATCH('Disposed Waste by Resin'!J$1,'Resin Fractions'!$A$24:$I$24,0)))*$E833</f>
        <v>4033.4257612707479</v>
      </c>
      <c r="K833" s="9">
        <f>(INDEX('Resin Fractions'!$A$24:$I$41,MATCH('Disposed Waste by Resin'!$A833,'Resin Fractions'!$A$24:$A$41,0),MATCH('Disposed Waste by Resin'!K$1,'Resin Fractions'!$A$24:$I$24,0)))*$E833</f>
        <v>22748.174310306829</v>
      </c>
      <c r="L833" s="9">
        <f>(INDEX('Resin Fractions'!$A$24:$I$41,MATCH('Disposed Waste by Resin'!$A833,'Resin Fractions'!$A$24:$A$41,0),MATCH('Disposed Waste by Resin'!L$1,'Resin Fractions'!$A$24:$I$24,0)))*$E833</f>
        <v>11662.966825478028</v>
      </c>
      <c r="M833" s="9">
        <f>(INDEX('Resin Fractions'!$A$24:$I$41,MATCH('Disposed Waste by Resin'!$A833,'Resin Fractions'!$A$24:$A$41,0),MATCH('Disposed Waste by Resin'!M$1,'Resin Fractions'!$A$24:$I$24,0)))*$E833</f>
        <v>204504.08349849063</v>
      </c>
    </row>
    <row r="834" spans="1:13" x14ac:dyDescent="0.2">
      <c r="A834" s="37">
        <f>'DRS County Waste Raw'!A833</f>
        <v>2007</v>
      </c>
      <c r="B834" s="63" t="str">
        <f>'DRS County Waste Raw'!B833</f>
        <v>sacramento</v>
      </c>
      <c r="C834" s="63" t="str">
        <f>'DRS County Waste Raw'!C833</f>
        <v>Central Valley </v>
      </c>
      <c r="D834" s="63">
        <f>'DRS County Waste Raw'!D833</f>
        <v>1380172</v>
      </c>
      <c r="E834" s="68">
        <f>'DRS County Waste Raw'!E833</f>
        <v>1122011.261343013</v>
      </c>
      <c r="F834" s="9">
        <f>(INDEX('Resin Fractions'!$A$24:$I$41,MATCH('Disposed Waste by Resin'!$A834,'Resin Fractions'!$A$24:$A$41,0),MATCH('Disposed Waste by Resin'!F$1,'Resin Fractions'!$A$24:$I$24,0)))*$E834</f>
        <v>9121.1273162326943</v>
      </c>
      <c r="G834" s="9">
        <f>(INDEX('Resin Fractions'!$A$24:$I$41,MATCH('Disposed Waste by Resin'!$A834,'Resin Fractions'!$A$24:$A$41,0),MATCH('Disposed Waste by Resin'!G$1,'Resin Fractions'!$A$24:$I$24,0)))*$E834</f>
        <v>17557.169871077655</v>
      </c>
      <c r="H834" s="9">
        <f>(INDEX('Resin Fractions'!$A$24:$I$41,MATCH('Disposed Waste by Resin'!$A834,'Resin Fractions'!$A$24:$A$41,0),MATCH('Disposed Waste by Resin'!H$1,'Resin Fractions'!$A$24:$I$24,0)))*$E834</f>
        <v>23524.544132107723</v>
      </c>
      <c r="I834" s="9">
        <f>(INDEX('Resin Fractions'!$A$24:$I$41,MATCH('Disposed Waste by Resin'!$A834,'Resin Fractions'!$A$24:$A$41,0),MATCH('Disposed Waste by Resin'!I$1,'Resin Fractions'!$A$24:$I$24,0)))*$E834</f>
        <v>36919.814852684482</v>
      </c>
      <c r="J834" s="9">
        <f>(INDEX('Resin Fractions'!$A$24:$I$41,MATCH('Disposed Waste by Resin'!$A834,'Resin Fractions'!$A$24:$A$41,0),MATCH('Disposed Waste by Resin'!J$1,'Resin Fractions'!$A$24:$I$24,0)))*$E834</f>
        <v>2116.1254289226067</v>
      </c>
      <c r="K834" s="9">
        <f>(INDEX('Resin Fractions'!$A$24:$I$41,MATCH('Disposed Waste by Resin'!$A834,'Resin Fractions'!$A$24:$A$41,0),MATCH('Disposed Waste by Resin'!K$1,'Resin Fractions'!$A$24:$I$24,0)))*$E834</f>
        <v>11934.765375336468</v>
      </c>
      <c r="L834" s="9">
        <f>(INDEX('Resin Fractions'!$A$24:$I$41,MATCH('Disposed Waste by Resin'!$A834,'Resin Fractions'!$A$24:$A$41,0),MATCH('Disposed Waste by Resin'!L$1,'Resin Fractions'!$A$24:$I$24,0)))*$E834</f>
        <v>6118.9425904542231</v>
      </c>
      <c r="M834" s="9">
        <f>(INDEX('Resin Fractions'!$A$24:$I$41,MATCH('Disposed Waste by Resin'!$A834,'Resin Fractions'!$A$24:$A$41,0),MATCH('Disposed Waste by Resin'!M$1,'Resin Fractions'!$A$24:$I$24,0)))*$E834</f>
        <v>107292.48956681586</v>
      </c>
    </row>
    <row r="835" spans="1:13" x14ac:dyDescent="0.2">
      <c r="A835" s="37">
        <f>'DRS County Waste Raw'!A834</f>
        <v>2007</v>
      </c>
      <c r="B835" s="63" t="str">
        <f>'DRS County Waste Raw'!B834</f>
        <v>sanbenito</v>
      </c>
      <c r="C835" s="63" t="str">
        <f>'DRS County Waste Raw'!C834</f>
        <v>Coastal </v>
      </c>
      <c r="D835" s="63">
        <f>'DRS County Waste Raw'!D834</f>
        <v>54948</v>
      </c>
      <c r="E835" s="68">
        <f>'DRS County Waste Raw'!E834</f>
        <v>50530.054446460977</v>
      </c>
      <c r="F835" s="9">
        <f>(INDEX('Resin Fractions'!$A$24:$I$41,MATCH('Disposed Waste by Resin'!$A835,'Resin Fractions'!$A$24:$A$41,0),MATCH('Disposed Waste by Resin'!F$1,'Resin Fractions'!$A$24:$I$24,0)))*$E835</f>
        <v>410.77222286580979</v>
      </c>
      <c r="G835" s="9">
        <f>(INDEX('Resin Fractions'!$A$24:$I$41,MATCH('Disposed Waste by Resin'!$A835,'Resin Fractions'!$A$24:$A$41,0),MATCH('Disposed Waste by Resin'!G$1,'Resin Fractions'!$A$24:$I$24,0)))*$E835</f>
        <v>790.69148419188707</v>
      </c>
      <c r="H835" s="9">
        <f>(INDEX('Resin Fractions'!$A$24:$I$41,MATCH('Disposed Waste by Resin'!$A835,'Resin Fractions'!$A$24:$A$41,0),MATCH('Disposed Waste by Resin'!H$1,'Resin Fractions'!$A$24:$I$24,0)))*$E835</f>
        <v>1059.4336588036952</v>
      </c>
      <c r="I835" s="9">
        <f>(INDEX('Resin Fractions'!$A$24:$I$41,MATCH('Disposed Waste by Resin'!$A835,'Resin Fractions'!$A$24:$A$41,0),MATCH('Disposed Waste by Resin'!I$1,'Resin Fractions'!$A$24:$I$24,0)))*$E835</f>
        <v>1662.6929861883802</v>
      </c>
      <c r="J835" s="9">
        <f>(INDEX('Resin Fractions'!$A$24:$I$41,MATCH('Disposed Waste by Resin'!$A835,'Resin Fractions'!$A$24:$A$41,0),MATCH('Disposed Waste by Resin'!J$1,'Resin Fractions'!$A$24:$I$24,0)))*$E835</f>
        <v>95.30023166702486</v>
      </c>
      <c r="K835" s="9">
        <f>(INDEX('Resin Fractions'!$A$24:$I$41,MATCH('Disposed Waste by Resin'!$A835,'Resin Fractions'!$A$24:$A$41,0),MATCH('Disposed Waste by Resin'!K$1,'Resin Fractions'!$A$24:$I$24,0)))*$E835</f>
        <v>537.48510821508114</v>
      </c>
      <c r="L835" s="9">
        <f>(INDEX('Resin Fractions'!$A$24:$I$41,MATCH('Disposed Waste by Resin'!$A835,'Resin Fractions'!$A$24:$A$41,0),MATCH('Disposed Waste by Resin'!L$1,'Resin Fractions'!$A$24:$I$24,0)))*$E835</f>
        <v>275.56809178575384</v>
      </c>
      <c r="M835" s="9">
        <f>(INDEX('Resin Fractions'!$A$24:$I$41,MATCH('Disposed Waste by Resin'!$A835,'Resin Fractions'!$A$24:$A$41,0),MATCH('Disposed Waste by Resin'!M$1,'Resin Fractions'!$A$24:$I$24,0)))*$E835</f>
        <v>4831.9437837176329</v>
      </c>
    </row>
    <row r="836" spans="1:13" x14ac:dyDescent="0.2">
      <c r="A836" s="37">
        <f>'DRS County Waste Raw'!A835</f>
        <v>2007</v>
      </c>
      <c r="B836" s="63" t="str">
        <f>'DRS County Waste Raw'!B835</f>
        <v>sanbernardino</v>
      </c>
      <c r="C836" s="63" t="str">
        <f>'DRS County Waste Raw'!C835</f>
        <v>Southern </v>
      </c>
      <c r="D836" s="63">
        <f>'DRS County Waste Raw'!D835</f>
        <v>1989690</v>
      </c>
      <c r="E836" s="68">
        <f>'DRS County Waste Raw'!E835</f>
        <v>1970699.691470054</v>
      </c>
      <c r="F836" s="9">
        <f>(INDEX('Resin Fractions'!$A$24:$I$41,MATCH('Disposed Waste by Resin'!$A836,'Resin Fractions'!$A$24:$A$41,0),MATCH('Disposed Waste by Resin'!F$1,'Resin Fractions'!$A$24:$I$24,0)))*$E836</f>
        <v>16020.340799827023</v>
      </c>
      <c r="G836" s="9">
        <f>(INDEX('Resin Fractions'!$A$24:$I$41,MATCH('Disposed Waste by Resin'!$A836,'Resin Fractions'!$A$24:$A$41,0),MATCH('Disposed Waste by Resin'!G$1,'Resin Fractions'!$A$24:$I$24,0)))*$E836</f>
        <v>30837.399266924498</v>
      </c>
      <c r="H836" s="9">
        <f>(INDEX('Resin Fractions'!$A$24:$I$41,MATCH('Disposed Waste by Resin'!$A836,'Resin Fractions'!$A$24:$A$41,0),MATCH('Disposed Waste by Resin'!H$1,'Resin Fractions'!$A$24:$I$24,0)))*$E836</f>
        <v>41318.490696454406</v>
      </c>
      <c r="I836" s="9">
        <f>(INDEX('Resin Fractions'!$A$24:$I$41,MATCH('Disposed Waste by Resin'!$A836,'Resin Fractions'!$A$24:$A$41,0),MATCH('Disposed Waste by Resin'!I$1,'Resin Fractions'!$A$24:$I$24,0)))*$E836</f>
        <v>64845.933589140535</v>
      </c>
      <c r="J836" s="9">
        <f>(INDEX('Resin Fractions'!$A$24:$I$41,MATCH('Disposed Waste by Resin'!$A836,'Resin Fractions'!$A$24:$A$41,0),MATCH('Disposed Waste by Resin'!J$1,'Resin Fractions'!$A$24:$I$24,0)))*$E836</f>
        <v>3716.7610286710119</v>
      </c>
      <c r="K836" s="9">
        <f>(INDEX('Resin Fractions'!$A$24:$I$41,MATCH('Disposed Waste by Resin'!$A836,'Resin Fractions'!$A$24:$A$41,0),MATCH('Disposed Waste by Resin'!K$1,'Resin Fractions'!$A$24:$I$24,0)))*$E836</f>
        <v>20962.212460141032</v>
      </c>
      <c r="L836" s="9">
        <f>(INDEX('Resin Fractions'!$A$24:$I$41,MATCH('Disposed Waste by Resin'!$A836,'Resin Fractions'!$A$24:$A$41,0),MATCH('Disposed Waste by Resin'!L$1,'Resin Fractions'!$A$24:$I$24,0)))*$E836</f>
        <v>10747.305923380251</v>
      </c>
      <c r="M836" s="9">
        <f>(INDEX('Resin Fractions'!$A$24:$I$41,MATCH('Disposed Waste by Resin'!$A836,'Resin Fractions'!$A$24:$A$41,0),MATCH('Disposed Waste by Resin'!M$1,'Resin Fractions'!$A$24:$I$24,0)))*$E836</f>
        <v>188448.44376453877</v>
      </c>
    </row>
    <row r="837" spans="1:13" x14ac:dyDescent="0.2">
      <c r="A837" s="37">
        <f>'DRS County Waste Raw'!A836</f>
        <v>2007</v>
      </c>
      <c r="B837" s="63" t="str">
        <f>'DRS County Waste Raw'!B836</f>
        <v>sandiego</v>
      </c>
      <c r="C837" s="63" t="str">
        <f>'DRS County Waste Raw'!C836</f>
        <v>Southern </v>
      </c>
      <c r="D837" s="63">
        <f>'DRS County Waste Raw'!D836</f>
        <v>2998477</v>
      </c>
      <c r="E837" s="68">
        <f>'DRS County Waste Raw'!E836</f>
        <v>3385162.0508166971</v>
      </c>
      <c r="F837" s="9">
        <f>(INDEX('Resin Fractions'!$A$24:$I$41,MATCH('Disposed Waste by Resin'!$A837,'Resin Fractions'!$A$24:$A$41,0),MATCH('Disposed Waste by Resin'!F$1,'Resin Fractions'!$A$24:$I$24,0)))*$E837</f>
        <v>27518.880705903295</v>
      </c>
      <c r="G837" s="9">
        <f>(INDEX('Resin Fractions'!$A$24:$I$41,MATCH('Disposed Waste by Resin'!$A837,'Resin Fractions'!$A$24:$A$41,0),MATCH('Disposed Waste by Resin'!G$1,'Resin Fractions'!$A$24:$I$24,0)))*$E837</f>
        <v>52970.827669032347</v>
      </c>
      <c r="H837" s="9">
        <f>(INDEX('Resin Fractions'!$A$24:$I$41,MATCH('Disposed Waste by Resin'!$A837,'Resin Fractions'!$A$24:$A$41,0),MATCH('Disposed Waste by Resin'!H$1,'Resin Fractions'!$A$24:$I$24,0)))*$E837</f>
        <v>70974.683412226863</v>
      </c>
      <c r="I837" s="9">
        <f>(INDEX('Resin Fractions'!$A$24:$I$41,MATCH('Disposed Waste by Resin'!$A837,'Resin Fractions'!$A$24:$A$41,0),MATCH('Disposed Waste by Resin'!I$1,'Resin Fractions'!$A$24:$I$24,0)))*$E837</f>
        <v>111388.86076142361</v>
      </c>
      <c r="J837" s="9">
        <f>(INDEX('Resin Fractions'!$A$24:$I$41,MATCH('Disposed Waste by Resin'!$A837,'Resin Fractions'!$A$24:$A$41,0),MATCH('Disposed Waste by Resin'!J$1,'Resin Fractions'!$A$24:$I$24,0)))*$E837</f>
        <v>6384.4524057473463</v>
      </c>
      <c r="K837" s="9">
        <f>(INDEX('Resin Fractions'!$A$24:$I$41,MATCH('Disposed Waste by Resin'!$A837,'Resin Fractions'!$A$24:$A$41,0),MATCH('Disposed Waste by Resin'!K$1,'Resin Fractions'!$A$24:$I$24,0)))*$E837</f>
        <v>36007.762333535953</v>
      </c>
      <c r="L837" s="9">
        <f>(INDEX('Resin Fractions'!$A$24:$I$41,MATCH('Disposed Waste by Resin'!$A837,'Resin Fractions'!$A$24:$A$41,0),MATCH('Disposed Waste by Resin'!L$1,'Resin Fractions'!$A$24:$I$24,0)))*$E837</f>
        <v>18461.144697904452</v>
      </c>
      <c r="M837" s="9">
        <f>(INDEX('Resin Fractions'!$A$24:$I$41,MATCH('Disposed Waste by Resin'!$A837,'Resin Fractions'!$A$24:$A$41,0),MATCH('Disposed Waste by Resin'!M$1,'Resin Fractions'!$A$24:$I$24,0)))*$E837</f>
        <v>323706.6119857739</v>
      </c>
    </row>
    <row r="838" spans="1:13" x14ac:dyDescent="0.2">
      <c r="A838" s="37">
        <f>'DRS County Waste Raw'!A837</f>
        <v>2007</v>
      </c>
      <c r="B838" s="63" t="str">
        <f>'DRS County Waste Raw'!B837</f>
        <v>sanfrancisco</v>
      </c>
      <c r="C838" s="63" t="str">
        <f>'DRS County Waste Raw'!C837</f>
        <v>Bay Area </v>
      </c>
      <c r="D838" s="63">
        <f>'DRS County Waste Raw'!D837</f>
        <v>787127</v>
      </c>
      <c r="E838" s="68">
        <f>'DRS County Waste Raw'!E837</f>
        <v>570657.00544464611</v>
      </c>
      <c r="F838" s="9">
        <f>(INDEX('Resin Fractions'!$A$24:$I$41,MATCH('Disposed Waste by Resin'!$A838,'Resin Fractions'!$A$24:$A$41,0),MATCH('Disposed Waste by Resin'!F$1,'Resin Fractions'!$A$24:$I$24,0)))*$E838</f>
        <v>4639.0222450445317</v>
      </c>
      <c r="G838" s="9">
        <f>(INDEX('Resin Fractions'!$A$24:$I$41,MATCH('Disposed Waste by Resin'!$A838,'Resin Fractions'!$A$24:$A$41,0),MATCH('Disposed Waste by Resin'!G$1,'Resin Fractions'!$A$24:$I$24,0)))*$E838</f>
        <v>8929.6091116942589</v>
      </c>
      <c r="H838" s="9">
        <f>(INDEX('Resin Fractions'!$A$24:$I$41,MATCH('Disposed Waste by Resin'!$A838,'Resin Fractions'!$A$24:$A$41,0),MATCH('Disposed Waste by Resin'!H$1,'Resin Fractions'!$A$24:$I$24,0)))*$E838</f>
        <v>11964.626712222447</v>
      </c>
      <c r="I838" s="9">
        <f>(INDEX('Resin Fractions'!$A$24:$I$41,MATCH('Disposed Waste by Resin'!$A838,'Resin Fractions'!$A$24:$A$41,0),MATCH('Disposed Waste by Resin'!I$1,'Resin Fractions'!$A$24:$I$24,0)))*$E838</f>
        <v>18777.486208280374</v>
      </c>
      <c r="J838" s="9">
        <f>(INDEX('Resin Fractions'!$A$24:$I$41,MATCH('Disposed Waste by Resin'!$A838,'Resin Fractions'!$A$24:$A$41,0),MATCH('Disposed Waste by Resin'!J$1,'Resin Fractions'!$A$24:$I$24,0)))*$E838</f>
        <v>1076.2653121402755</v>
      </c>
      <c r="K838" s="9">
        <f>(INDEX('Resin Fractions'!$A$24:$I$41,MATCH('Disposed Waste by Resin'!$A838,'Resin Fractions'!$A$24:$A$41,0),MATCH('Disposed Waste by Resin'!K$1,'Resin Fractions'!$A$24:$I$24,0)))*$E838</f>
        <v>6070.0437726639293</v>
      </c>
      <c r="L838" s="9">
        <f>(INDEX('Resin Fractions'!$A$24:$I$41,MATCH('Disposed Waste by Resin'!$A838,'Resin Fractions'!$A$24:$A$41,0),MATCH('Disposed Waste by Resin'!L$1,'Resin Fractions'!$A$24:$I$24,0)))*$E838</f>
        <v>3112.1055335725546</v>
      </c>
      <c r="M838" s="9">
        <f>(INDEX('Resin Fractions'!$A$24:$I$41,MATCH('Disposed Waste by Resin'!$A838,'Resin Fractions'!$A$24:$A$41,0),MATCH('Disposed Waste by Resin'!M$1,'Resin Fractions'!$A$24:$I$24,0)))*$E838</f>
        <v>54569.158895618377</v>
      </c>
    </row>
    <row r="839" spans="1:13" x14ac:dyDescent="0.2">
      <c r="A839" s="37">
        <f>'DRS County Waste Raw'!A838</f>
        <v>2007</v>
      </c>
      <c r="B839" s="63" t="str">
        <f>'DRS County Waste Raw'!B838</f>
        <v>sanjoaquin</v>
      </c>
      <c r="C839" s="63" t="str">
        <f>'DRS County Waste Raw'!C838</f>
        <v>Central Valley </v>
      </c>
      <c r="D839" s="63">
        <f>'DRS County Waste Raw'!D838</f>
        <v>665304</v>
      </c>
      <c r="E839" s="68">
        <f>'DRS County Waste Raw'!E838</f>
        <v>704310.42649727757</v>
      </c>
      <c r="F839" s="9">
        <f>(INDEX('Resin Fractions'!$A$24:$I$41,MATCH('Disposed Waste by Resin'!$A839,'Resin Fractions'!$A$24:$A$41,0),MATCH('Disposed Waste by Resin'!F$1,'Resin Fractions'!$A$24:$I$24,0)))*$E839</f>
        <v>5725.5263753256459</v>
      </c>
      <c r="G839" s="9">
        <f>(INDEX('Resin Fractions'!$A$24:$I$41,MATCH('Disposed Waste by Resin'!$A839,'Resin Fractions'!$A$24:$A$41,0),MATCH('Disposed Waste by Resin'!G$1,'Resin Fractions'!$A$24:$I$24,0)))*$E839</f>
        <v>11021.010417651687</v>
      </c>
      <c r="H839" s="9">
        <f>(INDEX('Resin Fractions'!$A$24:$I$41,MATCH('Disposed Waste by Resin'!$A839,'Resin Fractions'!$A$24:$A$41,0),MATCH('Disposed Waste by Resin'!H$1,'Resin Fractions'!$A$24:$I$24,0)))*$E839</f>
        <v>14766.85865969539</v>
      </c>
      <c r="I839" s="9">
        <f>(INDEX('Resin Fractions'!$A$24:$I$41,MATCH('Disposed Waste by Resin'!$A839,'Resin Fractions'!$A$24:$A$41,0),MATCH('Disposed Waste by Resin'!I$1,'Resin Fractions'!$A$24:$I$24,0)))*$E839</f>
        <v>23175.356113600788</v>
      </c>
      <c r="J839" s="9">
        <f>(INDEX('Resin Fractions'!$A$24:$I$41,MATCH('Disposed Waste by Resin'!$A839,'Resin Fractions'!$A$24:$A$41,0),MATCH('Disposed Waste by Resin'!J$1,'Resin Fractions'!$A$24:$I$24,0)))*$E839</f>
        <v>1328.337116315786</v>
      </c>
      <c r="K839" s="9">
        <f>(INDEX('Resin Fractions'!$A$24:$I$41,MATCH('Disposed Waste by Resin'!$A839,'Resin Fractions'!$A$24:$A$41,0),MATCH('Disposed Waste by Resin'!K$1,'Resin Fractions'!$A$24:$I$24,0)))*$E839</f>
        <v>7491.7070632488212</v>
      </c>
      <c r="L839" s="9">
        <f>(INDEX('Resin Fractions'!$A$24:$I$41,MATCH('Disposed Waste by Resin'!$A839,'Resin Fractions'!$A$24:$A$41,0),MATCH('Disposed Waste by Resin'!L$1,'Resin Fractions'!$A$24:$I$24,0)))*$E839</f>
        <v>3840.9909187869198</v>
      </c>
      <c r="M839" s="9">
        <f>(INDEX('Resin Fractions'!$A$24:$I$41,MATCH('Disposed Waste by Resin'!$A839,'Resin Fractions'!$A$24:$A$41,0),MATCH('Disposed Waste by Resin'!M$1,'Resin Fractions'!$A$24:$I$24,0)))*$E839</f>
        <v>67349.786664625048</v>
      </c>
    </row>
    <row r="840" spans="1:13" x14ac:dyDescent="0.2">
      <c r="A840" s="37">
        <f>'DRS County Waste Raw'!A839</f>
        <v>2007</v>
      </c>
      <c r="B840" s="63" t="str">
        <f>'DRS County Waste Raw'!B839</f>
        <v>sanluisobispo</v>
      </c>
      <c r="C840" s="63" t="str">
        <f>'DRS County Waste Raw'!C839</f>
        <v>Coastal </v>
      </c>
      <c r="D840" s="63">
        <f>'DRS County Waste Raw'!D839</f>
        <v>262982</v>
      </c>
      <c r="E840" s="68">
        <f>'DRS County Waste Raw'!E839</f>
        <v>239447.88566243189</v>
      </c>
      <c r="F840" s="9">
        <f>(INDEX('Resin Fractions'!$A$24:$I$41,MATCH('Disposed Waste by Resin'!$A840,'Resin Fractions'!$A$24:$A$41,0),MATCH('Disposed Waste by Resin'!F$1,'Resin Fractions'!$A$24:$I$24,0)))*$E840</f>
        <v>1946.535410095214</v>
      </c>
      <c r="G840" s="9">
        <f>(INDEX('Resin Fractions'!$A$24:$I$41,MATCH('Disposed Waste by Resin'!$A840,'Resin Fractions'!$A$24:$A$41,0),MATCH('Disposed Waste by Resin'!G$1,'Resin Fractions'!$A$24:$I$24,0)))*$E840</f>
        <v>3746.8672095265824</v>
      </c>
      <c r="H840" s="9">
        <f>(INDEX('Resin Fractions'!$A$24:$I$41,MATCH('Disposed Waste by Resin'!$A840,'Resin Fractions'!$A$24:$A$41,0),MATCH('Disposed Waste by Resin'!H$1,'Resin Fractions'!$A$24:$I$24,0)))*$E840</f>
        <v>5020.3616912573161</v>
      </c>
      <c r="I840" s="9">
        <f>(INDEX('Resin Fractions'!$A$24:$I$41,MATCH('Disposed Waste by Resin'!$A840,'Resin Fractions'!$A$24:$A$41,0),MATCH('Disposed Waste by Resin'!I$1,'Resin Fractions'!$A$24:$I$24,0)))*$E840</f>
        <v>7879.0399972831783</v>
      </c>
      <c r="J840" s="9">
        <f>(INDEX('Resin Fractions'!$A$24:$I$41,MATCH('Disposed Waste by Resin'!$A840,'Resin Fractions'!$A$24:$A$41,0),MATCH('Disposed Waste by Resin'!J$1,'Resin Fractions'!$A$24:$I$24,0)))*$E840</f>
        <v>451.60131382774051</v>
      </c>
      <c r="K840" s="9">
        <f>(INDEX('Resin Fractions'!$A$24:$I$41,MATCH('Disposed Waste by Resin'!$A840,'Resin Fractions'!$A$24:$A$41,0),MATCH('Disposed Waste by Resin'!K$1,'Resin Fractions'!$A$24:$I$24,0)))*$E840</f>
        <v>2546.9925601110936</v>
      </c>
      <c r="L840" s="9">
        <f>(INDEX('Resin Fractions'!$A$24:$I$41,MATCH('Disposed Waste by Resin'!$A840,'Resin Fractions'!$A$24:$A$41,0),MATCH('Disposed Waste by Resin'!L$1,'Resin Fractions'!$A$24:$I$24,0)))*$E840</f>
        <v>1305.8406062879499</v>
      </c>
      <c r="M840" s="9">
        <f>(INDEX('Resin Fractions'!$A$24:$I$41,MATCH('Disposed Waste by Resin'!$A840,'Resin Fractions'!$A$24:$A$41,0),MATCH('Disposed Waste by Resin'!M$1,'Resin Fractions'!$A$24:$I$24,0)))*$E840</f>
        <v>22897.238788389077</v>
      </c>
    </row>
    <row r="841" spans="1:13" x14ac:dyDescent="0.2">
      <c r="A841" s="37">
        <f>'DRS County Waste Raw'!A840</f>
        <v>2007</v>
      </c>
      <c r="B841" s="63" t="str">
        <f>'DRS County Waste Raw'!B840</f>
        <v>sanmateo</v>
      </c>
      <c r="C841" s="63" t="str">
        <f>'DRS County Waste Raw'!C840</f>
        <v>Bay Area </v>
      </c>
      <c r="D841" s="63">
        <f>'DRS County Waste Raw'!D840</f>
        <v>701838</v>
      </c>
      <c r="E841" s="68">
        <f>'DRS County Waste Raw'!E840</f>
        <v>614370.83484573499</v>
      </c>
      <c r="F841" s="9">
        <f>(INDEX('Resin Fractions'!$A$24:$I$41,MATCH('Disposed Waste by Resin'!$A841,'Resin Fractions'!$A$24:$A$41,0),MATCH('Disposed Waste by Resin'!F$1,'Resin Fractions'!$A$24:$I$24,0)))*$E841</f>
        <v>4994.3835655451412</v>
      </c>
      <c r="G841" s="9">
        <f>(INDEX('Resin Fractions'!$A$24:$I$41,MATCH('Disposed Waste by Resin'!$A841,'Resin Fractions'!$A$24:$A$41,0),MATCH('Disposed Waste by Resin'!G$1,'Resin Fractions'!$A$24:$I$24,0)))*$E841</f>
        <v>9613.6406851310203</v>
      </c>
      <c r="H841" s="9">
        <f>(INDEX('Resin Fractions'!$A$24:$I$41,MATCH('Disposed Waste by Resin'!$A841,'Resin Fractions'!$A$24:$A$41,0),MATCH('Disposed Waste by Resin'!H$1,'Resin Fractions'!$A$24:$I$24,0)))*$E841</f>
        <v>12881.148626359425</v>
      </c>
      <c r="I841" s="9">
        <f>(INDEX('Resin Fractions'!$A$24:$I$41,MATCH('Disposed Waste by Resin'!$A841,'Resin Fractions'!$A$24:$A$41,0),MATCH('Disposed Waste by Resin'!I$1,'Resin Fractions'!$A$24:$I$24,0)))*$E841</f>
        <v>20215.891100989065</v>
      </c>
      <c r="J841" s="9">
        <f>(INDEX('Resin Fractions'!$A$24:$I$41,MATCH('Disposed Waste by Resin'!$A841,'Resin Fractions'!$A$24:$A$41,0),MATCH('Disposed Waste by Resin'!J$1,'Resin Fractions'!$A$24:$I$24,0)))*$E841</f>
        <v>1158.710069317226</v>
      </c>
      <c r="K841" s="9">
        <f>(INDEX('Resin Fractions'!$A$24:$I$41,MATCH('Disposed Waste by Resin'!$A841,'Resin Fractions'!$A$24:$A$41,0),MATCH('Disposed Waste by Resin'!K$1,'Resin Fractions'!$A$24:$I$24,0)))*$E841</f>
        <v>6535.0251106720752</v>
      </c>
      <c r="L841" s="9">
        <f>(INDEX('Resin Fractions'!$A$24:$I$41,MATCH('Disposed Waste by Resin'!$A841,'Resin Fractions'!$A$24:$A$41,0),MATCH('Disposed Waste by Resin'!L$1,'Resin Fractions'!$A$24:$I$24,0)))*$E841</f>
        <v>3350.5010129494767</v>
      </c>
      <c r="M841" s="9">
        <f>(INDEX('Resin Fractions'!$A$24:$I$41,MATCH('Disposed Waste by Resin'!$A841,'Resin Fractions'!$A$24:$A$41,0),MATCH('Disposed Waste by Resin'!M$1,'Resin Fractions'!$A$24:$I$24,0)))*$E841</f>
        <v>58749.300170963434</v>
      </c>
    </row>
    <row r="842" spans="1:13" x14ac:dyDescent="0.2">
      <c r="A842" s="37">
        <f>'DRS County Waste Raw'!A841</f>
        <v>2007</v>
      </c>
      <c r="B842" s="63" t="str">
        <f>'DRS County Waste Raw'!B841</f>
        <v>santabarbara</v>
      </c>
      <c r="C842" s="63" t="str">
        <f>'DRS County Waste Raw'!C841</f>
        <v>Coastal </v>
      </c>
      <c r="D842" s="63">
        <f>'DRS County Waste Raw'!D841</f>
        <v>414750</v>
      </c>
      <c r="E842" s="68">
        <f>'DRS County Waste Raw'!E841</f>
        <v>387867.26860254077</v>
      </c>
      <c r="F842" s="9">
        <f>(INDEX('Resin Fractions'!$A$24:$I$41,MATCH('Disposed Waste by Resin'!$A842,'Resin Fractions'!$A$24:$A$41,0),MATCH('Disposed Waste by Resin'!F$1,'Resin Fractions'!$A$24:$I$24,0)))*$E842</f>
        <v>3153.0759633272987</v>
      </c>
      <c r="G842" s="9">
        <f>(INDEX('Resin Fractions'!$A$24:$I$41,MATCH('Disposed Waste by Resin'!$A842,'Resin Fractions'!$A$24:$A$41,0),MATCH('Disposed Waste by Resin'!G$1,'Resin Fractions'!$A$24:$I$24,0)))*$E842</f>
        <v>6069.3254666040784</v>
      </c>
      <c r="H842" s="9">
        <f>(INDEX('Resin Fractions'!$A$24:$I$41,MATCH('Disposed Waste by Resin'!$A842,'Resin Fractions'!$A$24:$A$41,0),MATCH('Disposed Waste by Resin'!H$1,'Resin Fractions'!$A$24:$I$24,0)))*$E842</f>
        <v>8132.1827970950344</v>
      </c>
      <c r="I842" s="9">
        <f>(INDEX('Resin Fractions'!$A$24:$I$41,MATCH('Disposed Waste by Resin'!$A842,'Resin Fractions'!$A$24:$A$41,0),MATCH('Disposed Waste by Resin'!I$1,'Resin Fractions'!$A$24:$I$24,0)))*$E842</f>
        <v>12762.784329884231</v>
      </c>
      <c r="J842" s="9">
        <f>(INDEX('Resin Fractions'!$A$24:$I$41,MATCH('Disposed Waste by Resin'!$A842,'Resin Fractions'!$A$24:$A$41,0),MATCH('Disposed Waste by Resin'!J$1,'Resin Fractions'!$A$24:$I$24,0)))*$E842</f>
        <v>731.5218825470148</v>
      </c>
      <c r="K842" s="9">
        <f>(INDEX('Resin Fractions'!$A$24:$I$41,MATCH('Disposed Waste by Resin'!$A842,'Resin Fractions'!$A$24:$A$41,0),MATCH('Disposed Waste by Resin'!K$1,'Resin Fractions'!$A$24:$I$24,0)))*$E842</f>
        <v>4125.7204869789248</v>
      </c>
      <c r="L842" s="9">
        <f>(INDEX('Resin Fractions'!$A$24:$I$41,MATCH('Disposed Waste by Resin'!$A842,'Resin Fractions'!$A$24:$A$41,0),MATCH('Disposed Waste by Resin'!L$1,'Resin Fractions'!$A$24:$I$24,0)))*$E842</f>
        <v>2115.2528776354907</v>
      </c>
      <c r="M842" s="9">
        <f>(INDEX('Resin Fractions'!$A$24:$I$41,MATCH('Disposed Waste by Resin'!$A842,'Resin Fractions'!$A$24:$A$41,0),MATCH('Disposed Waste by Resin'!M$1,'Resin Fractions'!$A$24:$I$24,0)))*$E842</f>
        <v>37089.863804072076</v>
      </c>
    </row>
    <row r="843" spans="1:13" x14ac:dyDescent="0.2">
      <c r="A843" s="37">
        <f>'DRS County Waste Raw'!A842</f>
        <v>2007</v>
      </c>
      <c r="B843" s="63" t="str">
        <f>'DRS County Waste Raw'!B842</f>
        <v>santaclara</v>
      </c>
      <c r="C843" s="63" t="str">
        <f>'DRS County Waste Raw'!C842</f>
        <v>Bay Area </v>
      </c>
      <c r="D843" s="63">
        <f>'DRS County Waste Raw'!D842</f>
        <v>1725066</v>
      </c>
      <c r="E843" s="68">
        <f>'DRS County Waste Raw'!E842</f>
        <v>1286059.691470054</v>
      </c>
      <c r="F843" s="9">
        <f>(INDEX('Resin Fractions'!$A$24:$I$41,MATCH('Disposed Waste by Resin'!$A843,'Resin Fractions'!$A$24:$A$41,0),MATCH('Disposed Waste by Resin'!F$1,'Resin Fractions'!$A$24:$I$24,0)))*$E843</f>
        <v>10454.72054187092</v>
      </c>
      <c r="G843" s="9">
        <f>(INDEX('Resin Fractions'!$A$24:$I$41,MATCH('Disposed Waste by Resin'!$A843,'Resin Fractions'!$A$24:$A$41,0),MATCH('Disposed Waste by Resin'!G$1,'Resin Fractions'!$A$24:$I$24,0)))*$E843</f>
        <v>20124.190590082319</v>
      </c>
      <c r="H843" s="9">
        <f>(INDEX('Resin Fractions'!$A$24:$I$41,MATCH('Disposed Waste by Resin'!$A843,'Resin Fractions'!$A$24:$A$41,0),MATCH('Disposed Waste by Resin'!H$1,'Resin Fractions'!$A$24:$I$24,0)))*$E843</f>
        <v>26964.050193488307</v>
      </c>
      <c r="I843" s="9">
        <f>(INDEX('Resin Fractions'!$A$24:$I$41,MATCH('Disposed Waste by Resin'!$A843,'Resin Fractions'!$A$24:$A$41,0),MATCH('Disposed Waste by Resin'!I$1,'Resin Fractions'!$A$24:$I$24,0)))*$E843</f>
        <v>42317.833460727939</v>
      </c>
      <c r="J843" s="9">
        <f>(INDEX('Resin Fractions'!$A$24:$I$41,MATCH('Disposed Waste by Resin'!$A843,'Resin Fractions'!$A$24:$A$41,0),MATCH('Disposed Waste by Resin'!J$1,'Resin Fractions'!$A$24:$I$24,0)))*$E843</f>
        <v>2425.5225504373593</v>
      </c>
      <c r="K843" s="9">
        <f>(INDEX('Resin Fractions'!$A$24:$I$41,MATCH('Disposed Waste by Resin'!$A843,'Resin Fractions'!$A$24:$A$41,0),MATCH('Disposed Waste by Resin'!K$1,'Resin Fractions'!$A$24:$I$24,0)))*$E843</f>
        <v>13679.738524193273</v>
      </c>
      <c r="L843" s="9">
        <f>(INDEX('Resin Fractions'!$A$24:$I$41,MATCH('Disposed Waste by Resin'!$A843,'Resin Fractions'!$A$24:$A$41,0),MATCH('Disposed Waste by Resin'!L$1,'Resin Fractions'!$A$24:$I$24,0)))*$E843</f>
        <v>7013.5886252899018</v>
      </c>
      <c r="M843" s="9">
        <f>(INDEX('Resin Fractions'!$A$24:$I$41,MATCH('Disposed Waste by Resin'!$A843,'Resin Fractions'!$A$24:$A$41,0),MATCH('Disposed Waste by Resin'!M$1,'Resin Fractions'!$A$24:$I$24,0)))*$E843</f>
        <v>122979.64448609004</v>
      </c>
    </row>
    <row r="844" spans="1:13" x14ac:dyDescent="0.2">
      <c r="A844" s="37">
        <f>'DRS County Waste Raw'!A843</f>
        <v>2007</v>
      </c>
      <c r="B844" s="63" t="str">
        <f>'DRS County Waste Raw'!B843</f>
        <v>santacruz</v>
      </c>
      <c r="C844" s="63" t="str">
        <f>'DRS County Waste Raw'!C843</f>
        <v>Coastal </v>
      </c>
      <c r="D844" s="63">
        <f>'DRS County Waste Raw'!D843</f>
        <v>256543</v>
      </c>
      <c r="E844" s="68">
        <f>'DRS County Waste Raw'!E843</f>
        <v>187814.44646097999</v>
      </c>
      <c r="F844" s="9">
        <f>(INDEX('Resin Fractions'!$A$24:$I$41,MATCH('Disposed Waste by Resin'!$A844,'Resin Fractions'!$A$24:$A$41,0),MATCH('Disposed Waste by Resin'!F$1,'Resin Fractions'!$A$24:$I$24,0)))*$E844</f>
        <v>1526.793479726633</v>
      </c>
      <c r="G844" s="9">
        <f>(INDEX('Resin Fractions'!$A$24:$I$41,MATCH('Disposed Waste by Resin'!$A844,'Resin Fractions'!$A$24:$A$41,0),MATCH('Disposed Waste by Resin'!G$1,'Resin Fractions'!$A$24:$I$24,0)))*$E844</f>
        <v>2938.9100220000028</v>
      </c>
      <c r="H844" s="9">
        <f>(INDEX('Resin Fractions'!$A$24:$I$41,MATCH('Disposed Waste by Resin'!$A844,'Resin Fractions'!$A$24:$A$41,0),MATCH('Disposed Waste by Resin'!H$1,'Resin Fractions'!$A$24:$I$24,0)))*$E844</f>
        <v>3937.7940192241908</v>
      </c>
      <c r="I844" s="9">
        <f>(INDEX('Resin Fractions'!$A$24:$I$41,MATCH('Disposed Waste by Resin'!$A844,'Resin Fractions'!$A$24:$A$41,0),MATCH('Disposed Waste by Resin'!I$1,'Resin Fractions'!$A$24:$I$24,0)))*$E844</f>
        <v>6180.0401020030131</v>
      </c>
      <c r="J844" s="9">
        <f>(INDEX('Resin Fractions'!$A$24:$I$41,MATCH('Disposed Waste by Resin'!$A844,'Resin Fractions'!$A$24:$A$41,0),MATCH('Disposed Waste by Resin'!J$1,'Resin Fractions'!$A$24:$I$24,0)))*$E844</f>
        <v>354.22008652513972</v>
      </c>
      <c r="K844" s="9">
        <f>(INDEX('Resin Fractions'!$A$24:$I$41,MATCH('Disposed Waste by Resin'!$A844,'Resin Fractions'!$A$24:$A$41,0),MATCH('Disposed Waste by Resin'!K$1,'Resin Fractions'!$A$24:$I$24,0)))*$E844</f>
        <v>1997.7708155330427</v>
      </c>
      <c r="L844" s="9">
        <f>(INDEX('Resin Fractions'!$A$24:$I$41,MATCH('Disposed Waste by Resin'!$A844,'Resin Fractions'!$A$24:$A$41,0),MATCH('Disposed Waste by Resin'!L$1,'Resin Fractions'!$A$24:$I$24,0)))*$E844</f>
        <v>1024.2551524635207</v>
      </c>
      <c r="M844" s="9">
        <f>(INDEX('Resin Fractions'!$A$24:$I$41,MATCH('Disposed Waste by Resin'!$A844,'Resin Fractions'!$A$24:$A$41,0),MATCH('Disposed Waste by Resin'!M$1,'Resin Fractions'!$A$24:$I$24,0)))*$E844</f>
        <v>17959.783677475545</v>
      </c>
    </row>
    <row r="845" spans="1:13" x14ac:dyDescent="0.2">
      <c r="A845" s="37">
        <f>'DRS County Waste Raw'!A844</f>
        <v>2007</v>
      </c>
      <c r="B845" s="63" t="str">
        <f>'DRS County Waste Raw'!B844</f>
        <v>shasta</v>
      </c>
      <c r="C845" s="63" t="str">
        <f>'DRS County Waste Raw'!C844</f>
        <v>Central Valley </v>
      </c>
      <c r="D845" s="63">
        <f>'DRS County Waste Raw'!D844</f>
        <v>175546</v>
      </c>
      <c r="E845" s="68">
        <f>'DRS County Waste Raw'!E844</f>
        <v>168938.50272232309</v>
      </c>
      <c r="F845" s="9">
        <f>(INDEX('Resin Fractions'!$A$24:$I$41,MATCH('Disposed Waste by Resin'!$A845,'Resin Fractions'!$A$24:$A$41,0),MATCH('Disposed Waste by Resin'!F$1,'Resin Fractions'!$A$24:$I$24,0)))*$E845</f>
        <v>1373.3459235512582</v>
      </c>
      <c r="G845" s="9">
        <f>(INDEX('Resin Fractions'!$A$24:$I$41,MATCH('Disposed Waste by Resin'!$A845,'Resin Fractions'!$A$24:$A$41,0),MATCH('Disposed Waste by Resin'!G$1,'Resin Fractions'!$A$24:$I$24,0)))*$E845</f>
        <v>2643.5403032506397</v>
      </c>
      <c r="H845" s="9">
        <f>(INDEX('Resin Fractions'!$A$24:$I$41,MATCH('Disposed Waste by Resin'!$A845,'Resin Fractions'!$A$24:$A$41,0),MATCH('Disposed Waste by Resin'!H$1,'Resin Fractions'!$A$24:$I$24,0)))*$E845</f>
        <v>3542.0333109192625</v>
      </c>
      <c r="I845" s="9">
        <f>(INDEX('Resin Fractions'!$A$24:$I$41,MATCH('Disposed Waste by Resin'!$A845,'Resin Fractions'!$A$24:$A$41,0),MATCH('Disposed Waste by Resin'!I$1,'Resin Fractions'!$A$24:$I$24,0)))*$E845</f>
        <v>5558.9265962733662</v>
      </c>
      <c r="J845" s="9">
        <f>(INDEX('Resin Fractions'!$A$24:$I$41,MATCH('Disposed Waste by Resin'!$A845,'Resin Fractions'!$A$24:$A$41,0),MATCH('Disposed Waste by Resin'!J$1,'Resin Fractions'!$A$24:$I$24,0)))*$E845</f>
        <v>318.61985155737949</v>
      </c>
      <c r="K845" s="9">
        <f>(INDEX('Resin Fractions'!$A$24:$I$41,MATCH('Disposed Waste by Resin'!$A845,'Resin Fractions'!$A$24:$A$41,0),MATCH('Disposed Waste by Resin'!K$1,'Resin Fractions'!$A$24:$I$24,0)))*$E845</f>
        <v>1796.9885528940131</v>
      </c>
      <c r="L845" s="9">
        <f>(INDEX('Resin Fractions'!$A$24:$I$41,MATCH('Disposed Waste by Resin'!$A845,'Resin Fractions'!$A$24:$A$41,0),MATCH('Disposed Waste by Resin'!L$1,'Resin Fractions'!$A$24:$I$24,0)))*$E845</f>
        <v>921.31428185297568</v>
      </c>
      <c r="M845" s="9">
        <f>(INDEX('Resin Fractions'!$A$24:$I$41,MATCH('Disposed Waste by Resin'!$A845,'Resin Fractions'!$A$24:$A$41,0),MATCH('Disposed Waste by Resin'!M$1,'Resin Fractions'!$A$24:$I$24,0)))*$E845</f>
        <v>16154.768820298896</v>
      </c>
    </row>
    <row r="846" spans="1:13" x14ac:dyDescent="0.2">
      <c r="A846" s="37">
        <f>'DRS County Waste Raw'!A845</f>
        <v>2007</v>
      </c>
      <c r="B846" s="63" t="str">
        <f>'DRS County Waste Raw'!B845</f>
        <v>sierra</v>
      </c>
      <c r="C846" s="63" t="str">
        <f>'DRS County Waste Raw'!C845</f>
        <v>Mountain </v>
      </c>
      <c r="D846" s="63">
        <f>'DRS County Waste Raw'!D845</f>
        <v>3384</v>
      </c>
      <c r="E846" s="68">
        <f>'DRS County Waste Raw'!E845</f>
        <v>3561.969147005444</v>
      </c>
      <c r="F846" s="9">
        <f>(INDEX('Resin Fractions'!$A$24:$I$41,MATCH('Disposed Waste by Resin'!$A846,'Resin Fractions'!$A$24:$A$41,0),MATCH('Disposed Waste by Resin'!F$1,'Resin Fractions'!$A$24:$I$24,0)))*$E846</f>
        <v>28.956192514004609</v>
      </c>
      <c r="G846" s="9">
        <f>(INDEX('Resin Fractions'!$A$24:$I$41,MATCH('Disposed Waste by Resin'!$A846,'Resin Fractions'!$A$24:$A$41,0),MATCH('Disposed Waste by Resin'!G$1,'Resin Fractions'!$A$24:$I$24,0)))*$E846</f>
        <v>55.737495285614138</v>
      </c>
      <c r="H846" s="9">
        <f>(INDEX('Resin Fractions'!$A$24:$I$41,MATCH('Disposed Waste by Resin'!$A846,'Resin Fractions'!$A$24:$A$41,0),MATCH('Disposed Waste by Resin'!H$1,'Resin Fractions'!$A$24:$I$24,0)))*$E846</f>
        <v>74.681692851849974</v>
      </c>
      <c r="I846" s="9">
        <f>(INDEX('Resin Fractions'!$A$24:$I$41,MATCH('Disposed Waste by Resin'!$A846,'Resin Fractions'!$A$24:$A$41,0),MATCH('Disposed Waste by Resin'!I$1,'Resin Fractions'!$A$24:$I$24,0)))*$E846</f>
        <v>117.20670366624068</v>
      </c>
      <c r="J846" s="9">
        <f>(INDEX('Resin Fractions'!$A$24:$I$41,MATCH('Disposed Waste by Resin'!$A846,'Resin Fractions'!$A$24:$A$41,0),MATCH('Disposed Waste by Resin'!J$1,'Resin Fractions'!$A$24:$I$24,0)))*$E846</f>
        <v>6.7179125100703025</v>
      </c>
      <c r="K846" s="9">
        <f>(INDEX('Resin Fractions'!$A$24:$I$41,MATCH('Disposed Waste by Resin'!$A846,'Resin Fractions'!$A$24:$A$41,0),MATCH('Disposed Waste by Resin'!K$1,'Resin Fractions'!$A$24:$I$24,0)))*$E846</f>
        <v>37.888448635366345</v>
      </c>
      <c r="L846" s="9">
        <f>(INDEX('Resin Fractions'!$A$24:$I$41,MATCH('Disposed Waste by Resin'!$A846,'Resin Fractions'!$A$24:$A$41,0),MATCH('Disposed Waste by Resin'!L$1,'Resin Fractions'!$A$24:$I$24,0)))*$E846</f>
        <v>19.425370734164456</v>
      </c>
      <c r="M846" s="9">
        <f>(INDEX('Resin Fractions'!$A$24:$I$41,MATCH('Disposed Waste by Resin'!$A846,'Resin Fractions'!$A$24:$A$41,0),MATCH('Disposed Waste by Resin'!M$1,'Resin Fractions'!$A$24:$I$24,0)))*$E846</f>
        <v>340.61381619731054</v>
      </c>
    </row>
    <row r="847" spans="1:13" x14ac:dyDescent="0.2">
      <c r="A847" s="37">
        <f>'DRS County Waste Raw'!A846</f>
        <v>2007</v>
      </c>
      <c r="B847" s="63" t="str">
        <f>'DRS County Waste Raw'!B846</f>
        <v>siskiyou</v>
      </c>
      <c r="C847" s="63" t="str">
        <f>'DRS County Waste Raw'!C846</f>
        <v>Mountain </v>
      </c>
      <c r="D847" s="63">
        <f>'DRS County Waste Raw'!D846</f>
        <v>44877</v>
      </c>
      <c r="E847" s="68">
        <f>'DRS County Waste Raw'!E846</f>
        <v>30662.84936479128</v>
      </c>
      <c r="F847" s="9">
        <f>(INDEX('Resin Fractions'!$A$24:$I$41,MATCH('Disposed Waste by Resin'!$A847,'Resin Fractions'!$A$24:$A$41,0),MATCH('Disposed Waste by Resin'!F$1,'Resin Fractions'!$A$24:$I$24,0)))*$E847</f>
        <v>249.26644016028678</v>
      </c>
      <c r="G847" s="9">
        <f>(INDEX('Resin Fractions'!$A$24:$I$41,MATCH('Disposed Waste by Resin'!$A847,'Resin Fractions'!$A$24:$A$41,0),MATCH('Disposed Waste by Resin'!G$1,'Resin Fractions'!$A$24:$I$24,0)))*$E847</f>
        <v>479.8105630281413</v>
      </c>
      <c r="H847" s="9">
        <f>(INDEX('Resin Fractions'!$A$24:$I$41,MATCH('Disposed Waste by Resin'!$A847,'Resin Fractions'!$A$24:$A$41,0),MATCH('Disposed Waste by Resin'!H$1,'Resin Fractions'!$A$24:$I$24,0)))*$E847</f>
        <v>642.88976229596346</v>
      </c>
      <c r="I847" s="9">
        <f>(INDEX('Resin Fractions'!$A$24:$I$41,MATCH('Disposed Waste by Resin'!$A847,'Resin Fractions'!$A$24:$A$41,0),MATCH('Disposed Waste by Resin'!I$1,'Resin Fractions'!$A$24:$I$24,0)))*$E847</f>
        <v>1008.9619956655328</v>
      </c>
      <c r="J847" s="9">
        <f>(INDEX('Resin Fractions'!$A$24:$I$41,MATCH('Disposed Waste by Resin'!$A847,'Resin Fractions'!$A$24:$A$41,0),MATCH('Disposed Waste by Resin'!J$1,'Resin Fractions'!$A$24:$I$24,0)))*$E847</f>
        <v>57.83046703683808</v>
      </c>
      <c r="K847" s="9">
        <f>(INDEX('Resin Fractions'!$A$24:$I$41,MATCH('Disposed Waste by Resin'!$A847,'Resin Fractions'!$A$24:$A$41,0),MATCH('Disposed Waste by Resin'!K$1,'Resin Fractions'!$A$24:$I$24,0)))*$E847</f>
        <v>326.15885910987492</v>
      </c>
      <c r="L847" s="9">
        <f>(INDEX('Resin Fractions'!$A$24:$I$41,MATCH('Disposed Waste by Resin'!$A847,'Resin Fractions'!$A$24:$A$41,0),MATCH('Disposed Waste by Resin'!L$1,'Resin Fractions'!$A$24:$I$24,0)))*$E847</f>
        <v>167.22132957767568</v>
      </c>
      <c r="M847" s="9">
        <f>(INDEX('Resin Fractions'!$A$24:$I$41,MATCH('Disposed Waste by Resin'!$A847,'Resin Fractions'!$A$24:$A$41,0),MATCH('Disposed Waste by Resin'!M$1,'Resin Fractions'!$A$24:$I$24,0)))*$E847</f>
        <v>2932.1394168743132</v>
      </c>
    </row>
    <row r="848" spans="1:13" x14ac:dyDescent="0.2">
      <c r="A848" s="37">
        <f>'DRS County Waste Raw'!A847</f>
        <v>2007</v>
      </c>
      <c r="B848" s="63" t="str">
        <f>'DRS County Waste Raw'!B847</f>
        <v>solano</v>
      </c>
      <c r="C848" s="63" t="str">
        <f>'DRS County Waste Raw'!C847</f>
        <v>Bay Area </v>
      </c>
      <c r="D848" s="63">
        <f>'DRS County Waste Raw'!D847</f>
        <v>411998</v>
      </c>
      <c r="E848" s="68">
        <f>'DRS County Waste Raw'!E847</f>
        <v>382792.98548094369</v>
      </c>
      <c r="F848" s="9">
        <f>(INDEX('Resin Fractions'!$A$24:$I$41,MATCH('Disposed Waste by Resin'!$A848,'Resin Fractions'!$A$24:$A$41,0),MATCH('Disposed Waste by Resin'!F$1,'Resin Fractions'!$A$24:$I$24,0)))*$E848</f>
        <v>3111.8257691578588</v>
      </c>
      <c r="G848" s="9">
        <f>(INDEX('Resin Fractions'!$A$24:$I$41,MATCH('Disposed Waste by Resin'!$A848,'Resin Fractions'!$A$24:$A$41,0),MATCH('Disposed Waste by Resin'!G$1,'Resin Fractions'!$A$24:$I$24,0)))*$E848</f>
        <v>5989.9233662782899</v>
      </c>
      <c r="H848" s="9">
        <f>(INDEX('Resin Fractions'!$A$24:$I$41,MATCH('Disposed Waste by Resin'!$A848,'Resin Fractions'!$A$24:$A$41,0),MATCH('Disposed Waste by Resin'!H$1,'Resin Fractions'!$A$24:$I$24,0)))*$E848</f>
        <v>8025.7933147916774</v>
      </c>
      <c r="I848" s="9">
        <f>(INDEX('Resin Fractions'!$A$24:$I$41,MATCH('Disposed Waste by Resin'!$A848,'Resin Fractions'!$A$24:$A$41,0),MATCH('Disposed Waste by Resin'!I$1,'Resin Fractions'!$A$24:$I$24,0)))*$E848</f>
        <v>12595.814888654893</v>
      </c>
      <c r="J848" s="9">
        <f>(INDEX('Resin Fractions'!$A$24:$I$41,MATCH('Disposed Waste by Resin'!$A848,'Resin Fractions'!$A$24:$A$41,0),MATCH('Disposed Waste by Resin'!J$1,'Resin Fractions'!$A$24:$I$24,0)))*$E848</f>
        <v>721.95172945041259</v>
      </c>
      <c r="K848" s="9">
        <f>(INDEX('Resin Fractions'!$A$24:$I$41,MATCH('Disposed Waste by Resin'!$A848,'Resin Fractions'!$A$24:$A$41,0),MATCH('Disposed Waste by Resin'!K$1,'Resin Fractions'!$A$24:$I$24,0)))*$E848</f>
        <v>4071.7456468050373</v>
      </c>
      <c r="L848" s="9">
        <f>(INDEX('Resin Fractions'!$A$24:$I$41,MATCH('Disposed Waste by Resin'!$A848,'Resin Fractions'!$A$24:$A$41,0),MATCH('Disposed Waste by Resin'!L$1,'Resin Fractions'!$A$24:$I$24,0)))*$E848</f>
        <v>2087.5800296182629</v>
      </c>
      <c r="M848" s="9">
        <f>(INDEX('Resin Fractions'!$A$24:$I$41,MATCH('Disposed Waste by Resin'!$A848,'Resin Fractions'!$A$24:$A$41,0),MATCH('Disposed Waste by Resin'!M$1,'Resin Fractions'!$A$24:$I$24,0)))*$E848</f>
        <v>36604.634744756433</v>
      </c>
    </row>
    <row r="849" spans="1:13" x14ac:dyDescent="0.2">
      <c r="A849" s="37">
        <f>'DRS County Waste Raw'!A848</f>
        <v>2007</v>
      </c>
      <c r="B849" s="63" t="str">
        <f>'DRS County Waste Raw'!B848</f>
        <v>sonoma</v>
      </c>
      <c r="C849" s="63" t="str">
        <f>'DRS County Waste Raw'!C848</f>
        <v>Bay Area </v>
      </c>
      <c r="D849" s="63">
        <f>'DRS County Waste Raw'!D848</f>
        <v>471479</v>
      </c>
      <c r="E849" s="68">
        <f>'DRS County Waste Raw'!E848</f>
        <v>404199.8275862069</v>
      </c>
      <c r="F849" s="9">
        <f>(INDEX('Resin Fractions'!$A$24:$I$41,MATCH('Disposed Waste by Resin'!$A849,'Resin Fractions'!$A$24:$A$41,0),MATCH('Disposed Waste by Resin'!F$1,'Resin Fractions'!$A$24:$I$24,0)))*$E849</f>
        <v>3285.8476698354707</v>
      </c>
      <c r="G849" s="9">
        <f>(INDEX('Resin Fractions'!$A$24:$I$41,MATCH('Disposed Waste by Resin'!$A849,'Resin Fractions'!$A$24:$A$41,0),MATCH('Disposed Waste by Resin'!G$1,'Resin Fractions'!$A$24:$I$24,0)))*$E849</f>
        <v>6324.8964420347411</v>
      </c>
      <c r="H849" s="9">
        <f>(INDEX('Resin Fractions'!$A$24:$I$41,MATCH('Disposed Waste by Resin'!$A849,'Resin Fractions'!$A$24:$A$41,0),MATCH('Disposed Waste by Resin'!H$1,'Resin Fractions'!$A$24:$I$24,0)))*$E849</f>
        <v>8474.6178669013843</v>
      </c>
      <c r="I849" s="9">
        <f>(INDEX('Resin Fractions'!$A$24:$I$41,MATCH('Disposed Waste by Resin'!$A849,'Resin Fractions'!$A$24:$A$41,0),MATCH('Disposed Waste by Resin'!I$1,'Resin Fractions'!$A$24:$I$24,0)))*$E849</f>
        <v>13300.207682503467</v>
      </c>
      <c r="J849" s="9">
        <f>(INDEX('Resin Fractions'!$A$24:$I$41,MATCH('Disposed Waste by Resin'!$A849,'Resin Fractions'!$A$24:$A$41,0),MATCH('Disposed Waste by Resin'!J$1,'Resin Fractions'!$A$24:$I$24,0)))*$E849</f>
        <v>762.32526623439855</v>
      </c>
      <c r="K849" s="9">
        <f>(INDEX('Resin Fractions'!$A$24:$I$41,MATCH('Disposed Waste by Resin'!$A849,'Resin Fractions'!$A$24:$A$41,0),MATCH('Disposed Waste by Resin'!K$1,'Resin Fractions'!$A$24:$I$24,0)))*$E849</f>
        <v>4299.4489210550491</v>
      </c>
      <c r="L849" s="9">
        <f>(INDEX('Resin Fractions'!$A$24:$I$41,MATCH('Disposed Waste by Resin'!$A849,'Resin Fractions'!$A$24:$A$41,0),MATCH('Disposed Waste by Resin'!L$1,'Resin Fractions'!$A$24:$I$24,0)))*$E849</f>
        <v>2204.3232766764395</v>
      </c>
      <c r="M849" s="9">
        <f>(INDEX('Resin Fractions'!$A$24:$I$41,MATCH('Disposed Waste by Resin'!$A849,'Resin Fractions'!$A$24:$A$41,0),MATCH('Disposed Waste by Resin'!M$1,'Resin Fractions'!$A$24:$I$24,0)))*$E849</f>
        <v>38651.667125240958</v>
      </c>
    </row>
    <row r="850" spans="1:13" x14ac:dyDescent="0.2">
      <c r="A850" s="37">
        <f>'DRS County Waste Raw'!A849</f>
        <v>2007</v>
      </c>
      <c r="B850" s="63" t="str">
        <f>'DRS County Waste Raw'!B849</f>
        <v>stanislaus</v>
      </c>
      <c r="C850" s="63" t="str">
        <f>'DRS County Waste Raw'!C849</f>
        <v>Central Valley </v>
      </c>
      <c r="D850" s="63">
        <f>'DRS County Waste Raw'!D849</f>
        <v>505959</v>
      </c>
      <c r="E850" s="68">
        <f>'DRS County Waste Raw'!E849</f>
        <v>274637.75862068962</v>
      </c>
      <c r="F850" s="9">
        <f>(INDEX('Resin Fractions'!$A$24:$I$41,MATCH('Disposed Waste by Resin'!$A850,'Resin Fractions'!$A$24:$A$41,0),MATCH('Disposed Waste by Resin'!F$1,'Resin Fractions'!$A$24:$I$24,0)))*$E850</f>
        <v>2232.6032264824844</v>
      </c>
      <c r="G850" s="9">
        <f>(INDEX('Resin Fractions'!$A$24:$I$41,MATCH('Disposed Waste by Resin'!$A850,'Resin Fractions'!$A$24:$A$41,0),MATCH('Disposed Waste by Resin'!G$1,'Resin Fractions'!$A$24:$I$24,0)))*$E850</f>
        <v>4297.5163861937081</v>
      </c>
      <c r="H850" s="9">
        <f>(INDEX('Resin Fractions'!$A$24:$I$41,MATCH('Disposed Waste by Resin'!$A850,'Resin Fractions'!$A$24:$A$41,0),MATCH('Disposed Waste by Resin'!H$1,'Resin Fractions'!$A$24:$I$24,0)))*$E850</f>
        <v>5758.166870163378</v>
      </c>
      <c r="I850" s="9">
        <f>(INDEX('Resin Fractions'!$A$24:$I$41,MATCH('Disposed Waste by Resin'!$A850,'Resin Fractions'!$A$24:$A$41,0),MATCH('Disposed Waste by Resin'!I$1,'Resin Fractions'!$A$24:$I$24,0)))*$E850</f>
        <v>9036.9638426760102</v>
      </c>
      <c r="J850" s="9">
        <f>(INDEX('Resin Fractions'!$A$24:$I$41,MATCH('Disposed Waste by Resin'!$A850,'Resin Fractions'!$A$24:$A$41,0),MATCH('Disposed Waste by Resin'!J$1,'Resin Fractions'!$A$24:$I$24,0)))*$E850</f>
        <v>517.96979654545532</v>
      </c>
      <c r="K850" s="9">
        <f>(INDEX('Resin Fractions'!$A$24:$I$41,MATCH('Disposed Waste by Resin'!$A850,'Resin Fractions'!$A$24:$A$41,0),MATCH('Disposed Waste by Resin'!K$1,'Resin Fractions'!$A$24:$I$24,0)))*$E850</f>
        <v>2921.305093161784</v>
      </c>
      <c r="L850" s="9">
        <f>(INDEX('Resin Fractions'!$A$24:$I$41,MATCH('Disposed Waste by Resin'!$A850,'Resin Fractions'!$A$24:$A$41,0),MATCH('Disposed Waste by Resin'!L$1,'Resin Fractions'!$A$24:$I$24,0)))*$E850</f>
        <v>1497.7502776215688</v>
      </c>
      <c r="M850" s="9">
        <f>(INDEX('Resin Fractions'!$A$24:$I$41,MATCH('Disposed Waste by Resin'!$A850,'Resin Fractions'!$A$24:$A$41,0),MATCH('Disposed Waste by Resin'!M$1,'Resin Fractions'!$A$24:$I$24,0)))*$E850</f>
        <v>26262.27549284439</v>
      </c>
    </row>
    <row r="851" spans="1:13" x14ac:dyDescent="0.2">
      <c r="A851" s="37">
        <f>'DRS County Waste Raw'!A850</f>
        <v>2007</v>
      </c>
      <c r="B851" s="63" t="str">
        <f>'DRS County Waste Raw'!B850</f>
        <v>tehama</v>
      </c>
      <c r="C851" s="63" t="str">
        <f>'DRS County Waste Raw'!C850</f>
        <v>Central Valley </v>
      </c>
      <c r="D851" s="63">
        <f>'DRS County Waste Raw'!D850</f>
        <v>61777</v>
      </c>
      <c r="E851" s="68">
        <f>'DRS County Waste Raw'!E850</f>
        <v>43592.38656987295</v>
      </c>
      <c r="F851" s="9">
        <f>(INDEX('Resin Fractions'!$A$24:$I$41,MATCH('Disposed Waste by Resin'!$A851,'Resin Fractions'!$A$24:$A$41,0),MATCH('Disposed Waste by Resin'!F$1,'Resin Fractions'!$A$24:$I$24,0)))*$E851</f>
        <v>354.37407949570343</v>
      </c>
      <c r="G851" s="9">
        <f>(INDEX('Resin Fractions'!$A$24:$I$41,MATCH('Disposed Waste by Resin'!$A851,'Resin Fractions'!$A$24:$A$41,0),MATCH('Disposed Waste by Resin'!G$1,'Resin Fractions'!$A$24:$I$24,0)))*$E851</f>
        <v>682.13124276206679</v>
      </c>
      <c r="H851" s="9">
        <f>(INDEX('Resin Fractions'!$A$24:$I$41,MATCH('Disposed Waste by Resin'!$A851,'Resin Fractions'!$A$24:$A$41,0),MATCH('Disposed Waste by Resin'!H$1,'Resin Fractions'!$A$24:$I$24,0)))*$E851</f>
        <v>913.97569437885591</v>
      </c>
      <c r="I851" s="9">
        <f>(INDEX('Resin Fractions'!$A$24:$I$41,MATCH('Disposed Waste by Resin'!$A851,'Resin Fractions'!$A$24:$A$41,0),MATCH('Disposed Waste by Resin'!I$1,'Resin Fractions'!$A$24:$I$24,0)))*$E851</f>
        <v>1434.408812635204</v>
      </c>
      <c r="J851" s="9">
        <f>(INDEX('Resin Fractions'!$A$24:$I$41,MATCH('Disposed Waste by Resin'!$A851,'Resin Fractions'!$A$24:$A$41,0),MATCH('Disposed Waste by Resin'!J$1,'Resin Fractions'!$A$24:$I$24,0)))*$E851</f>
        <v>82.215714677868476</v>
      </c>
      <c r="K851" s="9">
        <f>(INDEX('Resin Fractions'!$A$24:$I$41,MATCH('Disposed Waste by Resin'!$A851,'Resin Fractions'!$A$24:$A$41,0),MATCH('Disposed Waste by Resin'!K$1,'Resin Fractions'!$A$24:$I$24,0)))*$E851</f>
        <v>463.689558017146</v>
      </c>
      <c r="L851" s="9">
        <f>(INDEX('Resin Fractions'!$A$24:$I$41,MATCH('Disposed Waste by Resin'!$A851,'Resin Fractions'!$A$24:$A$41,0),MATCH('Disposed Waste by Resin'!L$1,'Resin Fractions'!$A$24:$I$24,0)))*$E851</f>
        <v>237.73318503297509</v>
      </c>
      <c r="M851" s="9">
        <f>(INDEX('Resin Fractions'!$A$24:$I$41,MATCH('Disposed Waste by Resin'!$A851,'Resin Fractions'!$A$24:$A$41,0),MATCH('Disposed Waste by Resin'!M$1,'Resin Fractions'!$A$24:$I$24,0)))*$E851</f>
        <v>4168.52828699982</v>
      </c>
    </row>
    <row r="852" spans="1:13" x14ac:dyDescent="0.2">
      <c r="A852" s="37">
        <f>'DRS County Waste Raw'!A851</f>
        <v>2007</v>
      </c>
      <c r="B852" s="63" t="str">
        <f>'DRS County Waste Raw'!B851</f>
        <v>trinity</v>
      </c>
      <c r="C852" s="63" t="str">
        <f>'DRS County Waste Raw'!C851</f>
        <v>Mountain </v>
      </c>
      <c r="D852" s="63">
        <f>'DRS County Waste Raw'!D851</f>
        <v>13806</v>
      </c>
      <c r="E852" s="68">
        <f>'DRS County Waste Raw'!E851</f>
        <v>7314.174228675136</v>
      </c>
      <c r="F852" s="9">
        <f>(INDEX('Resin Fractions'!$A$24:$I$41,MATCH('Disposed Waste by Resin'!$A852,'Resin Fractions'!$A$24:$A$41,0),MATCH('Disposed Waste by Resin'!F$1,'Resin Fractions'!$A$24:$I$24,0)))*$E852</f>
        <v>59.458863427983736</v>
      </c>
      <c r="G852" s="9">
        <f>(INDEX('Resin Fractions'!$A$24:$I$41,MATCH('Disposed Waste by Resin'!$A852,'Resin Fractions'!$A$24:$A$41,0),MATCH('Disposed Waste by Resin'!G$1,'Resin Fractions'!$A$24:$I$24,0)))*$E852</f>
        <v>114.45179190607899</v>
      </c>
      <c r="H852" s="9">
        <f>(INDEX('Resin Fractions'!$A$24:$I$41,MATCH('Disposed Waste by Resin'!$A852,'Resin Fractions'!$A$24:$A$41,0),MATCH('Disposed Waste by Resin'!H$1,'Resin Fractions'!$A$24:$I$24,0)))*$E852</f>
        <v>153.35194962877605</v>
      </c>
      <c r="I852" s="9">
        <f>(INDEX('Resin Fractions'!$A$24:$I$41,MATCH('Disposed Waste by Resin'!$A852,'Resin Fractions'!$A$24:$A$41,0),MATCH('Disposed Waste by Resin'!I$1,'Resin Fractions'!$A$24:$I$24,0)))*$E852</f>
        <v>240.67312657783418</v>
      </c>
      <c r="J852" s="9">
        <f>(INDEX('Resin Fractions'!$A$24:$I$41,MATCH('Disposed Waste by Resin'!$A852,'Resin Fractions'!$A$24:$A$41,0),MATCH('Disposed Waste by Resin'!J$1,'Resin Fractions'!$A$24:$I$24,0)))*$E852</f>
        <v>13.794612059725234</v>
      </c>
      <c r="K852" s="9">
        <f>(INDEX('Resin Fractions'!$A$24:$I$41,MATCH('Disposed Waste by Resin'!$A852,'Resin Fractions'!$A$24:$A$41,0),MATCH('Disposed Waste by Resin'!K$1,'Resin Fractions'!$A$24:$I$24,0)))*$E852</f>
        <v>77.800425308640271</v>
      </c>
      <c r="L852" s="9">
        <f>(INDEX('Resin Fractions'!$A$24:$I$41,MATCH('Disposed Waste by Resin'!$A852,'Resin Fractions'!$A$24:$A$41,0),MATCH('Disposed Waste by Resin'!L$1,'Resin Fractions'!$A$24:$I$24,0)))*$E852</f>
        <v>39.88820232363139</v>
      </c>
      <c r="M852" s="9">
        <f>(INDEX('Resin Fractions'!$A$24:$I$41,MATCH('Disposed Waste by Resin'!$A852,'Resin Fractions'!$A$24:$A$41,0),MATCH('Disposed Waste by Resin'!M$1,'Resin Fractions'!$A$24:$I$24,0)))*$E852</f>
        <v>699.41897123266995</v>
      </c>
    </row>
    <row r="853" spans="1:13" x14ac:dyDescent="0.2">
      <c r="A853" s="37">
        <f>'DRS County Waste Raw'!A852</f>
        <v>2007</v>
      </c>
      <c r="B853" s="63" t="str">
        <f>'DRS County Waste Raw'!B852</f>
        <v>tulare</v>
      </c>
      <c r="C853" s="63" t="str">
        <f>'DRS County Waste Raw'!C852</f>
        <v>Central Valley </v>
      </c>
      <c r="D853" s="63">
        <f>'DRS County Waste Raw'!D852</f>
        <v>419842</v>
      </c>
      <c r="E853" s="68">
        <f>'DRS County Waste Raw'!E852</f>
        <v>358776.63339382928</v>
      </c>
      <c r="F853" s="9">
        <f>(INDEX('Resin Fractions'!$A$24:$I$41,MATCH('Disposed Waste by Resin'!$A853,'Resin Fractions'!$A$24:$A$41,0),MATCH('Disposed Waste by Resin'!F$1,'Resin Fractions'!$A$24:$I$24,0)))*$E853</f>
        <v>2916.5904692947915</v>
      </c>
      <c r="G853" s="9">
        <f>(INDEX('Resin Fractions'!$A$24:$I$41,MATCH('Disposed Waste by Resin'!$A853,'Resin Fractions'!$A$24:$A$41,0),MATCH('Disposed Waste by Resin'!G$1,'Resin Fractions'!$A$24:$I$24,0)))*$E853</f>
        <v>5614.1168233275848</v>
      </c>
      <c r="H853" s="9">
        <f>(INDEX('Resin Fractions'!$A$24:$I$41,MATCH('Disposed Waste by Resin'!$A853,'Resin Fractions'!$A$24:$A$41,0),MATCH('Disposed Waste by Resin'!H$1,'Resin Fractions'!$A$24:$I$24,0)))*$E853</f>
        <v>7522.2567158013035</v>
      </c>
      <c r="I853" s="9">
        <f>(INDEX('Resin Fractions'!$A$24:$I$41,MATCH('Disposed Waste by Resin'!$A853,'Resin Fractions'!$A$24:$A$41,0),MATCH('Disposed Waste by Resin'!I$1,'Resin Fractions'!$A$24:$I$24,0)))*$E853</f>
        <v>11805.556089084719</v>
      </c>
      <c r="J853" s="9">
        <f>(INDEX('Resin Fractions'!$A$24:$I$41,MATCH('Disposed Waste by Resin'!$A853,'Resin Fractions'!$A$24:$A$41,0),MATCH('Disposed Waste by Resin'!J$1,'Resin Fractions'!$A$24:$I$24,0)))*$E853</f>
        <v>676.65662848977752</v>
      </c>
      <c r="K853" s="9">
        <f>(INDEX('Resin Fractions'!$A$24:$I$41,MATCH('Disposed Waste by Resin'!$A853,'Resin Fractions'!$A$24:$A$41,0),MATCH('Disposed Waste by Resin'!K$1,'Resin Fractions'!$A$24:$I$24,0)))*$E853</f>
        <v>3816.2851739858111</v>
      </c>
      <c r="L853" s="9">
        <f>(INDEX('Resin Fractions'!$A$24:$I$41,MATCH('Disposed Waste by Resin'!$A853,'Resin Fractions'!$A$24:$A$41,0),MATCH('Disposed Waste by Resin'!L$1,'Resin Fractions'!$A$24:$I$24,0)))*$E853</f>
        <v>1956.6056938729259</v>
      </c>
      <c r="M853" s="9">
        <f>(INDEX('Resin Fractions'!$A$24:$I$41,MATCH('Disposed Waste by Resin'!$A853,'Resin Fractions'!$A$24:$A$41,0),MATCH('Disposed Waste by Resin'!M$1,'Resin Fractions'!$A$24:$I$24,0)))*$E853</f>
        <v>34308.067593856918</v>
      </c>
    </row>
    <row r="854" spans="1:13" x14ac:dyDescent="0.2">
      <c r="A854" s="37">
        <f>'DRS County Waste Raw'!A853</f>
        <v>2007</v>
      </c>
      <c r="B854" s="63" t="str">
        <f>'DRS County Waste Raw'!B853</f>
        <v>tuolumne</v>
      </c>
      <c r="C854" s="63" t="str">
        <f>'DRS County Waste Raw'!C853</f>
        <v>Mountain </v>
      </c>
      <c r="D854" s="63">
        <f>'DRS County Waste Raw'!D853</f>
        <v>56347</v>
      </c>
      <c r="E854" s="68">
        <f>'DRS County Waste Raw'!E853</f>
        <v>43968.257713248633</v>
      </c>
      <c r="F854" s="9">
        <f>(INDEX('Resin Fractions'!$A$24:$I$41,MATCH('Disposed Waste by Resin'!$A854,'Resin Fractions'!$A$24:$A$41,0),MATCH('Disposed Waste by Resin'!F$1,'Resin Fractions'!$A$24:$I$24,0)))*$E854</f>
        <v>357.42963577338634</v>
      </c>
      <c r="G854" s="9">
        <f>(INDEX('Resin Fractions'!$A$24:$I$41,MATCH('Disposed Waste by Resin'!$A854,'Resin Fractions'!$A$24:$A$41,0),MATCH('Disposed Waste by Resin'!G$1,'Resin Fractions'!$A$24:$I$24,0)))*$E854</f>
        <v>688.0128535277056</v>
      </c>
      <c r="H854" s="9">
        <f>(INDEX('Resin Fractions'!$A$24:$I$41,MATCH('Disposed Waste by Resin'!$A854,'Resin Fractions'!$A$24:$A$41,0),MATCH('Disposed Waste by Resin'!H$1,'Resin Fractions'!$A$24:$I$24,0)))*$E854</f>
        <v>921.85636153877658</v>
      </c>
      <c r="I854" s="9">
        <f>(INDEX('Resin Fractions'!$A$24:$I$41,MATCH('Disposed Waste by Resin'!$A854,'Resin Fractions'!$A$24:$A$41,0),MATCH('Disposed Waste by Resin'!I$1,'Resin Fractions'!$A$24:$I$24,0)))*$E854</f>
        <v>1446.7768640977949</v>
      </c>
      <c r="J854" s="9">
        <f>(INDEX('Resin Fractions'!$A$24:$I$41,MATCH('Disposed Waste by Resin'!$A854,'Resin Fractions'!$A$24:$A$41,0),MATCH('Disposed Waste by Resin'!J$1,'Resin Fractions'!$A$24:$I$24,0)))*$E854</f>
        <v>82.924611737906389</v>
      </c>
      <c r="K854" s="9">
        <f>(INDEX('Resin Fractions'!$A$24:$I$41,MATCH('Disposed Waste by Resin'!$A854,'Resin Fractions'!$A$24:$A$41,0),MATCH('Disposed Waste by Resin'!K$1,'Resin Fractions'!$A$24:$I$24,0)))*$E854</f>
        <v>467.68767645151775</v>
      </c>
      <c r="L854" s="9">
        <f>(INDEX('Resin Fractions'!$A$24:$I$41,MATCH('Disposed Waste by Resin'!$A854,'Resin Fractions'!$A$24:$A$41,0),MATCH('Disposed Waste by Resin'!L$1,'Resin Fractions'!$A$24:$I$24,0)))*$E854</f>
        <v>239.78301646244864</v>
      </c>
      <c r="M854" s="9">
        <f>(INDEX('Resin Fractions'!$A$24:$I$41,MATCH('Disposed Waste by Resin'!$A854,'Resin Fractions'!$A$24:$A$41,0),MATCH('Disposed Waste by Resin'!M$1,'Resin Fractions'!$A$24:$I$24,0)))*$E854</f>
        <v>4204.4710195895368</v>
      </c>
    </row>
    <row r="855" spans="1:13" x14ac:dyDescent="0.2">
      <c r="A855" s="37">
        <f>'DRS County Waste Raw'!A854</f>
        <v>2007</v>
      </c>
      <c r="B855" s="63" t="str">
        <f>'DRS County Waste Raw'!B854</f>
        <v>ventura</v>
      </c>
      <c r="C855" s="63" t="str">
        <f>'DRS County Waste Raw'!C854</f>
        <v>Southern </v>
      </c>
      <c r="D855" s="63">
        <f>'DRS County Waste Raw'!D854</f>
        <v>803572</v>
      </c>
      <c r="E855" s="68">
        <f>'DRS County Waste Raw'!E854</f>
        <v>871109.42831215961</v>
      </c>
      <c r="F855" s="9">
        <f>(INDEX('Resin Fractions'!$A$24:$I$41,MATCH('Disposed Waste by Resin'!$A855,'Resin Fractions'!$A$24:$A$41,0),MATCH('Disposed Waste by Resin'!F$1,'Resin Fractions'!$A$24:$I$24,0)))*$E855</f>
        <v>7081.4797281939627</v>
      </c>
      <c r="G855" s="9">
        <f>(INDEX('Resin Fractions'!$A$24:$I$41,MATCH('Disposed Waste by Resin'!$A855,'Resin Fractions'!$A$24:$A$41,0),MATCH('Disposed Waste by Resin'!G$1,'Resin Fractions'!$A$24:$I$24,0)))*$E855</f>
        <v>13631.071929587608</v>
      </c>
      <c r="H855" s="9">
        <f>(INDEX('Resin Fractions'!$A$24:$I$41,MATCH('Disposed Waste by Resin'!$A855,'Resin Fractions'!$A$24:$A$41,0),MATCH('Disposed Waste by Resin'!H$1,'Resin Fractions'!$A$24:$I$24,0)))*$E855</f>
        <v>18264.034325017106</v>
      </c>
      <c r="I855" s="9">
        <f>(INDEX('Resin Fractions'!$A$24:$I$41,MATCH('Disposed Waste by Resin'!$A855,'Resin Fractions'!$A$24:$A$41,0),MATCH('Disposed Waste by Resin'!I$1,'Resin Fractions'!$A$24:$I$24,0)))*$E855</f>
        <v>28663.882367113492</v>
      </c>
      <c r="J855" s="9">
        <f>(INDEX('Resin Fractions'!$A$24:$I$41,MATCH('Disposed Waste by Resin'!$A855,'Resin Fractions'!$A$24:$A$41,0),MATCH('Disposed Waste by Resin'!J$1,'Resin Fractions'!$A$24:$I$24,0)))*$E855</f>
        <v>1642.9218459172416</v>
      </c>
      <c r="K855" s="9">
        <f>(INDEX('Resin Fractions'!$A$24:$I$41,MATCH('Disposed Waste by Resin'!$A855,'Resin Fractions'!$A$24:$A$41,0),MATCH('Disposed Waste by Resin'!K$1,'Resin Fractions'!$A$24:$I$24,0)))*$E855</f>
        <v>9265.9378754406025</v>
      </c>
      <c r="L855" s="9">
        <f>(INDEX('Resin Fractions'!$A$24:$I$41,MATCH('Disposed Waste by Resin'!$A855,'Resin Fractions'!$A$24:$A$41,0),MATCH('Disposed Waste by Resin'!L$1,'Resin Fractions'!$A$24:$I$24,0)))*$E855</f>
        <v>4750.6373291345899</v>
      </c>
      <c r="M855" s="9">
        <f>(INDEX('Resin Fractions'!$A$24:$I$41,MATCH('Disposed Waste by Resin'!$A855,'Resin Fractions'!$A$24:$A$41,0),MATCH('Disposed Waste by Resin'!M$1,'Resin Fractions'!$A$24:$I$24,0)))*$E855</f>
        <v>83299.965400404602</v>
      </c>
    </row>
    <row r="856" spans="1:13" x14ac:dyDescent="0.2">
      <c r="A856" s="37">
        <f>'DRS County Waste Raw'!A855</f>
        <v>2007</v>
      </c>
      <c r="B856" s="63" t="str">
        <f>'DRS County Waste Raw'!B855</f>
        <v>yolo</v>
      </c>
      <c r="C856" s="63" t="str">
        <f>'DRS County Waste Raw'!C855</f>
        <v>Central Valley </v>
      </c>
      <c r="D856" s="63">
        <f>'DRS County Waste Raw'!D855</f>
        <v>192826</v>
      </c>
      <c r="E856" s="68">
        <f>'DRS County Waste Raw'!E855</f>
        <v>180063.09437386569</v>
      </c>
      <c r="F856" s="9">
        <f>(INDEX('Resin Fractions'!$A$24:$I$41,MATCH('Disposed Waste by Resin'!$A856,'Resin Fractions'!$A$24:$A$41,0),MATCH('Disposed Waste by Resin'!F$1,'Resin Fractions'!$A$24:$I$24,0)))*$E856</f>
        <v>1463.7806814639057</v>
      </c>
      <c r="G856" s="9">
        <f>(INDEX('Resin Fractions'!$A$24:$I$41,MATCH('Disposed Waste by Resin'!$A856,'Resin Fractions'!$A$24:$A$41,0),MATCH('Disposed Waste by Resin'!G$1,'Resin Fractions'!$A$24:$I$24,0)))*$E856</f>
        <v>2817.6172952575812</v>
      </c>
      <c r="H856" s="9">
        <f>(INDEX('Resin Fractions'!$A$24:$I$41,MATCH('Disposed Waste by Resin'!$A856,'Resin Fractions'!$A$24:$A$41,0),MATCH('Disposed Waste by Resin'!H$1,'Resin Fractions'!$A$24:$I$24,0)))*$E856</f>
        <v>3775.2760209301614</v>
      </c>
      <c r="I856" s="9">
        <f>(INDEX('Resin Fractions'!$A$24:$I$41,MATCH('Disposed Waste by Resin'!$A856,'Resin Fractions'!$A$24:$A$41,0),MATCH('Disposed Waste by Resin'!I$1,'Resin Fractions'!$A$24:$I$24,0)))*$E856</f>
        <v>5924.9816246293703</v>
      </c>
      <c r="J856" s="9">
        <f>(INDEX('Resin Fractions'!$A$24:$I$41,MATCH('Disposed Waste by Resin'!$A856,'Resin Fractions'!$A$24:$A$41,0),MATCH('Disposed Waste by Resin'!J$1,'Resin Fractions'!$A$24:$I$24,0)))*$E856</f>
        <v>339.60095227470345</v>
      </c>
      <c r="K856" s="9">
        <f>(INDEX('Resin Fractions'!$A$24:$I$41,MATCH('Disposed Waste by Resin'!$A856,'Resin Fractions'!$A$24:$A$41,0),MATCH('Disposed Waste by Resin'!K$1,'Resin Fractions'!$A$24:$I$24,0)))*$E856</f>
        <v>1915.3201559999097</v>
      </c>
      <c r="L856" s="9">
        <f>(INDEX('Resin Fractions'!$A$24:$I$41,MATCH('Disposed Waste by Resin'!$A856,'Resin Fractions'!$A$24:$A$41,0),MATCH('Disposed Waste by Resin'!L$1,'Resin Fractions'!$A$24:$I$24,0)))*$E856</f>
        <v>981.98277957960011</v>
      </c>
      <c r="M856" s="9">
        <f>(INDEX('Resin Fractions'!$A$24:$I$41,MATCH('Disposed Waste by Resin'!$A856,'Resin Fractions'!$A$24:$A$41,0),MATCH('Disposed Waste by Resin'!M$1,'Resin Fractions'!$A$24:$I$24,0)))*$E856</f>
        <v>17218.559510135234</v>
      </c>
    </row>
    <row r="857" spans="1:13" x14ac:dyDescent="0.2">
      <c r="A857" s="37">
        <f>'DRS County Waste Raw'!A856</f>
        <v>2007</v>
      </c>
      <c r="B857" s="63" t="str">
        <f>'DRS County Waste Raw'!B856</f>
        <v>yuba</v>
      </c>
      <c r="C857" s="63" t="str">
        <f>'DRS County Waste Raw'!C856</f>
        <v>Central Valley </v>
      </c>
      <c r="D857" s="63">
        <f>'DRS County Waste Raw'!D856</f>
        <v>69719</v>
      </c>
      <c r="E857" s="68">
        <f>'DRS County Waste Raw'!E856</f>
        <v>132375.8166969147</v>
      </c>
      <c r="F857" s="9">
        <f>(INDEX('Resin Fractions'!$A$24:$I$41,MATCH('Disposed Waste by Resin'!$A857,'Resin Fractions'!$A$24:$A$41,0),MATCH('Disposed Waste by Resin'!F$1,'Resin Fractions'!$A$24:$I$24,0)))*$E857</f>
        <v>1076.1181454075602</v>
      </c>
      <c r="G857" s="9">
        <f>(INDEX('Resin Fractions'!$A$24:$I$41,MATCH('Disposed Waste by Resin'!$A857,'Resin Fractions'!$A$24:$A$41,0),MATCH('Disposed Waste by Resin'!G$1,'Resin Fractions'!$A$24:$I$24,0)))*$E857</f>
        <v>2071.409423991377</v>
      </c>
      <c r="H857" s="9">
        <f>(INDEX('Resin Fractions'!$A$24:$I$41,MATCH('Disposed Waste by Resin'!$A857,'Resin Fractions'!$A$24:$A$41,0),MATCH('Disposed Waste by Resin'!H$1,'Resin Fractions'!$A$24:$I$24,0)))*$E857</f>
        <v>2775.4451752854184</v>
      </c>
      <c r="I857" s="9">
        <f>(INDEX('Resin Fractions'!$A$24:$I$41,MATCH('Disposed Waste by Resin'!$A857,'Resin Fractions'!$A$24:$A$41,0),MATCH('Disposed Waste by Resin'!I$1,'Resin Fractions'!$A$24:$I$24,0)))*$E857</f>
        <v>4355.8302949411154</v>
      </c>
      <c r="J857" s="9">
        <f>(INDEX('Resin Fractions'!$A$24:$I$41,MATCH('Disposed Waste by Resin'!$A857,'Resin Fractions'!$A$24:$A$41,0),MATCH('Disposed Waste by Resin'!J$1,'Resin Fractions'!$A$24:$I$24,0)))*$E857</f>
        <v>249.66222848016639</v>
      </c>
      <c r="K857" s="9">
        <f>(INDEX('Resin Fractions'!$A$24:$I$41,MATCH('Disposed Waste by Resin'!$A857,'Resin Fractions'!$A$24:$A$41,0),MATCH('Disposed Waste by Resin'!K$1,'Resin Fractions'!$A$24:$I$24,0)))*$E857</f>
        <v>1408.0734909515647</v>
      </c>
      <c r="L857" s="9">
        <f>(INDEX('Resin Fractions'!$A$24:$I$41,MATCH('Disposed Waste by Resin'!$A857,'Resin Fractions'!$A$24:$A$41,0),MATCH('Disposed Waste by Resin'!L$1,'Resin Fractions'!$A$24:$I$24,0)))*$E857</f>
        <v>721.91790817087474</v>
      </c>
      <c r="M857" s="9">
        <f>(INDEX('Resin Fractions'!$A$24:$I$41,MATCH('Disposed Waste by Resin'!$A857,'Resin Fractions'!$A$24:$A$41,0),MATCH('Disposed Waste by Resin'!M$1,'Resin Fractions'!$A$24:$I$24,0)))*$E857</f>
        <v>12658.456667228078</v>
      </c>
    </row>
    <row r="858" spans="1:13" x14ac:dyDescent="0.2">
      <c r="A858" s="37">
        <f>'DRS County Waste Raw'!A857</f>
        <v>2006</v>
      </c>
      <c r="B858" s="63" t="str">
        <f>'DRS County Waste Raw'!B857</f>
        <v>alameda</v>
      </c>
      <c r="C858" s="63" t="str">
        <f>'DRS County Waste Raw'!C857</f>
        <v>Bay Area </v>
      </c>
      <c r="D858" s="63">
        <f>'DRS County Waste Raw'!D857</f>
        <v>1462371</v>
      </c>
      <c r="E858" s="68">
        <f>'DRS County Waste Raw'!E857</f>
        <v>1502756.2794918329</v>
      </c>
      <c r="F858" s="9">
        <f>(INDEX('Resin Fractions'!$A$24:$I$41,MATCH('Disposed Waste by Resin'!$A858,'Resin Fractions'!$A$24:$A$41,0),MATCH('Disposed Waste by Resin'!F$1,'Resin Fractions'!$A$24:$I$24,0)))*$E858</f>
        <v>12084.093601545399</v>
      </c>
      <c r="G858" s="9">
        <f>(INDEX('Resin Fractions'!$A$24:$I$41,MATCH('Disposed Waste by Resin'!$A858,'Resin Fractions'!$A$24:$A$41,0),MATCH('Disposed Waste by Resin'!G$1,'Resin Fractions'!$A$24:$I$24,0)))*$E858</f>
        <v>23775.379849546807</v>
      </c>
      <c r="H858" s="9">
        <f>(INDEX('Resin Fractions'!$A$24:$I$41,MATCH('Disposed Waste by Resin'!$A858,'Resin Fractions'!$A$24:$A$41,0),MATCH('Disposed Waste by Resin'!H$1,'Resin Fractions'!$A$24:$I$24,0)))*$E858</f>
        <v>30759.955269944683</v>
      </c>
      <c r="I858" s="9">
        <f>(INDEX('Resin Fractions'!$A$24:$I$41,MATCH('Disposed Waste by Resin'!$A858,'Resin Fractions'!$A$24:$A$41,0),MATCH('Disposed Waste by Resin'!I$1,'Resin Fractions'!$A$24:$I$24,0)))*$E858</f>
        <v>50828.761801519438</v>
      </c>
      <c r="J858" s="9">
        <f>(INDEX('Resin Fractions'!$A$24:$I$41,MATCH('Disposed Waste by Resin'!$A858,'Resin Fractions'!$A$24:$A$41,0),MATCH('Disposed Waste by Resin'!J$1,'Resin Fractions'!$A$24:$I$24,0)))*$E858</f>
        <v>2778.5608512680401</v>
      </c>
      <c r="K858" s="9">
        <f>(INDEX('Resin Fractions'!$A$24:$I$41,MATCH('Disposed Waste by Resin'!$A858,'Resin Fractions'!$A$24:$A$41,0),MATCH('Disposed Waste by Resin'!K$1,'Resin Fractions'!$A$24:$I$24,0)))*$E858</f>
        <v>15053.481963606206</v>
      </c>
      <c r="L858" s="9">
        <f>(INDEX('Resin Fractions'!$A$24:$I$41,MATCH('Disposed Waste by Resin'!$A858,'Resin Fractions'!$A$24:$A$41,0),MATCH('Disposed Waste by Resin'!L$1,'Resin Fractions'!$A$24:$I$24,0)))*$E858</f>
        <v>8065.281643146549</v>
      </c>
      <c r="M858" s="9">
        <f>(INDEX('Resin Fractions'!$A$24:$I$41,MATCH('Disposed Waste by Resin'!$A858,'Resin Fractions'!$A$24:$A$41,0),MATCH('Disposed Waste by Resin'!M$1,'Resin Fractions'!$A$24:$I$24,0)))*$E858</f>
        <v>143345.51498057714</v>
      </c>
    </row>
    <row r="859" spans="1:13" x14ac:dyDescent="0.2">
      <c r="A859" s="37">
        <f>'DRS County Waste Raw'!A858</f>
        <v>2006</v>
      </c>
      <c r="B859" s="63" t="str">
        <f>'DRS County Waste Raw'!B858</f>
        <v>alpine</v>
      </c>
      <c r="C859" s="63" t="str">
        <f>'DRS County Waste Raw'!C858</f>
        <v>Mountain </v>
      </c>
      <c r="D859" s="63">
        <f>'DRS County Waste Raw'!D858</f>
        <v>1232</v>
      </c>
      <c r="E859" s="68">
        <f>'DRS County Waste Raw'!E858</f>
        <v>2069.3557168784032</v>
      </c>
      <c r="F859" s="9">
        <f>(INDEX('Resin Fractions'!$A$24:$I$41,MATCH('Disposed Waste by Resin'!$A859,'Resin Fractions'!$A$24:$A$41,0),MATCH('Disposed Waste by Resin'!F$1,'Resin Fractions'!$A$24:$I$24,0)))*$E859</f>
        <v>16.640281939868352</v>
      </c>
      <c r="G859" s="9">
        <f>(INDEX('Resin Fractions'!$A$24:$I$41,MATCH('Disposed Waste by Resin'!$A859,'Resin Fractions'!$A$24:$A$41,0),MATCH('Disposed Waste by Resin'!G$1,'Resin Fractions'!$A$24:$I$24,0)))*$E859</f>
        <v>32.739652386781231</v>
      </c>
      <c r="H859" s="9">
        <f>(INDEX('Resin Fractions'!$A$24:$I$41,MATCH('Disposed Waste by Resin'!$A859,'Resin Fractions'!$A$24:$A$41,0),MATCH('Disposed Waste by Resin'!H$1,'Resin Fractions'!$A$24:$I$24,0)))*$E859</f>
        <v>42.357693098649889</v>
      </c>
      <c r="I859" s="9">
        <f>(INDEX('Resin Fractions'!$A$24:$I$41,MATCH('Disposed Waste by Resin'!$A859,'Resin Fractions'!$A$24:$A$41,0),MATCH('Disposed Waste by Resin'!I$1,'Resin Fractions'!$A$24:$I$24,0)))*$E859</f>
        <v>69.993245246257175</v>
      </c>
      <c r="J859" s="9">
        <f>(INDEX('Resin Fractions'!$A$24:$I$41,MATCH('Disposed Waste by Resin'!$A859,'Resin Fractions'!$A$24:$A$41,0),MATCH('Disposed Waste by Resin'!J$1,'Resin Fractions'!$A$24:$I$24,0)))*$E859</f>
        <v>3.8261898224843121</v>
      </c>
      <c r="K859" s="9">
        <f>(INDEX('Resin Fractions'!$A$24:$I$41,MATCH('Disposed Waste by Resin'!$A859,'Resin Fractions'!$A$24:$A$41,0),MATCH('Disposed Waste by Resin'!K$1,'Resin Fractions'!$A$24:$I$24,0)))*$E859</f>
        <v>20.729248904451993</v>
      </c>
      <c r="L859" s="9">
        <f>(INDEX('Resin Fractions'!$A$24:$I$41,MATCH('Disposed Waste by Resin'!$A859,'Resin Fractions'!$A$24:$A$41,0),MATCH('Disposed Waste by Resin'!L$1,'Resin Fractions'!$A$24:$I$24,0)))*$E859</f>
        <v>11.106216559696271</v>
      </c>
      <c r="M859" s="9">
        <f>(INDEX('Resin Fractions'!$A$24:$I$41,MATCH('Disposed Waste by Resin'!$A859,'Resin Fractions'!$A$24:$A$41,0),MATCH('Disposed Waste by Resin'!M$1,'Resin Fractions'!$A$24:$I$24,0)))*$E859</f>
        <v>197.39252795818925</v>
      </c>
    </row>
    <row r="860" spans="1:13" x14ac:dyDescent="0.2">
      <c r="A860" s="37">
        <f>'DRS County Waste Raw'!A859</f>
        <v>2006</v>
      </c>
      <c r="B860" s="63" t="str">
        <f>'DRS County Waste Raw'!B859</f>
        <v>amador</v>
      </c>
      <c r="C860" s="63" t="str">
        <f>'DRS County Waste Raw'!C859</f>
        <v>Mountain </v>
      </c>
      <c r="D860" s="63">
        <f>'DRS County Waste Raw'!D859</f>
        <v>37843</v>
      </c>
      <c r="E860" s="68">
        <f>'DRS County Waste Raw'!E859</f>
        <v>43300.680580762237</v>
      </c>
      <c r="F860" s="9">
        <f>(INDEX('Resin Fractions'!$A$24:$I$41,MATCH('Disposed Waste by Resin'!$A860,'Resin Fractions'!$A$24:$A$41,0),MATCH('Disposed Waste by Resin'!F$1,'Resin Fractions'!$A$24:$I$24,0)))*$E860</f>
        <v>348.19317296447457</v>
      </c>
      <c r="G860" s="9">
        <f>(INDEX('Resin Fractions'!$A$24:$I$41,MATCH('Disposed Waste by Resin'!$A860,'Resin Fractions'!$A$24:$A$41,0),MATCH('Disposed Waste by Resin'!G$1,'Resin Fractions'!$A$24:$I$24,0)))*$E860</f>
        <v>685.06792658330869</v>
      </c>
      <c r="H860" s="9">
        <f>(INDEX('Resin Fractions'!$A$24:$I$41,MATCH('Disposed Waste by Resin'!$A860,'Resin Fractions'!$A$24:$A$41,0),MATCH('Disposed Waste by Resin'!H$1,'Resin Fractions'!$A$24:$I$24,0)))*$E860</f>
        <v>886.32269650059868</v>
      </c>
      <c r="I860" s="9">
        <f>(INDEX('Resin Fractions'!$A$24:$I$41,MATCH('Disposed Waste by Resin'!$A860,'Resin Fractions'!$A$24:$A$41,0),MATCH('Disposed Waste by Resin'!I$1,'Resin Fractions'!$A$24:$I$24,0)))*$E860</f>
        <v>1464.5887753851196</v>
      </c>
      <c r="J860" s="9">
        <f>(INDEX('Resin Fractions'!$A$24:$I$41,MATCH('Disposed Waste by Resin'!$A860,'Resin Fractions'!$A$24:$A$41,0),MATCH('Disposed Waste by Resin'!J$1,'Resin Fractions'!$A$24:$I$24,0)))*$E860</f>
        <v>80.061935216569552</v>
      </c>
      <c r="K860" s="9">
        <f>(INDEX('Resin Fractions'!$A$24:$I$41,MATCH('Disposed Waste by Resin'!$A860,'Resin Fractions'!$A$24:$A$41,0),MATCH('Disposed Waste by Resin'!K$1,'Resin Fractions'!$A$24:$I$24,0)))*$E860</f>
        <v>433.75364523833304</v>
      </c>
      <c r="L860" s="9">
        <f>(INDEX('Resin Fractions'!$A$24:$I$41,MATCH('Disposed Waste by Resin'!$A860,'Resin Fractions'!$A$24:$A$41,0),MATCH('Disposed Waste by Resin'!L$1,'Resin Fractions'!$A$24:$I$24,0)))*$E860</f>
        <v>232.39442682074107</v>
      </c>
      <c r="M860" s="9">
        <f>(INDEX('Resin Fractions'!$A$24:$I$41,MATCH('Disposed Waste by Resin'!$A860,'Resin Fractions'!$A$24:$A$41,0),MATCH('Disposed Waste by Resin'!M$1,'Resin Fractions'!$A$24:$I$24,0)))*$E860</f>
        <v>4130.3825787091455</v>
      </c>
    </row>
    <row r="861" spans="1:13" x14ac:dyDescent="0.2">
      <c r="A861" s="37">
        <f>'DRS County Waste Raw'!A860</f>
        <v>2006</v>
      </c>
      <c r="B861" s="63" t="str">
        <f>'DRS County Waste Raw'!B860</f>
        <v>butte</v>
      </c>
      <c r="C861" s="63" t="str">
        <f>'DRS County Waste Raw'!C860</f>
        <v>Central Valley </v>
      </c>
      <c r="D861" s="63">
        <f>'DRS County Waste Raw'!D860</f>
        <v>214690</v>
      </c>
      <c r="E861" s="68">
        <f>'DRS County Waste Raw'!E860</f>
        <v>189818.57531760441</v>
      </c>
      <c r="F861" s="9">
        <f>(INDEX('Resin Fractions'!$A$24:$I$41,MATCH('Disposed Waste by Resin'!$A861,'Resin Fractions'!$A$24:$A$41,0),MATCH('Disposed Waste by Resin'!F$1,'Resin Fractions'!$A$24:$I$24,0)))*$E861</f>
        <v>1526.3855242219222</v>
      </c>
      <c r="G861" s="9">
        <f>(INDEX('Resin Fractions'!$A$24:$I$41,MATCH('Disposed Waste by Resin'!$A861,'Resin Fractions'!$A$24:$A$41,0),MATCH('Disposed Waste by Resin'!G$1,'Resin Fractions'!$A$24:$I$24,0)))*$E861</f>
        <v>3003.154132353357</v>
      </c>
      <c r="H861" s="9">
        <f>(INDEX('Resin Fractions'!$A$24:$I$41,MATCH('Disposed Waste by Resin'!$A861,'Resin Fractions'!$A$24:$A$41,0),MATCH('Disposed Waste by Resin'!H$1,'Resin Fractions'!$A$24:$I$24,0)))*$E861</f>
        <v>3885.4010898883553</v>
      </c>
      <c r="I861" s="9">
        <f>(INDEX('Resin Fractions'!$A$24:$I$41,MATCH('Disposed Waste by Resin'!$A861,'Resin Fractions'!$A$24:$A$41,0),MATCH('Disposed Waste by Resin'!I$1,'Resin Fractions'!$A$24:$I$24,0)))*$E861</f>
        <v>6420.3645541144624</v>
      </c>
      <c r="J861" s="9">
        <f>(INDEX('Resin Fractions'!$A$24:$I$41,MATCH('Disposed Waste by Resin'!$A861,'Resin Fractions'!$A$24:$A$41,0),MATCH('Disposed Waste by Resin'!J$1,'Resin Fractions'!$A$24:$I$24,0)))*$E861</f>
        <v>350.97006042744397</v>
      </c>
      <c r="K861" s="9">
        <f>(INDEX('Resin Fractions'!$A$24:$I$41,MATCH('Disposed Waste by Resin'!$A861,'Resin Fractions'!$A$24:$A$41,0),MATCH('Disposed Waste by Resin'!K$1,'Resin Fractions'!$A$24:$I$24,0)))*$E861</f>
        <v>1901.4596970223563</v>
      </c>
      <c r="L861" s="9">
        <f>(INDEX('Resin Fractions'!$A$24:$I$41,MATCH('Disposed Waste by Resin'!$A861,'Resin Fractions'!$A$24:$A$41,0),MATCH('Disposed Waste by Resin'!L$1,'Resin Fractions'!$A$24:$I$24,0)))*$E861</f>
        <v>1018.7548652633168</v>
      </c>
      <c r="M861" s="9">
        <f>(INDEX('Resin Fractions'!$A$24:$I$41,MATCH('Disposed Waste by Resin'!$A861,'Resin Fractions'!$A$24:$A$41,0),MATCH('Disposed Waste by Resin'!M$1,'Resin Fractions'!$A$24:$I$24,0)))*$E861</f>
        <v>18106.489923291218</v>
      </c>
    </row>
    <row r="862" spans="1:13" x14ac:dyDescent="0.2">
      <c r="A862" s="37">
        <f>'DRS County Waste Raw'!A861</f>
        <v>2006</v>
      </c>
      <c r="B862" s="63" t="str">
        <f>'DRS County Waste Raw'!B861</f>
        <v>calaveras</v>
      </c>
      <c r="C862" s="63" t="str">
        <f>'DRS County Waste Raw'!C861</f>
        <v>Mountain </v>
      </c>
      <c r="D862" s="63">
        <f>'DRS County Waste Raw'!D861</f>
        <v>45044</v>
      </c>
      <c r="E862" s="68">
        <f>'DRS County Waste Raw'!E861</f>
        <v>44897.032667876592</v>
      </c>
      <c r="F862" s="9">
        <f>(INDEX('Resin Fractions'!$A$24:$I$41,MATCH('Disposed Waste by Resin'!$A862,'Resin Fractions'!$A$24:$A$41,0),MATCH('Disposed Waste by Resin'!F$1,'Resin Fractions'!$A$24:$I$24,0)))*$E862</f>
        <v>361.02989725900585</v>
      </c>
      <c r="G862" s="9">
        <f>(INDEX('Resin Fractions'!$A$24:$I$41,MATCH('Disposed Waste by Resin'!$A862,'Resin Fractions'!$A$24:$A$41,0),MATCH('Disposed Waste by Resin'!G$1,'Resin Fractions'!$A$24:$I$24,0)))*$E862</f>
        <v>710.32410269298032</v>
      </c>
      <c r="H862" s="9">
        <f>(INDEX('Resin Fractions'!$A$24:$I$41,MATCH('Disposed Waste by Resin'!$A862,'Resin Fractions'!$A$24:$A$41,0),MATCH('Disposed Waste by Resin'!H$1,'Resin Fractions'!$A$24:$I$24,0)))*$E862</f>
        <v>918.99846666029828</v>
      </c>
      <c r="I862" s="9">
        <f>(INDEX('Resin Fractions'!$A$24:$I$41,MATCH('Disposed Waste by Resin'!$A862,'Resin Fractions'!$A$24:$A$41,0),MATCH('Disposed Waste by Resin'!I$1,'Resin Fractions'!$A$24:$I$24,0)))*$E862</f>
        <v>1518.5832927227759</v>
      </c>
      <c r="J862" s="9">
        <f>(INDEX('Resin Fractions'!$A$24:$I$41,MATCH('Disposed Waste by Resin'!$A862,'Resin Fractions'!$A$24:$A$41,0),MATCH('Disposed Waste by Resin'!J$1,'Resin Fractions'!$A$24:$I$24,0)))*$E862</f>
        <v>83.01355250450122</v>
      </c>
      <c r="K862" s="9">
        <f>(INDEX('Resin Fractions'!$A$24:$I$41,MATCH('Disposed Waste by Resin'!$A862,'Resin Fractions'!$A$24:$A$41,0),MATCH('Disposed Waste by Resin'!K$1,'Resin Fractions'!$A$24:$I$24,0)))*$E862</f>
        <v>449.74469959550879</v>
      </c>
      <c r="L862" s="9">
        <f>(INDEX('Resin Fractions'!$A$24:$I$41,MATCH('Disposed Waste by Resin'!$A862,'Resin Fractions'!$A$24:$A$41,0),MATCH('Disposed Waste by Resin'!L$1,'Resin Fractions'!$A$24:$I$24,0)))*$E862</f>
        <v>240.96203645904907</v>
      </c>
      <c r="M862" s="9">
        <f>(INDEX('Resin Fractions'!$A$24:$I$41,MATCH('Disposed Waste by Resin'!$A862,'Resin Fractions'!$A$24:$A$41,0),MATCH('Disposed Waste by Resin'!M$1,'Resin Fractions'!$A$24:$I$24,0)))*$E862</f>
        <v>4282.6560478941201</v>
      </c>
    </row>
    <row r="863" spans="1:13" x14ac:dyDescent="0.2">
      <c r="A863" s="37">
        <f>'DRS County Waste Raw'!A862</f>
        <v>2006</v>
      </c>
      <c r="B863" s="63" t="str">
        <f>'DRS County Waste Raw'!B862</f>
        <v>colusa</v>
      </c>
      <c r="C863" s="63" t="str">
        <f>'DRS County Waste Raw'!C862</f>
        <v>Central Valley </v>
      </c>
      <c r="D863" s="63">
        <f>'DRS County Waste Raw'!D862</f>
        <v>20729</v>
      </c>
      <c r="E863" s="68">
        <f>'DRS County Waste Raw'!E862</f>
        <v>20322.20508166969</v>
      </c>
      <c r="F863" s="9">
        <f>(INDEX('Resin Fractions'!$A$24:$I$41,MATCH('Disposed Waste by Resin'!$A863,'Resin Fractions'!$A$24:$A$41,0),MATCH('Disposed Waste by Resin'!F$1,'Resin Fractions'!$A$24:$I$24,0)))*$E863</f>
        <v>163.41667091868089</v>
      </c>
      <c r="G863" s="9">
        <f>(INDEX('Resin Fractions'!$A$24:$I$41,MATCH('Disposed Waste by Resin'!$A863,'Resin Fractions'!$A$24:$A$41,0),MATCH('Disposed Waste by Resin'!G$1,'Resin Fractions'!$A$24:$I$24,0)))*$E863</f>
        <v>321.52129509681623</v>
      </c>
      <c r="H863" s="9">
        <f>(INDEX('Resin Fractions'!$A$24:$I$41,MATCH('Disposed Waste by Resin'!$A863,'Resin Fractions'!$A$24:$A$41,0),MATCH('Disposed Waste by Resin'!H$1,'Resin Fractions'!$A$24:$I$24,0)))*$E863</f>
        <v>415.97571597583828</v>
      </c>
      <c r="I863" s="9">
        <f>(INDEX('Resin Fractions'!$A$24:$I$41,MATCH('Disposed Waste by Resin'!$A863,'Resin Fractions'!$A$24:$A$41,0),MATCH('Disposed Waste by Resin'!I$1,'Resin Fractions'!$A$24:$I$24,0)))*$E863</f>
        <v>687.3719547704145</v>
      </c>
      <c r="J863" s="9">
        <f>(INDEX('Resin Fractions'!$A$24:$I$41,MATCH('Disposed Waste by Resin'!$A863,'Resin Fractions'!$A$24:$A$41,0),MATCH('Disposed Waste by Resin'!J$1,'Resin Fractions'!$A$24:$I$24,0)))*$E863</f>
        <v>37.575276990665671</v>
      </c>
      <c r="K863" s="9">
        <f>(INDEX('Resin Fractions'!$A$24:$I$41,MATCH('Disposed Waste by Resin'!$A863,'Resin Fractions'!$A$24:$A$41,0),MATCH('Disposed Waste by Resin'!K$1,'Resin Fractions'!$A$24:$I$24,0)))*$E863</f>
        <v>203.57256318441065</v>
      </c>
      <c r="L863" s="9">
        <f>(INDEX('Resin Fractions'!$A$24:$I$41,MATCH('Disposed Waste by Resin'!$A863,'Resin Fractions'!$A$24:$A$41,0),MATCH('Disposed Waste by Resin'!L$1,'Resin Fractions'!$A$24:$I$24,0)))*$E863</f>
        <v>109.06912174000391</v>
      </c>
      <c r="M863" s="9">
        <f>(INDEX('Resin Fractions'!$A$24:$I$41,MATCH('Disposed Waste by Resin'!$A863,'Resin Fractions'!$A$24:$A$41,0),MATCH('Disposed Waste by Resin'!M$1,'Resin Fractions'!$A$24:$I$24,0)))*$E863</f>
        <v>1938.5025986768303</v>
      </c>
    </row>
    <row r="864" spans="1:13" x14ac:dyDescent="0.2">
      <c r="A864" s="37">
        <f>'DRS County Waste Raw'!A863</f>
        <v>2006</v>
      </c>
      <c r="B864" s="63" t="str">
        <f>'DRS County Waste Raw'!B863</f>
        <v>contracosta</v>
      </c>
      <c r="C864" s="63" t="str">
        <f>'DRS County Waste Raw'!C863</f>
        <v>Bay Area </v>
      </c>
      <c r="D864" s="63">
        <f>'DRS County Waste Raw'!D863</f>
        <v>1007169</v>
      </c>
      <c r="E864" s="68">
        <f>'DRS County Waste Raw'!E863</f>
        <v>907625.21778584388</v>
      </c>
      <c r="F864" s="9">
        <f>(INDEX('Resin Fractions'!$A$24:$I$41,MATCH('Disposed Waste by Resin'!$A864,'Resin Fractions'!$A$24:$A$41,0),MATCH('Disposed Waste by Resin'!F$1,'Resin Fractions'!$A$24:$I$24,0)))*$E864</f>
        <v>7298.4743012060544</v>
      </c>
      <c r="G864" s="9">
        <f>(INDEX('Resin Fractions'!$A$24:$I$41,MATCH('Disposed Waste by Resin'!$A864,'Resin Fractions'!$A$24:$A$41,0),MATCH('Disposed Waste by Resin'!G$1,'Resin Fractions'!$A$24:$I$24,0)))*$E864</f>
        <v>14359.703305437668</v>
      </c>
      <c r="H864" s="9">
        <f>(INDEX('Resin Fractions'!$A$24:$I$41,MATCH('Disposed Waste by Resin'!$A864,'Resin Fractions'!$A$24:$A$41,0),MATCH('Disposed Waste by Resin'!H$1,'Resin Fractions'!$A$24:$I$24,0)))*$E864</f>
        <v>18578.202920840358</v>
      </c>
      <c r="I864" s="9">
        <f>(INDEX('Resin Fractions'!$A$24:$I$41,MATCH('Disposed Waste by Resin'!$A864,'Resin Fractions'!$A$24:$A$41,0),MATCH('Disposed Waste by Resin'!I$1,'Resin Fractions'!$A$24:$I$24,0)))*$E864</f>
        <v>30699.233554684728</v>
      </c>
      <c r="J864" s="9">
        <f>(INDEX('Resin Fractions'!$A$24:$I$41,MATCH('Disposed Waste by Resin'!$A864,'Resin Fractions'!$A$24:$A$41,0),MATCH('Disposed Waste by Resin'!J$1,'Resin Fractions'!$A$24:$I$24,0)))*$E864</f>
        <v>1678.1775808757022</v>
      </c>
      <c r="K864" s="9">
        <f>(INDEX('Resin Fractions'!$A$24:$I$41,MATCH('Disposed Waste by Resin'!$A864,'Resin Fractions'!$A$24:$A$41,0),MATCH('Disposed Waste by Resin'!K$1,'Resin Fractions'!$A$24:$I$24,0)))*$E864</f>
        <v>9091.906673165633</v>
      </c>
      <c r="L864" s="9">
        <f>(INDEX('Resin Fractions'!$A$24:$I$41,MATCH('Disposed Waste by Resin'!$A864,'Resin Fractions'!$A$24:$A$41,0),MATCH('Disposed Waste by Resin'!L$1,'Resin Fractions'!$A$24:$I$24,0)))*$E864</f>
        <v>4871.2177135872271</v>
      </c>
      <c r="M864" s="9">
        <f>(INDEX('Resin Fractions'!$A$24:$I$41,MATCH('Disposed Waste by Resin'!$A864,'Resin Fractions'!$A$24:$A$41,0),MATCH('Disposed Waste by Resin'!M$1,'Resin Fractions'!$A$24:$I$24,0)))*$E864</f>
        <v>86576.916049797379</v>
      </c>
    </row>
    <row r="865" spans="1:13" x14ac:dyDescent="0.2">
      <c r="A865" s="37">
        <f>'DRS County Waste Raw'!A864</f>
        <v>2006</v>
      </c>
      <c r="B865" s="63" t="str">
        <f>'DRS County Waste Raw'!B864</f>
        <v>delnorte</v>
      </c>
      <c r="C865" s="63" t="str">
        <f>'DRS County Waste Raw'!C864</f>
        <v>Coastal </v>
      </c>
      <c r="D865" s="63">
        <f>'DRS County Waste Raw'!D864</f>
        <v>28296</v>
      </c>
      <c r="E865" s="68">
        <f>'DRS County Waste Raw'!E864</f>
        <v>4.2377495462794919</v>
      </c>
      <c r="F865" s="9">
        <f>(INDEX('Resin Fractions'!$A$24:$I$41,MATCH('Disposed Waste by Resin'!$A865,'Resin Fractions'!$A$24:$A$41,0),MATCH('Disposed Waste by Resin'!F$1,'Resin Fractions'!$A$24:$I$24,0)))*$E865</f>
        <v>3.407695770498774E-2</v>
      </c>
      <c r="G865" s="9">
        <f>(INDEX('Resin Fractions'!$A$24:$I$41,MATCH('Disposed Waste by Resin'!$A865,'Resin Fractions'!$A$24:$A$41,0),MATCH('Disposed Waste by Resin'!G$1,'Resin Fractions'!$A$24:$I$24,0)))*$E865</f>
        <v>6.7046204727296319E-2</v>
      </c>
      <c r="H865" s="9">
        <f>(INDEX('Resin Fractions'!$A$24:$I$41,MATCH('Disposed Waste by Resin'!$A865,'Resin Fractions'!$A$24:$A$41,0),MATCH('Disposed Waste by Resin'!H$1,'Resin Fractions'!$A$24:$I$24,0)))*$E865</f>
        <v>8.6742599759999192E-2</v>
      </c>
      <c r="I865" s="9">
        <f>(INDEX('Resin Fractions'!$A$24:$I$41,MATCH('Disposed Waste by Resin'!$A865,'Resin Fractions'!$A$24:$A$41,0),MATCH('Disposed Waste by Resin'!I$1,'Resin Fractions'!$A$24:$I$24,0)))*$E865</f>
        <v>0.14333632485979439</v>
      </c>
      <c r="J865" s="9">
        <f>(INDEX('Resin Fractions'!$A$24:$I$41,MATCH('Disposed Waste by Resin'!$A865,'Resin Fractions'!$A$24:$A$41,0),MATCH('Disposed Waste by Resin'!J$1,'Resin Fractions'!$A$24:$I$24,0)))*$E865</f>
        <v>7.8354987747932345E-3</v>
      </c>
      <c r="K865" s="9">
        <f>(INDEX('Resin Fractions'!$A$24:$I$41,MATCH('Disposed Waste by Resin'!$A865,'Resin Fractions'!$A$24:$A$41,0),MATCH('Disposed Waste by Resin'!K$1,'Resin Fractions'!$A$24:$I$24,0)))*$E865</f>
        <v>4.2450587119004221E-2</v>
      </c>
      <c r="L865" s="9">
        <f>(INDEX('Resin Fractions'!$A$24:$I$41,MATCH('Disposed Waste by Resin'!$A865,'Resin Fractions'!$A$24:$A$41,0),MATCH('Disposed Waste by Resin'!L$1,'Resin Fractions'!$A$24:$I$24,0)))*$E865</f>
        <v>2.2743969923997482E-2</v>
      </c>
      <c r="M865" s="9">
        <f>(INDEX('Resin Fractions'!$A$24:$I$41,MATCH('Disposed Waste by Resin'!$A865,'Resin Fractions'!$A$24:$A$41,0),MATCH('Disposed Waste by Resin'!M$1,'Resin Fractions'!$A$24:$I$24,0)))*$E865</f>
        <v>0.40423214286987263</v>
      </c>
    </row>
    <row r="866" spans="1:13" x14ac:dyDescent="0.2">
      <c r="A866" s="37">
        <f>'DRS County Waste Raw'!A865</f>
        <v>2006</v>
      </c>
      <c r="B866" s="63" t="str">
        <f>'DRS County Waste Raw'!B865</f>
        <v>eldorado</v>
      </c>
      <c r="C866" s="63" t="str">
        <f>'DRS County Waste Raw'!C865</f>
        <v>Mountain </v>
      </c>
      <c r="D866" s="63">
        <f>'DRS County Waste Raw'!D865</f>
        <v>174218</v>
      </c>
      <c r="E866" s="68">
        <f>'DRS County Waste Raw'!E865</f>
        <v>77187.032667876585</v>
      </c>
      <c r="F866" s="9">
        <f>(INDEX('Resin Fractions'!$A$24:$I$41,MATCH('Disposed Waste by Resin'!$A866,'Resin Fractions'!$A$24:$A$41,0),MATCH('Disposed Waste by Resin'!F$1,'Resin Fractions'!$A$24:$I$24,0)))*$E866</f>
        <v>620.68303444359844</v>
      </c>
      <c r="G866" s="9">
        <f>(INDEX('Resin Fractions'!$A$24:$I$41,MATCH('Disposed Waste by Resin'!$A866,'Resin Fractions'!$A$24:$A$41,0),MATCH('Disposed Waste by Resin'!G$1,'Resin Fractions'!$A$24:$I$24,0)))*$E866</f>
        <v>1221.1900533589603</v>
      </c>
      <c r="H866" s="9">
        <f>(INDEX('Resin Fractions'!$A$24:$I$41,MATCH('Disposed Waste by Resin'!$A866,'Resin Fractions'!$A$24:$A$41,0),MATCH('Disposed Waste by Resin'!H$1,'Resin Fractions'!$A$24:$I$24,0)))*$E866</f>
        <v>1579.9432713643478</v>
      </c>
      <c r="I866" s="9">
        <f>(INDEX('Resin Fractions'!$A$24:$I$41,MATCH('Disposed Waste by Resin'!$A866,'Resin Fractions'!$A$24:$A$41,0),MATCH('Disposed Waste by Resin'!I$1,'Resin Fractions'!$A$24:$I$24,0)))*$E866</f>
        <v>2610.7502268886178</v>
      </c>
      <c r="J866" s="9">
        <f>(INDEX('Resin Fractions'!$A$24:$I$41,MATCH('Disposed Waste by Resin'!$A866,'Resin Fractions'!$A$24:$A$41,0),MATCH('Disposed Waste by Resin'!J$1,'Resin Fractions'!$A$24:$I$24,0)))*$E866</f>
        <v>142.71699950509159</v>
      </c>
      <c r="K866" s="9">
        <f>(INDEX('Resin Fractions'!$A$24:$I$41,MATCH('Disposed Waste by Resin'!$A866,'Resin Fractions'!$A$24:$A$41,0),MATCH('Disposed Waste by Resin'!K$1,'Resin Fractions'!$A$24:$I$24,0)))*$E866</f>
        <v>773.20162953042438</v>
      </c>
      <c r="L866" s="9">
        <f>(INDEX('Resin Fractions'!$A$24:$I$41,MATCH('Disposed Waste by Resin'!$A866,'Resin Fractions'!$A$24:$A$41,0),MATCH('Disposed Waste by Resin'!L$1,'Resin Fractions'!$A$24:$I$24,0)))*$E866</f>
        <v>414.2622234629373</v>
      </c>
      <c r="M866" s="9">
        <f>(INDEX('Resin Fractions'!$A$24:$I$41,MATCH('Disposed Waste by Resin'!$A866,'Resin Fractions'!$A$24:$A$41,0),MATCH('Disposed Waste by Resin'!M$1,'Resin Fractions'!$A$24:$I$24,0)))*$E866</f>
        <v>7362.747438553979</v>
      </c>
    </row>
    <row r="867" spans="1:13" x14ac:dyDescent="0.2">
      <c r="A867" s="37">
        <f>'DRS County Waste Raw'!A866</f>
        <v>2006</v>
      </c>
      <c r="B867" s="63" t="str">
        <f>'DRS County Waste Raw'!B866</f>
        <v>fresno</v>
      </c>
      <c r="C867" s="63" t="str">
        <f>'DRS County Waste Raw'!C866</f>
        <v>Central Valley </v>
      </c>
      <c r="D867" s="63">
        <f>'DRS County Waste Raw'!D866</f>
        <v>879128</v>
      </c>
      <c r="E867" s="68">
        <f>'DRS County Waste Raw'!E866</f>
        <v>796584.782214156</v>
      </c>
      <c r="F867" s="9">
        <f>(INDEX('Resin Fractions'!$A$24:$I$41,MATCH('Disposed Waste by Resin'!$A867,'Resin Fractions'!$A$24:$A$41,0),MATCH('Disposed Waste by Resin'!F$1,'Resin Fractions'!$A$24:$I$24,0)))*$E867</f>
        <v>6405.566359102233</v>
      </c>
      <c r="G867" s="9">
        <f>(INDEX('Resin Fractions'!$A$24:$I$41,MATCH('Disposed Waste by Resin'!$A867,'Resin Fractions'!$A$24:$A$41,0),MATCH('Disposed Waste by Resin'!G$1,'Resin Fractions'!$A$24:$I$24,0)))*$E867</f>
        <v>12602.912420312401</v>
      </c>
      <c r="H867" s="9">
        <f>(INDEX('Resin Fractions'!$A$24:$I$41,MATCH('Disposed Waste by Resin'!$A867,'Resin Fractions'!$A$24:$A$41,0),MATCH('Disposed Waste by Resin'!H$1,'Resin Fractions'!$A$24:$I$24,0)))*$E867</f>
        <v>16305.313512256218</v>
      </c>
      <c r="I867" s="9">
        <f>(INDEX('Resin Fractions'!$A$24:$I$41,MATCH('Disposed Waste by Resin'!$A867,'Resin Fractions'!$A$24:$A$41,0),MATCH('Disposed Waste by Resin'!I$1,'Resin Fractions'!$A$24:$I$24,0)))*$E867</f>
        <v>26943.436339238149</v>
      </c>
      <c r="J867" s="9">
        <f>(INDEX('Resin Fractions'!$A$24:$I$41,MATCH('Disposed Waste by Resin'!$A867,'Resin Fractions'!$A$24:$A$41,0),MATCH('Disposed Waste by Resin'!J$1,'Resin Fractions'!$A$24:$I$24,0)))*$E867</f>
        <v>1472.8664393434403</v>
      </c>
      <c r="K867" s="9">
        <f>(INDEX('Resin Fractions'!$A$24:$I$41,MATCH('Disposed Waste by Resin'!$A867,'Resin Fractions'!$A$24:$A$41,0),MATCH('Disposed Waste by Resin'!K$1,'Resin Fractions'!$A$24:$I$24,0)))*$E867</f>
        <v>7979.5871194755127</v>
      </c>
      <c r="L867" s="9">
        <f>(INDEX('Resin Fractions'!$A$24:$I$41,MATCH('Disposed Waste by Resin'!$A867,'Resin Fractions'!$A$24:$A$41,0),MATCH('Disposed Waste by Resin'!L$1,'Resin Fractions'!$A$24:$I$24,0)))*$E867</f>
        <v>4275.2645315009249</v>
      </c>
      <c r="M867" s="9">
        <f>(INDEX('Resin Fractions'!$A$24:$I$41,MATCH('Disposed Waste by Resin'!$A867,'Resin Fractions'!$A$24:$A$41,0),MATCH('Disposed Waste by Resin'!M$1,'Resin Fractions'!$A$24:$I$24,0)))*$E867</f>
        <v>75984.946721228887</v>
      </c>
    </row>
    <row r="868" spans="1:13" x14ac:dyDescent="0.2">
      <c r="A868" s="37">
        <f>'DRS County Waste Raw'!A867</f>
        <v>2006</v>
      </c>
      <c r="B868" s="63" t="str">
        <f>'DRS County Waste Raw'!B867</f>
        <v>glenn</v>
      </c>
      <c r="C868" s="63" t="str">
        <f>'DRS County Waste Raw'!C867</f>
        <v>Central Valley </v>
      </c>
      <c r="D868" s="63">
        <f>'DRS County Waste Raw'!D867</f>
        <v>27628</v>
      </c>
      <c r="E868" s="68">
        <f>'DRS County Waste Raw'!E867</f>
        <v>20529.14700544464</v>
      </c>
      <c r="F868" s="9">
        <f>(INDEX('Resin Fractions'!$A$24:$I$41,MATCH('Disposed Waste by Resin'!$A868,'Resin Fractions'!$A$24:$A$41,0),MATCH('Disposed Waste by Resin'!F$1,'Resin Fractions'!$A$24:$I$24,0)))*$E868</f>
        <v>165.08075019161927</v>
      </c>
      <c r="G868" s="9">
        <f>(INDEX('Resin Fractions'!$A$24:$I$41,MATCH('Disposed Waste by Resin'!$A868,'Resin Fractions'!$A$24:$A$41,0),MATCH('Disposed Waste by Resin'!G$1,'Resin Fractions'!$A$24:$I$24,0)))*$E868</f>
        <v>324.79536083301741</v>
      </c>
      <c r="H868" s="9">
        <f>(INDEX('Resin Fractions'!$A$24:$I$41,MATCH('Disposed Waste by Resin'!$A868,'Resin Fractions'!$A$24:$A$41,0),MATCH('Disposed Waste by Resin'!H$1,'Resin Fractions'!$A$24:$I$24,0)))*$E868</f>
        <v>420.21161530673066</v>
      </c>
      <c r="I868" s="9">
        <f>(INDEX('Resin Fractions'!$A$24:$I$41,MATCH('Disposed Waste by Resin'!$A868,'Resin Fractions'!$A$24:$A$41,0),MATCH('Disposed Waste by Resin'!I$1,'Resin Fractions'!$A$24:$I$24,0)))*$E868</f>
        <v>694.37149414606233</v>
      </c>
      <c r="J868" s="9">
        <f>(INDEX('Resin Fractions'!$A$24:$I$41,MATCH('Disposed Waste by Resin'!$A868,'Resin Fractions'!$A$24:$A$41,0),MATCH('Disposed Waste by Resin'!J$1,'Resin Fractions'!$A$24:$I$24,0)))*$E868</f>
        <v>37.957907717773075</v>
      </c>
      <c r="K868" s="9">
        <f>(INDEX('Resin Fractions'!$A$24:$I$41,MATCH('Disposed Waste by Resin'!$A868,'Resin Fractions'!$A$24:$A$41,0),MATCH('Disposed Waste by Resin'!K$1,'Resin Fractions'!$A$24:$I$24,0)))*$E868</f>
        <v>205.64555170528618</v>
      </c>
      <c r="L868" s="9">
        <f>(INDEX('Resin Fractions'!$A$24:$I$41,MATCH('Disposed Waste by Resin'!$A868,'Resin Fractions'!$A$24:$A$41,0),MATCH('Disposed Waste by Resin'!L$1,'Resin Fractions'!$A$24:$I$24,0)))*$E868</f>
        <v>110.17977748757724</v>
      </c>
      <c r="M868" s="9">
        <f>(INDEX('Resin Fractions'!$A$24:$I$41,MATCH('Disposed Waste by Resin'!$A868,'Resin Fractions'!$A$24:$A$41,0),MATCH('Disposed Waste by Resin'!M$1,'Resin Fractions'!$A$24:$I$24,0)))*$E868</f>
        <v>1958.2424573880664</v>
      </c>
    </row>
    <row r="869" spans="1:13" x14ac:dyDescent="0.2">
      <c r="A869" s="37">
        <f>'DRS County Waste Raw'!A868</f>
        <v>2006</v>
      </c>
      <c r="B869" s="63" t="str">
        <f>'DRS County Waste Raw'!B868</f>
        <v>humboldt</v>
      </c>
      <c r="C869" s="63" t="str">
        <f>'DRS County Waste Raw'!C868</f>
        <v>Coastal </v>
      </c>
      <c r="D869" s="63">
        <f>'DRS County Waste Raw'!D868</f>
        <v>131958</v>
      </c>
      <c r="E869" s="68">
        <f>'DRS County Waste Raw'!E868</f>
        <v>72350.780399274037</v>
      </c>
      <c r="F869" s="9">
        <f>(INDEX('Resin Fractions'!$A$24:$I$41,MATCH('Disposed Waste by Resin'!$A869,'Resin Fractions'!$A$24:$A$41,0),MATCH('Disposed Waste by Resin'!F$1,'Resin Fractions'!$A$24:$I$24,0)))*$E869</f>
        <v>581.793344949676</v>
      </c>
      <c r="G869" s="9">
        <f>(INDEX('Resin Fractions'!$A$24:$I$41,MATCH('Disposed Waste by Resin'!$A869,'Resin Fractions'!$A$24:$A$41,0),MATCH('Disposed Waste by Resin'!G$1,'Resin Fractions'!$A$24:$I$24,0)))*$E869</f>
        <v>1144.6748284329726</v>
      </c>
      <c r="H869" s="9">
        <f>(INDEX('Resin Fractions'!$A$24:$I$41,MATCH('Disposed Waste by Resin'!$A869,'Resin Fractions'!$A$24:$A$41,0),MATCH('Disposed Waste by Resin'!H$1,'Resin Fractions'!$A$24:$I$24,0)))*$E869</f>
        <v>1480.9499046510921</v>
      </c>
      <c r="I869" s="9">
        <f>(INDEX('Resin Fractions'!$A$24:$I$41,MATCH('Disposed Waste by Resin'!$A869,'Resin Fractions'!$A$24:$A$41,0),MATCH('Disposed Waste by Resin'!I$1,'Resin Fractions'!$A$24:$I$24,0)))*$E869</f>
        <v>2447.1703317801557</v>
      </c>
      <c r="J869" s="9">
        <f>(INDEX('Resin Fractions'!$A$24:$I$41,MATCH('Disposed Waste by Resin'!$A869,'Resin Fractions'!$A$24:$A$41,0),MATCH('Disposed Waste by Resin'!J$1,'Resin Fractions'!$A$24:$I$24,0)))*$E869</f>
        <v>133.77488333909599</v>
      </c>
      <c r="K869" s="9">
        <f>(INDEX('Resin Fractions'!$A$24:$I$41,MATCH('Disposed Waste by Resin'!$A869,'Resin Fractions'!$A$24:$A$41,0),MATCH('Disposed Waste by Resin'!K$1,'Resin Fractions'!$A$24:$I$24,0)))*$E869</f>
        <v>724.75569236124034</v>
      </c>
      <c r="L869" s="9">
        <f>(INDEX('Resin Fractions'!$A$24:$I$41,MATCH('Disposed Waste by Resin'!$A869,'Resin Fractions'!$A$24:$A$41,0),MATCH('Disposed Waste by Resin'!L$1,'Resin Fractions'!$A$24:$I$24,0)))*$E869</f>
        <v>388.30609393222193</v>
      </c>
      <c r="M869" s="9">
        <f>(INDEX('Resin Fractions'!$A$24:$I$41,MATCH('Disposed Waste by Resin'!$A869,'Resin Fractions'!$A$24:$A$41,0),MATCH('Disposed Waste by Resin'!M$1,'Resin Fractions'!$A$24:$I$24,0)))*$E869</f>
        <v>6901.4250794464551</v>
      </c>
    </row>
    <row r="870" spans="1:13" x14ac:dyDescent="0.2">
      <c r="A870" s="37">
        <f>'DRS County Waste Raw'!A869</f>
        <v>2006</v>
      </c>
      <c r="B870" s="63" t="str">
        <f>'DRS County Waste Raw'!B869</f>
        <v>imperial</v>
      </c>
      <c r="C870" s="63" t="str">
        <f>'DRS County Waste Raw'!C869</f>
        <v>Southern </v>
      </c>
      <c r="D870" s="63">
        <f>'DRS County Waste Raw'!D869</f>
        <v>160088</v>
      </c>
      <c r="E870" s="68">
        <f>'DRS County Waste Raw'!E869</f>
        <v>253563.62976406529</v>
      </c>
      <c r="F870" s="9">
        <f>(INDEX('Resin Fractions'!$A$24:$I$41,MATCH('Disposed Waste by Resin'!$A870,'Resin Fractions'!$A$24:$A$41,0),MATCH('Disposed Waste by Resin'!F$1,'Resin Fractions'!$A$24:$I$24,0)))*$E870</f>
        <v>2038.9777622840541</v>
      </c>
      <c r="G870" s="9">
        <f>(INDEX('Resin Fractions'!$A$24:$I$41,MATCH('Disposed Waste by Resin'!$A870,'Resin Fractions'!$A$24:$A$41,0),MATCH('Disposed Waste by Resin'!G$1,'Resin Fractions'!$A$24:$I$24,0)))*$E870</f>
        <v>4011.6762085393557</v>
      </c>
      <c r="H870" s="9">
        <f>(INDEX('Resin Fractions'!$A$24:$I$41,MATCH('Disposed Waste by Resin'!$A870,'Resin Fractions'!$A$24:$A$41,0),MATCH('Disposed Waste by Resin'!H$1,'Resin Fractions'!$A$24:$I$24,0)))*$E870</f>
        <v>5190.2001782118332</v>
      </c>
      <c r="I870" s="9">
        <f>(INDEX('Resin Fractions'!$A$24:$I$41,MATCH('Disposed Waste by Resin'!$A870,'Resin Fractions'!$A$24:$A$41,0),MATCH('Disposed Waste by Resin'!I$1,'Resin Fractions'!$A$24:$I$24,0)))*$E870</f>
        <v>8576.4574832883827</v>
      </c>
      <c r="J870" s="9">
        <f>(INDEX('Resin Fractions'!$A$24:$I$41,MATCH('Disposed Waste by Resin'!$A870,'Resin Fractions'!$A$24:$A$41,0),MATCH('Disposed Waste by Resin'!J$1,'Resin Fractions'!$A$24:$I$24,0)))*$E870</f>
        <v>468.83315982955065</v>
      </c>
      <c r="K870" s="9">
        <f>(INDEX('Resin Fractions'!$A$24:$I$41,MATCH('Disposed Waste by Resin'!$A870,'Resin Fractions'!$A$24:$A$41,0),MATCH('Disposed Waste by Resin'!K$1,'Resin Fractions'!$A$24:$I$24,0)))*$E870</f>
        <v>2540.0097004223649</v>
      </c>
      <c r="L870" s="9">
        <f>(INDEX('Resin Fractions'!$A$24:$I$41,MATCH('Disposed Waste by Resin'!$A870,'Resin Fractions'!$A$24:$A$41,0),MATCH('Disposed Waste by Resin'!L$1,'Resin Fractions'!$A$24:$I$24,0)))*$E870</f>
        <v>1360.8740927685726</v>
      </c>
      <c r="M870" s="9">
        <f>(INDEX('Resin Fractions'!$A$24:$I$41,MATCH('Disposed Waste by Resin'!$A870,'Resin Fractions'!$A$24:$A$41,0),MATCH('Disposed Waste by Resin'!M$1,'Resin Fractions'!$A$24:$I$24,0)))*$E870</f>
        <v>24187.028585344116</v>
      </c>
    </row>
    <row r="871" spans="1:13" x14ac:dyDescent="0.2">
      <c r="A871" s="37">
        <f>'DRS County Waste Raw'!A870</f>
        <v>2006</v>
      </c>
      <c r="B871" s="63" t="str">
        <f>'DRS County Waste Raw'!B870</f>
        <v>inyo</v>
      </c>
      <c r="C871" s="63" t="str">
        <f>'DRS County Waste Raw'!C870</f>
        <v>Mountain </v>
      </c>
      <c r="D871" s="63">
        <f>'DRS County Waste Raw'!D870</f>
        <v>18442</v>
      </c>
      <c r="E871" s="68">
        <f>'DRS County Waste Raw'!E870</f>
        <v>16875.299455535391</v>
      </c>
      <c r="F871" s="9">
        <f>(INDEX('Resin Fractions'!$A$24:$I$41,MATCH('Disposed Waste by Resin'!$A871,'Resin Fractions'!$A$24:$A$41,0),MATCH('Disposed Waste by Resin'!F$1,'Resin Fractions'!$A$24:$I$24,0)))*$E871</f>
        <v>135.69911565683532</v>
      </c>
      <c r="G871" s="9">
        <f>(INDEX('Resin Fractions'!$A$24:$I$41,MATCH('Disposed Waste by Resin'!$A871,'Resin Fractions'!$A$24:$A$41,0),MATCH('Disposed Waste by Resin'!G$1,'Resin Fractions'!$A$24:$I$24,0)))*$E871</f>
        <v>266.98717556906729</v>
      </c>
      <c r="H871" s="9">
        <f>(INDEX('Resin Fractions'!$A$24:$I$41,MATCH('Disposed Waste by Resin'!$A871,'Resin Fractions'!$A$24:$A$41,0),MATCH('Disposed Waste by Resin'!H$1,'Resin Fractions'!$A$24:$I$24,0)))*$E871</f>
        <v>345.42091988111474</v>
      </c>
      <c r="I871" s="9">
        <f>(INDEX('Resin Fractions'!$A$24:$I$41,MATCH('Disposed Waste by Resin'!$A871,'Resin Fractions'!$A$24:$A$41,0),MATCH('Disposed Waste by Resin'!I$1,'Resin Fractions'!$A$24:$I$24,0)))*$E871</f>
        <v>570.78488911373779</v>
      </c>
      <c r="J871" s="9">
        <f>(INDEX('Resin Fractions'!$A$24:$I$41,MATCH('Disposed Waste by Resin'!$A871,'Resin Fractions'!$A$24:$A$41,0),MATCH('Disposed Waste by Resin'!J$1,'Resin Fractions'!$A$24:$I$24,0)))*$E871</f>
        <v>31.202029936904577</v>
      </c>
      <c r="K871" s="9">
        <f>(INDEX('Resin Fractions'!$A$24:$I$41,MATCH('Disposed Waste by Resin'!$A871,'Resin Fractions'!$A$24:$A$41,0),MATCH('Disposed Waste by Resin'!K$1,'Resin Fractions'!$A$24:$I$24,0)))*$E871</f>
        <v>169.04405554722302</v>
      </c>
      <c r="L871" s="9">
        <f>(INDEX('Resin Fractions'!$A$24:$I$41,MATCH('Disposed Waste by Resin'!$A871,'Resin Fractions'!$A$24:$A$41,0),MATCH('Disposed Waste by Resin'!L$1,'Resin Fractions'!$A$24:$I$24,0)))*$E871</f>
        <v>90.569605183985672</v>
      </c>
      <c r="M871" s="9">
        <f>(INDEX('Resin Fractions'!$A$24:$I$41,MATCH('Disposed Waste by Resin'!$A871,'Resin Fractions'!$A$24:$A$41,0),MATCH('Disposed Waste by Resin'!M$1,'Resin Fractions'!$A$24:$I$24,0)))*$E871</f>
        <v>1609.7077908888687</v>
      </c>
    </row>
    <row r="872" spans="1:13" x14ac:dyDescent="0.2">
      <c r="A872" s="37">
        <f>'DRS County Waste Raw'!A871</f>
        <v>2006</v>
      </c>
      <c r="B872" s="63" t="str">
        <f>'DRS County Waste Raw'!B871</f>
        <v>kern</v>
      </c>
      <c r="C872" s="63" t="str">
        <f>'DRS County Waste Raw'!C871</f>
        <v>Central Valley </v>
      </c>
      <c r="D872" s="63">
        <f>'DRS County Waste Raw'!D871</f>
        <v>774062</v>
      </c>
      <c r="E872" s="68">
        <f>'DRS County Waste Raw'!E871</f>
        <v>798572.94918330305</v>
      </c>
      <c r="F872" s="9">
        <f>(INDEX('Resin Fractions'!$A$24:$I$41,MATCH('Disposed Waste by Resin'!$A872,'Resin Fractions'!$A$24:$A$41,0),MATCH('Disposed Waste by Resin'!F$1,'Resin Fractions'!$A$24:$I$24,0)))*$E872</f>
        <v>6421.5537790708249</v>
      </c>
      <c r="G872" s="9">
        <f>(INDEX('Resin Fractions'!$A$24:$I$41,MATCH('Disposed Waste by Resin'!$A872,'Resin Fractions'!$A$24:$A$41,0),MATCH('Disposed Waste by Resin'!G$1,'Resin Fractions'!$A$24:$I$24,0)))*$E872</f>
        <v>12634.367570785489</v>
      </c>
      <c r="H872" s="9">
        <f>(INDEX('Resin Fractions'!$A$24:$I$41,MATCH('Disposed Waste by Resin'!$A872,'Resin Fractions'!$A$24:$A$41,0),MATCH('Disposed Waste by Resin'!H$1,'Resin Fractions'!$A$24:$I$24,0)))*$E872</f>
        <v>16346.009350879382</v>
      </c>
      <c r="I872" s="9">
        <f>(INDEX('Resin Fractions'!$A$24:$I$41,MATCH('Disposed Waste by Resin'!$A872,'Resin Fractions'!$A$24:$A$41,0),MATCH('Disposed Waste by Resin'!I$1,'Resin Fractions'!$A$24:$I$24,0)))*$E872</f>
        <v>27010.683481489716</v>
      </c>
      <c r="J872" s="9">
        <f>(INDEX('Resin Fractions'!$A$24:$I$41,MATCH('Disposed Waste by Resin'!$A872,'Resin Fractions'!$A$24:$A$41,0),MATCH('Disposed Waste by Resin'!J$1,'Resin Fractions'!$A$24:$I$24,0)))*$E872</f>
        <v>1476.5425130898259</v>
      </c>
      <c r="K872" s="9">
        <f>(INDEX('Resin Fractions'!$A$24:$I$41,MATCH('Disposed Waste by Resin'!$A872,'Resin Fractions'!$A$24:$A$41,0),MATCH('Disposed Waste by Resin'!K$1,'Resin Fractions'!$A$24:$I$24,0)))*$E872</f>
        <v>7999.5030805792076</v>
      </c>
      <c r="L872" s="9">
        <f>(INDEX('Resin Fractions'!$A$24:$I$41,MATCH('Disposed Waste by Resin'!$A872,'Resin Fractions'!$A$24:$A$41,0),MATCH('Disposed Waste by Resin'!L$1,'Resin Fractions'!$A$24:$I$24,0)))*$E872</f>
        <v>4285.9350086625273</v>
      </c>
      <c r="M872" s="9">
        <f>(INDEX('Resin Fractions'!$A$24:$I$41,MATCH('Disposed Waste by Resin'!$A872,'Resin Fractions'!$A$24:$A$41,0),MATCH('Disposed Waste by Resin'!M$1,'Resin Fractions'!$A$24:$I$24,0)))*$E872</f>
        <v>76174.594784556975</v>
      </c>
    </row>
    <row r="873" spans="1:13" x14ac:dyDescent="0.2">
      <c r="A873" s="37">
        <f>'DRS County Waste Raw'!A872</f>
        <v>2006</v>
      </c>
      <c r="B873" s="63" t="str">
        <f>'DRS County Waste Raw'!B872</f>
        <v>kings</v>
      </c>
      <c r="C873" s="63" t="str">
        <f>'DRS County Waste Raw'!C872</f>
        <v>Central Valley </v>
      </c>
      <c r="D873" s="63">
        <f>'DRS County Waste Raw'!D872</f>
        <v>146045</v>
      </c>
      <c r="E873" s="68">
        <f>'DRS County Waste Raw'!E872</f>
        <v>112003.8112522686</v>
      </c>
      <c r="F873" s="9">
        <f>(INDEX('Resin Fractions'!$A$24:$I$41,MATCH('Disposed Waste by Resin'!$A873,'Resin Fractions'!$A$24:$A$41,0),MATCH('Disposed Waste by Resin'!F$1,'Resin Fractions'!$A$24:$I$24,0)))*$E873</f>
        <v>900.65472184213445</v>
      </c>
      <c r="G873" s="9">
        <f>(INDEX('Resin Fractions'!$A$24:$I$41,MATCH('Disposed Waste by Resin'!$A873,'Resin Fractions'!$A$24:$A$41,0),MATCH('Disposed Waste by Resin'!G$1,'Resin Fractions'!$A$24:$I$24,0)))*$E873</f>
        <v>1772.0326266213438</v>
      </c>
      <c r="H873" s="9">
        <f>(INDEX('Resin Fractions'!$A$24:$I$41,MATCH('Disposed Waste by Resin'!$A873,'Resin Fractions'!$A$24:$A$41,0),MATCH('Disposed Waste by Resin'!H$1,'Resin Fractions'!$A$24:$I$24,0)))*$E873</f>
        <v>2292.608769100028</v>
      </c>
      <c r="I873" s="9">
        <f>(INDEX('Resin Fractions'!$A$24:$I$41,MATCH('Disposed Waste by Resin'!$A873,'Resin Fractions'!$A$24:$A$41,0),MATCH('Disposed Waste by Resin'!I$1,'Resin Fractions'!$A$24:$I$24,0)))*$E873</f>
        <v>3788.3821353446842</v>
      </c>
      <c r="J873" s="9">
        <f>(INDEX('Resin Fractions'!$A$24:$I$41,MATCH('Disposed Waste by Resin'!$A873,'Resin Fractions'!$A$24:$A$41,0),MATCH('Disposed Waste by Resin'!J$1,'Resin Fractions'!$A$24:$I$24,0)))*$E873</f>
        <v>207.09240040148484</v>
      </c>
      <c r="K873" s="9">
        <f>(INDEX('Resin Fractions'!$A$24:$I$41,MATCH('Disposed Waste by Resin'!$A873,'Resin Fractions'!$A$24:$A$41,0),MATCH('Disposed Waste by Resin'!K$1,'Resin Fractions'!$A$24:$I$24,0)))*$E873</f>
        <v>1121.9699265614297</v>
      </c>
      <c r="L873" s="9">
        <f>(INDEX('Resin Fractions'!$A$24:$I$41,MATCH('Disposed Waste by Resin'!$A873,'Resin Fractions'!$A$24:$A$41,0),MATCH('Disposed Waste by Resin'!L$1,'Resin Fractions'!$A$24:$I$24,0)))*$E873</f>
        <v>601.12361211416396</v>
      </c>
      <c r="M873" s="9">
        <f>(INDEX('Resin Fractions'!$A$24:$I$41,MATCH('Disposed Waste by Resin'!$A873,'Resin Fractions'!$A$24:$A$41,0),MATCH('Disposed Waste by Resin'!M$1,'Resin Fractions'!$A$24:$I$24,0)))*$E873</f>
        <v>10683.864191985271</v>
      </c>
    </row>
    <row r="874" spans="1:13" x14ac:dyDescent="0.2">
      <c r="A874" s="37">
        <f>'DRS County Waste Raw'!A873</f>
        <v>2006</v>
      </c>
      <c r="B874" s="63" t="str">
        <f>'DRS County Waste Raw'!B873</f>
        <v>lake</v>
      </c>
      <c r="C874" s="63" t="str">
        <f>'DRS County Waste Raw'!C873</f>
        <v>Coastal </v>
      </c>
      <c r="D874" s="63">
        <f>'DRS County Waste Raw'!D873</f>
        <v>63449</v>
      </c>
      <c r="E874" s="68">
        <f>'DRS County Waste Raw'!E873</f>
        <v>51403.330308529941</v>
      </c>
      <c r="F874" s="9">
        <f>(INDEX('Resin Fractions'!$A$24:$I$41,MATCH('Disposed Waste by Resin'!$A874,'Resin Fractions'!$A$24:$A$41,0),MATCH('Disposed Waste by Resin'!F$1,'Resin Fractions'!$A$24:$I$24,0)))*$E874</f>
        <v>413.34889985585801</v>
      </c>
      <c r="G874" s="9">
        <f>(INDEX('Resin Fractions'!$A$24:$I$41,MATCH('Disposed Waste by Resin'!$A874,'Resin Fractions'!$A$24:$A$41,0),MATCH('Disposed Waste by Resin'!G$1,'Resin Fractions'!$A$24:$I$24,0)))*$E874</f>
        <v>813.26141856502113</v>
      </c>
      <c r="H874" s="9">
        <f>(INDEX('Resin Fractions'!$A$24:$I$41,MATCH('Disposed Waste by Resin'!$A874,'Resin Fractions'!$A$24:$A$41,0),MATCH('Disposed Waste by Resin'!H$1,'Resin Fractions'!$A$24:$I$24,0)))*$E874</f>
        <v>1052.1760331963171</v>
      </c>
      <c r="I874" s="9">
        <f>(INDEX('Resin Fractions'!$A$24:$I$41,MATCH('Disposed Waste by Resin'!$A874,'Resin Fractions'!$A$24:$A$41,0),MATCH('Disposed Waste by Resin'!I$1,'Resin Fractions'!$A$24:$I$24,0)))*$E874</f>
        <v>1738.6502839573013</v>
      </c>
      <c r="J874" s="9">
        <f>(INDEX('Resin Fractions'!$A$24:$I$41,MATCH('Disposed Waste by Resin'!$A874,'Resin Fractions'!$A$24:$A$41,0),MATCH('Disposed Waste by Resin'!J$1,'Resin Fractions'!$A$24:$I$24,0)))*$E874</f>
        <v>95.043543100933974</v>
      </c>
      <c r="K874" s="9">
        <f>(INDEX('Resin Fractions'!$A$24:$I$41,MATCH('Disposed Waste by Resin'!$A874,'Resin Fractions'!$A$24:$A$41,0),MATCH('Disposed Waste by Resin'!K$1,'Resin Fractions'!$A$24:$I$24,0)))*$E874</f>
        <v>514.9198950147877</v>
      </c>
      <c r="L874" s="9">
        <f>(INDEX('Resin Fractions'!$A$24:$I$41,MATCH('Disposed Waste by Resin'!$A874,'Resin Fractions'!$A$24:$A$41,0),MATCH('Disposed Waste by Resin'!L$1,'Resin Fractions'!$A$24:$I$24,0)))*$E874</f>
        <v>275.88128693375279</v>
      </c>
      <c r="M874" s="9">
        <f>(INDEX('Resin Fractions'!$A$24:$I$41,MATCH('Disposed Waste by Resin'!$A874,'Resin Fractions'!$A$24:$A$41,0),MATCH('Disposed Waste by Resin'!M$1,'Resin Fractions'!$A$24:$I$24,0)))*$E874</f>
        <v>4903.2813606239724</v>
      </c>
    </row>
    <row r="875" spans="1:13" x14ac:dyDescent="0.2">
      <c r="A875" s="37">
        <f>'DRS County Waste Raw'!A874</f>
        <v>2006</v>
      </c>
      <c r="B875" s="63" t="str">
        <f>'DRS County Waste Raw'!B874</f>
        <v>lassen</v>
      </c>
      <c r="C875" s="63" t="str">
        <f>'DRS County Waste Raw'!C874</f>
        <v>Mountain </v>
      </c>
      <c r="D875" s="63">
        <f>'DRS County Waste Raw'!D874</f>
        <v>34769</v>
      </c>
      <c r="E875" s="68">
        <f>'DRS County Waste Raw'!E874</f>
        <v>22824.201451905621</v>
      </c>
      <c r="F875" s="9">
        <f>(INDEX('Resin Fractions'!$A$24:$I$41,MATCH('Disposed Waste by Resin'!$A875,'Resin Fractions'!$A$24:$A$41,0),MATCH('Disposed Waste by Resin'!F$1,'Resin Fractions'!$A$24:$I$24,0)))*$E875</f>
        <v>183.53594025148433</v>
      </c>
      <c r="G875" s="9">
        <f>(INDEX('Resin Fractions'!$A$24:$I$41,MATCH('Disposed Waste by Resin'!$A875,'Resin Fractions'!$A$24:$A$41,0),MATCH('Disposed Waste by Resin'!G$1,'Resin Fractions'!$A$24:$I$24,0)))*$E875</f>
        <v>361.10583378506061</v>
      </c>
      <c r="H875" s="9">
        <f>(INDEX('Resin Fractions'!$A$24:$I$41,MATCH('Disposed Waste by Resin'!$A875,'Resin Fractions'!$A$24:$A$41,0),MATCH('Disposed Waste by Resin'!H$1,'Resin Fractions'!$A$24:$I$24,0)))*$E875</f>
        <v>467.18914125598167</v>
      </c>
      <c r="I875" s="9">
        <f>(INDEX('Resin Fractions'!$A$24:$I$41,MATCH('Disposed Waste by Resin'!$A875,'Resin Fractions'!$A$24:$A$41,0),MATCH('Disposed Waste by Resin'!I$1,'Resin Fractions'!$A$24:$I$24,0)))*$E875</f>
        <v>771.99870314373879</v>
      </c>
      <c r="J875" s="9">
        <f>(INDEX('Resin Fractions'!$A$24:$I$41,MATCH('Disposed Waste by Resin'!$A875,'Resin Fractions'!$A$24:$A$41,0),MATCH('Disposed Waste by Resin'!J$1,'Resin Fractions'!$A$24:$I$24,0)))*$E875</f>
        <v>42.201409158087486</v>
      </c>
      <c r="K875" s="9">
        <f>(INDEX('Resin Fractions'!$A$24:$I$41,MATCH('Disposed Waste by Resin'!$A875,'Resin Fractions'!$A$24:$A$41,0),MATCH('Disposed Waste by Resin'!K$1,'Resin Fractions'!$A$24:$I$24,0)))*$E875</f>
        <v>228.63568070143813</v>
      </c>
      <c r="L875" s="9">
        <f>(INDEX('Resin Fractions'!$A$24:$I$41,MATCH('Disposed Waste by Resin'!$A875,'Resin Fractions'!$A$24:$A$41,0),MATCH('Disposed Waste by Resin'!L$1,'Resin Fractions'!$A$24:$I$24,0)))*$E875</f>
        <v>122.49731743046338</v>
      </c>
      <c r="M875" s="9">
        <f>(INDEX('Resin Fractions'!$A$24:$I$41,MATCH('Disposed Waste by Resin'!$A875,'Resin Fractions'!$A$24:$A$41,0),MATCH('Disposed Waste by Resin'!M$1,'Resin Fractions'!$A$24:$I$24,0)))*$E875</f>
        <v>2177.1640257262547</v>
      </c>
    </row>
    <row r="876" spans="1:13" x14ac:dyDescent="0.2">
      <c r="A876" s="37">
        <f>'DRS County Waste Raw'!A875</f>
        <v>2006</v>
      </c>
      <c r="B876" s="63" t="str">
        <f>'DRS County Waste Raw'!B875</f>
        <v>losangeles</v>
      </c>
      <c r="C876" s="63" t="str">
        <f>'DRS County Waste Raw'!C875</f>
        <v>Southern </v>
      </c>
      <c r="D876" s="63">
        <f>'DRS County Waste Raw'!D875</f>
        <v>9798609</v>
      </c>
      <c r="E876" s="68">
        <f>'DRS County Waste Raw'!E875</f>
        <v>10410052.83121597</v>
      </c>
      <c r="F876" s="9">
        <f>(INDEX('Resin Fractions'!$A$24:$I$41,MATCH('Disposed Waste by Resin'!$A876,'Resin Fractions'!$A$24:$A$41,0),MATCH('Disposed Waste by Resin'!F$1,'Resin Fractions'!$A$24:$I$24,0)))*$E876</f>
        <v>83710.216038481798</v>
      </c>
      <c r="G876" s="9">
        <f>(INDEX('Resin Fractions'!$A$24:$I$41,MATCH('Disposed Waste by Resin'!$A876,'Resin Fractions'!$A$24:$A$41,0),MATCH('Disposed Waste by Resin'!G$1,'Resin Fractions'!$A$24:$I$24,0)))*$E876</f>
        <v>164699.33527724445</v>
      </c>
      <c r="H876" s="9">
        <f>(INDEX('Resin Fractions'!$A$24:$I$41,MATCH('Disposed Waste by Resin'!$A876,'Resin Fractions'!$A$24:$A$41,0),MATCH('Disposed Waste by Resin'!H$1,'Resin Fractions'!$A$24:$I$24,0)))*$E876</f>
        <v>213083.62760876055</v>
      </c>
      <c r="I876" s="9">
        <f>(INDEX('Resin Fractions'!$A$24:$I$41,MATCH('Disposed Waste by Resin'!$A876,'Resin Fractions'!$A$24:$A$41,0),MATCH('Disposed Waste by Resin'!I$1,'Resin Fractions'!$A$24:$I$24,0)))*$E876</f>
        <v>352106.39470961882</v>
      </c>
      <c r="J876" s="9">
        <f>(INDEX('Resin Fractions'!$A$24:$I$41,MATCH('Disposed Waste by Resin'!$A876,'Resin Fractions'!$A$24:$A$41,0),MATCH('Disposed Waste by Resin'!J$1,'Resin Fractions'!$A$24:$I$24,0)))*$E876</f>
        <v>19247.941699654642</v>
      </c>
      <c r="K876" s="9">
        <f>(INDEX('Resin Fractions'!$A$24:$I$41,MATCH('Disposed Waste by Resin'!$A876,'Resin Fractions'!$A$24:$A$41,0),MATCH('Disposed Waste by Resin'!K$1,'Resin Fractions'!$A$24:$I$24,0)))*$E876</f>
        <v>104280.07832906146</v>
      </c>
      <c r="L876" s="9">
        <f>(INDEX('Resin Fractions'!$A$24:$I$41,MATCH('Disposed Waste by Resin'!$A876,'Resin Fractions'!$A$24:$A$41,0),MATCH('Disposed Waste by Resin'!L$1,'Resin Fractions'!$A$24:$I$24,0)))*$E876</f>
        <v>55870.675205019645</v>
      </c>
      <c r="M876" s="9">
        <f>(INDEX('Resin Fractions'!$A$24:$I$41,MATCH('Disposed Waste by Resin'!$A876,'Resin Fractions'!$A$24:$A$41,0),MATCH('Disposed Waste by Resin'!M$1,'Resin Fractions'!$A$24:$I$24,0)))*$E876</f>
        <v>992998.26886784146</v>
      </c>
    </row>
    <row r="877" spans="1:13" x14ac:dyDescent="0.2">
      <c r="A877" s="37">
        <f>'DRS County Waste Raw'!A876</f>
        <v>2006</v>
      </c>
      <c r="B877" s="63" t="str">
        <f>'DRS County Waste Raw'!B876</f>
        <v>madera</v>
      </c>
      <c r="C877" s="63" t="str">
        <f>'DRS County Waste Raw'!C876</f>
        <v>Central Valley </v>
      </c>
      <c r="D877" s="63">
        <f>'DRS County Waste Raw'!D876</f>
        <v>141693</v>
      </c>
      <c r="E877" s="68">
        <f>'DRS County Waste Raw'!E876</f>
        <v>145917.57713248639</v>
      </c>
      <c r="F877" s="9">
        <f>(INDEX('Resin Fractions'!$A$24:$I$41,MATCH('Disposed Waste by Resin'!$A877,'Resin Fractions'!$A$24:$A$41,0),MATCH('Disposed Waste by Resin'!F$1,'Resin Fractions'!$A$24:$I$24,0)))*$E877</f>
        <v>1173.3650254823433</v>
      </c>
      <c r="G877" s="9">
        <f>(INDEX('Resin Fractions'!$A$24:$I$41,MATCH('Disposed Waste by Resin'!$A877,'Resin Fractions'!$A$24:$A$41,0),MATCH('Disposed Waste by Resin'!G$1,'Resin Fractions'!$A$24:$I$24,0)))*$E877</f>
        <v>2308.5884719933147</v>
      </c>
      <c r="H877" s="9">
        <f>(INDEX('Resin Fractions'!$A$24:$I$41,MATCH('Disposed Waste by Resin'!$A877,'Resin Fractions'!$A$24:$A$41,0),MATCH('Disposed Waste by Resin'!H$1,'Resin Fractions'!$A$24:$I$24,0)))*$E877</f>
        <v>2986.7904775695051</v>
      </c>
      <c r="I877" s="9">
        <f>(INDEX('Resin Fractions'!$A$24:$I$41,MATCH('Disposed Waste by Resin'!$A877,'Resin Fractions'!$A$24:$A$41,0),MATCH('Disposed Waste by Resin'!I$1,'Resin Fractions'!$A$24:$I$24,0)))*$E877</f>
        <v>4935.4708224743099</v>
      </c>
      <c r="J877" s="9">
        <f>(INDEX('Resin Fractions'!$A$24:$I$41,MATCH('Disposed Waste by Resin'!$A877,'Resin Fractions'!$A$24:$A$41,0),MATCH('Disposed Waste by Resin'!J$1,'Resin Fractions'!$A$24:$I$24,0)))*$E877</f>
        <v>269.7981521456785</v>
      </c>
      <c r="K877" s="9">
        <f>(INDEX('Resin Fractions'!$A$24:$I$41,MATCH('Disposed Waste by Resin'!$A877,'Resin Fractions'!$A$24:$A$41,0),MATCH('Disposed Waste by Resin'!K$1,'Resin Fractions'!$A$24:$I$24,0)))*$E877</f>
        <v>1461.6925216108796</v>
      </c>
      <c r="L877" s="9">
        <f>(INDEX('Resin Fractions'!$A$24:$I$41,MATCH('Disposed Waste by Resin'!$A877,'Resin Fractions'!$A$24:$A$41,0),MATCH('Disposed Waste by Resin'!L$1,'Resin Fractions'!$A$24:$I$24,0)))*$E877</f>
        <v>783.13853837764589</v>
      </c>
      <c r="M877" s="9">
        <f>(INDEX('Resin Fractions'!$A$24:$I$41,MATCH('Disposed Waste by Resin'!$A877,'Resin Fractions'!$A$24:$A$41,0),MATCH('Disposed Waste by Resin'!M$1,'Resin Fractions'!$A$24:$I$24,0)))*$E877</f>
        <v>13918.844009653678</v>
      </c>
    </row>
    <row r="878" spans="1:13" x14ac:dyDescent="0.2">
      <c r="A878" s="37">
        <f>'DRS County Waste Raw'!A877</f>
        <v>2006</v>
      </c>
      <c r="B878" s="63" t="str">
        <f>'DRS County Waste Raw'!B877</f>
        <v>marin</v>
      </c>
      <c r="C878" s="63" t="str">
        <f>'DRS County Waste Raw'!C877</f>
        <v>Bay Area </v>
      </c>
      <c r="D878" s="63">
        <f>'DRS County Waste Raw'!D877</f>
        <v>246969</v>
      </c>
      <c r="E878" s="68">
        <f>'DRS County Waste Raw'!E877</f>
        <v>220542.42286751361</v>
      </c>
      <c r="F878" s="9">
        <f>(INDEX('Resin Fractions'!$A$24:$I$41,MATCH('Disposed Waste by Resin'!$A878,'Resin Fractions'!$A$24:$A$41,0),MATCH('Disposed Waste by Resin'!F$1,'Resin Fractions'!$A$24:$I$24,0)))*$E878</f>
        <v>1773.4447810418383</v>
      </c>
      <c r="G878" s="9">
        <f>(INDEX('Resin Fractions'!$A$24:$I$41,MATCH('Disposed Waste by Resin'!$A878,'Resin Fractions'!$A$24:$A$41,0),MATCH('Disposed Waste by Resin'!G$1,'Resin Fractions'!$A$24:$I$24,0)))*$E878</f>
        <v>3489.2417008482785</v>
      </c>
      <c r="H878" s="9">
        <f>(INDEX('Resin Fractions'!$A$24:$I$41,MATCH('Disposed Waste by Resin'!$A878,'Resin Fractions'!$A$24:$A$41,0),MATCH('Disposed Waste by Resin'!H$1,'Resin Fractions'!$A$24:$I$24,0)))*$E878</f>
        <v>4514.2882815461971</v>
      </c>
      <c r="I878" s="9">
        <f>(INDEX('Resin Fractions'!$A$24:$I$41,MATCH('Disposed Waste by Resin'!$A878,'Resin Fractions'!$A$24:$A$41,0),MATCH('Disposed Waste by Resin'!I$1,'Resin Fractions'!$A$24:$I$24,0)))*$E878</f>
        <v>7459.5584340885434</v>
      </c>
      <c r="J878" s="9">
        <f>(INDEX('Resin Fractions'!$A$24:$I$41,MATCH('Disposed Waste by Resin'!$A878,'Resin Fractions'!$A$24:$A$41,0),MATCH('Disposed Waste by Resin'!J$1,'Resin Fractions'!$A$24:$I$24,0)))*$E878</f>
        <v>407.77772855535426</v>
      </c>
      <c r="K878" s="9">
        <f>(INDEX('Resin Fractions'!$A$24:$I$41,MATCH('Disposed Waste by Resin'!$A878,'Resin Fractions'!$A$24:$A$41,0),MATCH('Disposed Waste by Resin'!K$1,'Resin Fractions'!$A$24:$I$24,0)))*$E878</f>
        <v>2209.2280898462031</v>
      </c>
      <c r="L878" s="9">
        <f>(INDEX('Resin Fractions'!$A$24:$I$41,MATCH('Disposed Waste by Resin'!$A878,'Resin Fractions'!$A$24:$A$41,0),MATCH('Disposed Waste by Resin'!L$1,'Resin Fractions'!$A$24:$I$24,0)))*$E878</f>
        <v>1183.6495238535372</v>
      </c>
      <c r="M878" s="9">
        <f>(INDEX('Resin Fractions'!$A$24:$I$41,MATCH('Disposed Waste by Resin'!$A878,'Resin Fractions'!$A$24:$A$41,0),MATCH('Disposed Waste by Resin'!M$1,'Resin Fractions'!$A$24:$I$24,0)))*$E878</f>
        <v>21037.188539779956</v>
      </c>
    </row>
    <row r="879" spans="1:13" x14ac:dyDescent="0.2">
      <c r="A879" s="37">
        <f>'DRS County Waste Raw'!A878</f>
        <v>2006</v>
      </c>
      <c r="B879" s="63" t="str">
        <f>'DRS County Waste Raw'!B878</f>
        <v>mariposa</v>
      </c>
      <c r="C879" s="63" t="str">
        <f>'DRS County Waste Raw'!C878</f>
        <v>Mountain </v>
      </c>
      <c r="D879" s="63">
        <f>'DRS County Waste Raw'!D878</f>
        <v>18150</v>
      </c>
      <c r="E879" s="68">
        <f>'DRS County Waste Raw'!E878</f>
        <v>14899.700544464609</v>
      </c>
      <c r="F879" s="9">
        <f>(INDEX('Resin Fractions'!$A$24:$I$41,MATCH('Disposed Waste by Resin'!$A879,'Resin Fractions'!$A$24:$A$41,0),MATCH('Disposed Waste by Resin'!F$1,'Resin Fractions'!$A$24:$I$24,0)))*$E879</f>
        <v>119.81275904246576</v>
      </c>
      <c r="G879" s="9">
        <f>(INDEX('Resin Fractions'!$A$24:$I$41,MATCH('Disposed Waste by Resin'!$A879,'Resin Fractions'!$A$24:$A$41,0),MATCH('Disposed Waste by Resin'!G$1,'Resin Fractions'!$A$24:$I$24,0)))*$E879</f>
        <v>235.73086662391862</v>
      </c>
      <c r="H879" s="9">
        <f>(INDEX('Resin Fractions'!$A$24:$I$41,MATCH('Disposed Waste by Resin'!$A879,'Resin Fractions'!$A$24:$A$41,0),MATCH('Disposed Waste by Resin'!H$1,'Resin Fractions'!$A$24:$I$24,0)))*$E879</f>
        <v>304.98233714803291</v>
      </c>
      <c r="I879" s="9">
        <f>(INDEX('Resin Fractions'!$A$24:$I$41,MATCH('Disposed Waste by Resin'!$A879,'Resin Fractions'!$A$24:$A$41,0),MATCH('Disposed Waste by Resin'!I$1,'Resin Fractions'!$A$24:$I$24,0)))*$E879</f>
        <v>503.96284495624161</v>
      </c>
      <c r="J879" s="9">
        <f>(INDEX('Resin Fractions'!$A$24:$I$41,MATCH('Disposed Waste by Resin'!$A879,'Resin Fractions'!$A$24:$A$41,0),MATCH('Disposed Waste by Resin'!J$1,'Resin Fractions'!$A$24:$I$24,0)))*$E879</f>
        <v>27.549194232923824</v>
      </c>
      <c r="K879" s="9">
        <f>(INDEX('Resin Fractions'!$A$24:$I$41,MATCH('Disposed Waste by Resin'!$A879,'Resin Fractions'!$A$24:$A$41,0),MATCH('Disposed Waste by Resin'!K$1,'Resin Fractions'!$A$24:$I$24,0)))*$E879</f>
        <v>149.25399179504842</v>
      </c>
      <c r="L879" s="9">
        <f>(INDEX('Resin Fractions'!$A$24:$I$41,MATCH('Disposed Waste by Resin'!$A879,'Resin Fractions'!$A$24:$A$41,0),MATCH('Disposed Waste by Resin'!L$1,'Resin Fractions'!$A$24:$I$24,0)))*$E879</f>
        <v>79.966580695498692</v>
      </c>
      <c r="M879" s="9">
        <f>(INDEX('Resin Fractions'!$A$24:$I$41,MATCH('Disposed Waste by Resin'!$A879,'Resin Fractions'!$A$24:$A$41,0),MATCH('Disposed Waste by Resin'!M$1,'Resin Fractions'!$A$24:$I$24,0)))*$E879</f>
        <v>1421.25857449413</v>
      </c>
    </row>
    <row r="880" spans="1:13" x14ac:dyDescent="0.2">
      <c r="A880" s="37">
        <f>'DRS County Waste Raw'!A879</f>
        <v>2006</v>
      </c>
      <c r="B880" s="63" t="str">
        <f>'DRS County Waste Raw'!B879</f>
        <v>mendocino</v>
      </c>
      <c r="C880" s="63" t="str">
        <f>'DRS County Waste Raw'!C879</f>
        <v>Coastal </v>
      </c>
      <c r="D880" s="63">
        <f>'DRS County Waste Raw'!D879</f>
        <v>87802</v>
      </c>
      <c r="E880" s="68">
        <f>'DRS County Waste Raw'!E879</f>
        <v>74541.15245009074</v>
      </c>
      <c r="F880" s="9">
        <f>(INDEX('Resin Fractions'!$A$24:$I$41,MATCH('Disposed Waste by Resin'!$A880,'Resin Fractions'!$A$24:$A$41,0),MATCH('Disposed Waste by Resin'!F$1,'Resin Fractions'!$A$24:$I$24,0)))*$E880</f>
        <v>599.40675388730403</v>
      </c>
      <c r="G880" s="9">
        <f>(INDEX('Resin Fractions'!$A$24:$I$41,MATCH('Disposed Waste by Resin'!$A880,'Resin Fractions'!$A$24:$A$41,0),MATCH('Disposed Waste by Resin'!G$1,'Resin Fractions'!$A$24:$I$24,0)))*$E880</f>
        <v>1179.3291022035723</v>
      </c>
      <c r="H880" s="9">
        <f>(INDEX('Resin Fractions'!$A$24:$I$41,MATCH('Disposed Waste by Resin'!$A880,'Resin Fractions'!$A$24:$A$41,0),MATCH('Disposed Waste by Resin'!H$1,'Resin Fractions'!$A$24:$I$24,0)))*$E880</f>
        <v>1525.7846840675136</v>
      </c>
      <c r="I880" s="9">
        <f>(INDEX('Resin Fractions'!$A$24:$I$41,MATCH('Disposed Waste by Resin'!$A880,'Resin Fractions'!$A$24:$A$41,0),MATCH('Disposed Waste by Resin'!I$1,'Resin Fractions'!$A$24:$I$24,0)))*$E880</f>
        <v>2521.2567959307603</v>
      </c>
      <c r="J880" s="9">
        <f>(INDEX('Resin Fractions'!$A$24:$I$41,MATCH('Disposed Waste by Resin'!$A880,'Resin Fractions'!$A$24:$A$41,0),MATCH('Disposed Waste by Resin'!J$1,'Resin Fractions'!$A$24:$I$24,0)))*$E880</f>
        <v>137.82482950346608</v>
      </c>
      <c r="K880" s="9">
        <f>(INDEX('Resin Fractions'!$A$24:$I$41,MATCH('Disposed Waste by Resin'!$A880,'Resin Fractions'!$A$24:$A$41,0),MATCH('Disposed Waste by Resin'!K$1,'Resin Fractions'!$A$24:$I$24,0)))*$E880</f>
        <v>746.69719186487669</v>
      </c>
      <c r="L880" s="9">
        <f>(INDEX('Resin Fractions'!$A$24:$I$41,MATCH('Disposed Waste by Resin'!$A880,'Resin Fractions'!$A$24:$A$41,0),MATCH('Disposed Waste by Resin'!L$1,'Resin Fractions'!$A$24:$I$24,0)))*$E880</f>
        <v>400.06180424546517</v>
      </c>
      <c r="M880" s="9">
        <f>(INDEX('Resin Fractions'!$A$24:$I$41,MATCH('Disposed Waste by Resin'!$A880,'Resin Fractions'!$A$24:$A$41,0),MATCH('Disposed Waste by Resin'!M$1,'Resin Fractions'!$A$24:$I$24,0)))*$E880</f>
        <v>7110.3611617029592</v>
      </c>
    </row>
    <row r="881" spans="1:13" x14ac:dyDescent="0.2">
      <c r="A881" s="37">
        <f>'DRS County Waste Raw'!A880</f>
        <v>2006</v>
      </c>
      <c r="B881" s="63" t="str">
        <f>'DRS County Waste Raw'!B880</f>
        <v>merced</v>
      </c>
      <c r="C881" s="63" t="str">
        <f>'DRS County Waste Raw'!C880</f>
        <v>Central Valley </v>
      </c>
      <c r="D881" s="63">
        <f>'DRS County Waste Raw'!D880</f>
        <v>243072</v>
      </c>
      <c r="E881" s="68">
        <f>'DRS County Waste Raw'!E880</f>
        <v>252625.16333938291</v>
      </c>
      <c r="F881" s="9">
        <f>(INDEX('Resin Fractions'!$A$24:$I$41,MATCH('Disposed Waste by Resin'!$A881,'Resin Fractions'!$A$24:$A$41,0),MATCH('Disposed Waste by Resin'!F$1,'Resin Fractions'!$A$24:$I$24,0)))*$E881</f>
        <v>2031.4312850059125</v>
      </c>
      <c r="G881" s="9">
        <f>(INDEX('Resin Fractions'!$A$24:$I$41,MATCH('Disposed Waste by Resin'!$A881,'Resin Fractions'!$A$24:$A$41,0),MATCH('Disposed Waste by Resin'!G$1,'Resin Fractions'!$A$24:$I$24,0)))*$E881</f>
        <v>3996.8285609018994</v>
      </c>
      <c r="H881" s="9">
        <f>(INDEX('Resin Fractions'!$A$24:$I$41,MATCH('Disposed Waste by Resin'!$A881,'Resin Fractions'!$A$24:$A$41,0),MATCH('Disposed Waste by Resin'!H$1,'Resin Fractions'!$A$24:$I$24,0)))*$E881</f>
        <v>5170.9906858679806</v>
      </c>
      <c r="I881" s="9">
        <f>(INDEX('Resin Fractions'!$A$24:$I$41,MATCH('Disposed Waste by Resin'!$A881,'Resin Fractions'!$A$24:$A$41,0),MATCH('Disposed Waste by Resin'!I$1,'Resin Fractions'!$A$24:$I$24,0)))*$E881</f>
        <v>8544.715086327622</v>
      </c>
      <c r="J881" s="9">
        <f>(INDEX('Resin Fractions'!$A$24:$I$41,MATCH('Disposed Waste by Resin'!$A881,'Resin Fractions'!$A$24:$A$41,0),MATCH('Disposed Waste by Resin'!J$1,'Resin Fractions'!$A$24:$I$24,0)))*$E881</f>
        <v>467.09795758588831</v>
      </c>
      <c r="K881" s="9">
        <f>(INDEX('Resin Fractions'!$A$24:$I$41,MATCH('Disposed Waste by Resin'!$A881,'Resin Fractions'!$A$24:$A$41,0),MATCH('Disposed Waste by Resin'!K$1,'Resin Fractions'!$A$24:$I$24,0)))*$E881</f>
        <v>2530.6088497387241</v>
      </c>
      <c r="L881" s="9">
        <f>(INDEX('Resin Fractions'!$A$24:$I$41,MATCH('Disposed Waste by Resin'!$A881,'Resin Fractions'!$A$24:$A$41,0),MATCH('Disposed Waste by Resin'!L$1,'Resin Fractions'!$A$24:$I$24,0)))*$E881</f>
        <v>1355.8373505296649</v>
      </c>
      <c r="M881" s="9">
        <f>(INDEX('Resin Fractions'!$A$24:$I$41,MATCH('Disposed Waste by Resin'!$A881,'Resin Fractions'!$A$24:$A$41,0),MATCH('Disposed Waste by Resin'!M$1,'Resin Fractions'!$A$24:$I$24,0)))*$E881</f>
        <v>24097.509775957697</v>
      </c>
    </row>
    <row r="882" spans="1:13" x14ac:dyDescent="0.2">
      <c r="A882" s="37">
        <f>'DRS County Waste Raw'!A881</f>
        <v>2006</v>
      </c>
      <c r="B882" s="63" t="str">
        <f>'DRS County Waste Raw'!B881</f>
        <v>modoc</v>
      </c>
      <c r="C882" s="63" t="str">
        <f>'DRS County Waste Raw'!C881</f>
        <v>Mountain </v>
      </c>
      <c r="D882" s="63">
        <f>'DRS County Waste Raw'!D881</f>
        <v>9614</v>
      </c>
      <c r="E882" s="68">
        <f>'DRS County Waste Raw'!E881</f>
        <v>0</v>
      </c>
      <c r="F882" s="9">
        <f>(INDEX('Resin Fractions'!$A$24:$I$41,MATCH('Disposed Waste by Resin'!$A882,'Resin Fractions'!$A$24:$A$41,0),MATCH('Disposed Waste by Resin'!F$1,'Resin Fractions'!$A$24:$I$24,0)))*$E882</f>
        <v>0</v>
      </c>
      <c r="G882" s="9">
        <f>(INDEX('Resin Fractions'!$A$24:$I$41,MATCH('Disposed Waste by Resin'!$A882,'Resin Fractions'!$A$24:$A$41,0),MATCH('Disposed Waste by Resin'!G$1,'Resin Fractions'!$A$24:$I$24,0)))*$E882</f>
        <v>0</v>
      </c>
      <c r="H882" s="9">
        <f>(INDEX('Resin Fractions'!$A$24:$I$41,MATCH('Disposed Waste by Resin'!$A882,'Resin Fractions'!$A$24:$A$41,0),MATCH('Disposed Waste by Resin'!H$1,'Resin Fractions'!$A$24:$I$24,0)))*$E882</f>
        <v>0</v>
      </c>
      <c r="I882" s="9">
        <f>(INDEX('Resin Fractions'!$A$24:$I$41,MATCH('Disposed Waste by Resin'!$A882,'Resin Fractions'!$A$24:$A$41,0),MATCH('Disposed Waste by Resin'!I$1,'Resin Fractions'!$A$24:$I$24,0)))*$E882</f>
        <v>0</v>
      </c>
      <c r="J882" s="9">
        <f>(INDEX('Resin Fractions'!$A$24:$I$41,MATCH('Disposed Waste by Resin'!$A882,'Resin Fractions'!$A$24:$A$41,0),MATCH('Disposed Waste by Resin'!J$1,'Resin Fractions'!$A$24:$I$24,0)))*$E882</f>
        <v>0</v>
      </c>
      <c r="K882" s="9">
        <f>(INDEX('Resin Fractions'!$A$24:$I$41,MATCH('Disposed Waste by Resin'!$A882,'Resin Fractions'!$A$24:$A$41,0),MATCH('Disposed Waste by Resin'!K$1,'Resin Fractions'!$A$24:$I$24,0)))*$E882</f>
        <v>0</v>
      </c>
      <c r="L882" s="9">
        <f>(INDEX('Resin Fractions'!$A$24:$I$41,MATCH('Disposed Waste by Resin'!$A882,'Resin Fractions'!$A$24:$A$41,0),MATCH('Disposed Waste by Resin'!L$1,'Resin Fractions'!$A$24:$I$24,0)))*$E882</f>
        <v>0</v>
      </c>
      <c r="M882" s="9">
        <f>(INDEX('Resin Fractions'!$A$24:$I$41,MATCH('Disposed Waste by Resin'!$A882,'Resin Fractions'!$A$24:$A$41,0),MATCH('Disposed Waste by Resin'!M$1,'Resin Fractions'!$A$24:$I$24,0)))*$E882</f>
        <v>0</v>
      </c>
    </row>
    <row r="883" spans="1:13" x14ac:dyDescent="0.2">
      <c r="A883" s="37">
        <f>'DRS County Waste Raw'!A882</f>
        <v>2006</v>
      </c>
      <c r="B883" s="63" t="str">
        <f>'DRS County Waste Raw'!B882</f>
        <v>mono</v>
      </c>
      <c r="C883" s="63" t="str">
        <f>'DRS County Waste Raw'!C882</f>
        <v>Mountain </v>
      </c>
      <c r="D883" s="63">
        <f>'DRS County Waste Raw'!D882</f>
        <v>13975</v>
      </c>
      <c r="E883" s="68">
        <f>'DRS County Waste Raw'!E882</f>
        <v>35170.626134301267</v>
      </c>
      <c r="F883" s="9">
        <f>(INDEX('Resin Fractions'!$A$24:$I$41,MATCH('Disposed Waste by Resin'!$A883,'Resin Fractions'!$A$24:$A$41,0),MATCH('Disposed Waste by Resin'!F$1,'Resin Fractions'!$A$24:$I$24,0)))*$E883</f>
        <v>282.817076881937</v>
      </c>
      <c r="G883" s="9">
        <f>(INDEX('Resin Fractions'!$A$24:$I$41,MATCH('Disposed Waste by Resin'!$A883,'Resin Fractions'!$A$24:$A$41,0),MATCH('Disposed Waste by Resin'!G$1,'Resin Fractions'!$A$24:$I$24,0)))*$E883</f>
        <v>556.44085957316747</v>
      </c>
      <c r="H883" s="9">
        <f>(INDEX('Resin Fractions'!$A$24:$I$41,MATCH('Disposed Waste by Resin'!$A883,'Resin Fractions'!$A$24:$A$41,0),MATCH('Disposed Waste by Resin'!H$1,'Resin Fractions'!$A$24:$I$24,0)))*$E883</f>
        <v>719.90841194347774</v>
      </c>
      <c r="I883" s="9">
        <f>(INDEX('Resin Fractions'!$A$24:$I$41,MATCH('Disposed Waste by Resin'!$A883,'Resin Fractions'!$A$24:$A$41,0),MATCH('Disposed Waste by Resin'!I$1,'Resin Fractions'!$A$24:$I$24,0)))*$E883</f>
        <v>1189.600338116843</v>
      </c>
      <c r="J883" s="9">
        <f>(INDEX('Resin Fractions'!$A$24:$I$41,MATCH('Disposed Waste by Resin'!$A883,'Resin Fractions'!$A$24:$A$41,0),MATCH('Disposed Waste by Resin'!J$1,'Resin Fractions'!$A$24:$I$24,0)))*$E883</f>
        <v>65.029656654903505</v>
      </c>
      <c r="K883" s="9">
        <f>(INDEX('Resin Fractions'!$A$24:$I$41,MATCH('Disposed Waste by Resin'!$A883,'Resin Fractions'!$A$24:$A$41,0),MATCH('Disposed Waste by Resin'!K$1,'Resin Fractions'!$A$24:$I$24,0)))*$E883</f>
        <v>352.31287560513465</v>
      </c>
      <c r="L883" s="9">
        <f>(INDEX('Resin Fractions'!$A$24:$I$41,MATCH('Disposed Waste by Resin'!$A883,'Resin Fractions'!$A$24:$A$41,0),MATCH('Disposed Waste by Resin'!L$1,'Resin Fractions'!$A$24:$I$24,0)))*$E883</f>
        <v>188.76048578873491</v>
      </c>
      <c r="M883" s="9">
        <f>(INDEX('Resin Fractions'!$A$24:$I$41,MATCH('Disposed Waste by Resin'!$A883,'Resin Fractions'!$A$24:$A$41,0),MATCH('Disposed Waste by Resin'!M$1,'Resin Fractions'!$A$24:$I$24,0)))*$E883</f>
        <v>3354.8697045641989</v>
      </c>
    </row>
    <row r="884" spans="1:13" x14ac:dyDescent="0.2">
      <c r="A884" s="37">
        <f>'DRS County Waste Raw'!A883</f>
        <v>2006</v>
      </c>
      <c r="B884" s="63" t="str">
        <f>'DRS County Waste Raw'!B883</f>
        <v>monterey</v>
      </c>
      <c r="C884" s="63" t="str">
        <f>'DRS County Waste Raw'!C883</f>
        <v>Coastal </v>
      </c>
      <c r="D884" s="63">
        <f>'DRS County Waste Raw'!D883</f>
        <v>406935</v>
      </c>
      <c r="E884" s="68">
        <f>'DRS County Waste Raw'!E883</f>
        <v>406616.1070780399</v>
      </c>
      <c r="F884" s="9">
        <f>(INDEX('Resin Fractions'!$A$24:$I$41,MATCH('Disposed Waste by Resin'!$A884,'Resin Fractions'!$A$24:$A$41,0),MATCH('Disposed Waste by Resin'!F$1,'Resin Fractions'!$A$24:$I$24,0)))*$E884</f>
        <v>3269.7165634128</v>
      </c>
      <c r="G884" s="9">
        <f>(INDEX('Resin Fractions'!$A$24:$I$41,MATCH('Disposed Waste by Resin'!$A884,'Resin Fractions'!$A$24:$A$41,0),MATCH('Disposed Waste by Resin'!G$1,'Resin Fractions'!$A$24:$I$24,0)))*$E884</f>
        <v>6433.1472312952237</v>
      </c>
      <c r="H884" s="9">
        <f>(INDEX('Resin Fractions'!$A$24:$I$41,MATCH('Disposed Waste by Resin'!$A884,'Resin Fractions'!$A$24:$A$41,0),MATCH('Disposed Waste by Resin'!H$1,'Resin Fractions'!$A$24:$I$24,0)))*$E884</f>
        <v>8323.0351031965329</v>
      </c>
      <c r="I884" s="9">
        <f>(INDEX('Resin Fractions'!$A$24:$I$41,MATCH('Disposed Waste by Resin'!$A884,'Resin Fractions'!$A$24:$A$41,0),MATCH('Disposed Waste by Resin'!I$1,'Resin Fractions'!$A$24:$I$24,0)))*$E884</f>
        <v>13753.256954161432</v>
      </c>
      <c r="J884" s="9">
        <f>(INDEX('Resin Fractions'!$A$24:$I$41,MATCH('Disposed Waste by Resin'!$A884,'Resin Fractions'!$A$24:$A$41,0),MATCH('Disposed Waste by Resin'!J$1,'Resin Fractions'!$A$24:$I$24,0)))*$E884</f>
        <v>751.82357381604629</v>
      </c>
      <c r="K884" s="9">
        <f>(INDEX('Resin Fractions'!$A$24:$I$41,MATCH('Disposed Waste by Resin'!$A884,'Resin Fractions'!$A$24:$A$41,0),MATCH('Disposed Waste by Resin'!K$1,'Resin Fractions'!$A$24:$I$24,0)))*$E884</f>
        <v>4073.1742848420477</v>
      </c>
      <c r="L884" s="9">
        <f>(INDEX('Resin Fractions'!$A$24:$I$41,MATCH('Disposed Waste by Resin'!$A884,'Resin Fractions'!$A$24:$A$41,0),MATCH('Disposed Waste by Resin'!L$1,'Resin Fractions'!$A$24:$I$24,0)))*$E884</f>
        <v>2182.3055867270791</v>
      </c>
      <c r="M884" s="9">
        <f>(INDEX('Resin Fractions'!$A$24:$I$41,MATCH('Disposed Waste by Resin'!$A884,'Resin Fractions'!$A$24:$A$41,0),MATCH('Disposed Waste by Resin'!M$1,'Resin Fractions'!$A$24:$I$24,0)))*$E884</f>
        <v>38786.459297451169</v>
      </c>
    </row>
    <row r="885" spans="1:13" x14ac:dyDescent="0.2">
      <c r="A885" s="37">
        <f>'DRS County Waste Raw'!A884</f>
        <v>2006</v>
      </c>
      <c r="B885" s="63" t="str">
        <f>'DRS County Waste Raw'!B884</f>
        <v>napa</v>
      </c>
      <c r="C885" s="63" t="str">
        <f>'DRS County Waste Raw'!C884</f>
        <v>Bay Area </v>
      </c>
      <c r="D885" s="63">
        <f>'DRS County Waste Raw'!D884</f>
        <v>131330</v>
      </c>
      <c r="E885" s="68">
        <f>'DRS County Waste Raw'!E884</f>
        <v>159740.40834845731</v>
      </c>
      <c r="F885" s="9">
        <f>(INDEX('Resin Fractions'!$A$24:$I$41,MATCH('Disposed Waste by Resin'!$A885,'Resin Fractions'!$A$24:$A$41,0),MATCH('Disposed Waste by Resin'!F$1,'Resin Fractions'!$A$24:$I$24,0)))*$E885</f>
        <v>1284.5183698614071</v>
      </c>
      <c r="G885" s="9">
        <f>(INDEX('Resin Fractions'!$A$24:$I$41,MATCH('Disposed Waste by Resin'!$A885,'Resin Fractions'!$A$24:$A$41,0),MATCH('Disposed Waste by Resin'!G$1,'Resin Fractions'!$A$24:$I$24,0)))*$E885</f>
        <v>2527.2819935183179</v>
      </c>
      <c r="H885" s="9">
        <f>(INDEX('Resin Fractions'!$A$24:$I$41,MATCH('Disposed Waste by Resin'!$A885,'Resin Fractions'!$A$24:$A$41,0),MATCH('Disposed Waste by Resin'!H$1,'Resin Fractions'!$A$24:$I$24,0)))*$E885</f>
        <v>3269.7303499292739</v>
      </c>
      <c r="I885" s="9">
        <f>(INDEX('Resin Fractions'!$A$24:$I$41,MATCH('Disposed Waste by Resin'!$A885,'Resin Fractions'!$A$24:$A$41,0),MATCH('Disposed Waste by Resin'!I$1,'Resin Fractions'!$A$24:$I$24,0)))*$E885</f>
        <v>5403.0099736244756</v>
      </c>
      <c r="J885" s="9">
        <f>(INDEX('Resin Fractions'!$A$24:$I$41,MATCH('Disposed Waste by Resin'!$A885,'Resin Fractions'!$A$24:$A$41,0),MATCH('Disposed Waste by Resin'!J$1,'Resin Fractions'!$A$24:$I$24,0)))*$E885</f>
        <v>295.35624043619646</v>
      </c>
      <c r="K885" s="9">
        <f>(INDEX('Resin Fractions'!$A$24:$I$41,MATCH('Disposed Waste by Resin'!$A885,'Resin Fractions'!$A$24:$A$41,0),MATCH('Disposed Waste by Resin'!K$1,'Resin Fractions'!$A$24:$I$24,0)))*$E885</f>
        <v>1600.1592465451154</v>
      </c>
      <c r="L885" s="9">
        <f>(INDEX('Resin Fractions'!$A$24:$I$41,MATCH('Disposed Waste by Resin'!$A885,'Resin Fractions'!$A$24:$A$41,0),MATCH('Disposed Waste by Resin'!L$1,'Resin Fractions'!$A$24:$I$24,0)))*$E885</f>
        <v>857.32556949102286</v>
      </c>
      <c r="M885" s="9">
        <f>(INDEX('Resin Fractions'!$A$24:$I$41,MATCH('Disposed Waste by Resin'!$A885,'Resin Fractions'!$A$24:$A$41,0),MATCH('Disposed Waste by Resin'!M$1,'Resin Fractions'!$A$24:$I$24,0)))*$E885</f>
        <v>15237.381743405811</v>
      </c>
    </row>
    <row r="886" spans="1:13" x14ac:dyDescent="0.2">
      <c r="A886" s="37">
        <f>'DRS County Waste Raw'!A885</f>
        <v>2006</v>
      </c>
      <c r="B886" s="63" t="str">
        <f>'DRS County Waste Raw'!B885</f>
        <v>nevada</v>
      </c>
      <c r="C886" s="63" t="str">
        <f>'DRS County Waste Raw'!C885</f>
        <v>Mountain </v>
      </c>
      <c r="D886" s="63">
        <f>'DRS County Waste Raw'!D885</f>
        <v>98068</v>
      </c>
      <c r="E886" s="68">
        <f>'DRS County Waste Raw'!E885</f>
        <v>60656.651542649728</v>
      </c>
      <c r="F886" s="9">
        <f>(INDEX('Resin Fractions'!$A$24:$I$41,MATCH('Disposed Waste by Resin'!$A886,'Resin Fractions'!$A$24:$A$41,0),MATCH('Disposed Waste by Resin'!F$1,'Resin Fractions'!$A$24:$I$24,0)))*$E886</f>
        <v>487.75750585821191</v>
      </c>
      <c r="G886" s="9">
        <f>(INDEX('Resin Fractions'!$A$24:$I$41,MATCH('Disposed Waste by Resin'!$A886,'Resin Fractions'!$A$24:$A$41,0),MATCH('Disposed Waste by Resin'!G$1,'Resin Fractions'!$A$24:$I$24,0)))*$E886</f>
        <v>959.6598932967122</v>
      </c>
      <c r="H886" s="9">
        <f>(INDEX('Resin Fractions'!$A$24:$I$41,MATCH('Disposed Waste by Resin'!$A886,'Resin Fractions'!$A$24:$A$41,0),MATCH('Disposed Waste by Resin'!H$1,'Resin Fractions'!$A$24:$I$24,0)))*$E886</f>
        <v>1241.5824932752623</v>
      </c>
      <c r="I886" s="9">
        <f>(INDEX('Resin Fractions'!$A$24:$I$41,MATCH('Disposed Waste by Resin'!$A886,'Resin Fractions'!$A$24:$A$41,0),MATCH('Disposed Waste by Resin'!I$1,'Resin Fractions'!$A$24:$I$24,0)))*$E886</f>
        <v>2051.6317482843465</v>
      </c>
      <c r="J886" s="9">
        <f>(INDEX('Resin Fractions'!$A$24:$I$41,MATCH('Disposed Waste by Resin'!$A886,'Resin Fractions'!$A$24:$A$41,0),MATCH('Disposed Waste by Resin'!J$1,'Resin Fractions'!$A$24:$I$24,0)))*$E886</f>
        <v>112.15271541064931</v>
      </c>
      <c r="K886" s="9">
        <f>(INDEX('Resin Fractions'!$A$24:$I$41,MATCH('Disposed Waste by Resin'!$A886,'Resin Fractions'!$A$24:$A$41,0),MATCH('Disposed Waste by Resin'!K$1,'Resin Fractions'!$A$24:$I$24,0)))*$E886</f>
        <v>607.61270635235201</v>
      </c>
      <c r="L886" s="9">
        <f>(INDEX('Resin Fractions'!$A$24:$I$41,MATCH('Disposed Waste by Resin'!$A886,'Resin Fractions'!$A$24:$A$41,0),MATCH('Disposed Waste by Resin'!L$1,'Resin Fractions'!$A$24:$I$24,0)))*$E886</f>
        <v>325.54379236205904</v>
      </c>
      <c r="M886" s="9">
        <f>(INDEX('Resin Fractions'!$A$24:$I$41,MATCH('Disposed Waste by Resin'!$A886,'Resin Fractions'!$A$24:$A$41,0),MATCH('Disposed Waste by Resin'!M$1,'Resin Fractions'!$A$24:$I$24,0)))*$E886</f>
        <v>5785.9408548395941</v>
      </c>
    </row>
    <row r="887" spans="1:13" x14ac:dyDescent="0.2">
      <c r="A887" s="37">
        <f>'DRS County Waste Raw'!A886</f>
        <v>2006</v>
      </c>
      <c r="B887" s="63" t="str">
        <f>'DRS County Waste Raw'!B886</f>
        <v>orange</v>
      </c>
      <c r="C887" s="63" t="str">
        <f>'DRS County Waste Raw'!C886</f>
        <v>Southern </v>
      </c>
      <c r="D887" s="63">
        <f>'DRS County Waste Raw'!D886</f>
        <v>2956334</v>
      </c>
      <c r="E887" s="68">
        <f>'DRS County Waste Raw'!E886</f>
        <v>3504768.6206896552</v>
      </c>
      <c r="F887" s="9">
        <f>(INDEX('Resin Fractions'!$A$24:$I$41,MATCH('Disposed Waste by Resin'!$A887,'Resin Fractions'!$A$24:$A$41,0),MATCH('Disposed Waste by Resin'!F$1,'Resin Fractions'!$A$24:$I$24,0)))*$E887</f>
        <v>28182.84817182368</v>
      </c>
      <c r="G887" s="9">
        <f>(INDEX('Resin Fractions'!$A$24:$I$41,MATCH('Disposed Waste by Resin'!$A887,'Resin Fractions'!$A$24:$A$41,0),MATCH('Disposed Waste by Resin'!G$1,'Resin Fractions'!$A$24:$I$24,0)))*$E887</f>
        <v>55449.580466798274</v>
      </c>
      <c r="H887" s="9">
        <f>(INDEX('Resin Fractions'!$A$24:$I$41,MATCH('Disposed Waste by Resin'!$A887,'Resin Fractions'!$A$24:$A$41,0),MATCH('Disposed Waste by Resin'!H$1,'Resin Fractions'!$A$24:$I$24,0)))*$E887</f>
        <v>71739.195154369954</v>
      </c>
      <c r="I887" s="9">
        <f>(INDEX('Resin Fractions'!$A$24:$I$41,MATCH('Disposed Waste by Resin'!$A887,'Resin Fractions'!$A$24:$A$41,0),MATCH('Disposed Waste by Resin'!I$1,'Resin Fractions'!$A$24:$I$24,0)))*$E887</f>
        <v>118544.20561843505</v>
      </c>
      <c r="J887" s="9">
        <f>(INDEX('Resin Fractions'!$A$24:$I$41,MATCH('Disposed Waste by Resin'!$A887,'Resin Fractions'!$A$24:$A$41,0),MATCH('Disposed Waste by Resin'!J$1,'Resin Fractions'!$A$24:$I$24,0)))*$E887</f>
        <v>6480.2343634152076</v>
      </c>
      <c r="K887" s="9">
        <f>(INDEX('Resin Fractions'!$A$24:$I$41,MATCH('Disposed Waste by Resin'!$A887,'Resin Fractions'!$A$24:$A$41,0),MATCH('Disposed Waste by Resin'!K$1,'Resin Fractions'!$A$24:$I$24,0)))*$E887</f>
        <v>35108.13558936218</v>
      </c>
      <c r="L887" s="9">
        <f>(INDEX('Resin Fractions'!$A$24:$I$41,MATCH('Disposed Waste by Resin'!$A887,'Resin Fractions'!$A$24:$A$41,0),MATCH('Disposed Waste by Resin'!L$1,'Resin Fractions'!$A$24:$I$24,0)))*$E887</f>
        <v>18810.066812352954</v>
      </c>
      <c r="M887" s="9">
        <f>(INDEX('Resin Fractions'!$A$24:$I$41,MATCH('Disposed Waste by Resin'!$A887,'Resin Fractions'!$A$24:$A$41,0),MATCH('Disposed Waste by Resin'!M$1,'Resin Fractions'!$A$24:$I$24,0)))*$E887</f>
        <v>334314.26617655734</v>
      </c>
    </row>
    <row r="888" spans="1:13" x14ac:dyDescent="0.2">
      <c r="A888" s="37">
        <f>'DRS County Waste Raw'!A887</f>
        <v>2006</v>
      </c>
      <c r="B888" s="63" t="str">
        <f>'DRS County Waste Raw'!B887</f>
        <v>placer</v>
      </c>
      <c r="C888" s="63" t="str">
        <f>'DRS County Waste Raw'!C887</f>
        <v>Central Valley </v>
      </c>
      <c r="D888" s="63">
        <f>'DRS County Waste Raw'!D887</f>
        <v>317437</v>
      </c>
      <c r="E888" s="68">
        <f>'DRS County Waste Raw'!E887</f>
        <v>281987.53176043561</v>
      </c>
      <c r="F888" s="9">
        <f>(INDEX('Resin Fractions'!$A$24:$I$41,MATCH('Disposed Waste by Resin'!$A888,'Resin Fractions'!$A$24:$A$41,0),MATCH('Disposed Waste by Resin'!F$1,'Resin Fractions'!$A$24:$I$24,0)))*$E888</f>
        <v>2267.54249825138</v>
      </c>
      <c r="G888" s="9">
        <f>(INDEX('Resin Fractions'!$A$24:$I$41,MATCH('Disposed Waste by Resin'!$A888,'Resin Fractions'!$A$24:$A$41,0),MATCH('Disposed Waste by Resin'!G$1,'Resin Fractions'!$A$24:$I$24,0)))*$E888</f>
        <v>4461.3759209894133</v>
      </c>
      <c r="H888" s="9">
        <f>(INDEX('Resin Fractions'!$A$24:$I$41,MATCH('Disposed Waste by Resin'!$A888,'Resin Fractions'!$A$24:$A$41,0),MATCH('Disposed Waste by Resin'!H$1,'Resin Fractions'!$A$24:$I$24,0)))*$E888</f>
        <v>5772.0097277292698</v>
      </c>
      <c r="I888" s="9">
        <f>(INDEX('Resin Fractions'!$A$24:$I$41,MATCH('Disposed Waste by Resin'!$A888,'Resin Fractions'!$A$24:$A$41,0),MATCH('Disposed Waste by Resin'!I$1,'Resin Fractions'!$A$24:$I$24,0)))*$E888</f>
        <v>9537.8587189776408</v>
      </c>
      <c r="J888" s="9">
        <f>(INDEX('Resin Fractions'!$A$24:$I$41,MATCH('Disposed Waste by Resin'!$A888,'Resin Fractions'!$A$24:$A$41,0),MATCH('Disposed Waste by Resin'!J$1,'Resin Fractions'!$A$24:$I$24,0)))*$E888</f>
        <v>521.38828297573434</v>
      </c>
      <c r="K888" s="9">
        <f>(INDEX('Resin Fractions'!$A$24:$I$41,MATCH('Disposed Waste by Resin'!$A888,'Resin Fractions'!$A$24:$A$41,0),MATCH('Disposed Waste by Resin'!K$1,'Resin Fractions'!$A$24:$I$24,0)))*$E888</f>
        <v>2824.7389688186754</v>
      </c>
      <c r="L888" s="9">
        <f>(INDEX('Resin Fractions'!$A$24:$I$41,MATCH('Disposed Waste by Resin'!$A888,'Resin Fractions'!$A$24:$A$41,0),MATCH('Disposed Waste by Resin'!L$1,'Resin Fractions'!$A$24:$I$24,0)))*$E888</f>
        <v>1513.4249608810276</v>
      </c>
      <c r="M888" s="9">
        <f>(INDEX('Resin Fractions'!$A$24:$I$41,MATCH('Disposed Waste by Resin'!$A888,'Resin Fractions'!$A$24:$A$41,0),MATCH('Disposed Waste by Resin'!M$1,'Resin Fractions'!$A$24:$I$24,0)))*$E888</f>
        <v>26898.339078623143</v>
      </c>
    </row>
    <row r="889" spans="1:13" x14ac:dyDescent="0.2">
      <c r="A889" s="37">
        <f>'DRS County Waste Raw'!A888</f>
        <v>2006</v>
      </c>
      <c r="B889" s="63" t="str">
        <f>'DRS County Waste Raw'!B888</f>
        <v>plumas</v>
      </c>
      <c r="C889" s="63" t="str">
        <f>'DRS County Waste Raw'!C888</f>
        <v>Mountain </v>
      </c>
      <c r="D889" s="63">
        <f>'DRS County Waste Raw'!D888</f>
        <v>20785</v>
      </c>
      <c r="E889" s="68">
        <f>'DRS County Waste Raw'!E888</f>
        <v>125.1996370235935</v>
      </c>
      <c r="F889" s="9">
        <f>(INDEX('Resin Fractions'!$A$24:$I$41,MATCH('Disposed Waste by Resin'!$A889,'Resin Fractions'!$A$24:$A$41,0),MATCH('Disposed Waste by Resin'!F$1,'Resin Fractions'!$A$24:$I$24,0)))*$E889</f>
        <v>1.0067661358794775</v>
      </c>
      <c r="G889" s="9">
        <f>(INDEX('Resin Fractions'!$A$24:$I$41,MATCH('Disposed Waste by Resin'!$A889,'Resin Fractions'!$A$24:$A$41,0),MATCH('Disposed Waste by Resin'!G$1,'Resin Fractions'!$A$24:$I$24,0)))*$E889</f>
        <v>1.9808061812045128</v>
      </c>
      <c r="H889" s="9">
        <f>(INDEX('Resin Fractions'!$A$24:$I$41,MATCH('Disposed Waste by Resin'!$A889,'Resin Fractions'!$A$24:$A$41,0),MATCH('Disposed Waste by Resin'!H$1,'Resin Fractions'!$A$24:$I$24,0)))*$E889</f>
        <v>2.5627144515818183</v>
      </c>
      <c r="I889" s="9">
        <f>(INDEX('Resin Fractions'!$A$24:$I$41,MATCH('Disposed Waste by Resin'!$A889,'Resin Fractions'!$A$24:$A$41,0),MATCH('Disposed Waste by Resin'!I$1,'Resin Fractions'!$A$24:$I$24,0)))*$E889</f>
        <v>4.2347136490162391</v>
      </c>
      <c r="J889" s="9">
        <f>(INDEX('Resin Fractions'!$A$24:$I$41,MATCH('Disposed Waste by Resin'!$A889,'Resin Fractions'!$A$24:$A$41,0),MATCH('Disposed Waste by Resin'!J$1,'Resin Fractions'!$A$24:$I$24,0)))*$E889</f>
        <v>0.23149117044073292</v>
      </c>
      <c r="K889" s="9">
        <f>(INDEX('Resin Fractions'!$A$24:$I$41,MATCH('Disposed Waste by Resin'!$A889,'Resin Fractions'!$A$24:$A$41,0),MATCH('Disposed Waste by Resin'!K$1,'Resin Fractions'!$A$24:$I$24,0)))*$E889</f>
        <v>1.2541557826143499</v>
      </c>
      <c r="L889" s="9">
        <f>(INDEX('Resin Fractions'!$A$24:$I$41,MATCH('Disposed Waste by Resin'!$A889,'Resin Fractions'!$A$24:$A$41,0),MATCH('Disposed Waste by Resin'!L$1,'Resin Fractions'!$A$24:$I$24,0)))*$E889</f>
        <v>0.67194550972461098</v>
      </c>
      <c r="M889" s="9">
        <f>(INDEX('Resin Fractions'!$A$24:$I$41,MATCH('Disposed Waste by Resin'!$A889,'Resin Fractions'!$A$24:$A$41,0),MATCH('Disposed Waste by Resin'!M$1,'Resin Fractions'!$A$24:$I$24,0)))*$E889</f>
        <v>11.942592880461744</v>
      </c>
    </row>
    <row r="890" spans="1:13" x14ac:dyDescent="0.2">
      <c r="A890" s="37">
        <f>'DRS County Waste Raw'!A889</f>
        <v>2006</v>
      </c>
      <c r="B890" s="63" t="str">
        <f>'DRS County Waste Raw'!B889</f>
        <v>riverside</v>
      </c>
      <c r="C890" s="63" t="str">
        <f>'DRS County Waste Raw'!C889</f>
        <v>Southern </v>
      </c>
      <c r="D890" s="63">
        <f>'DRS County Waste Raw'!D889</f>
        <v>1975913</v>
      </c>
      <c r="E890" s="68">
        <f>'DRS County Waste Raw'!E889</f>
        <v>2291823.3575317599</v>
      </c>
      <c r="F890" s="9">
        <f>(INDEX('Resin Fractions'!$A$24:$I$41,MATCH('Disposed Waste by Resin'!$A890,'Resin Fractions'!$A$24:$A$41,0),MATCH('Disposed Waste by Resin'!F$1,'Resin Fractions'!$A$24:$I$24,0)))*$E890</f>
        <v>18429.207948468498</v>
      </c>
      <c r="G890" s="9">
        <f>(INDEX('Resin Fractions'!$A$24:$I$41,MATCH('Disposed Waste by Resin'!$A890,'Resin Fractions'!$A$24:$A$41,0),MATCH('Disposed Waste by Resin'!G$1,'Resin Fractions'!$A$24:$I$24,0)))*$E890</f>
        <v>36259.353307648213</v>
      </c>
      <c r="H890" s="9">
        <f>(INDEX('Resin Fractions'!$A$24:$I$41,MATCH('Disposed Waste by Resin'!$A890,'Resin Fractions'!$A$24:$A$41,0),MATCH('Disposed Waste by Resin'!H$1,'Resin Fractions'!$A$24:$I$24,0)))*$E890</f>
        <v>46911.388710436928</v>
      </c>
      <c r="I890" s="9">
        <f>(INDEX('Resin Fractions'!$A$24:$I$41,MATCH('Disposed Waste by Resin'!$A890,'Resin Fractions'!$A$24:$A$41,0),MATCH('Disposed Waste by Resin'!I$1,'Resin Fractions'!$A$24:$I$24,0)))*$E890</f>
        <v>77517.921648966512</v>
      </c>
      <c r="J890" s="9">
        <f>(INDEX('Resin Fractions'!$A$24:$I$41,MATCH('Disposed Waste by Resin'!$A890,'Resin Fractions'!$A$24:$A$41,0),MATCH('Disposed Waste by Resin'!J$1,'Resin Fractions'!$A$24:$I$24,0)))*$E890</f>
        <v>4237.5272332335862</v>
      </c>
      <c r="K890" s="9">
        <f>(INDEX('Resin Fractions'!$A$24:$I$41,MATCH('Disposed Waste by Resin'!$A890,'Resin Fractions'!$A$24:$A$41,0),MATCH('Disposed Waste by Resin'!K$1,'Resin Fractions'!$A$24:$I$24,0)))*$E890</f>
        <v>22957.762377836905</v>
      </c>
      <c r="L890" s="9">
        <f>(INDEX('Resin Fractions'!$A$24:$I$41,MATCH('Disposed Waste by Resin'!$A890,'Resin Fractions'!$A$24:$A$41,0),MATCH('Disposed Waste by Resin'!L$1,'Resin Fractions'!$A$24:$I$24,0)))*$E890</f>
        <v>12300.198712918338</v>
      </c>
      <c r="M890" s="9">
        <f>(INDEX('Resin Fractions'!$A$24:$I$41,MATCH('Disposed Waste by Resin'!$A890,'Resin Fractions'!$A$24:$A$41,0),MATCH('Disposed Waste by Resin'!M$1,'Resin Fractions'!$A$24:$I$24,0)))*$E890</f>
        <v>218613.35993950901</v>
      </c>
    </row>
    <row r="891" spans="1:13" x14ac:dyDescent="0.2">
      <c r="A891" s="37">
        <f>'DRS County Waste Raw'!A890</f>
        <v>2006</v>
      </c>
      <c r="B891" s="63" t="str">
        <f>'DRS County Waste Raw'!B890</f>
        <v>sacramento</v>
      </c>
      <c r="C891" s="63" t="str">
        <f>'DRS County Waste Raw'!C890</f>
        <v>Central Valley </v>
      </c>
      <c r="D891" s="63">
        <f>'DRS County Waste Raw'!D890</f>
        <v>1365214</v>
      </c>
      <c r="E891" s="68">
        <f>'DRS County Waste Raw'!E890</f>
        <v>1283143.248638839</v>
      </c>
      <c r="F891" s="9">
        <f>(INDEX('Resin Fractions'!$A$24:$I$41,MATCH('Disposed Waste by Resin'!$A891,'Resin Fractions'!$A$24:$A$41,0),MATCH('Disposed Waste by Resin'!F$1,'Resin Fractions'!$A$24:$I$24,0)))*$E891</f>
        <v>10318.122327850862</v>
      </c>
      <c r="G891" s="9">
        <f>(INDEX('Resin Fractions'!$A$24:$I$41,MATCH('Disposed Waste by Resin'!$A891,'Resin Fractions'!$A$24:$A$41,0),MATCH('Disposed Waste by Resin'!G$1,'Resin Fractions'!$A$24:$I$24,0)))*$E891</f>
        <v>20300.842228445785</v>
      </c>
      <c r="H891" s="9">
        <f>(INDEX('Resin Fractions'!$A$24:$I$41,MATCH('Disposed Waste by Resin'!$A891,'Resin Fractions'!$A$24:$A$41,0),MATCH('Disposed Waste by Resin'!H$1,'Resin Fractions'!$A$24:$I$24,0)))*$E891</f>
        <v>26264.690736417382</v>
      </c>
      <c r="I891" s="9">
        <f>(INDEX('Resin Fractions'!$A$24:$I$41,MATCH('Disposed Waste by Resin'!$A891,'Resin Fractions'!$A$24:$A$41,0),MATCH('Disposed Waste by Resin'!I$1,'Resin Fractions'!$A$24:$I$24,0)))*$E891</f>
        <v>43400.638834359852</v>
      </c>
      <c r="J891" s="9">
        <f>(INDEX('Resin Fractions'!$A$24:$I$41,MATCH('Disposed Waste by Resin'!$A891,'Resin Fractions'!$A$24:$A$41,0),MATCH('Disposed Waste by Resin'!J$1,'Resin Fractions'!$A$24:$I$24,0)))*$E891</f>
        <v>2372.5015465863821</v>
      </c>
      <c r="K891" s="9">
        <f>(INDEX('Resin Fractions'!$A$24:$I$41,MATCH('Disposed Waste by Resin'!$A891,'Resin Fractions'!$A$24:$A$41,0),MATCH('Disposed Waste by Resin'!K$1,'Resin Fractions'!$A$24:$I$24,0)))*$E891</f>
        <v>12853.563823828834</v>
      </c>
      <c r="L891" s="9">
        <f>(INDEX('Resin Fractions'!$A$24:$I$41,MATCH('Disposed Waste by Resin'!$A891,'Resin Fractions'!$A$24:$A$41,0),MATCH('Disposed Waste by Resin'!L$1,'Resin Fractions'!$A$24:$I$24,0)))*$E891</f>
        <v>6886.6201592408643</v>
      </c>
      <c r="M891" s="9">
        <f>(INDEX('Resin Fractions'!$A$24:$I$41,MATCH('Disposed Waste by Resin'!$A891,'Resin Fractions'!$A$24:$A$41,0),MATCH('Disposed Waste by Resin'!M$1,'Resin Fractions'!$A$24:$I$24,0)))*$E891</f>
        <v>122396.97965672998</v>
      </c>
    </row>
    <row r="892" spans="1:13" x14ac:dyDescent="0.2">
      <c r="A892" s="37">
        <f>'DRS County Waste Raw'!A891</f>
        <v>2006</v>
      </c>
      <c r="B892" s="63" t="str">
        <f>'DRS County Waste Raw'!B891</f>
        <v>sanbenito</v>
      </c>
      <c r="C892" s="63" t="str">
        <f>'DRS County Waste Raw'!C891</f>
        <v>Coastal </v>
      </c>
      <c r="D892" s="63">
        <f>'DRS County Waste Raw'!D891</f>
        <v>55025</v>
      </c>
      <c r="E892" s="68">
        <f>'DRS County Waste Raw'!E891</f>
        <v>53942.359346642457</v>
      </c>
      <c r="F892" s="9">
        <f>(INDEX('Resin Fractions'!$A$24:$I$41,MATCH('Disposed Waste by Resin'!$A892,'Resin Fractions'!$A$24:$A$41,0),MATCH('Disposed Waste by Resin'!F$1,'Resin Fractions'!$A$24:$I$24,0)))*$E892</f>
        <v>433.76595947644313</v>
      </c>
      <c r="G892" s="9">
        <f>(INDEX('Resin Fractions'!$A$24:$I$41,MATCH('Disposed Waste by Resin'!$A892,'Resin Fractions'!$A$24:$A$41,0),MATCH('Disposed Waste by Resin'!G$1,'Resin Fractions'!$A$24:$I$24,0)))*$E892</f>
        <v>853.43185781320562</v>
      </c>
      <c r="H892" s="9">
        <f>(INDEX('Resin Fractions'!$A$24:$I$41,MATCH('Disposed Waste by Resin'!$A892,'Resin Fractions'!$A$24:$A$41,0),MATCH('Disposed Waste by Resin'!H$1,'Resin Fractions'!$A$24:$I$24,0)))*$E892</f>
        <v>1104.1474810666543</v>
      </c>
      <c r="I892" s="9">
        <f>(INDEX('Resin Fractions'!$A$24:$I$41,MATCH('Disposed Waste by Resin'!$A892,'Resin Fractions'!$A$24:$A$41,0),MATCH('Disposed Waste by Resin'!I$1,'Resin Fractions'!$A$24:$I$24,0)))*$E892</f>
        <v>1824.5296137904816</v>
      </c>
      <c r="J892" s="9">
        <f>(INDEX('Resin Fractions'!$A$24:$I$41,MATCH('Disposed Waste by Resin'!$A892,'Resin Fractions'!$A$24:$A$41,0),MATCH('Disposed Waste by Resin'!J$1,'Resin Fractions'!$A$24:$I$24,0)))*$E892</f>
        <v>99.738147796192891</v>
      </c>
      <c r="K892" s="9">
        <f>(INDEX('Resin Fractions'!$A$24:$I$41,MATCH('Disposed Waste by Resin'!$A892,'Resin Fractions'!$A$24:$A$41,0),MATCH('Disposed Waste by Resin'!K$1,'Resin Fractions'!$A$24:$I$24,0)))*$E892</f>
        <v>540.35397794087874</v>
      </c>
      <c r="L892" s="9">
        <f>(INDEX('Resin Fractions'!$A$24:$I$41,MATCH('Disposed Waste by Resin'!$A892,'Resin Fractions'!$A$24:$A$41,0),MATCH('Disposed Waste by Resin'!L$1,'Resin Fractions'!$A$24:$I$24,0)))*$E892</f>
        <v>289.50823667401914</v>
      </c>
      <c r="M892" s="9">
        <f>(INDEX('Resin Fractions'!$A$24:$I$41,MATCH('Disposed Waste by Resin'!$A892,'Resin Fractions'!$A$24:$A$41,0),MATCH('Disposed Waste by Resin'!M$1,'Resin Fractions'!$A$24:$I$24,0)))*$E892</f>
        <v>5145.4752745578762</v>
      </c>
    </row>
    <row r="893" spans="1:13" x14ac:dyDescent="0.2">
      <c r="A893" s="37">
        <f>'DRS County Waste Raw'!A892</f>
        <v>2006</v>
      </c>
      <c r="B893" s="63" t="str">
        <f>'DRS County Waste Raw'!B892</f>
        <v>sanbernardino</v>
      </c>
      <c r="C893" s="63" t="str">
        <f>'DRS County Waste Raw'!C892</f>
        <v>Southern </v>
      </c>
      <c r="D893" s="63">
        <f>'DRS County Waste Raw'!D892</f>
        <v>1959715</v>
      </c>
      <c r="E893" s="68">
        <f>'DRS County Waste Raw'!E892</f>
        <v>2080077.5680580761</v>
      </c>
      <c r="F893" s="9">
        <f>(INDEX('Resin Fractions'!$A$24:$I$41,MATCH('Disposed Waste by Resin'!$A893,'Resin Fractions'!$A$24:$A$41,0),MATCH('Disposed Waste by Resin'!F$1,'Resin Fractions'!$A$24:$I$24,0)))*$E893</f>
        <v>16726.49941571934</v>
      </c>
      <c r="G893" s="9">
        <f>(INDEX('Resin Fractions'!$A$24:$I$41,MATCH('Disposed Waste by Resin'!$A893,'Resin Fractions'!$A$24:$A$41,0),MATCH('Disposed Waste by Resin'!G$1,'Resin Fractions'!$A$24:$I$24,0)))*$E893</f>
        <v>32909.284740321113</v>
      </c>
      <c r="H893" s="9">
        <f>(INDEX('Resin Fractions'!$A$24:$I$41,MATCH('Disposed Waste by Resin'!$A893,'Resin Fractions'!$A$24:$A$41,0),MATCH('Disposed Waste by Resin'!H$1,'Resin Fractions'!$A$24:$I$24,0)))*$E893</f>
        <v>42577.158934327024</v>
      </c>
      <c r="I893" s="9">
        <f>(INDEX('Resin Fractions'!$A$24:$I$41,MATCH('Disposed Waste by Resin'!$A893,'Resin Fractions'!$A$24:$A$41,0),MATCH('Disposed Waste by Resin'!I$1,'Resin Fractions'!$A$24:$I$24,0)))*$E893</f>
        <v>70355.897811493647</v>
      </c>
      <c r="J893" s="9">
        <f>(INDEX('Resin Fractions'!$A$24:$I$41,MATCH('Disposed Waste by Resin'!$A893,'Resin Fractions'!$A$24:$A$41,0),MATCH('Disposed Waste by Resin'!J$1,'Resin Fractions'!$A$24:$I$24,0)))*$E893</f>
        <v>3846.0142719625969</v>
      </c>
      <c r="K893" s="9">
        <f>(INDEX('Resin Fractions'!$A$24:$I$41,MATCH('Disposed Waste by Resin'!$A893,'Resin Fractions'!$A$24:$A$41,0),MATCH('Disposed Waste by Resin'!K$1,'Resin Fractions'!$A$24:$I$24,0)))*$E893</f>
        <v>20836.652344086433</v>
      </c>
      <c r="L893" s="9">
        <f>(INDEX('Resin Fractions'!$A$24:$I$41,MATCH('Disposed Waste by Resin'!$A893,'Resin Fractions'!$A$24:$A$41,0),MATCH('Disposed Waste by Resin'!L$1,'Resin Fractions'!$A$24:$I$24,0)))*$E893</f>
        <v>11163.760654291042</v>
      </c>
      <c r="M893" s="9">
        <f>(INDEX('Resin Fractions'!$A$24:$I$41,MATCH('Disposed Waste by Resin'!$A893,'Resin Fractions'!$A$24:$A$41,0),MATCH('Disposed Waste by Resin'!M$1,'Resin Fractions'!$A$24:$I$24,0)))*$E893</f>
        <v>198415.26817220123</v>
      </c>
    </row>
    <row r="894" spans="1:13" x14ac:dyDescent="0.2">
      <c r="A894" s="37">
        <f>'DRS County Waste Raw'!A893</f>
        <v>2006</v>
      </c>
      <c r="B894" s="63" t="str">
        <f>'DRS County Waste Raw'!B893</f>
        <v>sandiego</v>
      </c>
      <c r="C894" s="63" t="str">
        <f>'DRS County Waste Raw'!C893</f>
        <v>Southern </v>
      </c>
      <c r="D894" s="63">
        <f>'DRS County Waste Raw'!D893</f>
        <v>2976492</v>
      </c>
      <c r="E894" s="68">
        <f>'DRS County Waste Raw'!E893</f>
        <v>3601685.9709618869</v>
      </c>
      <c r="F894" s="9">
        <f>(INDEX('Resin Fractions'!$A$24:$I$41,MATCH('Disposed Waste by Resin'!$A894,'Resin Fractions'!$A$24:$A$41,0),MATCH('Disposed Waste by Resin'!F$1,'Resin Fractions'!$A$24:$I$24,0)))*$E894</f>
        <v>28962.188340476605</v>
      </c>
      <c r="G894" s="9">
        <f>(INDEX('Resin Fractions'!$A$24:$I$41,MATCH('Disposed Waste by Resin'!$A894,'Resin Fractions'!$A$24:$A$41,0),MATCH('Disposed Waste by Resin'!G$1,'Resin Fractions'!$A$24:$I$24,0)))*$E894</f>
        <v>56982.927456047306</v>
      </c>
      <c r="H894" s="9">
        <f>(INDEX('Resin Fractions'!$A$24:$I$41,MATCH('Disposed Waste by Resin'!$A894,'Resin Fractions'!$A$24:$A$41,0),MATCH('Disposed Waste by Resin'!H$1,'Resin Fractions'!$A$24:$I$24,0)))*$E894</f>
        <v>73722.998782369774</v>
      </c>
      <c r="I894" s="9">
        <f>(INDEX('Resin Fractions'!$A$24:$I$41,MATCH('Disposed Waste by Resin'!$A894,'Resin Fractions'!$A$24:$A$41,0),MATCH('Disposed Waste by Resin'!I$1,'Resin Fractions'!$A$24:$I$24,0)))*$E894</f>
        <v>121822.3079818386</v>
      </c>
      <c r="J894" s="9">
        <f>(INDEX('Resin Fractions'!$A$24:$I$41,MATCH('Disposed Waste by Resin'!$A894,'Resin Fractions'!$A$24:$A$41,0),MATCH('Disposed Waste by Resin'!J$1,'Resin Fractions'!$A$24:$I$24,0)))*$E894</f>
        <v>6659.4322539514669</v>
      </c>
      <c r="K894" s="9">
        <f>(INDEX('Resin Fractions'!$A$24:$I$41,MATCH('Disposed Waste by Resin'!$A894,'Resin Fractions'!$A$24:$A$41,0),MATCH('Disposed Waste by Resin'!K$1,'Resin Fractions'!$A$24:$I$24,0)))*$E894</f>
        <v>36078.980698575033</v>
      </c>
      <c r="L894" s="9">
        <f>(INDEX('Resin Fractions'!$A$24:$I$41,MATCH('Disposed Waste by Resin'!$A894,'Resin Fractions'!$A$24:$A$41,0),MATCH('Disposed Waste by Resin'!L$1,'Resin Fractions'!$A$24:$I$24,0)))*$E894</f>
        <v>19330.221501919354</v>
      </c>
      <c r="M894" s="9">
        <f>(INDEX('Resin Fractions'!$A$24:$I$41,MATCH('Disposed Waste by Resin'!$A894,'Resin Fractions'!$A$24:$A$41,0),MATCH('Disposed Waste by Resin'!M$1,'Resin Fractions'!$A$24:$I$24,0)))*$E894</f>
        <v>343559.0570151782</v>
      </c>
    </row>
    <row r="895" spans="1:13" x14ac:dyDescent="0.2">
      <c r="A895" s="37">
        <f>'DRS County Waste Raw'!A894</f>
        <v>2006</v>
      </c>
      <c r="B895" s="63" t="str">
        <f>'DRS County Waste Raw'!B894</f>
        <v>sanfrancisco</v>
      </c>
      <c r="C895" s="63" t="str">
        <f>'DRS County Waste Raw'!C894</f>
        <v>Bay Area </v>
      </c>
      <c r="D895" s="63">
        <f>'DRS County Waste Raw'!D894</f>
        <v>781295</v>
      </c>
      <c r="E895" s="68">
        <f>'DRS County Waste Raw'!E894</f>
        <v>631192.2141560798</v>
      </c>
      <c r="F895" s="9">
        <f>(INDEX('Resin Fractions'!$A$24:$I$41,MATCH('Disposed Waste by Resin'!$A895,'Resin Fractions'!$A$24:$A$41,0),MATCH('Disposed Waste by Resin'!F$1,'Resin Fractions'!$A$24:$I$24,0)))*$E895</f>
        <v>5075.5973543547652</v>
      </c>
      <c r="G895" s="9">
        <f>(INDEX('Resin Fractions'!$A$24:$I$41,MATCH('Disposed Waste by Resin'!$A895,'Resin Fractions'!$A$24:$A$41,0),MATCH('Disposed Waste by Resin'!G$1,'Resin Fractions'!$A$24:$I$24,0)))*$E895</f>
        <v>9986.2065821557935</v>
      </c>
      <c r="H895" s="9">
        <f>(INDEX('Resin Fractions'!$A$24:$I$41,MATCH('Disposed Waste by Resin'!$A895,'Resin Fractions'!$A$24:$A$41,0),MATCH('Disposed Waste by Resin'!H$1,'Resin Fractions'!$A$24:$I$24,0)))*$E895</f>
        <v>12919.888966122851</v>
      </c>
      <c r="I895" s="9">
        <f>(INDEX('Resin Fractions'!$A$24:$I$41,MATCH('Disposed Waste by Resin'!$A895,'Resin Fractions'!$A$24:$A$41,0),MATCH('Disposed Waste by Resin'!I$1,'Resin Fractions'!$A$24:$I$24,0)))*$E895</f>
        <v>21349.249470554209</v>
      </c>
      <c r="J895" s="9">
        <f>(INDEX('Resin Fractions'!$A$24:$I$41,MATCH('Disposed Waste by Resin'!$A895,'Resin Fractions'!$A$24:$A$41,0),MATCH('Disposed Waste by Resin'!J$1,'Resin Fractions'!$A$24:$I$24,0)))*$E895</f>
        <v>1167.0594891623659</v>
      </c>
      <c r="K895" s="9">
        <f>(INDEX('Resin Fractions'!$A$24:$I$41,MATCH('Disposed Waste by Resin'!$A895,'Resin Fractions'!$A$24:$A$41,0),MATCH('Disposed Waste by Resin'!K$1,'Resin Fractions'!$A$24:$I$24,0)))*$E895</f>
        <v>6322.8087887812753</v>
      </c>
      <c r="L895" s="9">
        <f>(INDEX('Resin Fractions'!$A$24:$I$41,MATCH('Disposed Waste by Resin'!$A895,'Resin Fractions'!$A$24:$A$41,0),MATCH('Disposed Waste by Resin'!L$1,'Resin Fractions'!$A$24:$I$24,0)))*$E895</f>
        <v>3387.6038633833055</v>
      </c>
      <c r="M895" s="9">
        <f>(INDEX('Resin Fractions'!$A$24:$I$41,MATCH('Disposed Waste by Resin'!$A895,'Resin Fractions'!$A$24:$A$41,0),MATCH('Disposed Waste by Resin'!M$1,'Resin Fractions'!$A$24:$I$24,0)))*$E895</f>
        <v>60208.414514514574</v>
      </c>
    </row>
    <row r="896" spans="1:13" x14ac:dyDescent="0.2">
      <c r="A896" s="37">
        <f>'DRS County Waste Raw'!A895</f>
        <v>2006</v>
      </c>
      <c r="B896" s="63" t="str">
        <f>'DRS County Waste Raw'!B895</f>
        <v>sanjoaquin</v>
      </c>
      <c r="C896" s="63" t="str">
        <f>'DRS County Waste Raw'!C895</f>
        <v>Central Valley </v>
      </c>
      <c r="D896" s="63">
        <f>'DRS County Waste Raw'!D895</f>
        <v>656247</v>
      </c>
      <c r="E896" s="68">
        <f>'DRS County Waste Raw'!E895</f>
        <v>712429.90925589832</v>
      </c>
      <c r="F896" s="9">
        <f>(INDEX('Resin Fractions'!$A$24:$I$41,MATCH('Disposed Waste by Resin'!$A896,'Resin Fractions'!$A$24:$A$41,0),MATCH('Disposed Waste by Resin'!F$1,'Resin Fractions'!$A$24:$I$24,0)))*$E896</f>
        <v>5728.8529254391042</v>
      </c>
      <c r="G896" s="9">
        <f>(INDEX('Resin Fractions'!$A$24:$I$41,MATCH('Disposed Waste by Resin'!$A896,'Resin Fractions'!$A$24:$A$41,0),MATCH('Disposed Waste by Resin'!G$1,'Resin Fractions'!$A$24:$I$24,0)))*$E896</f>
        <v>11271.482901049625</v>
      </c>
      <c r="H896" s="9">
        <f>(INDEX('Resin Fractions'!$A$24:$I$41,MATCH('Disposed Waste by Resin'!$A896,'Resin Fractions'!$A$24:$A$41,0),MATCH('Disposed Waste by Resin'!H$1,'Resin Fractions'!$A$24:$I$24,0)))*$E896</f>
        <v>14582.745346499336</v>
      </c>
      <c r="I896" s="9">
        <f>(INDEX('Resin Fractions'!$A$24:$I$41,MATCH('Disposed Waste by Resin'!$A896,'Resin Fractions'!$A$24:$A$41,0),MATCH('Disposed Waste by Resin'!I$1,'Resin Fractions'!$A$24:$I$24,0)))*$E896</f>
        <v>24097.008045836592</v>
      </c>
      <c r="J896" s="9">
        <f>(INDEX('Resin Fractions'!$A$24:$I$41,MATCH('Disposed Waste by Resin'!$A896,'Resin Fractions'!$A$24:$A$41,0),MATCH('Disposed Waste by Resin'!J$1,'Resin Fractions'!$A$24:$I$24,0)))*$E896</f>
        <v>1317.2660677886322</v>
      </c>
      <c r="K896" s="9">
        <f>(INDEX('Resin Fractions'!$A$24:$I$41,MATCH('Disposed Waste by Resin'!$A896,'Resin Fractions'!$A$24:$A$41,0),MATCH('Disposed Waste by Resin'!K$1,'Resin Fractions'!$A$24:$I$24,0)))*$E896</f>
        <v>7136.5869074550455</v>
      </c>
      <c r="L896" s="9">
        <f>(INDEX('Resin Fractions'!$A$24:$I$41,MATCH('Disposed Waste by Resin'!$A896,'Resin Fractions'!$A$24:$A$41,0),MATCH('Disposed Waste by Resin'!L$1,'Resin Fractions'!$A$24:$I$24,0)))*$E896</f>
        <v>3823.6059616355014</v>
      </c>
      <c r="M896" s="9">
        <f>(INDEX('Resin Fractions'!$A$24:$I$41,MATCH('Disposed Waste by Resin'!$A896,'Resin Fractions'!$A$24:$A$41,0),MATCH('Disposed Waste by Resin'!M$1,'Resin Fractions'!$A$24:$I$24,0)))*$E896</f>
        <v>67957.548155703844</v>
      </c>
    </row>
    <row r="897" spans="1:13" x14ac:dyDescent="0.2">
      <c r="A897" s="37">
        <f>'DRS County Waste Raw'!A896</f>
        <v>2006</v>
      </c>
      <c r="B897" s="63" t="str">
        <f>'DRS County Waste Raw'!B896</f>
        <v>sanluisobispo</v>
      </c>
      <c r="C897" s="63" t="str">
        <f>'DRS County Waste Raw'!C896</f>
        <v>Coastal </v>
      </c>
      <c r="D897" s="63">
        <f>'DRS County Waste Raw'!D896</f>
        <v>260873</v>
      </c>
      <c r="E897" s="68">
        <f>'DRS County Waste Raw'!E896</f>
        <v>249019.74591651541</v>
      </c>
      <c r="F897" s="9">
        <f>(INDEX('Resin Fractions'!$A$24:$I$41,MATCH('Disposed Waste by Resin'!$A897,'Resin Fractions'!$A$24:$A$41,0),MATCH('Disposed Waste by Resin'!F$1,'Resin Fractions'!$A$24:$I$24,0)))*$E897</f>
        <v>2002.4390909920528</v>
      </c>
      <c r="G897" s="9">
        <f>(INDEX('Resin Fractions'!$A$24:$I$41,MATCH('Disposed Waste by Resin'!$A897,'Resin Fractions'!$A$24:$A$41,0),MATCH('Disposed Waste by Resin'!G$1,'Resin Fractions'!$A$24:$I$24,0)))*$E897</f>
        <v>3939.7865974679912</v>
      </c>
      <c r="H897" s="9">
        <f>(INDEX('Resin Fractions'!$A$24:$I$41,MATCH('Disposed Waste by Resin'!$A897,'Resin Fractions'!$A$24:$A$41,0),MATCH('Disposed Waste by Resin'!H$1,'Resin Fractions'!$A$24:$I$24,0)))*$E897</f>
        <v>5097.1913079047181</v>
      </c>
      <c r="I897" s="9">
        <f>(INDEX('Resin Fractions'!$A$24:$I$41,MATCH('Disposed Waste by Resin'!$A897,'Resin Fractions'!$A$24:$A$41,0),MATCH('Disposed Waste by Resin'!I$1,'Resin Fractions'!$A$24:$I$24,0)))*$E897</f>
        <v>8422.7665668751197</v>
      </c>
      <c r="J897" s="9">
        <f>(INDEX('Resin Fractions'!$A$24:$I$41,MATCH('Disposed Waste by Resin'!$A897,'Resin Fractions'!$A$24:$A$41,0),MATCH('Disposed Waste by Resin'!J$1,'Resin Fractions'!$A$24:$I$24,0)))*$E897</f>
        <v>460.431625965536</v>
      </c>
      <c r="K897" s="9">
        <f>(INDEX('Resin Fractions'!$A$24:$I$41,MATCH('Disposed Waste by Resin'!$A897,'Resin Fractions'!$A$24:$A$41,0),MATCH('Disposed Waste by Resin'!K$1,'Resin Fractions'!$A$24:$I$24,0)))*$E897</f>
        <v>2494.4924901619333</v>
      </c>
      <c r="L897" s="9">
        <f>(INDEX('Resin Fractions'!$A$24:$I$41,MATCH('Disposed Waste by Resin'!$A897,'Resin Fractions'!$A$24:$A$41,0),MATCH('Disposed Waste by Resin'!L$1,'Resin Fractions'!$A$24:$I$24,0)))*$E897</f>
        <v>1336.487102353449</v>
      </c>
      <c r="M897" s="9">
        <f>(INDEX('Resin Fractions'!$A$24:$I$41,MATCH('Disposed Waste by Resin'!$A897,'Resin Fractions'!$A$24:$A$41,0),MATCH('Disposed Waste by Resin'!M$1,'Resin Fractions'!$A$24:$I$24,0)))*$E897</f>
        <v>23753.594781720803</v>
      </c>
    </row>
    <row r="898" spans="1:13" x14ac:dyDescent="0.2">
      <c r="A898" s="37">
        <f>'DRS County Waste Raw'!A897</f>
        <v>2006</v>
      </c>
      <c r="B898" s="63" t="str">
        <f>'DRS County Waste Raw'!B897</f>
        <v>sanmateo</v>
      </c>
      <c r="C898" s="63" t="str">
        <f>'DRS County Waste Raw'!C897</f>
        <v>Bay Area </v>
      </c>
      <c r="D898" s="63">
        <f>'DRS County Waste Raw'!D897</f>
        <v>699347</v>
      </c>
      <c r="E898" s="68">
        <f>'DRS County Waste Raw'!E897</f>
        <v>655664.96370235935</v>
      </c>
      <c r="F898" s="9">
        <f>(INDEX('Resin Fractions'!$A$24:$I$41,MATCH('Disposed Waste by Resin'!$A898,'Resin Fractions'!$A$24:$A$41,0),MATCH('Disposed Waste by Resin'!F$1,'Resin Fractions'!$A$24:$I$24,0)))*$E898</f>
        <v>5272.3897419430068</v>
      </c>
      <c r="G898" s="9">
        <f>(INDEX('Resin Fractions'!$A$24:$I$41,MATCH('Disposed Waste by Resin'!$A898,'Resin Fractions'!$A$24:$A$41,0),MATCH('Disposed Waste by Resin'!G$1,'Resin Fractions'!$A$24:$I$24,0)))*$E898</f>
        <v>10373.394394555004</v>
      </c>
      <c r="H898" s="9">
        <f>(INDEX('Resin Fractions'!$A$24:$I$41,MATCH('Disposed Waste by Resin'!$A898,'Resin Fractions'!$A$24:$A$41,0),MATCH('Disposed Waste by Resin'!H$1,'Resin Fractions'!$A$24:$I$24,0)))*$E898</f>
        <v>13420.822278895748</v>
      </c>
      <c r="I898" s="9">
        <f>(INDEX('Resin Fractions'!$A$24:$I$41,MATCH('Disposed Waste by Resin'!$A898,'Resin Fractions'!$A$24:$A$41,0),MATCH('Disposed Waste by Resin'!I$1,'Resin Fractions'!$A$24:$I$24,0)))*$E898</f>
        <v>22177.00815257863</v>
      </c>
      <c r="J898" s="9">
        <f>(INDEX('Resin Fractions'!$A$24:$I$41,MATCH('Disposed Waste by Resin'!$A898,'Resin Fractions'!$A$24:$A$41,0),MATCH('Disposed Waste by Resin'!J$1,'Resin Fractions'!$A$24:$I$24,0)))*$E898</f>
        <v>1212.3090247924379</v>
      </c>
      <c r="K898" s="9">
        <f>(INDEX('Resin Fractions'!$A$24:$I$41,MATCH('Disposed Waste by Resin'!$A898,'Resin Fractions'!$A$24:$A$41,0),MATCH('Disposed Waste by Resin'!K$1,'Resin Fractions'!$A$24:$I$24,0)))*$E898</f>
        <v>6567.9583841763106</v>
      </c>
      <c r="L898" s="9">
        <f>(INDEX('Resin Fractions'!$A$24:$I$41,MATCH('Disposed Waste by Resin'!$A898,'Resin Fractions'!$A$24:$A$41,0),MATCH('Disposed Waste by Resin'!L$1,'Resin Fractions'!$A$24:$I$24,0)))*$E898</f>
        <v>3518.9489260302416</v>
      </c>
      <c r="M898" s="9">
        <f>(INDEX('Resin Fractions'!$A$24:$I$41,MATCH('Disposed Waste by Resin'!$A898,'Resin Fractions'!$A$24:$A$41,0),MATCH('Disposed Waste by Resin'!M$1,'Resin Fractions'!$A$24:$I$24,0)))*$E898</f>
        <v>62542.830902971386</v>
      </c>
    </row>
    <row r="899" spans="1:13" x14ac:dyDescent="0.2">
      <c r="A899" s="37">
        <f>'DRS County Waste Raw'!A898</f>
        <v>2006</v>
      </c>
      <c r="B899" s="63" t="str">
        <f>'DRS County Waste Raw'!B898</f>
        <v>santabarbara</v>
      </c>
      <c r="C899" s="63" t="str">
        <f>'DRS County Waste Raw'!C898</f>
        <v>Coastal </v>
      </c>
      <c r="D899" s="63">
        <f>'DRS County Waste Raw'!D898</f>
        <v>412271</v>
      </c>
      <c r="E899" s="68">
        <f>'DRS County Waste Raw'!E898</f>
        <v>401182.41379310342</v>
      </c>
      <c r="F899" s="9">
        <f>(INDEX('Resin Fractions'!$A$24:$I$41,MATCH('Disposed Waste by Resin'!$A899,'Resin Fractions'!$A$24:$A$41,0),MATCH('Disposed Waste by Resin'!F$1,'Resin Fractions'!$A$24:$I$24,0)))*$E899</f>
        <v>3226.0226796118518</v>
      </c>
      <c r="G899" s="9">
        <f>(INDEX('Resin Fractions'!$A$24:$I$41,MATCH('Disposed Waste by Resin'!$A899,'Resin Fractions'!$A$24:$A$41,0),MATCH('Disposed Waste by Resin'!G$1,'Resin Fractions'!$A$24:$I$24,0)))*$E899</f>
        <v>6347.1797836136993</v>
      </c>
      <c r="H899" s="9">
        <f>(INDEX('Resin Fractions'!$A$24:$I$41,MATCH('Disposed Waste by Resin'!$A899,'Resin Fractions'!$A$24:$A$41,0),MATCH('Disposed Waste by Resin'!H$1,'Resin Fractions'!$A$24:$I$24,0)))*$E899</f>
        <v>8211.8127016160415</v>
      </c>
      <c r="I899" s="9">
        <f>(INDEX('Resin Fractions'!$A$24:$I$41,MATCH('Disposed Waste by Resin'!$A899,'Resin Fractions'!$A$24:$A$41,0),MATCH('Disposed Waste by Resin'!I$1,'Resin Fractions'!$A$24:$I$24,0)))*$E899</f>
        <v>13569.469399618025</v>
      </c>
      <c r="J899" s="9">
        <f>(INDEX('Resin Fractions'!$A$24:$I$41,MATCH('Disposed Waste by Resin'!$A899,'Resin Fractions'!$A$24:$A$41,0),MATCH('Disposed Waste by Resin'!J$1,'Resin Fractions'!$A$24:$I$24,0)))*$E899</f>
        <v>741.77680332813452</v>
      </c>
      <c r="K899" s="9">
        <f>(INDEX('Resin Fractions'!$A$24:$I$41,MATCH('Disposed Waste by Resin'!$A899,'Resin Fractions'!$A$24:$A$41,0),MATCH('Disposed Waste by Resin'!K$1,'Resin Fractions'!$A$24:$I$24,0)))*$E899</f>
        <v>4018.7436329946177</v>
      </c>
      <c r="L899" s="9">
        <f>(INDEX('Resin Fractions'!$A$24:$I$41,MATCH('Disposed Waste by Resin'!$A899,'Resin Fractions'!$A$24:$A$41,0),MATCH('Disposed Waste by Resin'!L$1,'Resin Fractions'!$A$24:$I$24,0)))*$E899</f>
        <v>2153.1429957576993</v>
      </c>
      <c r="M899" s="9">
        <f>(INDEX('Resin Fractions'!$A$24:$I$41,MATCH('Disposed Waste by Resin'!$A899,'Resin Fractions'!$A$24:$A$41,0),MATCH('Disposed Waste by Resin'!M$1,'Resin Fractions'!$A$24:$I$24,0)))*$E899</f>
        <v>38268.147996540072</v>
      </c>
    </row>
    <row r="900" spans="1:13" x14ac:dyDescent="0.2">
      <c r="A900" s="37">
        <f>'DRS County Waste Raw'!A899</f>
        <v>2006</v>
      </c>
      <c r="B900" s="63" t="str">
        <f>'DRS County Waste Raw'!B899</f>
        <v>santaclara</v>
      </c>
      <c r="C900" s="63" t="str">
        <f>'DRS County Waste Raw'!C899</f>
        <v>Bay Area </v>
      </c>
      <c r="D900" s="63">
        <f>'DRS County Waste Raw'!D899</f>
        <v>1706676</v>
      </c>
      <c r="E900" s="68">
        <f>'DRS County Waste Raw'!E899</f>
        <v>1366298.7840290379</v>
      </c>
      <c r="F900" s="9">
        <f>(INDEX('Resin Fractions'!$A$24:$I$41,MATCH('Disposed Waste by Resin'!$A900,'Resin Fractions'!$A$24:$A$41,0),MATCH('Disposed Waste by Resin'!F$1,'Resin Fractions'!$A$24:$I$24,0)))*$E900</f>
        <v>10986.799801939731</v>
      </c>
      <c r="G900" s="9">
        <f>(INDEX('Resin Fractions'!$A$24:$I$41,MATCH('Disposed Waste by Resin'!$A900,'Resin Fractions'!$A$24:$A$41,0),MATCH('Disposed Waste by Resin'!G$1,'Resin Fractions'!$A$24:$I$24,0)))*$E900</f>
        <v>21616.461046663579</v>
      </c>
      <c r="H900" s="9">
        <f>(INDEX('Resin Fractions'!$A$24:$I$41,MATCH('Disposed Waste by Resin'!$A900,'Resin Fractions'!$A$24:$A$41,0),MATCH('Disposed Waste by Resin'!H$1,'Resin Fractions'!$A$24:$I$24,0)))*$E900</f>
        <v>27966.803436898514</v>
      </c>
      <c r="I900" s="9">
        <f>(INDEX('Resin Fractions'!$A$24:$I$41,MATCH('Disposed Waste by Resin'!$A900,'Resin Fractions'!$A$24:$A$41,0),MATCH('Disposed Waste by Resin'!I$1,'Resin Fractions'!$A$24:$I$24,0)))*$E900</f>
        <v>46213.265844147179</v>
      </c>
      <c r="J900" s="9">
        <f>(INDEX('Resin Fractions'!$A$24:$I$41,MATCH('Disposed Waste by Resin'!$A900,'Resin Fractions'!$A$24:$A$41,0),MATCH('Disposed Waste by Resin'!J$1,'Resin Fractions'!$A$24:$I$24,0)))*$E900</f>
        <v>2526.2541665917847</v>
      </c>
      <c r="K900" s="9">
        <f>(INDEX('Resin Fractions'!$A$24:$I$41,MATCH('Disposed Waste by Resin'!$A900,'Resin Fractions'!$A$24:$A$41,0),MATCH('Disposed Waste by Resin'!K$1,'Resin Fractions'!$A$24:$I$24,0)))*$E900</f>
        <v>13686.553423841468</v>
      </c>
      <c r="L900" s="9">
        <f>(INDEX('Resin Fractions'!$A$24:$I$41,MATCH('Disposed Waste by Resin'!$A900,'Resin Fractions'!$A$24:$A$41,0),MATCH('Disposed Waste by Resin'!L$1,'Resin Fractions'!$A$24:$I$24,0)))*$E900</f>
        <v>7332.9152918989612</v>
      </c>
      <c r="M900" s="9">
        <f>(INDEX('Resin Fractions'!$A$24:$I$41,MATCH('Disposed Waste by Resin'!$A900,'Resin Fractions'!$A$24:$A$41,0),MATCH('Disposed Waste by Resin'!M$1,'Resin Fractions'!$A$24:$I$24,0)))*$E900</f>
        <v>130329.05301198123</v>
      </c>
    </row>
    <row r="901" spans="1:13" x14ac:dyDescent="0.2">
      <c r="A901" s="37">
        <f>'DRS County Waste Raw'!A900</f>
        <v>2006</v>
      </c>
      <c r="B901" s="63" t="str">
        <f>'DRS County Waste Raw'!B900</f>
        <v>santacruz</v>
      </c>
      <c r="C901" s="63" t="str">
        <f>'DRS County Waste Raw'!C900</f>
        <v>Coastal </v>
      </c>
      <c r="D901" s="63">
        <f>'DRS County Waste Raw'!D900</f>
        <v>255107</v>
      </c>
      <c r="E901" s="68">
        <f>'DRS County Waste Raw'!E900</f>
        <v>200544.67332123409</v>
      </c>
      <c r="F901" s="9">
        <f>(INDEX('Resin Fractions'!$A$24:$I$41,MATCH('Disposed Waste by Resin'!$A901,'Resin Fractions'!$A$24:$A$41,0),MATCH('Disposed Waste by Resin'!F$1,'Resin Fractions'!$A$24:$I$24,0)))*$E901</f>
        <v>1612.6371500005487</v>
      </c>
      <c r="G901" s="9">
        <f>(INDEX('Resin Fractions'!$A$24:$I$41,MATCH('Disposed Waste by Resin'!$A901,'Resin Fractions'!$A$24:$A$41,0),MATCH('Disposed Waste by Resin'!G$1,'Resin Fractions'!$A$24:$I$24,0)))*$E901</f>
        <v>3172.8536756658609</v>
      </c>
      <c r="H901" s="9">
        <f>(INDEX('Resin Fractions'!$A$24:$I$41,MATCH('Disposed Waste by Resin'!$A901,'Resin Fractions'!$A$24:$A$41,0),MATCH('Disposed Waste by Resin'!H$1,'Resin Fractions'!$A$24:$I$24,0)))*$E901</f>
        <v>4104.9538539095847</v>
      </c>
      <c r="I901" s="9">
        <f>(INDEX('Resin Fractions'!$A$24:$I$41,MATCH('Disposed Waste by Resin'!$A901,'Resin Fractions'!$A$24:$A$41,0),MATCH('Disposed Waste by Resin'!I$1,'Resin Fractions'!$A$24:$I$24,0)))*$E901</f>
        <v>6783.1607626058403</v>
      </c>
      <c r="J901" s="9">
        <f>(INDEX('Resin Fractions'!$A$24:$I$41,MATCH('Disposed Waste by Resin'!$A901,'Resin Fractions'!$A$24:$A$41,0),MATCH('Disposed Waste by Resin'!J$1,'Resin Fractions'!$A$24:$I$24,0)))*$E901</f>
        <v>370.80236218287422</v>
      </c>
      <c r="K901" s="9">
        <f>(INDEX('Resin Fractions'!$A$24:$I$41,MATCH('Disposed Waste by Resin'!$A901,'Resin Fractions'!$A$24:$A$41,0),MATCH('Disposed Waste by Resin'!K$1,'Resin Fractions'!$A$24:$I$24,0)))*$E901</f>
        <v>2008.9056781445329</v>
      </c>
      <c r="L901" s="9">
        <f>(INDEX('Resin Fractions'!$A$24:$I$41,MATCH('Disposed Waste by Resin'!$A901,'Resin Fractions'!$A$24:$A$41,0),MATCH('Disposed Waste by Resin'!L$1,'Resin Fractions'!$A$24:$I$24,0)))*$E901</f>
        <v>1076.3217525303053</v>
      </c>
      <c r="M901" s="9">
        <f>(INDEX('Resin Fractions'!$A$24:$I$41,MATCH('Disposed Waste by Resin'!$A901,'Resin Fractions'!$A$24:$A$41,0),MATCH('Disposed Waste by Resin'!M$1,'Resin Fractions'!$A$24:$I$24,0)))*$E901</f>
        <v>19129.63523503955</v>
      </c>
    </row>
    <row r="902" spans="1:13" x14ac:dyDescent="0.2">
      <c r="A902" s="37">
        <f>'DRS County Waste Raw'!A901</f>
        <v>2006</v>
      </c>
      <c r="B902" s="63" t="str">
        <f>'DRS County Waste Raw'!B901</f>
        <v>shasta</v>
      </c>
      <c r="C902" s="63" t="str">
        <f>'DRS County Waste Raw'!C901</f>
        <v>Central Valley </v>
      </c>
      <c r="D902" s="63">
        <f>'DRS County Waste Raw'!D901</f>
        <v>174747</v>
      </c>
      <c r="E902" s="68">
        <f>'DRS County Waste Raw'!E901</f>
        <v>170516.41560798549</v>
      </c>
      <c r="F902" s="9">
        <f>(INDEX('Resin Fractions'!$A$24:$I$41,MATCH('Disposed Waste by Resin'!$A902,'Resin Fractions'!$A$24:$A$41,0),MATCH('Disposed Waste by Resin'!F$1,'Resin Fractions'!$A$24:$I$24,0)))*$E902</f>
        <v>1371.1713302596863</v>
      </c>
      <c r="G902" s="9">
        <f>(INDEX('Resin Fractions'!$A$24:$I$41,MATCH('Disposed Waste by Resin'!$A902,'Resin Fractions'!$A$24:$A$41,0),MATCH('Disposed Waste by Resin'!G$1,'Resin Fractions'!$A$24:$I$24,0)))*$E902</f>
        <v>2697.7711602269696</v>
      </c>
      <c r="H902" s="9">
        <f>(INDEX('Resin Fractions'!$A$24:$I$41,MATCH('Disposed Waste by Resin'!$A902,'Resin Fractions'!$A$24:$A$41,0),MATCH('Disposed Waste by Resin'!H$1,'Resin Fractions'!$A$24:$I$24,0)))*$E902</f>
        <v>3490.3047077378301</v>
      </c>
      <c r="I902" s="9">
        <f>(INDEX('Resin Fractions'!$A$24:$I$41,MATCH('Disposed Waste by Resin'!$A902,'Resin Fractions'!$A$24:$A$41,0),MATCH('Disposed Waste by Resin'!I$1,'Resin Fractions'!$A$24:$I$24,0)))*$E902</f>
        <v>5767.4942972908657</v>
      </c>
      <c r="J902" s="9">
        <f>(INDEX('Resin Fractions'!$A$24:$I$41,MATCH('Disposed Waste by Resin'!$A902,'Resin Fractions'!$A$24:$A$41,0),MATCH('Disposed Waste by Resin'!J$1,'Resin Fractions'!$A$24:$I$24,0)))*$E902</f>
        <v>315.28082322644786</v>
      </c>
      <c r="K902" s="9">
        <f>(INDEX('Resin Fractions'!$A$24:$I$41,MATCH('Disposed Waste by Resin'!$A902,'Resin Fractions'!$A$24:$A$41,0),MATCH('Disposed Waste by Resin'!K$1,'Resin Fractions'!$A$24:$I$24,0)))*$E902</f>
        <v>1708.1051810487804</v>
      </c>
      <c r="L902" s="9">
        <f>(INDEX('Resin Fractions'!$A$24:$I$41,MATCH('Disposed Waste by Resin'!$A902,'Resin Fractions'!$A$24:$A$41,0),MATCH('Disposed Waste by Resin'!L$1,'Resin Fractions'!$A$24:$I$24,0)))*$E902</f>
        <v>915.16031935882995</v>
      </c>
      <c r="M902" s="9">
        <f>(INDEX('Resin Fractions'!$A$24:$I$41,MATCH('Disposed Waste by Resin'!$A902,'Resin Fractions'!$A$24:$A$41,0),MATCH('Disposed Waste by Resin'!M$1,'Resin Fractions'!$A$24:$I$24,0)))*$E902</f>
        <v>16265.287819149413</v>
      </c>
    </row>
    <row r="903" spans="1:13" x14ac:dyDescent="0.2">
      <c r="A903" s="37">
        <f>'DRS County Waste Raw'!A902</f>
        <v>2006</v>
      </c>
      <c r="B903" s="63" t="str">
        <f>'DRS County Waste Raw'!B902</f>
        <v>sierra</v>
      </c>
      <c r="C903" s="63" t="str">
        <f>'DRS County Waste Raw'!C902</f>
        <v>Mountain </v>
      </c>
      <c r="D903" s="63">
        <f>'DRS County Waste Raw'!D902</f>
        <v>3427</v>
      </c>
      <c r="E903" s="68">
        <f>'DRS County Waste Raw'!E902</f>
        <v>3140.68058076225</v>
      </c>
      <c r="F903" s="9">
        <f>(INDEX('Resin Fractions'!$A$24:$I$41,MATCH('Disposed Waste by Resin'!$A903,'Resin Fractions'!$A$24:$A$41,0),MATCH('Disposed Waste by Resin'!F$1,'Resin Fractions'!$A$24:$I$24,0)))*$E903</f>
        <v>25.255111975523278</v>
      </c>
      <c r="G903" s="9">
        <f>(INDEX('Resin Fractions'!$A$24:$I$41,MATCH('Disposed Waste by Resin'!$A903,'Resin Fractions'!$A$24:$A$41,0),MATCH('Disposed Waste by Resin'!G$1,'Resin Fractions'!$A$24:$I$24,0)))*$E903</f>
        <v>49.689277504778232</v>
      </c>
      <c r="H903" s="9">
        <f>(INDEX('Resin Fractions'!$A$24:$I$41,MATCH('Disposed Waste by Resin'!$A903,'Resin Fractions'!$A$24:$A$41,0),MATCH('Disposed Waste by Resin'!H$1,'Resin Fractions'!$A$24:$I$24,0)))*$E903</f>
        <v>64.286668104357588</v>
      </c>
      <c r="I903" s="9">
        <f>(INDEX('Resin Fractions'!$A$24:$I$41,MATCH('Disposed Waste by Resin'!$A903,'Resin Fractions'!$A$24:$A$41,0),MATCH('Disposed Waste by Resin'!I$1,'Resin Fractions'!$A$24:$I$24,0)))*$E903</f>
        <v>106.22940480288953</v>
      </c>
      <c r="J903" s="9">
        <f>(INDEX('Resin Fractions'!$A$24:$I$41,MATCH('Disposed Waste by Resin'!$A903,'Resin Fractions'!$A$24:$A$41,0),MATCH('Disposed Waste by Resin'!J$1,'Resin Fractions'!$A$24:$I$24,0)))*$E903</f>
        <v>5.807044180839962</v>
      </c>
      <c r="K903" s="9">
        <f>(INDEX('Resin Fractions'!$A$24:$I$41,MATCH('Disposed Waste by Resin'!$A903,'Resin Fractions'!$A$24:$A$41,0),MATCH('Disposed Waste by Resin'!K$1,'Resin Fractions'!$A$24:$I$24,0)))*$E903</f>
        <v>31.460975489611808</v>
      </c>
      <c r="L903" s="9">
        <f>(INDEX('Resin Fractions'!$A$24:$I$41,MATCH('Disposed Waste by Resin'!$A903,'Resin Fractions'!$A$24:$A$41,0),MATCH('Disposed Waste by Resin'!L$1,'Resin Fractions'!$A$24:$I$24,0)))*$E903</f>
        <v>16.85600904198137</v>
      </c>
      <c r="M903" s="9">
        <f>(INDEX('Resin Fractions'!$A$24:$I$41,MATCH('Disposed Waste by Resin'!$A903,'Resin Fractions'!$A$24:$A$41,0),MATCH('Disposed Waste by Resin'!M$1,'Resin Fractions'!$A$24:$I$24,0)))*$E903</f>
        <v>299.58449109998179</v>
      </c>
    </row>
    <row r="904" spans="1:13" x14ac:dyDescent="0.2">
      <c r="A904" s="37">
        <f>'DRS County Waste Raw'!A903</f>
        <v>2006</v>
      </c>
      <c r="B904" s="63" t="str">
        <f>'DRS County Waste Raw'!B903</f>
        <v>siskiyou</v>
      </c>
      <c r="C904" s="63" t="str">
        <f>'DRS County Waste Raw'!C903</f>
        <v>Mountain </v>
      </c>
      <c r="D904" s="63">
        <f>'DRS County Waste Raw'!D903</f>
        <v>44918</v>
      </c>
      <c r="E904" s="68">
        <f>'DRS County Waste Raw'!E903</f>
        <v>31258.647912885659</v>
      </c>
      <c r="F904" s="9">
        <f>(INDEX('Resin Fractions'!$A$24:$I$41,MATCH('Disposed Waste by Resin'!$A904,'Resin Fractions'!$A$24:$A$41,0),MATCH('Disposed Waste by Resin'!F$1,'Resin Fractions'!$A$24:$I$24,0)))*$E904</f>
        <v>251.35973969431345</v>
      </c>
      <c r="G904" s="9">
        <f>(INDEX('Resin Fractions'!$A$24:$I$41,MATCH('Disposed Waste by Resin'!$A904,'Resin Fractions'!$A$24:$A$41,0),MATCH('Disposed Waste by Resin'!G$1,'Resin Fractions'!$A$24:$I$24,0)))*$E904</f>
        <v>494.54874210435071</v>
      </c>
      <c r="H904" s="9">
        <f>(INDEX('Resin Fractions'!$A$24:$I$41,MATCH('Disposed Waste by Resin'!$A904,'Resin Fractions'!$A$24:$A$41,0),MATCH('Disposed Waste by Resin'!H$1,'Resin Fractions'!$A$24:$I$24,0)))*$E904</f>
        <v>639.83403344982537</v>
      </c>
      <c r="I904" s="9">
        <f>(INDEX('Resin Fractions'!$A$24:$I$41,MATCH('Disposed Waste by Resin'!$A904,'Resin Fractions'!$A$24:$A$41,0),MATCH('Disposed Waste by Resin'!I$1,'Resin Fractions'!$A$24:$I$24,0)))*$E904</f>
        <v>1057.2828013993753</v>
      </c>
      <c r="J904" s="9">
        <f>(INDEX('Resin Fractions'!$A$24:$I$41,MATCH('Disposed Waste by Resin'!$A904,'Resin Fractions'!$A$24:$A$41,0),MATCH('Disposed Waste by Resin'!J$1,'Resin Fractions'!$A$24:$I$24,0)))*$E904</f>
        <v>57.796501361941274</v>
      </c>
      <c r="K904" s="9">
        <f>(INDEX('Resin Fractions'!$A$24:$I$41,MATCH('Disposed Waste by Resin'!$A904,'Resin Fractions'!$A$24:$A$41,0),MATCH('Disposed Waste by Resin'!K$1,'Resin Fractions'!$A$24:$I$24,0)))*$E904</f>
        <v>313.12562055801965</v>
      </c>
      <c r="L904" s="9">
        <f>(INDEX('Resin Fractions'!$A$24:$I$41,MATCH('Disposed Waste by Resin'!$A904,'Resin Fractions'!$A$24:$A$41,0),MATCH('Disposed Waste by Resin'!L$1,'Resin Fractions'!$A$24:$I$24,0)))*$E904</f>
        <v>167.76492811371281</v>
      </c>
      <c r="M904" s="9">
        <f>(INDEX('Resin Fractions'!$A$24:$I$41,MATCH('Disposed Waste by Resin'!$A904,'Resin Fractions'!$A$24:$A$41,0),MATCH('Disposed Waste by Resin'!M$1,'Resin Fractions'!$A$24:$I$24,0)))*$E904</f>
        <v>2981.7123666815392</v>
      </c>
    </row>
    <row r="905" spans="1:13" x14ac:dyDescent="0.2">
      <c r="A905" s="37">
        <f>'DRS County Waste Raw'!A904</f>
        <v>2006</v>
      </c>
      <c r="B905" s="63" t="str">
        <f>'DRS County Waste Raw'!B904</f>
        <v>solano</v>
      </c>
      <c r="C905" s="63" t="str">
        <f>'DRS County Waste Raw'!C904</f>
        <v>Bay Area </v>
      </c>
      <c r="D905" s="63">
        <f>'DRS County Waste Raw'!D904</f>
        <v>410964</v>
      </c>
      <c r="E905" s="68">
        <f>'DRS County Waste Raw'!E904</f>
        <v>422560.60798548092</v>
      </c>
      <c r="F905" s="9">
        <f>(INDEX('Resin Fractions'!$A$24:$I$41,MATCH('Disposed Waste by Resin'!$A905,'Resin Fractions'!$A$24:$A$41,0),MATCH('Disposed Waste by Resin'!F$1,'Resin Fractions'!$A$24:$I$24,0)))*$E905</f>
        <v>3397.9308613830585</v>
      </c>
      <c r="G905" s="9">
        <f>(INDEX('Resin Fractions'!$A$24:$I$41,MATCH('Disposed Waste by Resin'!$A905,'Resin Fractions'!$A$24:$A$41,0),MATCH('Disposed Waste by Resin'!G$1,'Resin Fractions'!$A$24:$I$24,0)))*$E905</f>
        <v>6685.4080740940608</v>
      </c>
      <c r="H905" s="9">
        <f>(INDEX('Resin Fractions'!$A$24:$I$41,MATCH('Disposed Waste by Resin'!$A905,'Resin Fractions'!$A$24:$A$41,0),MATCH('Disposed Waste by Resin'!H$1,'Resin Fractions'!$A$24:$I$24,0)))*$E905</f>
        <v>8649.4034846883915</v>
      </c>
      <c r="I905" s="9">
        <f>(INDEX('Resin Fractions'!$A$24:$I$41,MATCH('Disposed Waste by Resin'!$A905,'Resin Fractions'!$A$24:$A$41,0),MATCH('Disposed Waste by Resin'!I$1,'Resin Fractions'!$A$24:$I$24,0)))*$E905</f>
        <v>14292.558802191297</v>
      </c>
      <c r="J905" s="9">
        <f>(INDEX('Resin Fractions'!$A$24:$I$41,MATCH('Disposed Waste by Resin'!$A905,'Resin Fractions'!$A$24:$A$41,0),MATCH('Disposed Waste by Resin'!J$1,'Resin Fractions'!$A$24:$I$24,0)))*$E905</f>
        <v>781.30457923191091</v>
      </c>
      <c r="K905" s="9">
        <f>(INDEX('Resin Fractions'!$A$24:$I$41,MATCH('Disposed Waste by Resin'!$A905,'Resin Fractions'!$A$24:$A$41,0),MATCH('Disposed Waste by Resin'!K$1,'Resin Fractions'!$A$24:$I$24,0)))*$E905</f>
        <v>4232.8943007251492</v>
      </c>
      <c r="L905" s="9">
        <f>(INDEX('Resin Fractions'!$A$24:$I$41,MATCH('Disposed Waste by Resin'!$A905,'Resin Fractions'!$A$24:$A$41,0),MATCH('Disposed Waste by Resin'!L$1,'Resin Fractions'!$A$24:$I$24,0)))*$E905</f>
        <v>2267.8796031081006</v>
      </c>
      <c r="M905" s="9">
        <f>(INDEX('Resin Fractions'!$A$24:$I$41,MATCH('Disposed Waste by Resin'!$A905,'Resin Fractions'!$A$24:$A$41,0),MATCH('Disposed Waste by Resin'!M$1,'Resin Fractions'!$A$24:$I$24,0)))*$E905</f>
        <v>40307.379705421976</v>
      </c>
    </row>
    <row r="906" spans="1:13" x14ac:dyDescent="0.2">
      <c r="A906" s="37">
        <f>'DRS County Waste Raw'!A905</f>
        <v>2006</v>
      </c>
      <c r="B906" s="63" t="str">
        <f>'DRS County Waste Raw'!B905</f>
        <v>sonoma</v>
      </c>
      <c r="C906" s="63" t="str">
        <f>'DRS County Waste Raw'!C905</f>
        <v>Bay Area </v>
      </c>
      <c r="D906" s="63">
        <f>'DRS County Waste Raw'!D905</f>
        <v>469751</v>
      </c>
      <c r="E906" s="68">
        <f>'DRS County Waste Raw'!E905</f>
        <v>452868.21234119782</v>
      </c>
      <c r="F906" s="9">
        <f>(INDEX('Resin Fractions'!$A$24:$I$41,MATCH('Disposed Waste by Resin'!$A906,'Resin Fractions'!$A$24:$A$41,0),MATCH('Disposed Waste by Resin'!F$1,'Resin Fractions'!$A$24:$I$24,0)))*$E906</f>
        <v>3641.6429874750784</v>
      </c>
      <c r="G906" s="9">
        <f>(INDEX('Resin Fractions'!$A$24:$I$41,MATCH('Disposed Waste by Resin'!$A906,'Resin Fractions'!$A$24:$A$41,0),MATCH('Disposed Waste by Resin'!G$1,'Resin Fractions'!$A$24:$I$24,0)))*$E906</f>
        <v>7164.9101834651265</v>
      </c>
      <c r="H906" s="9">
        <f>(INDEX('Resin Fractions'!$A$24:$I$41,MATCH('Disposed Waste by Resin'!$A906,'Resin Fractions'!$A$24:$A$41,0),MATCH('Disposed Waste by Resin'!H$1,'Resin Fractions'!$A$24:$I$24,0)))*$E906</f>
        <v>9269.77058415996</v>
      </c>
      <c r="I906" s="9">
        <f>(INDEX('Resin Fractions'!$A$24:$I$41,MATCH('Disposed Waste by Resin'!$A906,'Resin Fractions'!$A$24:$A$41,0),MATCH('Disposed Waste by Resin'!I$1,'Resin Fractions'!$A$24:$I$24,0)))*$E906</f>
        <v>15317.67380160581</v>
      </c>
      <c r="J906" s="9">
        <f>(INDEX('Resin Fractions'!$A$24:$I$41,MATCH('Disposed Waste by Resin'!$A906,'Resin Fractions'!$A$24:$A$41,0),MATCH('Disposed Waste by Resin'!J$1,'Resin Fractions'!$A$24:$I$24,0)))*$E906</f>
        <v>837.34262352941494</v>
      </c>
      <c r="K906" s="9">
        <f>(INDEX('Resin Fractions'!$A$24:$I$41,MATCH('Disposed Waste by Resin'!$A906,'Resin Fractions'!$A$24:$A$41,0),MATCH('Disposed Waste by Resin'!K$1,'Resin Fractions'!$A$24:$I$24,0)))*$E906</f>
        <v>4536.4930823473933</v>
      </c>
      <c r="L906" s="9">
        <f>(INDEX('Resin Fractions'!$A$24:$I$41,MATCH('Disposed Waste by Resin'!$A906,'Resin Fractions'!$A$24:$A$41,0),MATCH('Disposed Waste by Resin'!L$1,'Resin Fractions'!$A$24:$I$24,0)))*$E906</f>
        <v>2430.5402876075</v>
      </c>
      <c r="M906" s="9">
        <f>(INDEX('Resin Fractions'!$A$24:$I$41,MATCH('Disposed Waste by Resin'!$A906,'Resin Fractions'!$A$24:$A$41,0),MATCH('Disposed Waste by Resin'!M$1,'Resin Fractions'!$A$24:$I$24,0)))*$E906</f>
        <v>43198.373550190285</v>
      </c>
    </row>
    <row r="907" spans="1:13" x14ac:dyDescent="0.2">
      <c r="A907" s="37">
        <f>'DRS County Waste Raw'!A906</f>
        <v>2006</v>
      </c>
      <c r="B907" s="63" t="str">
        <f>'DRS County Waste Raw'!B906</f>
        <v>stanislaus</v>
      </c>
      <c r="C907" s="63" t="str">
        <f>'DRS County Waste Raw'!C906</f>
        <v>Central Valley </v>
      </c>
      <c r="D907" s="63">
        <f>'DRS County Waste Raw'!D906</f>
        <v>500780</v>
      </c>
      <c r="E907" s="68">
        <f>'DRS County Waste Raw'!E906</f>
        <v>344056.388384755</v>
      </c>
      <c r="F907" s="9">
        <f>(INDEX('Resin Fractions'!$A$24:$I$41,MATCH('Disposed Waste by Resin'!$A907,'Resin Fractions'!$A$24:$A$41,0),MATCH('Disposed Waste by Resin'!F$1,'Resin Fractions'!$A$24:$I$24,0)))*$E907</f>
        <v>2766.6559495974693</v>
      </c>
      <c r="G907" s="9">
        <f>(INDEX('Resin Fractions'!$A$24:$I$41,MATCH('Disposed Waste by Resin'!$A907,'Resin Fractions'!$A$24:$A$41,0),MATCH('Disposed Waste by Resin'!G$1,'Resin Fractions'!$A$24:$I$24,0)))*$E907</f>
        <v>5443.3785671997985</v>
      </c>
      <c r="H907" s="9">
        <f>(INDEX('Resin Fractions'!$A$24:$I$41,MATCH('Disposed Waste by Resin'!$A907,'Resin Fractions'!$A$24:$A$41,0),MATCH('Disposed Waste by Resin'!H$1,'Resin Fractions'!$A$24:$I$24,0)))*$E907</f>
        <v>7042.4986815776574</v>
      </c>
      <c r="I907" s="9">
        <f>(INDEX('Resin Fractions'!$A$24:$I$41,MATCH('Disposed Waste by Resin'!$A907,'Resin Fractions'!$A$24:$A$41,0),MATCH('Disposed Waste by Resin'!I$1,'Resin Fractions'!$A$24:$I$24,0)))*$E907</f>
        <v>11637.256453463924</v>
      </c>
      <c r="J907" s="9">
        <f>(INDEX('Resin Fractions'!$A$24:$I$41,MATCH('Disposed Waste by Resin'!$A907,'Resin Fractions'!$A$24:$A$41,0),MATCH('Disposed Waste by Resin'!J$1,'Resin Fractions'!$A$24:$I$24,0)))*$E907</f>
        <v>636.15213221256602</v>
      </c>
      <c r="K907" s="9">
        <f>(INDEX('Resin Fractions'!$A$24:$I$41,MATCH('Disposed Waste by Resin'!$A907,'Resin Fractions'!$A$24:$A$41,0),MATCH('Disposed Waste by Resin'!K$1,'Resin Fractions'!$A$24:$I$24,0)))*$E907</f>
        <v>3446.4980833517448</v>
      </c>
      <c r="L907" s="9">
        <f>(INDEX('Resin Fractions'!$A$24:$I$41,MATCH('Disposed Waste by Resin'!$A907,'Resin Fractions'!$A$24:$A$41,0),MATCH('Disposed Waste by Resin'!L$1,'Resin Fractions'!$A$24:$I$24,0)))*$E907</f>
        <v>1846.5480472889581</v>
      </c>
      <c r="M907" s="9">
        <f>(INDEX('Resin Fractions'!$A$24:$I$41,MATCH('Disposed Waste by Resin'!$A907,'Resin Fractions'!$A$24:$A$41,0),MATCH('Disposed Waste by Resin'!M$1,'Resin Fractions'!$A$24:$I$24,0)))*$E907</f>
        <v>32818.987914692123</v>
      </c>
    </row>
    <row r="908" spans="1:13" x14ac:dyDescent="0.2">
      <c r="A908" s="37">
        <f>'DRS County Waste Raw'!A907</f>
        <v>2006</v>
      </c>
      <c r="B908" s="63" t="str">
        <f>'DRS County Waste Raw'!B907</f>
        <v>tehama</v>
      </c>
      <c r="C908" s="63" t="str">
        <f>'DRS County Waste Raw'!C907</f>
        <v>Central Valley </v>
      </c>
      <c r="D908" s="63">
        <f>'DRS County Waste Raw'!D907</f>
        <v>61000</v>
      </c>
      <c r="E908" s="68">
        <f>'DRS County Waste Raw'!E907</f>
        <v>49590.417422867511</v>
      </c>
      <c r="F908" s="9">
        <f>(INDEX('Resin Fractions'!$A$24:$I$41,MATCH('Disposed Waste by Resin'!$A908,'Resin Fractions'!$A$24:$A$41,0),MATCH('Disposed Waste by Resin'!F$1,'Resin Fractions'!$A$24:$I$24,0)))*$E908</f>
        <v>398.77074816169193</v>
      </c>
      <c r="G908" s="9">
        <f>(INDEX('Resin Fractions'!$A$24:$I$41,MATCH('Disposed Waste by Resin'!$A908,'Resin Fractions'!$A$24:$A$41,0),MATCH('Disposed Waste by Resin'!G$1,'Resin Fractions'!$A$24:$I$24,0)))*$E908</f>
        <v>784.57899475552767</v>
      </c>
      <c r="H908" s="9">
        <f>(INDEX('Resin Fractions'!$A$24:$I$41,MATCH('Disposed Waste by Resin'!$A908,'Resin Fractions'!$A$24:$A$41,0),MATCH('Disposed Waste by Resin'!H$1,'Resin Fractions'!$A$24:$I$24,0)))*$E908</f>
        <v>1015.0674747212595</v>
      </c>
      <c r="I908" s="9">
        <f>(INDEX('Resin Fractions'!$A$24:$I$41,MATCH('Disposed Waste by Resin'!$A908,'Resin Fractions'!$A$24:$A$41,0),MATCH('Disposed Waste by Resin'!I$1,'Resin Fractions'!$A$24:$I$24,0)))*$E908</f>
        <v>1677.3308814102686</v>
      </c>
      <c r="J908" s="9">
        <f>(INDEX('Resin Fractions'!$A$24:$I$41,MATCH('Disposed Waste by Resin'!$A908,'Resin Fractions'!$A$24:$A$41,0),MATCH('Disposed Waste by Resin'!J$1,'Resin Fractions'!$A$24:$I$24,0)))*$E908</f>
        <v>91.691510013729442</v>
      </c>
      <c r="K908" s="9">
        <f>(INDEX('Resin Fractions'!$A$24:$I$41,MATCH('Disposed Waste by Resin'!$A908,'Resin Fractions'!$A$24:$A$41,0),MATCH('Disposed Waste by Resin'!K$1,'Resin Fractions'!$A$24:$I$24,0)))*$E908</f>
        <v>496.75949748503183</v>
      </c>
      <c r="L908" s="9">
        <f>(INDEX('Resin Fractions'!$A$24:$I$41,MATCH('Disposed Waste by Resin'!$A908,'Resin Fractions'!$A$24:$A$41,0),MATCH('Disposed Waste by Resin'!L$1,'Resin Fractions'!$A$24:$I$24,0)))*$E908</f>
        <v>266.15139711935024</v>
      </c>
      <c r="M908" s="9">
        <f>(INDEX('Resin Fractions'!$A$24:$I$41,MATCH('Disposed Waste by Resin'!$A908,'Resin Fractions'!$A$24:$A$41,0),MATCH('Disposed Waste by Resin'!M$1,'Resin Fractions'!$A$24:$I$24,0)))*$E908</f>
        <v>4730.3505036668594</v>
      </c>
    </row>
    <row r="909" spans="1:13" x14ac:dyDescent="0.2">
      <c r="A909" s="37">
        <f>'DRS County Waste Raw'!A908</f>
        <v>2006</v>
      </c>
      <c r="B909" s="63" t="str">
        <f>'DRS County Waste Raw'!B908</f>
        <v>trinity</v>
      </c>
      <c r="C909" s="63" t="str">
        <f>'DRS County Waste Raw'!C908</f>
        <v>Mountain </v>
      </c>
      <c r="D909" s="63">
        <f>'DRS County Waste Raw'!D908</f>
        <v>13806</v>
      </c>
      <c r="E909" s="68">
        <f>'DRS County Waste Raw'!E908</f>
        <v>7595.7622504537203</v>
      </c>
      <c r="F909" s="9">
        <f>(INDEX('Resin Fractions'!$A$24:$I$41,MATCH('Disposed Waste by Resin'!$A909,'Resin Fractions'!$A$24:$A$41,0),MATCH('Disposed Waste by Resin'!F$1,'Resin Fractions'!$A$24:$I$24,0)))*$E909</f>
        <v>61.079699524267888</v>
      </c>
      <c r="G909" s="9">
        <f>(INDEX('Resin Fractions'!$A$24:$I$41,MATCH('Disposed Waste by Resin'!$A909,'Resin Fractions'!$A$24:$A$41,0),MATCH('Disposed Waste by Resin'!G$1,'Resin Fractions'!$A$24:$I$24,0)))*$E909</f>
        <v>120.17393320256437</v>
      </c>
      <c r="H909" s="9">
        <f>(INDEX('Resin Fractions'!$A$24:$I$41,MATCH('Disposed Waste by Resin'!$A909,'Resin Fractions'!$A$24:$A$41,0),MATCH('Disposed Waste by Resin'!H$1,'Resin Fractions'!$A$24:$I$24,0)))*$E909</f>
        <v>155.47784444733747</v>
      </c>
      <c r="I909" s="9">
        <f>(INDEX('Resin Fractions'!$A$24:$I$41,MATCH('Disposed Waste by Resin'!$A909,'Resin Fractions'!$A$24:$A$41,0),MATCH('Disposed Waste by Resin'!I$1,'Resin Fractions'!$A$24:$I$24,0)))*$E909</f>
        <v>256.9167039247655</v>
      </c>
      <c r="J909" s="9">
        <f>(INDEX('Resin Fractions'!$A$24:$I$41,MATCH('Disposed Waste by Resin'!$A909,'Resin Fractions'!$A$24:$A$41,0),MATCH('Disposed Waste by Resin'!J$1,'Resin Fractions'!$A$24:$I$24,0)))*$E909</f>
        <v>14.044384916353321</v>
      </c>
      <c r="K909" s="9">
        <f>(INDEX('Resin Fractions'!$A$24:$I$41,MATCH('Disposed Waste by Resin'!$A909,'Resin Fractions'!$A$24:$A$41,0),MATCH('Disposed Waste by Resin'!K$1,'Resin Fractions'!$A$24:$I$24,0)))*$E909</f>
        <v>76.088632333455749</v>
      </c>
      <c r="L909" s="9">
        <f>(INDEX('Resin Fractions'!$A$24:$I$41,MATCH('Disposed Waste by Resin'!$A909,'Resin Fractions'!$A$24:$A$41,0),MATCH('Disposed Waste by Resin'!L$1,'Resin Fractions'!$A$24:$I$24,0)))*$E909</f>
        <v>40.766398836813408</v>
      </c>
      <c r="M909" s="9">
        <f>(INDEX('Resin Fractions'!$A$24:$I$41,MATCH('Disposed Waste by Resin'!$A909,'Resin Fractions'!$A$24:$A$41,0),MATCH('Disposed Waste by Resin'!M$1,'Resin Fractions'!$A$24:$I$24,0)))*$E909</f>
        <v>724.54759718555783</v>
      </c>
    </row>
    <row r="910" spans="1:13" x14ac:dyDescent="0.2">
      <c r="A910" s="37">
        <f>'DRS County Waste Raw'!A909</f>
        <v>2006</v>
      </c>
      <c r="B910" s="63" t="str">
        <f>'DRS County Waste Raw'!B909</f>
        <v>tulare</v>
      </c>
      <c r="C910" s="63" t="str">
        <f>'DRS County Waste Raw'!C909</f>
        <v>Central Valley </v>
      </c>
      <c r="D910" s="63">
        <f>'DRS County Waste Raw'!D909</f>
        <v>412239</v>
      </c>
      <c r="E910" s="68">
        <f>'DRS County Waste Raw'!E909</f>
        <v>392095.29945553542</v>
      </c>
      <c r="F910" s="9">
        <f>(INDEX('Resin Fractions'!$A$24:$I$41,MATCH('Disposed Waste by Resin'!$A910,'Resin Fractions'!$A$24:$A$41,0),MATCH('Disposed Waste by Resin'!F$1,'Resin Fractions'!$A$24:$I$24,0)))*$E910</f>
        <v>3152.9505908628703</v>
      </c>
      <c r="G910" s="9">
        <f>(INDEX('Resin Fractions'!$A$24:$I$41,MATCH('Disposed Waste by Resin'!$A910,'Resin Fractions'!$A$24:$A$41,0),MATCH('Disposed Waste by Resin'!G$1,'Resin Fractions'!$A$24:$I$24,0)))*$E910</f>
        <v>6203.410898359065</v>
      </c>
      <c r="H910" s="9">
        <f>(INDEX('Resin Fractions'!$A$24:$I$41,MATCH('Disposed Waste by Resin'!$A910,'Resin Fractions'!$A$24:$A$41,0),MATCH('Disposed Waste by Resin'!H$1,'Resin Fractions'!$A$24:$I$24,0)))*$E910</f>
        <v>8025.8083345932091</v>
      </c>
      <c r="I910" s="9">
        <f>(INDEX('Resin Fractions'!$A$24:$I$41,MATCH('Disposed Waste by Resin'!$A910,'Resin Fractions'!$A$24:$A$41,0),MATCH('Disposed Waste by Resin'!I$1,'Resin Fractions'!$A$24:$I$24,0)))*$E910</f>
        <v>13262.109665753791</v>
      </c>
      <c r="J910" s="9">
        <f>(INDEX('Resin Fractions'!$A$24:$I$41,MATCH('Disposed Waste by Resin'!$A910,'Resin Fractions'!$A$24:$A$41,0),MATCH('Disposed Waste by Resin'!J$1,'Resin Fractions'!$A$24:$I$24,0)))*$E910</f>
        <v>724.97494364274291</v>
      </c>
      <c r="K910" s="9">
        <f>(INDEX('Resin Fractions'!$A$24:$I$41,MATCH('Disposed Waste by Resin'!$A910,'Resin Fractions'!$A$24:$A$41,0),MATCH('Disposed Waste by Resin'!K$1,'Resin Fractions'!$A$24:$I$24,0)))*$E910</f>
        <v>3927.7157573180211</v>
      </c>
      <c r="L910" s="9">
        <f>(INDEX('Resin Fractions'!$A$24:$I$41,MATCH('Disposed Waste by Resin'!$A910,'Resin Fractions'!$A$24:$A$41,0),MATCH('Disposed Waste by Resin'!L$1,'Resin Fractions'!$A$24:$I$24,0)))*$E910</f>
        <v>2104.3725214924084</v>
      </c>
      <c r="M910" s="9">
        <f>(INDEX('Resin Fractions'!$A$24:$I$41,MATCH('Disposed Waste by Resin'!$A910,'Resin Fractions'!$A$24:$A$41,0),MATCH('Disposed Waste by Resin'!M$1,'Resin Fractions'!$A$24:$I$24,0)))*$E910</f>
        <v>37401.342712022109</v>
      </c>
    </row>
    <row r="911" spans="1:13" x14ac:dyDescent="0.2">
      <c r="A911" s="37">
        <f>'DRS County Waste Raw'!A910</f>
        <v>2006</v>
      </c>
      <c r="B911" s="63" t="str">
        <f>'DRS County Waste Raw'!B910</f>
        <v>tuolumne</v>
      </c>
      <c r="C911" s="63" t="str">
        <f>'DRS County Waste Raw'!C910</f>
        <v>Mountain </v>
      </c>
      <c r="D911" s="63">
        <f>'DRS County Waste Raw'!D910</f>
        <v>56506</v>
      </c>
      <c r="E911" s="68">
        <f>'DRS County Waste Raw'!E910</f>
        <v>44489.201451905617</v>
      </c>
      <c r="F911" s="9">
        <f>(INDEX('Resin Fractions'!$A$24:$I$41,MATCH('Disposed Waste by Resin'!$A911,'Resin Fractions'!$A$24:$A$41,0),MATCH('Disposed Waste by Resin'!F$1,'Resin Fractions'!$A$24:$I$24,0)))*$E911</f>
        <v>357.75040965700305</v>
      </c>
      <c r="G911" s="9">
        <f>(INDEX('Resin Fractions'!$A$24:$I$41,MATCH('Disposed Waste by Resin'!$A911,'Resin Fractions'!$A$24:$A$41,0),MATCH('Disposed Waste by Resin'!G$1,'Resin Fractions'!$A$24:$I$24,0)))*$E911</f>
        <v>703.87173100334655</v>
      </c>
      <c r="H911" s="9">
        <f>(INDEX('Resin Fractions'!$A$24:$I$41,MATCH('Disposed Waste by Resin'!$A911,'Resin Fractions'!$A$24:$A$41,0),MATCH('Disposed Waste by Resin'!H$1,'Resin Fractions'!$A$24:$I$24,0)))*$E911</f>
        <v>910.65055946326663</v>
      </c>
      <c r="I911" s="9">
        <f>(INDEX('Resin Fractions'!$A$24:$I$41,MATCH('Disposed Waste by Resin'!$A911,'Resin Fractions'!$A$24:$A$41,0),MATCH('Disposed Waste by Resin'!I$1,'Resin Fractions'!$A$24:$I$24,0)))*$E911</f>
        <v>1504.7889363027034</v>
      </c>
      <c r="J911" s="9">
        <f>(INDEX('Resin Fractions'!$A$24:$I$41,MATCH('Disposed Waste by Resin'!$A911,'Resin Fractions'!$A$24:$A$41,0),MATCH('Disposed Waste by Resin'!J$1,'Resin Fractions'!$A$24:$I$24,0)))*$E911</f>
        <v>82.259482223054661</v>
      </c>
      <c r="K911" s="9">
        <f>(INDEX('Resin Fractions'!$A$24:$I$41,MATCH('Disposed Waste by Resin'!$A911,'Resin Fractions'!$A$24:$A$41,0),MATCH('Disposed Waste by Resin'!K$1,'Resin Fractions'!$A$24:$I$24,0)))*$E911</f>
        <v>445.65935326383971</v>
      </c>
      <c r="L911" s="9">
        <f>(INDEX('Resin Fractions'!$A$24:$I$41,MATCH('Disposed Waste by Resin'!$A911,'Resin Fractions'!$A$24:$A$41,0),MATCH('Disposed Waste by Resin'!L$1,'Resin Fractions'!$A$24:$I$24,0)))*$E911</f>
        <v>238.77320939203784</v>
      </c>
      <c r="M911" s="9">
        <f>(INDEX('Resin Fractions'!$A$24:$I$41,MATCH('Disposed Waste by Resin'!$A911,'Resin Fractions'!$A$24:$A$41,0),MATCH('Disposed Waste by Resin'!M$1,'Resin Fractions'!$A$24:$I$24,0)))*$E911</f>
        <v>4243.753681305252</v>
      </c>
    </row>
    <row r="912" spans="1:13" x14ac:dyDescent="0.2">
      <c r="A912" s="37">
        <f>'DRS County Waste Raw'!A911</f>
        <v>2006</v>
      </c>
      <c r="B912" s="63" t="str">
        <f>'DRS County Waste Raw'!B911</f>
        <v>ventura</v>
      </c>
      <c r="C912" s="63" t="str">
        <f>'DRS County Waste Raw'!C911</f>
        <v>Southern </v>
      </c>
      <c r="D912" s="63">
        <f>'DRS County Waste Raw'!D911</f>
        <v>799049</v>
      </c>
      <c r="E912" s="68">
        <f>'DRS County Waste Raw'!E911</f>
        <v>935092.05989110691</v>
      </c>
      <c r="F912" s="9">
        <f>(INDEX('Resin Fractions'!$A$24:$I$41,MATCH('Disposed Waste by Resin'!$A912,'Resin Fractions'!$A$24:$A$41,0),MATCH('Disposed Waste by Resin'!F$1,'Resin Fractions'!$A$24:$I$24,0)))*$E912</f>
        <v>7519.3430445069343</v>
      </c>
      <c r="G912" s="9">
        <f>(INDEX('Resin Fractions'!$A$24:$I$41,MATCH('Disposed Waste by Resin'!$A912,'Resin Fractions'!$A$24:$A$41,0),MATCH('Disposed Waste by Resin'!G$1,'Resin Fractions'!$A$24:$I$24,0)))*$E912</f>
        <v>14794.261199643228</v>
      </c>
      <c r="H912" s="9">
        <f>(INDEX('Resin Fractions'!$A$24:$I$41,MATCH('Disposed Waste by Resin'!$A912,'Resin Fractions'!$A$24:$A$41,0),MATCH('Disposed Waste by Resin'!H$1,'Resin Fractions'!$A$24:$I$24,0)))*$E912</f>
        <v>19140.422387892078</v>
      </c>
      <c r="I912" s="9">
        <f>(INDEX('Resin Fractions'!$A$24:$I$41,MATCH('Disposed Waste by Resin'!$A912,'Resin Fractions'!$A$24:$A$41,0),MATCH('Disposed Waste by Resin'!I$1,'Resin Fractions'!$A$24:$I$24,0)))*$E912</f>
        <v>31628.26349377802</v>
      </c>
      <c r="J912" s="9">
        <f>(INDEX('Resin Fractions'!$A$24:$I$41,MATCH('Disposed Waste by Resin'!$A912,'Resin Fractions'!$A$24:$A$41,0),MATCH('Disposed Waste by Resin'!J$1,'Resin Fractions'!$A$24:$I$24,0)))*$E912</f>
        <v>1728.9631228981598</v>
      </c>
      <c r="K912" s="9">
        <f>(INDEX('Resin Fractions'!$A$24:$I$41,MATCH('Disposed Waste by Resin'!$A912,'Resin Fractions'!$A$24:$A$41,0),MATCH('Disposed Waste by Resin'!K$1,'Resin Fractions'!$A$24:$I$24,0)))*$E912</f>
        <v>9367.0488355185425</v>
      </c>
      <c r="L912" s="9">
        <f>(INDEX('Resin Fractions'!$A$24:$I$41,MATCH('Disposed Waste by Resin'!$A912,'Resin Fractions'!$A$24:$A$41,0),MATCH('Disposed Waste by Resin'!L$1,'Resin Fractions'!$A$24:$I$24,0)))*$E912</f>
        <v>5018.6320484663966</v>
      </c>
      <c r="M912" s="9">
        <f>(INDEX('Resin Fractions'!$A$24:$I$41,MATCH('Disposed Waste by Resin'!$A912,'Resin Fractions'!$A$24:$A$41,0),MATCH('Disposed Waste by Resin'!M$1,'Resin Fractions'!$A$24:$I$24,0)))*$E912</f>
        <v>89196.934132703376</v>
      </c>
    </row>
    <row r="913" spans="1:13" x14ac:dyDescent="0.2">
      <c r="A913" s="37">
        <f>'DRS County Waste Raw'!A912</f>
        <v>2006</v>
      </c>
      <c r="B913" s="63" t="str">
        <f>'DRS County Waste Raw'!B912</f>
        <v>yolo</v>
      </c>
      <c r="C913" s="63" t="str">
        <f>'DRS County Waste Raw'!C912</f>
        <v>Central Valley </v>
      </c>
      <c r="D913" s="63">
        <f>'DRS County Waste Raw'!D912</f>
        <v>189078</v>
      </c>
      <c r="E913" s="68">
        <f>'DRS County Waste Raw'!E912</f>
        <v>189078.1397459165</v>
      </c>
      <c r="F913" s="9">
        <f>(INDEX('Resin Fractions'!$A$24:$I$41,MATCH('Disposed Waste by Resin'!$A913,'Resin Fractions'!$A$24:$A$41,0),MATCH('Disposed Waste by Resin'!F$1,'Resin Fractions'!$A$24:$I$24,0)))*$E913</f>
        <v>1520.431469744628</v>
      </c>
      <c r="G913" s="9">
        <f>(INDEX('Resin Fractions'!$A$24:$I$41,MATCH('Disposed Waste by Resin'!$A913,'Resin Fractions'!$A$24:$A$41,0),MATCH('Disposed Waste by Resin'!G$1,'Resin Fractions'!$A$24:$I$24,0)))*$E913</f>
        <v>2991.4395667839162</v>
      </c>
      <c r="H913" s="9">
        <f>(INDEX('Resin Fractions'!$A$24:$I$41,MATCH('Disposed Waste by Resin'!$A913,'Resin Fractions'!$A$24:$A$41,0),MATCH('Disposed Waste by Resin'!H$1,'Resin Fractions'!$A$24:$I$24,0)))*$E913</f>
        <v>3870.2450959482749</v>
      </c>
      <c r="I913" s="9">
        <f>(INDEX('Resin Fractions'!$A$24:$I$41,MATCH('Disposed Waste by Resin'!$A913,'Resin Fractions'!$A$24:$A$41,0),MATCH('Disposed Waste by Resin'!I$1,'Resin Fractions'!$A$24:$I$24,0)))*$E913</f>
        <v>6395.3202912381012</v>
      </c>
      <c r="J913" s="9">
        <f>(INDEX('Resin Fractions'!$A$24:$I$41,MATCH('Disposed Waste by Resin'!$A913,'Resin Fractions'!$A$24:$A$41,0),MATCH('Disposed Waste by Resin'!J$1,'Resin Fractions'!$A$24:$I$24,0)))*$E913</f>
        <v>349.60101255158082</v>
      </c>
      <c r="K913" s="9">
        <f>(INDEX('Resin Fractions'!$A$24:$I$41,MATCH('Disposed Waste by Resin'!$A913,'Resin Fractions'!$A$24:$A$41,0),MATCH('Disposed Waste by Resin'!K$1,'Resin Fractions'!$A$24:$I$24,0)))*$E913</f>
        <v>1894.0425704558411</v>
      </c>
      <c r="L913" s="9">
        <f>(INDEX('Resin Fractions'!$A$24:$I$41,MATCH('Disposed Waste by Resin'!$A913,'Resin Fractions'!$A$24:$A$41,0),MATCH('Disposed Waste by Resin'!L$1,'Resin Fractions'!$A$24:$I$24,0)))*$E913</f>
        <v>1014.7809531221633</v>
      </c>
      <c r="M913" s="9">
        <f>(INDEX('Resin Fractions'!$A$24:$I$41,MATCH('Disposed Waste by Resin'!$A913,'Resin Fractions'!$A$24:$A$41,0),MATCH('Disposed Waste by Resin'!M$1,'Resin Fractions'!$A$24:$I$24,0)))*$E913</f>
        <v>18035.860959844507</v>
      </c>
    </row>
    <row r="914" spans="1:13" x14ac:dyDescent="0.2">
      <c r="A914" s="37">
        <f>'DRS County Waste Raw'!A913</f>
        <v>2006</v>
      </c>
      <c r="B914" s="63" t="str">
        <f>'DRS County Waste Raw'!B913</f>
        <v>yuba</v>
      </c>
      <c r="C914" s="63" t="str">
        <f>'DRS County Waste Raw'!C913</f>
        <v>Central Valley </v>
      </c>
      <c r="D914" s="63">
        <f>'DRS County Waste Raw'!D913</f>
        <v>68464</v>
      </c>
      <c r="E914" s="68">
        <f>'DRS County Waste Raw'!E913</f>
        <v>126723.4210526316</v>
      </c>
      <c r="F914" s="9">
        <f>(INDEX('Resin Fractions'!$A$24:$I$41,MATCH('Disposed Waste by Resin'!$A914,'Resin Fractions'!$A$24:$A$41,0),MATCH('Disposed Waste by Resin'!F$1,'Resin Fractions'!$A$24:$I$24,0)))*$E914</f>
        <v>1019.0193196370346</v>
      </c>
      <c r="G914" s="9">
        <f>(INDEX('Resin Fractions'!$A$24:$I$41,MATCH('Disposed Waste by Resin'!$A914,'Resin Fractions'!$A$24:$A$41,0),MATCH('Disposed Waste by Resin'!G$1,'Resin Fractions'!$A$24:$I$24,0)))*$E914</f>
        <v>2004.9142448961879</v>
      </c>
      <c r="H914" s="9">
        <f>(INDEX('Resin Fractions'!$A$24:$I$41,MATCH('Disposed Waste by Resin'!$A914,'Resin Fractions'!$A$24:$A$41,0),MATCH('Disposed Waste by Resin'!H$1,'Resin Fractions'!$A$24:$I$24,0)))*$E914</f>
        <v>2593.9048243747493</v>
      </c>
      <c r="I914" s="9">
        <f>(INDEX('Resin Fractions'!$A$24:$I$41,MATCH('Disposed Waste by Resin'!$A914,'Resin Fractions'!$A$24:$A$41,0),MATCH('Disposed Waste by Resin'!I$1,'Resin Fractions'!$A$24:$I$24,0)))*$E914</f>
        <v>4286.2536468894332</v>
      </c>
      <c r="J914" s="9">
        <f>(INDEX('Resin Fractions'!$A$24:$I$41,MATCH('Disposed Waste by Resin'!$A914,'Resin Fractions'!$A$24:$A$41,0),MATCH('Disposed Waste by Resin'!J$1,'Resin Fractions'!$A$24:$I$24,0)))*$E914</f>
        <v>234.30861110403495</v>
      </c>
      <c r="K914" s="9">
        <f>(INDEX('Resin Fractions'!$A$24:$I$41,MATCH('Disposed Waste by Resin'!$A914,'Resin Fractions'!$A$24:$A$41,0),MATCH('Disposed Waste by Resin'!K$1,'Resin Fractions'!$A$24:$I$24,0)))*$E914</f>
        <v>1269.4199047548429</v>
      </c>
      <c r="L914" s="9">
        <f>(INDEX('Resin Fractions'!$A$24:$I$41,MATCH('Disposed Waste by Resin'!$A914,'Resin Fractions'!$A$24:$A$41,0),MATCH('Disposed Waste by Resin'!L$1,'Resin Fractions'!$A$24:$I$24,0)))*$E914</f>
        <v>680.12364714132957</v>
      </c>
      <c r="M914" s="9">
        <f>(INDEX('Resin Fractions'!$A$24:$I$41,MATCH('Disposed Waste by Resin'!$A914,'Resin Fractions'!$A$24:$A$41,0),MATCH('Disposed Waste by Resin'!M$1,'Resin Fractions'!$A$24:$I$24,0)))*$E914</f>
        <v>12087.944198797613</v>
      </c>
    </row>
    <row r="915" spans="1:13" x14ac:dyDescent="0.2">
      <c r="A915" s="37">
        <f>'DRS County Waste Raw'!A914</f>
        <v>2005</v>
      </c>
      <c r="B915" s="63" t="str">
        <f>'DRS County Waste Raw'!B914</f>
        <v>alameda</v>
      </c>
      <c r="C915" s="63" t="str">
        <f>'DRS County Waste Raw'!C914</f>
        <v>Bay Area </v>
      </c>
      <c r="D915" s="63">
        <f>'DRS County Waste Raw'!D914</f>
        <v>1462736</v>
      </c>
      <c r="E915" s="68">
        <f>'DRS County Waste Raw'!E914</f>
        <v>1505919.4555353899</v>
      </c>
      <c r="F915" s="9">
        <f>(INDEX('Resin Fractions'!$A$24:$I$41,MATCH('Disposed Waste by Resin'!$A915,'Resin Fractions'!$A$24:$A$41,0),MATCH('Disposed Waste by Resin'!F$1,'Resin Fractions'!$A$24:$I$24,0)))*$E915</f>
        <v>11977.718805557231</v>
      </c>
      <c r="G915" s="9">
        <f>(INDEX('Resin Fractions'!$A$24:$I$41,MATCH('Disposed Waste by Resin'!$A915,'Resin Fractions'!$A$24:$A$41,0),MATCH('Disposed Waste by Resin'!G$1,'Resin Fractions'!$A$24:$I$24,0)))*$E915</f>
        <v>24084.970073667504</v>
      </c>
      <c r="H915" s="9">
        <f>(INDEX('Resin Fractions'!$A$24:$I$41,MATCH('Disposed Waste by Resin'!$A915,'Resin Fractions'!$A$24:$A$41,0),MATCH('Disposed Waste by Resin'!H$1,'Resin Fractions'!$A$24:$I$24,0)))*$E915</f>
        <v>30079.521309337735</v>
      </c>
      <c r="I915" s="9">
        <f>(INDEX('Resin Fractions'!$A$24:$I$41,MATCH('Disposed Waste by Resin'!$A915,'Resin Fractions'!$A$24:$A$41,0),MATCH('Disposed Waste by Resin'!I$1,'Resin Fractions'!$A$24:$I$24,0)))*$E915</f>
        <v>52312.093626193826</v>
      </c>
      <c r="J915" s="9">
        <f>(INDEX('Resin Fractions'!$A$24:$I$41,MATCH('Disposed Waste by Resin'!$A915,'Resin Fractions'!$A$24:$A$41,0),MATCH('Disposed Waste by Resin'!J$1,'Resin Fractions'!$A$24:$I$24,0)))*$E915</f>
        <v>2728.9241391854384</v>
      </c>
      <c r="K915" s="9">
        <f>(INDEX('Resin Fractions'!$A$24:$I$41,MATCH('Disposed Waste by Resin'!$A915,'Resin Fractions'!$A$24:$A$41,0),MATCH('Disposed Waste by Resin'!K$1,'Resin Fractions'!$A$24:$I$24,0)))*$E915</f>
        <v>14156.742280861998</v>
      </c>
      <c r="L915" s="9">
        <f>(INDEX('Resin Fractions'!$A$24:$I$41,MATCH('Disposed Waste by Resin'!$A915,'Resin Fractions'!$A$24:$A$41,0),MATCH('Disposed Waste by Resin'!L$1,'Resin Fractions'!$A$24:$I$24,0)))*$E915</f>
        <v>7952.5798363444856</v>
      </c>
      <c r="M915" s="9">
        <f>(INDEX('Resin Fractions'!$A$24:$I$41,MATCH('Disposed Waste by Resin'!$A915,'Resin Fractions'!$A$24:$A$41,0),MATCH('Disposed Waste by Resin'!M$1,'Resin Fractions'!$A$24:$I$24,0)))*$E915</f>
        <v>143292.55007114823</v>
      </c>
    </row>
    <row r="916" spans="1:13" x14ac:dyDescent="0.2">
      <c r="A916" s="37">
        <f>'DRS County Waste Raw'!A915</f>
        <v>2005</v>
      </c>
      <c r="B916" s="63" t="str">
        <f>'DRS County Waste Raw'!B915</f>
        <v>alpine</v>
      </c>
      <c r="C916" s="63" t="str">
        <f>'DRS County Waste Raw'!C915</f>
        <v>Mountain </v>
      </c>
      <c r="D916" s="63">
        <f>'DRS County Waste Raw'!D915</f>
        <v>1237</v>
      </c>
      <c r="E916" s="68">
        <f>'DRS County Waste Raw'!E915</f>
        <v>1734.5735027223229</v>
      </c>
      <c r="F916" s="9">
        <f>(INDEX('Resin Fractions'!$A$24:$I$41,MATCH('Disposed Waste by Resin'!$A916,'Resin Fractions'!$A$24:$A$41,0),MATCH('Disposed Waste by Resin'!F$1,'Resin Fractions'!$A$24:$I$24,0)))*$E916</f>
        <v>13.796377745708853</v>
      </c>
      <c r="G916" s="9">
        <f>(INDEX('Resin Fractions'!$A$24:$I$41,MATCH('Disposed Waste by Resin'!$A916,'Resin Fractions'!$A$24:$A$41,0),MATCH('Disposed Waste by Resin'!G$1,'Resin Fractions'!$A$24:$I$24,0)))*$E916</f>
        <v>27.74195575339785</v>
      </c>
      <c r="H916" s="9">
        <f>(INDEX('Resin Fractions'!$A$24:$I$41,MATCH('Disposed Waste by Resin'!$A916,'Resin Fractions'!$A$24:$A$41,0),MATCH('Disposed Waste by Resin'!H$1,'Resin Fractions'!$A$24:$I$24,0)))*$E916</f>
        <v>34.646700689047947</v>
      </c>
      <c r="I916" s="9">
        <f>(INDEX('Resin Fractions'!$A$24:$I$41,MATCH('Disposed Waste by Resin'!$A916,'Resin Fractions'!$A$24:$A$41,0),MATCH('Disposed Waste by Resin'!I$1,'Resin Fractions'!$A$24:$I$24,0)))*$E916</f>
        <v>60.254996469027759</v>
      </c>
      <c r="J916" s="9">
        <f>(INDEX('Resin Fractions'!$A$24:$I$41,MATCH('Disposed Waste by Resin'!$A916,'Resin Fractions'!$A$24:$A$41,0),MATCH('Disposed Waste by Resin'!J$1,'Resin Fractions'!$A$24:$I$24,0)))*$E916</f>
        <v>3.1432753494027392</v>
      </c>
      <c r="K916" s="9">
        <f>(INDEX('Resin Fractions'!$A$24:$I$41,MATCH('Disposed Waste by Resin'!$A916,'Resin Fractions'!$A$24:$A$41,0),MATCH('Disposed Waste by Resin'!K$1,'Resin Fractions'!$A$24:$I$24,0)))*$E916</f>
        <v>16.30625725366022</v>
      </c>
      <c r="L916" s="9">
        <f>(INDEX('Resin Fractions'!$A$24:$I$41,MATCH('Disposed Waste by Resin'!$A916,'Resin Fractions'!$A$24:$A$41,0),MATCH('Disposed Waste by Resin'!L$1,'Resin Fractions'!$A$24:$I$24,0)))*$E916</f>
        <v>9.1600744061725141</v>
      </c>
      <c r="M916" s="9">
        <f>(INDEX('Resin Fractions'!$A$24:$I$41,MATCH('Disposed Waste by Resin'!$A916,'Resin Fractions'!$A$24:$A$41,0),MATCH('Disposed Waste by Resin'!M$1,'Resin Fractions'!$A$24:$I$24,0)))*$E916</f>
        <v>165.04963766641788</v>
      </c>
    </row>
    <row r="917" spans="1:13" x14ac:dyDescent="0.2">
      <c r="A917" s="37">
        <f>'DRS County Waste Raw'!A916</f>
        <v>2005</v>
      </c>
      <c r="B917" s="63" t="str">
        <f>'DRS County Waste Raw'!B916</f>
        <v>amador</v>
      </c>
      <c r="C917" s="63" t="str">
        <f>'DRS County Waste Raw'!C916</f>
        <v>Mountain </v>
      </c>
      <c r="D917" s="63">
        <f>'DRS County Waste Raw'!D916</f>
        <v>37434</v>
      </c>
      <c r="E917" s="68">
        <f>'DRS County Waste Raw'!E916</f>
        <v>48684.927404718692</v>
      </c>
      <c r="F917" s="9">
        <f>(INDEX('Resin Fractions'!$A$24:$I$41,MATCH('Disposed Waste by Resin'!$A917,'Resin Fractions'!$A$24:$A$41,0),MATCH('Disposed Waste by Resin'!F$1,'Resin Fractions'!$A$24:$I$24,0)))*$E917</f>
        <v>387.22812722767412</v>
      </c>
      <c r="G917" s="9">
        <f>(INDEX('Resin Fractions'!$A$24:$I$41,MATCH('Disposed Waste by Resin'!$A917,'Resin Fractions'!$A$24:$A$41,0),MATCH('Disposed Waste by Resin'!G$1,'Resin Fractions'!$A$24:$I$24,0)))*$E917</f>
        <v>778.64391436821336</v>
      </c>
      <c r="H917" s="9">
        <f>(INDEX('Resin Fractions'!$A$24:$I$41,MATCH('Disposed Waste by Resin'!$A917,'Resin Fractions'!$A$24:$A$41,0),MATCH('Disposed Waste by Resin'!H$1,'Resin Fractions'!$A$24:$I$24,0)))*$E917</f>
        <v>972.44198946427775</v>
      </c>
      <c r="I917" s="9">
        <f>(INDEX('Resin Fractions'!$A$24:$I$41,MATCH('Disposed Waste by Resin'!$A917,'Resin Fractions'!$A$24:$A$41,0),MATCH('Disposed Waste by Resin'!I$1,'Resin Fractions'!$A$24:$I$24,0)))*$E917</f>
        <v>1691.199666236228</v>
      </c>
      <c r="J917" s="9">
        <f>(INDEX('Resin Fractions'!$A$24:$I$41,MATCH('Disposed Waste by Resin'!$A917,'Resin Fractions'!$A$24:$A$41,0),MATCH('Disposed Waste by Resin'!J$1,'Resin Fractions'!$A$24:$I$24,0)))*$E917</f>
        <v>88.22349237927439</v>
      </c>
      <c r="K917" s="9">
        <f>(INDEX('Resin Fractions'!$A$24:$I$41,MATCH('Disposed Waste by Resin'!$A917,'Resin Fractions'!$A$24:$A$41,0),MATCH('Disposed Waste by Resin'!K$1,'Resin Fractions'!$A$24:$I$24,0)))*$E917</f>
        <v>457.67386011096062</v>
      </c>
      <c r="L917" s="9">
        <f>(INDEX('Resin Fractions'!$A$24:$I$41,MATCH('Disposed Waste by Resin'!$A917,'Resin Fractions'!$A$24:$A$41,0),MATCH('Disposed Waste by Resin'!L$1,'Resin Fractions'!$A$24:$I$24,0)))*$E917</f>
        <v>257.09925626468021</v>
      </c>
      <c r="M917" s="9">
        <f>(INDEX('Resin Fractions'!$A$24:$I$41,MATCH('Disposed Waste by Resin'!$A917,'Resin Fractions'!$A$24:$A$41,0),MATCH('Disposed Waste by Resin'!M$1,'Resin Fractions'!$A$24:$I$24,0)))*$E917</f>
        <v>4632.5103060513084</v>
      </c>
    </row>
    <row r="918" spans="1:13" x14ac:dyDescent="0.2">
      <c r="A918" s="37">
        <f>'DRS County Waste Raw'!A917</f>
        <v>2005</v>
      </c>
      <c r="B918" s="63" t="str">
        <f>'DRS County Waste Raw'!B917</f>
        <v>butte</v>
      </c>
      <c r="C918" s="63" t="str">
        <f>'DRS County Waste Raw'!C917</f>
        <v>Central Valley </v>
      </c>
      <c r="D918" s="63">
        <f>'DRS County Waste Raw'!D917</f>
        <v>212955</v>
      </c>
      <c r="E918" s="68">
        <f>'DRS County Waste Raw'!E917</f>
        <v>200104.61887477309</v>
      </c>
      <c r="F918" s="9">
        <f>(INDEX('Resin Fractions'!$A$24:$I$41,MATCH('Disposed Waste by Resin'!$A918,'Resin Fractions'!$A$24:$A$41,0),MATCH('Disposed Waste by Resin'!F$1,'Resin Fractions'!$A$24:$I$24,0)))*$E918</f>
        <v>1591.5836984276921</v>
      </c>
      <c r="G918" s="9">
        <f>(INDEX('Resin Fractions'!$A$24:$I$41,MATCH('Disposed Waste by Resin'!$A918,'Resin Fractions'!$A$24:$A$41,0),MATCH('Disposed Waste by Resin'!G$1,'Resin Fractions'!$A$24:$I$24,0)))*$E918</f>
        <v>3200.3795020286134</v>
      </c>
      <c r="H918" s="9">
        <f>(INDEX('Resin Fractions'!$A$24:$I$41,MATCH('Disposed Waste by Resin'!$A918,'Resin Fractions'!$A$24:$A$41,0),MATCH('Disposed Waste by Resin'!H$1,'Resin Fractions'!$A$24:$I$24,0)))*$E918</f>
        <v>3996.9276745951383</v>
      </c>
      <c r="I918" s="9">
        <f>(INDEX('Resin Fractions'!$A$24:$I$41,MATCH('Disposed Waste by Resin'!$A918,'Resin Fractions'!$A$24:$A$41,0),MATCH('Disposed Waste by Resin'!I$1,'Resin Fractions'!$A$24:$I$24,0)))*$E918</f>
        <v>6951.1629716540047</v>
      </c>
      <c r="J918" s="9">
        <f>(INDEX('Resin Fractions'!$A$24:$I$41,MATCH('Disposed Waste by Resin'!$A918,'Resin Fractions'!$A$24:$A$41,0),MATCH('Disposed Waste by Resin'!J$1,'Resin Fractions'!$A$24:$I$24,0)))*$E918</f>
        <v>362.61589077865352</v>
      </c>
      <c r="K918" s="9">
        <f>(INDEX('Resin Fractions'!$A$24:$I$41,MATCH('Disposed Waste by Resin'!$A918,'Resin Fractions'!$A$24:$A$41,0),MATCH('Disposed Waste by Resin'!K$1,'Resin Fractions'!$A$24:$I$24,0)))*$E918</f>
        <v>1881.1295041095927</v>
      </c>
      <c r="L918" s="9">
        <f>(INDEX('Resin Fractions'!$A$24:$I$41,MATCH('Disposed Waste by Resin'!$A918,'Resin Fractions'!$A$24:$A$41,0),MATCH('Disposed Waste by Resin'!L$1,'Resin Fractions'!$A$24:$I$24,0)))*$E918</f>
        <v>1056.728466700868</v>
      </c>
      <c r="M918" s="9">
        <f>(INDEX('Resin Fractions'!$A$24:$I$41,MATCH('Disposed Waste by Resin'!$A918,'Resin Fractions'!$A$24:$A$41,0),MATCH('Disposed Waste by Resin'!M$1,'Resin Fractions'!$A$24:$I$24,0)))*$E918</f>
        <v>19040.527708294565</v>
      </c>
    </row>
    <row r="919" spans="1:13" x14ac:dyDescent="0.2">
      <c r="A919" s="37">
        <f>'DRS County Waste Raw'!A918</f>
        <v>2005</v>
      </c>
      <c r="B919" s="63" t="str">
        <f>'DRS County Waste Raw'!B918</f>
        <v>calaveras</v>
      </c>
      <c r="C919" s="63" t="str">
        <f>'DRS County Waste Raw'!C918</f>
        <v>Mountain </v>
      </c>
      <c r="D919" s="63">
        <f>'DRS County Waste Raw'!D918</f>
        <v>44348</v>
      </c>
      <c r="E919" s="68">
        <f>'DRS County Waste Raw'!E918</f>
        <v>48271.606170598912</v>
      </c>
      <c r="F919" s="9">
        <f>(INDEX('Resin Fractions'!$A$24:$I$41,MATCH('Disposed Waste by Resin'!$A919,'Resin Fractions'!$A$24:$A$41,0),MATCH('Disposed Waste by Resin'!F$1,'Resin Fractions'!$A$24:$I$24,0)))*$E919</f>
        <v>383.94067018576175</v>
      </c>
      <c r="G919" s="9">
        <f>(INDEX('Resin Fractions'!$A$24:$I$41,MATCH('Disposed Waste by Resin'!$A919,'Resin Fractions'!$A$24:$A$41,0),MATCH('Disposed Waste by Resin'!G$1,'Resin Fractions'!$A$24:$I$24,0)))*$E919</f>
        <v>772.03344823870384</v>
      </c>
      <c r="H919" s="9">
        <f>(INDEX('Resin Fractions'!$A$24:$I$41,MATCH('Disposed Waste by Resin'!$A919,'Resin Fractions'!$A$24:$A$41,0),MATCH('Disposed Waste by Resin'!H$1,'Resin Fractions'!$A$24:$I$24,0)))*$E919</f>
        <v>964.18623260848517</v>
      </c>
      <c r="I919" s="9">
        <f>(INDEX('Resin Fractions'!$A$24:$I$41,MATCH('Disposed Waste by Resin'!$A919,'Resin Fractions'!$A$24:$A$41,0),MATCH('Disposed Waste by Resin'!I$1,'Resin Fractions'!$A$24:$I$24,0)))*$E919</f>
        <v>1676.8418604336057</v>
      </c>
      <c r="J919" s="9">
        <f>(INDEX('Resin Fractions'!$A$24:$I$41,MATCH('Disposed Waste by Resin'!$A919,'Resin Fractions'!$A$24:$A$41,0),MATCH('Disposed Waste by Resin'!J$1,'Resin Fractions'!$A$24:$I$24,0)))*$E919</f>
        <v>87.47449993556738</v>
      </c>
      <c r="K919" s="9">
        <f>(INDEX('Resin Fractions'!$A$24:$I$41,MATCH('Disposed Waste by Resin'!$A919,'Resin Fractions'!$A$24:$A$41,0),MATCH('Disposed Waste by Resin'!K$1,'Resin Fractions'!$A$24:$I$24,0)))*$E919</f>
        <v>453.78833876442798</v>
      </c>
      <c r="L919" s="9">
        <f>(INDEX('Resin Fractions'!$A$24:$I$41,MATCH('Disposed Waste by Resin'!$A919,'Resin Fractions'!$A$24:$A$41,0),MATCH('Disposed Waste by Resin'!L$1,'Resin Fractions'!$A$24:$I$24,0)))*$E919</f>
        <v>254.91655645274017</v>
      </c>
      <c r="M919" s="9">
        <f>(INDEX('Resin Fractions'!$A$24:$I$41,MATCH('Disposed Waste by Resin'!$A919,'Resin Fractions'!$A$24:$A$41,0),MATCH('Disposed Waste by Resin'!M$1,'Resin Fractions'!$A$24:$I$24,0)))*$E919</f>
        <v>4593.1816066192923</v>
      </c>
    </row>
    <row r="920" spans="1:13" x14ac:dyDescent="0.2">
      <c r="A920" s="37">
        <f>'DRS County Waste Raw'!A919</f>
        <v>2005</v>
      </c>
      <c r="B920" s="63" t="str">
        <f>'DRS County Waste Raw'!B919</f>
        <v>colusa</v>
      </c>
      <c r="C920" s="63" t="str">
        <f>'DRS County Waste Raw'!C919</f>
        <v>Central Valley </v>
      </c>
      <c r="D920" s="63">
        <f>'DRS County Waste Raw'!D919</f>
        <v>20374</v>
      </c>
      <c r="E920" s="68">
        <f>'DRS County Waste Raw'!E919</f>
        <v>21832.640653357528</v>
      </c>
      <c r="F920" s="9">
        <f>(INDEX('Resin Fractions'!$A$24:$I$41,MATCH('Disposed Waste by Resin'!$A920,'Resin Fractions'!$A$24:$A$41,0),MATCH('Disposed Waste by Resin'!F$1,'Resin Fractions'!$A$24:$I$24,0)))*$E920</f>
        <v>173.65153864468965</v>
      </c>
      <c r="G920" s="9">
        <f>(INDEX('Resin Fractions'!$A$24:$I$41,MATCH('Disposed Waste by Resin'!$A920,'Resin Fractions'!$A$24:$A$41,0),MATCH('Disposed Waste by Resin'!G$1,'Resin Fractions'!$A$24:$I$24,0)))*$E920</f>
        <v>349.18102348196612</v>
      </c>
      <c r="H920" s="9">
        <f>(INDEX('Resin Fractions'!$A$24:$I$41,MATCH('Disposed Waste by Resin'!$A920,'Resin Fractions'!$A$24:$A$41,0),MATCH('Disposed Waste by Resin'!H$1,'Resin Fractions'!$A$24:$I$24,0)))*$E920</f>
        <v>436.08931231870116</v>
      </c>
      <c r="I920" s="9">
        <f>(INDEX('Resin Fractions'!$A$24:$I$41,MATCH('Disposed Waste by Resin'!$A920,'Resin Fractions'!$A$24:$A$41,0),MATCH('Disposed Waste by Resin'!I$1,'Resin Fractions'!$A$24:$I$24,0)))*$E920</f>
        <v>758.41449406033269</v>
      </c>
      <c r="J920" s="9">
        <f>(INDEX('Resin Fractions'!$A$24:$I$41,MATCH('Disposed Waste by Resin'!$A920,'Resin Fractions'!$A$24:$A$41,0),MATCH('Disposed Waste by Resin'!J$1,'Resin Fractions'!$A$24:$I$24,0)))*$E920</f>
        <v>39.563616687538399</v>
      </c>
      <c r="K920" s="9">
        <f>(INDEX('Resin Fractions'!$A$24:$I$41,MATCH('Disposed Waste by Resin'!$A920,'Resin Fractions'!$A$24:$A$41,0),MATCH('Disposed Waste by Resin'!K$1,'Resin Fractions'!$A$24:$I$24,0)))*$E920</f>
        <v>205.24276109466166</v>
      </c>
      <c r="L920" s="9">
        <f>(INDEX('Resin Fractions'!$A$24:$I$41,MATCH('Disposed Waste by Resin'!$A920,'Resin Fractions'!$A$24:$A$41,0),MATCH('Disposed Waste by Resin'!L$1,'Resin Fractions'!$A$24:$I$24,0)))*$E920</f>
        <v>115.29555395266335</v>
      </c>
      <c r="M920" s="9">
        <f>(INDEX('Resin Fractions'!$A$24:$I$41,MATCH('Disposed Waste by Resin'!$A920,'Resin Fractions'!$A$24:$A$41,0),MATCH('Disposed Waste by Resin'!M$1,'Resin Fractions'!$A$24:$I$24,0)))*$E920</f>
        <v>2077.4383002405534</v>
      </c>
    </row>
    <row r="921" spans="1:13" x14ac:dyDescent="0.2">
      <c r="A921" s="37">
        <f>'DRS County Waste Raw'!A920</f>
        <v>2005</v>
      </c>
      <c r="B921" s="63" t="str">
        <f>'DRS County Waste Raw'!B920</f>
        <v>contracosta</v>
      </c>
      <c r="C921" s="63" t="str">
        <f>'DRS County Waste Raw'!C920</f>
        <v>Bay Area </v>
      </c>
      <c r="D921" s="63">
        <f>'DRS County Waste Raw'!D920</f>
        <v>1001216</v>
      </c>
      <c r="E921" s="68">
        <f>'DRS County Waste Raw'!E920</f>
        <v>985959.60980036284</v>
      </c>
      <c r="F921" s="9">
        <f>(INDEX('Resin Fractions'!$A$24:$I$41,MATCH('Disposed Waste by Resin'!$A921,'Resin Fractions'!$A$24:$A$41,0),MATCH('Disposed Waste by Resin'!F$1,'Resin Fractions'!$A$24:$I$24,0)))*$E921</f>
        <v>7842.0840612800921</v>
      </c>
      <c r="G921" s="9">
        <f>(INDEX('Resin Fractions'!$A$24:$I$41,MATCH('Disposed Waste by Resin'!$A921,'Resin Fractions'!$A$24:$A$41,0),MATCH('Disposed Waste by Resin'!G$1,'Resin Fractions'!$A$24:$I$24,0)))*$E921</f>
        <v>15768.975962558421</v>
      </c>
      <c r="H921" s="9">
        <f>(INDEX('Resin Fractions'!$A$24:$I$41,MATCH('Disposed Waste by Resin'!$A921,'Resin Fractions'!$A$24:$A$41,0),MATCH('Disposed Waste by Resin'!H$1,'Resin Fractions'!$A$24:$I$24,0)))*$E921</f>
        <v>19693.744565238052</v>
      </c>
      <c r="I921" s="9">
        <f>(INDEX('Resin Fractions'!$A$24:$I$41,MATCH('Disposed Waste by Resin'!$A921,'Resin Fractions'!$A$24:$A$41,0),MATCH('Disposed Waste by Resin'!I$1,'Resin Fractions'!$A$24:$I$24,0)))*$E921</f>
        <v>34249.913718781892</v>
      </c>
      <c r="J921" s="9">
        <f>(INDEX('Resin Fractions'!$A$24:$I$41,MATCH('Disposed Waste by Resin'!$A921,'Resin Fractions'!$A$24:$A$41,0),MATCH('Disposed Waste by Resin'!J$1,'Resin Fractions'!$A$24:$I$24,0)))*$E921</f>
        <v>1786.6885041932676</v>
      </c>
      <c r="K921" s="9">
        <f>(INDEX('Resin Fractions'!$A$24:$I$41,MATCH('Disposed Waste by Resin'!$A921,'Resin Fractions'!$A$24:$A$41,0),MATCH('Disposed Waste by Resin'!K$1,'Resin Fractions'!$A$24:$I$24,0)))*$E921</f>
        <v>9268.7401334625847</v>
      </c>
      <c r="L921" s="9">
        <f>(INDEX('Resin Fractions'!$A$24:$I$41,MATCH('Disposed Waste by Resin'!$A921,'Resin Fractions'!$A$24:$A$41,0),MATCH('Disposed Waste by Resin'!L$1,'Resin Fractions'!$A$24:$I$24,0)))*$E921</f>
        <v>5206.7343200375944</v>
      </c>
      <c r="M921" s="9">
        <f>(INDEX('Resin Fractions'!$A$24:$I$41,MATCH('Disposed Waste by Resin'!$A921,'Resin Fractions'!$A$24:$A$41,0),MATCH('Disposed Waste by Resin'!M$1,'Resin Fractions'!$A$24:$I$24,0)))*$E921</f>
        <v>93816.881265551914</v>
      </c>
    </row>
    <row r="922" spans="1:13" x14ac:dyDescent="0.2">
      <c r="A922" s="37">
        <f>'DRS County Waste Raw'!A921</f>
        <v>2005</v>
      </c>
      <c r="B922" s="63" t="str">
        <f>'DRS County Waste Raw'!B921</f>
        <v>delnorte</v>
      </c>
      <c r="C922" s="63" t="str">
        <f>'DRS County Waste Raw'!C921</f>
        <v>Coastal </v>
      </c>
      <c r="D922" s="63">
        <f>'DRS County Waste Raw'!D921</f>
        <v>28251</v>
      </c>
      <c r="E922" s="68">
        <f>'DRS County Waste Raw'!E921</f>
        <v>5226.1796733212341</v>
      </c>
      <c r="F922" s="9">
        <f>(INDEX('Resin Fractions'!$A$24:$I$41,MATCH('Disposed Waste by Resin'!$A922,'Resin Fractions'!$A$24:$A$41,0),MATCH('Disposed Waste by Resin'!F$1,'Resin Fractions'!$A$24:$I$24,0)))*$E922</f>
        <v>41.567767999986245</v>
      </c>
      <c r="G922" s="9">
        <f>(INDEX('Resin Fractions'!$A$24:$I$41,MATCH('Disposed Waste by Resin'!$A922,'Resin Fractions'!$A$24:$A$41,0),MATCH('Disposed Waste by Resin'!G$1,'Resin Fractions'!$A$24:$I$24,0)))*$E922</f>
        <v>83.585068622943538</v>
      </c>
      <c r="H922" s="9">
        <f>(INDEX('Resin Fractions'!$A$24:$I$41,MATCH('Disposed Waste by Resin'!$A922,'Resin Fractions'!$A$24:$A$41,0),MATCH('Disposed Waste by Resin'!H$1,'Resin Fractions'!$A$24:$I$24,0)))*$E922</f>
        <v>104.38870569887492</v>
      </c>
      <c r="I922" s="9">
        <f>(INDEX('Resin Fractions'!$A$24:$I$41,MATCH('Disposed Waste by Resin'!$A922,'Resin Fractions'!$A$24:$A$41,0),MATCH('Disposed Waste by Resin'!I$1,'Resin Fractions'!$A$24:$I$24,0)))*$E922</f>
        <v>181.54516788608325</v>
      </c>
      <c r="J922" s="9">
        <f>(INDEX('Resin Fractions'!$A$24:$I$41,MATCH('Disposed Waste by Resin'!$A922,'Resin Fractions'!$A$24:$A$41,0),MATCH('Disposed Waste by Resin'!J$1,'Resin Fractions'!$A$24:$I$24,0)))*$E922</f>
        <v>9.4705250097032323</v>
      </c>
      <c r="K922" s="9">
        <f>(INDEX('Resin Fractions'!$A$24:$I$41,MATCH('Disposed Waste by Resin'!$A922,'Resin Fractions'!$A$24:$A$41,0),MATCH('Disposed Waste by Resin'!K$1,'Resin Fractions'!$A$24:$I$24,0)))*$E922</f>
        <v>49.129904309779036</v>
      </c>
      <c r="L922" s="9">
        <f>(INDEX('Resin Fractions'!$A$24:$I$41,MATCH('Disposed Waste by Resin'!$A922,'Resin Fractions'!$A$24:$A$41,0),MATCH('Disposed Waste by Resin'!L$1,'Resin Fractions'!$A$24:$I$24,0)))*$E922</f>
        <v>27.598827373135784</v>
      </c>
      <c r="M922" s="9">
        <f>(INDEX('Resin Fractions'!$A$24:$I$41,MATCH('Disposed Waste by Resin'!$A922,'Resin Fractions'!$A$24:$A$41,0),MATCH('Disposed Waste by Resin'!M$1,'Resin Fractions'!$A$24:$I$24,0)))*$E922</f>
        <v>497.28596690050603</v>
      </c>
    </row>
    <row r="923" spans="1:13" x14ac:dyDescent="0.2">
      <c r="A923" s="37">
        <f>'DRS County Waste Raw'!A922</f>
        <v>2005</v>
      </c>
      <c r="B923" s="63" t="str">
        <f>'DRS County Waste Raw'!B922</f>
        <v>eldorado</v>
      </c>
      <c r="C923" s="63" t="str">
        <f>'DRS County Waste Raw'!C922</f>
        <v>Mountain </v>
      </c>
      <c r="D923" s="63">
        <f>'DRS County Waste Raw'!D922</f>
        <v>171739</v>
      </c>
      <c r="E923" s="68">
        <f>'DRS County Waste Raw'!E922</f>
        <v>55704.328493647903</v>
      </c>
      <c r="F923" s="9">
        <f>(INDEX('Resin Fractions'!$A$24:$I$41,MATCH('Disposed Waste by Resin'!$A923,'Resin Fractions'!$A$24:$A$41,0),MATCH('Disposed Waste by Resin'!F$1,'Resin Fractions'!$A$24:$I$24,0)))*$E923</f>
        <v>443.05874427533365</v>
      </c>
      <c r="G923" s="9">
        <f>(INDEX('Resin Fractions'!$A$24:$I$41,MATCH('Disposed Waste by Resin'!$A923,'Resin Fractions'!$A$24:$A$41,0),MATCH('Disposed Waste by Resin'!G$1,'Resin Fractions'!$A$24:$I$24,0)))*$E923</f>
        <v>890.90892597988932</v>
      </c>
      <c r="H923" s="9">
        <f>(INDEX('Resin Fractions'!$A$24:$I$41,MATCH('Disposed Waste by Resin'!$A923,'Resin Fractions'!$A$24:$A$41,0),MATCH('Disposed Waste by Resin'!H$1,'Resin Fractions'!$A$24:$I$24,0)))*$E923</f>
        <v>1112.6488404064944</v>
      </c>
      <c r="I923" s="9">
        <f>(INDEX('Resin Fractions'!$A$24:$I$41,MATCH('Disposed Waste by Resin'!$A923,'Resin Fractions'!$A$24:$A$41,0),MATCH('Disposed Waste by Resin'!I$1,'Resin Fractions'!$A$24:$I$24,0)))*$E923</f>
        <v>1935.0371208983192</v>
      </c>
      <c r="J923" s="9">
        <f>(INDEX('Resin Fractions'!$A$24:$I$41,MATCH('Disposed Waste by Resin'!$A923,'Resin Fractions'!$A$24:$A$41,0),MATCH('Disposed Waste by Resin'!J$1,'Resin Fractions'!$A$24:$I$24,0)))*$E923</f>
        <v>100.94357047096308</v>
      </c>
      <c r="K923" s="9">
        <f>(INDEX('Resin Fractions'!$A$24:$I$41,MATCH('Disposed Waste by Resin'!$A923,'Resin Fractions'!$A$24:$A$41,0),MATCH('Disposed Waste by Resin'!K$1,'Resin Fractions'!$A$24:$I$24,0)))*$E923</f>
        <v>523.66135487152462</v>
      </c>
      <c r="L923" s="9">
        <f>(INDEX('Resin Fractions'!$A$24:$I$41,MATCH('Disposed Waste by Resin'!$A923,'Resin Fractions'!$A$24:$A$41,0),MATCH('Disposed Waste by Resin'!L$1,'Resin Fractions'!$A$24:$I$24,0)))*$E923</f>
        <v>294.1678706303714</v>
      </c>
      <c r="M923" s="9">
        <f>(INDEX('Resin Fractions'!$A$24:$I$41,MATCH('Disposed Waste by Resin'!$A923,'Resin Fractions'!$A$24:$A$41,0),MATCH('Disposed Waste by Resin'!M$1,'Resin Fractions'!$A$24:$I$24,0)))*$E923</f>
        <v>5300.426427532896</v>
      </c>
    </row>
    <row r="924" spans="1:13" x14ac:dyDescent="0.2">
      <c r="A924" s="37">
        <f>'DRS County Waste Raw'!A923</f>
        <v>2005</v>
      </c>
      <c r="B924" s="63" t="str">
        <f>'DRS County Waste Raw'!B923</f>
        <v>fresno</v>
      </c>
      <c r="C924" s="63" t="str">
        <f>'DRS County Waste Raw'!C923</f>
        <v>Central Valley </v>
      </c>
      <c r="D924" s="63">
        <f>'DRS County Waste Raw'!D923</f>
        <v>866058</v>
      </c>
      <c r="E924" s="68">
        <f>'DRS County Waste Raw'!E923</f>
        <v>792377.77676951</v>
      </c>
      <c r="F924" s="9">
        <f>(INDEX('Resin Fractions'!$A$24:$I$41,MATCH('Disposed Waste by Resin'!$A924,'Resin Fractions'!$A$24:$A$41,0),MATCH('Disposed Waste by Resin'!F$1,'Resin Fractions'!$A$24:$I$24,0)))*$E924</f>
        <v>6302.3810224588397</v>
      </c>
      <c r="G924" s="9">
        <f>(INDEX('Resin Fractions'!$A$24:$I$41,MATCH('Disposed Waste by Resin'!$A924,'Resin Fractions'!$A$24:$A$41,0),MATCH('Disposed Waste by Resin'!G$1,'Resin Fractions'!$A$24:$I$24,0)))*$E924</f>
        <v>12672.918840634731</v>
      </c>
      <c r="H924" s="9">
        <f>(INDEX('Resin Fractions'!$A$24:$I$41,MATCH('Disposed Waste by Resin'!$A924,'Resin Fractions'!$A$24:$A$41,0),MATCH('Disposed Waste by Resin'!H$1,'Resin Fractions'!$A$24:$I$24,0)))*$E924</f>
        <v>15827.104254331094</v>
      </c>
      <c r="I924" s="9">
        <f>(INDEX('Resin Fractions'!$A$24:$I$41,MATCH('Disposed Waste by Resin'!$A924,'Resin Fractions'!$A$24:$A$41,0),MATCH('Disposed Waste by Resin'!I$1,'Resin Fractions'!$A$24:$I$24,0)))*$E924</f>
        <v>27525.33695830706</v>
      </c>
      <c r="J924" s="9">
        <f>(INDEX('Resin Fractions'!$A$24:$I$41,MATCH('Disposed Waste by Resin'!$A924,'Resin Fractions'!$A$24:$A$41,0),MATCH('Disposed Waste by Resin'!J$1,'Resin Fractions'!$A$24:$I$24,0)))*$E924</f>
        <v>1435.8927593585302</v>
      </c>
      <c r="K924" s="9">
        <f>(INDEX('Resin Fractions'!$A$24:$I$41,MATCH('Disposed Waste by Resin'!$A924,'Resin Fractions'!$A$24:$A$41,0),MATCH('Disposed Waste by Resin'!K$1,'Resin Fractions'!$A$24:$I$24,0)))*$E924</f>
        <v>7448.9295782557438</v>
      </c>
      <c r="L924" s="9">
        <f>(INDEX('Resin Fractions'!$A$24:$I$41,MATCH('Disposed Waste by Resin'!$A924,'Resin Fractions'!$A$24:$A$41,0),MATCH('Disposed Waste by Resin'!L$1,'Resin Fractions'!$A$24:$I$24,0)))*$E924</f>
        <v>4184.4519022196737</v>
      </c>
      <c r="M924" s="9">
        <f>(INDEX('Resin Fractions'!$A$24:$I$41,MATCH('Disposed Waste by Resin'!$A924,'Resin Fractions'!$A$24:$A$41,0),MATCH('Disposed Waste by Resin'!M$1,'Resin Fractions'!$A$24:$I$24,0)))*$E924</f>
        <v>75397.015315565674</v>
      </c>
    </row>
    <row r="925" spans="1:13" x14ac:dyDescent="0.2">
      <c r="A925" s="37">
        <f>'DRS County Waste Raw'!A924</f>
        <v>2005</v>
      </c>
      <c r="B925" s="63" t="str">
        <f>'DRS County Waste Raw'!B924</f>
        <v>glenn</v>
      </c>
      <c r="C925" s="63" t="str">
        <f>'DRS County Waste Raw'!C924</f>
        <v>Central Valley </v>
      </c>
      <c r="D925" s="63">
        <f>'DRS County Waste Raw'!D924</f>
        <v>27394</v>
      </c>
      <c r="E925" s="68">
        <f>'DRS County Waste Raw'!E924</f>
        <v>21133.094373865701</v>
      </c>
      <c r="F925" s="9">
        <f>(INDEX('Resin Fractions'!$A$24:$I$41,MATCH('Disposed Waste by Resin'!$A925,'Resin Fractions'!$A$24:$A$41,0),MATCH('Disposed Waste by Resin'!F$1,'Resin Fractions'!$A$24:$I$24,0)))*$E925</f>
        <v>168.08751687949643</v>
      </c>
      <c r="G925" s="9">
        <f>(INDEX('Resin Fractions'!$A$24:$I$41,MATCH('Disposed Waste by Resin'!$A925,'Resin Fractions'!$A$24:$A$41,0),MATCH('Disposed Waste by Resin'!G$1,'Resin Fractions'!$A$24:$I$24,0)))*$E925</f>
        <v>337.99280810645251</v>
      </c>
      <c r="H925" s="9">
        <f>(INDEX('Resin Fractions'!$A$24:$I$41,MATCH('Disposed Waste by Resin'!$A925,'Resin Fractions'!$A$24:$A$41,0),MATCH('Disposed Waste by Resin'!H$1,'Resin Fractions'!$A$24:$I$24,0)))*$E925</f>
        <v>422.11644202773238</v>
      </c>
      <c r="I925" s="9">
        <f>(INDEX('Resin Fractions'!$A$24:$I$41,MATCH('Disposed Waste by Resin'!$A925,'Resin Fractions'!$A$24:$A$41,0),MATCH('Disposed Waste by Resin'!I$1,'Resin Fractions'!$A$24:$I$24,0)))*$E925</f>
        <v>734.11390458715823</v>
      </c>
      <c r="J925" s="9">
        <f>(INDEX('Resin Fractions'!$A$24:$I$41,MATCH('Disposed Waste by Resin'!$A925,'Resin Fractions'!$A$24:$A$41,0),MATCH('Disposed Waste by Resin'!J$1,'Resin Fractions'!$A$24:$I$24,0)))*$E925</f>
        <v>38.295946812124043</v>
      </c>
      <c r="K925" s="9">
        <f>(INDEX('Resin Fractions'!$A$24:$I$41,MATCH('Disposed Waste by Resin'!$A925,'Resin Fractions'!$A$24:$A$41,0),MATCH('Disposed Waste by Resin'!K$1,'Resin Fractions'!$A$24:$I$24,0)))*$E925</f>
        <v>198.66651536259442</v>
      </c>
      <c r="L925" s="9">
        <f>(INDEX('Resin Fractions'!$A$24:$I$41,MATCH('Disposed Waste by Resin'!$A925,'Resin Fractions'!$A$24:$A$41,0),MATCH('Disposed Waste by Resin'!L$1,'Resin Fractions'!$A$24:$I$24,0)))*$E925</f>
        <v>111.6013340417461</v>
      </c>
      <c r="M925" s="9">
        <f>(INDEX('Resin Fractions'!$A$24:$I$41,MATCH('Disposed Waste by Resin'!$A925,'Resin Fractions'!$A$24:$A$41,0),MATCH('Disposed Waste by Resin'!M$1,'Resin Fractions'!$A$24:$I$24,0)))*$E925</f>
        <v>2010.8744678173041</v>
      </c>
    </row>
    <row r="926" spans="1:13" x14ac:dyDescent="0.2">
      <c r="A926" s="37">
        <f>'DRS County Waste Raw'!A925</f>
        <v>2005</v>
      </c>
      <c r="B926" s="63" t="str">
        <f>'DRS County Waste Raw'!B925</f>
        <v>humboldt</v>
      </c>
      <c r="C926" s="63" t="str">
        <f>'DRS County Waste Raw'!C925</f>
        <v>Coastal </v>
      </c>
      <c r="D926" s="63">
        <f>'DRS County Waste Raw'!D925</f>
        <v>131467</v>
      </c>
      <c r="E926" s="68">
        <f>'DRS County Waste Raw'!E925</f>
        <v>73043.148820326678</v>
      </c>
      <c r="F926" s="9">
        <f>(INDEX('Resin Fractions'!$A$24:$I$41,MATCH('Disposed Waste by Resin'!$A926,'Resin Fractions'!$A$24:$A$41,0),MATCH('Disposed Waste by Resin'!F$1,'Resin Fractions'!$A$24:$I$24,0)))*$E926</f>
        <v>580.96752387816002</v>
      </c>
      <c r="G926" s="9">
        <f>(INDEX('Resin Fractions'!$A$24:$I$41,MATCH('Disposed Waste by Resin'!$A926,'Resin Fractions'!$A$24:$A$41,0),MATCH('Disposed Waste by Resin'!G$1,'Resin Fractions'!$A$24:$I$24,0)))*$E926</f>
        <v>1168.2178930337</v>
      </c>
      <c r="H926" s="9">
        <f>(INDEX('Resin Fractions'!$A$24:$I$41,MATCH('Disposed Waste by Resin'!$A926,'Resin Fractions'!$A$24:$A$41,0),MATCH('Disposed Waste by Resin'!H$1,'Resin Fractions'!$A$24:$I$24,0)))*$E926</f>
        <v>1458.9777317545988</v>
      </c>
      <c r="I926" s="9">
        <f>(INDEX('Resin Fractions'!$A$24:$I$41,MATCH('Disposed Waste by Resin'!$A926,'Resin Fractions'!$A$24:$A$41,0),MATCH('Disposed Waste by Resin'!I$1,'Resin Fractions'!$A$24:$I$24,0)))*$E926</f>
        <v>2537.3468851841535</v>
      </c>
      <c r="J926" s="9">
        <f>(INDEX('Resin Fractions'!$A$24:$I$41,MATCH('Disposed Waste by Resin'!$A926,'Resin Fractions'!$A$24:$A$41,0),MATCH('Disposed Waste by Resin'!J$1,'Resin Fractions'!$A$24:$I$24,0)))*$E926</f>
        <v>132.36379361805749</v>
      </c>
      <c r="K926" s="9">
        <f>(INDEX('Resin Fractions'!$A$24:$I$41,MATCH('Disposed Waste by Resin'!$A926,'Resin Fractions'!$A$24:$A$41,0),MATCH('Disposed Waste by Resin'!K$1,'Resin Fractions'!$A$24:$I$24,0)))*$E926</f>
        <v>686.65892417492114</v>
      </c>
      <c r="L926" s="9">
        <f>(INDEX('Resin Fractions'!$A$24:$I$41,MATCH('Disposed Waste by Resin'!$A926,'Resin Fractions'!$A$24:$A$41,0),MATCH('Disposed Waste by Resin'!L$1,'Resin Fractions'!$A$24:$I$24,0)))*$E926</f>
        <v>385.73209898873534</v>
      </c>
      <c r="M926" s="9">
        <f>(INDEX('Resin Fractions'!$A$24:$I$41,MATCH('Disposed Waste by Resin'!$A926,'Resin Fractions'!$A$24:$A$41,0),MATCH('Disposed Waste by Resin'!M$1,'Resin Fractions'!$A$24:$I$24,0)))*$E926</f>
        <v>6950.2648506323267</v>
      </c>
    </row>
    <row r="927" spans="1:13" x14ac:dyDescent="0.2">
      <c r="A927" s="37">
        <f>'DRS County Waste Raw'!A926</f>
        <v>2005</v>
      </c>
      <c r="B927" s="63" t="str">
        <f>'DRS County Waste Raw'!B926</f>
        <v>imperial</v>
      </c>
      <c r="C927" s="63" t="str">
        <f>'DRS County Waste Raw'!C926</f>
        <v>Southern </v>
      </c>
      <c r="D927" s="63">
        <f>'DRS County Waste Raw'!D926</f>
        <v>155793</v>
      </c>
      <c r="E927" s="68">
        <f>'DRS County Waste Raw'!E926</f>
        <v>247727.64065335749</v>
      </c>
      <c r="F927" s="9">
        <f>(INDEX('Resin Fractions'!$A$24:$I$41,MATCH('Disposed Waste by Resin'!$A927,'Resin Fractions'!$A$24:$A$41,0),MATCH('Disposed Waste by Resin'!F$1,'Resin Fractions'!$A$24:$I$24,0)))*$E927</f>
        <v>1970.365685364713</v>
      </c>
      <c r="G927" s="9">
        <f>(INDEX('Resin Fractions'!$A$24:$I$41,MATCH('Disposed Waste by Resin'!$A927,'Resin Fractions'!$A$24:$A$41,0),MATCH('Disposed Waste by Resin'!G$1,'Resin Fractions'!$A$24:$I$24,0)))*$E927</f>
        <v>3962.0397954385526</v>
      </c>
      <c r="H927" s="9">
        <f>(INDEX('Resin Fractions'!$A$24:$I$41,MATCH('Disposed Waste by Resin'!$A927,'Resin Fractions'!$A$24:$A$41,0),MATCH('Disposed Waste by Resin'!H$1,'Resin Fractions'!$A$24:$I$24,0)))*$E927</f>
        <v>4948.158959335201</v>
      </c>
      <c r="I927" s="9">
        <f>(INDEX('Resin Fractions'!$A$24:$I$41,MATCH('Disposed Waste by Resin'!$A927,'Resin Fractions'!$A$24:$A$41,0),MATCH('Disposed Waste by Resin'!I$1,'Resin Fractions'!$A$24:$I$24,0)))*$E927</f>
        <v>8605.4745385086026</v>
      </c>
      <c r="J927" s="9">
        <f>(INDEX('Resin Fractions'!$A$24:$I$41,MATCH('Disposed Waste by Resin'!$A927,'Resin Fractions'!$A$24:$A$41,0),MATCH('Disposed Waste by Resin'!J$1,'Resin Fractions'!$A$24:$I$24,0)))*$E927</f>
        <v>448.91507048234433</v>
      </c>
      <c r="K927" s="9">
        <f>(INDEX('Resin Fractions'!$A$24:$I$41,MATCH('Disposed Waste by Resin'!$A927,'Resin Fractions'!$A$24:$A$41,0),MATCH('Disposed Waste by Resin'!K$1,'Resin Fractions'!$A$24:$I$24,0)))*$E927</f>
        <v>2328.8206760890448</v>
      </c>
      <c r="L927" s="9">
        <f>(INDEX('Resin Fractions'!$A$24:$I$41,MATCH('Disposed Waste by Resin'!$A927,'Resin Fractions'!$A$24:$A$41,0),MATCH('Disposed Waste by Resin'!L$1,'Resin Fractions'!$A$24:$I$24,0)))*$E927</f>
        <v>1308.2199268517156</v>
      </c>
      <c r="M927" s="9">
        <f>(INDEX('Resin Fractions'!$A$24:$I$41,MATCH('Disposed Waste by Resin'!$A927,'Resin Fractions'!$A$24:$A$41,0),MATCH('Disposed Waste by Resin'!M$1,'Resin Fractions'!$A$24:$I$24,0)))*$E927</f>
        <v>23571.994652070174</v>
      </c>
    </row>
    <row r="928" spans="1:13" x14ac:dyDescent="0.2">
      <c r="A928" s="37">
        <f>'DRS County Waste Raw'!A927</f>
        <v>2005</v>
      </c>
      <c r="B928" s="63" t="str">
        <f>'DRS County Waste Raw'!B927</f>
        <v>inyo</v>
      </c>
      <c r="C928" s="63" t="str">
        <f>'DRS County Waste Raw'!C927</f>
        <v>Mountain </v>
      </c>
      <c r="D928" s="63">
        <f>'DRS County Waste Raw'!D927</f>
        <v>18511</v>
      </c>
      <c r="E928" s="68">
        <f>'DRS County Waste Raw'!E927</f>
        <v>18124.872958257711</v>
      </c>
      <c r="F928" s="9">
        <f>(INDEX('Resin Fractions'!$A$24:$I$41,MATCH('Disposed Waste by Resin'!$A928,'Resin Fractions'!$A$24:$A$41,0),MATCH('Disposed Waste by Resin'!F$1,'Resin Fractions'!$A$24:$I$24,0)))*$E928</f>
        <v>144.16085195159181</v>
      </c>
      <c r="G928" s="9">
        <f>(INDEX('Resin Fractions'!$A$24:$I$41,MATCH('Disposed Waste by Resin'!$A928,'Resin Fractions'!$A$24:$A$41,0),MATCH('Disposed Waste by Resin'!G$1,'Resin Fractions'!$A$24:$I$24,0)))*$E928</f>
        <v>289.88072448633261</v>
      </c>
      <c r="H928" s="9">
        <f>(INDEX('Resin Fractions'!$A$24:$I$41,MATCH('Disposed Waste by Resin'!$A928,'Resin Fractions'!$A$24:$A$41,0),MATCH('Disposed Waste by Resin'!H$1,'Resin Fractions'!$A$24:$I$24,0)))*$E928</f>
        <v>362.02965595070623</v>
      </c>
      <c r="I928" s="9">
        <f>(INDEX('Resin Fractions'!$A$24:$I$41,MATCH('Disposed Waste by Resin'!$A928,'Resin Fractions'!$A$24:$A$41,0),MATCH('Disposed Waste by Resin'!I$1,'Resin Fractions'!$A$24:$I$24,0)))*$E928</f>
        <v>629.61538060357702</v>
      </c>
      <c r="J928" s="9">
        <f>(INDEX('Resin Fractions'!$A$24:$I$41,MATCH('Disposed Waste by Resin'!$A928,'Resin Fractions'!$A$24:$A$41,0),MATCH('Disposed Waste by Resin'!J$1,'Resin Fractions'!$A$24:$I$24,0)))*$E928</f>
        <v>32.844653911370152</v>
      </c>
      <c r="K928" s="9">
        <f>(INDEX('Resin Fractions'!$A$24:$I$41,MATCH('Disposed Waste by Resin'!$A928,'Resin Fractions'!$A$24:$A$41,0),MATCH('Disposed Waste by Resin'!K$1,'Resin Fractions'!$A$24:$I$24,0)))*$E928</f>
        <v>170.38703789917881</v>
      </c>
      <c r="L928" s="9">
        <f>(INDEX('Resin Fractions'!$A$24:$I$41,MATCH('Disposed Waste by Resin'!$A928,'Resin Fractions'!$A$24:$A$41,0),MATCH('Disposed Waste by Resin'!L$1,'Resin Fractions'!$A$24:$I$24,0)))*$E928</f>
        <v>95.715277928261244</v>
      </c>
      <c r="M928" s="9">
        <f>(INDEX('Resin Fractions'!$A$24:$I$41,MATCH('Disposed Waste by Resin'!$A928,'Resin Fractions'!$A$24:$A$41,0),MATCH('Disposed Waste by Resin'!M$1,'Resin Fractions'!$A$24:$I$24,0)))*$E928</f>
        <v>1724.6335827310179</v>
      </c>
    </row>
    <row r="929" spans="1:13" x14ac:dyDescent="0.2">
      <c r="A929" s="37">
        <f>'DRS County Waste Raw'!A928</f>
        <v>2005</v>
      </c>
      <c r="B929" s="63" t="str">
        <f>'DRS County Waste Raw'!B928</f>
        <v>kern</v>
      </c>
      <c r="C929" s="63" t="str">
        <f>'DRS County Waste Raw'!C928</f>
        <v>Central Valley </v>
      </c>
      <c r="D929" s="63">
        <f>'DRS County Waste Raw'!D928</f>
        <v>750969</v>
      </c>
      <c r="E929" s="68">
        <f>'DRS County Waste Raw'!E928</f>
        <v>779786.1070780399</v>
      </c>
      <c r="F929" s="9">
        <f>(INDEX('Resin Fractions'!$A$24:$I$41,MATCH('Disposed Waste by Resin'!$A929,'Resin Fractions'!$A$24:$A$41,0),MATCH('Disposed Waste by Resin'!F$1,'Resin Fractions'!$A$24:$I$24,0)))*$E929</f>
        <v>6202.2299298472717</v>
      </c>
      <c r="G929" s="9">
        <f>(INDEX('Resin Fractions'!$A$24:$I$41,MATCH('Disposed Waste by Resin'!$A929,'Resin Fractions'!$A$24:$A$41,0),MATCH('Disposed Waste by Resin'!G$1,'Resin Fractions'!$A$24:$I$24,0)))*$E929</f>
        <v>12471.533576249032</v>
      </c>
      <c r="H929" s="9">
        <f>(INDEX('Resin Fractions'!$A$24:$I$41,MATCH('Disposed Waste by Resin'!$A929,'Resin Fractions'!$A$24:$A$41,0),MATCH('Disposed Waste by Resin'!H$1,'Resin Fractions'!$A$24:$I$24,0)))*$E929</f>
        <v>15575.595851665519</v>
      </c>
      <c r="I929" s="9">
        <f>(INDEX('Resin Fractions'!$A$24:$I$41,MATCH('Disposed Waste by Resin'!$A929,'Resin Fractions'!$A$24:$A$41,0),MATCH('Disposed Waste by Resin'!I$1,'Resin Fractions'!$A$24:$I$24,0)))*$E929</f>
        <v>27087.932021815217</v>
      </c>
      <c r="J929" s="9">
        <f>(INDEX('Resin Fractions'!$A$24:$I$41,MATCH('Disposed Waste by Resin'!$A929,'Resin Fractions'!$A$24:$A$41,0),MATCH('Disposed Waste by Resin'!J$1,'Resin Fractions'!$A$24:$I$24,0)))*$E929</f>
        <v>1413.0749975935187</v>
      </c>
      <c r="K929" s="9">
        <f>(INDEX('Resin Fractions'!$A$24:$I$41,MATCH('Disposed Waste by Resin'!$A929,'Resin Fractions'!$A$24:$A$41,0),MATCH('Disposed Waste by Resin'!K$1,'Resin Fractions'!$A$24:$I$24,0)))*$E929</f>
        <v>7330.5586905879773</v>
      </c>
      <c r="L929" s="9">
        <f>(INDEX('Resin Fractions'!$A$24:$I$41,MATCH('Disposed Waste by Resin'!$A929,'Resin Fractions'!$A$24:$A$41,0),MATCH('Disposed Waste by Resin'!L$1,'Resin Fractions'!$A$24:$I$24,0)))*$E929</f>
        <v>4117.9568063988318</v>
      </c>
      <c r="M929" s="9">
        <f>(INDEX('Resin Fractions'!$A$24:$I$41,MATCH('Disposed Waste by Resin'!$A929,'Resin Fractions'!$A$24:$A$41,0),MATCH('Disposed Waste by Resin'!M$1,'Resin Fractions'!$A$24:$I$24,0)))*$E929</f>
        <v>74198.881874157378</v>
      </c>
    </row>
    <row r="930" spans="1:13" x14ac:dyDescent="0.2">
      <c r="A930" s="37">
        <f>'DRS County Waste Raw'!A929</f>
        <v>2005</v>
      </c>
      <c r="B930" s="63" t="str">
        <f>'DRS County Waste Raw'!B929</f>
        <v>kings</v>
      </c>
      <c r="C930" s="63" t="str">
        <f>'DRS County Waste Raw'!C929</f>
        <v>Central Valley </v>
      </c>
      <c r="D930" s="63">
        <f>'DRS County Waste Raw'!D929</f>
        <v>143607</v>
      </c>
      <c r="E930" s="68">
        <f>'DRS County Waste Raw'!E929</f>
        <v>115569.945553539</v>
      </c>
      <c r="F930" s="9">
        <f>(INDEX('Resin Fractions'!$A$24:$I$41,MATCH('Disposed Waste by Resin'!$A930,'Resin Fractions'!$A$24:$A$41,0),MATCH('Disposed Waste by Resin'!F$1,'Resin Fractions'!$A$24:$I$24,0)))*$E930</f>
        <v>919.21537046728088</v>
      </c>
      <c r="G930" s="9">
        <f>(INDEX('Resin Fractions'!$A$24:$I$41,MATCH('Disposed Waste by Resin'!$A930,'Resin Fractions'!$A$24:$A$41,0),MATCH('Disposed Waste by Resin'!G$1,'Resin Fractions'!$A$24:$I$24,0)))*$E930</f>
        <v>1848.3715512412782</v>
      </c>
      <c r="H930" s="9">
        <f>(INDEX('Resin Fractions'!$A$24:$I$41,MATCH('Disposed Waste by Resin'!$A930,'Resin Fractions'!$A$24:$A$41,0),MATCH('Disposed Waste by Resin'!H$1,'Resin Fractions'!$A$24:$I$24,0)))*$E930</f>
        <v>2308.4160492240771</v>
      </c>
      <c r="I930" s="9">
        <f>(INDEX('Resin Fractions'!$A$24:$I$41,MATCH('Disposed Waste by Resin'!$A930,'Resin Fractions'!$A$24:$A$41,0),MATCH('Disposed Waste by Resin'!I$1,'Resin Fractions'!$A$24:$I$24,0)))*$E930</f>
        <v>4014.6276017275195</v>
      </c>
      <c r="J930" s="9">
        <f>(INDEX('Resin Fractions'!$A$24:$I$41,MATCH('Disposed Waste by Resin'!$A930,'Resin Fractions'!$A$24:$A$41,0),MATCH('Disposed Waste by Resin'!J$1,'Resin Fractions'!$A$24:$I$24,0)))*$E930</f>
        <v>209.42794319187129</v>
      </c>
      <c r="K930" s="9">
        <f>(INDEX('Resin Fractions'!$A$24:$I$41,MATCH('Disposed Waste by Resin'!$A930,'Resin Fractions'!$A$24:$A$41,0),MATCH('Disposed Waste by Resin'!K$1,'Resin Fractions'!$A$24:$I$24,0)))*$E930</f>
        <v>1086.4418602208937</v>
      </c>
      <c r="L930" s="9">
        <f>(INDEX('Resin Fractions'!$A$24:$I$41,MATCH('Disposed Waste by Resin'!$A930,'Resin Fractions'!$A$24:$A$41,0),MATCH('Disposed Waste by Resin'!L$1,'Resin Fractions'!$A$24:$I$24,0)))*$E930</f>
        <v>610.311006553634</v>
      </c>
      <c r="M930" s="9">
        <f>(INDEX('Resin Fractions'!$A$24:$I$41,MATCH('Disposed Waste by Resin'!$A930,'Resin Fractions'!$A$24:$A$41,0),MATCH('Disposed Waste by Resin'!M$1,'Resin Fractions'!$A$24:$I$24,0)))*$E930</f>
        <v>10996.811382626556</v>
      </c>
    </row>
    <row r="931" spans="1:13" x14ac:dyDescent="0.2">
      <c r="A931" s="37">
        <f>'DRS County Waste Raw'!A930</f>
        <v>2005</v>
      </c>
      <c r="B931" s="63" t="str">
        <f>'DRS County Waste Raw'!B930</f>
        <v>lake</v>
      </c>
      <c r="C931" s="63" t="str">
        <f>'DRS County Waste Raw'!C930</f>
        <v>Coastal </v>
      </c>
      <c r="D931" s="63">
        <f>'DRS County Waste Raw'!D930</f>
        <v>62870</v>
      </c>
      <c r="E931" s="68">
        <f>'DRS County Waste Raw'!E930</f>
        <v>45778.33938294011</v>
      </c>
      <c r="F931" s="9">
        <f>(INDEX('Resin Fractions'!$A$24:$I$41,MATCH('Disposed Waste by Resin'!$A931,'Resin Fractions'!$A$24:$A$41,0),MATCH('Disposed Waste by Resin'!F$1,'Resin Fractions'!$A$24:$I$24,0)))*$E931</f>
        <v>364.10982971149826</v>
      </c>
      <c r="G931" s="9">
        <f>(INDEX('Resin Fractions'!$A$24:$I$41,MATCH('Disposed Waste by Resin'!$A931,'Resin Fractions'!$A$24:$A$41,0),MATCH('Disposed Waste by Resin'!G$1,'Resin Fractions'!$A$24:$I$24,0)))*$E931</f>
        <v>732.1573076219521</v>
      </c>
      <c r="H931" s="9">
        <f>(INDEX('Resin Fractions'!$A$24:$I$41,MATCH('Disposed Waste by Resin'!$A931,'Resin Fractions'!$A$24:$A$41,0),MATCH('Disposed Waste by Resin'!H$1,'Resin Fractions'!$A$24:$I$24,0)))*$E931</f>
        <v>914.38524810458023</v>
      </c>
      <c r="I931" s="9">
        <f>(INDEX('Resin Fractions'!$A$24:$I$41,MATCH('Disposed Waste by Resin'!$A931,'Resin Fractions'!$A$24:$A$41,0),MATCH('Disposed Waste by Resin'!I$1,'Resin Fractions'!$A$24:$I$24,0)))*$E931</f>
        <v>1590.2316468848894</v>
      </c>
      <c r="J931" s="9">
        <f>(INDEX('Resin Fractions'!$A$24:$I$41,MATCH('Disposed Waste by Resin'!$A931,'Resin Fractions'!$A$24:$A$41,0),MATCH('Disposed Waste by Resin'!J$1,'Resin Fractions'!$A$24:$I$24,0)))*$E931</f>
        <v>82.956372556800972</v>
      </c>
      <c r="K931" s="9">
        <f>(INDEX('Resin Fractions'!$A$24:$I$41,MATCH('Disposed Waste by Resin'!$A931,'Resin Fractions'!$A$24:$A$41,0),MATCH('Disposed Waste by Resin'!K$1,'Resin Fractions'!$A$24:$I$24,0)))*$E931</f>
        <v>430.3498107471579</v>
      </c>
      <c r="L931" s="9">
        <f>(INDEX('Resin Fractions'!$A$24:$I$41,MATCH('Disposed Waste by Resin'!$A931,'Resin Fractions'!$A$24:$A$41,0),MATCH('Disposed Waste by Resin'!L$1,'Resin Fractions'!$A$24:$I$24,0)))*$E931</f>
        <v>241.74991390138706</v>
      </c>
      <c r="M931" s="9">
        <f>(INDEX('Resin Fractions'!$A$24:$I$41,MATCH('Disposed Waste by Resin'!$A931,'Resin Fractions'!$A$24:$A$41,0),MATCH('Disposed Waste by Resin'!M$1,'Resin Fractions'!$A$24:$I$24,0)))*$E931</f>
        <v>4355.940129528266</v>
      </c>
    </row>
    <row r="932" spans="1:13" x14ac:dyDescent="0.2">
      <c r="A932" s="37">
        <f>'DRS County Waste Raw'!A931</f>
        <v>2005</v>
      </c>
      <c r="B932" s="63" t="str">
        <f>'DRS County Waste Raw'!B931</f>
        <v>lassen</v>
      </c>
      <c r="C932" s="63" t="str">
        <f>'DRS County Waste Raw'!C931</f>
        <v>Mountain </v>
      </c>
      <c r="D932" s="63">
        <f>'DRS County Waste Raw'!D931</f>
        <v>34552</v>
      </c>
      <c r="E932" s="68">
        <f>'DRS County Waste Raw'!E931</f>
        <v>22125.961887477319</v>
      </c>
      <c r="F932" s="9">
        <f>(INDEX('Resin Fractions'!$A$24:$I$41,MATCH('Disposed Waste by Resin'!$A932,'Resin Fractions'!$A$24:$A$41,0),MATCH('Disposed Waste by Resin'!F$1,'Resin Fractions'!$A$24:$I$24,0)))*$E932</f>
        <v>175.98454473546815</v>
      </c>
      <c r="G932" s="9">
        <f>(INDEX('Resin Fractions'!$A$24:$I$41,MATCH('Disposed Waste by Resin'!$A932,'Resin Fractions'!$A$24:$A$41,0),MATCH('Disposed Waste by Resin'!G$1,'Resin Fractions'!$A$24:$I$24,0)))*$E932</f>
        <v>353.87226584541293</v>
      </c>
      <c r="H932" s="9">
        <f>(INDEX('Resin Fractions'!$A$24:$I$41,MATCH('Disposed Waste by Resin'!$A932,'Resin Fractions'!$A$24:$A$41,0),MATCH('Disposed Waste by Resin'!H$1,'Resin Fractions'!$A$24:$I$24,0)))*$E932</f>
        <v>441.94816637610541</v>
      </c>
      <c r="I932" s="9">
        <f>(INDEX('Resin Fractions'!$A$24:$I$41,MATCH('Disposed Waste by Resin'!$A932,'Resin Fractions'!$A$24:$A$41,0),MATCH('Disposed Waste by Resin'!I$1,'Resin Fractions'!$A$24:$I$24,0)))*$E932</f>
        <v>768.6037826078865</v>
      </c>
      <c r="J932" s="9">
        <f>(INDEX('Resin Fractions'!$A$24:$I$41,MATCH('Disposed Waste by Resin'!$A932,'Resin Fractions'!$A$24:$A$41,0),MATCH('Disposed Waste by Resin'!J$1,'Resin Fractions'!$A$24:$I$24,0)))*$E932</f>
        <v>40.095153346675716</v>
      </c>
      <c r="K932" s="9">
        <f>(INDEX('Resin Fractions'!$A$24:$I$41,MATCH('Disposed Waste by Resin'!$A932,'Resin Fractions'!$A$24:$A$41,0),MATCH('Disposed Waste by Resin'!K$1,'Resin Fractions'!$A$24:$I$24,0)))*$E932</f>
        <v>208.00019483500867</v>
      </c>
      <c r="L932" s="9">
        <f>(INDEX('Resin Fractions'!$A$24:$I$41,MATCH('Disposed Waste by Resin'!$A932,'Resin Fractions'!$A$24:$A$41,0),MATCH('Disposed Waste by Resin'!L$1,'Resin Fractions'!$A$24:$I$24,0)))*$E932</f>
        <v>116.84454817241291</v>
      </c>
      <c r="M932" s="9">
        <f>(INDEX('Resin Fractions'!$A$24:$I$41,MATCH('Disposed Waste by Resin'!$A932,'Resin Fractions'!$A$24:$A$41,0),MATCH('Disposed Waste by Resin'!M$1,'Resin Fractions'!$A$24:$I$24,0)))*$E932</f>
        <v>2105.3486559189705</v>
      </c>
    </row>
    <row r="933" spans="1:13" x14ac:dyDescent="0.2">
      <c r="A933" s="37">
        <f>'DRS County Waste Raw'!A932</f>
        <v>2005</v>
      </c>
      <c r="B933" s="63" t="str">
        <f>'DRS County Waste Raw'!B932</f>
        <v>losangeles</v>
      </c>
      <c r="C933" s="63" t="str">
        <f>'DRS County Waste Raw'!C932</f>
        <v>Southern </v>
      </c>
      <c r="D933" s="63">
        <f>'DRS County Waste Raw'!D932</f>
        <v>9816153</v>
      </c>
      <c r="E933" s="68">
        <f>'DRS County Waste Raw'!E932</f>
        <v>12003313.19419238</v>
      </c>
      <c r="F933" s="9">
        <f>(INDEX('Resin Fractions'!$A$24:$I$41,MATCH('Disposed Waste by Resin'!$A933,'Resin Fractions'!$A$24:$A$41,0),MATCH('Disposed Waste by Resin'!F$1,'Resin Fractions'!$A$24:$I$24,0)))*$E933</f>
        <v>95471.447457963048</v>
      </c>
      <c r="G933" s="9">
        <f>(INDEX('Resin Fractions'!$A$24:$I$41,MATCH('Disposed Waste by Resin'!$A933,'Resin Fractions'!$A$24:$A$41,0),MATCH('Disposed Waste by Resin'!G$1,'Resin Fractions'!$A$24:$I$24,0)))*$E933</f>
        <v>191975.36628159179</v>
      </c>
      <c r="H933" s="9">
        <f>(INDEX('Resin Fractions'!$A$24:$I$41,MATCH('Disposed Waste by Resin'!$A933,'Resin Fractions'!$A$24:$A$41,0),MATCH('Disposed Waste by Resin'!H$1,'Resin Fractions'!$A$24:$I$24,0)))*$E933</f>
        <v>239756.45820911534</v>
      </c>
      <c r="I933" s="9">
        <f>(INDEX('Resin Fractions'!$A$24:$I$41,MATCH('Disposed Waste by Resin'!$A933,'Resin Fractions'!$A$24:$A$41,0),MATCH('Disposed Waste by Resin'!I$1,'Resin Fractions'!$A$24:$I$24,0)))*$E933</f>
        <v>416966.8180665609</v>
      </c>
      <c r="J933" s="9">
        <f>(INDEX('Resin Fractions'!$A$24:$I$41,MATCH('Disposed Waste by Resin'!$A933,'Resin Fractions'!$A$24:$A$41,0),MATCH('Disposed Waste by Resin'!J$1,'Resin Fractions'!$A$24:$I$24,0)))*$E933</f>
        <v>21751.582400659718</v>
      </c>
      <c r="K933" s="9">
        <f>(INDEX('Resin Fractions'!$A$24:$I$41,MATCH('Disposed Waste by Resin'!$A933,'Resin Fractions'!$A$24:$A$41,0),MATCH('Disposed Waste by Resin'!K$1,'Resin Fractions'!$A$24:$I$24,0)))*$E933</f>
        <v>112839.90706278417</v>
      </c>
      <c r="L933" s="9">
        <f>(INDEX('Resin Fractions'!$A$24:$I$41,MATCH('Disposed Waste by Resin'!$A933,'Resin Fractions'!$A$24:$A$41,0),MATCH('Disposed Waste by Resin'!L$1,'Resin Fractions'!$A$24:$I$24,0)))*$E933</f>
        <v>63388.055799786925</v>
      </c>
      <c r="M933" s="9">
        <f>(INDEX('Resin Fractions'!$A$24:$I$41,MATCH('Disposed Waste by Resin'!$A933,'Resin Fractions'!$A$24:$A$41,0),MATCH('Disposed Waste by Resin'!M$1,'Resin Fractions'!$A$24:$I$24,0)))*$E933</f>
        <v>1142149.635278462</v>
      </c>
    </row>
    <row r="934" spans="1:13" x14ac:dyDescent="0.2">
      <c r="A934" s="37">
        <f>'DRS County Waste Raw'!A933</f>
        <v>2005</v>
      </c>
      <c r="B934" s="63" t="str">
        <f>'DRS County Waste Raw'!B933</f>
        <v>madera</v>
      </c>
      <c r="C934" s="63" t="str">
        <f>'DRS County Waste Raw'!C933</f>
        <v>Central Valley </v>
      </c>
      <c r="D934" s="63">
        <f>'DRS County Waste Raw'!D933</f>
        <v>138174</v>
      </c>
      <c r="E934" s="68">
        <f>'DRS County Waste Raw'!E933</f>
        <v>130778.3393829401</v>
      </c>
      <c r="F934" s="9">
        <f>(INDEX('Resin Fractions'!$A$24:$I$41,MATCH('Disposed Waste by Resin'!$A934,'Resin Fractions'!$A$24:$A$41,0),MATCH('Disposed Waste by Resin'!F$1,'Resin Fractions'!$A$24:$I$24,0)))*$E934</f>
        <v>1040.179253431377</v>
      </c>
      <c r="G934" s="9">
        <f>(INDEX('Resin Fractions'!$A$24:$I$41,MATCH('Disposed Waste by Resin'!$A934,'Resin Fractions'!$A$24:$A$41,0),MATCH('Disposed Waste by Resin'!G$1,'Resin Fractions'!$A$24:$I$24,0)))*$E934</f>
        <v>2091.6074752498762</v>
      </c>
      <c r="H934" s="9">
        <f>(INDEX('Resin Fractions'!$A$24:$I$41,MATCH('Disposed Waste by Resin'!$A934,'Resin Fractions'!$A$24:$A$41,0),MATCH('Disposed Waste by Resin'!H$1,'Resin Fractions'!$A$24:$I$24,0)))*$E934</f>
        <v>2612.1913969631319</v>
      </c>
      <c r="I934" s="9">
        <f>(INDEX('Resin Fractions'!$A$24:$I$41,MATCH('Disposed Waste by Resin'!$A934,'Resin Fractions'!$A$24:$A$41,0),MATCH('Disposed Waste by Resin'!I$1,'Resin Fractions'!$A$24:$I$24,0)))*$E934</f>
        <v>4542.9313692253709</v>
      </c>
      <c r="J934" s="9">
        <f>(INDEX('Resin Fractions'!$A$24:$I$41,MATCH('Disposed Waste by Resin'!$A934,'Resin Fractions'!$A$24:$A$41,0),MATCH('Disposed Waste by Resin'!J$1,'Resin Fractions'!$A$24:$I$24,0)))*$E934</f>
        <v>236.98755329368541</v>
      </c>
      <c r="K934" s="9">
        <f>(INDEX('Resin Fractions'!$A$24:$I$41,MATCH('Disposed Waste by Resin'!$A934,'Resin Fractions'!$A$24:$A$41,0),MATCH('Disposed Waste by Resin'!K$1,'Resin Fractions'!$A$24:$I$24,0)))*$E934</f>
        <v>1229.4118651287183</v>
      </c>
      <c r="L934" s="9">
        <f>(INDEX('Resin Fractions'!$A$24:$I$41,MATCH('Disposed Waste by Resin'!$A934,'Resin Fractions'!$A$24:$A$41,0),MATCH('Disposed Waste by Resin'!L$1,'Resin Fractions'!$A$24:$I$24,0)))*$E934</f>
        <v>690.62470836969953</v>
      </c>
      <c r="M934" s="9">
        <f>(INDEX('Resin Fractions'!$A$24:$I$41,MATCH('Disposed Waste by Resin'!$A934,'Resin Fractions'!$A$24:$A$41,0),MATCH('Disposed Waste by Resin'!M$1,'Resin Fractions'!$A$24:$I$24,0)))*$E934</f>
        <v>12443.933621661859</v>
      </c>
    </row>
    <row r="935" spans="1:13" x14ac:dyDescent="0.2">
      <c r="A935" s="37">
        <f>'DRS County Waste Raw'!A934</f>
        <v>2005</v>
      </c>
      <c r="B935" s="63" t="str">
        <f>'DRS County Waste Raw'!B934</f>
        <v>marin</v>
      </c>
      <c r="C935" s="63" t="str">
        <f>'DRS County Waste Raw'!C934</f>
        <v>Bay Area </v>
      </c>
      <c r="D935" s="63">
        <f>'DRS County Waste Raw'!D934</f>
        <v>246688</v>
      </c>
      <c r="E935" s="68">
        <f>'DRS County Waste Raw'!E934</f>
        <v>215195.8711433757</v>
      </c>
      <c r="F935" s="9">
        <f>(INDEX('Resin Fractions'!$A$24:$I$41,MATCH('Disposed Waste by Resin'!$A935,'Resin Fractions'!$A$24:$A$41,0),MATCH('Disposed Waste by Resin'!F$1,'Resin Fractions'!$A$24:$I$24,0)))*$E935</f>
        <v>1711.6158657741094</v>
      </c>
      <c r="G935" s="9">
        <f>(INDEX('Resin Fractions'!$A$24:$I$41,MATCH('Disposed Waste by Resin'!$A935,'Resin Fractions'!$A$24:$A$41,0),MATCH('Disposed Waste by Resin'!G$1,'Resin Fractions'!$A$24:$I$24,0)))*$E935</f>
        <v>3441.7419188082263</v>
      </c>
      <c r="H935" s="9">
        <f>(INDEX('Resin Fractions'!$A$24:$I$41,MATCH('Disposed Waste by Resin'!$A935,'Resin Fractions'!$A$24:$A$41,0),MATCH('Disposed Waste by Resin'!H$1,'Resin Fractions'!$A$24:$I$24,0)))*$E935</f>
        <v>4298.3632145434804</v>
      </c>
      <c r="I935" s="9">
        <f>(INDEX('Resin Fractions'!$A$24:$I$41,MATCH('Disposed Waste by Resin'!$A935,'Resin Fractions'!$A$24:$A$41,0),MATCH('Disposed Waste by Resin'!I$1,'Resin Fractions'!$A$24:$I$24,0)))*$E935</f>
        <v>7475.3975173395702</v>
      </c>
      <c r="J935" s="9">
        <f>(INDEX('Resin Fractions'!$A$24:$I$41,MATCH('Disposed Waste by Resin'!$A935,'Resin Fractions'!$A$24:$A$41,0),MATCH('Disposed Waste by Resin'!J$1,'Resin Fractions'!$A$24:$I$24,0)))*$E935</f>
        <v>389.96322496372466</v>
      </c>
      <c r="K935" s="9">
        <f>(INDEX('Resin Fractions'!$A$24:$I$41,MATCH('Disposed Waste by Resin'!$A935,'Resin Fractions'!$A$24:$A$41,0),MATCH('Disposed Waste by Resin'!K$1,'Resin Fractions'!$A$24:$I$24,0)))*$E935</f>
        <v>2022.9982928265338</v>
      </c>
      <c r="L935" s="9">
        <f>(INDEX('Resin Fractions'!$A$24:$I$41,MATCH('Disposed Waste by Resin'!$A935,'Resin Fractions'!$A$24:$A$41,0),MATCH('Disposed Waste by Resin'!L$1,'Resin Fractions'!$A$24:$I$24,0)))*$E935</f>
        <v>1136.4235579989675</v>
      </c>
      <c r="M935" s="9">
        <f>(INDEX('Resin Fractions'!$A$24:$I$41,MATCH('Disposed Waste by Resin'!$A935,'Resin Fractions'!$A$24:$A$41,0),MATCH('Disposed Waste by Resin'!M$1,'Resin Fractions'!$A$24:$I$24,0)))*$E935</f>
        <v>20476.503592254612</v>
      </c>
    </row>
    <row r="936" spans="1:13" x14ac:dyDescent="0.2">
      <c r="A936" s="37">
        <f>'DRS County Waste Raw'!A935</f>
        <v>2005</v>
      </c>
      <c r="B936" s="63" t="str">
        <f>'DRS County Waste Raw'!B935</f>
        <v>mariposa</v>
      </c>
      <c r="C936" s="63" t="str">
        <f>'DRS County Waste Raw'!C935</f>
        <v>Mountain </v>
      </c>
      <c r="D936" s="63">
        <f>'DRS County Waste Raw'!D935</f>
        <v>17965</v>
      </c>
      <c r="E936" s="68">
        <f>'DRS County Waste Raw'!E935</f>
        <v>14126.60617059891</v>
      </c>
      <c r="F936" s="9">
        <f>(INDEX('Resin Fractions'!$A$24:$I$41,MATCH('Disposed Waste by Resin'!$A936,'Resin Fractions'!$A$24:$A$41,0),MATCH('Disposed Waste by Resin'!F$1,'Resin Fractions'!$A$24:$I$24,0)))*$E936</f>
        <v>112.35960579852339</v>
      </c>
      <c r="G936" s="9">
        <f>(INDEX('Resin Fractions'!$A$24:$I$41,MATCH('Disposed Waste by Resin'!$A936,'Resin Fractions'!$A$24:$A$41,0),MATCH('Disposed Waste by Resin'!G$1,'Resin Fractions'!$A$24:$I$24,0)))*$E936</f>
        <v>225.93431913687476</v>
      </c>
      <c r="H936" s="9">
        <f>(INDEX('Resin Fractions'!$A$24:$I$41,MATCH('Disposed Waste by Resin'!$A936,'Resin Fractions'!$A$24:$A$41,0),MATCH('Disposed Waste by Resin'!H$1,'Resin Fractions'!$A$24:$I$24,0)))*$E936</f>
        <v>282.16751551701162</v>
      </c>
      <c r="I936" s="9">
        <f>(INDEX('Resin Fractions'!$A$24:$I$41,MATCH('Disposed Waste by Resin'!$A936,'Resin Fractions'!$A$24:$A$41,0),MATCH('Disposed Waste by Resin'!I$1,'Resin Fractions'!$A$24:$I$24,0)))*$E936</f>
        <v>490.72501314753805</v>
      </c>
      <c r="J936" s="9">
        <f>(INDEX('Resin Fractions'!$A$24:$I$41,MATCH('Disposed Waste by Resin'!$A936,'Resin Fractions'!$A$24:$A$41,0),MATCH('Disposed Waste by Resin'!J$1,'Resin Fractions'!$A$24:$I$24,0)))*$E936</f>
        <v>25.599268567791857</v>
      </c>
      <c r="K936" s="9">
        <f>(INDEX('Resin Fractions'!$A$24:$I$41,MATCH('Disposed Waste by Resin'!$A936,'Resin Fractions'!$A$24:$A$41,0),MATCH('Disposed Waste by Resin'!K$1,'Resin Fractions'!$A$24:$I$24,0)))*$E936</f>
        <v>132.80041115432934</v>
      </c>
      <c r="L936" s="9">
        <f>(INDEX('Resin Fractions'!$A$24:$I$41,MATCH('Disposed Waste by Resin'!$A936,'Resin Fractions'!$A$24:$A$41,0),MATCH('Disposed Waste by Resin'!L$1,'Resin Fractions'!$A$24:$I$24,0)))*$E936</f>
        <v>74.600911074851552</v>
      </c>
      <c r="M936" s="9">
        <f>(INDEX('Resin Fractions'!$A$24:$I$41,MATCH('Disposed Waste by Resin'!$A936,'Resin Fractions'!$A$24:$A$41,0),MATCH('Disposed Waste by Resin'!M$1,'Resin Fractions'!$A$24:$I$24,0)))*$E936</f>
        <v>1344.1870443969208</v>
      </c>
    </row>
    <row r="937" spans="1:13" x14ac:dyDescent="0.2">
      <c r="A937" s="37">
        <f>'DRS County Waste Raw'!A936</f>
        <v>2005</v>
      </c>
      <c r="B937" s="63" t="str">
        <f>'DRS County Waste Raw'!B936</f>
        <v>mendocino</v>
      </c>
      <c r="C937" s="63" t="str">
        <f>'DRS County Waste Raw'!C936</f>
        <v>Coastal </v>
      </c>
      <c r="D937" s="63">
        <f>'DRS County Waste Raw'!D936</f>
        <v>88129</v>
      </c>
      <c r="E937" s="68">
        <f>'DRS County Waste Raw'!E936</f>
        <v>66306.488203266781</v>
      </c>
      <c r="F937" s="9">
        <f>(INDEX('Resin Fractions'!$A$24:$I$41,MATCH('Disposed Waste by Resin'!$A937,'Resin Fractions'!$A$24:$A$41,0),MATCH('Disposed Waste by Resin'!F$1,'Resin Fractions'!$A$24:$I$24,0)))*$E937</f>
        <v>527.38575609966483</v>
      </c>
      <c r="G937" s="9">
        <f>(INDEX('Resin Fractions'!$A$24:$I$41,MATCH('Disposed Waste by Resin'!$A937,'Resin Fractions'!$A$24:$A$41,0),MATCH('Disposed Waste by Resin'!G$1,'Resin Fractions'!$A$24:$I$24,0)))*$E937</f>
        <v>1060.4749000323529</v>
      </c>
      <c r="H937" s="9">
        <f>(INDEX('Resin Fractions'!$A$24:$I$41,MATCH('Disposed Waste by Resin'!$A937,'Resin Fractions'!$A$24:$A$41,0),MATCH('Disposed Waste by Resin'!H$1,'Resin Fractions'!$A$24:$I$24,0)))*$E937</f>
        <v>1324.4183927143924</v>
      </c>
      <c r="I937" s="9">
        <f>(INDEX('Resin Fractions'!$A$24:$I$41,MATCH('Disposed Waste by Resin'!$A937,'Resin Fractions'!$A$24:$A$41,0),MATCH('Disposed Waste by Resin'!I$1,'Resin Fractions'!$A$24:$I$24,0)))*$E937</f>
        <v>2303.3311683195088</v>
      </c>
      <c r="J937" s="9">
        <f>(INDEX('Resin Fractions'!$A$24:$I$41,MATCH('Disposed Waste by Resin'!$A937,'Resin Fractions'!$A$24:$A$41,0),MATCH('Disposed Waste by Resin'!J$1,'Resin Fractions'!$A$24:$I$24,0)))*$E937</f>
        <v>120.15607845253508</v>
      </c>
      <c r="K937" s="9">
        <f>(INDEX('Resin Fractions'!$A$24:$I$41,MATCH('Disposed Waste by Resin'!$A937,'Resin Fractions'!$A$24:$A$41,0),MATCH('Disposed Waste by Resin'!K$1,'Resin Fractions'!$A$24:$I$24,0)))*$E937</f>
        <v>623.32939626504776</v>
      </c>
      <c r="L937" s="9">
        <f>(INDEX('Resin Fractions'!$A$24:$I$41,MATCH('Disposed Waste by Resin'!$A937,'Resin Fractions'!$A$24:$A$41,0),MATCH('Disposed Waste by Resin'!L$1,'Resin Fractions'!$A$24:$I$24,0)))*$E937</f>
        <v>350.15660310772904</v>
      </c>
      <c r="M937" s="9">
        <f>(INDEX('Resin Fractions'!$A$24:$I$41,MATCH('Disposed Waste by Resin'!$A937,'Resin Fractions'!$A$24:$A$41,0),MATCH('Disposed Waste by Resin'!M$1,'Resin Fractions'!$A$24:$I$24,0)))*$E937</f>
        <v>6309.2522949912309</v>
      </c>
    </row>
    <row r="938" spans="1:13" x14ac:dyDescent="0.2">
      <c r="A938" s="37">
        <f>'DRS County Waste Raw'!A937</f>
        <v>2005</v>
      </c>
      <c r="B938" s="63" t="str">
        <f>'DRS County Waste Raw'!B937</f>
        <v>merced</v>
      </c>
      <c r="C938" s="63" t="str">
        <f>'DRS County Waste Raw'!C937</f>
        <v>Central Valley </v>
      </c>
      <c r="D938" s="63">
        <f>'DRS County Waste Raw'!D937</f>
        <v>238069</v>
      </c>
      <c r="E938" s="68">
        <f>'DRS County Waste Raw'!E937</f>
        <v>263753.51179673319</v>
      </c>
      <c r="F938" s="9">
        <f>(INDEX('Resin Fractions'!$A$24:$I$41,MATCH('Disposed Waste by Resin'!$A938,'Resin Fractions'!$A$24:$A$41,0),MATCH('Disposed Waste by Resin'!F$1,'Resin Fractions'!$A$24:$I$24,0)))*$E938</f>
        <v>2097.8315849942546</v>
      </c>
      <c r="G938" s="9">
        <f>(INDEX('Resin Fractions'!$A$24:$I$41,MATCH('Disposed Waste by Resin'!$A938,'Resin Fractions'!$A$24:$A$41,0),MATCH('Disposed Waste by Resin'!G$1,'Resin Fractions'!$A$24:$I$24,0)))*$E938</f>
        <v>4218.350068523795</v>
      </c>
      <c r="H938" s="9">
        <f>(INDEX('Resin Fractions'!$A$24:$I$41,MATCH('Disposed Waste by Resin'!$A938,'Resin Fractions'!$A$24:$A$41,0),MATCH('Disposed Waste by Resin'!H$1,'Resin Fractions'!$A$24:$I$24,0)))*$E938</f>
        <v>5268.2627542532955</v>
      </c>
      <c r="I938" s="9">
        <f>(INDEX('Resin Fractions'!$A$24:$I$41,MATCH('Disposed Waste by Resin'!$A938,'Resin Fractions'!$A$24:$A$41,0),MATCH('Disposed Waste by Resin'!I$1,'Resin Fractions'!$A$24:$I$24,0)))*$E938</f>
        <v>9162.1755417475415</v>
      </c>
      <c r="J938" s="9">
        <f>(INDEX('Resin Fractions'!$A$24:$I$41,MATCH('Disposed Waste by Resin'!$A938,'Resin Fractions'!$A$24:$A$41,0),MATCH('Disposed Waste by Resin'!J$1,'Resin Fractions'!$A$24:$I$24,0)))*$E938</f>
        <v>477.95605700647758</v>
      </c>
      <c r="K938" s="9">
        <f>(INDEX('Resin Fractions'!$A$24:$I$41,MATCH('Disposed Waste by Resin'!$A938,'Resin Fractions'!$A$24:$A$41,0),MATCH('Disposed Waste by Resin'!K$1,'Resin Fractions'!$A$24:$I$24,0)))*$E938</f>
        <v>2479.475564548809</v>
      </c>
      <c r="L938" s="9">
        <f>(INDEX('Resin Fractions'!$A$24:$I$41,MATCH('Disposed Waste by Resin'!$A938,'Resin Fractions'!$A$24:$A$41,0),MATCH('Disposed Waste by Resin'!L$1,'Resin Fractions'!$A$24:$I$24,0)))*$E938</f>
        <v>1392.8506282124031</v>
      </c>
      <c r="M938" s="9">
        <f>(INDEX('Resin Fractions'!$A$24:$I$41,MATCH('Disposed Waste by Resin'!$A938,'Resin Fractions'!$A$24:$A$41,0),MATCH('Disposed Waste by Resin'!M$1,'Resin Fractions'!$A$24:$I$24,0)))*$E938</f>
        <v>25096.902199286578</v>
      </c>
    </row>
    <row r="939" spans="1:13" x14ac:dyDescent="0.2">
      <c r="A939" s="37">
        <f>'DRS County Waste Raw'!A938</f>
        <v>2005</v>
      </c>
      <c r="B939" s="63" t="str">
        <f>'DRS County Waste Raw'!B938</f>
        <v>modoc</v>
      </c>
      <c r="C939" s="63" t="str">
        <f>'DRS County Waste Raw'!C938</f>
        <v>Mountain </v>
      </c>
      <c r="D939" s="63">
        <f>'DRS County Waste Raw'!D938</f>
        <v>9595</v>
      </c>
      <c r="E939" s="68">
        <f>'DRS County Waste Raw'!E938</f>
        <v>0</v>
      </c>
      <c r="F939" s="9">
        <f>(INDEX('Resin Fractions'!$A$24:$I$41,MATCH('Disposed Waste by Resin'!$A939,'Resin Fractions'!$A$24:$A$41,0),MATCH('Disposed Waste by Resin'!F$1,'Resin Fractions'!$A$24:$I$24,0)))*$E939</f>
        <v>0</v>
      </c>
      <c r="G939" s="9">
        <f>(INDEX('Resin Fractions'!$A$24:$I$41,MATCH('Disposed Waste by Resin'!$A939,'Resin Fractions'!$A$24:$A$41,0),MATCH('Disposed Waste by Resin'!G$1,'Resin Fractions'!$A$24:$I$24,0)))*$E939</f>
        <v>0</v>
      </c>
      <c r="H939" s="9">
        <f>(INDEX('Resin Fractions'!$A$24:$I$41,MATCH('Disposed Waste by Resin'!$A939,'Resin Fractions'!$A$24:$A$41,0),MATCH('Disposed Waste by Resin'!H$1,'Resin Fractions'!$A$24:$I$24,0)))*$E939</f>
        <v>0</v>
      </c>
      <c r="I939" s="9">
        <f>(INDEX('Resin Fractions'!$A$24:$I$41,MATCH('Disposed Waste by Resin'!$A939,'Resin Fractions'!$A$24:$A$41,0),MATCH('Disposed Waste by Resin'!I$1,'Resin Fractions'!$A$24:$I$24,0)))*$E939</f>
        <v>0</v>
      </c>
      <c r="J939" s="9">
        <f>(INDEX('Resin Fractions'!$A$24:$I$41,MATCH('Disposed Waste by Resin'!$A939,'Resin Fractions'!$A$24:$A$41,0),MATCH('Disposed Waste by Resin'!J$1,'Resin Fractions'!$A$24:$I$24,0)))*$E939</f>
        <v>0</v>
      </c>
      <c r="K939" s="9">
        <f>(INDEX('Resin Fractions'!$A$24:$I$41,MATCH('Disposed Waste by Resin'!$A939,'Resin Fractions'!$A$24:$A$41,0),MATCH('Disposed Waste by Resin'!K$1,'Resin Fractions'!$A$24:$I$24,0)))*$E939</f>
        <v>0</v>
      </c>
      <c r="L939" s="9">
        <f>(INDEX('Resin Fractions'!$A$24:$I$41,MATCH('Disposed Waste by Resin'!$A939,'Resin Fractions'!$A$24:$A$41,0),MATCH('Disposed Waste by Resin'!L$1,'Resin Fractions'!$A$24:$I$24,0)))*$E939</f>
        <v>0</v>
      </c>
      <c r="M939" s="9">
        <f>(INDEX('Resin Fractions'!$A$24:$I$41,MATCH('Disposed Waste by Resin'!$A939,'Resin Fractions'!$A$24:$A$41,0),MATCH('Disposed Waste by Resin'!M$1,'Resin Fractions'!$A$24:$I$24,0)))*$E939</f>
        <v>0</v>
      </c>
    </row>
    <row r="940" spans="1:13" x14ac:dyDescent="0.2">
      <c r="A940" s="37">
        <f>'DRS County Waste Raw'!A939</f>
        <v>2005</v>
      </c>
      <c r="B940" s="63" t="str">
        <f>'DRS County Waste Raw'!B939</f>
        <v>mono</v>
      </c>
      <c r="C940" s="63" t="str">
        <f>'DRS County Waste Raw'!C939</f>
        <v>Mountain </v>
      </c>
      <c r="D940" s="63">
        <f>'DRS County Waste Raw'!D939</f>
        <v>13763</v>
      </c>
      <c r="E940" s="68">
        <f>'DRS County Waste Raw'!E939</f>
        <v>31072.186932849359</v>
      </c>
      <c r="F940" s="9">
        <f>(INDEX('Resin Fractions'!$A$24:$I$41,MATCH('Disposed Waste by Resin'!$A940,'Resin Fractions'!$A$24:$A$41,0),MATCH('Disposed Waste by Resin'!F$1,'Resin Fractions'!$A$24:$I$24,0)))*$E940</f>
        <v>247.14065309891546</v>
      </c>
      <c r="G940" s="9">
        <f>(INDEX('Resin Fractions'!$A$24:$I$41,MATCH('Disposed Waste by Resin'!$A940,'Resin Fractions'!$A$24:$A$41,0),MATCH('Disposed Waste by Resin'!G$1,'Resin Fractions'!$A$24:$I$24,0)))*$E940</f>
        <v>496.9539968756265</v>
      </c>
      <c r="H940" s="9">
        <f>(INDEX('Resin Fractions'!$A$24:$I$41,MATCH('Disposed Waste by Resin'!$A940,'Resin Fractions'!$A$24:$A$41,0),MATCH('Disposed Waste by Resin'!H$1,'Resin Fractions'!$A$24:$I$24,0)))*$E940</f>
        <v>620.64176509498805</v>
      </c>
      <c r="I940" s="9">
        <f>(INDEX('Resin Fractions'!$A$24:$I$41,MATCH('Disposed Waste by Resin'!$A940,'Resin Fractions'!$A$24:$A$41,0),MATCH('Disposed Waste by Resin'!I$1,'Resin Fractions'!$A$24:$I$24,0)))*$E940</f>
        <v>1079.3745615192452</v>
      </c>
      <c r="J940" s="9">
        <f>(INDEX('Resin Fractions'!$A$24:$I$41,MATCH('Disposed Waste by Resin'!$A940,'Resin Fractions'!$A$24:$A$41,0),MATCH('Disposed Waste by Resin'!J$1,'Resin Fractions'!$A$24:$I$24,0)))*$E940</f>
        <v>56.306889898164457</v>
      </c>
      <c r="K940" s="9">
        <f>(INDEX('Resin Fractions'!$A$24:$I$41,MATCH('Disposed Waste by Resin'!$A940,'Resin Fractions'!$A$24:$A$41,0),MATCH('Disposed Waste by Resin'!K$1,'Resin Fractions'!$A$24:$I$24,0)))*$E940</f>
        <v>292.10124146694693</v>
      </c>
      <c r="L940" s="9">
        <f>(INDEX('Resin Fractions'!$A$24:$I$41,MATCH('Disposed Waste by Resin'!$A940,'Resin Fractions'!$A$24:$A$41,0),MATCH('Disposed Waste by Resin'!L$1,'Resin Fractions'!$A$24:$I$24,0)))*$E940</f>
        <v>164.08848850780873</v>
      </c>
      <c r="M940" s="9">
        <f>(INDEX('Resin Fractions'!$A$24:$I$41,MATCH('Disposed Waste by Resin'!$A940,'Resin Fractions'!$A$24:$A$41,0),MATCH('Disposed Waste by Resin'!M$1,'Resin Fractions'!$A$24:$I$24,0)))*$E940</f>
        <v>2956.6075964616953</v>
      </c>
    </row>
    <row r="941" spans="1:13" x14ac:dyDescent="0.2">
      <c r="A941" s="37">
        <f>'DRS County Waste Raw'!A940</f>
        <v>2005</v>
      </c>
      <c r="B941" s="63" t="str">
        <f>'DRS County Waste Raw'!B940</f>
        <v>monterey</v>
      </c>
      <c r="C941" s="63" t="str">
        <f>'DRS County Waste Raw'!C940</f>
        <v>Coastal </v>
      </c>
      <c r="D941" s="63">
        <f>'DRS County Waste Raw'!D940</f>
        <v>409557</v>
      </c>
      <c r="E941" s="68">
        <f>'DRS County Waste Raw'!E940</f>
        <v>425325.09981851169</v>
      </c>
      <c r="F941" s="9">
        <f>(INDEX('Resin Fractions'!$A$24:$I$41,MATCH('Disposed Waste by Resin'!$A941,'Resin Fractions'!$A$24:$A$41,0),MATCH('Disposed Waste by Resin'!F$1,'Resin Fractions'!$A$24:$I$24,0)))*$E941</f>
        <v>3382.9328838576603</v>
      </c>
      <c r="G941" s="9">
        <f>(INDEX('Resin Fractions'!$A$24:$I$41,MATCH('Disposed Waste by Resin'!$A941,'Resin Fractions'!$A$24:$A$41,0),MATCH('Disposed Waste by Resin'!G$1,'Resin Fractions'!$A$24:$I$24,0)))*$E941</f>
        <v>6802.4503322898736</v>
      </c>
      <c r="H941" s="9">
        <f>(INDEX('Resin Fractions'!$A$24:$I$41,MATCH('Disposed Waste by Resin'!$A941,'Resin Fractions'!$A$24:$A$41,0),MATCH('Disposed Waste by Resin'!H$1,'Resin Fractions'!$A$24:$I$24,0)))*$E941</f>
        <v>8495.5243498323107</v>
      </c>
      <c r="I941" s="9">
        <f>(INDEX('Resin Fractions'!$A$24:$I$41,MATCH('Disposed Waste by Resin'!$A941,'Resin Fractions'!$A$24:$A$41,0),MATCH('Disposed Waste by Resin'!I$1,'Resin Fractions'!$A$24:$I$24,0)))*$E941</f>
        <v>14774.79181339479</v>
      </c>
      <c r="J941" s="9">
        <f>(INDEX('Resin Fractions'!$A$24:$I$41,MATCH('Disposed Waste by Resin'!$A941,'Resin Fractions'!$A$24:$A$41,0),MATCH('Disposed Waste by Resin'!J$1,'Resin Fractions'!$A$24:$I$24,0)))*$E941</f>
        <v>770.7450273185716</v>
      </c>
      <c r="K941" s="9">
        <f>(INDEX('Resin Fractions'!$A$24:$I$41,MATCH('Disposed Waste by Resin'!$A941,'Resin Fractions'!$A$24:$A$41,0),MATCH('Disposed Waste by Resin'!K$1,'Resin Fractions'!$A$24:$I$24,0)))*$E941</f>
        <v>3998.366447541438</v>
      </c>
      <c r="L941" s="9">
        <f>(INDEX('Resin Fractions'!$A$24:$I$41,MATCH('Disposed Waste by Resin'!$A941,'Resin Fractions'!$A$24:$A$41,0),MATCH('Disposed Waste by Resin'!L$1,'Resin Fractions'!$A$24:$I$24,0)))*$E941</f>
        <v>2246.0907854499878</v>
      </c>
      <c r="M941" s="9">
        <f>(INDEX('Resin Fractions'!$A$24:$I$41,MATCH('Disposed Waste by Resin'!$A941,'Resin Fractions'!$A$24:$A$41,0),MATCH('Disposed Waste by Resin'!M$1,'Resin Fractions'!$A$24:$I$24,0)))*$E941</f>
        <v>40470.901639684635</v>
      </c>
    </row>
    <row r="942" spans="1:13" x14ac:dyDescent="0.2">
      <c r="A942" s="37">
        <f>'DRS County Waste Raw'!A941</f>
        <v>2005</v>
      </c>
      <c r="B942" s="63" t="str">
        <f>'DRS County Waste Raw'!B941</f>
        <v>napa</v>
      </c>
      <c r="C942" s="63" t="str">
        <f>'DRS County Waste Raw'!C941</f>
        <v>Bay Area </v>
      </c>
      <c r="D942" s="63">
        <f>'DRS County Waste Raw'!D941</f>
        <v>130472</v>
      </c>
      <c r="E942" s="68">
        <f>'DRS County Waste Raw'!E941</f>
        <v>161848.93829401091</v>
      </c>
      <c r="F942" s="9">
        <f>(INDEX('Resin Fractions'!$A$24:$I$41,MATCH('Disposed Waste by Resin'!$A942,'Resin Fractions'!$A$24:$A$41,0),MATCH('Disposed Waste by Resin'!F$1,'Resin Fractions'!$A$24:$I$24,0)))*$E942</f>
        <v>1287.3072757894843</v>
      </c>
      <c r="G942" s="9">
        <f>(INDEX('Resin Fractions'!$A$24:$I$41,MATCH('Disposed Waste by Resin'!$A942,'Resin Fractions'!$A$24:$A$41,0),MATCH('Disposed Waste by Resin'!G$1,'Resin Fractions'!$A$24:$I$24,0)))*$E942</f>
        <v>2588.5360740493488</v>
      </c>
      <c r="H942" s="9">
        <f>(INDEX('Resin Fractions'!$A$24:$I$41,MATCH('Disposed Waste by Resin'!$A942,'Resin Fractions'!$A$24:$A$41,0),MATCH('Disposed Waste by Resin'!H$1,'Resin Fractions'!$A$24:$I$24,0)))*$E942</f>
        <v>3232.8014426094119</v>
      </c>
      <c r="I942" s="9">
        <f>(INDEX('Resin Fractions'!$A$24:$I$41,MATCH('Disposed Waste by Resin'!$A942,'Resin Fractions'!$A$24:$A$41,0),MATCH('Disposed Waste by Resin'!I$1,'Resin Fractions'!$A$24:$I$24,0)))*$E942</f>
        <v>5622.2507666097381</v>
      </c>
      <c r="J942" s="9">
        <f>(INDEX('Resin Fractions'!$A$24:$I$41,MATCH('Disposed Waste by Resin'!$A942,'Resin Fractions'!$A$24:$A$41,0),MATCH('Disposed Waste by Resin'!J$1,'Resin Fractions'!$A$24:$I$24,0)))*$E942</f>
        <v>293.29156548750177</v>
      </c>
      <c r="K942" s="9">
        <f>(INDEX('Resin Fractions'!$A$24:$I$41,MATCH('Disposed Waste by Resin'!$A942,'Resin Fractions'!$A$24:$A$41,0),MATCH('Disposed Waste by Resin'!K$1,'Resin Fractions'!$A$24:$I$24,0)))*$E942</f>
        <v>1521.4981780316091</v>
      </c>
      <c r="L942" s="9">
        <f>(INDEX('Resin Fractions'!$A$24:$I$41,MATCH('Disposed Waste by Resin'!$A942,'Resin Fractions'!$A$24:$A$41,0),MATCH('Disposed Waste by Resin'!L$1,'Resin Fractions'!$A$24:$I$24,0)))*$E942</f>
        <v>854.70481072516168</v>
      </c>
      <c r="M942" s="9">
        <f>(INDEX('Resin Fractions'!$A$24:$I$41,MATCH('Disposed Waste by Resin'!$A942,'Resin Fractions'!$A$24:$A$41,0),MATCH('Disposed Waste by Resin'!M$1,'Resin Fractions'!$A$24:$I$24,0)))*$E942</f>
        <v>15400.390113302257</v>
      </c>
    </row>
    <row r="943" spans="1:13" x14ac:dyDescent="0.2">
      <c r="A943" s="37">
        <f>'DRS County Waste Raw'!A942</f>
        <v>2005</v>
      </c>
      <c r="B943" s="63" t="str">
        <f>'DRS County Waste Raw'!B942</f>
        <v>nevada</v>
      </c>
      <c r="C943" s="63" t="str">
        <f>'DRS County Waste Raw'!C942</f>
        <v>Mountain </v>
      </c>
      <c r="D943" s="63">
        <f>'DRS County Waste Raw'!D942</f>
        <v>97454</v>
      </c>
      <c r="E943" s="68">
        <f>'DRS County Waste Raw'!E942</f>
        <v>61030.58983666062</v>
      </c>
      <c r="F943" s="9">
        <f>(INDEX('Resin Fractions'!$A$24:$I$41,MATCH('Disposed Waste by Resin'!$A943,'Resin Fractions'!$A$24:$A$41,0),MATCH('Disposed Waste by Resin'!F$1,'Resin Fractions'!$A$24:$I$24,0)))*$E943</f>
        <v>485.42253764888744</v>
      </c>
      <c r="G943" s="9">
        <f>(INDEX('Resin Fractions'!$A$24:$I$41,MATCH('Disposed Waste by Resin'!$A943,'Resin Fractions'!$A$24:$A$41,0),MATCH('Disposed Waste by Resin'!G$1,'Resin Fractions'!$A$24:$I$24,0)))*$E943</f>
        <v>976.09465392799245</v>
      </c>
      <c r="H943" s="9">
        <f>(INDEX('Resin Fractions'!$A$24:$I$41,MATCH('Disposed Waste by Resin'!$A943,'Resin Fractions'!$A$24:$A$41,0),MATCH('Disposed Waste by Resin'!H$1,'Resin Fractions'!$A$24:$I$24,0)))*$E943</f>
        <v>1219.0365963899603</v>
      </c>
      <c r="I943" s="9">
        <f>(INDEX('Resin Fractions'!$A$24:$I$41,MATCH('Disposed Waste by Resin'!$A943,'Resin Fractions'!$A$24:$A$41,0),MATCH('Disposed Waste by Resin'!I$1,'Resin Fractions'!$A$24:$I$24,0)))*$E943</f>
        <v>2120.0588901762781</v>
      </c>
      <c r="J943" s="9">
        <f>(INDEX('Resin Fractions'!$A$24:$I$41,MATCH('Disposed Waste by Resin'!$A943,'Resin Fractions'!$A$24:$A$41,0),MATCH('Disposed Waste by Resin'!J$1,'Resin Fractions'!$A$24:$I$24,0)))*$E943</f>
        <v>110.59545663069805</v>
      </c>
      <c r="K943" s="9">
        <f>(INDEX('Resin Fractions'!$A$24:$I$41,MATCH('Disposed Waste by Resin'!$A943,'Resin Fractions'!$A$24:$A$41,0),MATCH('Disposed Waste by Resin'!K$1,'Resin Fractions'!$A$24:$I$24,0)))*$E943</f>
        <v>573.73209994118145</v>
      </c>
      <c r="L943" s="9">
        <f>(INDEX('Resin Fractions'!$A$24:$I$41,MATCH('Disposed Waste by Resin'!$A943,'Resin Fractions'!$A$24:$A$41,0),MATCH('Disposed Waste by Resin'!L$1,'Resin Fractions'!$A$24:$I$24,0)))*$E943</f>
        <v>322.29521728483434</v>
      </c>
      <c r="M943" s="9">
        <f>(INDEX('Resin Fractions'!$A$24:$I$41,MATCH('Disposed Waste by Resin'!$A943,'Resin Fractions'!$A$24:$A$41,0),MATCH('Disposed Waste by Resin'!M$1,'Resin Fractions'!$A$24:$I$24,0)))*$E943</f>
        <v>5807.2354519998325</v>
      </c>
    </row>
    <row r="944" spans="1:13" x14ac:dyDescent="0.2">
      <c r="A944" s="37">
        <f>'DRS County Waste Raw'!A943</f>
        <v>2005</v>
      </c>
      <c r="B944" s="63" t="str">
        <f>'DRS County Waste Raw'!B943</f>
        <v>orange</v>
      </c>
      <c r="C944" s="63" t="str">
        <f>'DRS County Waste Raw'!C943</f>
        <v>Southern </v>
      </c>
      <c r="D944" s="63">
        <f>'DRS County Waste Raw'!D943</f>
        <v>2956847</v>
      </c>
      <c r="E944" s="68">
        <f>'DRS County Waste Raw'!E943</f>
        <v>3893634.43738657</v>
      </c>
      <c r="F944" s="9">
        <f>(INDEX('Resin Fractions'!$A$24:$I$41,MATCH('Disposed Waste by Resin'!$A944,'Resin Fractions'!$A$24:$A$41,0),MATCH('Disposed Waste by Resin'!F$1,'Resin Fractions'!$A$24:$I$24,0)))*$E944</f>
        <v>30969.025767762501</v>
      </c>
      <c r="G944" s="9">
        <f>(INDEX('Resin Fractions'!$A$24:$I$41,MATCH('Disposed Waste by Resin'!$A944,'Resin Fractions'!$A$24:$A$41,0),MATCH('Disposed Waste by Resin'!G$1,'Resin Fractions'!$A$24:$I$24,0)))*$E944</f>
        <v>62272.964571612123</v>
      </c>
      <c r="H944" s="9">
        <f>(INDEX('Resin Fractions'!$A$24:$I$41,MATCH('Disposed Waste by Resin'!$A944,'Resin Fractions'!$A$24:$A$41,0),MATCH('Disposed Waste by Resin'!H$1,'Resin Fractions'!$A$24:$I$24,0)))*$E944</f>
        <v>77772.193990615604</v>
      </c>
      <c r="I944" s="9">
        <f>(INDEX('Resin Fractions'!$A$24:$I$41,MATCH('Disposed Waste by Resin'!$A944,'Resin Fractions'!$A$24:$A$41,0),MATCH('Disposed Waste by Resin'!I$1,'Resin Fractions'!$A$24:$I$24,0)))*$E944</f>
        <v>135255.68614313719</v>
      </c>
      <c r="J944" s="9">
        <f>(INDEX('Resin Fractions'!$A$24:$I$41,MATCH('Disposed Waste by Resin'!$A944,'Resin Fractions'!$A$24:$A$41,0),MATCH('Disposed Waste by Resin'!J$1,'Resin Fractions'!$A$24:$I$24,0)))*$E944</f>
        <v>7055.777761746449</v>
      </c>
      <c r="K944" s="9">
        <f>(INDEX('Resin Fractions'!$A$24:$I$41,MATCH('Disposed Waste by Resin'!$A944,'Resin Fractions'!$A$24:$A$41,0),MATCH('Disposed Waste by Resin'!K$1,'Resin Fractions'!$A$24:$I$24,0)))*$E944</f>
        <v>36603.006265281227</v>
      </c>
      <c r="L944" s="9">
        <f>(INDEX('Resin Fractions'!$A$24:$I$41,MATCH('Disposed Waste by Resin'!$A944,'Resin Fractions'!$A$24:$A$41,0),MATCH('Disposed Waste by Resin'!L$1,'Resin Fractions'!$A$24:$I$24,0)))*$E944</f>
        <v>20561.815974313417</v>
      </c>
      <c r="M944" s="9">
        <f>(INDEX('Resin Fractions'!$A$24:$I$41,MATCH('Disposed Waste by Resin'!$A944,'Resin Fractions'!$A$24:$A$41,0),MATCH('Disposed Waste by Resin'!M$1,'Resin Fractions'!$A$24:$I$24,0)))*$E944</f>
        <v>370490.47047446854</v>
      </c>
    </row>
    <row r="945" spans="1:13" x14ac:dyDescent="0.2">
      <c r="A945" s="37">
        <f>'DRS County Waste Raw'!A944</f>
        <v>2005</v>
      </c>
      <c r="B945" s="63" t="str">
        <f>'DRS County Waste Raw'!B944</f>
        <v>placer</v>
      </c>
      <c r="C945" s="63" t="str">
        <f>'DRS County Waste Raw'!C944</f>
        <v>Central Valley </v>
      </c>
      <c r="D945" s="63">
        <f>'DRS County Waste Raw'!D944</f>
        <v>307710</v>
      </c>
      <c r="E945" s="68">
        <f>'DRS County Waste Raw'!E944</f>
        <v>277399.32849364792</v>
      </c>
      <c r="F945" s="9">
        <f>(INDEX('Resin Fractions'!$A$24:$I$41,MATCH('Disposed Waste by Resin'!$A945,'Resin Fractions'!$A$24:$A$41,0),MATCH('Disposed Waste by Resin'!F$1,'Resin Fractions'!$A$24:$I$24,0)))*$E945</f>
        <v>2206.3671077056692</v>
      </c>
      <c r="G945" s="9">
        <f>(INDEX('Resin Fractions'!$A$24:$I$41,MATCH('Disposed Waste by Resin'!$A945,'Resin Fractions'!$A$24:$A$41,0),MATCH('Disposed Waste by Resin'!G$1,'Resin Fractions'!$A$24:$I$24,0)))*$E945</f>
        <v>4436.5948661242728</v>
      </c>
      <c r="H945" s="9">
        <f>(INDEX('Resin Fractions'!$A$24:$I$41,MATCH('Disposed Waste by Resin'!$A945,'Resin Fractions'!$A$24:$A$41,0),MATCH('Disposed Waste by Resin'!H$1,'Resin Fractions'!$A$24:$I$24,0)))*$E945</f>
        <v>5540.8268894793964</v>
      </c>
      <c r="I945" s="9">
        <f>(INDEX('Resin Fractions'!$A$24:$I$41,MATCH('Disposed Waste by Resin'!$A945,'Resin Fractions'!$A$24:$A$41,0),MATCH('Disposed Waste by Resin'!I$1,'Resin Fractions'!$A$24:$I$24,0)))*$E945</f>
        <v>9636.19906141918</v>
      </c>
      <c r="J945" s="9">
        <f>(INDEX('Resin Fractions'!$A$24:$I$41,MATCH('Disposed Waste by Resin'!$A945,'Resin Fractions'!$A$24:$A$41,0),MATCH('Disposed Waste by Resin'!J$1,'Resin Fractions'!$A$24:$I$24,0)))*$E945</f>
        <v>502.68407180582892</v>
      </c>
      <c r="K945" s="9">
        <f>(INDEX('Resin Fractions'!$A$24:$I$41,MATCH('Disposed Waste by Resin'!$A945,'Resin Fractions'!$A$24:$A$41,0),MATCH('Disposed Waste by Resin'!K$1,'Resin Fractions'!$A$24:$I$24,0)))*$E945</f>
        <v>2607.7562036494078</v>
      </c>
      <c r="L945" s="9">
        <f>(INDEX('Resin Fractions'!$A$24:$I$41,MATCH('Disposed Waste by Resin'!$A945,'Resin Fractions'!$A$24:$A$41,0),MATCH('Disposed Waste by Resin'!L$1,'Resin Fractions'!$A$24:$I$24,0)))*$E945</f>
        <v>1464.9125478027545</v>
      </c>
      <c r="M945" s="9">
        <f>(INDEX('Resin Fractions'!$A$24:$I$41,MATCH('Disposed Waste by Resin'!$A945,'Resin Fractions'!$A$24:$A$41,0),MATCH('Disposed Waste by Resin'!M$1,'Resin Fractions'!$A$24:$I$24,0)))*$E945</f>
        <v>26395.340747986509</v>
      </c>
    </row>
    <row r="946" spans="1:13" x14ac:dyDescent="0.2">
      <c r="A946" s="37">
        <f>'DRS County Waste Raw'!A945</f>
        <v>2005</v>
      </c>
      <c r="B946" s="63" t="str">
        <f>'DRS County Waste Raw'!B945</f>
        <v>plumas</v>
      </c>
      <c r="C946" s="63" t="str">
        <f>'DRS County Waste Raw'!C945</f>
        <v>Mountain </v>
      </c>
      <c r="D946" s="63">
        <f>'DRS County Waste Raw'!D945</f>
        <v>20880</v>
      </c>
      <c r="E946" s="68">
        <f>'DRS County Waste Raw'!E945</f>
        <v>133.80217785843919</v>
      </c>
      <c r="F946" s="9">
        <f>(INDEX('Resin Fractions'!$A$24:$I$41,MATCH('Disposed Waste by Resin'!$A946,'Resin Fractions'!$A$24:$A$41,0),MATCH('Disposed Waste by Resin'!F$1,'Resin Fractions'!$A$24:$I$24,0)))*$E946</f>
        <v>1.0642301326731731</v>
      </c>
      <c r="G946" s="9">
        <f>(INDEX('Resin Fractions'!$A$24:$I$41,MATCH('Disposed Waste by Resin'!$A946,'Resin Fractions'!$A$24:$A$41,0),MATCH('Disposed Waste by Resin'!G$1,'Resin Fractions'!$A$24:$I$24,0)))*$E946</f>
        <v>2.1399693308074879</v>
      </c>
      <c r="H946" s="9">
        <f>(INDEX('Resin Fractions'!$A$24:$I$41,MATCH('Disposed Waste by Resin'!$A946,'Resin Fractions'!$A$24:$A$41,0),MATCH('Disposed Waste by Resin'!H$1,'Resin Fractions'!$A$24:$I$24,0)))*$E946</f>
        <v>2.6725901211614542</v>
      </c>
      <c r="I946" s="9">
        <f>(INDEX('Resin Fractions'!$A$24:$I$41,MATCH('Disposed Waste by Resin'!$A946,'Resin Fractions'!$A$24:$A$41,0),MATCH('Disposed Waste by Resin'!I$1,'Resin Fractions'!$A$24:$I$24,0)))*$E946</f>
        <v>4.6479723930725312</v>
      </c>
      <c r="J946" s="9">
        <f>(INDEX('Resin Fractions'!$A$24:$I$41,MATCH('Disposed Waste by Resin'!$A946,'Resin Fractions'!$A$24:$A$41,0),MATCH('Disposed Waste by Resin'!J$1,'Resin Fractions'!$A$24:$I$24,0)))*$E946</f>
        <v>0.24246714636120006</v>
      </c>
      <c r="K946" s="9">
        <f>(INDEX('Resin Fractions'!$A$24:$I$41,MATCH('Disposed Waste by Resin'!$A946,'Resin Fractions'!$A$24:$A$41,0),MATCH('Disposed Waste by Resin'!K$1,'Resin Fractions'!$A$24:$I$24,0)))*$E946</f>
        <v>1.257838154356369</v>
      </c>
      <c r="L946" s="9">
        <f>(INDEX('Resin Fractions'!$A$24:$I$41,MATCH('Disposed Waste by Resin'!$A946,'Resin Fractions'!$A$24:$A$41,0),MATCH('Disposed Waste by Resin'!L$1,'Resin Fractions'!$A$24:$I$24,0)))*$E946</f>
        <v>0.7065932363014058</v>
      </c>
      <c r="M946" s="9">
        <f>(INDEX('Resin Fractions'!$A$24:$I$41,MATCH('Disposed Waste by Resin'!$A946,'Resin Fractions'!$A$24:$A$41,0),MATCH('Disposed Waste by Resin'!M$1,'Resin Fractions'!$A$24:$I$24,0)))*$E946</f>
        <v>12.731660514733623</v>
      </c>
    </row>
    <row r="947" spans="1:13" x14ac:dyDescent="0.2">
      <c r="A947" s="37">
        <f>'DRS County Waste Raw'!A946</f>
        <v>2005</v>
      </c>
      <c r="B947" s="63" t="str">
        <f>'DRS County Waste Raw'!B946</f>
        <v>riverside</v>
      </c>
      <c r="C947" s="63" t="str">
        <f>'DRS County Waste Raw'!C946</f>
        <v>Southern </v>
      </c>
      <c r="D947" s="63">
        <f>'DRS County Waste Raw'!D946</f>
        <v>1895695</v>
      </c>
      <c r="E947" s="68">
        <f>'DRS County Waste Raw'!E946</f>
        <v>2292114.7912885658</v>
      </c>
      <c r="F947" s="9">
        <f>(INDEX('Resin Fractions'!$A$24:$I$41,MATCH('Disposed Waste by Resin'!$A947,'Resin Fractions'!$A$24:$A$41,0),MATCH('Disposed Waste by Resin'!F$1,'Resin Fractions'!$A$24:$I$24,0)))*$E947</f>
        <v>18230.926188779657</v>
      </c>
      <c r="G947" s="9">
        <f>(INDEX('Resin Fractions'!$A$24:$I$41,MATCH('Disposed Waste by Resin'!$A947,'Resin Fractions'!$A$24:$A$41,0),MATCH('Disposed Waste by Resin'!G$1,'Resin Fractions'!$A$24:$I$24,0)))*$E947</f>
        <v>36659.009849878646</v>
      </c>
      <c r="H947" s="9">
        <f>(INDEX('Resin Fractions'!$A$24:$I$41,MATCH('Disposed Waste by Resin'!$A947,'Resin Fractions'!$A$24:$A$41,0),MATCH('Disposed Waste by Resin'!H$1,'Resin Fractions'!$A$24:$I$24,0)))*$E947</f>
        <v>45783.136312227798</v>
      </c>
      <c r="I947" s="9">
        <f>(INDEX('Resin Fractions'!$A$24:$I$41,MATCH('Disposed Waste by Resin'!$A947,'Resin Fractions'!$A$24:$A$41,0),MATCH('Disposed Waste by Resin'!I$1,'Resin Fractions'!$A$24:$I$24,0)))*$E947</f>
        <v>79622.667150708934</v>
      </c>
      <c r="J947" s="9">
        <f>(INDEX('Resin Fractions'!$A$24:$I$41,MATCH('Disposed Waste by Resin'!$A947,'Resin Fractions'!$A$24:$A$41,0),MATCH('Disposed Waste by Resin'!J$1,'Resin Fractions'!$A$24:$I$24,0)))*$E947</f>
        <v>4153.6135021959444</v>
      </c>
      <c r="K947" s="9">
        <f>(INDEX('Resin Fractions'!$A$24:$I$41,MATCH('Disposed Waste by Resin'!$A947,'Resin Fractions'!$A$24:$A$41,0),MATCH('Disposed Waste by Resin'!K$1,'Resin Fractions'!$A$24:$I$24,0)))*$E947</f>
        <v>21547.552400063567</v>
      </c>
      <c r="L947" s="9">
        <f>(INDEX('Resin Fractions'!$A$24:$I$41,MATCH('Disposed Waste by Resin'!$A947,'Resin Fractions'!$A$24:$A$41,0),MATCH('Disposed Waste by Resin'!L$1,'Resin Fractions'!$A$24:$I$24,0)))*$E947</f>
        <v>12104.383009852165</v>
      </c>
      <c r="M947" s="9">
        <f>(INDEX('Resin Fractions'!$A$24:$I$41,MATCH('Disposed Waste by Resin'!$A947,'Resin Fractions'!$A$24:$A$41,0),MATCH('Disposed Waste by Resin'!M$1,'Resin Fractions'!$A$24:$I$24,0)))*$E947</f>
        <v>218101.28841370673</v>
      </c>
    </row>
    <row r="948" spans="1:13" x14ac:dyDescent="0.2">
      <c r="A948" s="37">
        <f>'DRS County Waste Raw'!A947</f>
        <v>2005</v>
      </c>
      <c r="B948" s="63" t="str">
        <f>'DRS County Waste Raw'!B947</f>
        <v>sacramento</v>
      </c>
      <c r="C948" s="63" t="str">
        <f>'DRS County Waste Raw'!C947</f>
        <v>Central Valley </v>
      </c>
      <c r="D948" s="63">
        <f>'DRS County Waste Raw'!D947</f>
        <v>1350523</v>
      </c>
      <c r="E948" s="68">
        <f>'DRS County Waste Raw'!E947</f>
        <v>1331042.8312159709</v>
      </c>
      <c r="F948" s="9">
        <f>(INDEX('Resin Fractions'!$A$24:$I$41,MATCH('Disposed Waste by Resin'!$A948,'Resin Fractions'!$A$24:$A$41,0),MATCH('Disposed Waste by Resin'!F$1,'Resin Fractions'!$A$24:$I$24,0)))*$E948</f>
        <v>10586.792468784204</v>
      </c>
      <c r="G948" s="9">
        <f>(INDEX('Resin Fractions'!$A$24:$I$41,MATCH('Disposed Waste by Resin'!$A948,'Resin Fractions'!$A$24:$A$41,0),MATCH('Disposed Waste by Resin'!G$1,'Resin Fractions'!$A$24:$I$24,0)))*$E948</f>
        <v>21288.075294311744</v>
      </c>
      <c r="H948" s="9">
        <f>(INDEX('Resin Fractions'!$A$24:$I$41,MATCH('Disposed Waste by Resin'!$A948,'Resin Fractions'!$A$24:$A$41,0),MATCH('Disposed Waste by Resin'!H$1,'Resin Fractions'!$A$24:$I$24,0)))*$E948</f>
        <v>26586.502390971422</v>
      </c>
      <c r="I948" s="9">
        <f>(INDEX('Resin Fractions'!$A$24:$I$41,MATCH('Disposed Waste by Resin'!$A948,'Resin Fractions'!$A$24:$A$41,0),MATCH('Disposed Waste by Resin'!I$1,'Resin Fractions'!$A$24:$I$24,0)))*$E948</f>
        <v>46237.291742996305</v>
      </c>
      <c r="J948" s="9">
        <f>(INDEX('Resin Fractions'!$A$24:$I$41,MATCH('Disposed Waste by Resin'!$A948,'Resin Fractions'!$A$24:$A$41,0),MATCH('Disposed Waste by Resin'!J$1,'Resin Fractions'!$A$24:$I$24,0)))*$E948</f>
        <v>2412.0246929830773</v>
      </c>
      <c r="K948" s="9">
        <f>(INDEX('Resin Fractions'!$A$24:$I$41,MATCH('Disposed Waste by Resin'!$A948,'Resin Fractions'!$A$24:$A$41,0),MATCH('Disposed Waste by Resin'!K$1,'Resin Fractions'!$A$24:$I$24,0)))*$E948</f>
        <v>12512.774343309206</v>
      </c>
      <c r="L948" s="9">
        <f>(INDEX('Resin Fractions'!$A$24:$I$41,MATCH('Disposed Waste by Resin'!$A948,'Resin Fractions'!$A$24:$A$41,0),MATCH('Disposed Waste by Resin'!L$1,'Resin Fractions'!$A$24:$I$24,0)))*$E948</f>
        <v>7029.0773798892915</v>
      </c>
      <c r="M948" s="9">
        <f>(INDEX('Resin Fractions'!$A$24:$I$41,MATCH('Disposed Waste by Resin'!$A948,'Resin Fractions'!$A$24:$A$41,0),MATCH('Disposed Waste by Resin'!M$1,'Resin Fractions'!$A$24:$I$24,0)))*$E948</f>
        <v>126652.53831324526</v>
      </c>
    </row>
    <row r="949" spans="1:13" x14ac:dyDescent="0.2">
      <c r="A949" s="37">
        <f>'DRS County Waste Raw'!A948</f>
        <v>2005</v>
      </c>
      <c r="B949" s="63" t="str">
        <f>'DRS County Waste Raw'!B948</f>
        <v>sanbenito</v>
      </c>
      <c r="C949" s="63" t="str">
        <f>'DRS County Waste Raw'!C948</f>
        <v>Coastal </v>
      </c>
      <c r="D949" s="63">
        <f>'DRS County Waste Raw'!D948</f>
        <v>55221</v>
      </c>
      <c r="E949" s="68">
        <f>'DRS County Waste Raw'!E948</f>
        <v>54268.829401088922</v>
      </c>
      <c r="F949" s="9">
        <f>(INDEX('Resin Fractions'!$A$24:$I$41,MATCH('Disposed Waste by Resin'!$A949,'Resin Fractions'!$A$24:$A$41,0),MATCH('Disposed Waste by Resin'!F$1,'Resin Fractions'!$A$24:$I$24,0)))*$E949</f>
        <v>431.64113198996</v>
      </c>
      <c r="G949" s="9">
        <f>(INDEX('Resin Fractions'!$A$24:$I$41,MATCH('Disposed Waste by Resin'!$A949,'Resin Fractions'!$A$24:$A$41,0),MATCH('Disposed Waste by Resin'!G$1,'Resin Fractions'!$A$24:$I$24,0)))*$E949</f>
        <v>867.95022619154759</v>
      </c>
      <c r="H949" s="9">
        <f>(INDEX('Resin Fractions'!$A$24:$I$41,MATCH('Disposed Waste by Resin'!$A949,'Resin Fractions'!$A$24:$A$41,0),MATCH('Disposed Waste by Resin'!H$1,'Resin Fractions'!$A$24:$I$24,0)))*$E949</f>
        <v>1083.9759088061708</v>
      </c>
      <c r="I949" s="9">
        <f>(INDEX('Resin Fractions'!$A$24:$I$41,MATCH('Disposed Waste by Resin'!$A949,'Resin Fractions'!$A$24:$A$41,0),MATCH('Disposed Waste by Resin'!I$1,'Resin Fractions'!$A$24:$I$24,0)))*$E949</f>
        <v>1885.1712647569202</v>
      </c>
      <c r="J949" s="9">
        <f>(INDEX('Resin Fractions'!$A$24:$I$41,MATCH('Disposed Waste by Resin'!$A949,'Resin Fractions'!$A$24:$A$41,0),MATCH('Disposed Waste by Resin'!J$1,'Resin Fractions'!$A$24:$I$24,0)))*$E949</f>
        <v>98.342257292450299</v>
      </c>
      <c r="K949" s="9">
        <f>(INDEX('Resin Fractions'!$A$24:$I$41,MATCH('Disposed Waste by Resin'!$A949,'Resin Fractions'!$A$24:$A$41,0),MATCH('Disposed Waste by Resin'!K$1,'Resin Fractions'!$A$24:$I$24,0)))*$E949</f>
        <v>510.16661541313584</v>
      </c>
      <c r="L949" s="9">
        <f>(INDEX('Resin Fractions'!$A$24:$I$41,MATCH('Disposed Waste by Resin'!$A949,'Resin Fractions'!$A$24:$A$41,0),MATCH('Disposed Waste by Resin'!L$1,'Resin Fractions'!$A$24:$I$24,0)))*$E949</f>
        <v>286.58717227587891</v>
      </c>
      <c r="M949" s="9">
        <f>(INDEX('Resin Fractions'!$A$24:$I$41,MATCH('Disposed Waste by Resin'!$A949,'Resin Fractions'!$A$24:$A$41,0),MATCH('Disposed Waste by Resin'!M$1,'Resin Fractions'!$A$24:$I$24,0)))*$E949</f>
        <v>5163.8345767260644</v>
      </c>
    </row>
    <row r="950" spans="1:13" x14ac:dyDescent="0.2">
      <c r="A950" s="37">
        <f>'DRS County Waste Raw'!A949</f>
        <v>2005</v>
      </c>
      <c r="B950" s="63" t="str">
        <f>'DRS County Waste Raw'!B949</f>
        <v>sanbernardino</v>
      </c>
      <c r="C950" s="63" t="str">
        <f>'DRS County Waste Raw'!C949</f>
        <v>Southern </v>
      </c>
      <c r="D950" s="63">
        <f>'DRS County Waste Raw'!D949</f>
        <v>1921423</v>
      </c>
      <c r="E950" s="68">
        <f>'DRS County Waste Raw'!E949</f>
        <v>2131581.515426497</v>
      </c>
      <c r="F950" s="9">
        <f>(INDEX('Resin Fractions'!$A$24:$I$41,MATCH('Disposed Waste by Resin'!$A950,'Resin Fractions'!$A$24:$A$41,0),MATCH('Disposed Waste by Resin'!F$1,'Resin Fractions'!$A$24:$I$24,0)))*$E950</f>
        <v>16954.083373486326</v>
      </c>
      <c r="G950" s="9">
        <f>(INDEX('Resin Fractions'!$A$24:$I$41,MATCH('Disposed Waste by Resin'!$A950,'Resin Fractions'!$A$24:$A$41,0),MATCH('Disposed Waste by Resin'!G$1,'Resin Fractions'!$A$24:$I$24,0)))*$E950</f>
        <v>34091.515864225126</v>
      </c>
      <c r="H950" s="9">
        <f>(INDEX('Resin Fractions'!$A$24:$I$41,MATCH('Disposed Waste by Resin'!$A950,'Resin Fractions'!$A$24:$A$41,0),MATCH('Disposed Waste by Resin'!H$1,'Resin Fractions'!$A$24:$I$24,0)))*$E950</f>
        <v>42576.614160992191</v>
      </c>
      <c r="I950" s="9">
        <f>(INDEX('Resin Fractions'!$A$24:$I$41,MATCH('Disposed Waste by Resin'!$A950,'Resin Fractions'!$A$24:$A$41,0),MATCH('Disposed Waste by Resin'!I$1,'Resin Fractions'!$A$24:$I$24,0)))*$E950</f>
        <v>74046.119397010829</v>
      </c>
      <c r="J950" s="9">
        <f>(INDEX('Resin Fractions'!$A$24:$I$41,MATCH('Disposed Waste by Resin'!$A950,'Resin Fractions'!$A$24:$A$41,0),MATCH('Disposed Waste by Resin'!J$1,'Resin Fractions'!$A$24:$I$24,0)))*$E950</f>
        <v>3862.7060900948327</v>
      </c>
      <c r="K950" s="9">
        <f>(INDEX('Resin Fractions'!$A$24:$I$41,MATCH('Disposed Waste by Resin'!$A950,'Resin Fractions'!$A$24:$A$41,0),MATCH('Disposed Waste by Resin'!K$1,'Resin Fractions'!$A$24:$I$24,0)))*$E950</f>
        <v>20038.42240939361</v>
      </c>
      <c r="L950" s="9">
        <f>(INDEX('Resin Fractions'!$A$24:$I$41,MATCH('Disposed Waste by Resin'!$A950,'Resin Fractions'!$A$24:$A$41,0),MATCH('Disposed Waste by Resin'!L$1,'Resin Fractions'!$A$24:$I$24,0)))*$E950</f>
        <v>11256.626054464976</v>
      </c>
      <c r="M950" s="9">
        <f>(INDEX('Resin Fractions'!$A$24:$I$41,MATCH('Disposed Waste by Resin'!$A950,'Resin Fractions'!$A$24:$A$41,0),MATCH('Disposed Waste by Resin'!M$1,'Resin Fractions'!$A$24:$I$24,0)))*$E950</f>
        <v>202826.08734966791</v>
      </c>
    </row>
    <row r="951" spans="1:13" x14ac:dyDescent="0.2">
      <c r="A951" s="37">
        <f>'DRS County Waste Raw'!A950</f>
        <v>2005</v>
      </c>
      <c r="B951" s="63" t="str">
        <f>'DRS County Waste Raw'!B950</f>
        <v>sandiego</v>
      </c>
      <c r="C951" s="63" t="str">
        <f>'DRS County Waste Raw'!C950</f>
        <v>Southern </v>
      </c>
      <c r="D951" s="63">
        <f>'DRS County Waste Raw'!D950</f>
        <v>2966783</v>
      </c>
      <c r="E951" s="68">
        <f>'DRS County Waste Raw'!E950</f>
        <v>3794675.490018148</v>
      </c>
      <c r="F951" s="9">
        <f>(INDEX('Resin Fractions'!$A$24:$I$41,MATCH('Disposed Waste by Resin'!$A951,'Resin Fractions'!$A$24:$A$41,0),MATCH('Disposed Waste by Resin'!F$1,'Resin Fractions'!$A$24:$I$24,0)))*$E951</f>
        <v>30181.9302557708</v>
      </c>
      <c r="G951" s="9">
        <f>(INDEX('Resin Fractions'!$A$24:$I$41,MATCH('Disposed Waste by Resin'!$A951,'Resin Fractions'!$A$24:$A$41,0),MATCH('Disposed Waste by Resin'!G$1,'Resin Fractions'!$A$24:$I$24,0)))*$E951</f>
        <v>60690.261541161715</v>
      </c>
      <c r="H951" s="9">
        <f>(INDEX('Resin Fractions'!$A$24:$I$41,MATCH('Disposed Waste by Resin'!$A951,'Resin Fractions'!$A$24:$A$41,0),MATCH('Disposed Waste by Resin'!H$1,'Resin Fractions'!$A$24:$I$24,0)))*$E951</f>
        <v>75795.569175007637</v>
      </c>
      <c r="I951" s="9">
        <f>(INDEX('Resin Fractions'!$A$24:$I$41,MATCH('Disposed Waste by Resin'!$A951,'Resin Fractions'!$A$24:$A$41,0),MATCH('Disposed Waste by Resin'!I$1,'Resin Fractions'!$A$24:$I$24,0)))*$E951</f>
        <v>131818.08547939785</v>
      </c>
      <c r="J951" s="9">
        <f>(INDEX('Resin Fractions'!$A$24:$I$41,MATCH('Disposed Waste by Resin'!$A951,'Resin Fractions'!$A$24:$A$41,0),MATCH('Disposed Waste by Resin'!J$1,'Resin Fractions'!$A$24:$I$24,0)))*$E951</f>
        <v>6876.4511322448343</v>
      </c>
      <c r="K951" s="9">
        <f>(INDEX('Resin Fractions'!$A$24:$I$41,MATCH('Disposed Waste by Resin'!$A951,'Resin Fractions'!$A$24:$A$41,0),MATCH('Disposed Waste by Resin'!K$1,'Resin Fractions'!$A$24:$I$24,0)))*$E951</f>
        <v>35672.719914885369</v>
      </c>
      <c r="L951" s="9">
        <f>(INDEX('Resin Fractions'!$A$24:$I$41,MATCH('Disposed Waste by Resin'!$A951,'Resin Fractions'!$A$24:$A$41,0),MATCH('Disposed Waste by Resin'!L$1,'Resin Fractions'!$A$24:$I$24,0)))*$E951</f>
        <v>20039.225654774582</v>
      </c>
      <c r="M951" s="9">
        <f>(INDEX('Resin Fractions'!$A$24:$I$41,MATCH('Disposed Waste by Resin'!$A951,'Resin Fractions'!$A$24:$A$41,0),MATCH('Disposed Waste by Resin'!M$1,'Resin Fractions'!$A$24:$I$24,0)))*$E951</f>
        <v>361074.2431532428</v>
      </c>
    </row>
    <row r="952" spans="1:13" x14ac:dyDescent="0.2">
      <c r="A952" s="37">
        <f>'DRS County Waste Raw'!A951</f>
        <v>2005</v>
      </c>
      <c r="B952" s="63" t="str">
        <f>'DRS County Waste Raw'!B951</f>
        <v>sanfrancisco</v>
      </c>
      <c r="C952" s="63" t="str">
        <f>'DRS County Waste Raw'!C951</f>
        <v>Bay Area </v>
      </c>
      <c r="D952" s="63">
        <f>'DRS County Waste Raw'!D951</f>
        <v>780187</v>
      </c>
      <c r="E952" s="68">
        <f>'DRS County Waste Raw'!E951</f>
        <v>612775.31760435563</v>
      </c>
      <c r="F952" s="9">
        <f>(INDEX('Resin Fractions'!$A$24:$I$41,MATCH('Disposed Waste by Resin'!$A952,'Resin Fractions'!$A$24:$A$41,0),MATCH('Disposed Waste by Resin'!F$1,'Resin Fractions'!$A$24:$I$24,0)))*$E952</f>
        <v>4873.8665393240281</v>
      </c>
      <c r="G952" s="9">
        <f>(INDEX('Resin Fractions'!$A$24:$I$41,MATCH('Disposed Waste by Resin'!$A952,'Resin Fractions'!$A$24:$A$41,0),MATCH('Disposed Waste by Resin'!G$1,'Resin Fractions'!$A$24:$I$24,0)))*$E952</f>
        <v>9800.4412733587724</v>
      </c>
      <c r="H952" s="9">
        <f>(INDEX('Resin Fractions'!$A$24:$I$41,MATCH('Disposed Waste by Resin'!$A952,'Resin Fractions'!$A$24:$A$41,0),MATCH('Disposed Waste by Resin'!H$1,'Resin Fractions'!$A$24:$I$24,0)))*$E952</f>
        <v>12239.690612910905</v>
      </c>
      <c r="I952" s="9">
        <f>(INDEX('Resin Fractions'!$A$24:$I$41,MATCH('Disposed Waste by Resin'!$A952,'Resin Fractions'!$A$24:$A$41,0),MATCH('Disposed Waste by Resin'!I$1,'Resin Fractions'!$A$24:$I$24,0)))*$E952</f>
        <v>21286.370707617425</v>
      </c>
      <c r="J952" s="9">
        <f>(INDEX('Resin Fractions'!$A$24:$I$41,MATCH('Disposed Waste by Resin'!$A952,'Resin Fractions'!$A$24:$A$41,0),MATCH('Disposed Waste by Resin'!J$1,'Resin Fractions'!$A$24:$I$24,0)))*$E952</f>
        <v>1110.4294787884503</v>
      </c>
      <c r="K952" s="9">
        <f>(INDEX('Resin Fractions'!$A$24:$I$41,MATCH('Disposed Waste by Resin'!$A952,'Resin Fractions'!$A$24:$A$41,0),MATCH('Disposed Waste by Resin'!K$1,'Resin Fractions'!$A$24:$I$24,0)))*$E952</f>
        <v>5760.5353430499954</v>
      </c>
      <c r="L952" s="9">
        <f>(INDEX('Resin Fractions'!$A$24:$I$41,MATCH('Disposed Waste by Resin'!$A952,'Resin Fractions'!$A$24:$A$41,0),MATCH('Disposed Waste by Resin'!L$1,'Resin Fractions'!$A$24:$I$24,0)))*$E952</f>
        <v>3235.9928793518834</v>
      </c>
      <c r="M952" s="9">
        <f>(INDEX('Resin Fractions'!$A$24:$I$41,MATCH('Disposed Waste by Resin'!$A952,'Resin Fractions'!$A$24:$A$41,0),MATCH('Disposed Waste by Resin'!M$1,'Resin Fractions'!$A$24:$I$24,0)))*$E952</f>
        <v>58307.326834401465</v>
      </c>
    </row>
    <row r="953" spans="1:13" x14ac:dyDescent="0.2">
      <c r="A953" s="37">
        <f>'DRS County Waste Raw'!A952</f>
        <v>2005</v>
      </c>
      <c r="B953" s="63" t="str">
        <f>'DRS County Waste Raw'!B952</f>
        <v>sanjoaquin</v>
      </c>
      <c r="C953" s="63" t="str">
        <f>'DRS County Waste Raw'!C952</f>
        <v>Central Valley </v>
      </c>
      <c r="D953" s="63">
        <f>'DRS County Waste Raw'!D952</f>
        <v>645059</v>
      </c>
      <c r="E953" s="68">
        <f>'DRS County Waste Raw'!E952</f>
        <v>711803.79310344823</v>
      </c>
      <c r="F953" s="9">
        <f>(INDEX('Resin Fractions'!$A$24:$I$41,MATCH('Disposed Waste by Resin'!$A953,'Resin Fractions'!$A$24:$A$41,0),MATCH('Disposed Waste by Resin'!F$1,'Resin Fractions'!$A$24:$I$24,0)))*$E953</f>
        <v>5661.5150612361422</v>
      </c>
      <c r="G953" s="9">
        <f>(INDEX('Resin Fractions'!$A$24:$I$41,MATCH('Disposed Waste by Resin'!$A953,'Resin Fractions'!$A$24:$A$41,0),MATCH('Disposed Waste by Resin'!G$1,'Resin Fractions'!$A$24:$I$24,0)))*$E953</f>
        <v>11384.256304149116</v>
      </c>
      <c r="H953" s="9">
        <f>(INDEX('Resin Fractions'!$A$24:$I$41,MATCH('Disposed Waste by Resin'!$A953,'Resin Fractions'!$A$24:$A$41,0),MATCH('Disposed Waste by Resin'!H$1,'Resin Fractions'!$A$24:$I$24,0)))*$E953</f>
        <v>14217.704196610292</v>
      </c>
      <c r="I953" s="9">
        <f>(INDEX('Resin Fractions'!$A$24:$I$41,MATCH('Disposed Waste by Resin'!$A953,'Resin Fractions'!$A$24:$A$41,0),MATCH('Disposed Waste by Resin'!I$1,'Resin Fractions'!$A$24:$I$24,0)))*$E953</f>
        <v>24726.386614793566</v>
      </c>
      <c r="J953" s="9">
        <f>(INDEX('Resin Fractions'!$A$24:$I$41,MATCH('Disposed Waste by Resin'!$A953,'Resin Fractions'!$A$24:$A$41,0),MATCH('Disposed Waste by Resin'!J$1,'Resin Fractions'!$A$24:$I$24,0)))*$E953</f>
        <v>1289.8821024084368</v>
      </c>
      <c r="K953" s="9">
        <f>(INDEX('Resin Fractions'!$A$24:$I$41,MATCH('Disposed Waste by Resin'!$A953,'Resin Fractions'!$A$24:$A$41,0),MATCH('Disposed Waste by Resin'!K$1,'Resin Fractions'!$A$24:$I$24,0)))*$E953</f>
        <v>6691.4753086332776</v>
      </c>
      <c r="L953" s="9">
        <f>(INDEX('Resin Fractions'!$A$24:$I$41,MATCH('Disposed Waste by Resin'!$A953,'Resin Fractions'!$A$24:$A$41,0),MATCH('Disposed Waste by Resin'!L$1,'Resin Fractions'!$A$24:$I$24,0)))*$E953</f>
        <v>3758.9503686008893</v>
      </c>
      <c r="M953" s="9">
        <f>(INDEX('Resin Fractions'!$A$24:$I$41,MATCH('Disposed Waste by Resin'!$A953,'Resin Fractions'!$A$24:$A$41,0),MATCH('Disposed Waste by Resin'!M$1,'Resin Fractions'!$A$24:$I$24,0)))*$E953</f>
        <v>67730.169956431724</v>
      </c>
    </row>
    <row r="954" spans="1:13" x14ac:dyDescent="0.2">
      <c r="A954" s="37">
        <f>'DRS County Waste Raw'!A953</f>
        <v>2005</v>
      </c>
      <c r="B954" s="63" t="str">
        <f>'DRS County Waste Raw'!B953</f>
        <v>sanluisobispo</v>
      </c>
      <c r="C954" s="63" t="str">
        <f>'DRS County Waste Raw'!C953</f>
        <v>Coastal </v>
      </c>
      <c r="D954" s="63">
        <f>'DRS County Waste Raw'!D953</f>
        <v>259213</v>
      </c>
      <c r="E954" s="68">
        <f>'DRS County Waste Raw'!E953</f>
        <v>262456.37931034481</v>
      </c>
      <c r="F954" s="9">
        <f>(INDEX('Resin Fractions'!$A$24:$I$41,MATCH('Disposed Waste by Resin'!$A954,'Resin Fractions'!$A$24:$A$41,0),MATCH('Disposed Waste by Resin'!F$1,'Resin Fractions'!$A$24:$I$24,0)))*$E954</f>
        <v>2087.5145071994202</v>
      </c>
      <c r="G954" s="9">
        <f>(INDEX('Resin Fractions'!$A$24:$I$41,MATCH('Disposed Waste by Resin'!$A954,'Resin Fractions'!$A$24:$A$41,0),MATCH('Disposed Waste by Resin'!G$1,'Resin Fractions'!$A$24:$I$24,0)))*$E954</f>
        <v>4197.6043393937207</v>
      </c>
      <c r="H954" s="9">
        <f>(INDEX('Resin Fractions'!$A$24:$I$41,MATCH('Disposed Waste by Resin'!$A954,'Resin Fractions'!$A$24:$A$41,0),MATCH('Disposed Waste by Resin'!H$1,'Resin Fractions'!$A$24:$I$24,0)))*$E954</f>
        <v>5242.353583532421</v>
      </c>
      <c r="I954" s="9">
        <f>(INDEX('Resin Fractions'!$A$24:$I$41,MATCH('Disposed Waste by Resin'!$A954,'Resin Fractions'!$A$24:$A$41,0),MATCH('Disposed Waste by Resin'!I$1,'Resin Fractions'!$A$24:$I$24,0)))*$E954</f>
        <v>9117.1162154840385</v>
      </c>
      <c r="J954" s="9">
        <f>(INDEX('Resin Fractions'!$A$24:$I$41,MATCH('Disposed Waste by Resin'!$A954,'Resin Fractions'!$A$24:$A$41,0),MATCH('Disposed Waste by Resin'!J$1,'Resin Fractions'!$A$24:$I$24,0)))*$E954</f>
        <v>475.60548231882376</v>
      </c>
      <c r="K954" s="9">
        <f>(INDEX('Resin Fractions'!$A$24:$I$41,MATCH('Disposed Waste by Resin'!$A954,'Resin Fractions'!$A$24:$A$41,0),MATCH('Disposed Waste by Resin'!K$1,'Resin Fractions'!$A$24:$I$24,0)))*$E954</f>
        <v>2467.2815722031792</v>
      </c>
      <c r="L954" s="9">
        <f>(INDEX('Resin Fractions'!$A$24:$I$41,MATCH('Disposed Waste by Resin'!$A954,'Resin Fractions'!$A$24:$A$41,0),MATCH('Disposed Waste by Resin'!L$1,'Resin Fractions'!$A$24:$I$24,0)))*$E954</f>
        <v>1386.0006272921</v>
      </c>
      <c r="M954" s="9">
        <f>(INDEX('Resin Fractions'!$A$24:$I$41,MATCH('Disposed Waste by Resin'!$A954,'Resin Fractions'!$A$24:$A$41,0),MATCH('Disposed Waste by Resin'!M$1,'Resin Fractions'!$A$24:$I$24,0)))*$E954</f>
        <v>24973.476327423705</v>
      </c>
    </row>
    <row r="955" spans="1:13" x14ac:dyDescent="0.2">
      <c r="A955" s="37">
        <f>'DRS County Waste Raw'!A954</f>
        <v>2005</v>
      </c>
      <c r="B955" s="63" t="str">
        <f>'DRS County Waste Raw'!B954</f>
        <v>sanmateo</v>
      </c>
      <c r="C955" s="63" t="str">
        <f>'DRS County Waste Raw'!C954</f>
        <v>Bay Area </v>
      </c>
      <c r="D955" s="63">
        <f>'DRS County Waste Raw'!D954</f>
        <v>700350</v>
      </c>
      <c r="E955" s="68">
        <f>'DRS County Waste Raw'!E954</f>
        <v>690511.34301270416</v>
      </c>
      <c r="F955" s="9">
        <f>(INDEX('Resin Fractions'!$A$24:$I$41,MATCH('Disposed Waste by Resin'!$A955,'Resin Fractions'!$A$24:$A$41,0),MATCH('Disposed Waste by Resin'!F$1,'Resin Fractions'!$A$24:$I$24,0)))*$E955</f>
        <v>5492.1600675604523</v>
      </c>
      <c r="G955" s="9">
        <f>(INDEX('Resin Fractions'!$A$24:$I$41,MATCH('Disposed Waste by Resin'!$A955,'Resin Fractions'!$A$24:$A$41,0),MATCH('Disposed Waste by Resin'!G$1,'Resin Fractions'!$A$24:$I$24,0)))*$E955</f>
        <v>11043.714835383573</v>
      </c>
      <c r="H955" s="9">
        <f>(INDEX('Resin Fractions'!$A$24:$I$41,MATCH('Disposed Waste by Resin'!$A955,'Resin Fractions'!$A$24:$A$41,0),MATCH('Disposed Waste by Resin'!H$1,'Resin Fractions'!$A$24:$I$24,0)))*$E955</f>
        <v>13792.404753218185</v>
      </c>
      <c r="I955" s="9">
        <f>(INDEX('Resin Fractions'!$A$24:$I$41,MATCH('Disposed Waste by Resin'!$A955,'Resin Fractions'!$A$24:$A$41,0),MATCH('Disposed Waste by Resin'!I$1,'Resin Fractions'!$A$24:$I$24,0)))*$E955</f>
        <v>23986.737068077229</v>
      </c>
      <c r="J955" s="9">
        <f>(INDEX('Resin Fractions'!$A$24:$I$41,MATCH('Disposed Waste by Resin'!$A955,'Resin Fractions'!$A$24:$A$41,0),MATCH('Disposed Waste by Resin'!J$1,'Resin Fractions'!$A$24:$I$24,0)))*$E955</f>
        <v>1251.2973820759839</v>
      </c>
      <c r="K955" s="9">
        <f>(INDEX('Resin Fractions'!$A$24:$I$41,MATCH('Disposed Waste by Resin'!$A955,'Resin Fractions'!$A$24:$A$41,0),MATCH('Disposed Waste by Resin'!K$1,'Resin Fractions'!$A$24:$I$24,0)))*$E955</f>
        <v>6491.3107331941392</v>
      </c>
      <c r="L955" s="9">
        <f>(INDEX('Resin Fractions'!$A$24:$I$41,MATCH('Disposed Waste by Resin'!$A955,'Resin Fractions'!$A$24:$A$41,0),MATCH('Disposed Waste by Resin'!L$1,'Resin Fractions'!$A$24:$I$24,0)))*$E955</f>
        <v>3646.5074961513651</v>
      </c>
      <c r="M955" s="9">
        <f>(INDEX('Resin Fractions'!$A$24:$I$41,MATCH('Disposed Waste by Resin'!$A955,'Resin Fractions'!$A$24:$A$41,0),MATCH('Disposed Waste by Resin'!M$1,'Resin Fractions'!$A$24:$I$24,0)))*$E955</f>
        <v>65704.132335660935</v>
      </c>
    </row>
    <row r="956" spans="1:13" x14ac:dyDescent="0.2">
      <c r="A956" s="37">
        <f>'DRS County Waste Raw'!A955</f>
        <v>2005</v>
      </c>
      <c r="B956" s="63" t="str">
        <f>'DRS County Waste Raw'!B955</f>
        <v>santabarbara</v>
      </c>
      <c r="C956" s="63" t="str">
        <f>'DRS County Waste Raw'!C955</f>
        <v>Coastal </v>
      </c>
      <c r="D956" s="63">
        <f>'DRS County Waste Raw'!D955</f>
        <v>411440</v>
      </c>
      <c r="E956" s="68">
        <f>'DRS County Waste Raw'!E955</f>
        <v>447568.01270417421</v>
      </c>
      <c r="F956" s="9">
        <f>(INDEX('Resin Fractions'!$A$24:$I$41,MATCH('Disposed Waste by Resin'!$A956,'Resin Fractions'!$A$24:$A$41,0),MATCH('Disposed Waste by Resin'!F$1,'Resin Fractions'!$A$24:$I$24,0)))*$E956</f>
        <v>3559.8476285219108</v>
      </c>
      <c r="G956" s="9">
        <f>(INDEX('Resin Fractions'!$A$24:$I$41,MATCH('Disposed Waste by Resin'!$A956,'Resin Fractions'!$A$24:$A$41,0),MATCH('Disposed Waste by Resin'!G$1,'Resin Fractions'!$A$24:$I$24,0)))*$E956</f>
        <v>7158.1930575951346</v>
      </c>
      <c r="H956" s="9">
        <f>(INDEX('Resin Fractions'!$A$24:$I$41,MATCH('Disposed Waste by Resin'!$A956,'Resin Fractions'!$A$24:$A$41,0),MATCH('Disposed Waste by Resin'!H$1,'Resin Fractions'!$A$24:$I$24,0)))*$E956</f>
        <v>8939.8085176652858</v>
      </c>
      <c r="I956" s="9">
        <f>(INDEX('Resin Fractions'!$A$24:$I$41,MATCH('Disposed Waste by Resin'!$A956,'Resin Fractions'!$A$24:$A$41,0),MATCH('Disposed Waste by Resin'!I$1,'Resin Fractions'!$A$24:$I$24,0)))*$E956</f>
        <v>15547.45819811878</v>
      </c>
      <c r="J956" s="9">
        <f>(INDEX('Resin Fractions'!$A$24:$I$41,MATCH('Disposed Waste by Resin'!$A956,'Resin Fractions'!$A$24:$A$41,0),MATCH('Disposed Waste by Resin'!J$1,'Resin Fractions'!$A$24:$I$24,0)))*$E956</f>
        <v>811.05211125746882</v>
      </c>
      <c r="K956" s="9">
        <f>(INDEX('Resin Fractions'!$A$24:$I$41,MATCH('Disposed Waste by Resin'!$A956,'Resin Fractions'!$A$24:$A$41,0),MATCH('Disposed Waste by Resin'!K$1,'Resin Fractions'!$A$24:$I$24,0)))*$E956</f>
        <v>4207.466067139645</v>
      </c>
      <c r="L956" s="9">
        <f>(INDEX('Resin Fractions'!$A$24:$I$41,MATCH('Disposed Waste by Resin'!$A956,'Resin Fractions'!$A$24:$A$41,0),MATCH('Disposed Waste by Resin'!L$1,'Resin Fractions'!$A$24:$I$24,0)))*$E956</f>
        <v>2363.5529378020856</v>
      </c>
      <c r="M956" s="9">
        <f>(INDEX('Resin Fractions'!$A$24:$I$41,MATCH('Disposed Waste by Resin'!$A956,'Resin Fractions'!$A$24:$A$41,0),MATCH('Disposed Waste by Resin'!M$1,'Resin Fractions'!$A$24:$I$24,0)))*$E956</f>
        <v>42587.378518100311</v>
      </c>
    </row>
    <row r="957" spans="1:13" x14ac:dyDescent="0.2">
      <c r="A957" s="37">
        <f>'DRS County Waste Raw'!A956</f>
        <v>2005</v>
      </c>
      <c r="B957" s="63" t="str">
        <f>'DRS County Waste Raw'!B956</f>
        <v>santaclara</v>
      </c>
      <c r="C957" s="63" t="str">
        <f>'DRS County Waste Raw'!C956</f>
        <v>Bay Area </v>
      </c>
      <c r="D957" s="63">
        <f>'DRS County Waste Raw'!D956</f>
        <v>1698234</v>
      </c>
      <c r="E957" s="68">
        <f>'DRS County Waste Raw'!E956</f>
        <v>1309590.1361161519</v>
      </c>
      <c r="F957" s="9">
        <f>(INDEX('Resin Fractions'!$A$24:$I$41,MATCH('Disposed Waste by Resin'!$A957,'Resin Fractions'!$A$24:$A$41,0),MATCH('Disposed Waste by Resin'!F$1,'Resin Fractions'!$A$24:$I$24,0)))*$E957</f>
        <v>10416.162925097464</v>
      </c>
      <c r="G957" s="9">
        <f>(INDEX('Resin Fractions'!$A$24:$I$41,MATCH('Disposed Waste by Resin'!$A957,'Resin Fractions'!$A$24:$A$41,0),MATCH('Disposed Waste by Resin'!G$1,'Resin Fractions'!$A$24:$I$24,0)))*$E957</f>
        <v>20944.970941964453</v>
      </c>
      <c r="H957" s="9">
        <f>(INDEX('Resin Fractions'!$A$24:$I$41,MATCH('Disposed Waste by Resin'!$A957,'Resin Fractions'!$A$24:$A$41,0),MATCH('Disposed Waste by Resin'!H$1,'Resin Fractions'!$A$24:$I$24,0)))*$E957</f>
        <v>26158.002183323653</v>
      </c>
      <c r="I957" s="9">
        <f>(INDEX('Resin Fractions'!$A$24:$I$41,MATCH('Disposed Waste by Resin'!$A957,'Resin Fractions'!$A$24:$A$41,0),MATCH('Disposed Waste by Resin'!I$1,'Resin Fractions'!$A$24:$I$24,0)))*$E957</f>
        <v>45492.075662235235</v>
      </c>
      <c r="J957" s="9">
        <f>(INDEX('Resin Fractions'!$A$24:$I$41,MATCH('Disposed Waste by Resin'!$A957,'Resin Fractions'!$A$24:$A$41,0),MATCH('Disposed Waste by Resin'!J$1,'Resin Fractions'!$A$24:$I$24,0)))*$E957</f>
        <v>2373.1495876158601</v>
      </c>
      <c r="K957" s="9">
        <f>(INDEX('Resin Fractions'!$A$24:$I$41,MATCH('Disposed Waste by Resin'!$A957,'Resin Fractions'!$A$24:$A$41,0),MATCH('Disposed Waste by Resin'!K$1,'Resin Fractions'!$A$24:$I$24,0)))*$E957</f>
        <v>12311.103347797645</v>
      </c>
      <c r="L957" s="9">
        <f>(INDEX('Resin Fractions'!$A$24:$I$41,MATCH('Disposed Waste by Resin'!$A957,'Resin Fractions'!$A$24:$A$41,0),MATCH('Disposed Waste by Resin'!L$1,'Resin Fractions'!$A$24:$I$24,0)))*$E957</f>
        <v>6915.7882727866727</v>
      </c>
      <c r="M957" s="9">
        <f>(INDEX('Resin Fractions'!$A$24:$I$41,MATCH('Disposed Waste by Resin'!$A957,'Resin Fractions'!$A$24:$A$41,0),MATCH('Disposed Waste by Resin'!M$1,'Resin Fractions'!$A$24:$I$24,0)))*$E957</f>
        <v>124611.25292082099</v>
      </c>
    </row>
    <row r="958" spans="1:13" x14ac:dyDescent="0.2">
      <c r="A958" s="37">
        <f>'DRS County Waste Raw'!A957</f>
        <v>2005</v>
      </c>
      <c r="B958" s="63" t="str">
        <f>'DRS County Waste Raw'!B957</f>
        <v>santacruz</v>
      </c>
      <c r="C958" s="63" t="str">
        <f>'DRS County Waste Raw'!C957</f>
        <v>Coastal </v>
      </c>
      <c r="D958" s="63">
        <f>'DRS County Waste Raw'!D957</f>
        <v>254783</v>
      </c>
      <c r="E958" s="68">
        <f>'DRS County Waste Raw'!E957</f>
        <v>219737.9128856624</v>
      </c>
      <c r="F958" s="9">
        <f>(INDEX('Resin Fractions'!$A$24:$I$41,MATCH('Disposed Waste by Resin'!$A958,'Resin Fractions'!$A$24:$A$41,0),MATCH('Disposed Waste by Resin'!F$1,'Resin Fractions'!$A$24:$I$24,0)))*$E958</f>
        <v>1747.742166282573</v>
      </c>
      <c r="G958" s="9">
        <f>(INDEX('Resin Fractions'!$A$24:$I$41,MATCH('Disposed Waste by Resin'!$A958,'Resin Fractions'!$A$24:$A$41,0),MATCH('Disposed Waste by Resin'!G$1,'Resin Fractions'!$A$24:$I$24,0)))*$E958</f>
        <v>3514.3852059602814</v>
      </c>
      <c r="H958" s="9">
        <f>(INDEX('Resin Fractions'!$A$24:$I$41,MATCH('Disposed Waste by Resin'!$A958,'Resin Fractions'!$A$24:$A$41,0),MATCH('Disposed Waste by Resin'!H$1,'Resin Fractions'!$A$24:$I$24,0)))*$E958</f>
        <v>4389.0868192308517</v>
      </c>
      <c r="I958" s="9">
        <f>(INDEX('Resin Fractions'!$A$24:$I$41,MATCH('Disposed Waste by Resin'!$A958,'Resin Fractions'!$A$24:$A$41,0),MATCH('Disposed Waste by Resin'!I$1,'Resin Fractions'!$A$24:$I$24,0)))*$E958</f>
        <v>7633.1773454726153</v>
      </c>
      <c r="J958" s="9">
        <f>(INDEX('Resin Fractions'!$A$24:$I$41,MATCH('Disposed Waste by Resin'!$A958,'Resin Fractions'!$A$24:$A$41,0),MATCH('Disposed Waste by Resin'!J$1,'Resin Fractions'!$A$24:$I$24,0)))*$E958</f>
        <v>398.19400205220273</v>
      </c>
      <c r="K958" s="9">
        <f>(INDEX('Resin Fractions'!$A$24:$I$41,MATCH('Disposed Waste by Resin'!$A958,'Resin Fractions'!$A$24:$A$41,0),MATCH('Disposed Waste by Resin'!K$1,'Resin Fractions'!$A$24:$I$24,0)))*$E958</f>
        <v>2065.6968011286326</v>
      </c>
      <c r="L958" s="9">
        <f>(INDEX('Resin Fractions'!$A$24:$I$41,MATCH('Disposed Waste by Resin'!$A958,'Resin Fractions'!$A$24:$A$41,0),MATCH('Disposed Waste by Resin'!L$1,'Resin Fractions'!$A$24:$I$24,0)))*$E958</f>
        <v>1160.4095350993844</v>
      </c>
      <c r="M958" s="9">
        <f>(INDEX('Resin Fractions'!$A$24:$I$41,MATCH('Disposed Waste by Resin'!$A958,'Resin Fractions'!$A$24:$A$41,0),MATCH('Disposed Waste by Resin'!M$1,'Resin Fractions'!$A$24:$I$24,0)))*$E958</f>
        <v>20908.691875226541</v>
      </c>
    </row>
    <row r="959" spans="1:13" x14ac:dyDescent="0.2">
      <c r="A959" s="37">
        <f>'DRS County Waste Raw'!A958</f>
        <v>2005</v>
      </c>
      <c r="B959" s="63" t="str">
        <f>'DRS County Waste Raw'!B958</f>
        <v>shasta</v>
      </c>
      <c r="C959" s="63" t="str">
        <f>'DRS County Waste Raw'!C958</f>
        <v>Central Valley </v>
      </c>
      <c r="D959" s="63">
        <f>'DRS County Waste Raw'!D958</f>
        <v>173862</v>
      </c>
      <c r="E959" s="68">
        <f>'DRS County Waste Raw'!E958</f>
        <v>169300.5172413793</v>
      </c>
      <c r="F959" s="9">
        <f>(INDEX('Resin Fractions'!$A$24:$I$41,MATCH('Disposed Waste by Resin'!$A959,'Resin Fractions'!$A$24:$A$41,0),MATCH('Disposed Waste by Resin'!F$1,'Resin Fractions'!$A$24:$I$24,0)))*$E959</f>
        <v>1346.5753309041966</v>
      </c>
      <c r="G959" s="9">
        <f>(INDEX('Resin Fractions'!$A$24:$I$41,MATCH('Disposed Waste by Resin'!$A959,'Resin Fractions'!$A$24:$A$41,0),MATCH('Disposed Waste by Resin'!G$1,'Resin Fractions'!$A$24:$I$24,0)))*$E959</f>
        <v>2707.7131358033803</v>
      </c>
      <c r="H959" s="9">
        <f>(INDEX('Resin Fractions'!$A$24:$I$41,MATCH('Disposed Waste by Resin'!$A959,'Resin Fractions'!$A$24:$A$41,0),MATCH('Disposed Waste by Resin'!H$1,'Resin Fractions'!$A$24:$I$24,0)))*$E959</f>
        <v>3381.6406962040828</v>
      </c>
      <c r="I959" s="9">
        <f>(INDEX('Resin Fractions'!$A$24:$I$41,MATCH('Disposed Waste by Resin'!$A959,'Resin Fractions'!$A$24:$A$41,0),MATCH('Disposed Waste by Resin'!I$1,'Resin Fractions'!$A$24:$I$24,0)))*$E959</f>
        <v>5881.1010617731836</v>
      </c>
      <c r="J959" s="9">
        <f>(INDEX('Resin Fractions'!$A$24:$I$41,MATCH('Disposed Waste by Resin'!$A959,'Resin Fractions'!$A$24:$A$41,0),MATCH('Disposed Waste by Resin'!J$1,'Resin Fractions'!$A$24:$I$24,0)))*$E959</f>
        <v>306.79480670652845</v>
      </c>
      <c r="K959" s="9">
        <f>(INDEX('Resin Fractions'!$A$24:$I$41,MATCH('Disposed Waste by Resin'!$A959,'Resin Fractions'!$A$24:$A$41,0),MATCH('Disposed Waste by Resin'!K$1,'Resin Fractions'!$A$24:$I$24,0)))*$E959</f>
        <v>1591.5484601736159</v>
      </c>
      <c r="L959" s="9">
        <f>(INDEX('Resin Fractions'!$A$24:$I$41,MATCH('Disposed Waste by Resin'!$A959,'Resin Fractions'!$A$24:$A$41,0),MATCH('Disposed Waste by Resin'!L$1,'Resin Fractions'!$A$24:$I$24,0)))*$E959</f>
        <v>894.05570447180162</v>
      </c>
      <c r="M959" s="9">
        <f>(INDEX('Resin Fractions'!$A$24:$I$41,MATCH('Disposed Waste by Resin'!$A959,'Resin Fractions'!$A$24:$A$41,0),MATCH('Disposed Waste by Resin'!M$1,'Resin Fractions'!$A$24:$I$24,0)))*$E959</f>
        <v>16109.42919603679</v>
      </c>
    </row>
    <row r="960" spans="1:13" x14ac:dyDescent="0.2">
      <c r="A960" s="37">
        <f>'DRS County Waste Raw'!A959</f>
        <v>2005</v>
      </c>
      <c r="B960" s="63" t="str">
        <f>'DRS County Waste Raw'!B959</f>
        <v>sierra</v>
      </c>
      <c r="C960" s="63" t="str">
        <f>'DRS County Waste Raw'!C959</f>
        <v>Mountain </v>
      </c>
      <c r="D960" s="63">
        <f>'DRS County Waste Raw'!D959</f>
        <v>3449</v>
      </c>
      <c r="E960" s="68">
        <f>'DRS County Waste Raw'!E959</f>
        <v>3224.3738656987289</v>
      </c>
      <c r="F960" s="9">
        <f>(INDEX('Resin Fractions'!$A$24:$I$41,MATCH('Disposed Waste by Resin'!$A960,'Resin Fractions'!$A$24:$A$41,0),MATCH('Disposed Waste by Resin'!F$1,'Resin Fractions'!$A$24:$I$24,0)))*$E960</f>
        <v>25.645889191063262</v>
      </c>
      <c r="G960" s="9">
        <f>(INDEX('Resin Fractions'!$A$24:$I$41,MATCH('Disposed Waste by Resin'!$A960,'Resin Fractions'!$A$24:$A$41,0),MATCH('Disposed Waste by Resin'!G$1,'Resin Fractions'!$A$24:$I$24,0)))*$E960</f>
        <v>51.569124614343934</v>
      </c>
      <c r="H960" s="9">
        <f>(INDEX('Resin Fractions'!$A$24:$I$41,MATCH('Disposed Waste by Resin'!$A960,'Resin Fractions'!$A$24:$A$41,0),MATCH('Disposed Waste by Resin'!H$1,'Resin Fractions'!$A$24:$I$24,0)))*$E960</f>
        <v>64.404256181201404</v>
      </c>
      <c r="I960" s="9">
        <f>(INDEX('Resin Fractions'!$A$24:$I$41,MATCH('Disposed Waste by Resin'!$A960,'Resin Fractions'!$A$24:$A$41,0),MATCH('Disposed Waste by Resin'!I$1,'Resin Fractions'!$A$24:$I$24,0)))*$E960</f>
        <v>112.00715079965343</v>
      </c>
      <c r="J960" s="9">
        <f>(INDEX('Resin Fractions'!$A$24:$I$41,MATCH('Disposed Waste by Resin'!$A960,'Resin Fractions'!$A$24:$A$41,0),MATCH('Disposed Waste by Resin'!J$1,'Resin Fractions'!$A$24:$I$24,0)))*$E960</f>
        <v>5.842989572596796</v>
      </c>
      <c r="K960" s="9">
        <f>(INDEX('Resin Fractions'!$A$24:$I$41,MATCH('Disposed Waste by Resin'!$A960,'Resin Fractions'!$A$24:$A$41,0),MATCH('Disposed Waste by Resin'!K$1,'Resin Fractions'!$A$24:$I$24,0)))*$E960</f>
        <v>30.311468296699296</v>
      </c>
      <c r="L960" s="9">
        <f>(INDEX('Resin Fractions'!$A$24:$I$41,MATCH('Disposed Waste by Resin'!$A960,'Resin Fractions'!$A$24:$A$41,0),MATCH('Disposed Waste by Resin'!L$1,'Resin Fractions'!$A$24:$I$24,0)))*$E960</f>
        <v>17.027531250053123</v>
      </c>
      <c r="M960" s="9">
        <f>(INDEX('Resin Fractions'!$A$24:$I$41,MATCH('Disposed Waste by Resin'!$A960,'Resin Fractions'!$A$24:$A$41,0),MATCH('Disposed Waste by Resin'!M$1,'Resin Fractions'!$A$24:$I$24,0)))*$E960</f>
        <v>306.80840990561126</v>
      </c>
    </row>
    <row r="961" spans="1:13" x14ac:dyDescent="0.2">
      <c r="A961" s="37">
        <f>'DRS County Waste Raw'!A960</f>
        <v>2005</v>
      </c>
      <c r="B961" s="63" t="str">
        <f>'DRS County Waste Raw'!B960</f>
        <v>siskiyou</v>
      </c>
      <c r="C961" s="63" t="str">
        <f>'DRS County Waste Raw'!C960</f>
        <v>Mountain </v>
      </c>
      <c r="D961" s="63">
        <f>'DRS County Waste Raw'!D960</f>
        <v>44865</v>
      </c>
      <c r="E961" s="68">
        <f>'DRS County Waste Raw'!E960</f>
        <v>28581.397459165149</v>
      </c>
      <c r="F961" s="9">
        <f>(INDEX('Resin Fractions'!$A$24:$I$41,MATCH('Disposed Waste by Resin'!$A961,'Resin Fractions'!$A$24:$A$41,0),MATCH('Disposed Waste by Resin'!F$1,'Resin Fractions'!$A$24:$I$24,0)))*$E961</f>
        <v>227.32951658031283</v>
      </c>
      <c r="G961" s="9">
        <f>(INDEX('Resin Fractions'!$A$24:$I$41,MATCH('Disposed Waste by Resin'!$A961,'Resin Fractions'!$A$24:$A$41,0),MATCH('Disposed Waste by Resin'!G$1,'Resin Fractions'!$A$24:$I$24,0)))*$E961</f>
        <v>457.11747725767509</v>
      </c>
      <c r="H961" s="9">
        <f>(INDEX('Resin Fractions'!$A$24:$I$41,MATCH('Disposed Waste by Resin'!$A961,'Resin Fractions'!$A$24:$A$41,0),MATCH('Disposed Waste by Resin'!H$1,'Resin Fractions'!$A$24:$I$24,0)))*$E961</f>
        <v>570.89026293106792</v>
      </c>
      <c r="I961" s="9">
        <f>(INDEX('Resin Fractions'!$A$24:$I$41,MATCH('Disposed Waste by Resin'!$A961,'Resin Fractions'!$A$24:$A$41,0),MATCH('Disposed Waste by Resin'!I$1,'Resin Fractions'!$A$24:$I$24,0)))*$E961</f>
        <v>992.85040402093978</v>
      </c>
      <c r="J961" s="9">
        <f>(INDEX('Resin Fractions'!$A$24:$I$41,MATCH('Disposed Waste by Resin'!$A961,'Resin Fractions'!$A$24:$A$41,0),MATCH('Disposed Waste by Resin'!J$1,'Resin Fractions'!$A$24:$I$24,0)))*$E961</f>
        <v>51.793251738181141</v>
      </c>
      <c r="K961" s="9">
        <f>(INDEX('Resin Fractions'!$A$24:$I$41,MATCH('Disposed Waste by Resin'!$A961,'Resin Fractions'!$A$24:$A$41,0),MATCH('Disposed Waste by Resin'!K$1,'Resin Fractions'!$A$24:$I$24,0)))*$E961</f>
        <v>268.68600200960492</v>
      </c>
      <c r="L961" s="9">
        <f>(INDEX('Resin Fractions'!$A$24:$I$41,MATCH('Disposed Waste by Resin'!$A961,'Resin Fractions'!$A$24:$A$41,0),MATCH('Disposed Waste by Resin'!L$1,'Resin Fractions'!$A$24:$I$24,0)))*$E961</f>
        <v>150.93492835411655</v>
      </c>
      <c r="M961" s="9">
        <f>(INDEX('Resin Fractions'!$A$24:$I$41,MATCH('Disposed Waste by Resin'!$A961,'Resin Fractions'!$A$24:$A$41,0),MATCH('Disposed Waste by Resin'!M$1,'Resin Fractions'!$A$24:$I$24,0)))*$E961</f>
        <v>2719.6018428918983</v>
      </c>
    </row>
    <row r="962" spans="1:13" x14ac:dyDescent="0.2">
      <c r="A962" s="37">
        <f>'DRS County Waste Raw'!A961</f>
        <v>2005</v>
      </c>
      <c r="B962" s="63" t="str">
        <f>'DRS County Waste Raw'!B961</f>
        <v>solano</v>
      </c>
      <c r="C962" s="63" t="str">
        <f>'DRS County Waste Raw'!C961</f>
        <v>Bay Area </v>
      </c>
      <c r="D962" s="63">
        <f>'DRS County Waste Raw'!D961</f>
        <v>410985</v>
      </c>
      <c r="E962" s="68">
        <f>'DRS County Waste Raw'!E961</f>
        <v>413929.76406533568</v>
      </c>
      <c r="F962" s="9">
        <f>(INDEX('Resin Fractions'!$A$24:$I$41,MATCH('Disposed Waste by Resin'!$A962,'Resin Fractions'!$A$24:$A$41,0),MATCH('Disposed Waste by Resin'!F$1,'Resin Fractions'!$A$24:$I$24,0)))*$E962</f>
        <v>3292.2971417900808</v>
      </c>
      <c r="G962" s="9">
        <f>(INDEX('Resin Fractions'!$A$24:$I$41,MATCH('Disposed Waste by Resin'!$A962,'Resin Fractions'!$A$24:$A$41,0),MATCH('Disposed Waste by Resin'!G$1,'Resin Fractions'!$A$24:$I$24,0)))*$E962</f>
        <v>6620.1986722918546</v>
      </c>
      <c r="H962" s="9">
        <f>(INDEX('Resin Fractions'!$A$24:$I$41,MATCH('Disposed Waste by Resin'!$A962,'Resin Fractions'!$A$24:$A$41,0),MATCH('Disposed Waste by Resin'!H$1,'Resin Fractions'!$A$24:$I$24,0)))*$E962</f>
        <v>8267.9117485376064</v>
      </c>
      <c r="I962" s="9">
        <f>(INDEX('Resin Fractions'!$A$24:$I$41,MATCH('Disposed Waste by Resin'!$A962,'Resin Fractions'!$A$24:$A$41,0),MATCH('Disposed Waste by Resin'!I$1,'Resin Fractions'!$A$24:$I$24,0)))*$E962</f>
        <v>14378.944699107973</v>
      </c>
      <c r="J962" s="9">
        <f>(INDEX('Resin Fractions'!$A$24:$I$41,MATCH('Disposed Waste by Resin'!$A962,'Resin Fractions'!$A$24:$A$41,0),MATCH('Disposed Waste by Resin'!J$1,'Resin Fractions'!$A$24:$I$24,0)))*$E962</f>
        <v>750.09518001321942</v>
      </c>
      <c r="K962" s="9">
        <f>(INDEX('Resin Fractions'!$A$24:$I$41,MATCH('Disposed Waste by Resin'!$A962,'Resin Fractions'!$A$24:$A$41,0),MATCH('Disposed Waste by Resin'!K$1,'Resin Fractions'!$A$24:$I$24,0)))*$E962</f>
        <v>3891.2419722790796</v>
      </c>
      <c r="L962" s="9">
        <f>(INDEX('Resin Fractions'!$A$24:$I$41,MATCH('Disposed Waste by Resin'!$A962,'Resin Fractions'!$A$24:$A$41,0),MATCH('Disposed Waste by Resin'!L$1,'Resin Fractions'!$A$24:$I$24,0)))*$E962</f>
        <v>2185.913385519349</v>
      </c>
      <c r="M962" s="9">
        <f>(INDEX('Resin Fractions'!$A$24:$I$41,MATCH('Disposed Waste by Resin'!$A962,'Resin Fractions'!$A$24:$A$41,0),MATCH('Disposed Waste by Resin'!M$1,'Resin Fractions'!$A$24:$I$24,0)))*$E962</f>
        <v>39386.602799539163</v>
      </c>
    </row>
    <row r="963" spans="1:13" x14ac:dyDescent="0.2">
      <c r="A963" s="37">
        <f>'DRS County Waste Raw'!A962</f>
        <v>2005</v>
      </c>
      <c r="B963" s="63" t="str">
        <f>'DRS County Waste Raw'!B962</f>
        <v>sonoma</v>
      </c>
      <c r="C963" s="63" t="str">
        <f>'DRS County Waste Raw'!C962</f>
        <v>Bay Area </v>
      </c>
      <c r="D963" s="63">
        <f>'DRS County Waste Raw'!D962</f>
        <v>469734</v>
      </c>
      <c r="E963" s="68">
        <f>'DRS County Waste Raw'!E962</f>
        <v>483013.78402903798</v>
      </c>
      <c r="F963" s="9">
        <f>(INDEX('Resin Fractions'!$A$24:$I$41,MATCH('Disposed Waste by Resin'!$A963,'Resin Fractions'!$A$24:$A$41,0),MATCH('Disposed Waste by Resin'!F$1,'Resin Fractions'!$A$24:$I$24,0)))*$E963</f>
        <v>3841.7747131443493</v>
      </c>
      <c r="G963" s="9">
        <f>(INDEX('Resin Fractions'!$A$24:$I$41,MATCH('Disposed Waste by Resin'!$A963,'Resin Fractions'!$A$24:$A$41,0),MATCH('Disposed Waste by Resin'!G$1,'Resin Fractions'!$A$24:$I$24,0)))*$E963</f>
        <v>7725.0961137043951</v>
      </c>
      <c r="H963" s="9">
        <f>(INDEX('Resin Fractions'!$A$24:$I$41,MATCH('Disposed Waste by Resin'!$A963,'Resin Fractions'!$A$24:$A$41,0),MATCH('Disposed Waste by Resin'!H$1,'Resin Fractions'!$A$24:$I$24,0)))*$E963</f>
        <v>9647.8090883286732</v>
      </c>
      <c r="I963" s="9">
        <f>(INDEX('Resin Fractions'!$A$24:$I$41,MATCH('Disposed Waste by Resin'!$A963,'Resin Fractions'!$A$24:$A$41,0),MATCH('Disposed Waste by Resin'!I$1,'Resin Fractions'!$A$24:$I$24,0)))*$E963</f>
        <v>16778.760776343126</v>
      </c>
      <c r="J963" s="9">
        <f>(INDEX('Resin Fractions'!$A$24:$I$41,MATCH('Disposed Waste by Resin'!$A963,'Resin Fractions'!$A$24:$A$41,0),MATCH('Disposed Waste by Resin'!J$1,'Resin Fractions'!$A$24:$I$24,0)))*$E963</f>
        <v>875.28451136686135</v>
      </c>
      <c r="K963" s="9">
        <f>(INDEX('Resin Fractions'!$A$24:$I$41,MATCH('Disposed Waste by Resin'!$A963,'Resin Fractions'!$A$24:$A$41,0),MATCH('Disposed Waste by Resin'!K$1,'Resin Fractions'!$A$24:$I$24,0)))*$E963</f>
        <v>4540.6821948335819</v>
      </c>
      <c r="L963" s="9">
        <f>(INDEX('Resin Fractions'!$A$24:$I$41,MATCH('Disposed Waste by Resin'!$A963,'Resin Fractions'!$A$24:$A$41,0),MATCH('Disposed Waste by Resin'!L$1,'Resin Fractions'!$A$24:$I$24,0)))*$E963</f>
        <v>2550.7378003693684</v>
      </c>
      <c r="M963" s="9">
        <f>(INDEX('Resin Fractions'!$A$24:$I$41,MATCH('Disposed Waste by Resin'!$A963,'Resin Fractions'!$A$24:$A$41,0),MATCH('Disposed Waste by Resin'!M$1,'Resin Fractions'!$A$24:$I$24,0)))*$E963</f>
        <v>45960.145198090358</v>
      </c>
    </row>
    <row r="964" spans="1:13" x14ac:dyDescent="0.2">
      <c r="A964" s="37">
        <f>'DRS County Waste Raw'!A963</f>
        <v>2005</v>
      </c>
      <c r="B964" s="63" t="str">
        <f>'DRS County Waste Raw'!B963</f>
        <v>stanislaus</v>
      </c>
      <c r="C964" s="63" t="str">
        <f>'DRS County Waste Raw'!C963</f>
        <v>Central Valley </v>
      </c>
      <c r="D964" s="63">
        <f>'DRS County Waste Raw'!D963</f>
        <v>494144</v>
      </c>
      <c r="E964" s="68">
        <f>'DRS County Waste Raw'!E963</f>
        <v>303539.63702359342</v>
      </c>
      <c r="F964" s="9">
        <f>(INDEX('Resin Fractions'!$A$24:$I$41,MATCH('Disposed Waste by Resin'!$A964,'Resin Fractions'!$A$24:$A$41,0),MATCH('Disposed Waste by Resin'!F$1,'Resin Fractions'!$A$24:$I$24,0)))*$E964</f>
        <v>2414.2807938668466</v>
      </c>
      <c r="G964" s="9">
        <f>(INDEX('Resin Fractions'!$A$24:$I$41,MATCH('Disposed Waste by Resin'!$A964,'Resin Fractions'!$A$24:$A$41,0),MATCH('Disposed Waste by Resin'!G$1,'Resin Fractions'!$A$24:$I$24,0)))*$E964</f>
        <v>4854.6707109816862</v>
      </c>
      <c r="H964" s="9">
        <f>(INDEX('Resin Fractions'!$A$24:$I$41,MATCH('Disposed Waste by Resin'!$A964,'Resin Fractions'!$A$24:$A$41,0),MATCH('Disposed Waste by Resin'!H$1,'Resin Fractions'!$A$24:$I$24,0)))*$E964</f>
        <v>6062.9583783641147</v>
      </c>
      <c r="I964" s="9">
        <f>(INDEX('Resin Fractions'!$A$24:$I$41,MATCH('Disposed Waste by Resin'!$A964,'Resin Fractions'!$A$24:$A$41,0),MATCH('Disposed Waste by Resin'!I$1,'Resin Fractions'!$A$24:$I$24,0)))*$E964</f>
        <v>10544.251787751704</v>
      </c>
      <c r="J964" s="9">
        <f>(INDEX('Resin Fractions'!$A$24:$I$41,MATCH('Disposed Waste by Resin'!$A964,'Resin Fractions'!$A$24:$A$41,0),MATCH('Disposed Waste by Resin'!J$1,'Resin Fractions'!$A$24:$I$24,0)))*$E964</f>
        <v>550.05374930811081</v>
      </c>
      <c r="K964" s="9">
        <f>(INDEX('Resin Fractions'!$A$24:$I$41,MATCH('Disposed Waste by Resin'!$A964,'Resin Fractions'!$A$24:$A$41,0),MATCH('Disposed Waste by Resin'!K$1,'Resin Fractions'!$A$24:$I$24,0)))*$E964</f>
        <v>2853.4941876035969</v>
      </c>
      <c r="L964" s="9">
        <f>(INDEX('Resin Fractions'!$A$24:$I$41,MATCH('Disposed Waste by Resin'!$A964,'Resin Fractions'!$A$24:$A$41,0),MATCH('Disposed Waste by Resin'!L$1,'Resin Fractions'!$A$24:$I$24,0)))*$E964</f>
        <v>1602.9563786111962</v>
      </c>
      <c r="M964" s="9">
        <f>(INDEX('Resin Fractions'!$A$24:$I$41,MATCH('Disposed Waste by Resin'!$A964,'Resin Fractions'!$A$24:$A$41,0),MATCH('Disposed Waste by Resin'!M$1,'Resin Fractions'!$A$24:$I$24,0)))*$E964</f>
        <v>28882.665986487256</v>
      </c>
    </row>
    <row r="965" spans="1:13" x14ac:dyDescent="0.2">
      <c r="A965" s="37">
        <f>'DRS County Waste Raw'!A964</f>
        <v>2005</v>
      </c>
      <c r="B965" s="63" t="str">
        <f>'DRS County Waste Raw'!B964</f>
        <v>tehama</v>
      </c>
      <c r="C965" s="63" t="str">
        <f>'DRS County Waste Raw'!C964</f>
        <v>Central Valley </v>
      </c>
      <c r="D965" s="63">
        <f>'DRS County Waste Raw'!D964</f>
        <v>59976</v>
      </c>
      <c r="E965" s="68">
        <f>'DRS County Waste Raw'!E964</f>
        <v>50405.090744101632</v>
      </c>
      <c r="F965" s="9">
        <f>(INDEX('Resin Fractions'!$A$24:$I$41,MATCH('Disposed Waste by Resin'!$A965,'Resin Fractions'!$A$24:$A$41,0),MATCH('Disposed Waste by Resin'!F$1,'Resin Fractions'!$A$24:$I$24,0)))*$E965</f>
        <v>400.90989002250569</v>
      </c>
      <c r="G965" s="9">
        <f>(INDEX('Resin Fractions'!$A$24:$I$41,MATCH('Disposed Waste by Resin'!$A965,'Resin Fractions'!$A$24:$A$41,0),MATCH('Disposed Waste by Resin'!G$1,'Resin Fractions'!$A$24:$I$24,0)))*$E965</f>
        <v>806.15540072199633</v>
      </c>
      <c r="H965" s="9">
        <f>(INDEX('Resin Fractions'!$A$24:$I$41,MATCH('Disposed Waste by Resin'!$A965,'Resin Fractions'!$A$24:$A$41,0),MATCH('Disposed Waste by Resin'!H$1,'Resin Fractions'!$A$24:$I$24,0)))*$E965</f>
        <v>1006.8008588130473</v>
      </c>
      <c r="I965" s="9">
        <f>(INDEX('Resin Fractions'!$A$24:$I$41,MATCH('Disposed Waste by Resin'!$A965,'Resin Fractions'!$A$24:$A$41,0),MATCH('Disposed Waste by Resin'!I$1,'Resin Fractions'!$A$24:$I$24,0)))*$E965</f>
        <v>1750.9540875841842</v>
      </c>
      <c r="J965" s="9">
        <f>(INDEX('Resin Fractions'!$A$24:$I$41,MATCH('Disposed Waste by Resin'!$A965,'Resin Fractions'!$A$24:$A$41,0),MATCH('Disposed Waste by Resin'!J$1,'Resin Fractions'!$A$24:$I$24,0)))*$E965</f>
        <v>91.340654617220935</v>
      </c>
      <c r="K965" s="9">
        <f>(INDEX('Resin Fractions'!$A$24:$I$41,MATCH('Disposed Waste by Resin'!$A965,'Resin Fractions'!$A$24:$A$41,0),MATCH('Disposed Waste by Resin'!K$1,'Resin Fractions'!$A$24:$I$24,0)))*$E965</f>
        <v>473.84465130906858</v>
      </c>
      <c r="L965" s="9">
        <f>(INDEX('Resin Fractions'!$A$24:$I$41,MATCH('Disposed Waste by Resin'!$A965,'Resin Fractions'!$A$24:$A$41,0),MATCH('Disposed Waste by Resin'!L$1,'Resin Fractions'!$A$24:$I$24,0)))*$E965</f>
        <v>266.18323232841487</v>
      </c>
      <c r="M965" s="9">
        <f>(INDEX('Resin Fractions'!$A$24:$I$41,MATCH('Disposed Waste by Resin'!$A965,'Resin Fractions'!$A$24:$A$41,0),MATCH('Disposed Waste by Resin'!M$1,'Resin Fractions'!$A$24:$I$24,0)))*$E965</f>
        <v>4796.1887753964384</v>
      </c>
    </row>
    <row r="966" spans="1:13" x14ac:dyDescent="0.2">
      <c r="A966" s="37">
        <f>'DRS County Waste Raw'!A965</f>
        <v>2005</v>
      </c>
      <c r="B966" s="63" t="str">
        <f>'DRS County Waste Raw'!B965</f>
        <v>trinity</v>
      </c>
      <c r="C966" s="63" t="str">
        <f>'DRS County Waste Raw'!C965</f>
        <v>Mountain </v>
      </c>
      <c r="D966" s="63">
        <f>'DRS County Waste Raw'!D965</f>
        <v>13654</v>
      </c>
      <c r="E966" s="68">
        <f>'DRS County Waste Raw'!E965</f>
        <v>6953.720508166969</v>
      </c>
      <c r="F966" s="9">
        <f>(INDEX('Resin Fractions'!$A$24:$I$41,MATCH('Disposed Waste by Resin'!$A966,'Resin Fractions'!$A$24:$A$41,0),MATCH('Disposed Waste by Resin'!F$1,'Resin Fractions'!$A$24:$I$24,0)))*$E966</f>
        <v>55.308209607829944</v>
      </c>
      <c r="G966" s="9">
        <f>(INDEX('Resin Fractions'!$A$24:$I$41,MATCH('Disposed Waste by Resin'!$A966,'Resin Fractions'!$A$24:$A$41,0),MATCH('Disposed Waste by Resin'!G$1,'Resin Fractions'!$A$24:$I$24,0)))*$E966</f>
        <v>111.21454718194494</v>
      </c>
      <c r="H966" s="9">
        <f>(INDEX('Resin Fractions'!$A$24:$I$41,MATCH('Disposed Waste by Resin'!$A966,'Resin Fractions'!$A$24:$A$41,0),MATCH('Disposed Waste by Resin'!H$1,'Resin Fractions'!$A$24:$I$24,0)))*$E966</f>
        <v>138.89493454364344</v>
      </c>
      <c r="I966" s="9">
        <f>(INDEX('Resin Fractions'!$A$24:$I$41,MATCH('Disposed Waste by Resin'!$A966,'Resin Fractions'!$A$24:$A$41,0),MATCH('Disposed Waste by Resin'!I$1,'Resin Fractions'!$A$24:$I$24,0)))*$E966</f>
        <v>241.55586604350495</v>
      </c>
      <c r="J966" s="9">
        <f>(INDEX('Resin Fractions'!$A$24:$I$41,MATCH('Disposed Waste by Resin'!$A966,'Resin Fractions'!$A$24:$A$41,0),MATCH('Disposed Waste by Resin'!J$1,'Resin Fractions'!$A$24:$I$24,0)))*$E966</f>
        <v>12.601056239849957</v>
      </c>
      <c r="K966" s="9">
        <f>(INDEX('Resin Fractions'!$A$24:$I$41,MATCH('Disposed Waste by Resin'!$A966,'Resin Fractions'!$A$24:$A$41,0),MATCH('Disposed Waste by Resin'!K$1,'Resin Fractions'!$A$24:$I$24,0)))*$E966</f>
        <v>65.370049351189266</v>
      </c>
      <c r="L966" s="9">
        <f>(INDEX('Resin Fractions'!$A$24:$I$41,MATCH('Disposed Waste by Resin'!$A966,'Resin Fractions'!$A$24:$A$41,0),MATCH('Disposed Waste by Resin'!L$1,'Resin Fractions'!$A$24:$I$24,0)))*$E966</f>
        <v>36.721763104629858</v>
      </c>
      <c r="M966" s="9">
        <f>(INDEX('Resin Fractions'!$A$24:$I$41,MATCH('Disposed Waste by Resin'!$A966,'Resin Fractions'!$A$24:$A$41,0),MATCH('Disposed Waste by Resin'!M$1,'Resin Fractions'!$A$24:$I$24,0)))*$E966</f>
        <v>661.66642607259234</v>
      </c>
    </row>
    <row r="967" spans="1:13" x14ac:dyDescent="0.2">
      <c r="A967" s="37">
        <f>'DRS County Waste Raw'!A966</f>
        <v>2005</v>
      </c>
      <c r="B967" s="63" t="str">
        <f>'DRS County Waste Raw'!B966</f>
        <v>tulare</v>
      </c>
      <c r="C967" s="63" t="str">
        <f>'DRS County Waste Raw'!C966</f>
        <v>Central Valley </v>
      </c>
      <c r="D967" s="63">
        <f>'DRS County Waste Raw'!D966</f>
        <v>404148</v>
      </c>
      <c r="E967" s="68">
        <f>'DRS County Waste Raw'!E966</f>
        <v>396493.36660617049</v>
      </c>
      <c r="F967" s="9">
        <f>(INDEX('Resin Fractions'!$A$24:$I$41,MATCH('Disposed Waste by Resin'!$A967,'Resin Fractions'!$A$24:$A$41,0),MATCH('Disposed Waste by Resin'!F$1,'Resin Fractions'!$A$24:$I$24,0)))*$E967</f>
        <v>3153.6122572963332</v>
      </c>
      <c r="G967" s="9">
        <f>(INDEX('Resin Fractions'!$A$24:$I$41,MATCH('Disposed Waste by Resin'!$A967,'Resin Fractions'!$A$24:$A$41,0),MATCH('Disposed Waste by Resin'!G$1,'Resin Fractions'!$A$24:$I$24,0)))*$E967</f>
        <v>6341.3291023072752</v>
      </c>
      <c r="H967" s="9">
        <f>(INDEX('Resin Fractions'!$A$24:$I$41,MATCH('Disposed Waste by Resin'!$A967,'Resin Fractions'!$A$24:$A$41,0),MATCH('Disposed Waste by Resin'!H$1,'Resin Fractions'!$A$24:$I$24,0)))*$E967</f>
        <v>7919.6338330068729</v>
      </c>
      <c r="I967" s="9">
        <f>(INDEX('Resin Fractions'!$A$24:$I$41,MATCH('Disposed Waste by Resin'!$A967,'Resin Fractions'!$A$24:$A$41,0),MATCH('Disposed Waste by Resin'!I$1,'Resin Fractions'!$A$24:$I$24,0)))*$E967</f>
        <v>13773.245335151558</v>
      </c>
      <c r="J967" s="9">
        <f>(INDEX('Resin Fractions'!$A$24:$I$41,MATCH('Disposed Waste by Resin'!$A967,'Resin Fractions'!$A$24:$A$41,0),MATCH('Disposed Waste by Resin'!J$1,'Resin Fractions'!$A$24:$I$24,0)))*$E967</f>
        <v>718.49813426695096</v>
      </c>
      <c r="K967" s="9">
        <f>(INDEX('Resin Fractions'!$A$24:$I$41,MATCH('Disposed Waste by Resin'!$A967,'Resin Fractions'!$A$24:$A$41,0),MATCH('Disposed Waste by Resin'!K$1,'Resin Fractions'!$A$24:$I$24,0)))*$E967</f>
        <v>3727.3271066939742</v>
      </c>
      <c r="L967" s="9">
        <f>(INDEX('Resin Fractions'!$A$24:$I$41,MATCH('Disposed Waste by Resin'!$A967,'Resin Fractions'!$A$24:$A$41,0),MATCH('Disposed Waste by Resin'!L$1,'Resin Fractions'!$A$24:$I$24,0)))*$E967</f>
        <v>2093.8338640399302</v>
      </c>
      <c r="M967" s="9">
        <f>(INDEX('Resin Fractions'!$A$24:$I$41,MATCH('Disposed Waste by Resin'!$A967,'Resin Fractions'!$A$24:$A$41,0),MATCH('Disposed Waste by Resin'!M$1,'Resin Fractions'!$A$24:$I$24,0)))*$E967</f>
        <v>37727.479632762894</v>
      </c>
    </row>
    <row r="968" spans="1:13" x14ac:dyDescent="0.2">
      <c r="A968" s="37">
        <f>'DRS County Waste Raw'!A967</f>
        <v>2005</v>
      </c>
      <c r="B968" s="63" t="str">
        <f>'DRS County Waste Raw'!B967</f>
        <v>tuolumne</v>
      </c>
      <c r="C968" s="63" t="str">
        <f>'DRS County Waste Raw'!C967</f>
        <v>Mountain </v>
      </c>
      <c r="D968" s="63">
        <f>'DRS County Waste Raw'!D967</f>
        <v>56411</v>
      </c>
      <c r="E968" s="68">
        <f>'DRS County Waste Raw'!E967</f>
        <v>44739.41016333938</v>
      </c>
      <c r="F968" s="9">
        <f>(INDEX('Resin Fractions'!$A$24:$I$41,MATCH('Disposed Waste by Resin'!$A968,'Resin Fractions'!$A$24:$A$41,0),MATCH('Disposed Waste by Resin'!F$1,'Resin Fractions'!$A$24:$I$24,0)))*$E968</f>
        <v>355.8464381964252</v>
      </c>
      <c r="G968" s="9">
        <f>(INDEX('Resin Fractions'!$A$24:$I$41,MATCH('Disposed Waste by Resin'!$A968,'Resin Fractions'!$A$24:$A$41,0),MATCH('Disposed Waste by Resin'!G$1,'Resin Fractions'!$A$24:$I$24,0)))*$E968</f>
        <v>715.5411605426608</v>
      </c>
      <c r="H968" s="9">
        <f>(INDEX('Resin Fractions'!$A$24:$I$41,MATCH('Disposed Waste by Resin'!$A968,'Resin Fractions'!$A$24:$A$41,0),MATCH('Disposed Waste by Resin'!H$1,'Resin Fractions'!$A$24:$I$24,0)))*$E968</f>
        <v>893.6334784896751</v>
      </c>
      <c r="I968" s="9">
        <f>(INDEX('Resin Fractions'!$A$24:$I$41,MATCH('Disposed Waste by Resin'!$A968,'Resin Fractions'!$A$24:$A$41,0),MATCH('Disposed Waste by Resin'!I$1,'Resin Fractions'!$A$24:$I$24,0)))*$E968</f>
        <v>1554.1416937290483</v>
      </c>
      <c r="J968" s="9">
        <f>(INDEX('Resin Fractions'!$A$24:$I$41,MATCH('Disposed Waste by Resin'!$A968,'Resin Fractions'!$A$24:$A$41,0),MATCH('Disposed Waste by Resin'!J$1,'Resin Fractions'!$A$24:$I$24,0)))*$E968</f>
        <v>81.073696152128619</v>
      </c>
      <c r="K968" s="9">
        <f>(INDEX('Resin Fractions'!$A$24:$I$41,MATCH('Disposed Waste by Resin'!$A968,'Resin Fractions'!$A$24:$A$41,0),MATCH('Disposed Waste by Resin'!K$1,'Resin Fractions'!$A$24:$I$24,0)))*$E968</f>
        <v>420.5831176110263</v>
      </c>
      <c r="L968" s="9">
        <f>(INDEX('Resin Fractions'!$A$24:$I$41,MATCH('Disposed Waste by Resin'!$A968,'Resin Fractions'!$A$24:$A$41,0),MATCH('Disposed Waste by Resin'!L$1,'Resin Fractions'!$A$24:$I$24,0)))*$E968</f>
        <v>236.26345343179409</v>
      </c>
      <c r="M968" s="9">
        <f>(INDEX('Resin Fractions'!$A$24:$I$41,MATCH('Disposed Waste by Resin'!$A968,'Resin Fractions'!$A$24:$A$41,0),MATCH('Disposed Waste by Resin'!M$1,'Resin Fractions'!$A$24:$I$24,0)))*$E968</f>
        <v>4257.0830381527585</v>
      </c>
    </row>
    <row r="969" spans="1:13" x14ac:dyDescent="0.2">
      <c r="A969" s="37">
        <f>'DRS County Waste Raw'!A968</f>
        <v>2005</v>
      </c>
      <c r="B969" s="63" t="str">
        <f>'DRS County Waste Raw'!B968</f>
        <v>ventura</v>
      </c>
      <c r="C969" s="63" t="str">
        <f>'DRS County Waste Raw'!C968</f>
        <v>Southern </v>
      </c>
      <c r="D969" s="63">
        <f>'DRS County Waste Raw'!D968</f>
        <v>795962</v>
      </c>
      <c r="E969" s="68">
        <f>'DRS County Waste Raw'!E968</f>
        <v>977991.5063520869</v>
      </c>
      <c r="F969" s="9">
        <f>(INDEX('Resin Fractions'!$A$24:$I$41,MATCH('Disposed Waste by Resin'!$A969,'Resin Fractions'!$A$24:$A$41,0),MATCH('Disposed Waste by Resin'!F$1,'Resin Fractions'!$A$24:$I$24,0)))*$E969</f>
        <v>7778.7076953222531</v>
      </c>
      <c r="G969" s="9">
        <f>(INDEX('Resin Fractions'!$A$24:$I$41,MATCH('Disposed Waste by Resin'!$A969,'Resin Fractions'!$A$24:$A$41,0),MATCH('Disposed Waste by Resin'!G$1,'Resin Fractions'!$A$24:$I$24,0)))*$E969</f>
        <v>15641.537849988594</v>
      </c>
      <c r="H969" s="9">
        <f>(INDEX('Resin Fractions'!$A$24:$I$41,MATCH('Disposed Waste by Resin'!$A969,'Resin Fractions'!$A$24:$A$41,0),MATCH('Disposed Waste by Resin'!H$1,'Resin Fractions'!$A$24:$I$24,0)))*$E969</f>
        <v>19534.588153129534</v>
      </c>
      <c r="I969" s="9">
        <f>(INDEX('Resin Fractions'!$A$24:$I$41,MATCH('Disposed Waste by Resin'!$A969,'Resin Fractions'!$A$24:$A$41,0),MATCH('Disposed Waste by Resin'!I$1,'Resin Fractions'!$A$24:$I$24,0)))*$E969</f>
        <v>33973.120579495953</v>
      </c>
      <c r="J969" s="9">
        <f>(INDEX('Resin Fractions'!$A$24:$I$41,MATCH('Disposed Waste by Resin'!$A969,'Resin Fractions'!$A$24:$A$41,0),MATCH('Disposed Waste by Resin'!J$1,'Resin Fractions'!$A$24:$I$24,0)))*$E969</f>
        <v>1772.2492526359549</v>
      </c>
      <c r="K969" s="9">
        <f>(INDEX('Resin Fractions'!$A$24:$I$41,MATCH('Disposed Waste by Resin'!$A969,'Resin Fractions'!$A$24:$A$41,0),MATCH('Disposed Waste by Resin'!K$1,'Resin Fractions'!$A$24:$I$24,0)))*$E969</f>
        <v>9193.8341439225351</v>
      </c>
      <c r="L969" s="9">
        <f>(INDEX('Resin Fractions'!$A$24:$I$41,MATCH('Disposed Waste by Resin'!$A969,'Resin Fractions'!$A$24:$A$41,0),MATCH('Disposed Waste by Resin'!L$1,'Resin Fractions'!$A$24:$I$24,0)))*$E969</f>
        <v>5164.6557224182161</v>
      </c>
      <c r="M969" s="9">
        <f>(INDEX('Resin Fractions'!$A$24:$I$41,MATCH('Disposed Waste by Resin'!$A969,'Resin Fractions'!$A$24:$A$41,0),MATCH('Disposed Waste by Resin'!M$1,'Resin Fractions'!$A$24:$I$24,0)))*$E969</f>
        <v>93058.693396913048</v>
      </c>
    </row>
    <row r="970" spans="1:13" x14ac:dyDescent="0.2">
      <c r="A970" s="37">
        <f>'DRS County Waste Raw'!A969</f>
        <v>2005</v>
      </c>
      <c r="B970" s="63" t="str">
        <f>'DRS County Waste Raw'!B969</f>
        <v>yolo</v>
      </c>
      <c r="C970" s="63" t="str">
        <f>'DRS County Waste Raw'!C969</f>
        <v>Central Valley </v>
      </c>
      <c r="D970" s="63">
        <f>'DRS County Waste Raw'!D969</f>
        <v>186530</v>
      </c>
      <c r="E970" s="68">
        <f>'DRS County Waste Raw'!E969</f>
        <v>199737.57713248639</v>
      </c>
      <c r="F970" s="9">
        <f>(INDEX('Resin Fractions'!$A$24:$I$41,MATCH('Disposed Waste by Resin'!$A970,'Resin Fractions'!$A$24:$A$41,0),MATCH('Disposed Waste by Resin'!F$1,'Resin Fractions'!$A$24:$I$24,0)))*$E970</f>
        <v>1588.6643372607637</v>
      </c>
      <c r="G970" s="9">
        <f>(INDEX('Resin Fractions'!$A$24:$I$41,MATCH('Disposed Waste by Resin'!$A970,'Resin Fractions'!$A$24:$A$41,0),MATCH('Disposed Waste by Resin'!G$1,'Resin Fractions'!$A$24:$I$24,0)))*$E970</f>
        <v>3194.5092084041648</v>
      </c>
      <c r="H970" s="9">
        <f>(INDEX('Resin Fractions'!$A$24:$I$41,MATCH('Disposed Waste by Resin'!$A970,'Resin Fractions'!$A$24:$A$41,0),MATCH('Disposed Waste by Resin'!H$1,'Resin Fractions'!$A$24:$I$24,0)))*$E970</f>
        <v>3989.5963131017015</v>
      </c>
      <c r="I970" s="9">
        <f>(INDEX('Resin Fractions'!$A$24:$I$41,MATCH('Disposed Waste by Resin'!$A970,'Resin Fractions'!$A$24:$A$41,0),MATCH('Disposed Waste by Resin'!I$1,'Resin Fractions'!$A$24:$I$24,0)))*$E970</f>
        <v>6938.4128063535654</v>
      </c>
      <c r="J970" s="9">
        <f>(INDEX('Resin Fractions'!$A$24:$I$41,MATCH('Disposed Waste by Resin'!$A970,'Resin Fractions'!$A$24:$A$41,0),MATCH('Disposed Waste by Resin'!J$1,'Resin Fractions'!$A$24:$I$24,0)))*$E970</f>
        <v>361.95076286166363</v>
      </c>
      <c r="K970" s="9">
        <f>(INDEX('Resin Fractions'!$A$24:$I$41,MATCH('Disposed Waste by Resin'!$A970,'Resin Fractions'!$A$24:$A$41,0),MATCH('Disposed Waste by Resin'!K$1,'Resin Fractions'!$A$24:$I$24,0)))*$E970</f>
        <v>1877.6790437727057</v>
      </c>
      <c r="L970" s="9">
        <f>(INDEX('Resin Fractions'!$A$24:$I$41,MATCH('Disposed Waste by Resin'!$A970,'Resin Fractions'!$A$24:$A$41,0),MATCH('Disposed Waste by Resin'!L$1,'Resin Fractions'!$A$24:$I$24,0)))*$E970</f>
        <v>1054.7901633287477</v>
      </c>
      <c r="M970" s="9">
        <f>(INDEX('Resin Fractions'!$A$24:$I$41,MATCH('Disposed Waste by Resin'!$A970,'Resin Fractions'!$A$24:$A$41,0),MATCH('Disposed Waste by Resin'!M$1,'Resin Fractions'!$A$24:$I$24,0)))*$E970</f>
        <v>19005.602635083313</v>
      </c>
    </row>
    <row r="971" spans="1:13" x14ac:dyDescent="0.2">
      <c r="A971" s="37">
        <f>'DRS County Waste Raw'!A970</f>
        <v>2005</v>
      </c>
      <c r="B971" s="63" t="str">
        <f>'DRS County Waste Raw'!B970</f>
        <v>yuba</v>
      </c>
      <c r="C971" s="63" t="str">
        <f>'DRS County Waste Raw'!C970</f>
        <v>Central Valley </v>
      </c>
      <c r="D971" s="63">
        <f>'DRS County Waste Raw'!D970</f>
        <v>66478</v>
      </c>
      <c r="E971" s="68">
        <f>'DRS County Waste Raw'!E970</f>
        <v>133186.93284936479</v>
      </c>
      <c r="F971" s="9">
        <f>(INDEX('Resin Fractions'!$A$24:$I$41,MATCH('Disposed Waste by Resin'!$A971,'Resin Fractions'!$A$24:$A$41,0),MATCH('Disposed Waste by Resin'!F$1,'Resin Fractions'!$A$24:$I$24,0)))*$E971</f>
        <v>1059.3366228057441</v>
      </c>
      <c r="G971" s="9">
        <f>(INDEX('Resin Fractions'!$A$24:$I$41,MATCH('Disposed Waste by Resin'!$A971,'Resin Fractions'!$A$24:$A$41,0),MATCH('Disposed Waste by Resin'!G$1,'Resin Fractions'!$A$24:$I$24,0)))*$E971</f>
        <v>2130.1293904460945</v>
      </c>
      <c r="H971" s="9">
        <f>(INDEX('Resin Fractions'!$A$24:$I$41,MATCH('Disposed Waste by Resin'!$A971,'Resin Fractions'!$A$24:$A$41,0),MATCH('Disposed Waste by Resin'!H$1,'Resin Fractions'!$A$24:$I$24,0)))*$E971</f>
        <v>2660.3011004619125</v>
      </c>
      <c r="I971" s="9">
        <f>(INDEX('Resin Fractions'!$A$24:$I$41,MATCH('Disposed Waste by Resin'!$A971,'Resin Fractions'!$A$24:$A$41,0),MATCH('Disposed Waste by Resin'!I$1,'Resin Fractions'!$A$24:$I$24,0)))*$E971</f>
        <v>4626.6002311023503</v>
      </c>
      <c r="J971" s="9">
        <f>(INDEX('Resin Fractions'!$A$24:$I$41,MATCH('Disposed Waste by Resin'!$A971,'Resin Fractions'!$A$24:$A$41,0),MATCH('Disposed Waste by Resin'!J$1,'Resin Fractions'!$A$24:$I$24,0)))*$E971</f>
        <v>241.35224147660941</v>
      </c>
      <c r="K971" s="9">
        <f>(INDEX('Resin Fractions'!$A$24:$I$41,MATCH('Disposed Waste by Resin'!$A971,'Resin Fractions'!$A$24:$A$41,0),MATCH('Disposed Waste by Resin'!K$1,'Resin Fractions'!$A$24:$I$24,0)))*$E971</f>
        <v>1252.0544021104986</v>
      </c>
      <c r="L971" s="9">
        <f>(INDEX('Resin Fractions'!$A$24:$I$41,MATCH('Disposed Waste by Resin'!$A971,'Resin Fractions'!$A$24:$A$41,0),MATCH('Disposed Waste by Resin'!L$1,'Resin Fractions'!$A$24:$I$24,0)))*$E971</f>
        <v>703.3442012779243</v>
      </c>
      <c r="M971" s="9">
        <f>(INDEX('Resin Fractions'!$A$24:$I$41,MATCH('Disposed Waste by Resin'!$A971,'Resin Fractions'!$A$24:$A$41,0),MATCH('Disposed Waste by Resin'!M$1,'Resin Fractions'!$A$24:$I$24,0)))*$E971</f>
        <v>12673.118189681134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5C3E-012D-2946-B9A9-DDA980C7F57B}">
  <dimension ref="A1:AD71"/>
  <sheetViews>
    <sheetView topLeftCell="B1" workbookViewId="0">
      <selection activeCell="P8" sqref="P8"/>
    </sheetView>
  </sheetViews>
  <sheetFormatPr baseColWidth="10" defaultColWidth="10.1640625" defaultRowHeight="16" x14ac:dyDescent="0.2"/>
  <cols>
    <col min="1" max="1" width="22" style="72" customWidth="1"/>
    <col min="2" max="2" width="91.33203125" style="72" bestFit="1" customWidth="1"/>
    <col min="3" max="6" width="12.5" style="72" hidden="1" customWidth="1"/>
    <col min="7" max="10" width="16.6640625" style="72" hidden="1" customWidth="1"/>
    <col min="11" max="11" width="14" style="72" bestFit="1" customWidth="1"/>
    <col min="12" max="12" width="17.33203125" style="72" bestFit="1" customWidth="1"/>
    <col min="13" max="13" width="10.1640625" style="72"/>
    <col min="14" max="14" width="11.33203125" style="72" bestFit="1" customWidth="1"/>
    <col min="15" max="15" width="8.6640625" style="72" bestFit="1" customWidth="1"/>
    <col min="16" max="16" width="10" style="72" bestFit="1" customWidth="1"/>
    <col min="17" max="17" width="7.83203125" style="72" bestFit="1" customWidth="1"/>
    <col min="18" max="18" width="15.1640625" style="72" bestFit="1" customWidth="1"/>
    <col min="19" max="19" width="10.1640625" style="72"/>
    <col min="20" max="20" width="15.5" style="72" bestFit="1" customWidth="1"/>
    <col min="21" max="21" width="7.6640625" style="72" bestFit="1" customWidth="1"/>
    <col min="22" max="22" width="15" style="72" bestFit="1" customWidth="1"/>
    <col min="23" max="16384" width="10.1640625" style="72"/>
  </cols>
  <sheetData>
    <row r="1" spans="1:30" x14ac:dyDescent="0.2">
      <c r="A1" s="72" t="s">
        <v>188</v>
      </c>
      <c r="B1" s="72" t="s">
        <v>189</v>
      </c>
      <c r="C1" s="72" t="s">
        <v>190</v>
      </c>
      <c r="D1" s="72" t="s">
        <v>191</v>
      </c>
      <c r="E1" s="72" t="s">
        <v>192</v>
      </c>
      <c r="F1" s="72" t="s">
        <v>193</v>
      </c>
      <c r="G1" s="72" t="s">
        <v>194</v>
      </c>
      <c r="H1" s="72" t="s">
        <v>195</v>
      </c>
      <c r="I1" s="72" t="s">
        <v>196</v>
      </c>
      <c r="J1" s="72" t="s">
        <v>197</v>
      </c>
      <c r="K1" s="73" t="s">
        <v>248</v>
      </c>
      <c r="L1" s="73" t="s">
        <v>249</v>
      </c>
      <c r="O1" s="74" t="s">
        <v>1</v>
      </c>
      <c r="P1" s="74" t="s">
        <v>2</v>
      </c>
      <c r="Q1" s="74" t="s">
        <v>3</v>
      </c>
      <c r="R1" s="74" t="s">
        <v>48</v>
      </c>
      <c r="S1" s="74" t="s">
        <v>4</v>
      </c>
      <c r="T1" s="74" t="s">
        <v>49</v>
      </c>
      <c r="U1" s="74" t="s">
        <v>5</v>
      </c>
      <c r="V1" s="75" t="s">
        <v>187</v>
      </c>
      <c r="X1" s="74" t="s">
        <v>198</v>
      </c>
      <c r="Y1" s="74" t="s">
        <v>199</v>
      </c>
      <c r="Z1" s="74" t="s">
        <v>200</v>
      </c>
      <c r="AA1" s="74" t="s">
        <v>201</v>
      </c>
      <c r="AB1" s="74" t="s">
        <v>202</v>
      </c>
      <c r="AC1" s="74" t="s">
        <v>203</v>
      </c>
      <c r="AD1" s="74" t="s">
        <v>204</v>
      </c>
    </row>
    <row r="2" spans="1:30" x14ac:dyDescent="0.2">
      <c r="A2" s="72" t="s">
        <v>198</v>
      </c>
      <c r="B2" s="72" t="s">
        <v>205</v>
      </c>
      <c r="C2" s="72">
        <v>2194.0900000000006</v>
      </c>
      <c r="D2" s="72">
        <v>715.23</v>
      </c>
      <c r="E2" s="72">
        <v>1256.1499999999999</v>
      </c>
      <c r="F2" s="72">
        <v>1215.27</v>
      </c>
      <c r="G2" s="72">
        <v>0</v>
      </c>
      <c r="H2" s="72">
        <v>0</v>
      </c>
      <c r="I2" s="72">
        <v>306.32000000000005</v>
      </c>
      <c r="J2" s="72">
        <v>0</v>
      </c>
      <c r="K2" s="76">
        <f>SUM(Table1[[#This Row],[In-state 1Q21]:[In-state 4Q21]])/1.102</f>
        <v>4882.7041742286747</v>
      </c>
      <c r="L2" s="76">
        <f>SUM(Table1[[#This Row],[Out-of-state 1Q21]:[Out-of-state 4Q21]])/1.102</f>
        <v>277.96733212341201</v>
      </c>
      <c r="O2" s="44" t="s">
        <v>101</v>
      </c>
      <c r="P2" s="44" t="s">
        <v>102</v>
      </c>
      <c r="Q2" s="44" t="s">
        <v>103</v>
      </c>
      <c r="R2" s="44" t="s">
        <v>104</v>
      </c>
      <c r="S2" s="44" t="s">
        <v>105</v>
      </c>
      <c r="T2" s="44" t="s">
        <v>106</v>
      </c>
      <c r="U2" s="44" t="s">
        <v>107</v>
      </c>
      <c r="V2" s="44" t="s">
        <v>110</v>
      </c>
      <c r="X2" s="77">
        <f>SUMIF($A2:$A70,X1,$K$2:$K$70)</f>
        <v>4882.7041742286747</v>
      </c>
      <c r="Y2" s="77">
        <f t="shared" ref="Y2:AD2" si="0">SUMIF($A2:$A70,Y1,$K$2:$K$70)</f>
        <v>408.55716878402905</v>
      </c>
      <c r="Z2" s="77">
        <f t="shared" si="0"/>
        <v>76.488203266787664</v>
      </c>
      <c r="AA2" s="77">
        <f t="shared" si="0"/>
        <v>1269.6188747731396</v>
      </c>
      <c r="AB2" s="77">
        <f t="shared" si="0"/>
        <v>18653.058076225043</v>
      </c>
      <c r="AC2" s="77">
        <f t="shared" si="0"/>
        <v>540.99818511796718</v>
      </c>
      <c r="AD2" s="77">
        <f t="shared" si="0"/>
        <v>19380.299455535387</v>
      </c>
    </row>
    <row r="3" spans="1:30" x14ac:dyDescent="0.2">
      <c r="A3" s="72" t="s">
        <v>199</v>
      </c>
      <c r="B3" s="72" t="s">
        <v>199</v>
      </c>
      <c r="C3" s="72">
        <v>30.28</v>
      </c>
      <c r="D3" s="72">
        <v>12</v>
      </c>
      <c r="E3" s="72">
        <v>163.32999999999998</v>
      </c>
      <c r="F3" s="72">
        <v>244.62</v>
      </c>
      <c r="G3" s="72">
        <v>115.68</v>
      </c>
      <c r="H3" s="72">
        <v>139.32999999999998</v>
      </c>
      <c r="I3" s="72">
        <v>22.59</v>
      </c>
      <c r="J3" s="72">
        <v>10.029999999999999</v>
      </c>
      <c r="K3" s="76">
        <f>SUM(Table1[[#This Row],[In-state 1Q21]:[In-state 4Q21]])/1.102</f>
        <v>408.55716878402905</v>
      </c>
      <c r="L3" s="76">
        <f>SUM(Table1[[#This Row],[Out-of-state 1Q21]:[Out-of-state 4Q21]])/1.102</f>
        <v>261.00725952813059</v>
      </c>
      <c r="N3" s="72" t="s">
        <v>206</v>
      </c>
      <c r="O3" s="77">
        <f>SUMIF($A2:$A70,O1,$K$2:$K$70)</f>
        <v>185196.86025408344</v>
      </c>
      <c r="P3" s="77">
        <f>SUMIF($A2:$A70,P1,$K$2:$K$70)</f>
        <v>44567.241379310348</v>
      </c>
      <c r="Q3" s="77">
        <f>SUMIF($A2:$A70,Q1,$K$2:$K$70)</f>
        <v>15143.076225045372</v>
      </c>
      <c r="R3" s="77">
        <f>SUMIF($A2:$A70,R1,$K$2:$K$70)</f>
        <v>42069.382940108888</v>
      </c>
      <c r="S3" s="77">
        <f>SUMIF($A2:$A70,S1,$K$2:$K$70)</f>
        <v>7.6225045372050815</v>
      </c>
      <c r="T3" s="77">
        <f>SUM(X2:AD2)</f>
        <v>45211.724137931029</v>
      </c>
      <c r="U3" s="77">
        <f>SUMIF($A2:$A70,U1,$K$2:$K$70)</f>
        <v>392.42286751361155</v>
      </c>
      <c r="V3" s="77">
        <f>SUM(O3:U3)</f>
        <v>332588.3303085299</v>
      </c>
      <c r="X3" s="77">
        <f>SUMIF($A2:$A70,X1,$L$2:$L$70)</f>
        <v>277.96733212341201</v>
      </c>
      <c r="Y3" s="77">
        <f t="shared" ref="Y3:AD3" si="1">SUMIF($A2:$A70,Y1,$L$2:$L$70)</f>
        <v>261.00725952813059</v>
      </c>
      <c r="Z3" s="77">
        <f t="shared" si="1"/>
        <v>7.9219600725952812</v>
      </c>
      <c r="AA3" s="77">
        <f t="shared" si="1"/>
        <v>240.39927404718691</v>
      </c>
      <c r="AB3" s="77">
        <f t="shared" si="1"/>
        <v>12220.644283121595</v>
      </c>
      <c r="AC3" s="77">
        <f t="shared" si="1"/>
        <v>1.4156079854809436</v>
      </c>
      <c r="AD3" s="77">
        <f t="shared" si="1"/>
        <v>3967.1597096188748</v>
      </c>
    </row>
    <row r="4" spans="1:30" x14ac:dyDescent="0.2">
      <c r="A4" s="72" t="s">
        <v>200</v>
      </c>
      <c r="B4" s="72" t="s">
        <v>200</v>
      </c>
      <c r="C4" s="72">
        <v>0.34</v>
      </c>
      <c r="D4" s="72">
        <v>83.95</v>
      </c>
      <c r="E4" s="72">
        <v>0</v>
      </c>
      <c r="F4" s="72">
        <v>0</v>
      </c>
      <c r="G4" s="72">
        <v>8.73</v>
      </c>
      <c r="H4" s="72">
        <v>0</v>
      </c>
      <c r="I4" s="72">
        <v>0</v>
      </c>
      <c r="J4" s="72">
        <v>0</v>
      </c>
      <c r="K4" s="76">
        <f>SUM(Table1[[#This Row],[In-state 1Q21]:[In-state 4Q21]])/1.102</f>
        <v>76.488203266787664</v>
      </c>
      <c r="L4" s="76">
        <f>SUM(Table1[[#This Row],[Out-of-state 1Q21]:[Out-of-state 4Q21]])/1.102</f>
        <v>7.9219600725952812</v>
      </c>
      <c r="N4" s="72" t="s">
        <v>207</v>
      </c>
      <c r="O4" s="77">
        <f>SUMIF($A2:$A70,O1,$L$2:$L$70)</f>
        <v>39901.705989110706</v>
      </c>
      <c r="P4" s="77">
        <f>SUMIF($A2:$A70,P1,$L$2:$L$70)</f>
        <v>39901.705989110706</v>
      </c>
      <c r="Q4" s="77">
        <f>SUMIF($A2:$A70,Q1,$L$2:$L$70)</f>
        <v>5231.125226860253</v>
      </c>
      <c r="R4" s="77">
        <f>SUMIF($A2:$A70,R1,$L$2:$L$70)</f>
        <v>19123.829401088929</v>
      </c>
      <c r="S4" s="77">
        <f>SUMIF($A2:$A70,S1,$L$2:$L$70)</f>
        <v>118.78402903811251</v>
      </c>
      <c r="T4" s="77">
        <f>SUM(X3:AD3)</f>
        <v>16976.515426497277</v>
      </c>
      <c r="U4" s="77">
        <f>SUMIF($A2:$A70,U1,$L$2:$L$70)</f>
        <v>63.865698729582569</v>
      </c>
      <c r="V4" s="77">
        <f>SUM(O4:U4)</f>
        <v>121317.53176043558</v>
      </c>
    </row>
    <row r="5" spans="1:30" x14ac:dyDescent="0.2">
      <c r="A5" s="72" t="s">
        <v>201</v>
      </c>
      <c r="B5" s="72" t="s">
        <v>208</v>
      </c>
      <c r="C5" s="72">
        <v>0.09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6">
        <f>SUM(Table1[[#This Row],[In-state 1Q21]:[In-state 4Q21]])/1.102</f>
        <v>8.1669691470054442E-2</v>
      </c>
      <c r="L5" s="76">
        <f>SUM(Table1[[#This Row],[Out-of-state 1Q21]:[Out-of-state 4Q21]])/1.102</f>
        <v>0</v>
      </c>
      <c r="N5" s="72" t="s">
        <v>187</v>
      </c>
      <c r="O5" s="77">
        <f>SUM(O3:O4)</f>
        <v>225098.56624319416</v>
      </c>
      <c r="P5" s="77">
        <f t="shared" ref="P5:U5" si="2">SUM(P3:P4)</f>
        <v>84468.947368421053</v>
      </c>
      <c r="Q5" s="77">
        <f t="shared" si="2"/>
        <v>20374.201451905625</v>
      </c>
      <c r="R5" s="77">
        <f t="shared" si="2"/>
        <v>61193.212341197817</v>
      </c>
      <c r="S5" s="77">
        <f t="shared" si="2"/>
        <v>126.40653357531758</v>
      </c>
      <c r="T5" s="77">
        <f t="shared" si="2"/>
        <v>62188.23956442831</v>
      </c>
      <c r="U5" s="77">
        <f t="shared" si="2"/>
        <v>456.28856624319411</v>
      </c>
      <c r="V5" s="77">
        <f>SUM(O5:U5)</f>
        <v>453905.86206896551</v>
      </c>
    </row>
    <row r="6" spans="1:30" x14ac:dyDescent="0.2">
      <c r="A6" s="72" t="s">
        <v>201</v>
      </c>
      <c r="B6" s="72" t="s">
        <v>209</v>
      </c>
      <c r="C6" s="72">
        <v>0</v>
      </c>
      <c r="D6" s="72">
        <v>0.12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6">
        <f>SUM(Table1[[#This Row],[In-state 1Q21]:[In-state 4Q21]])/1.102</f>
        <v>0.10889292196007258</v>
      </c>
      <c r="L6" s="76">
        <f>SUM(Table1[[#This Row],[Out-of-state 1Q21]:[Out-of-state 4Q21]])/1.102</f>
        <v>0</v>
      </c>
    </row>
    <row r="7" spans="1:30" x14ac:dyDescent="0.2">
      <c r="A7" s="72" t="s">
        <v>201</v>
      </c>
      <c r="B7" s="72" t="s">
        <v>210</v>
      </c>
      <c r="C7" s="72">
        <v>0</v>
      </c>
      <c r="D7" s="72">
        <v>0</v>
      </c>
      <c r="E7" s="72">
        <v>0</v>
      </c>
      <c r="F7" s="72">
        <v>7.0000000000000007E-2</v>
      </c>
      <c r="G7" s="72">
        <v>0</v>
      </c>
      <c r="H7" s="72">
        <v>0</v>
      </c>
      <c r="I7" s="72">
        <v>0</v>
      </c>
      <c r="J7" s="72">
        <v>0</v>
      </c>
      <c r="K7" s="76">
        <f>SUM(Table1[[#This Row],[In-state 1Q21]:[In-state 4Q21]])/1.102</f>
        <v>6.3520871143375679E-2</v>
      </c>
      <c r="L7" s="76">
        <f>SUM(Table1[[#This Row],[Out-of-state 1Q21]:[Out-of-state 4Q21]])/1.102</f>
        <v>0</v>
      </c>
    </row>
    <row r="8" spans="1:30" x14ac:dyDescent="0.2">
      <c r="A8" s="72" t="s">
        <v>201</v>
      </c>
      <c r="B8" s="72" t="s">
        <v>211</v>
      </c>
      <c r="C8" s="72">
        <v>0</v>
      </c>
      <c r="D8" s="72">
        <v>0</v>
      </c>
      <c r="E8" s="72">
        <v>0.08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6">
        <f>SUM(Table1[[#This Row],[In-state 1Q21]:[In-state 4Q21]])/1.102</f>
        <v>7.2595281306715054E-2</v>
      </c>
      <c r="L8" s="76">
        <f>SUM(Table1[[#This Row],[Out-of-state 1Q21]:[Out-of-state 4Q21]])/1.102</f>
        <v>0</v>
      </c>
    </row>
    <row r="9" spans="1:30" x14ac:dyDescent="0.2">
      <c r="A9" s="72" t="s">
        <v>201</v>
      </c>
      <c r="B9" s="72" t="s">
        <v>212</v>
      </c>
      <c r="C9" s="72">
        <v>14.02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6">
        <f>SUM(Table1[[#This Row],[In-state 1Q21]:[In-state 4Q21]])/1.102</f>
        <v>12.722323049001814</v>
      </c>
      <c r="L9" s="76">
        <f>SUM(Table1[[#This Row],[Out-of-state 1Q21]:[Out-of-state 4Q21]])/1.102</f>
        <v>0</v>
      </c>
    </row>
    <row r="10" spans="1:30" x14ac:dyDescent="0.2">
      <c r="A10" s="72" t="s">
        <v>201</v>
      </c>
      <c r="B10" s="72" t="s">
        <v>213</v>
      </c>
      <c r="C10" s="72">
        <v>0</v>
      </c>
      <c r="D10" s="72">
        <v>0.8</v>
      </c>
      <c r="E10" s="72">
        <v>0.72</v>
      </c>
      <c r="F10" s="72">
        <v>1.04</v>
      </c>
      <c r="G10" s="72">
        <v>0</v>
      </c>
      <c r="H10" s="72">
        <v>0</v>
      </c>
      <c r="I10" s="72">
        <v>0</v>
      </c>
      <c r="J10" s="72">
        <v>0</v>
      </c>
      <c r="K10" s="76">
        <f>SUM(Table1[[#This Row],[In-state 1Q21]:[In-state 4Q21]])/1.102</f>
        <v>2.3230490018148817</v>
      </c>
      <c r="L10" s="76">
        <f>SUM(Table1[[#This Row],[Out-of-state 1Q21]:[Out-of-state 4Q21]])/1.102</f>
        <v>0</v>
      </c>
    </row>
    <row r="11" spans="1:30" x14ac:dyDescent="0.2">
      <c r="A11" s="72" t="s">
        <v>201</v>
      </c>
      <c r="B11" s="72" t="s">
        <v>214</v>
      </c>
      <c r="C11" s="72">
        <v>0.44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6">
        <f>SUM(Table1[[#This Row],[In-state 1Q21]:[In-state 4Q21]])/1.102</f>
        <v>0.39927404718693282</v>
      </c>
      <c r="L11" s="76">
        <f>SUM(Table1[[#This Row],[Out-of-state 1Q21]:[Out-of-state 4Q21]])/1.102</f>
        <v>0</v>
      </c>
    </row>
    <row r="12" spans="1:30" x14ac:dyDescent="0.2">
      <c r="A12" s="72" t="s">
        <v>201</v>
      </c>
      <c r="B12" s="72" t="s">
        <v>215</v>
      </c>
      <c r="C12" s="72">
        <v>0</v>
      </c>
      <c r="D12" s="72">
        <v>0</v>
      </c>
      <c r="E12" s="72">
        <v>0</v>
      </c>
      <c r="F12" s="72">
        <v>19.23</v>
      </c>
      <c r="G12" s="72">
        <v>0</v>
      </c>
      <c r="H12" s="72">
        <v>0</v>
      </c>
      <c r="I12" s="72">
        <v>0</v>
      </c>
      <c r="J12" s="72">
        <v>0</v>
      </c>
      <c r="K12" s="76">
        <f>SUM(Table1[[#This Row],[In-state 1Q21]:[In-state 4Q21]])/1.102</f>
        <v>17.450090744101633</v>
      </c>
      <c r="L12" s="76">
        <f>SUM(Table1[[#This Row],[Out-of-state 1Q21]:[Out-of-state 4Q21]])/1.102</f>
        <v>0</v>
      </c>
    </row>
    <row r="13" spans="1:30" x14ac:dyDescent="0.2">
      <c r="A13" s="72" t="s">
        <v>201</v>
      </c>
      <c r="B13" s="72" t="s">
        <v>216</v>
      </c>
      <c r="C13" s="72">
        <v>6.16</v>
      </c>
      <c r="D13" s="72">
        <v>7.44</v>
      </c>
      <c r="E13" s="72">
        <v>4.7300000000000004</v>
      </c>
      <c r="F13" s="72">
        <v>19.68</v>
      </c>
      <c r="G13" s="72">
        <v>0</v>
      </c>
      <c r="H13" s="72">
        <v>0</v>
      </c>
      <c r="I13" s="72">
        <v>0</v>
      </c>
      <c r="J13" s="72">
        <v>0</v>
      </c>
      <c r="K13" s="76">
        <f>SUM(Table1[[#This Row],[In-state 1Q21]:[In-state 4Q21]])/1.102</f>
        <v>34.491833030852995</v>
      </c>
      <c r="L13" s="76">
        <f>SUM(Table1[[#This Row],[Out-of-state 1Q21]:[Out-of-state 4Q21]])/1.102</f>
        <v>0</v>
      </c>
    </row>
    <row r="14" spans="1:30" x14ac:dyDescent="0.2">
      <c r="A14" s="72" t="s">
        <v>201</v>
      </c>
      <c r="B14" s="72" t="s">
        <v>217</v>
      </c>
      <c r="C14" s="72">
        <v>245.14999999999998</v>
      </c>
      <c r="D14" s="72">
        <v>242.04</v>
      </c>
      <c r="E14" s="72">
        <v>590.98</v>
      </c>
      <c r="F14" s="72">
        <v>246.32999999999998</v>
      </c>
      <c r="G14" s="72">
        <v>20.3</v>
      </c>
      <c r="H14" s="72">
        <v>0</v>
      </c>
      <c r="I14" s="72">
        <v>52.42</v>
      </c>
      <c r="J14" s="72">
        <v>7.46</v>
      </c>
      <c r="K14" s="76">
        <f>SUM(Table1[[#This Row],[In-state 1Q21]:[In-state 4Q21]])/1.102</f>
        <v>1201.9056261343012</v>
      </c>
      <c r="L14" s="76">
        <f>SUM(Table1[[#This Row],[Out-of-state 1Q21]:[Out-of-state 4Q21]])/1.102</f>
        <v>72.75862068965516</v>
      </c>
    </row>
    <row r="15" spans="1:30" x14ac:dyDescent="0.2">
      <c r="A15" s="72" t="s">
        <v>201</v>
      </c>
      <c r="B15" s="72" t="s">
        <v>218</v>
      </c>
      <c r="C15" s="72">
        <v>0</v>
      </c>
      <c r="D15" s="72">
        <v>0</v>
      </c>
      <c r="E15" s="72">
        <v>0</v>
      </c>
      <c r="F15" s="72">
        <v>0</v>
      </c>
      <c r="G15" s="72">
        <v>20</v>
      </c>
      <c r="H15" s="72">
        <v>0</v>
      </c>
      <c r="I15" s="72">
        <v>0</v>
      </c>
      <c r="J15" s="72">
        <v>164.74</v>
      </c>
      <c r="K15" s="76">
        <f>SUM(Table1[[#This Row],[In-state 1Q21]:[In-state 4Q21]])/1.102</f>
        <v>0</v>
      </c>
      <c r="L15" s="76">
        <f>SUM(Table1[[#This Row],[Out-of-state 1Q21]:[Out-of-state 4Q21]])/1.102</f>
        <v>167.64065335753176</v>
      </c>
    </row>
    <row r="16" spans="1:30" x14ac:dyDescent="0.2">
      <c r="A16" s="72" t="s">
        <v>2</v>
      </c>
      <c r="B16" s="72" t="s">
        <v>219</v>
      </c>
      <c r="C16" s="72">
        <v>233.17999999999998</v>
      </c>
      <c r="D16" s="72">
        <v>469.91999999999996</v>
      </c>
      <c r="E16" s="72">
        <v>468.32</v>
      </c>
      <c r="F16" s="72">
        <v>74.22999999999999</v>
      </c>
      <c r="G16" s="72">
        <v>881</v>
      </c>
      <c r="H16" s="72">
        <v>921</v>
      </c>
      <c r="I16" s="72">
        <v>542</v>
      </c>
      <c r="J16" s="72">
        <v>874.48</v>
      </c>
      <c r="K16" s="76">
        <f>SUM(Table1[[#This Row],[In-state 1Q21]:[In-state 4Q21]])/1.102</f>
        <v>1130.35390199637</v>
      </c>
      <c r="L16" s="76">
        <f>SUM(Table1[[#This Row],[Out-of-state 1Q21]:[Out-of-state 4Q21]])/1.102</f>
        <v>2920.5807622504535</v>
      </c>
    </row>
    <row r="17" spans="1:22" x14ac:dyDescent="0.2">
      <c r="A17" s="72" t="s">
        <v>2</v>
      </c>
      <c r="B17" s="72" t="s">
        <v>205</v>
      </c>
      <c r="C17" s="72">
        <v>3451.2799999999993</v>
      </c>
      <c r="D17" s="72">
        <v>3464.5600000000004</v>
      </c>
      <c r="E17" s="72">
        <v>3663.8000000000006</v>
      </c>
      <c r="F17" s="72">
        <v>3658.2699999999995</v>
      </c>
      <c r="G17" s="72">
        <v>3561.76</v>
      </c>
      <c r="H17" s="72">
        <v>2355.33</v>
      </c>
      <c r="I17" s="72">
        <v>2912.5599999999995</v>
      </c>
      <c r="J17" s="72">
        <v>2014.1200000000001</v>
      </c>
      <c r="K17" s="76">
        <f>SUM(Table1[[#This Row],[In-state 1Q21]:[In-state 4Q21]])/1.102</f>
        <v>12920.063520871143</v>
      </c>
      <c r="L17" s="76">
        <f>SUM(Table1[[#This Row],[Out-of-state 1Q21]:[Out-of-state 4Q21]])/1.102</f>
        <v>9840.0816696914699</v>
      </c>
    </row>
    <row r="18" spans="1:22" x14ac:dyDescent="0.2">
      <c r="A18" s="72" t="s">
        <v>2</v>
      </c>
      <c r="B18" s="72" t="s">
        <v>220</v>
      </c>
      <c r="C18" s="72">
        <v>1050.31</v>
      </c>
      <c r="D18" s="72">
        <v>970.16</v>
      </c>
      <c r="E18" s="72">
        <v>2987.4199999999996</v>
      </c>
      <c r="F18" s="72">
        <v>2223.84</v>
      </c>
      <c r="G18" s="72">
        <v>81.96</v>
      </c>
      <c r="H18" s="72">
        <v>222.11</v>
      </c>
      <c r="I18" s="72">
        <v>58.86</v>
      </c>
      <c r="J18" s="72">
        <v>0</v>
      </c>
      <c r="K18" s="76">
        <f>SUM(Table1[[#This Row],[In-state 1Q21]:[In-state 4Q21]])/1.102</f>
        <v>6562.3684210526308</v>
      </c>
      <c r="L18" s="76">
        <f>SUM(Table1[[#This Row],[Out-of-state 1Q21]:[Out-of-state 4Q21]])/1.102</f>
        <v>329.33756805807622</v>
      </c>
    </row>
    <row r="19" spans="1:22" x14ac:dyDescent="0.2">
      <c r="A19" s="72" t="s">
        <v>2</v>
      </c>
      <c r="B19" s="72" t="s">
        <v>2</v>
      </c>
      <c r="C19" s="72">
        <v>3188.29</v>
      </c>
      <c r="D19" s="72">
        <v>3072.2600000000007</v>
      </c>
      <c r="E19" s="72">
        <v>3067.67</v>
      </c>
      <c r="F19" s="72">
        <v>3464.9399999999996</v>
      </c>
      <c r="G19" s="72">
        <v>4307.93</v>
      </c>
      <c r="H19" s="72">
        <v>3063.7</v>
      </c>
      <c r="I19" s="72">
        <v>2909.94</v>
      </c>
      <c r="J19" s="72">
        <v>1752.94</v>
      </c>
      <c r="K19" s="76">
        <f>SUM(Table1[[#This Row],[In-state 1Q21]:[In-state 4Q21]])/1.102</f>
        <v>11609.038112522685</v>
      </c>
      <c r="L19" s="76">
        <f>SUM(Table1[[#This Row],[Out-of-state 1Q21]:[Out-of-state 4Q21]])/1.102</f>
        <v>10920.607985480943</v>
      </c>
    </row>
    <row r="20" spans="1:22" x14ac:dyDescent="0.2">
      <c r="A20" s="72" t="s">
        <v>2</v>
      </c>
      <c r="B20" s="72" t="s">
        <v>218</v>
      </c>
      <c r="C20" s="72">
        <v>400.48</v>
      </c>
      <c r="D20" s="72">
        <v>192.78</v>
      </c>
      <c r="E20" s="72">
        <v>185.40000000000003</v>
      </c>
      <c r="F20" s="72">
        <v>305.15000000000003</v>
      </c>
      <c r="G20" s="72">
        <v>759.19</v>
      </c>
      <c r="H20" s="72">
        <v>114.63</v>
      </c>
      <c r="I20" s="72">
        <v>120.17999999999999</v>
      </c>
      <c r="J20" s="72">
        <v>21.27</v>
      </c>
      <c r="K20" s="76">
        <f>SUM(Table1[[#This Row],[In-state 1Q21]:[In-state 4Q21]])/1.102</f>
        <v>983.49364791288576</v>
      </c>
      <c r="L20" s="76">
        <f>SUM(Table1[[#This Row],[Out-of-state 1Q21]:[Out-of-state 4Q21]])/1.102</f>
        <v>921.29764065335746</v>
      </c>
    </row>
    <row r="21" spans="1:22" x14ac:dyDescent="0.2">
      <c r="A21" s="72" t="s">
        <v>2</v>
      </c>
      <c r="B21" s="72" t="s">
        <v>221</v>
      </c>
      <c r="C21" s="72">
        <v>2227.8000000000002</v>
      </c>
      <c r="D21" s="72">
        <v>2573.7000000000003</v>
      </c>
      <c r="E21" s="72">
        <v>4211.6799999999994</v>
      </c>
      <c r="F21" s="72">
        <v>3507.66</v>
      </c>
      <c r="G21" s="72">
        <v>4577.2900000000009</v>
      </c>
      <c r="H21" s="72">
        <v>3659.5000000000009</v>
      </c>
      <c r="I21" s="72">
        <v>4070.8900000000003</v>
      </c>
      <c r="J21" s="72">
        <v>4189.0400000000009</v>
      </c>
      <c r="K21" s="76">
        <f>SUM(Table1[[#This Row],[In-state 1Q21]:[In-state 4Q21]])/1.102</f>
        <v>11361.923774954626</v>
      </c>
      <c r="L21" s="76">
        <f>SUM(Table1[[#This Row],[Out-of-state 1Q21]:[Out-of-state 4Q21]])/1.102</f>
        <v>14969.800362976406</v>
      </c>
    </row>
    <row r="22" spans="1:22" x14ac:dyDescent="0.2">
      <c r="A22" s="72" t="s">
        <v>48</v>
      </c>
      <c r="B22" s="72" t="s">
        <v>222</v>
      </c>
      <c r="C22" s="72">
        <v>781.29000000000008</v>
      </c>
      <c r="D22" s="72">
        <v>565.64</v>
      </c>
      <c r="E22" s="72">
        <v>685.18000000000006</v>
      </c>
      <c r="F22" s="72">
        <v>764.57999999999993</v>
      </c>
      <c r="G22" s="72">
        <v>349.93</v>
      </c>
      <c r="H22" s="72">
        <v>481.24</v>
      </c>
      <c r="I22" s="72">
        <v>1007.47</v>
      </c>
      <c r="J22" s="72">
        <v>725.31999999999994</v>
      </c>
      <c r="K22" s="76">
        <f>SUM(Table1[[#This Row],[In-state 1Q21]:[In-state 4Q21]])/1.102</f>
        <v>2537.8312159709617</v>
      </c>
      <c r="L22" s="76">
        <f>SUM(Table1[[#This Row],[Out-of-state 1Q21]:[Out-of-state 4Q21]])/1.102</f>
        <v>2326.6424682395641</v>
      </c>
    </row>
    <row r="23" spans="1:22" x14ac:dyDescent="0.2">
      <c r="A23" s="72" t="s">
        <v>48</v>
      </c>
      <c r="B23" s="72" t="s">
        <v>223</v>
      </c>
      <c r="C23" s="72">
        <v>188.72000000000003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6">
        <f>SUM(Table1[[#This Row],[In-state 1Q21]:[In-state 4Q21]])/1.102</f>
        <v>171.25226860254085</v>
      </c>
      <c r="L23" s="76">
        <f>SUM(Table1[[#This Row],[Out-of-state 1Q21]:[Out-of-state 4Q21]])/1.102</f>
        <v>0</v>
      </c>
    </row>
    <row r="24" spans="1:22" x14ac:dyDescent="0.2">
      <c r="A24" s="72" t="s">
        <v>48</v>
      </c>
      <c r="B24" s="72" t="s">
        <v>224</v>
      </c>
      <c r="C24" s="72">
        <v>485.59999999999997</v>
      </c>
      <c r="D24" s="72">
        <v>333.45</v>
      </c>
      <c r="E24" s="72">
        <v>786.93</v>
      </c>
      <c r="F24" s="72">
        <v>581.65</v>
      </c>
      <c r="G24" s="72">
        <v>291.21000000000004</v>
      </c>
      <c r="H24" s="72">
        <v>527.21</v>
      </c>
      <c r="I24" s="72">
        <v>447.53999999999996</v>
      </c>
      <c r="J24" s="72">
        <v>430.69</v>
      </c>
      <c r="K24" s="76">
        <f>SUM(Table1[[#This Row],[In-state 1Q21]:[In-state 4Q21]])/1.102</f>
        <v>1985.1451905626134</v>
      </c>
      <c r="L24" s="76">
        <f>SUM(Table1[[#This Row],[Out-of-state 1Q21]:[Out-of-state 4Q21]])/1.102</f>
        <v>1539.6098003629763</v>
      </c>
    </row>
    <row r="25" spans="1:22" x14ac:dyDescent="0.2">
      <c r="A25" s="72" t="s">
        <v>48</v>
      </c>
      <c r="B25" s="72" t="s">
        <v>48</v>
      </c>
      <c r="C25" s="72">
        <v>5084.34</v>
      </c>
      <c r="D25" s="72">
        <v>5083.8999999999996</v>
      </c>
      <c r="E25" s="72">
        <v>4789.34</v>
      </c>
      <c r="F25" s="72">
        <v>3682.04</v>
      </c>
      <c r="G25" s="72">
        <v>968.76</v>
      </c>
      <c r="H25" s="72">
        <v>34.44</v>
      </c>
      <c r="I25" s="72">
        <v>1466.08</v>
      </c>
      <c r="J25" s="72">
        <v>374.34999999999997</v>
      </c>
      <c r="K25" s="76">
        <f>SUM(Table1[[#This Row],[In-state 1Q21]:[In-state 4Q21]])/1.102</f>
        <v>16914.355716878399</v>
      </c>
      <c r="L25" s="76">
        <f>SUM(Table1[[#This Row],[Out-of-state 1Q21]:[Out-of-state 4Q21]])/1.102</f>
        <v>2580.4264972776764</v>
      </c>
    </row>
    <row r="26" spans="1:22" x14ac:dyDescent="0.2">
      <c r="A26" s="72" t="s">
        <v>48</v>
      </c>
      <c r="B26" s="72" t="s">
        <v>221</v>
      </c>
      <c r="C26" s="72">
        <v>4518.5200000000004</v>
      </c>
      <c r="D26" s="72">
        <v>5794.0099999999993</v>
      </c>
      <c r="E26" s="72">
        <v>6184.1100000000006</v>
      </c>
      <c r="F26" s="72">
        <v>5442.619999999999</v>
      </c>
      <c r="G26" s="72">
        <v>3947.1299999999997</v>
      </c>
      <c r="H26" s="72">
        <v>4379.1400000000003</v>
      </c>
      <c r="I26" s="72">
        <v>1936.9</v>
      </c>
      <c r="J26" s="72">
        <v>3508.05</v>
      </c>
      <c r="K26" s="76">
        <f>SUM(Table1[[#This Row],[In-state 1Q21]:[In-state 4Q21]])/1.102</f>
        <v>19908.584392014516</v>
      </c>
      <c r="L26" s="76">
        <f>SUM(Table1[[#This Row],[Out-of-state 1Q21]:[Out-of-state 4Q21]])/1.102</f>
        <v>12496.569872958258</v>
      </c>
    </row>
    <row r="27" spans="1:22" x14ac:dyDescent="0.2">
      <c r="A27" s="72" t="s">
        <v>48</v>
      </c>
      <c r="B27" s="72" t="s">
        <v>225</v>
      </c>
      <c r="C27" s="72">
        <v>90.730000000000018</v>
      </c>
      <c r="D27" s="72">
        <v>197.57000000000002</v>
      </c>
      <c r="E27" s="72">
        <v>192.26999999999998</v>
      </c>
      <c r="F27" s="72">
        <v>127.97</v>
      </c>
      <c r="G27" s="72">
        <v>78</v>
      </c>
      <c r="H27" s="72">
        <v>92.17</v>
      </c>
      <c r="I27" s="72">
        <v>28.83</v>
      </c>
      <c r="J27" s="72">
        <v>0</v>
      </c>
      <c r="K27" s="76">
        <f>SUM(Table1[[#This Row],[In-state 1Q21]:[In-state 4Q21]])/1.102</f>
        <v>552.21415607985489</v>
      </c>
      <c r="L27" s="76">
        <f>SUM(Table1[[#This Row],[Out-of-state 1Q21]:[Out-of-state 4Q21]])/1.102</f>
        <v>180.58076225045372</v>
      </c>
    </row>
    <row r="28" spans="1:22" x14ac:dyDescent="0.2">
      <c r="A28" s="72" t="s">
        <v>202</v>
      </c>
      <c r="B28" s="72" t="s">
        <v>205</v>
      </c>
      <c r="C28" s="72">
        <v>22.009999999999998</v>
      </c>
      <c r="D28" s="72">
        <v>0</v>
      </c>
      <c r="E28" s="72">
        <v>29.349999999999998</v>
      </c>
      <c r="F28" s="72">
        <v>151.21</v>
      </c>
      <c r="G28" s="72">
        <v>0</v>
      </c>
      <c r="H28" s="72">
        <v>67.69</v>
      </c>
      <c r="I28" s="72">
        <v>0</v>
      </c>
      <c r="J28" s="72">
        <v>1738.5500000000002</v>
      </c>
      <c r="K28" s="76">
        <f>SUM(Table1[[#This Row],[In-state 1Q21]:[In-state 4Q21]])/1.102</f>
        <v>183.82032667876587</v>
      </c>
      <c r="L28" s="76">
        <f>SUM(Table1[[#This Row],[Out-of-state 1Q21]:[Out-of-state 4Q21]])/1.102</f>
        <v>1639.0562613430127</v>
      </c>
    </row>
    <row r="29" spans="1:22" x14ac:dyDescent="0.2">
      <c r="A29" s="72" t="s">
        <v>202</v>
      </c>
      <c r="B29" s="72" t="s">
        <v>226</v>
      </c>
      <c r="C29" s="72">
        <v>80.66</v>
      </c>
      <c r="D29" s="72">
        <v>378.28</v>
      </c>
      <c r="E29" s="72">
        <v>361.15999999999997</v>
      </c>
      <c r="F29" s="72">
        <v>495.62</v>
      </c>
      <c r="G29" s="72">
        <v>63.69</v>
      </c>
      <c r="H29" s="72">
        <v>42.02</v>
      </c>
      <c r="I29" s="72">
        <v>215.23000000000002</v>
      </c>
      <c r="J29" s="72">
        <v>61.05</v>
      </c>
      <c r="K29" s="76">
        <f>SUM(Table1[[#This Row],[In-state 1Q21]:[In-state 4Q21]])/1.102</f>
        <v>1193.938294010889</v>
      </c>
      <c r="L29" s="76">
        <f>SUM(Table1[[#This Row],[Out-of-state 1Q21]:[Out-of-state 4Q21]])/1.102</f>
        <v>346.63339382940114</v>
      </c>
    </row>
    <row r="30" spans="1:22" x14ac:dyDescent="0.2">
      <c r="A30" s="72" t="s">
        <v>202</v>
      </c>
      <c r="B30" s="72" t="s">
        <v>217</v>
      </c>
      <c r="C30" s="72">
        <v>91.72</v>
      </c>
      <c r="D30" s="72">
        <v>71.289999999999992</v>
      </c>
      <c r="E30" s="72">
        <v>49.29</v>
      </c>
      <c r="F30" s="72">
        <v>33.1</v>
      </c>
      <c r="G30" s="72">
        <v>0</v>
      </c>
      <c r="H30" s="72">
        <v>0</v>
      </c>
      <c r="I30" s="72">
        <v>0</v>
      </c>
      <c r="J30" s="72">
        <v>0</v>
      </c>
      <c r="K30" s="76">
        <f>SUM(Table1[[#This Row],[In-state 1Q21]:[In-state 4Q21]])/1.102</f>
        <v>222.68602540834843</v>
      </c>
      <c r="L30" s="76">
        <f>SUM(Table1[[#This Row],[Out-of-state 1Q21]:[Out-of-state 4Q21]])/1.102</f>
        <v>0</v>
      </c>
    </row>
    <row r="31" spans="1:22" x14ac:dyDescent="0.2">
      <c r="A31" s="72" t="s">
        <v>202</v>
      </c>
      <c r="B31" s="72" t="s">
        <v>227</v>
      </c>
      <c r="C31" s="72">
        <v>225.01999999999998</v>
      </c>
      <c r="D31" s="72">
        <v>41.28</v>
      </c>
      <c r="E31" s="72">
        <v>21.79</v>
      </c>
      <c r="F31" s="72">
        <v>190.86</v>
      </c>
      <c r="G31" s="72">
        <v>0</v>
      </c>
      <c r="H31" s="72">
        <v>0</v>
      </c>
      <c r="I31" s="72">
        <v>0</v>
      </c>
      <c r="J31" s="72">
        <v>0</v>
      </c>
      <c r="K31" s="76">
        <f>SUM(Table1[[#This Row],[In-state 1Q21]:[In-state 4Q21]])/1.102</f>
        <v>434.61887477313968</v>
      </c>
      <c r="L31" s="76">
        <f>SUM(Table1[[#This Row],[Out-of-state 1Q21]:[Out-of-state 4Q21]])/1.102</f>
        <v>0</v>
      </c>
    </row>
    <row r="32" spans="1:22" x14ac:dyDescent="0.2">
      <c r="A32" s="72" t="s">
        <v>202</v>
      </c>
      <c r="B32" s="72" t="s">
        <v>228</v>
      </c>
      <c r="C32" s="72">
        <v>0</v>
      </c>
      <c r="D32" s="72">
        <v>0</v>
      </c>
      <c r="E32" s="72">
        <v>60.83</v>
      </c>
      <c r="F32" s="72">
        <v>205.16</v>
      </c>
      <c r="G32" s="72">
        <v>0</v>
      </c>
      <c r="H32" s="72">
        <v>0</v>
      </c>
      <c r="I32" s="72">
        <v>0</v>
      </c>
      <c r="J32" s="72">
        <v>0</v>
      </c>
      <c r="K32" s="76">
        <f>SUM(Table1[[#This Row],[In-state 1Q21]:[In-state 4Q21]])/1.102</f>
        <v>241.37023593466424</v>
      </c>
      <c r="L32" s="76">
        <f>SUM(Table1[[#This Row],[Out-of-state 1Q21]:[Out-of-state 4Q21]])/1.102</f>
        <v>0</v>
      </c>
      <c r="O32" s="78"/>
      <c r="P32" s="78"/>
      <c r="Q32" s="78"/>
      <c r="R32" s="78"/>
      <c r="S32" s="78"/>
      <c r="T32" s="78"/>
      <c r="U32" s="78"/>
      <c r="V32" s="78"/>
    </row>
    <row r="33" spans="1:12" x14ac:dyDescent="0.2">
      <c r="A33" s="72" t="s">
        <v>202</v>
      </c>
      <c r="B33" s="72" t="s">
        <v>229</v>
      </c>
      <c r="C33" s="72">
        <v>52.629999999999995</v>
      </c>
      <c r="D33" s="72">
        <v>28.43</v>
      </c>
      <c r="E33" s="72">
        <v>85.949999999999989</v>
      </c>
      <c r="F33" s="72">
        <v>38.159999999999997</v>
      </c>
      <c r="G33" s="72">
        <v>0</v>
      </c>
      <c r="H33" s="72">
        <v>0</v>
      </c>
      <c r="I33" s="72">
        <v>20.53</v>
      </c>
      <c r="J33" s="72">
        <v>87.74</v>
      </c>
      <c r="K33" s="76">
        <f>SUM(Table1[[#This Row],[In-state 1Q21]:[In-state 4Q21]])/1.102</f>
        <v>186.17967332123411</v>
      </c>
      <c r="L33" s="76">
        <f>SUM(Table1[[#This Row],[Out-of-state 1Q21]:[Out-of-state 4Q21]])/1.102</f>
        <v>98.248638838475486</v>
      </c>
    </row>
    <row r="34" spans="1:12" x14ac:dyDescent="0.2">
      <c r="A34" s="72" t="s">
        <v>202</v>
      </c>
      <c r="B34" s="72" t="s">
        <v>230</v>
      </c>
      <c r="C34" s="72">
        <v>85.83</v>
      </c>
      <c r="D34" s="72">
        <v>34.380000000000003</v>
      </c>
      <c r="E34" s="72">
        <v>25.39</v>
      </c>
      <c r="F34" s="72">
        <v>21.43</v>
      </c>
      <c r="G34" s="72">
        <v>0</v>
      </c>
      <c r="H34" s="72">
        <v>0</v>
      </c>
      <c r="I34" s="72">
        <v>0</v>
      </c>
      <c r="J34" s="72">
        <v>0</v>
      </c>
      <c r="K34" s="76">
        <f>SUM(Table1[[#This Row],[In-state 1Q21]:[In-state 4Q21]])/1.102</f>
        <v>151.56987295825772</v>
      </c>
      <c r="L34" s="76">
        <f>SUM(Table1[[#This Row],[Out-of-state 1Q21]:[Out-of-state 4Q21]])/1.102</f>
        <v>0</v>
      </c>
    </row>
    <row r="35" spans="1:12" x14ac:dyDescent="0.2">
      <c r="A35" s="72" t="s">
        <v>202</v>
      </c>
      <c r="B35" s="72" t="s">
        <v>220</v>
      </c>
      <c r="C35" s="72">
        <v>54.03</v>
      </c>
      <c r="D35" s="72">
        <v>234.25</v>
      </c>
      <c r="E35" s="72">
        <v>190.63</v>
      </c>
      <c r="F35" s="72">
        <v>68.22</v>
      </c>
      <c r="G35" s="72">
        <v>17.09</v>
      </c>
      <c r="H35" s="72">
        <v>18.8</v>
      </c>
      <c r="I35" s="72">
        <v>159.34</v>
      </c>
      <c r="J35" s="72">
        <v>284.22000000000003</v>
      </c>
      <c r="K35" s="76">
        <f>SUM(Table1[[#This Row],[In-state 1Q21]:[In-state 4Q21]])/1.102</f>
        <v>496.48820326678759</v>
      </c>
      <c r="L35" s="76">
        <f>SUM(Table1[[#This Row],[Out-of-state 1Q21]:[Out-of-state 4Q21]])/1.102</f>
        <v>435.07259528130675</v>
      </c>
    </row>
    <row r="36" spans="1:12" x14ac:dyDescent="0.2">
      <c r="A36" s="72" t="s">
        <v>202</v>
      </c>
      <c r="B36" s="72" t="s">
        <v>202</v>
      </c>
      <c r="C36" s="72">
        <v>752.01</v>
      </c>
      <c r="D36" s="72">
        <v>792.87</v>
      </c>
      <c r="E36" s="72">
        <v>986.26999999999987</v>
      </c>
      <c r="F36" s="72">
        <v>1091.4299999999998</v>
      </c>
      <c r="G36" s="72">
        <v>1673.1</v>
      </c>
      <c r="H36" s="72">
        <v>1900.8700000000001</v>
      </c>
      <c r="I36" s="72">
        <v>2176.19</v>
      </c>
      <c r="J36" s="72">
        <v>2292.4</v>
      </c>
      <c r="K36" s="76">
        <f>SUM(Table1[[#This Row],[In-state 1Q21]:[In-state 4Q21]])/1.102</f>
        <v>3287.2776769509978</v>
      </c>
      <c r="L36" s="76">
        <f>SUM(Table1[[#This Row],[Out-of-state 1Q21]:[Out-of-state 4Q21]])/1.102</f>
        <v>7298.1488203266781</v>
      </c>
    </row>
    <row r="37" spans="1:12" x14ac:dyDescent="0.2">
      <c r="A37" s="72" t="s">
        <v>202</v>
      </c>
      <c r="B37" s="72" t="s">
        <v>221</v>
      </c>
      <c r="C37" s="72">
        <v>2.42</v>
      </c>
      <c r="D37" s="72">
        <v>184.97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6">
        <f>SUM(Table1[[#This Row],[In-state 1Q21]:[In-state 4Q21]])/1.102</f>
        <v>170.04537205081667</v>
      </c>
      <c r="L37" s="76">
        <f>SUM(Table1[[#This Row],[Out-of-state 1Q21]:[Out-of-state 4Q21]])/1.102</f>
        <v>0</v>
      </c>
    </row>
    <row r="38" spans="1:12" x14ac:dyDescent="0.2">
      <c r="A38" s="72" t="s">
        <v>202</v>
      </c>
      <c r="B38" s="72" t="s">
        <v>225</v>
      </c>
      <c r="C38" s="72">
        <v>2200.9299999999994</v>
      </c>
      <c r="D38" s="72">
        <v>2850.47</v>
      </c>
      <c r="E38" s="72">
        <v>3273.5300000000007</v>
      </c>
      <c r="F38" s="72">
        <v>2085.58</v>
      </c>
      <c r="G38" s="72">
        <v>267.09000000000003</v>
      </c>
      <c r="H38" s="72">
        <v>893.65</v>
      </c>
      <c r="I38" s="72">
        <v>617.28</v>
      </c>
      <c r="J38" s="72">
        <v>489.73000000000008</v>
      </c>
      <c r="K38" s="76">
        <f>SUM(Table1[[#This Row],[In-state 1Q21]:[In-state 4Q21]])/1.102</f>
        <v>9446.9237749546282</v>
      </c>
      <c r="L38" s="76">
        <f>SUM(Table1[[#This Row],[Out-of-state 1Q21]:[Out-of-state 4Q21]])/1.102</f>
        <v>2057.8493647912883</v>
      </c>
    </row>
    <row r="39" spans="1:12" x14ac:dyDescent="0.2">
      <c r="A39" s="72" t="s">
        <v>202</v>
      </c>
      <c r="B39" s="72" t="s">
        <v>231</v>
      </c>
      <c r="C39" s="72">
        <v>2.11</v>
      </c>
      <c r="D39" s="72">
        <v>0.8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42.37</v>
      </c>
      <c r="K39" s="76">
        <f>SUM(Table1[[#This Row],[In-state 1Q21]:[In-state 4Q21]])/1.102</f>
        <v>2.6406533575317606</v>
      </c>
      <c r="L39" s="76">
        <f>SUM(Table1[[#This Row],[Out-of-state 1Q21]:[Out-of-state 4Q21]])/1.102</f>
        <v>38.448275862068961</v>
      </c>
    </row>
    <row r="40" spans="1:12" x14ac:dyDescent="0.2">
      <c r="A40" s="72" t="s">
        <v>202</v>
      </c>
      <c r="B40" s="72" t="s">
        <v>232</v>
      </c>
      <c r="C40" s="72">
        <v>379.25999999999993</v>
      </c>
      <c r="D40" s="72">
        <v>195.27</v>
      </c>
      <c r="E40" s="72">
        <v>440.99</v>
      </c>
      <c r="F40" s="72">
        <v>58.45</v>
      </c>
      <c r="G40" s="72">
        <v>0</v>
      </c>
      <c r="H40" s="72">
        <v>0</v>
      </c>
      <c r="I40" s="72">
        <v>39.67</v>
      </c>
      <c r="J40" s="72">
        <v>59.27</v>
      </c>
      <c r="K40" s="76">
        <f>SUM(Table1[[#This Row],[In-state 1Q21]:[In-state 4Q21]])/1.102</f>
        <v>974.56442831215963</v>
      </c>
      <c r="L40" s="76">
        <f>SUM(Table1[[#This Row],[Out-of-state 1Q21]:[Out-of-state 4Q21]])/1.102</f>
        <v>89.782214156079846</v>
      </c>
    </row>
    <row r="41" spans="1:12" x14ac:dyDescent="0.2">
      <c r="A41" s="72" t="s">
        <v>202</v>
      </c>
      <c r="B41" s="72" t="s">
        <v>233</v>
      </c>
      <c r="C41" s="72">
        <v>196.18</v>
      </c>
      <c r="D41" s="72">
        <v>87.509999999999991</v>
      </c>
      <c r="E41" s="72">
        <v>63.34</v>
      </c>
      <c r="F41" s="72">
        <v>44.5</v>
      </c>
      <c r="G41" s="72">
        <v>0</v>
      </c>
      <c r="H41" s="72">
        <v>41.12</v>
      </c>
      <c r="I41" s="72">
        <v>0</v>
      </c>
      <c r="J41" s="72">
        <v>0</v>
      </c>
      <c r="K41" s="76">
        <f>SUM(Table1[[#This Row],[In-state 1Q21]:[In-state 4Q21]])/1.102</f>
        <v>355.29038112522682</v>
      </c>
      <c r="L41" s="76">
        <f>SUM(Table1[[#This Row],[Out-of-state 1Q21]:[Out-of-state 4Q21]])/1.102</f>
        <v>37.313974591651537</v>
      </c>
    </row>
    <row r="42" spans="1:12" x14ac:dyDescent="0.2">
      <c r="A42" s="72" t="s">
        <v>202</v>
      </c>
      <c r="B42" s="72" t="s">
        <v>234</v>
      </c>
      <c r="C42" s="72">
        <v>0</v>
      </c>
      <c r="D42" s="72">
        <v>65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20</v>
      </c>
      <c r="K42" s="76">
        <f>SUM(Table1[[#This Row],[In-state 1Q21]:[In-state 4Q21]])/1.102</f>
        <v>58.983666061705982</v>
      </c>
      <c r="L42" s="76">
        <f>SUM(Table1[[#This Row],[Out-of-state 1Q21]:[Out-of-state 4Q21]])/1.102</f>
        <v>18.148820326678763</v>
      </c>
    </row>
    <row r="43" spans="1:12" x14ac:dyDescent="0.2">
      <c r="A43" s="72" t="s">
        <v>202</v>
      </c>
      <c r="B43" s="72" t="s">
        <v>235</v>
      </c>
      <c r="C43" s="72">
        <v>339.91999999999996</v>
      </c>
      <c r="D43" s="72">
        <v>409.40000000000003</v>
      </c>
      <c r="E43" s="72">
        <v>372.68</v>
      </c>
      <c r="F43" s="72">
        <v>251.82</v>
      </c>
      <c r="G43" s="72">
        <v>120</v>
      </c>
      <c r="H43" s="72">
        <v>38.549999999999997</v>
      </c>
      <c r="I43" s="72">
        <v>19.91</v>
      </c>
      <c r="J43" s="72">
        <v>0</v>
      </c>
      <c r="K43" s="76">
        <f>SUM(Table1[[#This Row],[In-state 1Q21]:[In-state 4Q21]])/1.102</f>
        <v>1246.6606170598909</v>
      </c>
      <c r="L43" s="76">
        <f>SUM(Table1[[#This Row],[Out-of-state 1Q21]:[Out-of-state 4Q21]])/1.102</f>
        <v>161.94192377495463</v>
      </c>
    </row>
    <row r="44" spans="1:12" x14ac:dyDescent="0.2">
      <c r="A44" s="72" t="s">
        <v>203</v>
      </c>
      <c r="B44" s="72" t="s">
        <v>220</v>
      </c>
      <c r="C44" s="72">
        <v>0</v>
      </c>
      <c r="D44" s="72">
        <v>0</v>
      </c>
      <c r="E44" s="72">
        <v>213.26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6">
        <f>SUM(Table1[[#This Row],[In-state 1Q21]:[In-state 4Q21]])/1.102</f>
        <v>193.52087114337564</v>
      </c>
      <c r="L44" s="76">
        <f>SUM(Table1[[#This Row],[Out-of-state 1Q21]:[Out-of-state 4Q21]])/1.102</f>
        <v>0</v>
      </c>
    </row>
    <row r="45" spans="1:12" x14ac:dyDescent="0.2">
      <c r="A45" s="72" t="s">
        <v>203</v>
      </c>
      <c r="B45" s="72" t="s">
        <v>236</v>
      </c>
      <c r="C45" s="72">
        <v>0</v>
      </c>
      <c r="D45" s="72">
        <v>3.73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6">
        <f>SUM(Table1[[#This Row],[In-state 1Q21]:[In-state 4Q21]])/1.102</f>
        <v>3.3847549909255896</v>
      </c>
      <c r="L45" s="76">
        <f>SUM(Table1[[#This Row],[Out-of-state 1Q21]:[Out-of-state 4Q21]])/1.102</f>
        <v>0</v>
      </c>
    </row>
    <row r="46" spans="1:12" x14ac:dyDescent="0.2">
      <c r="A46" s="72" t="s">
        <v>203</v>
      </c>
      <c r="B46" s="72" t="s">
        <v>237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0.85</v>
      </c>
      <c r="I46" s="72">
        <v>0</v>
      </c>
      <c r="J46" s="72">
        <v>0</v>
      </c>
      <c r="K46" s="76">
        <f>SUM(Table1[[#This Row],[In-state 1Q21]:[In-state 4Q21]])/1.102</f>
        <v>0</v>
      </c>
      <c r="L46" s="76">
        <f>SUM(Table1[[#This Row],[Out-of-state 1Q21]:[Out-of-state 4Q21]])/1.102</f>
        <v>0.77132486388384747</v>
      </c>
    </row>
    <row r="47" spans="1:12" x14ac:dyDescent="0.2">
      <c r="A47" s="72" t="s">
        <v>203</v>
      </c>
      <c r="B47" s="72" t="s">
        <v>238</v>
      </c>
      <c r="C47" s="72">
        <v>0</v>
      </c>
      <c r="D47" s="72">
        <v>0</v>
      </c>
      <c r="E47" s="72">
        <v>0.54</v>
      </c>
      <c r="F47" s="72">
        <v>0</v>
      </c>
      <c r="G47" s="72">
        <v>0</v>
      </c>
      <c r="H47" s="72">
        <v>0</v>
      </c>
      <c r="I47" s="72">
        <v>0.71</v>
      </c>
      <c r="J47" s="72">
        <v>0</v>
      </c>
      <c r="K47" s="76">
        <f>SUM(Table1[[#This Row],[In-state 1Q21]:[In-state 4Q21]])/1.102</f>
        <v>0.49001814882032668</v>
      </c>
      <c r="L47" s="76">
        <f>SUM(Table1[[#This Row],[Out-of-state 1Q21]:[Out-of-state 4Q21]])/1.102</f>
        <v>0.64428312159709611</v>
      </c>
    </row>
    <row r="48" spans="1:12" x14ac:dyDescent="0.2">
      <c r="A48" s="72" t="s">
        <v>203</v>
      </c>
      <c r="B48" s="72" t="s">
        <v>239</v>
      </c>
      <c r="C48" s="72">
        <v>0</v>
      </c>
      <c r="D48" s="72">
        <v>266.69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6">
        <f>SUM(Table1[[#This Row],[In-state 1Q21]:[In-state 4Q21]])/1.102</f>
        <v>242.00544464609797</v>
      </c>
      <c r="L48" s="76">
        <f>SUM(Table1[[#This Row],[Out-of-state 1Q21]:[Out-of-state 4Q21]])/1.102</f>
        <v>0</v>
      </c>
    </row>
    <row r="49" spans="1:12" x14ac:dyDescent="0.2">
      <c r="A49" s="72" t="s">
        <v>203</v>
      </c>
      <c r="B49" s="72" t="s">
        <v>240</v>
      </c>
      <c r="C49" s="72">
        <v>0</v>
      </c>
      <c r="D49" s="72">
        <v>0</v>
      </c>
      <c r="E49" s="72">
        <v>2.83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6">
        <f>SUM(Table1[[#This Row],[In-state 1Q21]:[In-state 4Q21]])/1.102</f>
        <v>2.5680580762250451</v>
      </c>
      <c r="L49" s="76">
        <f>SUM(Table1[[#This Row],[Out-of-state 1Q21]:[Out-of-state 4Q21]])/1.102</f>
        <v>0</v>
      </c>
    </row>
    <row r="50" spans="1:12" x14ac:dyDescent="0.2">
      <c r="A50" s="72" t="s">
        <v>203</v>
      </c>
      <c r="B50" s="72" t="s">
        <v>241</v>
      </c>
      <c r="C50" s="72">
        <v>0</v>
      </c>
      <c r="D50" s="72">
        <v>0</v>
      </c>
      <c r="E50" s="72">
        <v>0</v>
      </c>
      <c r="F50" s="72">
        <v>100.26</v>
      </c>
      <c r="G50" s="72">
        <v>0</v>
      </c>
      <c r="H50" s="72">
        <v>0</v>
      </c>
      <c r="I50" s="72">
        <v>0</v>
      </c>
      <c r="J50" s="72">
        <v>0</v>
      </c>
      <c r="K50" s="76">
        <f>SUM(Table1[[#This Row],[In-state 1Q21]:[In-state 4Q21]])/1.102</f>
        <v>90.980036297640652</v>
      </c>
      <c r="L50" s="76">
        <f>SUM(Table1[[#This Row],[Out-of-state 1Q21]:[Out-of-state 4Q21]])/1.102</f>
        <v>0</v>
      </c>
    </row>
    <row r="51" spans="1:12" x14ac:dyDescent="0.2">
      <c r="A51" s="72" t="s">
        <v>203</v>
      </c>
      <c r="B51" s="72" t="s">
        <v>242</v>
      </c>
      <c r="C51" s="72">
        <v>1.56</v>
      </c>
      <c r="D51" s="72">
        <v>0</v>
      </c>
      <c r="E51" s="72">
        <v>1.62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6">
        <f>SUM(Table1[[#This Row],[In-state 1Q21]:[In-state 4Q21]])/1.102</f>
        <v>2.8856624319419235</v>
      </c>
      <c r="L51" s="76">
        <f>SUM(Table1[[#This Row],[Out-of-state 1Q21]:[Out-of-state 4Q21]])/1.102</f>
        <v>0</v>
      </c>
    </row>
    <row r="52" spans="1:12" x14ac:dyDescent="0.2">
      <c r="A52" s="72" t="s">
        <v>203</v>
      </c>
      <c r="B52" s="72" t="s">
        <v>221</v>
      </c>
      <c r="C52" s="72">
        <v>0</v>
      </c>
      <c r="D52" s="72">
        <v>0</v>
      </c>
      <c r="E52" s="72">
        <v>4.5</v>
      </c>
      <c r="F52" s="72">
        <v>1.19</v>
      </c>
      <c r="G52" s="72">
        <v>0</v>
      </c>
      <c r="H52" s="72">
        <v>0</v>
      </c>
      <c r="I52" s="72">
        <v>0</v>
      </c>
      <c r="J52" s="72">
        <v>0</v>
      </c>
      <c r="K52" s="76">
        <f>SUM(Table1[[#This Row],[In-state 1Q21]:[In-state 4Q21]])/1.102</f>
        <v>5.1633393829401077</v>
      </c>
      <c r="L52" s="76">
        <f>SUM(Table1[[#This Row],[Out-of-state 1Q21]:[Out-of-state 4Q21]])/1.102</f>
        <v>0</v>
      </c>
    </row>
    <row r="53" spans="1:12" x14ac:dyDescent="0.2">
      <c r="A53" s="72" t="s">
        <v>1</v>
      </c>
      <c r="B53" s="72" t="s">
        <v>205</v>
      </c>
      <c r="C53" s="72">
        <v>34113.280000000006</v>
      </c>
      <c r="D53" s="72">
        <v>33271.630000000005</v>
      </c>
      <c r="E53" s="72">
        <v>39168.930000000008</v>
      </c>
      <c r="F53" s="72">
        <v>34908.569999999985</v>
      </c>
      <c r="G53" s="72">
        <v>3527.7599999999998</v>
      </c>
      <c r="H53" s="72">
        <v>2706.66</v>
      </c>
      <c r="I53" s="72">
        <v>5480.17</v>
      </c>
      <c r="J53" s="72">
        <v>4610.6499999999996</v>
      </c>
      <c r="K53" s="76">
        <f>SUM(Table1[[#This Row],[In-state 1Q21]:[In-state 4Q21]])/1.102</f>
        <v>128368.79310344828</v>
      </c>
      <c r="L53" s="76">
        <f>SUM(Table1[[#This Row],[Out-of-state 1Q21]:[Out-of-state 4Q21]])/1.102</f>
        <v>14814.192377495461</v>
      </c>
    </row>
    <row r="54" spans="1:12" x14ac:dyDescent="0.2">
      <c r="A54" s="72" t="s">
        <v>1</v>
      </c>
      <c r="B54" s="72" t="s">
        <v>220</v>
      </c>
      <c r="C54" s="72">
        <v>6816.18</v>
      </c>
      <c r="D54" s="72">
        <v>5951.07</v>
      </c>
      <c r="E54" s="72">
        <v>3842.5599999999995</v>
      </c>
      <c r="F54" s="72">
        <v>4462.41</v>
      </c>
      <c r="G54" s="72">
        <v>2570.66</v>
      </c>
      <c r="H54" s="72">
        <v>3373.0200000000004</v>
      </c>
      <c r="I54" s="72">
        <v>814.85</v>
      </c>
      <c r="J54" s="72">
        <v>589.62</v>
      </c>
      <c r="K54" s="76">
        <f>SUM(Table1[[#This Row],[In-state 1Q21]:[In-state 4Q21]])/1.102</f>
        <v>19121.796733212337</v>
      </c>
      <c r="L54" s="76">
        <f>SUM(Table1[[#This Row],[Out-of-state 1Q21]:[Out-of-state 4Q21]])/1.102</f>
        <v>6668.0127041742289</v>
      </c>
    </row>
    <row r="55" spans="1:12" x14ac:dyDescent="0.2">
      <c r="A55" s="72" t="s">
        <v>1</v>
      </c>
      <c r="B55" s="72" t="s">
        <v>218</v>
      </c>
      <c r="C55" s="72">
        <v>9.16</v>
      </c>
      <c r="D55" s="72">
        <v>22.62</v>
      </c>
      <c r="E55" s="72">
        <v>33.1</v>
      </c>
      <c r="F55" s="72">
        <v>17.649999999999999</v>
      </c>
      <c r="G55" s="72">
        <v>0</v>
      </c>
      <c r="H55" s="72">
        <v>0</v>
      </c>
      <c r="I55" s="72">
        <v>18.07</v>
      </c>
      <c r="J55" s="72">
        <v>1.65</v>
      </c>
      <c r="K55" s="76">
        <f>SUM(Table1[[#This Row],[In-state 1Q21]:[In-state 4Q21]])/1.102</f>
        <v>74.891107078039923</v>
      </c>
      <c r="L55" s="76">
        <f>SUM(Table1[[#This Row],[Out-of-state 1Q21]:[Out-of-state 4Q21]])/1.102</f>
        <v>17.89473684210526</v>
      </c>
    </row>
    <row r="56" spans="1:12" x14ac:dyDescent="0.2">
      <c r="A56" s="72" t="s">
        <v>1</v>
      </c>
      <c r="B56" s="72" t="s">
        <v>221</v>
      </c>
      <c r="C56" s="72">
        <v>6753.26</v>
      </c>
      <c r="D56" s="72">
        <v>3765.9599999999996</v>
      </c>
      <c r="E56" s="72">
        <v>3015.02</v>
      </c>
      <c r="F56" s="72">
        <v>4412.6100000000006</v>
      </c>
      <c r="G56" s="72">
        <v>2573.7799999999997</v>
      </c>
      <c r="H56" s="72">
        <v>5024.25</v>
      </c>
      <c r="I56" s="72">
        <v>3832.82</v>
      </c>
      <c r="J56" s="72">
        <v>3562.1100000000006</v>
      </c>
      <c r="K56" s="76">
        <f>SUM(Table1[[#This Row],[In-state 1Q21]:[In-state 4Q21]])/1.102</f>
        <v>16285.707803992738</v>
      </c>
      <c r="L56" s="76">
        <f>SUM(Table1[[#This Row],[Out-of-state 1Q21]:[Out-of-state 4Q21]])/1.102</f>
        <v>13605.226860254083</v>
      </c>
    </row>
    <row r="57" spans="1:12" x14ac:dyDescent="0.2">
      <c r="A57" s="72" t="s">
        <v>1</v>
      </c>
      <c r="B57" s="72" t="s">
        <v>1</v>
      </c>
      <c r="C57" s="72">
        <v>5643.05</v>
      </c>
      <c r="D57" s="72">
        <v>5529.78</v>
      </c>
      <c r="E57" s="72">
        <v>6760.5500000000011</v>
      </c>
      <c r="F57" s="72">
        <v>5589.55</v>
      </c>
      <c r="G57" s="72">
        <v>917.26</v>
      </c>
      <c r="H57" s="72">
        <v>1173.3899999999999</v>
      </c>
      <c r="I57" s="72">
        <v>1717.85</v>
      </c>
      <c r="J57" s="72">
        <v>1477.11</v>
      </c>
      <c r="K57" s="76">
        <f>SUM(Table1[[#This Row],[In-state 1Q21]:[In-state 4Q21]])/1.102</f>
        <v>21345.671506352086</v>
      </c>
      <c r="L57" s="76">
        <f>SUM(Table1[[#This Row],[Out-of-state 1Q21]:[Out-of-state 4Q21]])/1.102</f>
        <v>4796.379310344827</v>
      </c>
    </row>
    <row r="58" spans="1:12" x14ac:dyDescent="0.2">
      <c r="A58" s="72" t="s">
        <v>204</v>
      </c>
      <c r="B58" s="72" t="s">
        <v>204</v>
      </c>
      <c r="C58" s="72">
        <v>4175.88</v>
      </c>
      <c r="D58" s="72">
        <v>5935.85</v>
      </c>
      <c r="E58" s="72">
        <v>5757.77</v>
      </c>
      <c r="F58" s="72">
        <v>5487.5899999999992</v>
      </c>
      <c r="G58" s="72">
        <v>1080.7900000000002</v>
      </c>
      <c r="H58" s="72">
        <v>1089.4000000000001</v>
      </c>
      <c r="I58" s="72">
        <v>918.04</v>
      </c>
      <c r="J58" s="72">
        <v>1283.5800000000002</v>
      </c>
      <c r="K58" s="76">
        <f>SUM(Table1[[#This Row],[In-state 1Q21]:[In-state 4Q21]])/1.102</f>
        <v>19380.299455535387</v>
      </c>
      <c r="L58" s="76">
        <f>SUM(Table1[[#This Row],[Out-of-state 1Q21]:[Out-of-state 4Q21]])/1.102</f>
        <v>3967.1597096188748</v>
      </c>
    </row>
    <row r="59" spans="1:12" x14ac:dyDescent="0.2">
      <c r="A59" s="72" t="s">
        <v>3</v>
      </c>
      <c r="B59" s="72" t="s">
        <v>205</v>
      </c>
      <c r="C59" s="72">
        <v>62.28</v>
      </c>
      <c r="D59" s="72">
        <v>0</v>
      </c>
      <c r="E59" s="72">
        <v>1.77</v>
      </c>
      <c r="F59" s="72">
        <v>0.7</v>
      </c>
      <c r="G59" s="72">
        <v>0</v>
      </c>
      <c r="H59" s="72">
        <v>21.1</v>
      </c>
      <c r="I59" s="72">
        <v>20.04</v>
      </c>
      <c r="J59" s="72">
        <v>0</v>
      </c>
      <c r="K59" s="76">
        <f>SUM(Table1[[#This Row],[In-state 1Q21]:[In-state 4Q21]])/1.102</f>
        <v>58.756805807622499</v>
      </c>
      <c r="L59" s="76">
        <f>SUM(Table1[[#This Row],[Out-of-state 1Q21]:[Out-of-state 4Q21]])/1.102</f>
        <v>37.332123411978216</v>
      </c>
    </row>
    <row r="60" spans="1:12" x14ac:dyDescent="0.2">
      <c r="A60" s="72" t="s">
        <v>3</v>
      </c>
      <c r="B60" s="72" t="s">
        <v>220</v>
      </c>
      <c r="C60" s="72">
        <v>414</v>
      </c>
      <c r="D60" s="72">
        <v>280</v>
      </c>
      <c r="E60" s="72">
        <v>514</v>
      </c>
      <c r="F60" s="72">
        <v>241.07999999999998</v>
      </c>
      <c r="G60" s="72">
        <v>0</v>
      </c>
      <c r="H60" s="72">
        <v>0</v>
      </c>
      <c r="I60" s="72">
        <v>0</v>
      </c>
      <c r="J60" s="72">
        <v>0</v>
      </c>
      <c r="K60" s="76">
        <f>SUM(Table1[[#This Row],[In-state 1Q21]:[In-state 4Q21]])/1.102</f>
        <v>1314.9546279491831</v>
      </c>
      <c r="L60" s="76">
        <f>SUM(Table1[[#This Row],[Out-of-state 1Q21]:[Out-of-state 4Q21]])/1.102</f>
        <v>0</v>
      </c>
    </row>
    <row r="61" spans="1:12" x14ac:dyDescent="0.2">
      <c r="A61" s="72" t="s">
        <v>3</v>
      </c>
      <c r="B61" s="72" t="s">
        <v>221</v>
      </c>
      <c r="C61" s="72">
        <v>1360.5</v>
      </c>
      <c r="D61" s="72">
        <v>2184.8500000000004</v>
      </c>
      <c r="E61" s="72">
        <v>996.93999999999994</v>
      </c>
      <c r="F61" s="72">
        <v>954.7700000000001</v>
      </c>
      <c r="G61" s="72">
        <v>388.95</v>
      </c>
      <c r="H61" s="72">
        <v>184.78</v>
      </c>
      <c r="I61" s="72">
        <v>209.43</v>
      </c>
      <c r="J61" s="72">
        <v>329.84999999999997</v>
      </c>
      <c r="K61" s="76">
        <f>SUM(Table1[[#This Row],[In-state 1Q21]:[In-state 4Q21]])/1.102</f>
        <v>4988.2577132486385</v>
      </c>
      <c r="L61" s="76">
        <f>SUM(Table1[[#This Row],[Out-of-state 1Q21]:[Out-of-state 4Q21]])/1.102</f>
        <v>1009.9909255898366</v>
      </c>
    </row>
    <row r="62" spans="1:12" x14ac:dyDescent="0.2">
      <c r="A62" s="72" t="s">
        <v>3</v>
      </c>
      <c r="B62" s="72" t="s">
        <v>3</v>
      </c>
      <c r="C62" s="72">
        <v>739.06000000000006</v>
      </c>
      <c r="D62" s="72">
        <v>446.74000000000007</v>
      </c>
      <c r="E62" s="72">
        <v>600.21</v>
      </c>
      <c r="F62" s="72">
        <v>425.8</v>
      </c>
      <c r="G62" s="72">
        <v>69.789999999999992</v>
      </c>
      <c r="H62" s="72">
        <v>10.51</v>
      </c>
      <c r="I62" s="72">
        <v>541.4</v>
      </c>
      <c r="J62" s="72">
        <v>504.05999999999995</v>
      </c>
      <c r="K62" s="76">
        <f>SUM(Table1[[#This Row],[In-state 1Q21]:[In-state 4Q21]])/1.102</f>
        <v>2007.0871143375682</v>
      </c>
      <c r="L62" s="76">
        <f>SUM(Table1[[#This Row],[Out-of-state 1Q21]:[Out-of-state 4Q21]])/1.102</f>
        <v>1021.5607985480941</v>
      </c>
    </row>
    <row r="63" spans="1:12" x14ac:dyDescent="0.2">
      <c r="A63" s="72" t="s">
        <v>3</v>
      </c>
      <c r="B63" s="72" t="s">
        <v>243</v>
      </c>
      <c r="C63" s="72">
        <v>1494.1200000000001</v>
      </c>
      <c r="D63" s="72">
        <v>1684.9099999999999</v>
      </c>
      <c r="E63" s="72">
        <v>1497.58</v>
      </c>
      <c r="F63" s="72">
        <v>2097.5700000000002</v>
      </c>
      <c r="G63" s="72">
        <v>886.25</v>
      </c>
      <c r="H63" s="72">
        <v>749.43999999999994</v>
      </c>
      <c r="I63" s="72">
        <v>551.13999999999987</v>
      </c>
      <c r="J63" s="72">
        <v>459.40999999999997</v>
      </c>
      <c r="K63" s="76">
        <f>SUM(Table1[[#This Row],[In-state 1Q21]:[In-state 4Q21]])/1.102</f>
        <v>6147.1687840290379</v>
      </c>
      <c r="L63" s="76">
        <f>SUM(Table1[[#This Row],[Out-of-state 1Q21]:[Out-of-state 4Q21]])/1.102</f>
        <v>2401.3067150635206</v>
      </c>
    </row>
    <row r="64" spans="1:12" x14ac:dyDescent="0.2">
      <c r="A64" s="72" t="s">
        <v>3</v>
      </c>
      <c r="B64" s="72" t="s">
        <v>244</v>
      </c>
      <c r="C64" s="72">
        <v>558.35</v>
      </c>
      <c r="D64" s="72">
        <v>12.09</v>
      </c>
      <c r="E64" s="72">
        <v>57.480000000000004</v>
      </c>
      <c r="F64" s="72">
        <v>62.870000000000005</v>
      </c>
      <c r="G64" s="72">
        <v>353.33000000000004</v>
      </c>
      <c r="H64" s="72">
        <v>158.26999999999998</v>
      </c>
      <c r="I64" s="72">
        <v>145.88</v>
      </c>
      <c r="J64" s="72">
        <v>181.07</v>
      </c>
      <c r="K64" s="76">
        <f>SUM(Table1[[#This Row],[In-state 1Q21]:[In-state 4Q21]])/1.102</f>
        <v>626.85117967332121</v>
      </c>
      <c r="L64" s="76">
        <f>SUM(Table1[[#This Row],[Out-of-state 1Q21]:[Out-of-state 4Q21]])/1.102</f>
        <v>760.9346642468239</v>
      </c>
    </row>
    <row r="65" spans="1:12" x14ac:dyDescent="0.2">
      <c r="A65" s="72" t="s">
        <v>5</v>
      </c>
      <c r="B65" s="72" t="s">
        <v>245</v>
      </c>
      <c r="C65" s="72">
        <v>0</v>
      </c>
      <c r="D65" s="72">
        <v>14</v>
      </c>
      <c r="E65" s="72">
        <v>14</v>
      </c>
      <c r="F65" s="72">
        <v>34.379999999999995</v>
      </c>
      <c r="G65" s="72">
        <v>30.9</v>
      </c>
      <c r="H65" s="72">
        <v>0</v>
      </c>
      <c r="I65" s="72">
        <v>1.79</v>
      </c>
      <c r="J65" s="72">
        <v>0</v>
      </c>
      <c r="K65" s="76">
        <f>SUM(Table1[[#This Row],[In-state 1Q21]:[In-state 4Q21]])/1.102</f>
        <v>56.606170598911064</v>
      </c>
      <c r="L65" s="76">
        <f>SUM(Table1[[#This Row],[Out-of-state 1Q21]:[Out-of-state 4Q21]])/1.102</f>
        <v>29.664246823956439</v>
      </c>
    </row>
    <row r="66" spans="1:12" x14ac:dyDescent="0.2">
      <c r="A66" s="72" t="s">
        <v>5</v>
      </c>
      <c r="B66" s="72" t="s">
        <v>246</v>
      </c>
      <c r="C66" s="72">
        <v>0</v>
      </c>
      <c r="D66" s="72">
        <v>7.15</v>
      </c>
      <c r="E66" s="72">
        <v>0</v>
      </c>
      <c r="F66" s="72">
        <v>16.509999999999998</v>
      </c>
      <c r="G66" s="72">
        <v>13.35</v>
      </c>
      <c r="H66" s="72">
        <v>12.91</v>
      </c>
      <c r="I66" s="72">
        <v>11.43</v>
      </c>
      <c r="J66" s="72">
        <v>0</v>
      </c>
      <c r="K66" s="76">
        <f>SUM(Table1[[#This Row],[In-state 1Q21]:[In-state 4Q21]])/1.102</f>
        <v>21.470054446460974</v>
      </c>
      <c r="L66" s="76">
        <f>SUM(Table1[[#This Row],[Out-of-state 1Q21]:[Out-of-state 4Q21]])/1.102</f>
        <v>34.201451905626129</v>
      </c>
    </row>
    <row r="67" spans="1:12" x14ac:dyDescent="0.2">
      <c r="A67" s="72" t="s">
        <v>5</v>
      </c>
      <c r="B67" s="72" t="s">
        <v>221</v>
      </c>
      <c r="C67" s="72">
        <v>8.9</v>
      </c>
      <c r="D67" s="72">
        <v>6.55</v>
      </c>
      <c r="E67" s="72">
        <v>5.6</v>
      </c>
      <c r="F67" s="72">
        <v>7.1</v>
      </c>
      <c r="G67" s="72">
        <v>0</v>
      </c>
      <c r="H67" s="72">
        <v>0</v>
      </c>
      <c r="I67" s="72">
        <v>0</v>
      </c>
      <c r="J67" s="72">
        <v>0</v>
      </c>
      <c r="K67" s="76">
        <f>SUM(Table1[[#This Row],[In-state 1Q21]:[In-state 4Q21]])/1.102</f>
        <v>25.544464609800361</v>
      </c>
      <c r="L67" s="76">
        <f>SUM(Table1[[#This Row],[Out-of-state 1Q21]:[Out-of-state 4Q21]])/1.102</f>
        <v>0</v>
      </c>
    </row>
    <row r="68" spans="1:12" x14ac:dyDescent="0.2">
      <c r="A68" s="72" t="s">
        <v>5</v>
      </c>
      <c r="B68" s="72" t="s">
        <v>5</v>
      </c>
      <c r="C68" s="72">
        <v>63.120000000000005</v>
      </c>
      <c r="D68" s="72">
        <v>90.85</v>
      </c>
      <c r="E68" s="72">
        <v>87.289999999999992</v>
      </c>
      <c r="F68" s="72">
        <v>77</v>
      </c>
      <c r="G68" s="72">
        <v>0</v>
      </c>
      <c r="H68" s="72">
        <v>0</v>
      </c>
      <c r="I68" s="72">
        <v>0</v>
      </c>
      <c r="J68" s="72">
        <v>0</v>
      </c>
      <c r="K68" s="76">
        <f>SUM(Table1[[#This Row],[In-state 1Q21]:[In-state 4Q21]])/1.102</f>
        <v>288.80217785843917</v>
      </c>
      <c r="L68" s="76">
        <f>SUM(Table1[[#This Row],[Out-of-state 1Q21]:[Out-of-state 4Q21]])/1.102</f>
        <v>0</v>
      </c>
    </row>
    <row r="69" spans="1:12" x14ac:dyDescent="0.2">
      <c r="A69" s="72" t="s">
        <v>4</v>
      </c>
      <c r="B69" s="72" t="s">
        <v>247</v>
      </c>
      <c r="C69" s="72">
        <v>6.15</v>
      </c>
      <c r="D69" s="72">
        <v>2.25</v>
      </c>
      <c r="E69" s="72">
        <v>0</v>
      </c>
      <c r="F69" s="72">
        <v>0</v>
      </c>
      <c r="G69" s="72">
        <v>0</v>
      </c>
      <c r="H69" s="72">
        <v>0</v>
      </c>
      <c r="I69" s="72">
        <v>21.2</v>
      </c>
      <c r="J69" s="72">
        <v>0</v>
      </c>
      <c r="K69" s="76">
        <f>SUM(Table1[[#This Row],[In-state 1Q21]:[In-state 4Q21]])/1.102</f>
        <v>7.6225045372050815</v>
      </c>
      <c r="L69" s="76">
        <f>SUM(Table1[[#This Row],[Out-of-state 1Q21]:[Out-of-state 4Q21]])/1.102</f>
        <v>19.237749546279488</v>
      </c>
    </row>
    <row r="70" spans="1:12" x14ac:dyDescent="0.2">
      <c r="A70" s="72" t="s">
        <v>4</v>
      </c>
      <c r="B70" s="72" t="s">
        <v>4</v>
      </c>
      <c r="C70" s="72">
        <v>0</v>
      </c>
      <c r="D70" s="72">
        <v>0</v>
      </c>
      <c r="E70" s="72">
        <v>0</v>
      </c>
      <c r="F70" s="72">
        <v>0</v>
      </c>
      <c r="G70" s="72">
        <v>6</v>
      </c>
      <c r="H70" s="72">
        <v>0</v>
      </c>
      <c r="I70" s="72">
        <v>0</v>
      </c>
      <c r="J70" s="72">
        <v>103.7</v>
      </c>
      <c r="K70" s="76">
        <f>SUM(Table1[[#This Row],[In-state 1Q21]:[In-state 4Q21]])/1.102</f>
        <v>0</v>
      </c>
      <c r="L70" s="76">
        <f>SUM(Table1[[#This Row],[Out-of-state 1Q21]:[Out-of-state 4Q21]])/1.102</f>
        <v>99.546279491833019</v>
      </c>
    </row>
    <row r="71" spans="1:12" x14ac:dyDescent="0.2">
      <c r="K71" s="73">
        <f>SUM(K2:K70)</f>
        <v>332588.3303085299</v>
      </c>
      <c r="L71" s="73">
        <f>SUM(L2:L70)</f>
        <v>121317.53176043558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711E-0168-2840-BD4A-E89B7D208899}">
  <dimension ref="B1:J13"/>
  <sheetViews>
    <sheetView zoomScale="150" workbookViewId="0">
      <selection activeCell="E19" sqref="E19"/>
    </sheetView>
  </sheetViews>
  <sheetFormatPr baseColWidth="10" defaultRowHeight="15" x14ac:dyDescent="0.2"/>
  <cols>
    <col min="2" max="2" width="18.5" bestFit="1" customWidth="1"/>
    <col min="6" max="6" width="15.1640625" bestFit="1" customWidth="1"/>
    <col min="8" max="8" width="15.5" bestFit="1" customWidth="1"/>
    <col min="10" max="10" width="15" bestFit="1" customWidth="1"/>
  </cols>
  <sheetData>
    <row r="1" spans="2:10" x14ac:dyDescent="0.2">
      <c r="C1" s="44" t="s">
        <v>101</v>
      </c>
      <c r="D1" s="44" t="s">
        <v>102</v>
      </c>
      <c r="E1" s="44" t="s">
        <v>103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110</v>
      </c>
    </row>
    <row r="2" spans="2:10" x14ac:dyDescent="0.2">
      <c r="B2" t="s">
        <v>184</v>
      </c>
      <c r="C2" s="69">
        <f>'DRS County Waste Raw'!$L$2*'Resin Fractions'!B25</f>
        <v>448293.94394597493</v>
      </c>
      <c r="D2" s="69">
        <f>'DRS County Waste Raw'!$L$2*'Resin Fractions'!C25</f>
        <v>718802.00228965015</v>
      </c>
      <c r="E2" s="69">
        <f>'DRS County Waste Raw'!$L$2*'Resin Fractions'!D25</f>
        <v>1181585.59844548</v>
      </c>
      <c r="F2" s="69">
        <f>'DRS County Waste Raw'!$L$2*'Resin Fractions'!E25</f>
        <v>1574419.8519128645</v>
      </c>
      <c r="G2" s="69">
        <f>'DRS County Waste Raw'!$L$2*'Resin Fractions'!F25</f>
        <v>101563.38741019819</v>
      </c>
      <c r="H2" s="69">
        <f>'DRS County Waste Raw'!$L$2*'Resin Fractions'!G25</f>
        <v>518023.05874534941</v>
      </c>
      <c r="I2" s="69">
        <f>'DRS County Waste Raw'!$L$2*'Resin Fractions'!H25</f>
        <v>327722.00599755539</v>
      </c>
      <c r="J2" s="69">
        <f>'DRS County Waste Raw'!$L$2*'Resin Fractions'!I25</f>
        <v>4870409.8487470718</v>
      </c>
    </row>
    <row r="3" spans="2:10" x14ac:dyDescent="0.2">
      <c r="B3" t="s">
        <v>250</v>
      </c>
      <c r="C3" s="69">
        <f>'DRS County Waste Raw'!$M$2*'Resin Fractions'!B25</f>
        <v>2362.0140022912319</v>
      </c>
      <c r="D3" s="69">
        <f>'DRS County Waste Raw'!$M$2*'Resin Fractions'!C25</f>
        <v>3787.2927288255687</v>
      </c>
      <c r="E3" s="69">
        <f>'DRS County Waste Raw'!$M$2*'Resin Fractions'!D25</f>
        <v>6225.6511963280718</v>
      </c>
      <c r="F3" s="69">
        <f>'DRS County Waste Raw'!$M$2*'Resin Fractions'!E25</f>
        <v>8295.4538778057558</v>
      </c>
      <c r="G3" s="69">
        <f>'DRS County Waste Raw'!$M$2*'Resin Fractions'!F25</f>
        <v>535.12688811144733</v>
      </c>
      <c r="H3" s="69">
        <f>'DRS County Waste Raw'!$M$2*'Resin Fractions'!G25</f>
        <v>2729.4094305536842</v>
      </c>
      <c r="I3" s="69">
        <f>'DRS County Waste Raw'!$M$2*'Resin Fractions'!H25</f>
        <v>1726.7330453129739</v>
      </c>
      <c r="J3" s="69">
        <f>'DRS County Waste Raw'!$M$2*'Resin Fractions'!I25</f>
        <v>25661.68116922873</v>
      </c>
    </row>
    <row r="4" spans="2:10" x14ac:dyDescent="0.2">
      <c r="B4" t="s">
        <v>186</v>
      </c>
      <c r="C4" s="69">
        <f>'DRS County Waste Raw'!$N$2*'Resin Fractions'!B25</f>
        <v>7136.1500117294527</v>
      </c>
      <c r="D4" s="69">
        <f>'DRS County Waste Raw'!$N$2*'Resin Fractions'!C25</f>
        <v>11442.222198943218</v>
      </c>
      <c r="E4" s="69">
        <f>'DRS County Waste Raw'!$N$2*'Resin Fractions'!D25</f>
        <v>18809.025185542596</v>
      </c>
      <c r="F4" s="69">
        <f>'DRS County Waste Raw'!$N$2*'Resin Fractions'!E25</f>
        <v>25062.342234203963</v>
      </c>
      <c r="G4" s="69">
        <f>'DRS County Waste Raw'!$N$2*'Resin Fractions'!F25</f>
        <v>1616.7329004692351</v>
      </c>
      <c r="H4" s="69">
        <f>'DRS County Waste Raw'!$N$2*'Resin Fractions'!G25</f>
        <v>8246.1302604329849</v>
      </c>
      <c r="I4" s="69">
        <f>'DRS County Waste Raw'!$N$2*'Resin Fractions'!H25</f>
        <v>5216.8302260743776</v>
      </c>
      <c r="J4" s="69">
        <f>'DRS County Waste Raw'!$N$2*'Resin Fractions'!I25</f>
        <v>77529.433017395815</v>
      </c>
    </row>
    <row r="5" spans="2:10" x14ac:dyDescent="0.2">
      <c r="B5" t="s">
        <v>253</v>
      </c>
      <c r="C5" s="69">
        <f>SUM(C6:C7)</f>
        <v>225098.56624319416</v>
      </c>
      <c r="D5" s="69">
        <f t="shared" ref="D5:J5" si="0">SUM(D6:D7)</f>
        <v>84468.947368421053</v>
      </c>
      <c r="E5" s="69">
        <f t="shared" si="0"/>
        <v>20374.201451905625</v>
      </c>
      <c r="F5" s="69">
        <f t="shared" si="0"/>
        <v>61193.212341197817</v>
      </c>
      <c r="G5" s="69">
        <f t="shared" si="0"/>
        <v>126.40653357531758</v>
      </c>
      <c r="H5" s="69">
        <f t="shared" si="0"/>
        <v>62188.23956442831</v>
      </c>
      <c r="I5" s="69">
        <f t="shared" si="0"/>
        <v>456.28856624319411</v>
      </c>
      <c r="J5" s="69">
        <f t="shared" si="0"/>
        <v>453905.86206896545</v>
      </c>
    </row>
    <row r="6" spans="2:10" x14ac:dyDescent="0.2">
      <c r="B6" t="s">
        <v>251</v>
      </c>
      <c r="C6" s="69">
        <f>'RDRS 2021 Data'!O3</f>
        <v>185196.86025408344</v>
      </c>
      <c r="D6" s="69">
        <f>'RDRS 2021 Data'!P3</f>
        <v>44567.241379310348</v>
      </c>
      <c r="E6" s="69">
        <f>'RDRS 2021 Data'!Q3</f>
        <v>15143.076225045372</v>
      </c>
      <c r="F6" s="69">
        <f>'RDRS 2021 Data'!R3</f>
        <v>42069.382940108888</v>
      </c>
      <c r="G6" s="69">
        <f>'RDRS 2021 Data'!S3</f>
        <v>7.6225045372050815</v>
      </c>
      <c r="H6" s="69">
        <f>'RDRS 2021 Data'!T3</f>
        <v>45211.724137931029</v>
      </c>
      <c r="I6" s="69">
        <f>'RDRS 2021 Data'!U3</f>
        <v>392.42286751361155</v>
      </c>
      <c r="J6" s="69">
        <f>'RDRS 2021 Data'!V3</f>
        <v>332588.3303085299</v>
      </c>
    </row>
    <row r="7" spans="2:10" x14ac:dyDescent="0.2">
      <c r="B7" t="s">
        <v>252</v>
      </c>
      <c r="C7" s="69">
        <f>'RDRS 2021 Data'!O4</f>
        <v>39901.705989110706</v>
      </c>
      <c r="D7" s="69">
        <f>'RDRS 2021 Data'!P4</f>
        <v>39901.705989110706</v>
      </c>
      <c r="E7" s="69">
        <f>'RDRS 2021 Data'!Q4</f>
        <v>5231.125226860253</v>
      </c>
      <c r="F7" s="69">
        <f>'RDRS 2021 Data'!R4</f>
        <v>19123.829401088929</v>
      </c>
      <c r="G7" s="69">
        <f>'RDRS 2021 Data'!S4</f>
        <v>118.78402903811251</v>
      </c>
      <c r="H7" s="69">
        <f>'RDRS 2021 Data'!T4</f>
        <v>16976.515426497277</v>
      </c>
      <c r="I7" s="69">
        <f>'RDRS 2021 Data'!U4</f>
        <v>63.865698729582569</v>
      </c>
      <c r="J7" s="69">
        <f>'RDRS 2021 Data'!V4</f>
        <v>121317.53176043558</v>
      </c>
    </row>
    <row r="8" spans="2:10" x14ac:dyDescent="0.2">
      <c r="B8" t="s">
        <v>187</v>
      </c>
      <c r="C8" s="69">
        <f>SUM(C2:C5)</f>
        <v>682890.67420318979</v>
      </c>
      <c r="D8" s="69">
        <f t="shared" ref="D8:I8" si="1">SUM(D2:D5)</f>
        <v>818500.46458584</v>
      </c>
      <c r="E8" s="69">
        <f t="shared" si="1"/>
        <v>1226994.4762792562</v>
      </c>
      <c r="F8" s="69">
        <f t="shared" si="1"/>
        <v>1668970.860366072</v>
      </c>
      <c r="G8" s="69">
        <f t="shared" si="1"/>
        <v>103841.65373235419</v>
      </c>
      <c r="H8" s="69">
        <f t="shared" si="1"/>
        <v>591186.83800076437</v>
      </c>
      <c r="I8" s="69">
        <f t="shared" si="1"/>
        <v>335121.85783518595</v>
      </c>
      <c r="J8" s="69">
        <f>SUM(J2:J5)</f>
        <v>5427506.825002661</v>
      </c>
    </row>
    <row r="10" spans="2:10" x14ac:dyDescent="0.2">
      <c r="B10" t="s">
        <v>184</v>
      </c>
      <c r="C10" s="79">
        <f t="shared" ref="C10:I13" si="2">C2/C$8</f>
        <v>0.656465172070263</v>
      </c>
      <c r="D10" s="79">
        <f t="shared" si="2"/>
        <v>0.87819376211760969</v>
      </c>
      <c r="E10" s="79">
        <f t="shared" si="2"/>
        <v>0.9629917830017668</v>
      </c>
      <c r="F10" s="79">
        <f t="shared" si="2"/>
        <v>0.94334771762733549</v>
      </c>
      <c r="G10" s="79">
        <f t="shared" si="2"/>
        <v>0.97806018837076603</v>
      </c>
      <c r="H10" s="79">
        <f t="shared" si="2"/>
        <v>0.87624254372300425</v>
      </c>
      <c r="I10" s="79">
        <f t="shared" si="2"/>
        <v>0.97791892213348308</v>
      </c>
    </row>
    <row r="11" spans="2:10" x14ac:dyDescent="0.2">
      <c r="B11" t="s">
        <v>250</v>
      </c>
      <c r="C11" s="79">
        <f t="shared" si="2"/>
        <v>3.4588464764836275E-3</v>
      </c>
      <c r="D11" s="79">
        <f t="shared" si="2"/>
        <v>4.6271112756691383E-3</v>
      </c>
      <c r="E11" s="79">
        <f t="shared" si="2"/>
        <v>5.0739031973532312E-3</v>
      </c>
      <c r="F11" s="79">
        <f t="shared" si="2"/>
        <v>4.970400667143003E-3</v>
      </c>
      <c r="G11" s="79">
        <f t="shared" si="2"/>
        <v>5.1532970525556701E-3</v>
      </c>
      <c r="H11" s="79">
        <f t="shared" si="2"/>
        <v>4.6168305095962833E-3</v>
      </c>
      <c r="I11" s="79">
        <f t="shared" si="2"/>
        <v>5.1525527354953585E-3</v>
      </c>
    </row>
    <row r="12" spans="2:10" x14ac:dyDescent="0.2">
      <c r="B12" t="s">
        <v>186</v>
      </c>
      <c r="C12" s="79">
        <f t="shared" si="2"/>
        <v>1.044991574977364E-2</v>
      </c>
      <c r="D12" s="79">
        <f t="shared" si="2"/>
        <v>1.3979493835391975E-2</v>
      </c>
      <c r="E12" s="79">
        <f t="shared" si="2"/>
        <v>1.5329347889632864E-2</v>
      </c>
      <c r="F12" s="79">
        <f t="shared" si="2"/>
        <v>1.5016644585817867E-2</v>
      </c>
      <c r="G12" s="79">
        <f t="shared" si="2"/>
        <v>1.5569213724545162E-2</v>
      </c>
      <c r="H12" s="79">
        <f t="shared" si="2"/>
        <v>1.3948433439958153E-2</v>
      </c>
      <c r="I12" s="79">
        <f t="shared" si="2"/>
        <v>1.5566964983346542E-2</v>
      </c>
    </row>
    <row r="13" spans="2:10" x14ac:dyDescent="0.2">
      <c r="B13" t="s">
        <v>253</v>
      </c>
      <c r="C13" s="79">
        <f t="shared" si="2"/>
        <v>0.32962606570347969</v>
      </c>
      <c r="D13" s="79">
        <f t="shared" si="2"/>
        <v>0.10319963277132924</v>
      </c>
      <c r="E13" s="79">
        <f t="shared" si="2"/>
        <v>1.6604965911247171E-2</v>
      </c>
      <c r="F13" s="79">
        <f t="shared" si="2"/>
        <v>3.6665237119703632E-2</v>
      </c>
      <c r="G13" s="79">
        <f t="shared" si="2"/>
        <v>1.2173008521332207E-3</v>
      </c>
      <c r="H13" s="79">
        <f t="shared" si="2"/>
        <v>0.10519219232744134</v>
      </c>
      <c r="I13" s="79">
        <f t="shared" si="2"/>
        <v>1.3615601476749939E-3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zoomScale="139" workbookViewId="0">
      <selection activeCell="I15" sqref="I15"/>
    </sheetView>
  </sheetViews>
  <sheetFormatPr baseColWidth="10" defaultColWidth="8.83203125" defaultRowHeight="15" x14ac:dyDescent="0.2"/>
  <cols>
    <col min="1" max="1" width="40.1640625" bestFit="1" customWidth="1"/>
    <col min="2" max="2" width="11.5" customWidth="1"/>
    <col min="3" max="3" width="22" bestFit="1" customWidth="1"/>
    <col min="4" max="4" width="15.6640625" bestFit="1" customWidth="1"/>
    <col min="5" max="5" width="10.33203125" bestFit="1" customWidth="1"/>
    <col min="6" max="6" width="9.33203125" bestFit="1" customWidth="1"/>
    <col min="14" max="14" width="11.6640625" bestFit="1" customWidth="1"/>
    <col min="15" max="15" width="10.33203125" bestFit="1" customWidth="1"/>
    <col min="18" max="18" width="10.83203125" bestFit="1" customWidth="1"/>
  </cols>
  <sheetData>
    <row r="1" spans="1:19" s="1" customFormat="1" x14ac:dyDescent="0.2">
      <c r="A1" s="16" t="s">
        <v>53</v>
      </c>
      <c r="B1" s="16" t="s">
        <v>52</v>
      </c>
      <c r="C1" s="12" t="s">
        <v>55</v>
      </c>
      <c r="D1" s="12" t="s">
        <v>54</v>
      </c>
      <c r="E1" s="16" t="s">
        <v>51</v>
      </c>
      <c r="G1" s="80" t="s">
        <v>80</v>
      </c>
      <c r="H1" s="81"/>
      <c r="I1" s="81"/>
      <c r="J1" s="81"/>
      <c r="K1" s="81"/>
      <c r="L1" s="81"/>
      <c r="M1" s="81"/>
      <c r="N1" s="81"/>
    </row>
    <row r="2" spans="1:19" ht="16" x14ac:dyDescent="0.2">
      <c r="A2" s="27" t="s">
        <v>6</v>
      </c>
      <c r="B2" s="29" t="str">
        <f>VLOOKUP(A2,'Resin Conversion'!$A$2:$B$38,2,FALSE)</f>
        <v>All</v>
      </c>
      <c r="C2" s="30">
        <v>0.13700000000000001</v>
      </c>
      <c r="D2" s="31">
        <v>5445299</v>
      </c>
      <c r="E2" s="18">
        <f>D2/1.102</f>
        <v>4941287.6588021778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97</v>
      </c>
    </row>
    <row r="3" spans="1:19" ht="16" x14ac:dyDescent="0.2">
      <c r="A3" s="27" t="s">
        <v>27</v>
      </c>
      <c r="B3" s="29" t="str">
        <f>VLOOKUP(A3,'Resin Conversion'!$A$2:$B$38,2,FALSE)</f>
        <v>PETbc</v>
      </c>
      <c r="C3" s="30">
        <v>6.0000000000000001E-3</v>
      </c>
      <c r="D3" s="31">
        <v>240391</v>
      </c>
      <c r="E3" s="18">
        <f t="shared" ref="E3:E17" si="0">D3/1.102</f>
        <v>218140.65335753173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28</v>
      </c>
      <c r="B4" s="29" t="str">
        <f>VLOOKUP(A4,'Resin Conversion'!$A$2:$B$38,2,FALSE)</f>
        <v>PETbc</v>
      </c>
      <c r="C4" s="30">
        <v>2E-3</v>
      </c>
      <c r="D4" s="31">
        <v>84250</v>
      </c>
      <c r="E4" s="18">
        <f t="shared" si="0"/>
        <v>76451.905626134292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29</v>
      </c>
      <c r="B5" s="29" t="str">
        <f>VLOOKUP(A5,'Resin Conversion'!$A$2:$B$38,2,FALSE)</f>
        <v>HDPEbc</v>
      </c>
      <c r="C5" s="30">
        <v>1E-3</v>
      </c>
      <c r="D5" s="31">
        <v>24042</v>
      </c>
      <c r="E5" s="18">
        <f t="shared" si="0"/>
        <v>21816.696914700544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30</v>
      </c>
      <c r="B6" s="29" t="str">
        <f>VLOOKUP(A6,'Resin Conversion'!$A$2:$B$38,2,FALSE)</f>
        <v>HDPEbc</v>
      </c>
      <c r="C6" s="30">
        <v>4.0000000000000001E-3</v>
      </c>
      <c r="D6" s="31">
        <v>161107</v>
      </c>
      <c r="E6" s="18">
        <f t="shared" si="0"/>
        <v>146195.09981851178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25</v>
      </c>
      <c r="B7" s="29" t="str">
        <f>VLOOKUP(A7,'Resin Conversion'!$A$2:$B$38,2,FALSE)</f>
        <v>FWB</v>
      </c>
      <c r="C7" s="30">
        <v>2E-3</v>
      </c>
      <c r="D7" s="31">
        <v>86555</v>
      </c>
      <c r="E7" s="18">
        <f t="shared" si="0"/>
        <v>78543.557168784027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10</v>
      </c>
      <c r="B8" s="29" t="str">
        <f>VLOOKUP(A8,'Resin Conversion'!$A$2:$B$38,2,FALSE)</f>
        <v>FWB</v>
      </c>
      <c r="C8" s="30">
        <v>1.4999999999999999E-2</v>
      </c>
      <c r="D8" s="31">
        <v>591581</v>
      </c>
      <c r="E8" s="18">
        <f t="shared" si="0"/>
        <v>536824.86388384749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11</v>
      </c>
      <c r="B9" s="29" t="str">
        <f>VLOOKUP(A9,'Resin Conversion'!$A$2:$B$38,2,FALSE)</f>
        <v>FWB</v>
      </c>
      <c r="C9" s="30">
        <v>6.0000000000000001E-3</v>
      </c>
      <c r="D9" s="31">
        <v>231072</v>
      </c>
      <c r="E9" s="18">
        <f t="shared" si="0"/>
        <v>209684.21052631579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31</v>
      </c>
      <c r="B10" s="29" t="str">
        <f>VLOOKUP(A10,'Resin Conversion'!$A$2:$B$38,2,FALSE)</f>
        <v>FWB</v>
      </c>
      <c r="C10" s="30">
        <v>5.0000000000000001E-3</v>
      </c>
      <c r="D10" s="31">
        <v>203940</v>
      </c>
      <c r="E10" s="18">
        <f t="shared" si="0"/>
        <v>185063.52087114335</v>
      </c>
    </row>
    <row r="11" spans="1:19" x14ac:dyDescent="0.2">
      <c r="A11" s="27" t="s">
        <v>26</v>
      </c>
      <c r="B11" s="29" t="str">
        <f>VLOOKUP(A11,'Resin Conversion'!$A$2:$B$38,2,FALSE)</f>
        <v>FWB</v>
      </c>
      <c r="C11" s="30">
        <v>0</v>
      </c>
      <c r="D11" s="31">
        <v>15464</v>
      </c>
      <c r="E11" s="18">
        <f t="shared" si="0"/>
        <v>14032.667876588021</v>
      </c>
      <c r="G11" s="83" t="s">
        <v>86</v>
      </c>
      <c r="H11" s="83"/>
      <c r="I11" s="83"/>
      <c r="J11" s="83"/>
      <c r="K11" s="83"/>
      <c r="L11" s="83"/>
      <c r="M11" s="83"/>
      <c r="N11" s="83"/>
      <c r="O11" s="83"/>
      <c r="P11" s="83"/>
    </row>
    <row r="12" spans="1:19" x14ac:dyDescent="0.2">
      <c r="A12" s="27" t="s">
        <v>12</v>
      </c>
      <c r="B12" s="29" t="str">
        <f>VLOOKUP(A12,'Resin Conversion'!$A$2:$B$38,2,FALSE)</f>
        <v>FWB</v>
      </c>
      <c r="C12" s="30">
        <v>1.4E-2</v>
      </c>
      <c r="D12" s="31">
        <v>557528</v>
      </c>
      <c r="E12" s="18">
        <f t="shared" si="0"/>
        <v>505923.77495462791</v>
      </c>
      <c r="G12" s="82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32</v>
      </c>
      <c r="B13" s="29" t="str">
        <f>VLOOKUP(A13,'Resin Conversion'!$A$2:$B$38,2,FALSE)</f>
        <v>FWB</v>
      </c>
      <c r="C13" s="30">
        <v>4.0000000000000001E-3</v>
      </c>
      <c r="D13" s="31">
        <v>155443</v>
      </c>
      <c r="E13" s="18">
        <f t="shared" si="0"/>
        <v>141055.35390199636</v>
      </c>
      <c r="G13" s="82"/>
      <c r="H13" s="18">
        <f>(E4*H3)+(E3*H3)+(H4*E16)+(H5*E17)+(H5*E15)</f>
        <v>454817.93284936476</v>
      </c>
      <c r="I13" s="18">
        <f>(I4*E16)+(I5*E15)+(I5*E17)+(I6*E5)+(I6*E6)+(I7*SUM(E7:E13))</f>
        <v>729262.6751361161</v>
      </c>
      <c r="J13" s="18">
        <f>(J4*$E$16)+(J5*SUM($E$15,$E$17)+(J7*SUM($E$7:$E$13)+(J8*$E$14)))</f>
        <v>1198781.1270417422</v>
      </c>
      <c r="K13" s="18">
        <f>(K4*$E$16)+(K5*SUM($E$15,$E$17)+(K7*SUM($E$7:$E$13)+(K8*$E$14)))</f>
        <v>1597332.2686025405</v>
      </c>
      <c r="L13" s="18">
        <f>(L4*$E$16)+(L5*SUM($E$15,$E$17)+(L7*SUM($E$7:$E$13)+(L8*$E$14)))</f>
        <v>103041.43194192376</v>
      </c>
      <c r="M13" s="18">
        <f>(M4*$E$16)+(M5*SUM($E$15,$E$17)+(M7*SUM($E$7:$E$13)+(M8*$E$14)))</f>
        <v>332491.32032667875</v>
      </c>
      <c r="N13" s="18">
        <f>(N4*$E$16)+(N5*SUM($E$15,$E$17)+(N7*SUM($E$7:$E$13)+(N8*$E$14)))</f>
        <v>525561.81034482759</v>
      </c>
      <c r="O13" s="18">
        <f>SUM(H13:N13)</f>
        <v>4941288.5662431931</v>
      </c>
      <c r="P13" s="18">
        <f>O13-E2</f>
        <v>0.90744101535528898</v>
      </c>
    </row>
    <row r="14" spans="1:19" x14ac:dyDescent="0.2">
      <c r="A14" s="27" t="s">
        <v>33</v>
      </c>
      <c r="B14" s="29" t="str">
        <f>VLOOKUP(A14,'Resin Conversion'!$A$2:$B$38,2,FALSE)</f>
        <v>MP</v>
      </c>
      <c r="C14" s="30">
        <v>1.2999999999999999E-2</v>
      </c>
      <c r="D14" s="31">
        <v>503597</v>
      </c>
      <c r="E14" s="18">
        <f t="shared" si="0"/>
        <v>456984.57350272231</v>
      </c>
    </row>
    <row r="15" spans="1:19" x14ac:dyDescent="0.2">
      <c r="A15" s="27" t="s">
        <v>34</v>
      </c>
      <c r="B15" s="29" t="str">
        <f>VLOOKUP(A15,'Resin Conversion'!$A$2:$B$38,2,FALSE)</f>
        <v>RC</v>
      </c>
      <c r="C15" s="30">
        <v>3.1E-2</v>
      </c>
      <c r="D15" s="31">
        <v>1247468</v>
      </c>
      <c r="E15" s="18">
        <f t="shared" si="0"/>
        <v>1132003.6297640651</v>
      </c>
    </row>
    <row r="16" spans="1:19" x14ac:dyDescent="0.2">
      <c r="A16" s="27" t="s">
        <v>15</v>
      </c>
      <c r="B16" s="29" t="str">
        <f>VLOOKUP(A16,'Resin Conversion'!$A$2:$B$38,2,FALSE)</f>
        <v>DP</v>
      </c>
      <c r="C16" s="30">
        <v>2.3E-2</v>
      </c>
      <c r="D16" s="31">
        <v>901707</v>
      </c>
      <c r="E16" s="18">
        <f t="shared" si="0"/>
        <v>818245.91651542648</v>
      </c>
    </row>
    <row r="17" spans="1:5" x14ac:dyDescent="0.2">
      <c r="A17" s="27" t="s">
        <v>16</v>
      </c>
      <c r="B17" s="29" t="str">
        <f>VLOOKUP(A17,'Resin Conversion'!$A$2:$B$38,2,FALSE)</f>
        <v>RC</v>
      </c>
      <c r="C17" s="30">
        <v>1.0999999999999999E-2</v>
      </c>
      <c r="D17" s="31">
        <v>441155</v>
      </c>
      <c r="E17" s="18">
        <f t="shared" si="0"/>
        <v>400322.14156079851</v>
      </c>
    </row>
    <row r="18" spans="1:5" x14ac:dyDescent="0.2">
      <c r="A18" s="27" t="s">
        <v>81</v>
      </c>
      <c r="B18" s="29" t="s">
        <v>87</v>
      </c>
      <c r="C18" s="30">
        <v>1</v>
      </c>
      <c r="D18" s="31">
        <v>39878983</v>
      </c>
      <c r="E18" s="18">
        <f>D18/1.102</f>
        <v>36187824.863883846</v>
      </c>
    </row>
  </sheetData>
  <mergeCells count="3">
    <mergeCell ref="G1:N1"/>
    <mergeCell ref="G12:G13"/>
    <mergeCell ref="G11:P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topLeftCell="E1" zoomScale="125" workbookViewId="0">
      <selection activeCell="R2" sqref="R2"/>
    </sheetView>
  </sheetViews>
  <sheetFormatPr baseColWidth="10" defaultColWidth="8.83203125" defaultRowHeight="15" x14ac:dyDescent="0.2"/>
  <cols>
    <col min="1" max="1" width="40.1640625" bestFit="1" customWidth="1"/>
    <col min="2" max="2" width="17" customWidth="1"/>
    <col min="3" max="3" width="22.6640625" bestFit="1" customWidth="1"/>
    <col min="4" max="4" width="16.33203125" bestFit="1" customWidth="1"/>
    <col min="5" max="5" width="10.33203125" bestFit="1" customWidth="1"/>
    <col min="14" max="14" width="11.6640625" bestFit="1" customWidth="1"/>
    <col min="15" max="15" width="10.33203125" bestFit="1" customWidth="1"/>
    <col min="18" max="18" width="11.16406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80" t="s">
        <v>80</v>
      </c>
      <c r="H1" s="81"/>
      <c r="I1" s="81"/>
      <c r="J1" s="81"/>
      <c r="K1" s="81"/>
      <c r="L1" s="81"/>
      <c r="M1" s="81"/>
      <c r="N1" s="81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0.115</v>
      </c>
      <c r="D2" s="31">
        <v>4524052</v>
      </c>
      <c r="E2" s="18">
        <f>D2/1.102</f>
        <v>4105310.3448275859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96</v>
      </c>
    </row>
    <row r="3" spans="1:19" ht="16" x14ac:dyDescent="0.2">
      <c r="A3" s="27" t="s">
        <v>17</v>
      </c>
      <c r="B3" s="27" t="str">
        <f>VLOOKUP(A3,'Resin Conversion'!$A$2:$B$38,2,FALSE)</f>
        <v>PETbc</v>
      </c>
      <c r="C3" s="32">
        <v>3.0000000000000001E-3</v>
      </c>
      <c r="D3" s="31">
        <v>128410</v>
      </c>
      <c r="E3" s="18">
        <f t="shared" ref="E3:E19" si="0">D3/1.102</f>
        <v>116524.500907441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18</v>
      </c>
      <c r="B4" s="27" t="str">
        <f>VLOOKUP(A4,'Resin Conversion'!$A$2:$B$38,2,FALSE)</f>
        <v>PETbc</v>
      </c>
      <c r="C4" s="32">
        <v>1E-3</v>
      </c>
      <c r="D4" s="31">
        <v>58855</v>
      </c>
      <c r="E4" s="18">
        <f t="shared" si="0"/>
        <v>53407.441016333934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19</v>
      </c>
      <c r="B5" s="27" t="str">
        <f>VLOOKUP(A5,'Resin Conversion'!$A$2:$B$38,2,FALSE)</f>
        <v>PETbc</v>
      </c>
      <c r="C5" s="32">
        <v>3.0000000000000001E-3</v>
      </c>
      <c r="D5" s="31">
        <v>113793</v>
      </c>
      <c r="E5" s="18">
        <f t="shared" si="0"/>
        <v>103260.43557168783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20</v>
      </c>
      <c r="B6" s="27" t="str">
        <f>VLOOKUP(A6,'Resin Conversion'!$A$2:$B$38,2,FALSE)</f>
        <v>HDPEbc</v>
      </c>
      <c r="C6" s="32">
        <v>0</v>
      </c>
      <c r="D6" s="31">
        <v>7374</v>
      </c>
      <c r="E6" s="18">
        <f t="shared" si="0"/>
        <v>6691.4700544464604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21</v>
      </c>
      <c r="B7" s="27" t="str">
        <f>VLOOKUP(A7,'Resin Conversion'!$A$2:$B$38,2,FALSE)</f>
        <v>HDPEbc</v>
      </c>
      <c r="C7" s="32">
        <v>4.0000000000000001E-3</v>
      </c>
      <c r="D7" s="31">
        <v>158020</v>
      </c>
      <c r="E7" s="18">
        <f t="shared" si="0"/>
        <v>143393.82940108891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22</v>
      </c>
      <c r="B8" s="27" t="str">
        <f>VLOOKUP(A8,'Resin Conversion'!$A$2:$B$38,2,FALSE)</f>
        <v>HDPEbc</v>
      </c>
      <c r="C8" s="32">
        <v>1E-3</v>
      </c>
      <c r="D8" s="31">
        <v>25748</v>
      </c>
      <c r="E8" s="18">
        <f t="shared" si="0"/>
        <v>23364.791288566241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23</v>
      </c>
      <c r="B9" s="27" t="str">
        <f>VLOOKUP(A9,'Resin Conversion'!$A$2:$B$38,2,FALSE)</f>
        <v>PP</v>
      </c>
      <c r="C9" s="32">
        <v>6.0000000000000001E-3</v>
      </c>
      <c r="D9" s="31">
        <v>242664</v>
      </c>
      <c r="E9" s="18">
        <f t="shared" si="0"/>
        <v>220203.26678765879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24</v>
      </c>
      <c r="B10" s="27" t="str">
        <f>VLOOKUP(A10,'Resin Conversion'!$A$2:$B$38,2,FALSE)</f>
        <v>MP</v>
      </c>
      <c r="C10" s="32">
        <v>3.0000000000000001E-3</v>
      </c>
      <c r="D10" s="31">
        <v>136479</v>
      </c>
      <c r="E10" s="18">
        <f t="shared" si="0"/>
        <v>123846.64246823956</v>
      </c>
    </row>
    <row r="11" spans="1:19" x14ac:dyDescent="0.2">
      <c r="A11" s="27" t="s">
        <v>25</v>
      </c>
      <c r="B11" s="27" t="str">
        <f>VLOOKUP(A11,'Resin Conversion'!$A$2:$B$38,2,FALSE)</f>
        <v>FWB</v>
      </c>
      <c r="C11" s="32">
        <v>5.0000000000000001E-3</v>
      </c>
      <c r="D11" s="31">
        <v>209172</v>
      </c>
      <c r="E11" s="18">
        <f t="shared" si="0"/>
        <v>189811.25226860252</v>
      </c>
      <c r="G11" s="83" t="s">
        <v>86</v>
      </c>
      <c r="H11" s="83"/>
      <c r="I11" s="83"/>
      <c r="J11" s="83"/>
      <c r="K11" s="83"/>
      <c r="L11" s="83"/>
      <c r="M11" s="83"/>
      <c r="N11" s="83"/>
      <c r="O11" s="83"/>
      <c r="P11" s="83"/>
    </row>
    <row r="12" spans="1:19" x14ac:dyDescent="0.2">
      <c r="A12" s="27" t="s">
        <v>10</v>
      </c>
      <c r="B12" s="27" t="str">
        <f>VLOOKUP(A12,'Resin Conversion'!$A$2:$B$38,2,FALSE)</f>
        <v>FWB</v>
      </c>
      <c r="C12" s="32">
        <v>1.7000000000000001E-2</v>
      </c>
      <c r="D12" s="31">
        <v>655233</v>
      </c>
      <c r="E12" s="18">
        <f t="shared" si="0"/>
        <v>594585.29945553537</v>
      </c>
      <c r="G12" s="84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11</v>
      </c>
      <c r="B13" s="27" t="str">
        <f>VLOOKUP(A13,'Resin Conversion'!$A$2:$B$38,2,FALSE)</f>
        <v>FWB</v>
      </c>
      <c r="C13" s="32">
        <v>4.0000000000000001E-3</v>
      </c>
      <c r="D13" s="31">
        <v>139810</v>
      </c>
      <c r="E13" s="18">
        <f t="shared" si="0"/>
        <v>126869.3284936479</v>
      </c>
      <c r="G13" s="84"/>
      <c r="H13" s="18">
        <f t="shared" ref="H13:N13" si="1">(H3*SUM($E$3:$E$5))+(H4*$E$18)+(H5*$E$19)+(H6*SUM($E$6:$E$8))+(H7*SUM($E$11:$E$17))+(H8*$E$10)+(H9*$E$9)</f>
        <v>331379.22323049</v>
      </c>
      <c r="I13" s="18">
        <f t="shared" si="1"/>
        <v>683556.7386569872</v>
      </c>
      <c r="J13" s="18">
        <f t="shared" si="1"/>
        <v>853168.81488203269</v>
      </c>
      <c r="K13" s="18">
        <f t="shared" si="1"/>
        <v>1774490.3901996366</v>
      </c>
      <c r="L13" s="18">
        <f t="shared" si="1"/>
        <v>57780.284936479125</v>
      </c>
      <c r="M13" s="18">
        <f t="shared" si="1"/>
        <v>159296.19963702356</v>
      </c>
      <c r="N13" s="18">
        <f t="shared" si="1"/>
        <v>245636.87840290379</v>
      </c>
      <c r="O13" s="18">
        <f>SUM(H13:N13)</f>
        <v>4105308.5299455533</v>
      </c>
      <c r="P13" s="18">
        <f>O13-E2</f>
        <v>-1.8148820325732231</v>
      </c>
    </row>
    <row r="14" spans="1:19" x14ac:dyDescent="0.2">
      <c r="A14" s="27" t="s">
        <v>12</v>
      </c>
      <c r="B14" s="27" t="str">
        <f>VLOOKUP(A14,'Resin Conversion'!$A$2:$B$38,2,FALSE)</f>
        <v>FWB</v>
      </c>
      <c r="C14" s="32">
        <v>0.01</v>
      </c>
      <c r="D14" s="31">
        <v>393308</v>
      </c>
      <c r="E14" s="18">
        <f t="shared" si="0"/>
        <v>356903.81125226856</v>
      </c>
    </row>
    <row r="15" spans="1:19" x14ac:dyDescent="0.2">
      <c r="A15" s="27" t="s">
        <v>13</v>
      </c>
      <c r="B15" s="27" t="str">
        <f>VLOOKUP(A15,'Resin Conversion'!$A$2:$B$38,2,FALSE)</f>
        <v>FWB</v>
      </c>
      <c r="C15" s="32">
        <v>5.0000000000000001E-3</v>
      </c>
      <c r="D15" s="31">
        <v>202512</v>
      </c>
      <c r="E15" s="18">
        <f t="shared" si="0"/>
        <v>183767.69509981849</v>
      </c>
    </row>
    <row r="16" spans="1:19" x14ac:dyDescent="0.2">
      <c r="A16" s="27" t="s">
        <v>26</v>
      </c>
      <c r="B16" s="27" t="str">
        <f>VLOOKUP(A16,'Resin Conversion'!$A$2:$B$38,2,FALSE)</f>
        <v>FWB</v>
      </c>
      <c r="C16" s="32">
        <v>1E-3</v>
      </c>
      <c r="D16" s="31">
        <v>22059</v>
      </c>
      <c r="E16" s="18">
        <f t="shared" si="0"/>
        <v>20017.241379310344</v>
      </c>
    </row>
    <row r="17" spans="1:5" x14ac:dyDescent="0.2">
      <c r="A17" s="27" t="s">
        <v>14</v>
      </c>
      <c r="B17" s="27" t="str">
        <f>VLOOKUP(A17,'Resin Conversion'!$A$2:$B$38,2,FALSE)</f>
        <v>FWB</v>
      </c>
      <c r="C17" s="32">
        <v>2.4E-2</v>
      </c>
      <c r="D17" s="31">
        <v>936713</v>
      </c>
      <c r="E17" s="18">
        <f t="shared" si="0"/>
        <v>850011.79673321231</v>
      </c>
    </row>
    <row r="18" spans="1:5" x14ac:dyDescent="0.2">
      <c r="A18" s="27" t="s">
        <v>15</v>
      </c>
      <c r="B18" s="27" t="str">
        <f>VLOOKUP(A18,'Resin Conversion'!$A$2:$B$38,2,FALSE)</f>
        <v>DP</v>
      </c>
      <c r="C18" s="32">
        <v>1.8000000000000002E-2</v>
      </c>
      <c r="D18" s="31">
        <v>687944</v>
      </c>
      <c r="E18" s="18">
        <f t="shared" si="0"/>
        <v>624268.60254083481</v>
      </c>
    </row>
    <row r="19" spans="1:5" x14ac:dyDescent="0.2">
      <c r="A19" s="27" t="s">
        <v>16</v>
      </c>
      <c r="B19" s="27" t="str">
        <f>VLOOKUP(A19,'Resin Conversion'!$A$2:$B$38,2,FALSE)</f>
        <v>RC</v>
      </c>
      <c r="C19" s="32">
        <v>0.01</v>
      </c>
      <c r="D19" s="31">
        <v>405956</v>
      </c>
      <c r="E19" s="18">
        <f t="shared" si="0"/>
        <v>368381.12522686023</v>
      </c>
    </row>
    <row r="20" spans="1:5" x14ac:dyDescent="0.2">
      <c r="A20" s="27" t="s">
        <v>81</v>
      </c>
      <c r="B20" s="27" t="s">
        <v>87</v>
      </c>
      <c r="C20" s="33">
        <v>1</v>
      </c>
      <c r="D20" s="31">
        <v>39304457</v>
      </c>
      <c r="E20" s="18">
        <f>D20/1.102</f>
        <v>35666476.406533569</v>
      </c>
    </row>
    <row r="22" spans="1:5" x14ac:dyDescent="0.2">
      <c r="B22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opLeftCell="E1" zoomScale="140" workbookViewId="0">
      <selection activeCell="R27" sqref="R27"/>
    </sheetView>
  </sheetViews>
  <sheetFormatPr baseColWidth="10" defaultColWidth="8.83203125" defaultRowHeight="15" x14ac:dyDescent="0.2"/>
  <cols>
    <col min="1" max="1" width="40.1640625" bestFit="1" customWidth="1"/>
    <col min="2" max="2" width="18.83203125" customWidth="1"/>
    <col min="3" max="3" width="22" bestFit="1" customWidth="1"/>
    <col min="4" max="4" width="16.33203125" bestFit="1" customWidth="1"/>
    <col min="5" max="5" width="9.33203125" bestFit="1" customWidth="1"/>
    <col min="8" max="9" width="9.6640625" bestFit="1" customWidth="1"/>
    <col min="10" max="10" width="9" bestFit="1" customWidth="1"/>
    <col min="11" max="11" width="9.6640625" bestFit="1" customWidth="1"/>
    <col min="12" max="12" width="10.6640625" bestFit="1" customWidth="1"/>
    <col min="13" max="13" width="9.6640625" bestFit="1" customWidth="1"/>
    <col min="14" max="14" width="11.6640625" bestFit="1" customWidth="1"/>
    <col min="15" max="15" width="10.6640625" bestFit="1" customWidth="1"/>
    <col min="18" max="18" width="10.83203125" bestFit="1" customWidth="1"/>
  </cols>
  <sheetData>
    <row r="1" spans="1:19" s="1" customFormat="1" x14ac:dyDescent="0.2">
      <c r="A1" s="20" t="s">
        <v>53</v>
      </c>
      <c r="B1" s="20" t="s">
        <v>52</v>
      </c>
      <c r="C1" s="20" t="s">
        <v>55</v>
      </c>
      <c r="D1" s="20" t="s">
        <v>54</v>
      </c>
      <c r="E1" s="20" t="s">
        <v>51</v>
      </c>
      <c r="G1" s="80" t="s">
        <v>80</v>
      </c>
      <c r="H1" s="81"/>
      <c r="I1" s="81"/>
      <c r="J1" s="81"/>
      <c r="K1" s="81"/>
      <c r="L1" s="81"/>
      <c r="M1" s="81"/>
      <c r="N1" s="81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0.10400000000000001</v>
      </c>
      <c r="D2" s="31">
        <v>3215943</v>
      </c>
      <c r="E2" s="18">
        <v>2918278.584392014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95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6.0000000000000001E-3</v>
      </c>
      <c r="D3" s="31">
        <v>197202</v>
      </c>
      <c r="E3" s="18">
        <v>178949.1833030853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139189</v>
      </c>
      <c r="E4" s="18">
        <v>126305.80762250449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6.0000000000000001E-3</v>
      </c>
      <c r="D5" s="31">
        <v>173738</v>
      </c>
      <c r="E5" s="18">
        <v>157656.98729582579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1.2E-2</v>
      </c>
      <c r="D6" s="31">
        <v>383130</v>
      </c>
      <c r="E6" s="18">
        <v>347667.87658802181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5.0000000000000001E-3</v>
      </c>
      <c r="D7" s="31">
        <v>157395</v>
      </c>
      <c r="E7" s="18">
        <v>142826.67876588021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3.0000000000000001E-3</v>
      </c>
      <c r="D8" s="31">
        <v>83192</v>
      </c>
      <c r="E8" s="18">
        <v>75491.833030852984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73394</v>
      </c>
      <c r="E9" s="18">
        <v>66600.725952813067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1.8000000000000002E-2</v>
      </c>
      <c r="D10" s="31">
        <v>543476</v>
      </c>
      <c r="E10" s="18">
        <v>493172.41379310342</v>
      </c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2.2000000000000002E-2</v>
      </c>
      <c r="D11" s="31">
        <v>682812</v>
      </c>
      <c r="E11" s="18">
        <v>619611.61524500907</v>
      </c>
      <c r="G11" s="83" t="s">
        <v>86</v>
      </c>
      <c r="H11" s="83"/>
      <c r="I11" s="83"/>
      <c r="J11" s="83"/>
      <c r="K11" s="83"/>
      <c r="L11" s="83"/>
      <c r="M11" s="83"/>
      <c r="N11" s="83"/>
      <c r="O11" s="83"/>
      <c r="P11" s="83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2.5000000000000001E-2</v>
      </c>
      <c r="D12" s="31">
        <v>782415</v>
      </c>
      <c r="E12" s="18">
        <v>709995.46279491822</v>
      </c>
      <c r="G12" s="84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30864279</v>
      </c>
      <c r="E13" s="18">
        <f>D13/1.102</f>
        <v>28007512.704174228</v>
      </c>
      <c r="G13" s="84"/>
      <c r="H13" s="18">
        <f>(E3*H3)+(H4*E11)+(H5*E12)</f>
        <v>264250.95462794916</v>
      </c>
      <c r="I13" s="18">
        <f t="shared" ref="I13:N13" si="0">(I4*$E$11)+(I5*$E$12)+(I6*$E$4)+(I7*SUM($E$6:$E$10))+(I8*$E$5)</f>
        <v>473520.1070780399</v>
      </c>
      <c r="J13" s="18">
        <f t="shared" si="0"/>
        <v>636241.1361161524</v>
      </c>
      <c r="K13" s="18">
        <f t="shared" si="0"/>
        <v>1013280.6987295824</v>
      </c>
      <c r="L13" s="18">
        <f t="shared" si="0"/>
        <v>55289.144283121583</v>
      </c>
      <c r="M13" s="18">
        <f t="shared" si="0"/>
        <v>165085.78312159711</v>
      </c>
      <c r="N13" s="18">
        <f t="shared" si="0"/>
        <v>310610.76043557166</v>
      </c>
      <c r="O13" s="18">
        <f>SUM(H13:N13)</f>
        <v>2918278.584392014</v>
      </c>
      <c r="P13" s="11">
        <f>O13-E2</f>
        <v>0</v>
      </c>
    </row>
    <row r="17" spans="2:15" x14ac:dyDescent="0.2">
      <c r="B17" s="4"/>
    </row>
    <row r="25" spans="2:15" x14ac:dyDescent="0.2">
      <c r="H25" s="1" t="s">
        <v>65</v>
      </c>
      <c r="I25" s="1" t="s">
        <v>66</v>
      </c>
      <c r="J25" s="1" t="s">
        <v>67</v>
      </c>
      <c r="K25" s="1" t="s">
        <v>68</v>
      </c>
      <c r="L25" s="1" t="s">
        <v>69</v>
      </c>
      <c r="M25" s="1" t="s">
        <v>70</v>
      </c>
      <c r="N25" s="1" t="s">
        <v>71</v>
      </c>
      <c r="O25" s="1" t="s">
        <v>72</v>
      </c>
    </row>
    <row r="26" spans="2:15" ht="16" x14ac:dyDescent="0.2">
      <c r="G26" s="2" t="s">
        <v>73</v>
      </c>
      <c r="H26" s="7">
        <f>'[1]CalRecycle Converted Resin Da'!B60</f>
        <v>294534.12166263309</v>
      </c>
      <c r="I26" s="7">
        <f>'[1]CalRecycle Converted Resin Da'!C60</f>
        <v>600504.021879412</v>
      </c>
      <c r="J26" s="7">
        <f>'[1]CalRecycle Converted Resin Da'!D60</f>
        <v>57591.64996714583</v>
      </c>
      <c r="K26" s="7">
        <f>'[1]CalRecycle Converted Resin Da'!E60</f>
        <v>485506.62166816817</v>
      </c>
      <c r="L26" s="7">
        <f>'[1]CalRecycle Converted Resin Da'!F60</f>
        <v>1060038.8886096161</v>
      </c>
      <c r="M26" s="7">
        <f>'[1]CalRecycle Converted Resin Da'!G60</f>
        <v>164344.37880972572</v>
      </c>
      <c r="N26" s="7">
        <f>'[1]CalRecycle Converted Resin Da'!H60</f>
        <v>275200.47330868576</v>
      </c>
      <c r="O26" s="7">
        <f>'[1]CalRecycle Converted Resin Da'!I60</f>
        <v>2937720.1559053869</v>
      </c>
    </row>
    <row r="27" spans="2:15" ht="16" x14ac:dyDescent="0.2">
      <c r="G27" s="2" t="s">
        <v>75</v>
      </c>
      <c r="H27" s="7">
        <f>H26-H13</f>
        <v>30283.167034683924</v>
      </c>
      <c r="I27" s="7">
        <f>I26-J13</f>
        <v>-35737.114236740395</v>
      </c>
      <c r="J27" s="7">
        <f>J26-L13</f>
        <v>2302.5056840242469</v>
      </c>
      <c r="K27" s="7">
        <f>K26-I13</f>
        <v>11986.514590128267</v>
      </c>
      <c r="L27" s="7">
        <f>L26-K13</f>
        <v>46758.189880033722</v>
      </c>
      <c r="M27" s="7">
        <f>M26-M13</f>
        <v>-741.40431187138893</v>
      </c>
      <c r="N27" s="7">
        <f>N26-N13</f>
        <v>-35410.287126885902</v>
      </c>
      <c r="O27" s="7">
        <f>O26-O13</f>
        <v>19441.571513372939</v>
      </c>
    </row>
    <row r="28" spans="2:15" ht="16" x14ac:dyDescent="0.2">
      <c r="G28" s="2" t="s">
        <v>74</v>
      </c>
      <c r="H28" s="7">
        <f>'[2]CalRecycle Converted Resin Da'!B60</f>
        <v>237214.38662228224</v>
      </c>
      <c r="I28" s="7">
        <f>'[2]CalRecycle Converted Resin Da'!C60</f>
        <v>554653.98065032752</v>
      </c>
      <c r="J28" s="7">
        <f>'[2]CalRecycle Converted Resin Da'!D60</f>
        <v>54395.120273566827</v>
      </c>
      <c r="K28" s="7">
        <f>'[2]CalRecycle Converted Resin Da'!E60</f>
        <v>444942.1833056364</v>
      </c>
      <c r="L28" s="7">
        <f>'[2]CalRecycle Converted Resin Da'!F60</f>
        <v>1006707.6335621261</v>
      </c>
      <c r="M28" s="7">
        <f>'[2]CalRecycle Converted Resin Da'!G60</f>
        <v>151245.04294803712</v>
      </c>
      <c r="N28" s="7">
        <f>'[2]CalRecycle Converted Resin Da'!H60</f>
        <v>260340.5691689128</v>
      </c>
      <c r="O28" s="7">
        <f>'[2]CalRecycle Converted Resin Da'!I60</f>
        <v>2709498.9165308895</v>
      </c>
    </row>
    <row r="29" spans="2:15" ht="16" x14ac:dyDescent="0.2">
      <c r="G29" s="6" t="s">
        <v>75</v>
      </c>
      <c r="H29" s="8">
        <f>H28-H13</f>
        <v>-27036.568005666923</v>
      </c>
      <c r="I29" s="8">
        <f>I28-J13</f>
        <v>-81587.155465824879</v>
      </c>
      <c r="J29" s="8">
        <f>J28-L13</f>
        <v>-894.02400955475605</v>
      </c>
      <c r="K29" s="8">
        <f>K28-I13</f>
        <v>-28577.923772403505</v>
      </c>
      <c r="L29" s="8">
        <f>L28-K13</f>
        <v>-6573.0651674562832</v>
      </c>
      <c r="M29" s="8">
        <f>M28-M13</f>
        <v>-13840.740173559985</v>
      </c>
      <c r="N29" s="8">
        <f>N28-N13</f>
        <v>-50270.191266658861</v>
      </c>
      <c r="O29" s="8">
        <f>O28-O13</f>
        <v>-208779.6678611245</v>
      </c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topLeftCell="E1" zoomScale="162" workbookViewId="0">
      <selection activeCell="H12" sqref="H12:O12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164062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80" t="s">
        <v>80</v>
      </c>
      <c r="H1" s="81"/>
      <c r="I1" s="81"/>
      <c r="J1" s="81"/>
      <c r="K1" s="81"/>
      <c r="L1" s="81"/>
      <c r="M1" s="81"/>
      <c r="N1" s="81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9.6000000000000002E-2</v>
      </c>
      <c r="D2" s="31">
        <v>3807952</v>
      </c>
      <c r="E2" s="18">
        <f>D2/1.102</f>
        <v>3455491.8330308525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s="65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199644</v>
      </c>
      <c r="E3" s="18">
        <f t="shared" ref="E3:E12" si="0">D3/1.102</f>
        <v>181165.15426497275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4.0000000000000001E-3</v>
      </c>
      <c r="D4" s="31">
        <v>157779</v>
      </c>
      <c r="E4" s="18">
        <f t="shared" si="0"/>
        <v>143175.13611615243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4.0000000000000001E-3</v>
      </c>
      <c r="D5" s="31">
        <v>163008</v>
      </c>
      <c r="E5" s="18">
        <f t="shared" si="0"/>
        <v>147920.14519056259</v>
      </c>
      <c r="F5" s="2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8.9999999999999993E-3</v>
      </c>
      <c r="D6" s="31">
        <v>361997</v>
      </c>
      <c r="E6" s="18">
        <f t="shared" si="0"/>
        <v>328490.92558983661</v>
      </c>
      <c r="F6" s="2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3.0000000000000001E-3</v>
      </c>
      <c r="D7" s="31">
        <v>123405</v>
      </c>
      <c r="E7" s="18">
        <f t="shared" si="0"/>
        <v>111982.75862068965</v>
      </c>
      <c r="F7" s="2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5.0000000000000001E-3</v>
      </c>
      <c r="D8" s="31">
        <v>194863</v>
      </c>
      <c r="E8" s="18">
        <f t="shared" si="0"/>
        <v>176826.67876588021</v>
      </c>
      <c r="F8" s="2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3.0000000000000001E-3</v>
      </c>
      <c r="D9" s="31">
        <v>113566</v>
      </c>
      <c r="E9" s="18">
        <f t="shared" si="0"/>
        <v>103054.44646098003</v>
      </c>
      <c r="F9" s="2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ht="16" x14ac:dyDescent="0.2">
      <c r="A10" s="27" t="s">
        <v>14</v>
      </c>
      <c r="B10" s="27" t="str">
        <f>VLOOKUP(A10,'Resin Conversion'!$A$2:$B$38,2,FALSE)</f>
        <v>FWB</v>
      </c>
      <c r="C10" s="32">
        <v>1.4E-2</v>
      </c>
      <c r="D10" s="31">
        <v>554002</v>
      </c>
      <c r="E10" s="18">
        <f t="shared" si="0"/>
        <v>502724.13793103443</v>
      </c>
      <c r="F10" s="2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2.1000000000000001E-2</v>
      </c>
      <c r="D11" s="31">
        <v>834970</v>
      </c>
      <c r="E11" s="18">
        <f t="shared" si="0"/>
        <v>757686.02540834842</v>
      </c>
      <c r="G11" s="83" t="s">
        <v>86</v>
      </c>
      <c r="H11" s="83"/>
      <c r="I11" s="83"/>
      <c r="J11" s="83"/>
      <c r="K11" s="83"/>
      <c r="L11" s="83"/>
      <c r="M11" s="83"/>
      <c r="N11" s="83"/>
      <c r="O11" s="83"/>
      <c r="P11" s="83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2.8000000000000001E-2</v>
      </c>
      <c r="D12" s="31">
        <v>1104719</v>
      </c>
      <c r="E12" s="18">
        <f t="shared" si="0"/>
        <v>1002467.3321234119</v>
      </c>
      <c r="G12" s="84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39722818</v>
      </c>
      <c r="E13" s="18">
        <f>D13/1.102</f>
        <v>36046114.337568052</v>
      </c>
      <c r="G13" s="84"/>
      <c r="H13" s="18">
        <f>(E3*H3)+(H4*E11)+(H5*E12)</f>
        <v>296216.09800362971</v>
      </c>
      <c r="I13" s="18">
        <f t="shared" ref="I13:N13" si="1">(I4*$E$11)+(I5*$E$12)+(I6*$E$4)+(I7*SUM($E$6:$E$10))+(I8*$E$5)</f>
        <v>557770.84392014518</v>
      </c>
      <c r="J13" s="18">
        <f t="shared" si="1"/>
        <v>773778.69328493648</v>
      </c>
      <c r="K13" s="18">
        <f t="shared" si="1"/>
        <v>1152813.5117967329</v>
      </c>
      <c r="L13" s="18">
        <f t="shared" si="1"/>
        <v>69325.202359346629</v>
      </c>
      <c r="M13" s="18">
        <f t="shared" si="1"/>
        <v>199715.3275862069</v>
      </c>
      <c r="N13" s="18">
        <f t="shared" si="1"/>
        <v>405873.06352087116</v>
      </c>
      <c r="O13" s="18">
        <f>SUM(H13:N13)</f>
        <v>3455492.7404718692</v>
      </c>
      <c r="P13" s="18">
        <f>O13-E2</f>
        <v>0.90744101675227284</v>
      </c>
    </row>
  </sheetData>
  <mergeCells count="3">
    <mergeCell ref="G1:N1"/>
    <mergeCell ref="G11:P11"/>
    <mergeCell ref="G12:G13"/>
  </mergeCells>
  <hyperlinks>
    <hyperlink ref="S2" r:id="rId1" xr:uid="{70A1F3B6-E1FD-1A47-95F0-E535416C5D63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37A-3A4C-2D46-B2A4-2734860FEA04}">
  <dimension ref="A1:S14"/>
  <sheetViews>
    <sheetView zoomScale="119" workbookViewId="0">
      <selection activeCell="H14" sqref="H14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164062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80" t="s">
        <v>80</v>
      </c>
      <c r="H1" s="81"/>
      <c r="I1" s="81"/>
      <c r="J1" s="81"/>
      <c r="K1" s="81"/>
      <c r="L1" s="81"/>
      <c r="M1" s="81"/>
      <c r="N1" s="81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9.5000000000000001E-2</v>
      </c>
      <c r="D2" s="31">
        <v>3809699</v>
      </c>
      <c r="E2" s="18">
        <f>D2/1.102</f>
        <v>3457077.1324863881</v>
      </c>
      <c r="F2" s="3"/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216134</v>
      </c>
      <c r="E3" s="18">
        <f t="shared" ref="E3:E12" si="0">D3/1.102</f>
        <v>196128.85662431939</v>
      </c>
      <c r="F3" s="3"/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189549</v>
      </c>
      <c r="E4" s="18">
        <f t="shared" si="0"/>
        <v>172004.53720508167</v>
      </c>
      <c r="F4" s="3"/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5.0000000000000001E-3</v>
      </c>
      <c r="D5" s="31">
        <v>206470</v>
      </c>
      <c r="E5" s="18">
        <f t="shared" si="0"/>
        <v>187359.34664246821</v>
      </c>
      <c r="F5" s="3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0.01</v>
      </c>
      <c r="D6" s="31">
        <v>390460</v>
      </c>
      <c r="E6" s="18">
        <f t="shared" si="0"/>
        <v>354319.41923774953</v>
      </c>
      <c r="F6" s="3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4.0000000000000001E-3</v>
      </c>
      <c r="D7" s="31">
        <v>147038</v>
      </c>
      <c r="E7" s="18">
        <f t="shared" si="0"/>
        <v>133428.3121597096</v>
      </c>
      <c r="F7" s="3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7.0000000000000001E-3</v>
      </c>
      <c r="D8" s="31">
        <v>290331</v>
      </c>
      <c r="E8" s="18">
        <f t="shared" si="0"/>
        <v>263458.2577132486</v>
      </c>
      <c r="F8" s="3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93073</v>
      </c>
      <c r="E9" s="18">
        <f t="shared" si="0"/>
        <v>84458.257713248633</v>
      </c>
      <c r="F9" s="3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2.1000000000000001E-2</v>
      </c>
      <c r="D10" s="31">
        <v>826757</v>
      </c>
      <c r="E10" s="18">
        <f t="shared" si="0"/>
        <v>750233.21234119777</v>
      </c>
      <c r="F10" s="3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1.4E-2</v>
      </c>
      <c r="D11" s="31">
        <v>561543</v>
      </c>
      <c r="E11" s="18">
        <f t="shared" si="0"/>
        <v>509567.15063520864</v>
      </c>
      <c r="F11" s="3"/>
      <c r="G11" s="83" t="s">
        <v>86</v>
      </c>
      <c r="H11" s="83"/>
      <c r="I11" s="83"/>
      <c r="J11" s="83"/>
      <c r="K11" s="83"/>
      <c r="L11" s="83"/>
      <c r="M11" s="83"/>
      <c r="N11" s="83"/>
      <c r="O11" s="83"/>
      <c r="P11" s="83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2.1999999999999999E-2</v>
      </c>
      <c r="D12" s="31">
        <v>888343</v>
      </c>
      <c r="E12" s="18">
        <f t="shared" si="0"/>
        <v>806118.87477313972</v>
      </c>
      <c r="F12" s="3"/>
      <c r="G12" s="84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40235328</v>
      </c>
      <c r="E13" s="18">
        <f>D13/1.102</f>
        <v>36511186.932849362</v>
      </c>
      <c r="G13" s="84"/>
      <c r="H13" s="18">
        <f>(E3*H3)+(H4*E11)+(H5*E12)</f>
        <v>284058.45553539018</v>
      </c>
      <c r="I13" s="18">
        <f t="shared" ref="I13:N13" si="1">(I4*$E$11)+(I5*$E$12)+(I6*$E$4)+(I7*SUM($E$6:$E$10))+(I8*$E$5)</f>
        <v>596432.02540834842</v>
      </c>
      <c r="J13" s="18">
        <f t="shared" si="1"/>
        <v>693423.54627949174</v>
      </c>
      <c r="K13" s="18">
        <f t="shared" si="1"/>
        <v>1334541.6515426496</v>
      </c>
      <c r="L13" s="18">
        <f t="shared" si="1"/>
        <v>63493.13883847549</v>
      </c>
      <c r="M13" s="18">
        <f t="shared" si="1"/>
        <v>186571.11070780398</v>
      </c>
      <c r="N13" s="18">
        <f t="shared" si="1"/>
        <v>298556.29673321231</v>
      </c>
      <c r="O13" s="18">
        <f>SUM(H13:N13)</f>
        <v>3457076.2250453718</v>
      </c>
      <c r="P13" s="18">
        <f>O13-E2</f>
        <v>-0.90744101628661156</v>
      </c>
    </row>
    <row r="14" spans="1:19" x14ac:dyDescent="0.2">
      <c r="C14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zoomScale="117" workbookViewId="0">
      <selection activeCell="H7" sqref="H7"/>
    </sheetView>
  </sheetViews>
  <sheetFormatPr baseColWidth="10" defaultColWidth="8.83203125" defaultRowHeight="15" x14ac:dyDescent="0.2"/>
  <cols>
    <col min="2" max="3" width="9" bestFit="1" customWidth="1"/>
    <col min="4" max="4" width="9.1640625" bestFit="1" customWidth="1"/>
    <col min="5" max="5" width="14.5" bestFit="1" customWidth="1"/>
    <col min="6" max="6" width="9" bestFit="1" customWidth="1"/>
    <col min="7" max="7" width="15.1640625" bestFit="1" customWidth="1"/>
    <col min="8" max="8" width="9" bestFit="1" customWidth="1"/>
    <col min="9" max="9" width="20" bestFit="1" customWidth="1"/>
    <col min="10" max="10" width="14.5" bestFit="1" customWidth="1"/>
    <col min="11" max="11" width="17.83203125" bestFit="1" customWidth="1"/>
  </cols>
  <sheetData>
    <row r="1" spans="1:11" s="1" customFormat="1" x14ac:dyDescent="0.2">
      <c r="A1" s="16" t="s">
        <v>0</v>
      </c>
      <c r="B1" s="16" t="s">
        <v>101</v>
      </c>
      <c r="C1" s="16" t="s">
        <v>102</v>
      </c>
      <c r="D1" s="16" t="s">
        <v>103</v>
      </c>
      <c r="E1" s="16" t="s">
        <v>104</v>
      </c>
      <c r="F1" s="16" t="s">
        <v>105</v>
      </c>
      <c r="G1" s="16" t="s">
        <v>106</v>
      </c>
      <c r="H1" s="16" t="s">
        <v>107</v>
      </c>
      <c r="I1" s="16" t="s">
        <v>108</v>
      </c>
      <c r="J1" s="16" t="s">
        <v>109</v>
      </c>
      <c r="K1" s="16" t="s">
        <v>76</v>
      </c>
    </row>
    <row r="2" spans="1:11" x14ac:dyDescent="0.2">
      <c r="A2" s="21">
        <v>2021</v>
      </c>
      <c r="B2" s="22">
        <f>'2021 Raw + Conversion'!H13</f>
        <v>454817.93284936476</v>
      </c>
      <c r="C2" s="22">
        <f>'2021 Raw + Conversion'!I13</f>
        <v>729262.6751361161</v>
      </c>
      <c r="D2" s="22">
        <f>'2021 Raw + Conversion'!J13</f>
        <v>1198781.1270417422</v>
      </c>
      <c r="E2" s="22">
        <f>'2021 Raw + Conversion'!K13</f>
        <v>1597332.2686025405</v>
      </c>
      <c r="F2" s="22">
        <f>'2021 Raw + Conversion'!L13</f>
        <v>103041.43194192376</v>
      </c>
      <c r="G2" s="22">
        <f>'2021 Raw + Conversion'!N13</f>
        <v>525561.81034482759</v>
      </c>
      <c r="H2" s="22">
        <f>'2021 Raw + Conversion'!M13</f>
        <v>332491.32032667875</v>
      </c>
      <c r="I2" s="22">
        <f>'2021 Raw + Conversion'!O13</f>
        <v>4941288.5662431931</v>
      </c>
      <c r="J2" s="22">
        <f>'2021 Raw + Conversion'!E18</f>
        <v>36187824.863883846</v>
      </c>
      <c r="K2" s="23">
        <f>I2/J2</f>
        <v>0.13654560849758879</v>
      </c>
    </row>
    <row r="3" spans="1:11" x14ac:dyDescent="0.2">
      <c r="A3" s="21">
        <v>2018</v>
      </c>
      <c r="B3" s="22">
        <f>'2018 Raw + Conversion'!H13</f>
        <v>331379.22323049</v>
      </c>
      <c r="C3" s="22">
        <f>'2018 Raw + Conversion'!I13</f>
        <v>683556.7386569872</v>
      </c>
      <c r="D3" s="22">
        <f>'2018 Raw + Conversion'!J13</f>
        <v>853168.81488203269</v>
      </c>
      <c r="E3" s="22">
        <f>'2018 Raw + Conversion'!K13</f>
        <v>1774490.3901996366</v>
      </c>
      <c r="F3" s="22">
        <f>'2018 Raw + Conversion'!L13</f>
        <v>57780.284936479125</v>
      </c>
      <c r="G3" s="22">
        <f>'2018 Raw + Conversion'!N13</f>
        <v>245636.87840290379</v>
      </c>
      <c r="H3" s="22">
        <f>'2018 Raw + Conversion'!M13</f>
        <v>159296.19963702356</v>
      </c>
      <c r="I3" s="22">
        <f>'2018 Raw + Conversion'!O13</f>
        <v>4105308.5299455533</v>
      </c>
      <c r="J3" s="22">
        <f>'2018 Raw + Conversion'!E20</f>
        <v>35666476.406533569</v>
      </c>
      <c r="K3" s="23">
        <f>I3/J3</f>
        <v>0.11510272231976136</v>
      </c>
    </row>
    <row r="4" spans="1:11" x14ac:dyDescent="0.2">
      <c r="A4" s="21">
        <v>2014</v>
      </c>
      <c r="B4" s="22">
        <f>'2014 Raw + Conversion'!H13</f>
        <v>264250.95462794916</v>
      </c>
      <c r="C4" s="22">
        <f>'2014 Raw + Conversion'!I13</f>
        <v>473520.1070780399</v>
      </c>
      <c r="D4" s="22">
        <f>'2014 Raw + Conversion'!J13</f>
        <v>636241.1361161524</v>
      </c>
      <c r="E4" s="22">
        <f>'2014 Raw + Conversion'!K13</f>
        <v>1013280.6987295824</v>
      </c>
      <c r="F4" s="22">
        <f>'2014 Raw + Conversion'!L13</f>
        <v>55289.144283121583</v>
      </c>
      <c r="G4" s="22">
        <f>'2014 Raw + Conversion'!N13</f>
        <v>310610.76043557166</v>
      </c>
      <c r="H4" s="22">
        <f>'2014 Raw + Conversion'!M13</f>
        <v>165085.78312159711</v>
      </c>
      <c r="I4" s="22">
        <f>'2014 Raw + Conversion'!$O$13</f>
        <v>2918278.584392014</v>
      </c>
      <c r="J4" s="22">
        <f>'2014 Raw + Conversion'!E13</f>
        <v>28007512.704174228</v>
      </c>
      <c r="K4" s="23">
        <f>I4/J4</f>
        <v>0.10419627816350414</v>
      </c>
    </row>
    <row r="5" spans="1:11" x14ac:dyDescent="0.2">
      <c r="A5" s="21">
        <v>2008</v>
      </c>
      <c r="B5" s="22">
        <f>'2008 Raw + Conversion'!H13</f>
        <v>296216.09800362971</v>
      </c>
      <c r="C5" s="22">
        <f>'2008 Raw + Conversion'!I13</f>
        <v>557770.84392014518</v>
      </c>
      <c r="D5" s="22">
        <f>'2008 Raw + Conversion'!J13</f>
        <v>773778.69328493648</v>
      </c>
      <c r="E5" s="22">
        <f>'2008 Raw + Conversion'!K13</f>
        <v>1152813.5117967329</v>
      </c>
      <c r="F5" s="22">
        <f>'2008 Raw + Conversion'!L13</f>
        <v>69325.202359346629</v>
      </c>
      <c r="G5" s="22">
        <f>'2008 Raw + Conversion'!N13</f>
        <v>405873.06352087116</v>
      </c>
      <c r="H5" s="22">
        <f>'2008 Raw + Conversion'!M13</f>
        <v>199715.3275862069</v>
      </c>
      <c r="I5" s="22">
        <f>'2008 Raw + Conversion'!O13</f>
        <v>3455492.7404718692</v>
      </c>
      <c r="J5" s="22">
        <f>'2008 Raw + Conversion'!E13</f>
        <v>36046114.337568052</v>
      </c>
      <c r="K5" s="23">
        <f>I5/J5</f>
        <v>9.5863113236326805E-2</v>
      </c>
    </row>
    <row r="6" spans="1:11" x14ac:dyDescent="0.2">
      <c r="A6" s="21">
        <v>2003</v>
      </c>
      <c r="B6" s="22">
        <f>'2003 Raw + Converion'!H13</f>
        <v>284058.45553539018</v>
      </c>
      <c r="C6" s="22">
        <f>'2003 Raw + Converion'!I13</f>
        <v>596432.02540834842</v>
      </c>
      <c r="D6" s="22">
        <f>'2003 Raw + Converion'!J13</f>
        <v>693423.54627949174</v>
      </c>
      <c r="E6" s="22">
        <f>'2003 Raw + Converion'!K13</f>
        <v>1334541.6515426496</v>
      </c>
      <c r="F6" s="22">
        <f>'2003 Raw + Converion'!L13</f>
        <v>63493.13883847549</v>
      </c>
      <c r="G6" s="22">
        <f>'2003 Raw + Converion'!N13</f>
        <v>298556.29673321231</v>
      </c>
      <c r="H6" s="22">
        <f>'2003 Raw + Converion'!M13</f>
        <v>186571.11070780398</v>
      </c>
      <c r="I6" s="22">
        <f>'2003 Raw + Converion'!O13</f>
        <v>3457076.2250453718</v>
      </c>
      <c r="J6" s="22">
        <f>'2003 Raw + Converion'!E13</f>
        <v>36511186.932849362</v>
      </c>
      <c r="K6" s="23">
        <f>I6/J6</f>
        <v>9.4685396873116084E-2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6BF7-0EC3-D54C-A9FE-E19A5EBA9B2D}">
  <dimension ref="A1:P970"/>
  <sheetViews>
    <sheetView topLeftCell="D1" zoomScale="115" workbookViewId="0">
      <selection activeCell="M26" sqref="M26"/>
    </sheetView>
  </sheetViews>
  <sheetFormatPr baseColWidth="10" defaultRowHeight="15" x14ac:dyDescent="0.2"/>
  <cols>
    <col min="2" max="3" width="12.1640625" bestFit="1" customWidth="1"/>
    <col min="4" max="4" width="17.6640625" bestFit="1" customWidth="1"/>
    <col min="5" max="5" width="22.5" bestFit="1" customWidth="1"/>
    <col min="6" max="6" width="22.6640625" bestFit="1" customWidth="1"/>
    <col min="7" max="7" width="16.83203125" bestFit="1" customWidth="1"/>
    <col min="14" max="14" width="12.83203125" bestFit="1" customWidth="1"/>
  </cols>
  <sheetData>
    <row r="1" spans="1:16" x14ac:dyDescent="0.2">
      <c r="A1" s="1" t="s">
        <v>119</v>
      </c>
      <c r="B1" s="1" t="s">
        <v>120</v>
      </c>
      <c r="C1" s="1" t="s">
        <v>112</v>
      </c>
      <c r="D1" s="1" t="s">
        <v>113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111</v>
      </c>
      <c r="K1" s="17" t="s">
        <v>0</v>
      </c>
      <c r="L1" s="17" t="s">
        <v>184</v>
      </c>
      <c r="M1" s="17" t="s">
        <v>185</v>
      </c>
      <c r="N1" s="17" t="s">
        <v>186</v>
      </c>
      <c r="O1" s="17" t="s">
        <v>187</v>
      </c>
      <c r="P1" s="1" t="s">
        <v>111</v>
      </c>
    </row>
    <row r="2" spans="1:16" x14ac:dyDescent="0.2">
      <c r="A2">
        <v>2021</v>
      </c>
      <c r="B2" t="s">
        <v>125</v>
      </c>
      <c r="C2" t="s">
        <v>114</v>
      </c>
      <c r="D2">
        <v>1666341</v>
      </c>
      <c r="E2">
        <v>1173876.977656184</v>
      </c>
      <c r="F2">
        <v>2621.095020238763</v>
      </c>
      <c r="G2">
        <v>3017.4773139745912</v>
      </c>
      <c r="H2">
        <v>1179515.5499903981</v>
      </c>
      <c r="I2">
        <f>SUM(E2:G2)-H2</f>
        <v>0</v>
      </c>
      <c r="K2" s="14">
        <v>2021</v>
      </c>
      <c r="L2" s="71">
        <f>SUMIF($A$2:$A$970,$K2,E$2:E$970)</f>
        <v>35668740.30103334</v>
      </c>
      <c r="M2" s="71">
        <f>SUMIF($A$2:$A$970,$K2,F$2:F$970)</f>
        <v>187934.86990599078</v>
      </c>
      <c r="N2" s="71">
        <f>SUMIF($A$2:$A$970,$K2,G$2:G$970)</f>
        <v>567791.47912885668</v>
      </c>
      <c r="O2" s="71">
        <f>SUMIF($A$2:$A$970,$K2,H$2:H$970)</f>
        <v>36424466.650068201</v>
      </c>
      <c r="P2" s="69" t="b">
        <f t="shared" ref="P2:P18" si="0">O2=SUM(L2:N2)</f>
        <v>1</v>
      </c>
    </row>
    <row r="3" spans="1:16" x14ac:dyDescent="0.2">
      <c r="A3">
        <v>2021</v>
      </c>
      <c r="B3" t="s">
        <v>126</v>
      </c>
      <c r="C3" t="s">
        <v>115</v>
      </c>
      <c r="D3">
        <v>1195</v>
      </c>
      <c r="E3">
        <v>688.82338318845132</v>
      </c>
      <c r="F3">
        <v>324.79853314538661</v>
      </c>
      <c r="G3">
        <v>0</v>
      </c>
      <c r="H3">
        <v>1013.621916333838</v>
      </c>
      <c r="I3">
        <f t="shared" ref="I3:I66" si="1">SUM(E3:G3)-H3</f>
        <v>0</v>
      </c>
      <c r="K3" s="14">
        <v>2020</v>
      </c>
      <c r="L3" s="71">
        <f t="shared" ref="L3:L18" si="2">SUMIF($A$2:$A$970,$K3,E$2:E$970)</f>
        <v>35040657.225059658</v>
      </c>
      <c r="M3" s="71">
        <f t="shared" ref="M3:M18" si="3">SUMIF($A$2:$A$970,$K3,F$2:F$970)</f>
        <v>183946.94603198333</v>
      </c>
      <c r="N3" s="71">
        <f t="shared" ref="N3:N18" si="4">SUMIF($A$2:$A$970,$K3,G$2:G$970)</f>
        <v>597710.03629764053</v>
      </c>
      <c r="O3" s="71">
        <f t="shared" ref="O3:O18" si="5">SUMIF($A$2:$A$970,$K3,H$2:H$970)</f>
        <v>35822314.207389295</v>
      </c>
      <c r="P3" s="69" t="b">
        <f t="shared" si="0"/>
        <v>1</v>
      </c>
    </row>
    <row r="4" spans="1:16" x14ac:dyDescent="0.2">
      <c r="A4">
        <v>2021</v>
      </c>
      <c r="B4" t="s">
        <v>127</v>
      </c>
      <c r="C4" t="s">
        <v>115</v>
      </c>
      <c r="D4">
        <v>40047</v>
      </c>
      <c r="E4">
        <v>32991.134301270416</v>
      </c>
      <c r="F4">
        <v>0</v>
      </c>
      <c r="G4">
        <v>0.95281306715063518</v>
      </c>
      <c r="H4">
        <v>32992.08711433757</v>
      </c>
      <c r="I4">
        <f t="shared" si="1"/>
        <v>0</v>
      </c>
      <c r="K4" s="14">
        <v>2019</v>
      </c>
      <c r="L4" s="71">
        <f t="shared" si="2"/>
        <v>36585566.098003618</v>
      </c>
      <c r="M4" s="71">
        <f t="shared" si="3"/>
        <v>387659.38294010889</v>
      </c>
      <c r="N4" s="71">
        <f t="shared" si="4"/>
        <v>586697.7676950997</v>
      </c>
      <c r="O4" s="71">
        <f t="shared" si="5"/>
        <v>37559923.248638846</v>
      </c>
      <c r="P4" s="69" t="b">
        <f t="shared" si="0"/>
        <v>1</v>
      </c>
    </row>
    <row r="5" spans="1:16" x14ac:dyDescent="0.2">
      <c r="A5">
        <v>2021</v>
      </c>
      <c r="B5" t="s">
        <v>128</v>
      </c>
      <c r="C5" t="s">
        <v>116</v>
      </c>
      <c r="D5">
        <v>207403</v>
      </c>
      <c r="E5">
        <v>160837.03989174351</v>
      </c>
      <c r="F5">
        <v>95.48052528768028</v>
      </c>
      <c r="G5">
        <v>17.522686025408351</v>
      </c>
      <c r="H5">
        <v>160950.04310305661</v>
      </c>
      <c r="I5">
        <f t="shared" si="1"/>
        <v>0</v>
      </c>
      <c r="K5" s="14">
        <v>2018</v>
      </c>
      <c r="L5" s="71">
        <f t="shared" si="2"/>
        <v>35830732.223230474</v>
      </c>
      <c r="M5" s="71">
        <f t="shared" si="3"/>
        <v>384732.1960072596</v>
      </c>
      <c r="N5" s="71">
        <f t="shared" si="4"/>
        <v>614025.09981851175</v>
      </c>
      <c r="O5" s="71">
        <f t="shared" si="5"/>
        <v>36829489.519056246</v>
      </c>
      <c r="P5" s="69" t="b">
        <f t="shared" si="0"/>
        <v>1</v>
      </c>
    </row>
    <row r="6" spans="1:16" x14ac:dyDescent="0.2">
      <c r="A6">
        <v>2021</v>
      </c>
      <c r="B6" t="s">
        <v>129</v>
      </c>
      <c r="C6" t="s">
        <v>115</v>
      </c>
      <c r="D6">
        <v>45259</v>
      </c>
      <c r="E6">
        <v>77248.90199637023</v>
      </c>
      <c r="F6">
        <v>0</v>
      </c>
      <c r="G6">
        <v>0</v>
      </c>
      <c r="H6">
        <v>77248.90199637023</v>
      </c>
      <c r="I6">
        <f t="shared" si="1"/>
        <v>0</v>
      </c>
      <c r="K6" s="14">
        <v>2017</v>
      </c>
      <c r="L6" s="71">
        <f t="shared" si="2"/>
        <v>33982937.422867514</v>
      </c>
      <c r="M6" s="71">
        <f t="shared" si="3"/>
        <v>327837.2141560798</v>
      </c>
      <c r="N6" s="71">
        <f t="shared" si="4"/>
        <v>651309.64609800361</v>
      </c>
      <c r="O6" s="71">
        <f t="shared" si="5"/>
        <v>34962084.283121593</v>
      </c>
      <c r="P6" s="69" t="b">
        <f t="shared" si="0"/>
        <v>1</v>
      </c>
    </row>
    <row r="7" spans="1:16" x14ac:dyDescent="0.2">
      <c r="A7">
        <v>2021</v>
      </c>
      <c r="B7" t="s">
        <v>130</v>
      </c>
      <c r="C7" t="s">
        <v>116</v>
      </c>
      <c r="D7">
        <v>21774</v>
      </c>
      <c r="E7">
        <v>22726.25226860254</v>
      </c>
      <c r="F7">
        <v>0</v>
      </c>
      <c r="G7">
        <v>0</v>
      </c>
      <c r="H7">
        <v>22726.25226860254</v>
      </c>
      <c r="I7">
        <f t="shared" si="1"/>
        <v>0</v>
      </c>
      <c r="K7" s="14">
        <v>2016</v>
      </c>
      <c r="L7" s="71">
        <f t="shared" si="2"/>
        <v>31593454.691470053</v>
      </c>
      <c r="M7" s="71">
        <f t="shared" si="3"/>
        <v>346531.23411978222</v>
      </c>
      <c r="N7" s="71">
        <f t="shared" si="4"/>
        <v>725759.15607985458</v>
      </c>
      <c r="O7" s="71">
        <f t="shared" si="5"/>
        <v>32665745.081669692</v>
      </c>
      <c r="P7" s="69" t="b">
        <f t="shared" si="0"/>
        <v>1</v>
      </c>
    </row>
    <row r="8" spans="1:16" x14ac:dyDescent="0.2">
      <c r="A8">
        <v>2021</v>
      </c>
      <c r="B8" t="s">
        <v>131</v>
      </c>
      <c r="C8" t="s">
        <v>114</v>
      </c>
      <c r="D8">
        <v>1162336</v>
      </c>
      <c r="E8">
        <v>718957.32304900151</v>
      </c>
      <c r="F8">
        <v>0</v>
      </c>
      <c r="G8">
        <v>21.343012704174232</v>
      </c>
      <c r="H8">
        <v>718978.66606170568</v>
      </c>
      <c r="I8">
        <f t="shared" si="1"/>
        <v>0</v>
      </c>
      <c r="K8" s="14">
        <v>2015</v>
      </c>
      <c r="L8" s="71">
        <f t="shared" si="2"/>
        <v>29875750.417422861</v>
      </c>
      <c r="M8" s="71">
        <f t="shared" si="3"/>
        <v>289247.36842105264</v>
      </c>
      <c r="N8" s="71">
        <f t="shared" si="4"/>
        <v>737204.782214156</v>
      </c>
      <c r="O8" s="71">
        <f t="shared" si="5"/>
        <v>30902202.568058074</v>
      </c>
      <c r="P8" s="69" t="b">
        <f t="shared" si="0"/>
        <v>1</v>
      </c>
    </row>
    <row r="9" spans="1:16" x14ac:dyDescent="0.2">
      <c r="A9">
        <v>2021</v>
      </c>
      <c r="B9" t="s">
        <v>132</v>
      </c>
      <c r="C9" t="s">
        <v>117</v>
      </c>
      <c r="D9">
        <v>27450</v>
      </c>
      <c r="E9">
        <v>189.4177387884134</v>
      </c>
      <c r="F9">
        <v>187.61359762362301</v>
      </c>
      <c r="G9">
        <v>0</v>
      </c>
      <c r="H9">
        <v>377.03133641203652</v>
      </c>
      <c r="I9">
        <f t="shared" si="1"/>
        <v>0</v>
      </c>
      <c r="K9" s="14">
        <v>2014</v>
      </c>
      <c r="L9" s="71">
        <f t="shared" si="2"/>
        <v>28014432.168784026</v>
      </c>
      <c r="M9" s="71">
        <f t="shared" si="3"/>
        <v>293451.98729582573</v>
      </c>
      <c r="N9" s="71">
        <f t="shared" si="4"/>
        <v>741932.41379310342</v>
      </c>
      <c r="O9" s="71">
        <f t="shared" si="5"/>
        <v>29049816.569872957</v>
      </c>
      <c r="P9" s="69" t="b">
        <f t="shared" si="0"/>
        <v>1</v>
      </c>
    </row>
    <row r="10" spans="1:16" x14ac:dyDescent="0.2">
      <c r="A10">
        <v>2021</v>
      </c>
      <c r="B10" t="s">
        <v>133</v>
      </c>
      <c r="C10" t="s">
        <v>115</v>
      </c>
      <c r="D10">
        <v>190737</v>
      </c>
      <c r="E10">
        <v>111312.4970862413</v>
      </c>
      <c r="F10">
        <v>27719.785615704459</v>
      </c>
      <c r="G10">
        <v>2.1324863883847551</v>
      </c>
      <c r="H10">
        <v>139034.41518833421</v>
      </c>
      <c r="I10">
        <f t="shared" si="1"/>
        <v>0</v>
      </c>
      <c r="K10" s="14">
        <v>2013</v>
      </c>
      <c r="L10" s="71">
        <f t="shared" si="2"/>
        <v>27175097.577132475</v>
      </c>
      <c r="M10" s="71">
        <f t="shared" si="3"/>
        <v>248181.63339382934</v>
      </c>
      <c r="N10" s="71">
        <f t="shared" si="4"/>
        <v>776396.22504537203</v>
      </c>
      <c r="O10" s="71">
        <f t="shared" si="5"/>
        <v>28199675.435571693</v>
      </c>
      <c r="P10" s="69" t="b">
        <f t="shared" si="0"/>
        <v>1</v>
      </c>
    </row>
    <row r="11" spans="1:16" x14ac:dyDescent="0.2">
      <c r="A11">
        <v>2021</v>
      </c>
      <c r="B11" t="s">
        <v>134</v>
      </c>
      <c r="C11" t="s">
        <v>116</v>
      </c>
      <c r="D11">
        <v>1008202</v>
      </c>
      <c r="E11">
        <v>997439.9546279494</v>
      </c>
      <c r="F11">
        <v>0</v>
      </c>
      <c r="G11">
        <v>1142.504537205082</v>
      </c>
      <c r="H11">
        <v>998582.45916515449</v>
      </c>
      <c r="I11">
        <f t="shared" si="1"/>
        <v>0</v>
      </c>
      <c r="K11" s="14">
        <v>2012</v>
      </c>
      <c r="L11" s="71">
        <f t="shared" si="2"/>
        <v>26404682.377495456</v>
      </c>
      <c r="M11" s="71">
        <f t="shared" si="3"/>
        <v>226457.52268602542</v>
      </c>
      <c r="N11" s="71">
        <f t="shared" si="4"/>
        <v>743699.60072595277</v>
      </c>
      <c r="O11" s="71">
        <f t="shared" si="5"/>
        <v>27374839.500907447</v>
      </c>
      <c r="P11" s="69" t="b">
        <f t="shared" si="0"/>
        <v>1</v>
      </c>
    </row>
    <row r="12" spans="1:16" x14ac:dyDescent="0.2">
      <c r="A12">
        <v>2021</v>
      </c>
      <c r="B12" t="s">
        <v>135</v>
      </c>
      <c r="C12" t="s">
        <v>116</v>
      </c>
      <c r="D12">
        <v>28812</v>
      </c>
      <c r="E12">
        <v>28851.542649727759</v>
      </c>
      <c r="F12">
        <v>0</v>
      </c>
      <c r="G12">
        <v>108.9927404718693</v>
      </c>
      <c r="H12">
        <v>28960.535390199631</v>
      </c>
      <c r="I12">
        <f t="shared" si="1"/>
        <v>0</v>
      </c>
      <c r="K12" s="14">
        <v>2011</v>
      </c>
      <c r="L12" s="71">
        <f t="shared" si="2"/>
        <v>26968278.784029048</v>
      </c>
      <c r="M12" s="71">
        <f t="shared" si="3"/>
        <v>277525.0635208711</v>
      </c>
      <c r="N12" s="71">
        <f t="shared" si="4"/>
        <v>745666.66061706003</v>
      </c>
      <c r="O12" s="71">
        <f t="shared" si="5"/>
        <v>27991470.508166965</v>
      </c>
      <c r="P12" s="69" t="b">
        <f t="shared" si="0"/>
        <v>1</v>
      </c>
    </row>
    <row r="13" spans="1:16" x14ac:dyDescent="0.2">
      <c r="A13">
        <v>2021</v>
      </c>
      <c r="B13" t="s">
        <v>136</v>
      </c>
      <c r="C13" t="s">
        <v>117</v>
      </c>
      <c r="D13">
        <v>135130</v>
      </c>
      <c r="E13">
        <v>22004.07781537317</v>
      </c>
      <c r="F13">
        <v>17195.774421539209</v>
      </c>
      <c r="G13">
        <v>4.2558983666061696</v>
      </c>
      <c r="H13">
        <v>39204.108135278992</v>
      </c>
      <c r="I13">
        <f t="shared" si="1"/>
        <v>0</v>
      </c>
      <c r="K13" s="14">
        <v>2010</v>
      </c>
      <c r="L13" s="71">
        <f t="shared" si="2"/>
        <v>27263736.506352078</v>
      </c>
      <c r="M13" s="71">
        <f t="shared" si="3"/>
        <v>320759.78221415618</v>
      </c>
      <c r="N13" s="71">
        <f t="shared" si="4"/>
        <v>769708.95644283108</v>
      </c>
      <c r="O13" s="71">
        <f t="shared" si="5"/>
        <v>28354205.245009061</v>
      </c>
      <c r="P13" s="69" t="b">
        <f t="shared" si="0"/>
        <v>1</v>
      </c>
    </row>
    <row r="14" spans="1:16" x14ac:dyDescent="0.2">
      <c r="A14">
        <v>2021</v>
      </c>
      <c r="B14" t="s">
        <v>137</v>
      </c>
      <c r="C14" t="s">
        <v>118</v>
      </c>
      <c r="D14">
        <v>180403</v>
      </c>
      <c r="E14">
        <v>114068.24088255411</v>
      </c>
      <c r="F14">
        <v>28205.709605699849</v>
      </c>
      <c r="G14">
        <v>0</v>
      </c>
      <c r="H14">
        <v>142273.9504882539</v>
      </c>
      <c r="I14">
        <f t="shared" si="1"/>
        <v>0</v>
      </c>
      <c r="K14" s="14">
        <v>2009</v>
      </c>
      <c r="L14" s="71">
        <f t="shared" si="2"/>
        <v>27895255.562613435</v>
      </c>
      <c r="M14" s="71">
        <f t="shared" si="3"/>
        <v>329248.18511796731</v>
      </c>
      <c r="N14" s="71">
        <f t="shared" si="4"/>
        <v>776609.5009074409</v>
      </c>
      <c r="O14" s="71">
        <f t="shared" si="5"/>
        <v>29001113.248638831</v>
      </c>
      <c r="P14" s="69" t="b">
        <f t="shared" si="0"/>
        <v>1</v>
      </c>
    </row>
    <row r="15" spans="1:16" x14ac:dyDescent="0.2">
      <c r="A15">
        <v>2021</v>
      </c>
      <c r="B15" t="s">
        <v>138</v>
      </c>
      <c r="C15" t="s">
        <v>115</v>
      </c>
      <c r="D15">
        <v>18981</v>
      </c>
      <c r="E15">
        <v>18214.41016333938</v>
      </c>
      <c r="F15">
        <v>0</v>
      </c>
      <c r="G15">
        <v>0</v>
      </c>
      <c r="H15">
        <v>18214.41016333938</v>
      </c>
      <c r="I15">
        <f t="shared" si="1"/>
        <v>0</v>
      </c>
      <c r="K15" s="14">
        <v>2008</v>
      </c>
      <c r="L15" s="71">
        <f t="shared" si="2"/>
        <v>31865259.764065336</v>
      </c>
      <c r="M15" s="71">
        <f t="shared" si="3"/>
        <v>364665.08166969143</v>
      </c>
      <c r="N15" s="71">
        <f t="shared" si="4"/>
        <v>716742.11433756782</v>
      </c>
      <c r="O15" s="71">
        <f t="shared" si="5"/>
        <v>32946666.960072596</v>
      </c>
      <c r="P15" s="69" t="b">
        <f t="shared" si="0"/>
        <v>1</v>
      </c>
    </row>
    <row r="16" spans="1:16" x14ac:dyDescent="0.2">
      <c r="A16">
        <v>2021</v>
      </c>
      <c r="B16" t="s">
        <v>139</v>
      </c>
      <c r="C16" t="s">
        <v>116</v>
      </c>
      <c r="D16">
        <v>905370</v>
      </c>
      <c r="E16">
        <v>988612.80399274046</v>
      </c>
      <c r="F16">
        <v>0</v>
      </c>
      <c r="G16">
        <v>664.56442831215952</v>
      </c>
      <c r="H16">
        <v>989277.36842105258</v>
      </c>
      <c r="I16">
        <f t="shared" si="1"/>
        <v>0</v>
      </c>
      <c r="K16" s="14">
        <v>2007</v>
      </c>
      <c r="L16" s="71">
        <f t="shared" si="2"/>
        <v>35165907.413793109</v>
      </c>
      <c r="M16" s="71">
        <f t="shared" si="3"/>
        <v>423087.64065335749</v>
      </c>
      <c r="N16" s="71">
        <f t="shared" si="4"/>
        <v>790233.18511796719</v>
      </c>
      <c r="O16" s="71">
        <f t="shared" si="5"/>
        <v>36379228.239564426</v>
      </c>
      <c r="P16" s="69" t="b">
        <f t="shared" si="0"/>
        <v>1</v>
      </c>
    </row>
    <row r="17" spans="1:16" x14ac:dyDescent="0.2">
      <c r="A17">
        <v>2021</v>
      </c>
      <c r="B17" t="s">
        <v>140</v>
      </c>
      <c r="C17" t="s">
        <v>116</v>
      </c>
      <c r="D17">
        <v>151157</v>
      </c>
      <c r="E17">
        <v>126794.59165154261</v>
      </c>
      <c r="F17">
        <v>0</v>
      </c>
      <c r="G17">
        <v>2.5045372050816699</v>
      </c>
      <c r="H17">
        <v>126797.0961887477</v>
      </c>
      <c r="I17">
        <f t="shared" si="1"/>
        <v>0</v>
      </c>
      <c r="K17" s="14">
        <v>2006</v>
      </c>
      <c r="L17" s="71">
        <f t="shared" si="2"/>
        <v>37196403.003629759</v>
      </c>
      <c r="M17" s="71">
        <f t="shared" si="3"/>
        <v>389085.07259528124</v>
      </c>
      <c r="N17" s="71">
        <f t="shared" si="4"/>
        <v>762811.79673321219</v>
      </c>
      <c r="O17" s="71">
        <f t="shared" si="5"/>
        <v>38348299.872958265</v>
      </c>
      <c r="P17" s="69" t="b">
        <f t="shared" si="0"/>
        <v>1</v>
      </c>
    </row>
    <row r="18" spans="1:16" x14ac:dyDescent="0.2">
      <c r="A18">
        <v>2021</v>
      </c>
      <c r="B18" t="s">
        <v>141</v>
      </c>
      <c r="C18" t="s">
        <v>117</v>
      </c>
      <c r="D18">
        <v>67778</v>
      </c>
      <c r="E18">
        <v>50881.651542649728</v>
      </c>
      <c r="F18">
        <v>0</v>
      </c>
      <c r="G18">
        <v>0.39927404718693282</v>
      </c>
      <c r="H18">
        <v>50882.050816696923</v>
      </c>
      <c r="I18">
        <f t="shared" si="1"/>
        <v>0</v>
      </c>
      <c r="K18" s="14">
        <v>2005</v>
      </c>
      <c r="L18" s="71">
        <f t="shared" si="2"/>
        <v>39602246.651542649</v>
      </c>
      <c r="M18" s="71">
        <f t="shared" si="3"/>
        <v>408866.56079854816</v>
      </c>
      <c r="N18" s="71">
        <f t="shared" si="4"/>
        <v>736175.68965517241</v>
      </c>
      <c r="O18" s="71">
        <f t="shared" si="5"/>
        <v>40747288.901996367</v>
      </c>
      <c r="P18" s="69" t="b">
        <f t="shared" si="0"/>
        <v>1</v>
      </c>
    </row>
    <row r="19" spans="1:16" x14ac:dyDescent="0.2">
      <c r="A19">
        <v>2021</v>
      </c>
      <c r="B19" t="s">
        <v>142</v>
      </c>
      <c r="C19" t="s">
        <v>115</v>
      </c>
      <c r="D19">
        <v>30991</v>
      </c>
      <c r="E19">
        <v>17729.086648980348</v>
      </c>
      <c r="F19">
        <v>765.53158375366866</v>
      </c>
      <c r="G19">
        <v>1.7422867513611611</v>
      </c>
      <c r="H19">
        <v>18496.360519485381</v>
      </c>
      <c r="I19">
        <f t="shared" si="1"/>
        <v>0</v>
      </c>
    </row>
    <row r="20" spans="1:16" x14ac:dyDescent="0.2">
      <c r="A20">
        <v>2021</v>
      </c>
      <c r="B20" t="s">
        <v>143</v>
      </c>
      <c r="C20" t="s">
        <v>118</v>
      </c>
      <c r="D20">
        <v>9955445</v>
      </c>
      <c r="E20">
        <v>9840026.6486092731</v>
      </c>
      <c r="F20">
        <v>0.88315107585202079</v>
      </c>
      <c r="G20">
        <v>304154.7549909256</v>
      </c>
      <c r="H20">
        <v>10144182.28675128</v>
      </c>
      <c r="I20">
        <f t="shared" si="1"/>
        <v>0</v>
      </c>
    </row>
    <row r="21" spans="1:16" x14ac:dyDescent="0.2">
      <c r="A21">
        <v>2021</v>
      </c>
      <c r="B21" t="s">
        <v>144</v>
      </c>
      <c r="C21" t="s">
        <v>116</v>
      </c>
      <c r="D21">
        <v>155982</v>
      </c>
      <c r="E21">
        <v>151534.03811252271</v>
      </c>
      <c r="F21">
        <v>0</v>
      </c>
      <c r="G21">
        <v>420.69872958257707</v>
      </c>
      <c r="H21">
        <v>151954.73684210531</v>
      </c>
      <c r="I21">
        <f t="shared" si="1"/>
        <v>0</v>
      </c>
    </row>
    <row r="22" spans="1:16" x14ac:dyDescent="0.2">
      <c r="A22">
        <v>2021</v>
      </c>
      <c r="B22" t="s">
        <v>145</v>
      </c>
      <c r="C22" t="s">
        <v>114</v>
      </c>
      <c r="D22">
        <v>259721</v>
      </c>
      <c r="E22">
        <v>205972.3956442831</v>
      </c>
      <c r="F22">
        <v>0</v>
      </c>
      <c r="G22">
        <v>1.3974591651542649</v>
      </c>
      <c r="H22">
        <v>205973.79310344829</v>
      </c>
      <c r="I22">
        <f t="shared" si="1"/>
        <v>0</v>
      </c>
    </row>
    <row r="23" spans="1:16" x14ac:dyDescent="0.2">
      <c r="A23">
        <v>2021</v>
      </c>
      <c r="B23" t="s">
        <v>146</v>
      </c>
      <c r="C23" t="s">
        <v>115</v>
      </c>
      <c r="D23">
        <v>17070</v>
      </c>
      <c r="E23">
        <v>12567.867513611611</v>
      </c>
      <c r="F23">
        <v>0</v>
      </c>
      <c r="G23">
        <v>0.32667876588021783</v>
      </c>
      <c r="H23">
        <v>12568.19419237749</v>
      </c>
      <c r="I23">
        <f t="shared" si="1"/>
        <v>0</v>
      </c>
    </row>
    <row r="24" spans="1:16" x14ac:dyDescent="0.2">
      <c r="A24">
        <v>2021</v>
      </c>
      <c r="B24" t="s">
        <v>147</v>
      </c>
      <c r="C24" t="s">
        <v>117</v>
      </c>
      <c r="D24">
        <v>90910</v>
      </c>
      <c r="E24">
        <v>67849.0381125227</v>
      </c>
      <c r="F24">
        <v>0</v>
      </c>
      <c r="G24">
        <v>0</v>
      </c>
      <c r="H24">
        <v>67849.0381125227</v>
      </c>
      <c r="I24">
        <f t="shared" si="1"/>
        <v>0</v>
      </c>
    </row>
    <row r="25" spans="1:16" x14ac:dyDescent="0.2">
      <c r="A25">
        <v>2021</v>
      </c>
      <c r="B25" t="s">
        <v>148</v>
      </c>
      <c r="C25" t="s">
        <v>116</v>
      </c>
      <c r="D25">
        <v>280944</v>
      </c>
      <c r="E25">
        <v>291898.65698729578</v>
      </c>
      <c r="F25">
        <v>0</v>
      </c>
      <c r="G25">
        <v>4973.0943738656988</v>
      </c>
      <c r="H25">
        <v>296871.75136116153</v>
      </c>
      <c r="I25">
        <f t="shared" si="1"/>
        <v>0</v>
      </c>
    </row>
    <row r="26" spans="1:16" x14ac:dyDescent="0.2">
      <c r="A26">
        <v>2021</v>
      </c>
      <c r="B26" t="s">
        <v>149</v>
      </c>
      <c r="C26" t="s">
        <v>115</v>
      </c>
      <c r="D26">
        <v>8608</v>
      </c>
      <c r="E26">
        <v>3875.9837631164228</v>
      </c>
      <c r="F26">
        <v>1248.328368189291</v>
      </c>
      <c r="G26">
        <v>0</v>
      </c>
      <c r="H26">
        <v>5124.3121313057136</v>
      </c>
      <c r="I26">
        <f t="shared" si="1"/>
        <v>0</v>
      </c>
    </row>
    <row r="27" spans="1:16" x14ac:dyDescent="0.2">
      <c r="A27">
        <v>2021</v>
      </c>
      <c r="B27" t="s">
        <v>150</v>
      </c>
      <c r="C27" t="s">
        <v>115</v>
      </c>
      <c r="D27">
        <v>13191</v>
      </c>
      <c r="E27">
        <v>23889.21190487584</v>
      </c>
      <c r="F27">
        <v>444.16121938545069</v>
      </c>
      <c r="G27">
        <v>0.25408348457350272</v>
      </c>
      <c r="H27">
        <v>24333.627207745871</v>
      </c>
      <c r="I27">
        <f t="shared" si="1"/>
        <v>0</v>
      </c>
    </row>
    <row r="28" spans="1:16" x14ac:dyDescent="0.2">
      <c r="A28">
        <v>2021</v>
      </c>
      <c r="B28" t="s">
        <v>151</v>
      </c>
      <c r="C28" t="s">
        <v>117</v>
      </c>
      <c r="D28">
        <v>436803</v>
      </c>
      <c r="E28">
        <v>477253.50272232288</v>
      </c>
      <c r="F28">
        <v>0</v>
      </c>
      <c r="G28">
        <v>46.742286751361164</v>
      </c>
      <c r="H28">
        <v>477300.24500907422</v>
      </c>
      <c r="I28">
        <f t="shared" si="1"/>
        <v>0</v>
      </c>
    </row>
    <row r="29" spans="1:16" x14ac:dyDescent="0.2">
      <c r="A29">
        <v>2021</v>
      </c>
      <c r="B29" t="s">
        <v>152</v>
      </c>
      <c r="C29" t="s">
        <v>114</v>
      </c>
      <c r="D29">
        <v>137128</v>
      </c>
      <c r="E29">
        <v>129925.3629764065</v>
      </c>
      <c r="F29">
        <v>0</v>
      </c>
      <c r="G29">
        <v>60.862068965517231</v>
      </c>
      <c r="H29">
        <v>129986.225045372</v>
      </c>
      <c r="I29">
        <f t="shared" si="1"/>
        <v>0</v>
      </c>
    </row>
    <row r="30" spans="1:16" x14ac:dyDescent="0.2">
      <c r="A30">
        <v>2021</v>
      </c>
      <c r="B30" t="s">
        <v>153</v>
      </c>
      <c r="C30" t="s">
        <v>115</v>
      </c>
      <c r="D30">
        <v>101985</v>
      </c>
      <c r="E30">
        <v>8348.4322438658237</v>
      </c>
      <c r="F30">
        <v>7396.288921740208</v>
      </c>
      <c r="G30">
        <v>0.65335753176043554</v>
      </c>
      <c r="H30">
        <v>15745.374523137791</v>
      </c>
      <c r="I30">
        <f t="shared" si="1"/>
        <v>0</v>
      </c>
    </row>
    <row r="31" spans="1:16" x14ac:dyDescent="0.2">
      <c r="A31">
        <v>2021</v>
      </c>
      <c r="B31" t="s">
        <v>154</v>
      </c>
      <c r="C31" t="s">
        <v>118</v>
      </c>
      <c r="D31">
        <v>3172352</v>
      </c>
      <c r="E31">
        <v>3232887.558983665</v>
      </c>
      <c r="F31">
        <v>0</v>
      </c>
      <c r="G31">
        <v>22368.185117967321</v>
      </c>
      <c r="H31">
        <v>3255255.7441016319</v>
      </c>
      <c r="I31">
        <f t="shared" si="1"/>
        <v>0</v>
      </c>
    </row>
    <row r="32" spans="1:16" x14ac:dyDescent="0.2">
      <c r="A32">
        <v>2021</v>
      </c>
      <c r="B32" t="s">
        <v>155</v>
      </c>
      <c r="C32" t="s">
        <v>116</v>
      </c>
      <c r="D32">
        <v>406443</v>
      </c>
      <c r="E32">
        <v>314557.55883482099</v>
      </c>
      <c r="F32">
        <v>19991.181962540391</v>
      </c>
      <c r="G32">
        <v>48.675136116152437</v>
      </c>
      <c r="H32">
        <v>334597.41593347758</v>
      </c>
      <c r="I32">
        <f t="shared" si="1"/>
        <v>0</v>
      </c>
    </row>
    <row r="33" spans="1:9" x14ac:dyDescent="0.2">
      <c r="A33">
        <v>2021</v>
      </c>
      <c r="B33" t="s">
        <v>156</v>
      </c>
      <c r="C33" t="s">
        <v>115</v>
      </c>
      <c r="D33">
        <v>19626</v>
      </c>
      <c r="E33">
        <v>185.15806989839379</v>
      </c>
      <c r="F33">
        <v>183.56251287223489</v>
      </c>
      <c r="G33">
        <v>0</v>
      </c>
      <c r="H33">
        <v>368.72058277062871</v>
      </c>
      <c r="I33">
        <f t="shared" si="1"/>
        <v>0</v>
      </c>
    </row>
    <row r="34" spans="1:9" x14ac:dyDescent="0.2">
      <c r="A34">
        <v>2021</v>
      </c>
      <c r="B34" t="s">
        <v>157</v>
      </c>
      <c r="C34" t="s">
        <v>118</v>
      </c>
      <c r="D34">
        <v>2419165</v>
      </c>
      <c r="E34">
        <v>2454735.2813067161</v>
      </c>
      <c r="F34">
        <v>0</v>
      </c>
      <c r="G34">
        <v>3149.882032667876</v>
      </c>
      <c r="H34">
        <v>2457885.1633393839</v>
      </c>
      <c r="I34">
        <f t="shared" si="1"/>
        <v>0</v>
      </c>
    </row>
    <row r="35" spans="1:9" x14ac:dyDescent="0.2">
      <c r="A35">
        <v>2021</v>
      </c>
      <c r="B35" t="s">
        <v>158</v>
      </c>
      <c r="C35" t="s">
        <v>116</v>
      </c>
      <c r="D35">
        <v>1580120</v>
      </c>
      <c r="E35">
        <v>1305227.700482927</v>
      </c>
      <c r="F35">
        <v>73278.550502877464</v>
      </c>
      <c r="G35">
        <v>1780.707803992741</v>
      </c>
      <c r="H35">
        <v>1380286.958789797</v>
      </c>
      <c r="I35">
        <f t="shared" si="1"/>
        <v>0</v>
      </c>
    </row>
    <row r="36" spans="1:9" x14ac:dyDescent="0.2">
      <c r="A36">
        <v>2021</v>
      </c>
      <c r="B36" t="s">
        <v>159</v>
      </c>
      <c r="C36" t="s">
        <v>117</v>
      </c>
      <c r="D36">
        <v>64642</v>
      </c>
      <c r="E36">
        <v>103676.3611615245</v>
      </c>
      <c r="F36">
        <v>0</v>
      </c>
      <c r="G36">
        <v>1.4246823956442829</v>
      </c>
      <c r="H36">
        <v>103677.7858439202</v>
      </c>
      <c r="I36">
        <f t="shared" si="1"/>
        <v>0</v>
      </c>
    </row>
    <row r="37" spans="1:9" x14ac:dyDescent="0.2">
      <c r="A37">
        <v>2021</v>
      </c>
      <c r="B37" t="s">
        <v>160</v>
      </c>
      <c r="C37" t="s">
        <v>118</v>
      </c>
      <c r="D37">
        <v>2179006</v>
      </c>
      <c r="E37">
        <v>2104217.1153739481</v>
      </c>
      <c r="F37">
        <v>4021.0208531947728</v>
      </c>
      <c r="G37">
        <v>9141.2341197822097</v>
      </c>
      <c r="H37">
        <v>2117379.3703469252</v>
      </c>
      <c r="I37">
        <f t="shared" si="1"/>
        <v>0</v>
      </c>
    </row>
    <row r="38" spans="1:9" x14ac:dyDescent="0.2">
      <c r="A38">
        <v>2021</v>
      </c>
      <c r="B38" t="s">
        <v>161</v>
      </c>
      <c r="C38" t="s">
        <v>118</v>
      </c>
      <c r="D38">
        <v>3286880</v>
      </c>
      <c r="E38">
        <v>3223810.3698335332</v>
      </c>
      <c r="F38">
        <v>122.8922692695149</v>
      </c>
      <c r="G38">
        <v>2837.431941923775</v>
      </c>
      <c r="H38">
        <v>3226770.694044726</v>
      </c>
      <c r="I38">
        <f t="shared" si="1"/>
        <v>0</v>
      </c>
    </row>
    <row r="39" spans="1:9" x14ac:dyDescent="0.2">
      <c r="A39">
        <v>2021</v>
      </c>
      <c r="B39" t="s">
        <v>162</v>
      </c>
      <c r="C39" t="s">
        <v>114</v>
      </c>
      <c r="D39">
        <v>855338</v>
      </c>
      <c r="E39">
        <v>459267.89473684202</v>
      </c>
      <c r="F39">
        <v>0</v>
      </c>
      <c r="G39">
        <v>61.315789473684212</v>
      </c>
      <c r="H39">
        <v>459329.21052631573</v>
      </c>
      <c r="I39">
        <f t="shared" si="1"/>
        <v>0</v>
      </c>
    </row>
    <row r="40" spans="1:9" x14ac:dyDescent="0.2">
      <c r="A40">
        <v>2021</v>
      </c>
      <c r="B40" t="s">
        <v>163</v>
      </c>
      <c r="C40" t="s">
        <v>116</v>
      </c>
      <c r="D40">
        <v>780320</v>
      </c>
      <c r="E40">
        <v>899767.25012696919</v>
      </c>
      <c r="F40">
        <v>2.0239156651473929</v>
      </c>
      <c r="G40">
        <v>3963.3938294010891</v>
      </c>
      <c r="H40">
        <v>903732.66787203541</v>
      </c>
      <c r="I40">
        <f t="shared" si="1"/>
        <v>0</v>
      </c>
    </row>
    <row r="41" spans="1:9" x14ac:dyDescent="0.2">
      <c r="A41">
        <v>2021</v>
      </c>
      <c r="B41" t="s">
        <v>164</v>
      </c>
      <c r="C41" t="s">
        <v>117</v>
      </c>
      <c r="D41">
        <v>278737</v>
      </c>
      <c r="E41">
        <v>267295.26315789472</v>
      </c>
      <c r="F41">
        <v>0</v>
      </c>
      <c r="G41">
        <v>0</v>
      </c>
      <c r="H41">
        <v>267295.26315789472</v>
      </c>
      <c r="I41">
        <f t="shared" si="1"/>
        <v>0</v>
      </c>
    </row>
    <row r="42" spans="1:9" x14ac:dyDescent="0.2">
      <c r="A42">
        <v>2021</v>
      </c>
      <c r="B42" t="s">
        <v>165</v>
      </c>
      <c r="C42" t="s">
        <v>114</v>
      </c>
      <c r="D42">
        <v>756636</v>
      </c>
      <c r="E42">
        <v>478250.19056261331</v>
      </c>
      <c r="F42">
        <v>0</v>
      </c>
      <c r="G42">
        <v>9777.7313974591634</v>
      </c>
      <c r="H42">
        <v>488027.92196007248</v>
      </c>
      <c r="I42">
        <f t="shared" si="1"/>
        <v>0</v>
      </c>
    </row>
    <row r="43" spans="1:9" x14ac:dyDescent="0.2">
      <c r="A43">
        <v>2021</v>
      </c>
      <c r="B43" t="s">
        <v>166</v>
      </c>
      <c r="C43" t="s">
        <v>117</v>
      </c>
      <c r="D43">
        <v>441552</v>
      </c>
      <c r="E43">
        <v>321903.53901996359</v>
      </c>
      <c r="F43">
        <v>0</v>
      </c>
      <c r="G43">
        <v>0</v>
      </c>
      <c r="H43">
        <v>321903.53901996359</v>
      </c>
      <c r="I43">
        <f t="shared" si="1"/>
        <v>0</v>
      </c>
    </row>
    <row r="44" spans="1:9" x14ac:dyDescent="0.2">
      <c r="A44">
        <v>2021</v>
      </c>
      <c r="B44" t="s">
        <v>167</v>
      </c>
      <c r="C44" t="s">
        <v>114</v>
      </c>
      <c r="D44">
        <v>1913779</v>
      </c>
      <c r="E44">
        <v>1284284.5462794909</v>
      </c>
      <c r="F44">
        <v>0</v>
      </c>
      <c r="G44">
        <v>274.08348457350269</v>
      </c>
      <c r="H44">
        <v>1284558.629764064</v>
      </c>
      <c r="I44">
        <f t="shared" si="1"/>
        <v>0</v>
      </c>
    </row>
    <row r="45" spans="1:9" x14ac:dyDescent="0.2">
      <c r="A45">
        <v>2021</v>
      </c>
      <c r="B45" t="s">
        <v>168</v>
      </c>
      <c r="C45" t="s">
        <v>117</v>
      </c>
      <c r="D45">
        <v>265533</v>
      </c>
      <c r="E45">
        <v>207874.81851179671</v>
      </c>
      <c r="F45">
        <v>0</v>
      </c>
      <c r="G45">
        <v>5.1633393829401086</v>
      </c>
      <c r="H45">
        <v>207879.98185117959</v>
      </c>
      <c r="I45">
        <f t="shared" si="1"/>
        <v>0</v>
      </c>
    </row>
    <row r="46" spans="1:9" x14ac:dyDescent="0.2">
      <c r="A46">
        <v>2021</v>
      </c>
      <c r="B46" t="s">
        <v>169</v>
      </c>
      <c r="C46" t="s">
        <v>116</v>
      </c>
      <c r="D46">
        <v>181483</v>
      </c>
      <c r="E46">
        <v>182519.0522128157</v>
      </c>
      <c r="F46">
        <v>487.65408756462818</v>
      </c>
      <c r="G46">
        <v>0</v>
      </c>
      <c r="H46">
        <v>183006.70630038029</v>
      </c>
      <c r="I46">
        <f t="shared" si="1"/>
        <v>0</v>
      </c>
    </row>
    <row r="47" spans="1:9" x14ac:dyDescent="0.2">
      <c r="A47">
        <v>2021</v>
      </c>
      <c r="B47" t="s">
        <v>170</v>
      </c>
      <c r="C47" t="s">
        <v>115</v>
      </c>
      <c r="D47">
        <v>3225</v>
      </c>
      <c r="E47">
        <v>28.128896787209111</v>
      </c>
      <c r="F47">
        <v>27.814993834599811</v>
      </c>
      <c r="G47">
        <v>0</v>
      </c>
      <c r="H47">
        <v>55.943890621808919</v>
      </c>
      <c r="I47">
        <f t="shared" si="1"/>
        <v>0</v>
      </c>
    </row>
    <row r="48" spans="1:9" x14ac:dyDescent="0.2">
      <c r="A48">
        <v>2021</v>
      </c>
      <c r="B48" t="s">
        <v>171</v>
      </c>
      <c r="C48" t="s">
        <v>115</v>
      </c>
      <c r="D48">
        <v>43905</v>
      </c>
      <c r="E48">
        <v>944.48492671853705</v>
      </c>
      <c r="F48">
        <v>921.01339990500242</v>
      </c>
      <c r="G48">
        <v>0</v>
      </c>
      <c r="H48">
        <v>1865.498326623539</v>
      </c>
      <c r="I48">
        <f t="shared" si="1"/>
        <v>0</v>
      </c>
    </row>
    <row r="49" spans="1:9" x14ac:dyDescent="0.2">
      <c r="A49">
        <v>2021</v>
      </c>
      <c r="B49" t="s">
        <v>172</v>
      </c>
      <c r="C49" t="s">
        <v>114</v>
      </c>
      <c r="D49">
        <v>450122</v>
      </c>
      <c r="E49">
        <v>411346.30671506352</v>
      </c>
      <c r="F49">
        <v>0</v>
      </c>
      <c r="G49">
        <v>173.53901996370229</v>
      </c>
      <c r="H49">
        <v>411519.84573502722</v>
      </c>
      <c r="I49">
        <f t="shared" si="1"/>
        <v>0</v>
      </c>
    </row>
    <row r="50" spans="1:9" x14ac:dyDescent="0.2">
      <c r="A50">
        <v>2021</v>
      </c>
      <c r="B50" t="s">
        <v>173</v>
      </c>
      <c r="C50" t="s">
        <v>114</v>
      </c>
      <c r="D50">
        <v>484459</v>
      </c>
      <c r="E50">
        <v>365491.83303085301</v>
      </c>
      <c r="F50">
        <v>0</v>
      </c>
      <c r="G50">
        <v>106.64246823956439</v>
      </c>
      <c r="H50">
        <v>365598.4754990926</v>
      </c>
      <c r="I50">
        <f t="shared" si="1"/>
        <v>0</v>
      </c>
    </row>
    <row r="51" spans="1:9" x14ac:dyDescent="0.2">
      <c r="A51">
        <v>2021</v>
      </c>
      <c r="B51" t="s">
        <v>174</v>
      </c>
      <c r="C51" t="s">
        <v>116</v>
      </c>
      <c r="D51">
        <v>551342</v>
      </c>
      <c r="E51">
        <v>434129.01088929223</v>
      </c>
      <c r="F51">
        <v>0</v>
      </c>
      <c r="G51">
        <v>198352.06896551719</v>
      </c>
      <c r="H51">
        <v>632481.07985480945</v>
      </c>
      <c r="I51">
        <f t="shared" si="1"/>
        <v>0</v>
      </c>
    </row>
    <row r="52" spans="1:9" x14ac:dyDescent="0.2">
      <c r="A52">
        <v>2021</v>
      </c>
      <c r="B52" t="s">
        <v>175</v>
      </c>
      <c r="C52" t="s">
        <v>116</v>
      </c>
      <c r="D52">
        <v>65336</v>
      </c>
      <c r="E52">
        <v>52473.529945553542</v>
      </c>
      <c r="F52">
        <v>0</v>
      </c>
      <c r="G52">
        <v>0</v>
      </c>
      <c r="H52">
        <v>52473.529945553542</v>
      </c>
      <c r="I52">
        <f t="shared" si="1"/>
        <v>0</v>
      </c>
    </row>
    <row r="53" spans="1:9" x14ac:dyDescent="0.2">
      <c r="A53">
        <v>2021</v>
      </c>
      <c r="B53" t="s">
        <v>176</v>
      </c>
      <c r="C53" t="s">
        <v>115</v>
      </c>
      <c r="D53">
        <v>16054</v>
      </c>
      <c r="E53">
        <v>8564.009598545199</v>
      </c>
      <c r="F53">
        <v>67.236924534328509</v>
      </c>
      <c r="G53">
        <v>0</v>
      </c>
      <c r="H53">
        <v>8631.2465230795278</v>
      </c>
      <c r="I53">
        <f t="shared" si="1"/>
        <v>0</v>
      </c>
    </row>
    <row r="54" spans="1:9" x14ac:dyDescent="0.2">
      <c r="A54">
        <v>2021</v>
      </c>
      <c r="B54" t="s">
        <v>177</v>
      </c>
      <c r="C54" t="s">
        <v>116</v>
      </c>
      <c r="D54">
        <v>474000</v>
      </c>
      <c r="E54">
        <v>447772.57713248627</v>
      </c>
      <c r="F54">
        <v>0</v>
      </c>
      <c r="G54">
        <v>20.063520871143378</v>
      </c>
      <c r="H54">
        <v>447792.64065335738</v>
      </c>
      <c r="I54">
        <f t="shared" si="1"/>
        <v>0</v>
      </c>
    </row>
    <row r="55" spans="1:9" x14ac:dyDescent="0.2">
      <c r="A55">
        <v>2021</v>
      </c>
      <c r="B55" t="s">
        <v>178</v>
      </c>
      <c r="C55" t="s">
        <v>115</v>
      </c>
      <c r="D55">
        <v>54827</v>
      </c>
      <c r="E55">
        <v>43527.359346642457</v>
      </c>
      <c r="F55">
        <v>0</v>
      </c>
      <c r="G55">
        <v>335.12704174228668</v>
      </c>
      <c r="H55">
        <v>43862.486388384743</v>
      </c>
      <c r="I55">
        <f t="shared" si="1"/>
        <v>0</v>
      </c>
    </row>
    <row r="56" spans="1:9" x14ac:dyDescent="0.2">
      <c r="A56">
        <v>2021</v>
      </c>
      <c r="B56" t="s">
        <v>179</v>
      </c>
      <c r="C56" t="s">
        <v>118</v>
      </c>
      <c r="D56">
        <v>839916</v>
      </c>
      <c r="E56">
        <v>853178.01270417415</v>
      </c>
      <c r="F56">
        <v>0</v>
      </c>
      <c r="G56">
        <v>365.41742286751361</v>
      </c>
      <c r="H56">
        <v>853543.43012704165</v>
      </c>
      <c r="I56">
        <f t="shared" si="1"/>
        <v>0</v>
      </c>
    </row>
    <row r="57" spans="1:9" x14ac:dyDescent="0.2">
      <c r="A57">
        <v>2021</v>
      </c>
      <c r="B57" t="s">
        <v>180</v>
      </c>
      <c r="C57" t="s">
        <v>116</v>
      </c>
      <c r="D57">
        <v>214911</v>
      </c>
      <c r="E57">
        <v>173312.41799230891</v>
      </c>
      <c r="F57">
        <v>2626.4679203493338</v>
      </c>
      <c r="G57">
        <v>386.21597096188742</v>
      </c>
      <c r="H57">
        <v>176325.10188362011</v>
      </c>
      <c r="I57">
        <f t="shared" si="1"/>
        <v>0</v>
      </c>
    </row>
    <row r="58" spans="1:9" x14ac:dyDescent="0.2">
      <c r="A58">
        <v>2021</v>
      </c>
      <c r="B58" t="s">
        <v>181</v>
      </c>
      <c r="C58" t="s">
        <v>116</v>
      </c>
      <c r="D58">
        <v>81917</v>
      </c>
      <c r="E58">
        <v>160947.10526315789</v>
      </c>
      <c r="F58">
        <v>0</v>
      </c>
      <c r="G58">
        <v>0</v>
      </c>
      <c r="H58">
        <v>160947.10526315789</v>
      </c>
      <c r="I58">
        <f t="shared" si="1"/>
        <v>0</v>
      </c>
    </row>
    <row r="59" spans="1:9" x14ac:dyDescent="0.2">
      <c r="A59">
        <v>2020</v>
      </c>
      <c r="B59" t="s">
        <v>125</v>
      </c>
      <c r="C59" t="s">
        <v>114</v>
      </c>
      <c r="D59">
        <v>1663114</v>
      </c>
      <c r="E59">
        <v>1153829.427274443</v>
      </c>
      <c r="F59">
        <v>2576.3317822898562</v>
      </c>
      <c r="G59">
        <v>4568.584392014518</v>
      </c>
      <c r="H59">
        <v>1160974.3434487469</v>
      </c>
      <c r="I59">
        <f t="shared" si="1"/>
        <v>0</v>
      </c>
    </row>
    <row r="60" spans="1:9" x14ac:dyDescent="0.2">
      <c r="A60">
        <v>2020</v>
      </c>
      <c r="B60" t="s">
        <v>126</v>
      </c>
      <c r="C60" t="s">
        <v>115</v>
      </c>
      <c r="D60">
        <v>1146</v>
      </c>
      <c r="E60">
        <v>548.47100910812094</v>
      </c>
      <c r="F60">
        <v>258.61865839468851</v>
      </c>
      <c r="G60">
        <v>0</v>
      </c>
      <c r="H60">
        <v>807.08966750280933</v>
      </c>
      <c r="I60">
        <f t="shared" si="1"/>
        <v>0</v>
      </c>
    </row>
    <row r="61" spans="1:9" x14ac:dyDescent="0.2">
      <c r="A61">
        <v>2020</v>
      </c>
      <c r="B61" t="s">
        <v>127</v>
      </c>
      <c r="C61" t="s">
        <v>115</v>
      </c>
      <c r="D61">
        <v>37673</v>
      </c>
      <c r="E61">
        <v>33612.876588021783</v>
      </c>
      <c r="F61">
        <v>0</v>
      </c>
      <c r="G61">
        <v>2.2232304900181492</v>
      </c>
      <c r="H61">
        <v>33615.099818511801</v>
      </c>
      <c r="I61">
        <f t="shared" si="1"/>
        <v>0</v>
      </c>
    </row>
    <row r="62" spans="1:9" x14ac:dyDescent="0.2">
      <c r="A62">
        <v>2020</v>
      </c>
      <c r="B62" t="s">
        <v>128</v>
      </c>
      <c r="C62" t="s">
        <v>116</v>
      </c>
      <c r="D62">
        <v>208951</v>
      </c>
      <c r="E62">
        <v>155054.3405153066</v>
      </c>
      <c r="F62">
        <v>92.047639589121246</v>
      </c>
      <c r="G62">
        <v>55.834845735027223</v>
      </c>
      <c r="H62">
        <v>155202.22300063079</v>
      </c>
      <c r="I62">
        <f t="shared" si="1"/>
        <v>0</v>
      </c>
    </row>
    <row r="63" spans="1:9" x14ac:dyDescent="0.2">
      <c r="A63">
        <v>2020</v>
      </c>
      <c r="B63" t="s">
        <v>129</v>
      </c>
      <c r="C63" t="s">
        <v>115</v>
      </c>
      <c r="D63">
        <v>45023</v>
      </c>
      <c r="E63">
        <v>72192.785843920137</v>
      </c>
      <c r="F63">
        <v>0</v>
      </c>
      <c r="G63">
        <v>1.506352087114337</v>
      </c>
      <c r="H63">
        <v>72194.292196007256</v>
      </c>
      <c r="I63">
        <f t="shared" si="1"/>
        <v>0</v>
      </c>
    </row>
    <row r="64" spans="1:9" x14ac:dyDescent="0.2">
      <c r="A64">
        <v>2020</v>
      </c>
      <c r="B64" t="s">
        <v>130</v>
      </c>
      <c r="C64" t="s">
        <v>116</v>
      </c>
      <c r="D64">
        <v>22030</v>
      </c>
      <c r="E64">
        <v>21996.896551724141</v>
      </c>
      <c r="F64">
        <v>0</v>
      </c>
      <c r="G64">
        <v>18.02177858439201</v>
      </c>
      <c r="H64">
        <v>22014.91833030853</v>
      </c>
      <c r="I64">
        <f t="shared" si="1"/>
        <v>0</v>
      </c>
    </row>
    <row r="65" spans="1:9" x14ac:dyDescent="0.2">
      <c r="A65">
        <v>2020</v>
      </c>
      <c r="B65" t="s">
        <v>131</v>
      </c>
      <c r="C65" t="s">
        <v>114</v>
      </c>
      <c r="D65">
        <v>1149853</v>
      </c>
      <c r="E65">
        <v>686047.7132486389</v>
      </c>
      <c r="F65">
        <v>0</v>
      </c>
      <c r="G65">
        <v>24.65517241379311</v>
      </c>
      <c r="H65">
        <v>686072.3684210527</v>
      </c>
      <c r="I65">
        <f t="shared" si="1"/>
        <v>0</v>
      </c>
    </row>
    <row r="66" spans="1:9" x14ac:dyDescent="0.2">
      <c r="A66">
        <v>2020</v>
      </c>
      <c r="B66" t="s">
        <v>132</v>
      </c>
      <c r="C66" t="s">
        <v>117</v>
      </c>
      <c r="D66">
        <v>27231</v>
      </c>
      <c r="E66">
        <v>187.31176717313639</v>
      </c>
      <c r="F66">
        <v>185.5276846897942</v>
      </c>
      <c r="G66">
        <v>0</v>
      </c>
      <c r="H66">
        <v>372.83945186293062</v>
      </c>
      <c r="I66">
        <f t="shared" si="1"/>
        <v>0</v>
      </c>
    </row>
    <row r="67" spans="1:9" x14ac:dyDescent="0.2">
      <c r="A67">
        <v>2020</v>
      </c>
      <c r="B67" t="s">
        <v>133</v>
      </c>
      <c r="C67" t="s">
        <v>115</v>
      </c>
      <c r="D67">
        <v>193519</v>
      </c>
      <c r="E67">
        <v>113041.9640262482</v>
      </c>
      <c r="F67">
        <v>28150.4690884622</v>
      </c>
      <c r="G67">
        <v>1.5335753176043561</v>
      </c>
      <c r="H67">
        <v>141193.966690028</v>
      </c>
      <c r="I67">
        <f t="shared" ref="I67:I130" si="6">SUM(E67:G67)-H67</f>
        <v>0</v>
      </c>
    </row>
    <row r="68" spans="1:9" x14ac:dyDescent="0.2">
      <c r="A68">
        <v>2020</v>
      </c>
      <c r="B68" t="s">
        <v>134</v>
      </c>
      <c r="C68" t="s">
        <v>116</v>
      </c>
      <c r="D68">
        <v>1020292</v>
      </c>
      <c r="E68">
        <v>889407.93103448243</v>
      </c>
      <c r="F68">
        <v>0</v>
      </c>
      <c r="G68">
        <v>1210.98003629764</v>
      </c>
      <c r="H68">
        <v>890618.91107078013</v>
      </c>
      <c r="I68">
        <f t="shared" si="6"/>
        <v>0</v>
      </c>
    </row>
    <row r="69" spans="1:9" x14ac:dyDescent="0.2">
      <c r="A69">
        <v>2020</v>
      </c>
      <c r="B69" t="s">
        <v>135</v>
      </c>
      <c r="C69" t="s">
        <v>116</v>
      </c>
      <c r="D69">
        <v>29582</v>
      </c>
      <c r="E69">
        <v>30237.48638838475</v>
      </c>
      <c r="F69">
        <v>0</v>
      </c>
      <c r="G69">
        <v>11.315789473684211</v>
      </c>
      <c r="H69">
        <v>30248.80217785843</v>
      </c>
      <c r="I69">
        <f t="shared" si="6"/>
        <v>0</v>
      </c>
    </row>
    <row r="70" spans="1:9" x14ac:dyDescent="0.2">
      <c r="A70">
        <v>2020</v>
      </c>
      <c r="B70" t="s">
        <v>136</v>
      </c>
      <c r="C70" t="s">
        <v>117</v>
      </c>
      <c r="D70">
        <v>132824</v>
      </c>
      <c r="E70">
        <v>21576.05274310771</v>
      </c>
      <c r="F70">
        <v>16861.280849429691</v>
      </c>
      <c r="G70">
        <v>1.9328493647912881</v>
      </c>
      <c r="H70">
        <v>38439.266441902189</v>
      </c>
      <c r="I70">
        <f t="shared" si="6"/>
        <v>0</v>
      </c>
    </row>
    <row r="71" spans="1:9" x14ac:dyDescent="0.2">
      <c r="A71">
        <v>2020</v>
      </c>
      <c r="B71" t="s">
        <v>137</v>
      </c>
      <c r="C71" t="s">
        <v>118</v>
      </c>
      <c r="D71">
        <v>188422</v>
      </c>
      <c r="E71">
        <v>115344.1242357123</v>
      </c>
      <c r="F71">
        <v>28521.197905260629</v>
      </c>
      <c r="G71">
        <v>1889.464609800363</v>
      </c>
      <c r="H71">
        <v>145754.78675077329</v>
      </c>
      <c r="I71">
        <f t="shared" si="6"/>
        <v>0</v>
      </c>
    </row>
    <row r="72" spans="1:9" x14ac:dyDescent="0.2">
      <c r="A72">
        <v>2020</v>
      </c>
      <c r="B72" t="s">
        <v>138</v>
      </c>
      <c r="C72" t="s">
        <v>115</v>
      </c>
      <c r="D72">
        <v>18584</v>
      </c>
      <c r="E72">
        <v>20887.477313974581</v>
      </c>
      <c r="F72">
        <v>0</v>
      </c>
      <c r="G72">
        <v>0</v>
      </c>
      <c r="H72">
        <v>20887.477313974581</v>
      </c>
      <c r="I72">
        <f t="shared" si="6"/>
        <v>0</v>
      </c>
    </row>
    <row r="73" spans="1:9" x14ac:dyDescent="0.2">
      <c r="A73">
        <v>2020</v>
      </c>
      <c r="B73" t="s">
        <v>139</v>
      </c>
      <c r="C73" t="s">
        <v>116</v>
      </c>
      <c r="D73">
        <v>916828</v>
      </c>
      <c r="E73">
        <v>950553.33938294032</v>
      </c>
      <c r="F73">
        <v>0</v>
      </c>
      <c r="G73">
        <v>1137.803992740472</v>
      </c>
      <c r="H73">
        <v>951691.14337568078</v>
      </c>
      <c r="I73">
        <f t="shared" si="6"/>
        <v>0</v>
      </c>
    </row>
    <row r="74" spans="1:9" x14ac:dyDescent="0.2">
      <c r="A74">
        <v>2020</v>
      </c>
      <c r="B74" t="s">
        <v>140</v>
      </c>
      <c r="C74" t="s">
        <v>116</v>
      </c>
      <c r="D74">
        <v>153189</v>
      </c>
      <c r="E74">
        <v>110590.5081669691</v>
      </c>
      <c r="F74">
        <v>0</v>
      </c>
      <c r="G74">
        <v>9.8548094373865691</v>
      </c>
      <c r="H74">
        <v>110600.3629764065</v>
      </c>
      <c r="I74">
        <f t="shared" si="6"/>
        <v>0</v>
      </c>
    </row>
    <row r="75" spans="1:9" x14ac:dyDescent="0.2">
      <c r="A75">
        <v>2020</v>
      </c>
      <c r="B75" t="s">
        <v>141</v>
      </c>
      <c r="C75" t="s">
        <v>117</v>
      </c>
      <c r="D75">
        <v>64005</v>
      </c>
      <c r="E75">
        <v>50300.21778584391</v>
      </c>
      <c r="F75">
        <v>0</v>
      </c>
      <c r="G75">
        <v>0</v>
      </c>
      <c r="H75">
        <v>50300.21778584391</v>
      </c>
      <c r="I75">
        <f t="shared" si="6"/>
        <v>0</v>
      </c>
    </row>
    <row r="76" spans="1:9" x14ac:dyDescent="0.2">
      <c r="A76">
        <v>2020</v>
      </c>
      <c r="B76" t="s">
        <v>142</v>
      </c>
      <c r="C76" t="s">
        <v>115</v>
      </c>
      <c r="D76">
        <v>28666</v>
      </c>
      <c r="E76">
        <v>20672.751257622269</v>
      </c>
      <c r="F76">
        <v>892.63729847602735</v>
      </c>
      <c r="G76">
        <v>3.4754990925589828</v>
      </c>
      <c r="H76">
        <v>21568.864055190861</v>
      </c>
      <c r="I76">
        <f t="shared" si="6"/>
        <v>0</v>
      </c>
    </row>
    <row r="77" spans="1:9" x14ac:dyDescent="0.2">
      <c r="A77">
        <v>2020</v>
      </c>
      <c r="B77" t="s">
        <v>143</v>
      </c>
      <c r="C77" t="s">
        <v>118</v>
      </c>
      <c r="D77">
        <v>10135614</v>
      </c>
      <c r="E77">
        <v>9860485.5850670878</v>
      </c>
      <c r="F77">
        <v>0.88498728345477773</v>
      </c>
      <c r="G77">
        <v>306984.80943738658</v>
      </c>
      <c r="H77">
        <v>10167471.27949176</v>
      </c>
      <c r="I77">
        <f t="shared" si="6"/>
        <v>0</v>
      </c>
    </row>
    <row r="78" spans="1:9" x14ac:dyDescent="0.2">
      <c r="A78">
        <v>2020</v>
      </c>
      <c r="B78" t="s">
        <v>144</v>
      </c>
      <c r="C78" t="s">
        <v>116</v>
      </c>
      <c r="D78">
        <v>158602</v>
      </c>
      <c r="E78">
        <v>161081.73321234121</v>
      </c>
      <c r="F78">
        <v>0</v>
      </c>
      <c r="G78">
        <v>699.63702359346632</v>
      </c>
      <c r="H78">
        <v>161781.37023593471</v>
      </c>
      <c r="I78">
        <f t="shared" si="6"/>
        <v>0</v>
      </c>
    </row>
    <row r="79" spans="1:9" x14ac:dyDescent="0.2">
      <c r="A79">
        <v>2020</v>
      </c>
      <c r="B79" t="s">
        <v>145</v>
      </c>
      <c r="C79" t="s">
        <v>114</v>
      </c>
      <c r="D79">
        <v>260388</v>
      </c>
      <c r="E79">
        <v>208660.78947368421</v>
      </c>
      <c r="F79">
        <v>0</v>
      </c>
      <c r="G79">
        <v>2.4137931034482758</v>
      </c>
      <c r="H79">
        <v>208663.20326678769</v>
      </c>
      <c r="I79">
        <f t="shared" si="6"/>
        <v>0</v>
      </c>
    </row>
    <row r="80" spans="1:9" x14ac:dyDescent="0.2">
      <c r="A80">
        <v>2020</v>
      </c>
      <c r="B80" t="s">
        <v>146</v>
      </c>
      <c r="C80" t="s">
        <v>115</v>
      </c>
      <c r="D80">
        <v>18074</v>
      </c>
      <c r="E80">
        <v>11746.016333938291</v>
      </c>
      <c r="F80">
        <v>0</v>
      </c>
      <c r="G80">
        <v>0</v>
      </c>
      <c r="H80">
        <v>11746.016333938291</v>
      </c>
      <c r="I80">
        <f t="shared" si="6"/>
        <v>0</v>
      </c>
    </row>
    <row r="81" spans="1:9" x14ac:dyDescent="0.2">
      <c r="A81">
        <v>2020</v>
      </c>
      <c r="B81" t="s">
        <v>147</v>
      </c>
      <c r="C81" t="s">
        <v>117</v>
      </c>
      <c r="D81">
        <v>87708</v>
      </c>
      <c r="E81">
        <v>64919.010889292207</v>
      </c>
      <c r="F81">
        <v>0</v>
      </c>
      <c r="G81">
        <v>0</v>
      </c>
      <c r="H81">
        <v>64919.010889292207</v>
      </c>
      <c r="I81">
        <f t="shared" si="6"/>
        <v>0</v>
      </c>
    </row>
    <row r="82" spans="1:9" x14ac:dyDescent="0.2">
      <c r="A82">
        <v>2020</v>
      </c>
      <c r="B82" t="s">
        <v>148</v>
      </c>
      <c r="C82" t="s">
        <v>116</v>
      </c>
      <c r="D82">
        <v>283352</v>
      </c>
      <c r="E82">
        <v>267867.94010889292</v>
      </c>
      <c r="F82">
        <v>0</v>
      </c>
      <c r="G82">
        <v>5579.4555353901987</v>
      </c>
      <c r="H82">
        <v>273447.3956442831</v>
      </c>
      <c r="I82">
        <f t="shared" si="6"/>
        <v>0</v>
      </c>
    </row>
    <row r="83" spans="1:9" x14ac:dyDescent="0.2">
      <c r="A83">
        <v>2020</v>
      </c>
      <c r="B83" t="s">
        <v>149</v>
      </c>
      <c r="C83" t="s">
        <v>115</v>
      </c>
      <c r="D83">
        <v>9563</v>
      </c>
      <c r="E83">
        <v>5574.7645138064363</v>
      </c>
      <c r="F83">
        <v>1795.450423395007</v>
      </c>
      <c r="G83">
        <v>0</v>
      </c>
      <c r="H83">
        <v>7370.2149372014428</v>
      </c>
      <c r="I83">
        <f t="shared" si="6"/>
        <v>0</v>
      </c>
    </row>
    <row r="84" spans="1:9" x14ac:dyDescent="0.2">
      <c r="A84">
        <v>2020</v>
      </c>
      <c r="B84" t="s">
        <v>150</v>
      </c>
      <c r="C84" t="s">
        <v>115</v>
      </c>
      <c r="D84">
        <v>13449</v>
      </c>
      <c r="E84">
        <v>21525.035184596691</v>
      </c>
      <c r="F84">
        <v>400.20516009378542</v>
      </c>
      <c r="G84">
        <v>2.7223230490018149E-2</v>
      </c>
      <c r="H84">
        <v>21925.267567920971</v>
      </c>
      <c r="I84">
        <f t="shared" si="6"/>
        <v>0</v>
      </c>
    </row>
    <row r="85" spans="1:9" x14ac:dyDescent="0.2">
      <c r="A85">
        <v>2020</v>
      </c>
      <c r="B85" t="s">
        <v>151</v>
      </c>
      <c r="C85" t="s">
        <v>117</v>
      </c>
      <c r="D85">
        <v>440393</v>
      </c>
      <c r="E85">
        <v>489088.43012704159</v>
      </c>
      <c r="F85">
        <v>0</v>
      </c>
      <c r="G85">
        <v>62.967332123411971</v>
      </c>
      <c r="H85">
        <v>489151.39745916502</v>
      </c>
      <c r="I85">
        <f t="shared" si="6"/>
        <v>0</v>
      </c>
    </row>
    <row r="86" spans="1:9" x14ac:dyDescent="0.2">
      <c r="A86">
        <v>2020</v>
      </c>
      <c r="B86" t="s">
        <v>152</v>
      </c>
      <c r="C86" t="s">
        <v>114</v>
      </c>
      <c r="D86">
        <v>139000</v>
      </c>
      <c r="E86">
        <v>122249.9092558984</v>
      </c>
      <c r="F86">
        <v>0</v>
      </c>
      <c r="G86">
        <v>205.49909255898359</v>
      </c>
      <c r="H86">
        <v>122455.40834845739</v>
      </c>
      <c r="I86">
        <f t="shared" si="6"/>
        <v>0</v>
      </c>
    </row>
    <row r="87" spans="1:9" x14ac:dyDescent="0.2">
      <c r="A87">
        <v>2020</v>
      </c>
      <c r="B87" t="s">
        <v>153</v>
      </c>
      <c r="C87" t="s">
        <v>115</v>
      </c>
      <c r="D87">
        <v>97775</v>
      </c>
      <c r="E87">
        <v>8305.5401280909264</v>
      </c>
      <c r="F87">
        <v>7358.2886755300324</v>
      </c>
      <c r="G87">
        <v>1.0526315789473679</v>
      </c>
      <c r="H87">
        <v>15664.88143519991</v>
      </c>
      <c r="I87">
        <f t="shared" si="6"/>
        <v>0</v>
      </c>
    </row>
    <row r="88" spans="1:9" x14ac:dyDescent="0.2">
      <c r="A88">
        <v>2020</v>
      </c>
      <c r="B88" t="s">
        <v>154</v>
      </c>
      <c r="C88" t="s">
        <v>118</v>
      </c>
      <c r="D88">
        <v>3180491</v>
      </c>
      <c r="E88">
        <v>3286682.0780399269</v>
      </c>
      <c r="F88">
        <v>0</v>
      </c>
      <c r="G88">
        <v>26425.84392014518</v>
      </c>
      <c r="H88">
        <v>3313107.9219600721</v>
      </c>
      <c r="I88">
        <f t="shared" si="6"/>
        <v>0</v>
      </c>
    </row>
    <row r="89" spans="1:9" x14ac:dyDescent="0.2">
      <c r="A89">
        <v>2020</v>
      </c>
      <c r="B89" t="s">
        <v>155</v>
      </c>
      <c r="C89" t="s">
        <v>116</v>
      </c>
      <c r="D89">
        <v>399015</v>
      </c>
      <c r="E89">
        <v>281156.74969294108</v>
      </c>
      <c r="F89">
        <v>17868.449144658771</v>
      </c>
      <c r="G89">
        <v>27.350272232304899</v>
      </c>
      <c r="H89">
        <v>299052.54910983221</v>
      </c>
      <c r="I89">
        <f t="shared" si="6"/>
        <v>0</v>
      </c>
    </row>
    <row r="90" spans="1:9" x14ac:dyDescent="0.2">
      <c r="A90">
        <v>2020</v>
      </c>
      <c r="B90" t="s">
        <v>156</v>
      </c>
      <c r="C90" t="s">
        <v>115</v>
      </c>
      <c r="D90">
        <v>18256</v>
      </c>
      <c r="E90">
        <v>179.16476663902941</v>
      </c>
      <c r="F90">
        <v>177.62085552347341</v>
      </c>
      <c r="G90">
        <v>0</v>
      </c>
      <c r="H90">
        <v>356.78562216250282</v>
      </c>
      <c r="I90">
        <f t="shared" si="6"/>
        <v>0</v>
      </c>
    </row>
    <row r="91" spans="1:9" x14ac:dyDescent="0.2">
      <c r="A91">
        <v>2020</v>
      </c>
      <c r="B91" t="s">
        <v>157</v>
      </c>
      <c r="C91" t="s">
        <v>118</v>
      </c>
      <c r="D91">
        <v>2440719</v>
      </c>
      <c r="E91">
        <v>2304472.3230490009</v>
      </c>
      <c r="F91">
        <v>0</v>
      </c>
      <c r="G91">
        <v>3948.0127041742289</v>
      </c>
      <c r="H91">
        <v>2308420.335753175</v>
      </c>
      <c r="I91">
        <f t="shared" si="6"/>
        <v>0</v>
      </c>
    </row>
    <row r="92" spans="1:9" x14ac:dyDescent="0.2">
      <c r="A92">
        <v>2020</v>
      </c>
      <c r="B92" t="s">
        <v>158</v>
      </c>
      <c r="C92" t="s">
        <v>116</v>
      </c>
      <c r="D92">
        <v>1553157</v>
      </c>
      <c r="E92">
        <v>1264236.305345234</v>
      </c>
      <c r="F92">
        <v>70977.197246530312</v>
      </c>
      <c r="G92">
        <v>1384.94555353902</v>
      </c>
      <c r="H92">
        <v>1336598.4481453029</v>
      </c>
      <c r="I92">
        <f t="shared" si="6"/>
        <v>0</v>
      </c>
    </row>
    <row r="93" spans="1:9" x14ac:dyDescent="0.2">
      <c r="A93">
        <v>2020</v>
      </c>
      <c r="B93" t="s">
        <v>159</v>
      </c>
      <c r="C93" t="s">
        <v>117</v>
      </c>
      <c r="D93">
        <v>62486</v>
      </c>
      <c r="E93">
        <v>91722.413793103435</v>
      </c>
      <c r="F93">
        <v>0</v>
      </c>
      <c r="G93">
        <v>7.450090744101634</v>
      </c>
      <c r="H93">
        <v>91729.863883847531</v>
      </c>
      <c r="I93">
        <f t="shared" si="6"/>
        <v>0</v>
      </c>
    </row>
    <row r="94" spans="1:9" x14ac:dyDescent="0.2">
      <c r="A94">
        <v>2020</v>
      </c>
      <c r="B94" t="s">
        <v>160</v>
      </c>
      <c r="C94" t="s">
        <v>118</v>
      </c>
      <c r="D94">
        <v>2175424</v>
      </c>
      <c r="E94">
        <v>1965814.4323129109</v>
      </c>
      <c r="F94">
        <v>3756.54240624153</v>
      </c>
      <c r="G94">
        <v>8272.4137931034475</v>
      </c>
      <c r="H94">
        <v>1977843.3885122561</v>
      </c>
      <c r="I94">
        <f t="shared" si="6"/>
        <v>0</v>
      </c>
    </row>
    <row r="95" spans="1:9" x14ac:dyDescent="0.2">
      <c r="A95">
        <v>2020</v>
      </c>
      <c r="B95" t="s">
        <v>161</v>
      </c>
      <c r="C95" t="s">
        <v>118</v>
      </c>
      <c r="D95">
        <v>3331279</v>
      </c>
      <c r="E95">
        <v>3132594.2645643749</v>
      </c>
      <c r="F95">
        <v>119.4150938514605</v>
      </c>
      <c r="G95">
        <v>2693.6932849364789</v>
      </c>
      <c r="H95">
        <v>3135407.372943162</v>
      </c>
      <c r="I95">
        <f t="shared" si="6"/>
        <v>0</v>
      </c>
    </row>
    <row r="96" spans="1:9" x14ac:dyDescent="0.2">
      <c r="A96">
        <v>2020</v>
      </c>
      <c r="B96" t="s">
        <v>162</v>
      </c>
      <c r="C96" t="s">
        <v>114</v>
      </c>
      <c r="D96">
        <v>889783</v>
      </c>
      <c r="E96">
        <v>457710.64428312163</v>
      </c>
      <c r="F96">
        <v>0</v>
      </c>
      <c r="G96">
        <v>4433.938294010889</v>
      </c>
      <c r="H96">
        <v>462144.5825771325</v>
      </c>
      <c r="I96">
        <f t="shared" si="6"/>
        <v>0</v>
      </c>
    </row>
    <row r="97" spans="1:9" x14ac:dyDescent="0.2">
      <c r="A97">
        <v>2020</v>
      </c>
      <c r="B97" t="s">
        <v>163</v>
      </c>
      <c r="C97" t="s">
        <v>116</v>
      </c>
      <c r="D97">
        <v>773505</v>
      </c>
      <c r="E97">
        <v>755078.38321000035</v>
      </c>
      <c r="F97">
        <v>1.6984558706456969</v>
      </c>
      <c r="G97">
        <v>9510.0090744101635</v>
      </c>
      <c r="H97">
        <v>764590.09074028116</v>
      </c>
      <c r="I97">
        <f t="shared" si="6"/>
        <v>0</v>
      </c>
    </row>
    <row r="98" spans="1:9" x14ac:dyDescent="0.2">
      <c r="A98">
        <v>2020</v>
      </c>
      <c r="B98" t="s">
        <v>164</v>
      </c>
      <c r="C98" t="s">
        <v>117</v>
      </c>
      <c r="D98">
        <v>276818</v>
      </c>
      <c r="E98">
        <v>279969.73684210522</v>
      </c>
      <c r="F98">
        <v>0</v>
      </c>
      <c r="G98">
        <v>0.78947368421052622</v>
      </c>
      <c r="H98">
        <v>279970.52631578938</v>
      </c>
      <c r="I98">
        <f t="shared" si="6"/>
        <v>0</v>
      </c>
    </row>
    <row r="99" spans="1:9" x14ac:dyDescent="0.2">
      <c r="A99">
        <v>2020</v>
      </c>
      <c r="B99" t="s">
        <v>165</v>
      </c>
      <c r="C99" t="s">
        <v>114</v>
      </c>
      <c r="D99">
        <v>771061</v>
      </c>
      <c r="E99">
        <v>478084.59165154258</v>
      </c>
      <c r="F99">
        <v>0</v>
      </c>
      <c r="G99">
        <v>7357.0235934664242</v>
      </c>
      <c r="H99">
        <v>485441.61524500902</v>
      </c>
      <c r="I99">
        <f t="shared" si="6"/>
        <v>0</v>
      </c>
    </row>
    <row r="100" spans="1:9" x14ac:dyDescent="0.2">
      <c r="A100">
        <v>2020</v>
      </c>
      <c r="B100" t="s">
        <v>166</v>
      </c>
      <c r="C100" t="s">
        <v>117</v>
      </c>
      <c r="D100">
        <v>450511</v>
      </c>
      <c r="E100">
        <v>407291.18874773139</v>
      </c>
      <c r="F100">
        <v>0</v>
      </c>
      <c r="G100">
        <v>0.10889292196007259</v>
      </c>
      <c r="H100">
        <v>407291.29764065333</v>
      </c>
      <c r="I100">
        <f t="shared" si="6"/>
        <v>0</v>
      </c>
    </row>
    <row r="101" spans="1:9" x14ac:dyDescent="0.2">
      <c r="A101">
        <v>2020</v>
      </c>
      <c r="B101" t="s">
        <v>167</v>
      </c>
      <c r="C101" t="s">
        <v>114</v>
      </c>
      <c r="D101">
        <v>1945166</v>
      </c>
      <c r="E101">
        <v>1275739.410163339</v>
      </c>
      <c r="F101">
        <v>0</v>
      </c>
      <c r="G101">
        <v>338.64791288566238</v>
      </c>
      <c r="H101">
        <v>1276078.058076225</v>
      </c>
      <c r="I101">
        <f t="shared" si="6"/>
        <v>0</v>
      </c>
    </row>
    <row r="102" spans="1:9" x14ac:dyDescent="0.2">
      <c r="A102">
        <v>2020</v>
      </c>
      <c r="B102" t="s">
        <v>168</v>
      </c>
      <c r="C102" t="s">
        <v>117</v>
      </c>
      <c r="D102">
        <v>270373</v>
      </c>
      <c r="E102">
        <v>228013.7295825771</v>
      </c>
      <c r="F102">
        <v>0</v>
      </c>
      <c r="G102">
        <v>5.9618874773139741</v>
      </c>
      <c r="H102">
        <v>228019.69147005439</v>
      </c>
      <c r="I102">
        <f t="shared" si="6"/>
        <v>0</v>
      </c>
    </row>
    <row r="103" spans="1:9" x14ac:dyDescent="0.2">
      <c r="A103">
        <v>2020</v>
      </c>
      <c r="B103" t="s">
        <v>169</v>
      </c>
      <c r="C103" t="s">
        <v>116</v>
      </c>
      <c r="D103">
        <v>177536</v>
      </c>
      <c r="E103">
        <v>185238.64494672589</v>
      </c>
      <c r="F103">
        <v>494.92029072053771</v>
      </c>
      <c r="G103">
        <v>0</v>
      </c>
      <c r="H103">
        <v>185733.5652374464</v>
      </c>
      <c r="I103">
        <f t="shared" si="6"/>
        <v>0</v>
      </c>
    </row>
    <row r="104" spans="1:9" x14ac:dyDescent="0.2">
      <c r="A104">
        <v>2020</v>
      </c>
      <c r="B104" t="s">
        <v>170</v>
      </c>
      <c r="C104" t="s">
        <v>115</v>
      </c>
      <c r="D104">
        <v>3200</v>
      </c>
      <c r="E104">
        <v>31.732122450815059</v>
      </c>
      <c r="F104">
        <v>31.37800948985457</v>
      </c>
      <c r="G104">
        <v>0</v>
      </c>
      <c r="H104">
        <v>63.110131940669618</v>
      </c>
      <c r="I104">
        <f t="shared" si="6"/>
        <v>0</v>
      </c>
    </row>
    <row r="105" spans="1:9" x14ac:dyDescent="0.2">
      <c r="A105">
        <v>2020</v>
      </c>
      <c r="B105" t="s">
        <v>171</v>
      </c>
      <c r="C105" t="s">
        <v>115</v>
      </c>
      <c r="D105">
        <v>44463</v>
      </c>
      <c r="E105">
        <v>925.40818163903623</v>
      </c>
      <c r="F105">
        <v>902.41073368158686</v>
      </c>
      <c r="G105">
        <v>0</v>
      </c>
      <c r="H105">
        <v>1827.8189153206231</v>
      </c>
      <c r="I105">
        <f t="shared" si="6"/>
        <v>0</v>
      </c>
    </row>
    <row r="106" spans="1:9" x14ac:dyDescent="0.2">
      <c r="A106">
        <v>2020</v>
      </c>
      <c r="B106" t="s">
        <v>172</v>
      </c>
      <c r="C106" t="s">
        <v>114</v>
      </c>
      <c r="D106">
        <v>439211</v>
      </c>
      <c r="E106">
        <v>403044.47368421062</v>
      </c>
      <c r="F106">
        <v>0</v>
      </c>
      <c r="G106">
        <v>125.7168784029037</v>
      </c>
      <c r="H106">
        <v>403170.19056261348</v>
      </c>
      <c r="I106">
        <f t="shared" si="6"/>
        <v>0</v>
      </c>
    </row>
    <row r="107" spans="1:9" x14ac:dyDescent="0.2">
      <c r="A107">
        <v>2020</v>
      </c>
      <c r="B107" t="s">
        <v>173</v>
      </c>
      <c r="C107" t="s">
        <v>114</v>
      </c>
      <c r="D107">
        <v>491354</v>
      </c>
      <c r="E107">
        <v>384234.01088929223</v>
      </c>
      <c r="F107">
        <v>0</v>
      </c>
      <c r="G107">
        <v>227.7858439201452</v>
      </c>
      <c r="H107">
        <v>384461.79673321242</v>
      </c>
      <c r="I107">
        <f t="shared" si="6"/>
        <v>0</v>
      </c>
    </row>
    <row r="108" spans="1:9" x14ac:dyDescent="0.2">
      <c r="A108">
        <v>2020</v>
      </c>
      <c r="B108" t="s">
        <v>174</v>
      </c>
      <c r="C108" t="s">
        <v>116</v>
      </c>
      <c r="D108">
        <v>554931</v>
      </c>
      <c r="E108">
        <v>453970.79854809429</v>
      </c>
      <c r="F108">
        <v>0</v>
      </c>
      <c r="G108">
        <v>209787.61343012701</v>
      </c>
      <c r="H108">
        <v>663758.41197822127</v>
      </c>
      <c r="I108">
        <f t="shared" si="6"/>
        <v>0</v>
      </c>
    </row>
    <row r="109" spans="1:9" x14ac:dyDescent="0.2">
      <c r="A109">
        <v>2020</v>
      </c>
      <c r="B109" t="s">
        <v>175</v>
      </c>
      <c r="C109" t="s">
        <v>116</v>
      </c>
      <c r="D109">
        <v>65126</v>
      </c>
      <c r="E109">
        <v>57816.987295825769</v>
      </c>
      <c r="F109">
        <v>0</v>
      </c>
      <c r="G109">
        <v>0</v>
      </c>
      <c r="H109">
        <v>57816.987295825769</v>
      </c>
      <c r="I109">
        <f t="shared" si="6"/>
        <v>0</v>
      </c>
    </row>
    <row r="110" spans="1:9" x14ac:dyDescent="0.2">
      <c r="A110">
        <v>2020</v>
      </c>
      <c r="B110" t="s">
        <v>176</v>
      </c>
      <c r="C110" t="s">
        <v>115</v>
      </c>
      <c r="D110">
        <v>13551</v>
      </c>
      <c r="E110">
        <v>8647.099817847291</v>
      </c>
      <c r="F110">
        <v>67.88927443427545</v>
      </c>
      <c r="G110">
        <v>0</v>
      </c>
      <c r="H110">
        <v>8714.9890922815666</v>
      </c>
      <c r="I110">
        <f t="shared" si="6"/>
        <v>0</v>
      </c>
    </row>
    <row r="111" spans="1:9" x14ac:dyDescent="0.2">
      <c r="A111">
        <v>2020</v>
      </c>
      <c r="B111" t="s">
        <v>177</v>
      </c>
      <c r="C111" t="s">
        <v>116</v>
      </c>
      <c r="D111">
        <v>479403</v>
      </c>
      <c r="E111">
        <v>431132.42286751373</v>
      </c>
      <c r="F111">
        <v>0</v>
      </c>
      <c r="G111">
        <v>401.35208711433762</v>
      </c>
      <c r="H111">
        <v>431533.77495462808</v>
      </c>
      <c r="I111">
        <f t="shared" si="6"/>
        <v>0</v>
      </c>
    </row>
    <row r="112" spans="1:9" x14ac:dyDescent="0.2">
      <c r="A112">
        <v>2020</v>
      </c>
      <c r="B112" t="s">
        <v>178</v>
      </c>
      <c r="C112" t="s">
        <v>115</v>
      </c>
      <c r="D112">
        <v>54925</v>
      </c>
      <c r="E112">
        <v>41386.651542649721</v>
      </c>
      <c r="F112">
        <v>0</v>
      </c>
      <c r="G112">
        <v>172.98548094373871</v>
      </c>
      <c r="H112">
        <v>41559.637023593459</v>
      </c>
      <c r="I112">
        <f t="shared" si="6"/>
        <v>0</v>
      </c>
    </row>
    <row r="113" spans="1:9" x14ac:dyDescent="0.2">
      <c r="A113">
        <v>2020</v>
      </c>
      <c r="B113" t="s">
        <v>179</v>
      </c>
      <c r="C113" t="s">
        <v>118</v>
      </c>
      <c r="D113">
        <v>841219</v>
      </c>
      <c r="E113">
        <v>888664.03811252268</v>
      </c>
      <c r="F113">
        <v>0</v>
      </c>
      <c r="G113">
        <v>113.5662431941924</v>
      </c>
      <c r="H113">
        <v>888777.60435571685</v>
      </c>
      <c r="I113">
        <f t="shared" si="6"/>
        <v>0</v>
      </c>
    </row>
    <row r="114" spans="1:9" x14ac:dyDescent="0.2">
      <c r="A114">
        <v>2020</v>
      </c>
      <c r="B114" t="s">
        <v>180</v>
      </c>
      <c r="C114" t="s">
        <v>116</v>
      </c>
      <c r="D114">
        <v>221276</v>
      </c>
      <c r="E114">
        <v>162095.73408259271</v>
      </c>
      <c r="F114">
        <v>2456.4843680866479</v>
      </c>
      <c r="G114">
        <v>1.778584392014519</v>
      </c>
      <c r="H114">
        <v>164553.9970350714</v>
      </c>
      <c r="I114">
        <f t="shared" si="6"/>
        <v>0</v>
      </c>
    </row>
    <row r="115" spans="1:9" x14ac:dyDescent="0.2">
      <c r="A115">
        <v>2020</v>
      </c>
      <c r="B115" t="s">
        <v>181</v>
      </c>
      <c r="C115" t="s">
        <v>116</v>
      </c>
      <c r="D115">
        <v>78510</v>
      </c>
      <c r="E115">
        <v>147137.3774954628</v>
      </c>
      <c r="F115">
        <v>0</v>
      </c>
      <c r="G115">
        <v>0</v>
      </c>
      <c r="H115">
        <v>147137.3774954628</v>
      </c>
      <c r="I115">
        <f t="shared" si="6"/>
        <v>0</v>
      </c>
    </row>
    <row r="116" spans="1:9" x14ac:dyDescent="0.2">
      <c r="A116">
        <v>2019</v>
      </c>
      <c r="B116" t="s">
        <v>125</v>
      </c>
      <c r="C116" t="s">
        <v>114</v>
      </c>
      <c r="D116">
        <v>1659608</v>
      </c>
      <c r="E116">
        <v>1329640.2087114339</v>
      </c>
      <c r="F116">
        <v>2975.5353901996368</v>
      </c>
      <c r="G116">
        <v>7549.3466424682383</v>
      </c>
      <c r="H116">
        <v>1340165.090744101</v>
      </c>
      <c r="I116">
        <f t="shared" si="6"/>
        <v>0</v>
      </c>
    </row>
    <row r="117" spans="1:9" x14ac:dyDescent="0.2">
      <c r="A117">
        <v>2019</v>
      </c>
      <c r="B117" t="s">
        <v>126</v>
      </c>
      <c r="C117" t="s">
        <v>115</v>
      </c>
      <c r="D117">
        <v>1149</v>
      </c>
      <c r="E117">
        <v>513.77495462794911</v>
      </c>
      <c r="F117">
        <v>458.41197822141561</v>
      </c>
      <c r="G117">
        <v>0</v>
      </c>
      <c r="H117">
        <v>972.18693284936467</v>
      </c>
      <c r="I117">
        <f t="shared" si="6"/>
        <v>0</v>
      </c>
    </row>
    <row r="118" spans="1:9" x14ac:dyDescent="0.2">
      <c r="A118">
        <v>2019</v>
      </c>
      <c r="B118" t="s">
        <v>127</v>
      </c>
      <c r="C118" t="s">
        <v>115</v>
      </c>
      <c r="D118">
        <v>37756</v>
      </c>
      <c r="E118">
        <v>32457.704174228671</v>
      </c>
      <c r="F118">
        <v>0</v>
      </c>
      <c r="G118">
        <v>0</v>
      </c>
      <c r="H118">
        <v>32457.704174228671</v>
      </c>
      <c r="I118">
        <f t="shared" si="6"/>
        <v>0</v>
      </c>
    </row>
    <row r="119" spans="1:9" x14ac:dyDescent="0.2">
      <c r="A119">
        <v>2019</v>
      </c>
      <c r="B119" t="s">
        <v>128</v>
      </c>
      <c r="C119" t="s">
        <v>116</v>
      </c>
      <c r="D119">
        <v>220855</v>
      </c>
      <c r="E119">
        <v>1649785.1451905619</v>
      </c>
      <c r="F119">
        <v>979.97277676951001</v>
      </c>
      <c r="G119">
        <v>48.121597096188736</v>
      </c>
      <c r="H119">
        <v>1650813.2395644281</v>
      </c>
      <c r="I119">
        <f t="shared" si="6"/>
        <v>0</v>
      </c>
    </row>
    <row r="120" spans="1:9" x14ac:dyDescent="0.2">
      <c r="A120">
        <v>2019</v>
      </c>
      <c r="B120" t="s">
        <v>129</v>
      </c>
      <c r="C120" t="s">
        <v>115</v>
      </c>
      <c r="D120">
        <v>45084</v>
      </c>
      <c r="E120">
        <v>32360.16333938294</v>
      </c>
      <c r="F120">
        <v>0</v>
      </c>
      <c r="G120">
        <v>0</v>
      </c>
      <c r="H120">
        <v>32360.16333938294</v>
      </c>
      <c r="I120">
        <f t="shared" si="6"/>
        <v>0</v>
      </c>
    </row>
    <row r="121" spans="1:9" x14ac:dyDescent="0.2">
      <c r="A121">
        <v>2019</v>
      </c>
      <c r="B121" t="s">
        <v>130</v>
      </c>
      <c r="C121" t="s">
        <v>116</v>
      </c>
      <c r="D121">
        <v>21942</v>
      </c>
      <c r="E121">
        <v>21546.560798548089</v>
      </c>
      <c r="F121">
        <v>0</v>
      </c>
      <c r="G121">
        <v>77.123411978221398</v>
      </c>
      <c r="H121">
        <v>21623.684210526309</v>
      </c>
      <c r="I121">
        <f t="shared" si="6"/>
        <v>0</v>
      </c>
    </row>
    <row r="122" spans="1:9" x14ac:dyDescent="0.2">
      <c r="A122">
        <v>2019</v>
      </c>
      <c r="B122" t="s">
        <v>131</v>
      </c>
      <c r="C122" t="s">
        <v>114</v>
      </c>
      <c r="D122">
        <v>1147623</v>
      </c>
      <c r="E122">
        <v>720979.11070780386</v>
      </c>
      <c r="F122">
        <v>0</v>
      </c>
      <c r="G122">
        <v>112.6678765880218</v>
      </c>
      <c r="H122">
        <v>721091.77858439193</v>
      </c>
      <c r="I122">
        <f t="shared" si="6"/>
        <v>0</v>
      </c>
    </row>
    <row r="123" spans="1:9" x14ac:dyDescent="0.2">
      <c r="A123">
        <v>2019</v>
      </c>
      <c r="B123" t="s">
        <v>132</v>
      </c>
      <c r="C123" t="s">
        <v>117</v>
      </c>
      <c r="D123">
        <v>27145</v>
      </c>
      <c r="E123">
        <v>80.499092558983648</v>
      </c>
      <c r="F123">
        <v>8371.14337568058</v>
      </c>
      <c r="G123">
        <v>0</v>
      </c>
      <c r="H123">
        <v>8451.6424682395627</v>
      </c>
      <c r="I123">
        <f t="shared" si="6"/>
        <v>0</v>
      </c>
    </row>
    <row r="124" spans="1:9" x14ac:dyDescent="0.2">
      <c r="A124">
        <v>2019</v>
      </c>
      <c r="B124" t="s">
        <v>133</v>
      </c>
      <c r="C124" t="s">
        <v>115</v>
      </c>
      <c r="D124">
        <v>189691</v>
      </c>
      <c r="E124">
        <v>110245.2359346642</v>
      </c>
      <c r="F124">
        <v>36557.903811252261</v>
      </c>
      <c r="G124">
        <v>2.313974591651542</v>
      </c>
      <c r="H124">
        <v>146805.45372050811</v>
      </c>
      <c r="I124">
        <f t="shared" si="6"/>
        <v>0</v>
      </c>
    </row>
    <row r="125" spans="1:9" x14ac:dyDescent="0.2">
      <c r="A125">
        <v>2019</v>
      </c>
      <c r="B125" t="s">
        <v>134</v>
      </c>
      <c r="C125" t="s">
        <v>116</v>
      </c>
      <c r="D125">
        <v>1013007</v>
      </c>
      <c r="E125">
        <v>875664.34664246812</v>
      </c>
      <c r="F125">
        <v>0</v>
      </c>
      <c r="G125">
        <v>2132.2595281306708</v>
      </c>
      <c r="H125">
        <v>877796.60617059877</v>
      </c>
      <c r="I125">
        <f t="shared" si="6"/>
        <v>0</v>
      </c>
    </row>
    <row r="126" spans="1:9" x14ac:dyDescent="0.2">
      <c r="A126">
        <v>2019</v>
      </c>
      <c r="B126" t="s">
        <v>135</v>
      </c>
      <c r="C126" t="s">
        <v>116</v>
      </c>
      <c r="D126">
        <v>28661</v>
      </c>
      <c r="E126">
        <v>74023.393829401088</v>
      </c>
      <c r="F126">
        <v>0</v>
      </c>
      <c r="G126">
        <v>21.451905626134302</v>
      </c>
      <c r="H126">
        <v>74044.845735027222</v>
      </c>
      <c r="I126">
        <f t="shared" si="6"/>
        <v>0</v>
      </c>
    </row>
    <row r="127" spans="1:9" x14ac:dyDescent="0.2">
      <c r="A127">
        <v>2019</v>
      </c>
      <c r="B127" t="s">
        <v>136</v>
      </c>
      <c r="C127" t="s">
        <v>117</v>
      </c>
      <c r="D127">
        <v>133717</v>
      </c>
      <c r="E127">
        <v>20907.078039927401</v>
      </c>
      <c r="F127">
        <v>74769.283121597095</v>
      </c>
      <c r="G127">
        <v>3.194192377495463</v>
      </c>
      <c r="H127">
        <v>95679.555353901989</v>
      </c>
      <c r="I127">
        <f t="shared" si="6"/>
        <v>0</v>
      </c>
    </row>
    <row r="128" spans="1:9" x14ac:dyDescent="0.2">
      <c r="A128">
        <v>2019</v>
      </c>
      <c r="B128" t="s">
        <v>137</v>
      </c>
      <c r="C128" t="s">
        <v>118</v>
      </c>
      <c r="D128">
        <v>188552</v>
      </c>
      <c r="E128">
        <v>122588.2304900181</v>
      </c>
      <c r="F128">
        <v>40270.045372050809</v>
      </c>
      <c r="G128">
        <v>0</v>
      </c>
      <c r="H128">
        <v>162858.27586206899</v>
      </c>
      <c r="I128">
        <f t="shared" si="6"/>
        <v>0</v>
      </c>
    </row>
    <row r="129" spans="1:9" x14ac:dyDescent="0.2">
      <c r="A129">
        <v>2019</v>
      </c>
      <c r="B129" t="s">
        <v>138</v>
      </c>
      <c r="C129" t="s">
        <v>115</v>
      </c>
      <c r="D129">
        <v>18569</v>
      </c>
      <c r="E129">
        <v>16366.17967332123</v>
      </c>
      <c r="F129">
        <v>0</v>
      </c>
      <c r="G129">
        <v>0</v>
      </c>
      <c r="H129">
        <v>16366.17967332123</v>
      </c>
      <c r="I129">
        <f t="shared" si="6"/>
        <v>0</v>
      </c>
    </row>
    <row r="130" spans="1:9" x14ac:dyDescent="0.2">
      <c r="A130">
        <v>2019</v>
      </c>
      <c r="B130" t="s">
        <v>139</v>
      </c>
      <c r="C130" t="s">
        <v>116</v>
      </c>
      <c r="D130">
        <v>907065</v>
      </c>
      <c r="E130">
        <v>985702.11433756794</v>
      </c>
      <c r="F130">
        <v>0</v>
      </c>
      <c r="G130">
        <v>974.70054446460961</v>
      </c>
      <c r="H130">
        <v>986676.81488203257</v>
      </c>
      <c r="I130">
        <f t="shared" si="6"/>
        <v>0</v>
      </c>
    </row>
    <row r="131" spans="1:9" x14ac:dyDescent="0.2">
      <c r="A131">
        <v>2019</v>
      </c>
      <c r="B131" t="s">
        <v>140</v>
      </c>
      <c r="C131" t="s">
        <v>116</v>
      </c>
      <c r="D131">
        <v>152762</v>
      </c>
      <c r="E131">
        <v>104716.8602540835</v>
      </c>
      <c r="F131">
        <v>0</v>
      </c>
      <c r="G131">
        <v>3.366606170598911</v>
      </c>
      <c r="H131">
        <v>104720.2268602541</v>
      </c>
      <c r="I131">
        <f t="shared" ref="I131:I194" si="7">SUM(E131:G131)-H131</f>
        <v>0</v>
      </c>
    </row>
    <row r="132" spans="1:9" x14ac:dyDescent="0.2">
      <c r="A132">
        <v>2019</v>
      </c>
      <c r="B132" t="s">
        <v>141</v>
      </c>
      <c r="C132" t="s">
        <v>117</v>
      </c>
      <c r="D132">
        <v>64187</v>
      </c>
      <c r="E132">
        <v>48316.034482758623</v>
      </c>
      <c r="F132">
        <v>0</v>
      </c>
      <c r="G132">
        <v>0</v>
      </c>
      <c r="H132">
        <v>48316.034482758623</v>
      </c>
      <c r="I132">
        <f t="shared" si="7"/>
        <v>0</v>
      </c>
    </row>
    <row r="133" spans="1:9" x14ac:dyDescent="0.2">
      <c r="A133">
        <v>2019</v>
      </c>
      <c r="B133" t="s">
        <v>142</v>
      </c>
      <c r="C133" t="s">
        <v>115</v>
      </c>
      <c r="D133">
        <v>29235</v>
      </c>
      <c r="E133">
        <v>20270.62613430127</v>
      </c>
      <c r="F133">
        <v>914.77313974591652</v>
      </c>
      <c r="G133">
        <v>0</v>
      </c>
      <c r="H133">
        <v>21185.39927404718</v>
      </c>
      <c r="I133">
        <f t="shared" si="7"/>
        <v>0</v>
      </c>
    </row>
    <row r="134" spans="1:9" x14ac:dyDescent="0.2">
      <c r="A134">
        <v>2019</v>
      </c>
      <c r="B134" t="s">
        <v>143</v>
      </c>
      <c r="C134" t="s">
        <v>118</v>
      </c>
      <c r="D134">
        <v>10163139</v>
      </c>
      <c r="E134">
        <v>10110663.085299451</v>
      </c>
      <c r="F134">
        <v>0.90744101633393826</v>
      </c>
      <c r="G134">
        <v>304733.39382940112</v>
      </c>
      <c r="H134">
        <v>10415397.386569871</v>
      </c>
      <c r="I134">
        <f t="shared" si="7"/>
        <v>0</v>
      </c>
    </row>
    <row r="135" spans="1:9" x14ac:dyDescent="0.2">
      <c r="A135">
        <v>2019</v>
      </c>
      <c r="B135" t="s">
        <v>144</v>
      </c>
      <c r="C135" t="s">
        <v>116</v>
      </c>
      <c r="D135">
        <v>157969</v>
      </c>
      <c r="E135">
        <v>143947.5680580762</v>
      </c>
      <c r="F135">
        <v>0</v>
      </c>
      <c r="G135">
        <v>511.90562613430131</v>
      </c>
      <c r="H135">
        <v>144459.4736842105</v>
      </c>
      <c r="I135">
        <f t="shared" si="7"/>
        <v>0</v>
      </c>
    </row>
    <row r="136" spans="1:9" x14ac:dyDescent="0.2">
      <c r="A136">
        <v>2019</v>
      </c>
      <c r="B136" t="s">
        <v>145</v>
      </c>
      <c r="C136" t="s">
        <v>114</v>
      </c>
      <c r="D136">
        <v>261478</v>
      </c>
      <c r="E136">
        <v>218924.1833030853</v>
      </c>
      <c r="F136">
        <v>0</v>
      </c>
      <c r="G136">
        <v>19.382940108892921</v>
      </c>
      <c r="H136">
        <v>218943.56624319419</v>
      </c>
      <c r="I136">
        <f t="shared" si="7"/>
        <v>0</v>
      </c>
    </row>
    <row r="137" spans="1:9" x14ac:dyDescent="0.2">
      <c r="A137">
        <v>2019</v>
      </c>
      <c r="B137" t="s">
        <v>146</v>
      </c>
      <c r="C137" t="s">
        <v>115</v>
      </c>
      <c r="D137">
        <v>18066</v>
      </c>
      <c r="E137">
        <v>24855.01814882032</v>
      </c>
      <c r="F137">
        <v>0</v>
      </c>
      <c r="G137">
        <v>0</v>
      </c>
      <c r="H137">
        <v>24855.01814882032</v>
      </c>
      <c r="I137">
        <f t="shared" si="7"/>
        <v>0</v>
      </c>
    </row>
    <row r="138" spans="1:9" x14ac:dyDescent="0.2">
      <c r="A138">
        <v>2019</v>
      </c>
      <c r="B138" t="s">
        <v>147</v>
      </c>
      <c r="C138" t="s">
        <v>117</v>
      </c>
      <c r="D138">
        <v>88205</v>
      </c>
      <c r="E138">
        <v>44387.159709618871</v>
      </c>
      <c r="F138">
        <v>0</v>
      </c>
      <c r="G138">
        <v>0</v>
      </c>
      <c r="H138">
        <v>44387.159709618871</v>
      </c>
      <c r="I138">
        <f t="shared" si="7"/>
        <v>0</v>
      </c>
    </row>
    <row r="139" spans="1:9" x14ac:dyDescent="0.2">
      <c r="A139">
        <v>2019</v>
      </c>
      <c r="B139" t="s">
        <v>148</v>
      </c>
      <c r="C139" t="s">
        <v>116</v>
      </c>
      <c r="D139">
        <v>280441</v>
      </c>
      <c r="E139">
        <v>251773.2032667876</v>
      </c>
      <c r="F139">
        <v>0</v>
      </c>
      <c r="G139">
        <v>4564.6370235934664</v>
      </c>
      <c r="H139">
        <v>256337.84029038111</v>
      </c>
      <c r="I139">
        <f t="shared" si="7"/>
        <v>0</v>
      </c>
    </row>
    <row r="140" spans="1:9" x14ac:dyDescent="0.2">
      <c r="A140">
        <v>2019</v>
      </c>
      <c r="B140" t="s">
        <v>149</v>
      </c>
      <c r="C140" t="s">
        <v>115</v>
      </c>
      <c r="D140">
        <v>9635</v>
      </c>
      <c r="E140">
        <v>10469.264972776769</v>
      </c>
      <c r="F140">
        <v>4973.6660617059879</v>
      </c>
      <c r="G140">
        <v>0</v>
      </c>
      <c r="H140">
        <v>15442.931034482761</v>
      </c>
      <c r="I140">
        <f t="shared" si="7"/>
        <v>0</v>
      </c>
    </row>
    <row r="141" spans="1:9" x14ac:dyDescent="0.2">
      <c r="A141">
        <v>2019</v>
      </c>
      <c r="B141" t="s">
        <v>150</v>
      </c>
      <c r="C141" t="s">
        <v>115</v>
      </c>
      <c r="D141">
        <v>13524</v>
      </c>
      <c r="E141">
        <v>25108.32123411978</v>
      </c>
      <c r="F141">
        <v>475.67150635208708</v>
      </c>
      <c r="G141">
        <v>0</v>
      </c>
      <c r="H141">
        <v>25583.992740471869</v>
      </c>
      <c r="I141">
        <f t="shared" si="7"/>
        <v>0</v>
      </c>
    </row>
    <row r="142" spans="1:9" x14ac:dyDescent="0.2">
      <c r="A142">
        <v>2019</v>
      </c>
      <c r="B142" t="s">
        <v>151</v>
      </c>
      <c r="C142" t="s">
        <v>117</v>
      </c>
      <c r="D142">
        <v>440199</v>
      </c>
      <c r="E142">
        <v>468727.29582577129</v>
      </c>
      <c r="F142">
        <v>0</v>
      </c>
      <c r="G142">
        <v>2.5680580762250451</v>
      </c>
      <c r="H142">
        <v>468729.86388384749</v>
      </c>
      <c r="I142">
        <f t="shared" si="7"/>
        <v>0</v>
      </c>
    </row>
    <row r="143" spans="1:9" x14ac:dyDescent="0.2">
      <c r="A143">
        <v>2019</v>
      </c>
      <c r="B143" t="s">
        <v>152</v>
      </c>
      <c r="C143" t="s">
        <v>114</v>
      </c>
      <c r="D143">
        <v>139608</v>
      </c>
      <c r="E143">
        <v>163969.8275862069</v>
      </c>
      <c r="F143">
        <v>0</v>
      </c>
      <c r="G143">
        <v>266.9600725952813</v>
      </c>
      <c r="H143">
        <v>164236.78765880209</v>
      </c>
      <c r="I143">
        <f t="shared" si="7"/>
        <v>0</v>
      </c>
    </row>
    <row r="144" spans="1:9" x14ac:dyDescent="0.2">
      <c r="A144">
        <v>2019</v>
      </c>
      <c r="B144" t="s">
        <v>153</v>
      </c>
      <c r="C144" t="s">
        <v>115</v>
      </c>
      <c r="D144">
        <v>97696</v>
      </c>
      <c r="E144">
        <v>8187.2504537205077</v>
      </c>
      <c r="F144">
        <v>63598.901996370238</v>
      </c>
      <c r="G144">
        <v>0</v>
      </c>
      <c r="H144">
        <v>71786.15245009074</v>
      </c>
      <c r="I144">
        <f t="shared" si="7"/>
        <v>0</v>
      </c>
    </row>
    <row r="145" spans="1:9" x14ac:dyDescent="0.2">
      <c r="A145">
        <v>2019</v>
      </c>
      <c r="B145" t="s">
        <v>154</v>
      </c>
      <c r="C145" t="s">
        <v>118</v>
      </c>
      <c r="D145">
        <v>3185378</v>
      </c>
      <c r="E145">
        <v>3061079.1742286752</v>
      </c>
      <c r="F145">
        <v>0</v>
      </c>
      <c r="G145">
        <v>31368.983666061711</v>
      </c>
      <c r="H145">
        <v>3092448.1578947371</v>
      </c>
      <c r="I145">
        <f t="shared" si="7"/>
        <v>0</v>
      </c>
    </row>
    <row r="146" spans="1:9" x14ac:dyDescent="0.2">
      <c r="A146">
        <v>2019</v>
      </c>
      <c r="B146" t="s">
        <v>155</v>
      </c>
      <c r="C146" t="s">
        <v>116</v>
      </c>
      <c r="D146">
        <v>395345</v>
      </c>
      <c r="E146">
        <v>255495.8166969147</v>
      </c>
      <c r="F146">
        <v>17339.600725952809</v>
      </c>
      <c r="G146">
        <v>21.107078039927401</v>
      </c>
      <c r="H146">
        <v>272856.5245009074</v>
      </c>
      <c r="I146">
        <f t="shared" si="7"/>
        <v>0</v>
      </c>
    </row>
    <row r="147" spans="1:9" x14ac:dyDescent="0.2">
      <c r="A147">
        <v>2019</v>
      </c>
      <c r="B147" t="s">
        <v>156</v>
      </c>
      <c r="C147" t="s">
        <v>115</v>
      </c>
      <c r="D147">
        <v>18287</v>
      </c>
      <c r="E147">
        <v>157.88566243194191</v>
      </c>
      <c r="F147">
        <v>18164.119782214151</v>
      </c>
      <c r="G147">
        <v>0</v>
      </c>
      <c r="H147">
        <v>18322.0054446461</v>
      </c>
      <c r="I147">
        <f t="shared" si="7"/>
        <v>0</v>
      </c>
    </row>
    <row r="148" spans="1:9" x14ac:dyDescent="0.2">
      <c r="A148">
        <v>2019</v>
      </c>
      <c r="B148" t="s">
        <v>157</v>
      </c>
      <c r="C148" t="s">
        <v>118</v>
      </c>
      <c r="D148">
        <v>2419057</v>
      </c>
      <c r="E148">
        <v>2282784.9546279488</v>
      </c>
      <c r="F148">
        <v>0</v>
      </c>
      <c r="G148">
        <v>2235.3266787658799</v>
      </c>
      <c r="H148">
        <v>2285020.2813067152</v>
      </c>
      <c r="I148">
        <f t="shared" si="7"/>
        <v>0</v>
      </c>
    </row>
    <row r="149" spans="1:9" x14ac:dyDescent="0.2">
      <c r="A149">
        <v>2019</v>
      </c>
      <c r="B149" t="s">
        <v>158</v>
      </c>
      <c r="C149" t="s">
        <v>116</v>
      </c>
      <c r="D149">
        <v>1538054</v>
      </c>
      <c r="E149">
        <v>1276081.3248638839</v>
      </c>
      <c r="F149">
        <v>75903.611615244998</v>
      </c>
      <c r="G149">
        <v>1178.3847549909251</v>
      </c>
      <c r="H149">
        <v>1353163.3212341201</v>
      </c>
      <c r="I149">
        <f t="shared" si="7"/>
        <v>0</v>
      </c>
    </row>
    <row r="150" spans="1:9" x14ac:dyDescent="0.2">
      <c r="A150">
        <v>2019</v>
      </c>
      <c r="B150" t="s">
        <v>159</v>
      </c>
      <c r="C150" t="s">
        <v>117</v>
      </c>
      <c r="D150">
        <v>61437</v>
      </c>
      <c r="E150">
        <v>80022.11433756804</v>
      </c>
      <c r="F150">
        <v>0</v>
      </c>
      <c r="G150">
        <v>0.98003629764065336</v>
      </c>
      <c r="H150">
        <v>80023.094373865679</v>
      </c>
      <c r="I150">
        <f t="shared" si="7"/>
        <v>0</v>
      </c>
    </row>
    <row r="151" spans="1:9" x14ac:dyDescent="0.2">
      <c r="A151">
        <v>2019</v>
      </c>
      <c r="B151" t="s">
        <v>160</v>
      </c>
      <c r="C151" t="s">
        <v>118</v>
      </c>
      <c r="D151">
        <v>2165876</v>
      </c>
      <c r="E151">
        <v>1794982.2867513611</v>
      </c>
      <c r="F151">
        <v>3436.6606170598911</v>
      </c>
      <c r="G151">
        <v>5563.3938294010886</v>
      </c>
      <c r="H151">
        <v>1803982.341197822</v>
      </c>
      <c r="I151">
        <f t="shared" si="7"/>
        <v>0</v>
      </c>
    </row>
    <row r="152" spans="1:9" x14ac:dyDescent="0.2">
      <c r="A152">
        <v>2019</v>
      </c>
      <c r="B152" t="s">
        <v>161</v>
      </c>
      <c r="C152" t="s">
        <v>118</v>
      </c>
      <c r="D152">
        <v>3333319</v>
      </c>
      <c r="E152">
        <v>2904542.8947368418</v>
      </c>
      <c r="F152">
        <v>110.7259528130671</v>
      </c>
      <c r="G152">
        <v>2478.4301270417418</v>
      </c>
      <c r="H152">
        <v>2907132.0508166971</v>
      </c>
      <c r="I152">
        <f t="shared" si="7"/>
        <v>0</v>
      </c>
    </row>
    <row r="153" spans="1:9" x14ac:dyDescent="0.2">
      <c r="A153">
        <v>2019</v>
      </c>
      <c r="B153" t="s">
        <v>162</v>
      </c>
      <c r="C153" t="s">
        <v>114</v>
      </c>
      <c r="D153">
        <v>886885</v>
      </c>
      <c r="E153">
        <v>647014.13793103443</v>
      </c>
      <c r="F153">
        <v>0</v>
      </c>
      <c r="G153">
        <v>5854.0018148820318</v>
      </c>
      <c r="H153">
        <v>652868.13974591647</v>
      </c>
      <c r="I153">
        <f t="shared" si="7"/>
        <v>0</v>
      </c>
    </row>
    <row r="154" spans="1:9" x14ac:dyDescent="0.2">
      <c r="A154">
        <v>2019</v>
      </c>
      <c r="B154" t="s">
        <v>163</v>
      </c>
      <c r="C154" t="s">
        <v>116</v>
      </c>
      <c r="D154">
        <v>764373</v>
      </c>
      <c r="E154">
        <v>798767.5045372051</v>
      </c>
      <c r="F154">
        <v>1.7967332123411981</v>
      </c>
      <c r="G154">
        <v>8144.4918330308519</v>
      </c>
      <c r="H154">
        <v>806913.79310344823</v>
      </c>
      <c r="I154">
        <f t="shared" si="7"/>
        <v>0</v>
      </c>
    </row>
    <row r="155" spans="1:9" x14ac:dyDescent="0.2">
      <c r="A155">
        <v>2019</v>
      </c>
      <c r="B155" t="s">
        <v>164</v>
      </c>
      <c r="C155" t="s">
        <v>117</v>
      </c>
      <c r="D155">
        <v>277850</v>
      </c>
      <c r="E155">
        <v>261735.46279491831</v>
      </c>
      <c r="F155">
        <v>0</v>
      </c>
      <c r="G155">
        <v>0</v>
      </c>
      <c r="H155">
        <v>261735.46279491831</v>
      </c>
      <c r="I155">
        <f t="shared" si="7"/>
        <v>0</v>
      </c>
    </row>
    <row r="156" spans="1:9" x14ac:dyDescent="0.2">
      <c r="A156">
        <v>2019</v>
      </c>
      <c r="B156" t="s">
        <v>165</v>
      </c>
      <c r="C156" t="s">
        <v>114</v>
      </c>
      <c r="D156">
        <v>771160</v>
      </c>
      <c r="E156">
        <v>565672.73139745905</v>
      </c>
      <c r="F156">
        <v>0</v>
      </c>
      <c r="G156">
        <v>31.134301270417421</v>
      </c>
      <c r="H156">
        <v>565703.86569872953</v>
      </c>
      <c r="I156">
        <f t="shared" si="7"/>
        <v>0</v>
      </c>
    </row>
    <row r="157" spans="1:9" x14ac:dyDescent="0.2">
      <c r="A157">
        <v>2019</v>
      </c>
      <c r="B157" t="s">
        <v>166</v>
      </c>
      <c r="C157" t="s">
        <v>117</v>
      </c>
      <c r="D157">
        <v>449795</v>
      </c>
      <c r="E157">
        <v>394803.91107078042</v>
      </c>
      <c r="F157">
        <v>0</v>
      </c>
      <c r="G157">
        <v>0</v>
      </c>
      <c r="H157">
        <v>394803.91107078042</v>
      </c>
      <c r="I157">
        <f t="shared" si="7"/>
        <v>0</v>
      </c>
    </row>
    <row r="158" spans="1:9" x14ac:dyDescent="0.2">
      <c r="A158">
        <v>2019</v>
      </c>
      <c r="B158" t="s">
        <v>167</v>
      </c>
      <c r="C158" t="s">
        <v>114</v>
      </c>
      <c r="D158">
        <v>1944733</v>
      </c>
      <c r="E158">
        <v>1317806.197822141</v>
      </c>
      <c r="F158">
        <v>0</v>
      </c>
      <c r="G158">
        <v>3100.2450090744101</v>
      </c>
      <c r="H158">
        <v>1320906.4428312159</v>
      </c>
      <c r="I158">
        <f t="shared" si="7"/>
        <v>0</v>
      </c>
    </row>
    <row r="159" spans="1:9" x14ac:dyDescent="0.2">
      <c r="A159">
        <v>2019</v>
      </c>
      <c r="B159" t="s">
        <v>168</v>
      </c>
      <c r="C159" t="s">
        <v>117</v>
      </c>
      <c r="D159">
        <v>271822</v>
      </c>
      <c r="E159">
        <v>212984.27404718689</v>
      </c>
      <c r="F159">
        <v>0</v>
      </c>
      <c r="G159">
        <v>1.551724137931034</v>
      </c>
      <c r="H159">
        <v>212985.82577132489</v>
      </c>
      <c r="I159">
        <f t="shared" si="7"/>
        <v>0</v>
      </c>
    </row>
    <row r="160" spans="1:9" x14ac:dyDescent="0.2">
      <c r="A160">
        <v>2019</v>
      </c>
      <c r="B160" t="s">
        <v>169</v>
      </c>
      <c r="C160" t="s">
        <v>116</v>
      </c>
      <c r="D160">
        <v>177633</v>
      </c>
      <c r="E160">
        <v>181633.45735027219</v>
      </c>
      <c r="F160">
        <v>486.58802177858439</v>
      </c>
      <c r="G160">
        <v>0</v>
      </c>
      <c r="H160">
        <v>182120.04537205081</v>
      </c>
      <c r="I160">
        <f t="shared" si="7"/>
        <v>0</v>
      </c>
    </row>
    <row r="161" spans="1:9" x14ac:dyDescent="0.2">
      <c r="A161">
        <v>2019</v>
      </c>
      <c r="B161" t="s">
        <v>170</v>
      </c>
      <c r="C161" t="s">
        <v>115</v>
      </c>
      <c r="D161">
        <v>3209</v>
      </c>
      <c r="E161">
        <v>13.920145190562611</v>
      </c>
      <c r="F161">
        <v>1233.466424682395</v>
      </c>
      <c r="G161">
        <v>0</v>
      </c>
      <c r="H161">
        <v>1247.386569872958</v>
      </c>
      <c r="I161">
        <f t="shared" si="7"/>
        <v>0</v>
      </c>
    </row>
    <row r="162" spans="1:9" x14ac:dyDescent="0.2">
      <c r="A162">
        <v>2019</v>
      </c>
      <c r="B162" t="s">
        <v>171</v>
      </c>
      <c r="C162" t="s">
        <v>115</v>
      </c>
      <c r="D162">
        <v>44589</v>
      </c>
      <c r="E162">
        <v>863.64791288566232</v>
      </c>
      <c r="F162">
        <v>33889.201451905617</v>
      </c>
      <c r="G162">
        <v>0</v>
      </c>
      <c r="H162">
        <v>34752.849364791276</v>
      </c>
      <c r="I162">
        <f t="shared" si="7"/>
        <v>0</v>
      </c>
    </row>
    <row r="163" spans="1:9" x14ac:dyDescent="0.2">
      <c r="A163">
        <v>2019</v>
      </c>
      <c r="B163" t="s">
        <v>172</v>
      </c>
      <c r="C163" t="s">
        <v>114</v>
      </c>
      <c r="D163">
        <v>438205</v>
      </c>
      <c r="E163">
        <v>397053.63883847551</v>
      </c>
      <c r="F163">
        <v>0</v>
      </c>
      <c r="G163">
        <v>115.9709618874773</v>
      </c>
      <c r="H163">
        <v>397169.60980036302</v>
      </c>
      <c r="I163">
        <f t="shared" si="7"/>
        <v>0</v>
      </c>
    </row>
    <row r="164" spans="1:9" x14ac:dyDescent="0.2">
      <c r="A164">
        <v>2019</v>
      </c>
      <c r="B164" t="s">
        <v>173</v>
      </c>
      <c r="C164" t="s">
        <v>114</v>
      </c>
      <c r="D164">
        <v>495919</v>
      </c>
      <c r="E164">
        <v>429075.32667876588</v>
      </c>
      <c r="F164">
        <v>0</v>
      </c>
      <c r="G164">
        <v>174.9364791288566</v>
      </c>
      <c r="H164">
        <v>429250.26315789472</v>
      </c>
      <c r="I164">
        <f t="shared" si="7"/>
        <v>0</v>
      </c>
    </row>
    <row r="165" spans="1:9" x14ac:dyDescent="0.2">
      <c r="A165">
        <v>2019</v>
      </c>
      <c r="B165" t="s">
        <v>174</v>
      </c>
      <c r="C165" t="s">
        <v>116</v>
      </c>
      <c r="D165">
        <v>553131</v>
      </c>
      <c r="E165">
        <v>331741.54264972772</v>
      </c>
      <c r="F165">
        <v>0</v>
      </c>
      <c r="G165">
        <v>204626.28856624319</v>
      </c>
      <c r="H165">
        <v>536367.83121597092</v>
      </c>
      <c r="I165">
        <f t="shared" si="7"/>
        <v>0</v>
      </c>
    </row>
    <row r="166" spans="1:9" x14ac:dyDescent="0.2">
      <c r="A166">
        <v>2019</v>
      </c>
      <c r="B166" t="s">
        <v>175</v>
      </c>
      <c r="C166" t="s">
        <v>116</v>
      </c>
      <c r="D166">
        <v>64538</v>
      </c>
      <c r="E166">
        <v>60143.774954627937</v>
      </c>
      <c r="F166">
        <v>0</v>
      </c>
      <c r="G166">
        <v>0</v>
      </c>
      <c r="H166">
        <v>60143.774954627937</v>
      </c>
      <c r="I166">
        <f t="shared" si="7"/>
        <v>0</v>
      </c>
    </row>
    <row r="167" spans="1:9" x14ac:dyDescent="0.2">
      <c r="A167">
        <v>2019</v>
      </c>
      <c r="B167" t="s">
        <v>176</v>
      </c>
      <c r="C167" t="s">
        <v>115</v>
      </c>
      <c r="D167">
        <v>13637</v>
      </c>
      <c r="E167">
        <v>7942.3139745916505</v>
      </c>
      <c r="F167">
        <v>62.849364791288558</v>
      </c>
      <c r="G167">
        <v>0</v>
      </c>
      <c r="H167">
        <v>8005.1633393829397</v>
      </c>
      <c r="I167">
        <f t="shared" si="7"/>
        <v>0</v>
      </c>
    </row>
    <row r="168" spans="1:9" x14ac:dyDescent="0.2">
      <c r="A168">
        <v>2019</v>
      </c>
      <c r="B168" t="s">
        <v>177</v>
      </c>
      <c r="C168" t="s">
        <v>116</v>
      </c>
      <c r="D168">
        <v>475535</v>
      </c>
      <c r="E168">
        <v>405293.64791288559</v>
      </c>
      <c r="F168">
        <v>0</v>
      </c>
      <c r="G168">
        <v>263.17604355716873</v>
      </c>
      <c r="H168">
        <v>405556.82395644282</v>
      </c>
      <c r="I168">
        <f t="shared" si="7"/>
        <v>0</v>
      </c>
    </row>
    <row r="169" spans="1:9" x14ac:dyDescent="0.2">
      <c r="A169">
        <v>2019</v>
      </c>
      <c r="B169" t="s">
        <v>178</v>
      </c>
      <c r="C169" t="s">
        <v>115</v>
      </c>
      <c r="D169">
        <v>54532</v>
      </c>
      <c r="E169">
        <v>42250.390199637019</v>
      </c>
      <c r="F169">
        <v>0</v>
      </c>
      <c r="G169">
        <v>173.17604355716881</v>
      </c>
      <c r="H169">
        <v>42423.566243194189</v>
      </c>
      <c r="I169">
        <f t="shared" si="7"/>
        <v>0</v>
      </c>
    </row>
    <row r="170" spans="1:9" x14ac:dyDescent="0.2">
      <c r="A170">
        <v>2019</v>
      </c>
      <c r="B170" t="s">
        <v>179</v>
      </c>
      <c r="C170" t="s">
        <v>118</v>
      </c>
      <c r="D170">
        <v>844259</v>
      </c>
      <c r="E170">
        <v>910209.90018148813</v>
      </c>
      <c r="F170">
        <v>0</v>
      </c>
      <c r="G170">
        <v>334.21960072595277</v>
      </c>
      <c r="H170">
        <v>910544.11978221405</v>
      </c>
      <c r="I170">
        <f t="shared" si="7"/>
        <v>0</v>
      </c>
    </row>
    <row r="171" spans="1:9" x14ac:dyDescent="0.2">
      <c r="A171">
        <v>2019</v>
      </c>
      <c r="B171" t="s">
        <v>180</v>
      </c>
      <c r="C171" t="s">
        <v>116</v>
      </c>
      <c r="D171">
        <v>220330</v>
      </c>
      <c r="E171">
        <v>174460.2813067151</v>
      </c>
      <c r="F171">
        <v>2684.546279491833</v>
      </c>
      <c r="G171">
        <v>6.7059891107078036</v>
      </c>
      <c r="H171">
        <v>177151.53357531759</v>
      </c>
      <c r="I171">
        <f t="shared" si="7"/>
        <v>0</v>
      </c>
    </row>
    <row r="172" spans="1:9" x14ac:dyDescent="0.2">
      <c r="A172">
        <v>2019</v>
      </c>
      <c r="B172" t="s">
        <v>181</v>
      </c>
      <c r="C172" t="s">
        <v>116</v>
      </c>
      <c r="D172">
        <v>77224</v>
      </c>
      <c r="E172">
        <v>153778.1397459165</v>
      </c>
      <c r="F172">
        <v>0</v>
      </c>
      <c r="G172">
        <v>1.8693284936479131</v>
      </c>
      <c r="H172">
        <v>153780.00907441019</v>
      </c>
      <c r="I172">
        <f t="shared" si="7"/>
        <v>0</v>
      </c>
    </row>
    <row r="173" spans="1:9" x14ac:dyDescent="0.2">
      <c r="A173">
        <v>2018</v>
      </c>
      <c r="B173" t="s">
        <v>125</v>
      </c>
      <c r="C173" t="s">
        <v>114</v>
      </c>
      <c r="D173">
        <v>1651760</v>
      </c>
      <c r="E173">
        <v>1218230.798548094</v>
      </c>
      <c r="F173">
        <v>3832.658802177858</v>
      </c>
      <c r="G173">
        <v>10279.909255898359</v>
      </c>
      <c r="H173">
        <v>1232343.366606171</v>
      </c>
      <c r="I173">
        <f t="shared" si="7"/>
        <v>0</v>
      </c>
    </row>
    <row r="174" spans="1:9" x14ac:dyDescent="0.2">
      <c r="A174">
        <v>2018</v>
      </c>
      <c r="B174" t="s">
        <v>126</v>
      </c>
      <c r="C174" t="s">
        <v>115</v>
      </c>
      <c r="D174">
        <v>1159</v>
      </c>
      <c r="E174">
        <v>514.43738656987284</v>
      </c>
      <c r="F174">
        <v>450.63520871143368</v>
      </c>
      <c r="G174">
        <v>0</v>
      </c>
      <c r="H174">
        <v>965.07259528130658</v>
      </c>
      <c r="I174">
        <f t="shared" si="7"/>
        <v>0</v>
      </c>
    </row>
    <row r="175" spans="1:9" x14ac:dyDescent="0.2">
      <c r="A175">
        <v>2018</v>
      </c>
      <c r="B175" t="s">
        <v>127</v>
      </c>
      <c r="C175" t="s">
        <v>115</v>
      </c>
      <c r="D175">
        <v>37519</v>
      </c>
      <c r="E175">
        <v>34410.154264972771</v>
      </c>
      <c r="F175">
        <v>534.12885662431938</v>
      </c>
      <c r="G175">
        <v>1.724137931034482</v>
      </c>
      <c r="H175">
        <v>34946.007259528124</v>
      </c>
      <c r="I175">
        <f t="shared" si="7"/>
        <v>0</v>
      </c>
    </row>
    <row r="176" spans="1:9" x14ac:dyDescent="0.2">
      <c r="A176">
        <v>2018</v>
      </c>
      <c r="B176" t="s">
        <v>128</v>
      </c>
      <c r="C176" t="s">
        <v>116</v>
      </c>
      <c r="D176">
        <v>226098</v>
      </c>
      <c r="E176">
        <v>187700.4718693285</v>
      </c>
      <c r="F176">
        <v>3479.64609800363</v>
      </c>
      <c r="G176">
        <v>20.780399274047181</v>
      </c>
      <c r="H176">
        <v>191200.89836660621</v>
      </c>
      <c r="I176">
        <f t="shared" si="7"/>
        <v>0</v>
      </c>
    </row>
    <row r="177" spans="1:9" x14ac:dyDescent="0.2">
      <c r="A177">
        <v>2018</v>
      </c>
      <c r="B177" t="s">
        <v>129</v>
      </c>
      <c r="C177" t="s">
        <v>115</v>
      </c>
      <c r="D177">
        <v>45155</v>
      </c>
      <c r="E177">
        <v>36173.811252268599</v>
      </c>
      <c r="F177">
        <v>0</v>
      </c>
      <c r="G177">
        <v>0</v>
      </c>
      <c r="H177">
        <v>36173.811252268599</v>
      </c>
      <c r="I177">
        <f t="shared" si="7"/>
        <v>0</v>
      </c>
    </row>
    <row r="178" spans="1:9" x14ac:dyDescent="0.2">
      <c r="A178">
        <v>2018</v>
      </c>
      <c r="B178" t="s">
        <v>130</v>
      </c>
      <c r="C178" t="s">
        <v>116</v>
      </c>
      <c r="D178">
        <v>21982</v>
      </c>
      <c r="E178">
        <v>21501.25226860254</v>
      </c>
      <c r="F178">
        <v>0</v>
      </c>
      <c r="G178">
        <v>0</v>
      </c>
      <c r="H178">
        <v>21501.25226860254</v>
      </c>
      <c r="I178">
        <f t="shared" si="7"/>
        <v>0</v>
      </c>
    </row>
    <row r="179" spans="1:9" x14ac:dyDescent="0.2">
      <c r="A179">
        <v>2018</v>
      </c>
      <c r="B179" t="s">
        <v>131</v>
      </c>
      <c r="C179" t="s">
        <v>114</v>
      </c>
      <c r="D179">
        <v>1143188</v>
      </c>
      <c r="E179">
        <v>794816.72413793101</v>
      </c>
      <c r="F179">
        <v>0</v>
      </c>
      <c r="G179">
        <v>44.700544464609791</v>
      </c>
      <c r="H179">
        <v>794861.42468239565</v>
      </c>
      <c r="I179">
        <f t="shared" si="7"/>
        <v>0</v>
      </c>
    </row>
    <row r="180" spans="1:9" x14ac:dyDescent="0.2">
      <c r="A180">
        <v>2018</v>
      </c>
      <c r="B180" t="s">
        <v>132</v>
      </c>
      <c r="C180" t="s">
        <v>117</v>
      </c>
      <c r="D180">
        <v>26895</v>
      </c>
      <c r="E180">
        <v>184.5099818511797</v>
      </c>
      <c r="F180">
        <v>18085.299455535391</v>
      </c>
      <c r="G180">
        <v>0</v>
      </c>
      <c r="H180">
        <v>18269.809437386572</v>
      </c>
      <c r="I180">
        <f t="shared" si="7"/>
        <v>0</v>
      </c>
    </row>
    <row r="181" spans="1:9" x14ac:dyDescent="0.2">
      <c r="A181">
        <v>2018</v>
      </c>
      <c r="B181" t="s">
        <v>133</v>
      </c>
      <c r="C181" t="s">
        <v>115</v>
      </c>
      <c r="D181">
        <v>187940</v>
      </c>
      <c r="E181">
        <v>110100.2087114337</v>
      </c>
      <c r="F181">
        <v>37482.513611615243</v>
      </c>
      <c r="G181">
        <v>1.143375680580762</v>
      </c>
      <c r="H181">
        <v>147583.86569872961</v>
      </c>
      <c r="I181">
        <f t="shared" si="7"/>
        <v>0</v>
      </c>
    </row>
    <row r="182" spans="1:9" x14ac:dyDescent="0.2">
      <c r="A182">
        <v>2018</v>
      </c>
      <c r="B182" t="s">
        <v>134</v>
      </c>
      <c r="C182" t="s">
        <v>116</v>
      </c>
      <c r="D182">
        <v>1003012</v>
      </c>
      <c r="E182">
        <v>798447.72232304898</v>
      </c>
      <c r="F182">
        <v>0</v>
      </c>
      <c r="G182">
        <v>1194.89110707804</v>
      </c>
      <c r="H182">
        <v>799642.61343012704</v>
      </c>
      <c r="I182">
        <f t="shared" si="7"/>
        <v>0</v>
      </c>
    </row>
    <row r="183" spans="1:9" x14ac:dyDescent="0.2">
      <c r="A183">
        <v>2018</v>
      </c>
      <c r="B183" t="s">
        <v>135</v>
      </c>
      <c r="C183" t="s">
        <v>116</v>
      </c>
      <c r="D183">
        <v>28476</v>
      </c>
      <c r="E183">
        <v>20787.822141560799</v>
      </c>
      <c r="F183">
        <v>0</v>
      </c>
      <c r="G183">
        <v>293.51179673321229</v>
      </c>
      <c r="H183">
        <v>21081.33393829401</v>
      </c>
      <c r="I183">
        <f t="shared" si="7"/>
        <v>0</v>
      </c>
    </row>
    <row r="184" spans="1:9" x14ac:dyDescent="0.2">
      <c r="A184">
        <v>2018</v>
      </c>
      <c r="B184" t="s">
        <v>136</v>
      </c>
      <c r="C184" t="s">
        <v>117</v>
      </c>
      <c r="D184">
        <v>134932</v>
      </c>
      <c r="E184">
        <v>24720.75317604356</v>
      </c>
      <c r="F184">
        <v>71196.651542649721</v>
      </c>
      <c r="G184">
        <v>0</v>
      </c>
      <c r="H184">
        <v>95917.404718693273</v>
      </c>
      <c r="I184">
        <f t="shared" si="7"/>
        <v>0</v>
      </c>
    </row>
    <row r="185" spans="1:9" x14ac:dyDescent="0.2">
      <c r="A185">
        <v>2018</v>
      </c>
      <c r="B185" t="s">
        <v>137</v>
      </c>
      <c r="C185" t="s">
        <v>118</v>
      </c>
      <c r="D185">
        <v>188042</v>
      </c>
      <c r="E185">
        <v>138243.96551724139</v>
      </c>
      <c r="F185">
        <v>38952.876588021783</v>
      </c>
      <c r="G185">
        <v>0</v>
      </c>
      <c r="H185">
        <v>177196.84210526309</v>
      </c>
      <c r="I185">
        <f t="shared" si="7"/>
        <v>0</v>
      </c>
    </row>
    <row r="186" spans="1:9" x14ac:dyDescent="0.2">
      <c r="A186">
        <v>2018</v>
      </c>
      <c r="B186" t="s">
        <v>138</v>
      </c>
      <c r="C186" t="s">
        <v>115</v>
      </c>
      <c r="D186">
        <v>18579</v>
      </c>
      <c r="E186">
        <v>18954.101633393831</v>
      </c>
      <c r="F186">
        <v>0</v>
      </c>
      <c r="G186">
        <v>0</v>
      </c>
      <c r="H186">
        <v>18954.101633393831</v>
      </c>
      <c r="I186">
        <f t="shared" si="7"/>
        <v>0</v>
      </c>
    </row>
    <row r="187" spans="1:9" x14ac:dyDescent="0.2">
      <c r="A187">
        <v>2018</v>
      </c>
      <c r="B187" t="s">
        <v>139</v>
      </c>
      <c r="C187" t="s">
        <v>116</v>
      </c>
      <c r="D187">
        <v>898824</v>
      </c>
      <c r="E187">
        <v>940142.98548094358</v>
      </c>
      <c r="F187">
        <v>0</v>
      </c>
      <c r="G187">
        <v>692.50453720508165</v>
      </c>
      <c r="H187">
        <v>940835.49001814867</v>
      </c>
      <c r="I187">
        <f t="shared" si="7"/>
        <v>0</v>
      </c>
    </row>
    <row r="188" spans="1:9" x14ac:dyDescent="0.2">
      <c r="A188">
        <v>2018</v>
      </c>
      <c r="B188" t="s">
        <v>140</v>
      </c>
      <c r="C188" t="s">
        <v>116</v>
      </c>
      <c r="D188">
        <v>150807</v>
      </c>
      <c r="E188">
        <v>98734.156079854802</v>
      </c>
      <c r="F188">
        <v>0</v>
      </c>
      <c r="G188">
        <v>1.805807622504537</v>
      </c>
      <c r="H188">
        <v>98735.9618874773</v>
      </c>
      <c r="I188">
        <f t="shared" si="7"/>
        <v>0</v>
      </c>
    </row>
    <row r="189" spans="1:9" x14ac:dyDescent="0.2">
      <c r="A189">
        <v>2018</v>
      </c>
      <c r="B189" t="s">
        <v>141</v>
      </c>
      <c r="C189" t="s">
        <v>117</v>
      </c>
      <c r="D189">
        <v>64599</v>
      </c>
      <c r="E189">
        <v>84179.600725952798</v>
      </c>
      <c r="F189">
        <v>0</v>
      </c>
      <c r="G189">
        <v>0</v>
      </c>
      <c r="H189">
        <v>84179.600725952798</v>
      </c>
      <c r="I189">
        <f t="shared" si="7"/>
        <v>0</v>
      </c>
    </row>
    <row r="190" spans="1:9" x14ac:dyDescent="0.2">
      <c r="A190">
        <v>2018</v>
      </c>
      <c r="B190" t="s">
        <v>142</v>
      </c>
      <c r="C190" t="s">
        <v>115</v>
      </c>
      <c r="D190">
        <v>29629</v>
      </c>
      <c r="E190">
        <v>18837.604355716881</v>
      </c>
      <c r="F190">
        <v>0</v>
      </c>
      <c r="G190">
        <v>0</v>
      </c>
      <c r="H190">
        <v>18837.604355716881</v>
      </c>
      <c r="I190">
        <f t="shared" si="7"/>
        <v>0</v>
      </c>
    </row>
    <row r="191" spans="1:9" x14ac:dyDescent="0.2">
      <c r="A191">
        <v>2018</v>
      </c>
      <c r="B191" t="s">
        <v>143</v>
      </c>
      <c r="C191" t="s">
        <v>118</v>
      </c>
      <c r="D191">
        <v>10192593</v>
      </c>
      <c r="E191">
        <v>9453070.65335753</v>
      </c>
      <c r="F191">
        <v>0</v>
      </c>
      <c r="G191">
        <v>333012.79491833033</v>
      </c>
      <c r="H191">
        <v>9786083.4482758604</v>
      </c>
      <c r="I191">
        <f t="shared" si="7"/>
        <v>0</v>
      </c>
    </row>
    <row r="192" spans="1:9" x14ac:dyDescent="0.2">
      <c r="A192">
        <v>2018</v>
      </c>
      <c r="B192" t="s">
        <v>144</v>
      </c>
      <c r="C192" t="s">
        <v>116</v>
      </c>
      <c r="D192">
        <v>157195</v>
      </c>
      <c r="E192">
        <v>130412.831215971</v>
      </c>
      <c r="F192">
        <v>0</v>
      </c>
      <c r="G192">
        <v>444.88203266787662</v>
      </c>
      <c r="H192">
        <v>130857.7132486388</v>
      </c>
      <c r="I192">
        <f t="shared" si="7"/>
        <v>0</v>
      </c>
    </row>
    <row r="193" spans="1:9" x14ac:dyDescent="0.2">
      <c r="A193">
        <v>2018</v>
      </c>
      <c r="B193" t="s">
        <v>145</v>
      </c>
      <c r="C193" t="s">
        <v>114</v>
      </c>
      <c r="D193">
        <v>262179</v>
      </c>
      <c r="E193">
        <v>227282.8584392014</v>
      </c>
      <c r="F193">
        <v>23.865698729582579</v>
      </c>
      <c r="G193">
        <v>3.7205081669691462</v>
      </c>
      <c r="H193">
        <v>227310.44464609801</v>
      </c>
      <c r="I193">
        <f t="shared" si="7"/>
        <v>0</v>
      </c>
    </row>
    <row r="194" spans="1:9" x14ac:dyDescent="0.2">
      <c r="A194">
        <v>2018</v>
      </c>
      <c r="B194" t="s">
        <v>146</v>
      </c>
      <c r="C194" t="s">
        <v>115</v>
      </c>
      <c r="D194">
        <v>18128</v>
      </c>
      <c r="E194">
        <v>12437.422867513609</v>
      </c>
      <c r="F194">
        <v>0</v>
      </c>
      <c r="G194">
        <v>0</v>
      </c>
      <c r="H194">
        <v>12437.422867513609</v>
      </c>
      <c r="I194">
        <f t="shared" si="7"/>
        <v>0</v>
      </c>
    </row>
    <row r="195" spans="1:9" x14ac:dyDescent="0.2">
      <c r="A195">
        <v>2018</v>
      </c>
      <c r="B195" t="s">
        <v>147</v>
      </c>
      <c r="C195" t="s">
        <v>117</v>
      </c>
      <c r="D195">
        <v>88542</v>
      </c>
      <c r="E195">
        <v>110859.0744101633</v>
      </c>
      <c r="F195">
        <v>0</v>
      </c>
      <c r="G195">
        <v>0</v>
      </c>
      <c r="H195">
        <v>110859.0744101633</v>
      </c>
      <c r="I195">
        <f t="shared" ref="I195:I258" si="8">SUM(E195:G195)-H195</f>
        <v>0</v>
      </c>
    </row>
    <row r="196" spans="1:9" x14ac:dyDescent="0.2">
      <c r="A196">
        <v>2018</v>
      </c>
      <c r="B196" t="s">
        <v>148</v>
      </c>
      <c r="C196" t="s">
        <v>116</v>
      </c>
      <c r="D196">
        <v>277203</v>
      </c>
      <c r="E196">
        <v>240148.557168784</v>
      </c>
      <c r="F196">
        <v>0</v>
      </c>
      <c r="G196">
        <v>1.043557168784029</v>
      </c>
      <c r="H196">
        <v>240149.6007259528</v>
      </c>
      <c r="I196">
        <f t="shared" si="8"/>
        <v>0</v>
      </c>
    </row>
    <row r="197" spans="1:9" x14ac:dyDescent="0.2">
      <c r="A197">
        <v>2018</v>
      </c>
      <c r="B197" t="s">
        <v>149</v>
      </c>
      <c r="C197" t="s">
        <v>115</v>
      </c>
      <c r="D197">
        <v>9612</v>
      </c>
      <c r="E197">
        <v>54.999999999999993</v>
      </c>
      <c r="F197">
        <v>4908.1669691470051</v>
      </c>
      <c r="G197">
        <v>0</v>
      </c>
      <c r="H197">
        <v>4963.1669691470051</v>
      </c>
      <c r="I197">
        <f t="shared" si="8"/>
        <v>0</v>
      </c>
    </row>
    <row r="198" spans="1:9" x14ac:dyDescent="0.2">
      <c r="A198">
        <v>2018</v>
      </c>
      <c r="B198" t="s">
        <v>150</v>
      </c>
      <c r="C198" t="s">
        <v>115</v>
      </c>
      <c r="D198">
        <v>13513</v>
      </c>
      <c r="E198">
        <v>20945.653357531759</v>
      </c>
      <c r="F198">
        <v>0</v>
      </c>
      <c r="G198">
        <v>0</v>
      </c>
      <c r="H198">
        <v>20945.653357531759</v>
      </c>
      <c r="I198">
        <f t="shared" si="8"/>
        <v>0</v>
      </c>
    </row>
    <row r="199" spans="1:9" x14ac:dyDescent="0.2">
      <c r="A199">
        <v>2018</v>
      </c>
      <c r="B199" t="s">
        <v>151</v>
      </c>
      <c r="C199" t="s">
        <v>117</v>
      </c>
      <c r="D199">
        <v>438639</v>
      </c>
      <c r="E199">
        <v>412488.00362976408</v>
      </c>
      <c r="F199">
        <v>0</v>
      </c>
      <c r="G199">
        <v>13.439201451905619</v>
      </c>
      <c r="H199">
        <v>412501.44283121597</v>
      </c>
      <c r="I199">
        <f t="shared" si="8"/>
        <v>0</v>
      </c>
    </row>
    <row r="200" spans="1:9" x14ac:dyDescent="0.2">
      <c r="A200">
        <v>2018</v>
      </c>
      <c r="B200" t="s">
        <v>152</v>
      </c>
      <c r="C200" t="s">
        <v>114</v>
      </c>
      <c r="D200">
        <v>140340</v>
      </c>
      <c r="E200">
        <v>210047.3230490018</v>
      </c>
      <c r="F200">
        <v>0</v>
      </c>
      <c r="G200">
        <v>284.58257713248639</v>
      </c>
      <c r="H200">
        <v>210331.90562613431</v>
      </c>
      <c r="I200">
        <f t="shared" si="8"/>
        <v>0</v>
      </c>
    </row>
    <row r="201" spans="1:9" x14ac:dyDescent="0.2">
      <c r="A201">
        <v>2018</v>
      </c>
      <c r="B201" t="s">
        <v>153</v>
      </c>
      <c r="C201" t="s">
        <v>115</v>
      </c>
      <c r="D201">
        <v>98076</v>
      </c>
      <c r="E201">
        <v>5887.441016333938</v>
      </c>
      <c r="F201">
        <v>56520.952813067153</v>
      </c>
      <c r="G201">
        <v>0</v>
      </c>
      <c r="H201">
        <v>62408.393829401088</v>
      </c>
      <c r="I201">
        <f t="shared" si="8"/>
        <v>0</v>
      </c>
    </row>
    <row r="202" spans="1:9" x14ac:dyDescent="0.2">
      <c r="A202">
        <v>2018</v>
      </c>
      <c r="B202" t="s">
        <v>154</v>
      </c>
      <c r="C202" t="s">
        <v>118</v>
      </c>
      <c r="D202">
        <v>3186254</v>
      </c>
      <c r="E202">
        <v>3041029.1833030852</v>
      </c>
      <c r="F202">
        <v>0</v>
      </c>
      <c r="G202">
        <v>30988.74773139746</v>
      </c>
      <c r="H202">
        <v>3072017.931034483</v>
      </c>
      <c r="I202">
        <f t="shared" si="8"/>
        <v>0</v>
      </c>
    </row>
    <row r="203" spans="1:9" x14ac:dyDescent="0.2">
      <c r="A203">
        <v>2018</v>
      </c>
      <c r="B203" t="s">
        <v>155</v>
      </c>
      <c r="C203" t="s">
        <v>116</v>
      </c>
      <c r="D203">
        <v>388872</v>
      </c>
      <c r="E203">
        <v>275790.53539019963</v>
      </c>
      <c r="F203">
        <v>20752.295825771322</v>
      </c>
      <c r="G203">
        <v>24.53720508166969</v>
      </c>
      <c r="H203">
        <v>296567.36842105258</v>
      </c>
      <c r="I203">
        <f t="shared" si="8"/>
        <v>0</v>
      </c>
    </row>
    <row r="204" spans="1:9" x14ac:dyDescent="0.2">
      <c r="A204">
        <v>2018</v>
      </c>
      <c r="B204" t="s">
        <v>156</v>
      </c>
      <c r="C204" t="s">
        <v>115</v>
      </c>
      <c r="D204">
        <v>18176</v>
      </c>
      <c r="E204">
        <v>236.84210526315789</v>
      </c>
      <c r="F204">
        <v>19672.40471869328</v>
      </c>
      <c r="G204">
        <v>0</v>
      </c>
      <c r="H204">
        <v>19909.24682395644</v>
      </c>
      <c r="I204">
        <f t="shared" si="8"/>
        <v>0</v>
      </c>
    </row>
    <row r="205" spans="1:9" x14ac:dyDescent="0.2">
      <c r="A205">
        <v>2018</v>
      </c>
      <c r="B205" t="s">
        <v>157</v>
      </c>
      <c r="C205" t="s">
        <v>118</v>
      </c>
      <c r="D205">
        <v>2397662</v>
      </c>
      <c r="E205">
        <v>2216059.0018148818</v>
      </c>
      <c r="F205">
        <v>0</v>
      </c>
      <c r="G205">
        <v>3118.1760435571691</v>
      </c>
      <c r="H205">
        <v>2219177.1778584388</v>
      </c>
      <c r="I205">
        <f t="shared" si="8"/>
        <v>0</v>
      </c>
    </row>
    <row r="206" spans="1:9" x14ac:dyDescent="0.2">
      <c r="A206">
        <v>2018</v>
      </c>
      <c r="B206" t="s">
        <v>158</v>
      </c>
      <c r="C206" t="s">
        <v>116</v>
      </c>
      <c r="D206">
        <v>1525099</v>
      </c>
      <c r="E206">
        <v>1236686.225045372</v>
      </c>
      <c r="F206">
        <v>60274.791288566237</v>
      </c>
      <c r="G206">
        <v>420.08166969146998</v>
      </c>
      <c r="H206">
        <v>1297381.0980036301</v>
      </c>
      <c r="I206">
        <f t="shared" si="8"/>
        <v>0</v>
      </c>
    </row>
    <row r="207" spans="1:9" x14ac:dyDescent="0.2">
      <c r="A207">
        <v>2018</v>
      </c>
      <c r="B207" t="s">
        <v>159</v>
      </c>
      <c r="C207" t="s">
        <v>117</v>
      </c>
      <c r="D207">
        <v>59994</v>
      </c>
      <c r="E207">
        <v>78454.754990925576</v>
      </c>
      <c r="F207">
        <v>0</v>
      </c>
      <c r="G207">
        <v>0</v>
      </c>
      <c r="H207">
        <v>78454.754990925576</v>
      </c>
      <c r="I207">
        <f t="shared" si="8"/>
        <v>0</v>
      </c>
    </row>
    <row r="208" spans="1:9" x14ac:dyDescent="0.2">
      <c r="A208">
        <v>2018</v>
      </c>
      <c r="B208" t="s">
        <v>160</v>
      </c>
      <c r="C208" t="s">
        <v>118</v>
      </c>
      <c r="D208">
        <v>2150017</v>
      </c>
      <c r="E208">
        <v>1759437.5499092559</v>
      </c>
      <c r="F208">
        <v>6605.0362976406532</v>
      </c>
      <c r="G208">
        <v>6988.7931034482754</v>
      </c>
      <c r="H208">
        <v>1773031.379310345</v>
      </c>
      <c r="I208">
        <f t="shared" si="8"/>
        <v>0</v>
      </c>
    </row>
    <row r="209" spans="1:9" x14ac:dyDescent="0.2">
      <c r="A209">
        <v>2018</v>
      </c>
      <c r="B209" t="s">
        <v>161</v>
      </c>
      <c r="C209" t="s">
        <v>118</v>
      </c>
      <c r="D209">
        <v>3321118</v>
      </c>
      <c r="E209">
        <v>3220193.8384754988</v>
      </c>
      <c r="F209">
        <v>59.591651542649721</v>
      </c>
      <c r="G209">
        <v>2369.6188747731399</v>
      </c>
      <c r="H209">
        <v>3222623.0490018139</v>
      </c>
      <c r="I209">
        <f t="shared" si="8"/>
        <v>0</v>
      </c>
    </row>
    <row r="210" spans="1:9" x14ac:dyDescent="0.2">
      <c r="A210">
        <v>2018</v>
      </c>
      <c r="B210" t="s">
        <v>162</v>
      </c>
      <c r="C210" t="s">
        <v>114</v>
      </c>
      <c r="D210">
        <v>885716</v>
      </c>
      <c r="E210">
        <v>671225.85299455526</v>
      </c>
      <c r="F210">
        <v>0</v>
      </c>
      <c r="G210">
        <v>655.38112522686026</v>
      </c>
      <c r="H210">
        <v>671881.23411978211</v>
      </c>
      <c r="I210">
        <f t="shared" si="8"/>
        <v>0</v>
      </c>
    </row>
    <row r="211" spans="1:9" x14ac:dyDescent="0.2">
      <c r="A211">
        <v>2018</v>
      </c>
      <c r="B211" t="s">
        <v>163</v>
      </c>
      <c r="C211" t="s">
        <v>116</v>
      </c>
      <c r="D211">
        <v>752958</v>
      </c>
      <c r="E211">
        <v>820088.21234119777</v>
      </c>
      <c r="F211">
        <v>4.3012704174228684</v>
      </c>
      <c r="G211">
        <v>2775.8166969147001</v>
      </c>
      <c r="H211">
        <v>822868.3303085299</v>
      </c>
      <c r="I211">
        <f t="shared" si="8"/>
        <v>0</v>
      </c>
    </row>
    <row r="212" spans="1:9" x14ac:dyDescent="0.2">
      <c r="A212">
        <v>2018</v>
      </c>
      <c r="B212" t="s">
        <v>164</v>
      </c>
      <c r="C212" t="s">
        <v>117</v>
      </c>
      <c r="D212">
        <v>278250</v>
      </c>
      <c r="E212">
        <v>263340.00907441007</v>
      </c>
      <c r="F212">
        <v>0</v>
      </c>
      <c r="G212">
        <v>0</v>
      </c>
      <c r="H212">
        <v>263340.00907441007</v>
      </c>
      <c r="I212">
        <f t="shared" si="8"/>
        <v>0</v>
      </c>
    </row>
    <row r="213" spans="1:9" x14ac:dyDescent="0.2">
      <c r="A213">
        <v>2018</v>
      </c>
      <c r="B213" t="s">
        <v>165</v>
      </c>
      <c r="C213" t="s">
        <v>114</v>
      </c>
      <c r="D213">
        <v>770927</v>
      </c>
      <c r="E213">
        <v>543412.10526315786</v>
      </c>
      <c r="F213">
        <v>0</v>
      </c>
      <c r="G213">
        <v>26.72413793103448</v>
      </c>
      <c r="H213">
        <v>543438.82940108888</v>
      </c>
      <c r="I213">
        <f t="shared" si="8"/>
        <v>0</v>
      </c>
    </row>
    <row r="214" spans="1:9" x14ac:dyDescent="0.2">
      <c r="A214">
        <v>2018</v>
      </c>
      <c r="B214" t="s">
        <v>166</v>
      </c>
      <c r="C214" t="s">
        <v>117</v>
      </c>
      <c r="D214">
        <v>449049</v>
      </c>
      <c r="E214">
        <v>412953.73865698732</v>
      </c>
      <c r="F214">
        <v>0</v>
      </c>
      <c r="G214">
        <v>0</v>
      </c>
      <c r="H214">
        <v>412953.73865698732</v>
      </c>
      <c r="I214">
        <f t="shared" si="8"/>
        <v>0</v>
      </c>
    </row>
    <row r="215" spans="1:9" x14ac:dyDescent="0.2">
      <c r="A215">
        <v>2018</v>
      </c>
      <c r="B215" t="s">
        <v>167</v>
      </c>
      <c r="C215" t="s">
        <v>114</v>
      </c>
      <c r="D215">
        <v>1943579</v>
      </c>
      <c r="E215">
        <v>1373081.6787658799</v>
      </c>
      <c r="F215">
        <v>0</v>
      </c>
      <c r="G215">
        <v>810.42649727767696</v>
      </c>
      <c r="H215">
        <v>1373892.105263158</v>
      </c>
      <c r="I215">
        <f t="shared" si="8"/>
        <v>0</v>
      </c>
    </row>
    <row r="216" spans="1:9" x14ac:dyDescent="0.2">
      <c r="A216">
        <v>2018</v>
      </c>
      <c r="B216" t="s">
        <v>168</v>
      </c>
      <c r="C216" t="s">
        <v>117</v>
      </c>
      <c r="D216">
        <v>273569</v>
      </c>
      <c r="E216">
        <v>204584.4283121597</v>
      </c>
      <c r="F216">
        <v>0</v>
      </c>
      <c r="G216">
        <v>1.814882032667877</v>
      </c>
      <c r="H216">
        <v>204586.24319419239</v>
      </c>
      <c r="I216">
        <f t="shared" si="8"/>
        <v>0</v>
      </c>
    </row>
    <row r="217" spans="1:9" x14ac:dyDescent="0.2">
      <c r="A217">
        <v>2018</v>
      </c>
      <c r="B217" t="s">
        <v>169</v>
      </c>
      <c r="C217" t="s">
        <v>116</v>
      </c>
      <c r="D217">
        <v>178302</v>
      </c>
      <c r="E217">
        <v>565989.29219600721</v>
      </c>
      <c r="F217">
        <v>1170.580762250454</v>
      </c>
      <c r="G217">
        <v>0</v>
      </c>
      <c r="H217">
        <v>567159.87295825768</v>
      </c>
      <c r="I217">
        <f t="shared" si="8"/>
        <v>0</v>
      </c>
    </row>
    <row r="218" spans="1:9" x14ac:dyDescent="0.2">
      <c r="A218">
        <v>2018</v>
      </c>
      <c r="B218" t="s">
        <v>170</v>
      </c>
      <c r="C218" t="s">
        <v>115</v>
      </c>
      <c r="D218">
        <v>3215</v>
      </c>
      <c r="E218">
        <v>0</v>
      </c>
      <c r="F218">
        <v>2252.2958257713249</v>
      </c>
      <c r="G218">
        <v>0</v>
      </c>
      <c r="H218">
        <v>2252.2958257713249</v>
      </c>
      <c r="I218">
        <f t="shared" si="8"/>
        <v>0</v>
      </c>
    </row>
    <row r="219" spans="1:9" x14ac:dyDescent="0.2">
      <c r="A219">
        <v>2018</v>
      </c>
      <c r="B219" t="s">
        <v>171</v>
      </c>
      <c r="C219" t="s">
        <v>115</v>
      </c>
      <c r="D219">
        <v>44595</v>
      </c>
      <c r="E219">
        <v>3121.1978221415611</v>
      </c>
      <c r="F219">
        <v>32580.87114337568</v>
      </c>
      <c r="G219">
        <v>0</v>
      </c>
      <c r="H219">
        <v>35702.068965517239</v>
      </c>
      <c r="I219">
        <f t="shared" si="8"/>
        <v>0</v>
      </c>
    </row>
    <row r="220" spans="1:9" x14ac:dyDescent="0.2">
      <c r="A220">
        <v>2018</v>
      </c>
      <c r="B220" t="s">
        <v>172</v>
      </c>
      <c r="C220" t="s">
        <v>114</v>
      </c>
      <c r="D220">
        <v>436813</v>
      </c>
      <c r="E220">
        <v>401096.62431941921</v>
      </c>
      <c r="F220">
        <v>0</v>
      </c>
      <c r="G220">
        <v>308.97459165154271</v>
      </c>
      <c r="H220">
        <v>401405.59891107067</v>
      </c>
      <c r="I220">
        <f t="shared" si="8"/>
        <v>0</v>
      </c>
    </row>
    <row r="221" spans="1:9" x14ac:dyDescent="0.2">
      <c r="A221">
        <v>2018</v>
      </c>
      <c r="B221" t="s">
        <v>173</v>
      </c>
      <c r="C221" t="s">
        <v>114</v>
      </c>
      <c r="D221">
        <v>500485</v>
      </c>
      <c r="E221">
        <v>1130380.1905626131</v>
      </c>
      <c r="F221">
        <v>3.3938294010889289</v>
      </c>
      <c r="G221">
        <v>34.237749546279488</v>
      </c>
      <c r="H221">
        <v>1130417.822141561</v>
      </c>
      <c r="I221">
        <f t="shared" si="8"/>
        <v>0</v>
      </c>
    </row>
    <row r="222" spans="1:9" x14ac:dyDescent="0.2">
      <c r="A222">
        <v>2018</v>
      </c>
      <c r="B222" t="s">
        <v>174</v>
      </c>
      <c r="C222" t="s">
        <v>116</v>
      </c>
      <c r="D222">
        <v>550289</v>
      </c>
      <c r="E222">
        <v>355465.28130671498</v>
      </c>
      <c r="F222">
        <v>14.0562613430127</v>
      </c>
      <c r="G222">
        <v>218312.55898366601</v>
      </c>
      <c r="H222">
        <v>573791.89655172406</v>
      </c>
      <c r="I222">
        <f t="shared" si="8"/>
        <v>0</v>
      </c>
    </row>
    <row r="223" spans="1:9" x14ac:dyDescent="0.2">
      <c r="A223">
        <v>2018</v>
      </c>
      <c r="B223" t="s">
        <v>175</v>
      </c>
      <c r="C223" t="s">
        <v>116</v>
      </c>
      <c r="D223">
        <v>64353</v>
      </c>
      <c r="E223">
        <v>53659.219600725948</v>
      </c>
      <c r="F223">
        <v>0</v>
      </c>
      <c r="G223">
        <v>0</v>
      </c>
      <c r="H223">
        <v>53659.219600725948</v>
      </c>
      <c r="I223">
        <f t="shared" si="8"/>
        <v>0</v>
      </c>
    </row>
    <row r="224" spans="1:9" x14ac:dyDescent="0.2">
      <c r="A224">
        <v>2018</v>
      </c>
      <c r="B224" t="s">
        <v>176</v>
      </c>
      <c r="C224" t="s">
        <v>115</v>
      </c>
      <c r="D224">
        <v>13639</v>
      </c>
      <c r="E224">
        <v>6926.49727767695</v>
      </c>
      <c r="F224">
        <v>4.6370235934664246</v>
      </c>
      <c r="G224">
        <v>0</v>
      </c>
      <c r="H224">
        <v>6931.1343012704156</v>
      </c>
      <c r="I224">
        <f t="shared" si="8"/>
        <v>0</v>
      </c>
    </row>
    <row r="225" spans="1:9" x14ac:dyDescent="0.2">
      <c r="A225">
        <v>2018</v>
      </c>
      <c r="B225" t="s">
        <v>177</v>
      </c>
      <c r="C225" t="s">
        <v>116</v>
      </c>
      <c r="D225">
        <v>472348</v>
      </c>
      <c r="E225">
        <v>384670.50816696911</v>
      </c>
      <c r="F225">
        <v>0</v>
      </c>
      <c r="G225">
        <v>238.983666061706</v>
      </c>
      <c r="H225">
        <v>384909.49183303083</v>
      </c>
      <c r="I225">
        <f t="shared" si="8"/>
        <v>0</v>
      </c>
    </row>
    <row r="226" spans="1:9" x14ac:dyDescent="0.2">
      <c r="A226">
        <v>2018</v>
      </c>
      <c r="B226" t="s">
        <v>178</v>
      </c>
      <c r="C226" t="s">
        <v>115</v>
      </c>
      <c r="D226">
        <v>54733</v>
      </c>
      <c r="E226">
        <v>41584.627949183297</v>
      </c>
      <c r="F226">
        <v>0</v>
      </c>
      <c r="G226">
        <v>0</v>
      </c>
      <c r="H226">
        <v>41584.627949183297</v>
      </c>
      <c r="I226">
        <f t="shared" si="8"/>
        <v>0</v>
      </c>
    </row>
    <row r="227" spans="1:9" x14ac:dyDescent="0.2">
      <c r="A227">
        <v>2018</v>
      </c>
      <c r="B227" t="s">
        <v>179</v>
      </c>
      <c r="C227" t="s">
        <v>118</v>
      </c>
      <c r="D227">
        <v>848112</v>
      </c>
      <c r="E227">
        <v>1084736.5789473681</v>
      </c>
      <c r="F227">
        <v>0</v>
      </c>
      <c r="G227">
        <v>646.73321234119783</v>
      </c>
      <c r="H227">
        <v>1085383.3121597089</v>
      </c>
      <c r="I227">
        <f t="shared" si="8"/>
        <v>0</v>
      </c>
    </row>
    <row r="228" spans="1:9" x14ac:dyDescent="0.2">
      <c r="A228">
        <v>2018</v>
      </c>
      <c r="B228" t="s">
        <v>180</v>
      </c>
      <c r="C228" t="s">
        <v>116</v>
      </c>
      <c r="D228">
        <v>219651</v>
      </c>
      <c r="E228">
        <v>177185.2268602541</v>
      </c>
      <c r="F228">
        <v>5870.5444646098003</v>
      </c>
      <c r="G228">
        <v>12.059891107078039</v>
      </c>
      <c r="H228">
        <v>183067.83121597089</v>
      </c>
      <c r="I228">
        <f t="shared" si="8"/>
        <v>0</v>
      </c>
    </row>
    <row r="229" spans="1:9" x14ac:dyDescent="0.2">
      <c r="A229">
        <v>2018</v>
      </c>
      <c r="B229" t="s">
        <v>181</v>
      </c>
      <c r="C229" t="s">
        <v>116</v>
      </c>
      <c r="D229">
        <v>76630</v>
      </c>
      <c r="E229">
        <v>139027.12341197819</v>
      </c>
      <c r="F229">
        <v>0</v>
      </c>
      <c r="G229">
        <v>0</v>
      </c>
      <c r="H229">
        <v>139027.12341197819</v>
      </c>
      <c r="I229">
        <f t="shared" si="8"/>
        <v>0</v>
      </c>
    </row>
    <row r="230" spans="1:9" x14ac:dyDescent="0.2">
      <c r="A230">
        <v>2017</v>
      </c>
      <c r="B230" t="s">
        <v>125</v>
      </c>
      <c r="C230" t="s">
        <v>114</v>
      </c>
      <c r="D230">
        <v>1644303</v>
      </c>
      <c r="E230">
        <v>1253475.8166969151</v>
      </c>
      <c r="F230">
        <v>0</v>
      </c>
      <c r="G230">
        <v>5857.3411978221411</v>
      </c>
      <c r="H230">
        <v>1259333.1578947371</v>
      </c>
      <c r="I230">
        <f t="shared" si="8"/>
        <v>0</v>
      </c>
    </row>
    <row r="231" spans="1:9" x14ac:dyDescent="0.2">
      <c r="A231">
        <v>2017</v>
      </c>
      <c r="B231" t="s">
        <v>126</v>
      </c>
      <c r="C231" t="s">
        <v>115</v>
      </c>
      <c r="D231">
        <v>1161</v>
      </c>
      <c r="E231">
        <v>350.91651542649731</v>
      </c>
      <c r="F231">
        <v>409.4373865698729</v>
      </c>
      <c r="G231">
        <v>0</v>
      </c>
      <c r="H231">
        <v>760.35390199637015</v>
      </c>
      <c r="I231">
        <f t="shared" si="8"/>
        <v>0</v>
      </c>
    </row>
    <row r="232" spans="1:9" x14ac:dyDescent="0.2">
      <c r="A232">
        <v>2017</v>
      </c>
      <c r="B232" t="s">
        <v>127</v>
      </c>
      <c r="C232" t="s">
        <v>115</v>
      </c>
      <c r="D232">
        <v>36900</v>
      </c>
      <c r="E232">
        <v>33695.154264972771</v>
      </c>
      <c r="F232">
        <v>355.59891107078039</v>
      </c>
      <c r="G232">
        <v>1.8693284936479131</v>
      </c>
      <c r="H232">
        <v>34052.622504537198</v>
      </c>
      <c r="I232">
        <f t="shared" si="8"/>
        <v>0</v>
      </c>
    </row>
    <row r="233" spans="1:9" x14ac:dyDescent="0.2">
      <c r="A233">
        <v>2017</v>
      </c>
      <c r="B233" t="s">
        <v>128</v>
      </c>
      <c r="C233" t="s">
        <v>116</v>
      </c>
      <c r="D233">
        <v>225468</v>
      </c>
      <c r="E233">
        <v>202562.18693284929</v>
      </c>
      <c r="F233">
        <v>1173.2214156079849</v>
      </c>
      <c r="G233">
        <v>64.482758620689651</v>
      </c>
      <c r="H233">
        <v>203799.891107078</v>
      </c>
      <c r="I233">
        <f t="shared" si="8"/>
        <v>0</v>
      </c>
    </row>
    <row r="234" spans="1:9" x14ac:dyDescent="0.2">
      <c r="A234">
        <v>2017</v>
      </c>
      <c r="B234" t="s">
        <v>129</v>
      </c>
      <c r="C234" t="s">
        <v>115</v>
      </c>
      <c r="D234">
        <v>45170</v>
      </c>
      <c r="E234">
        <v>33932.241379310341</v>
      </c>
      <c r="F234">
        <v>15.8529945553539</v>
      </c>
      <c r="G234">
        <v>0</v>
      </c>
      <c r="H234">
        <v>33948.094373865693</v>
      </c>
      <c r="I234">
        <f t="shared" si="8"/>
        <v>0</v>
      </c>
    </row>
    <row r="235" spans="1:9" x14ac:dyDescent="0.2">
      <c r="A235">
        <v>2017</v>
      </c>
      <c r="B235" t="s">
        <v>130</v>
      </c>
      <c r="C235" t="s">
        <v>116</v>
      </c>
      <c r="D235">
        <v>21925</v>
      </c>
      <c r="E235">
        <v>22320.680580762251</v>
      </c>
      <c r="F235">
        <v>0</v>
      </c>
      <c r="G235">
        <v>0</v>
      </c>
      <c r="H235">
        <v>22320.680580762251</v>
      </c>
      <c r="I235">
        <f t="shared" si="8"/>
        <v>0</v>
      </c>
    </row>
    <row r="236" spans="1:9" x14ac:dyDescent="0.2">
      <c r="A236">
        <v>2017</v>
      </c>
      <c r="B236" t="s">
        <v>131</v>
      </c>
      <c r="C236" t="s">
        <v>114</v>
      </c>
      <c r="D236">
        <v>1137577</v>
      </c>
      <c r="E236">
        <v>727114.06533575302</v>
      </c>
      <c r="F236">
        <v>12.40471869328494</v>
      </c>
      <c r="G236">
        <v>349.22867513611612</v>
      </c>
      <c r="H236">
        <v>727475.69872958236</v>
      </c>
      <c r="I236">
        <f t="shared" si="8"/>
        <v>0</v>
      </c>
    </row>
    <row r="237" spans="1:9" x14ac:dyDescent="0.2">
      <c r="A237">
        <v>2017</v>
      </c>
      <c r="B237" t="s">
        <v>132</v>
      </c>
      <c r="C237" t="s">
        <v>117</v>
      </c>
      <c r="D237">
        <v>26832</v>
      </c>
      <c r="E237">
        <v>176.02540834845729</v>
      </c>
      <c r="F237">
        <v>17479.12885662432</v>
      </c>
      <c r="G237">
        <v>0</v>
      </c>
      <c r="H237">
        <v>17655.154264972771</v>
      </c>
      <c r="I237">
        <f t="shared" si="8"/>
        <v>0</v>
      </c>
    </row>
    <row r="238" spans="1:9" x14ac:dyDescent="0.2">
      <c r="A238">
        <v>2017</v>
      </c>
      <c r="B238" t="s">
        <v>133</v>
      </c>
      <c r="C238" t="s">
        <v>115</v>
      </c>
      <c r="D238">
        <v>184993</v>
      </c>
      <c r="E238">
        <v>92446.107078039917</v>
      </c>
      <c r="F238">
        <v>43087.059891107077</v>
      </c>
      <c r="G238">
        <v>0</v>
      </c>
      <c r="H238">
        <v>135533.16696914699</v>
      </c>
      <c r="I238">
        <f t="shared" si="8"/>
        <v>0</v>
      </c>
    </row>
    <row r="239" spans="1:9" x14ac:dyDescent="0.2">
      <c r="A239">
        <v>2017</v>
      </c>
      <c r="B239" t="s">
        <v>134</v>
      </c>
      <c r="C239" t="s">
        <v>116</v>
      </c>
      <c r="D239">
        <v>992951</v>
      </c>
      <c r="E239">
        <v>775015.98911070777</v>
      </c>
      <c r="F239">
        <v>0</v>
      </c>
      <c r="G239">
        <v>971.89655172413779</v>
      </c>
      <c r="H239">
        <v>775987.88566243195</v>
      </c>
      <c r="I239">
        <f t="shared" si="8"/>
        <v>0</v>
      </c>
    </row>
    <row r="240" spans="1:9" x14ac:dyDescent="0.2">
      <c r="A240">
        <v>2017</v>
      </c>
      <c r="B240" t="s">
        <v>135</v>
      </c>
      <c r="C240" t="s">
        <v>116</v>
      </c>
      <c r="D240">
        <v>28328</v>
      </c>
      <c r="E240">
        <v>18147.8947368421</v>
      </c>
      <c r="F240">
        <v>0</v>
      </c>
      <c r="G240">
        <v>42.695099818511792</v>
      </c>
      <c r="H240">
        <v>18190.58983666062</v>
      </c>
      <c r="I240">
        <f t="shared" si="8"/>
        <v>0</v>
      </c>
    </row>
    <row r="241" spans="1:9" x14ac:dyDescent="0.2">
      <c r="A241">
        <v>2017</v>
      </c>
      <c r="B241" t="s">
        <v>136</v>
      </c>
      <c r="C241" t="s">
        <v>117</v>
      </c>
      <c r="D241">
        <v>135449</v>
      </c>
      <c r="E241">
        <v>59705.272232304902</v>
      </c>
      <c r="F241">
        <v>40950.009074410162</v>
      </c>
      <c r="G241">
        <v>0</v>
      </c>
      <c r="H241">
        <v>100655.2813067151</v>
      </c>
      <c r="I241">
        <f t="shared" si="8"/>
        <v>0</v>
      </c>
    </row>
    <row r="242" spans="1:9" x14ac:dyDescent="0.2">
      <c r="A242">
        <v>2017</v>
      </c>
      <c r="B242" t="s">
        <v>137</v>
      </c>
      <c r="C242" t="s">
        <v>118</v>
      </c>
      <c r="D242">
        <v>186664</v>
      </c>
      <c r="E242">
        <v>156874.26497277679</v>
      </c>
      <c r="F242">
        <v>34439.001814882031</v>
      </c>
      <c r="G242">
        <v>0</v>
      </c>
      <c r="H242">
        <v>191313.26678765879</v>
      </c>
      <c r="I242">
        <f t="shared" si="8"/>
        <v>0</v>
      </c>
    </row>
    <row r="243" spans="1:9" x14ac:dyDescent="0.2">
      <c r="A243">
        <v>2017</v>
      </c>
      <c r="B243" t="s">
        <v>138</v>
      </c>
      <c r="C243" t="s">
        <v>115</v>
      </c>
      <c r="D243">
        <v>18595</v>
      </c>
      <c r="E243">
        <v>18889.201451905621</v>
      </c>
      <c r="F243">
        <v>293.82940108892922</v>
      </c>
      <c r="G243">
        <v>0</v>
      </c>
      <c r="H243">
        <v>19183.030852994551</v>
      </c>
      <c r="I243">
        <f t="shared" si="8"/>
        <v>0</v>
      </c>
    </row>
    <row r="244" spans="1:9" x14ac:dyDescent="0.2">
      <c r="A244">
        <v>2017</v>
      </c>
      <c r="B244" t="s">
        <v>139</v>
      </c>
      <c r="C244" t="s">
        <v>116</v>
      </c>
      <c r="D244">
        <v>890052</v>
      </c>
      <c r="E244">
        <v>894056.22504537192</v>
      </c>
      <c r="F244">
        <v>0</v>
      </c>
      <c r="G244">
        <v>4002.3774954627938</v>
      </c>
      <c r="H244">
        <v>898058.60254083469</v>
      </c>
      <c r="I244">
        <f t="shared" si="8"/>
        <v>0</v>
      </c>
    </row>
    <row r="245" spans="1:9" x14ac:dyDescent="0.2">
      <c r="A245">
        <v>2017</v>
      </c>
      <c r="B245" t="s">
        <v>140</v>
      </c>
      <c r="C245" t="s">
        <v>116</v>
      </c>
      <c r="D245">
        <v>148731</v>
      </c>
      <c r="E245">
        <v>97650.208711433748</v>
      </c>
      <c r="F245">
        <v>0</v>
      </c>
      <c r="G245">
        <v>1.851179673321234</v>
      </c>
      <c r="H245">
        <v>97652.05989110707</v>
      </c>
      <c r="I245">
        <f t="shared" si="8"/>
        <v>0</v>
      </c>
    </row>
    <row r="246" spans="1:9" x14ac:dyDescent="0.2">
      <c r="A246">
        <v>2017</v>
      </c>
      <c r="B246" t="s">
        <v>141</v>
      </c>
      <c r="C246" t="s">
        <v>117</v>
      </c>
      <c r="D246">
        <v>64451</v>
      </c>
      <c r="E246">
        <v>89280.254083484557</v>
      </c>
      <c r="F246">
        <v>0</v>
      </c>
      <c r="G246">
        <v>0</v>
      </c>
      <c r="H246">
        <v>89280.254083484557</v>
      </c>
      <c r="I246">
        <f t="shared" si="8"/>
        <v>0</v>
      </c>
    </row>
    <row r="247" spans="1:9" x14ac:dyDescent="0.2">
      <c r="A247">
        <v>2017</v>
      </c>
      <c r="B247" t="s">
        <v>142</v>
      </c>
      <c r="C247" t="s">
        <v>115</v>
      </c>
      <c r="D247">
        <v>29765</v>
      </c>
      <c r="E247">
        <v>19145.834845735029</v>
      </c>
      <c r="F247">
        <v>0</v>
      </c>
      <c r="G247">
        <v>0</v>
      </c>
      <c r="H247">
        <v>19145.834845735029</v>
      </c>
      <c r="I247">
        <f t="shared" si="8"/>
        <v>0</v>
      </c>
    </row>
    <row r="248" spans="1:9" x14ac:dyDescent="0.2">
      <c r="A248">
        <v>2017</v>
      </c>
      <c r="B248" t="s">
        <v>143</v>
      </c>
      <c r="C248" t="s">
        <v>118</v>
      </c>
      <c r="D248">
        <v>10181162</v>
      </c>
      <c r="E248">
        <v>9228861.0435571671</v>
      </c>
      <c r="F248">
        <v>0</v>
      </c>
      <c r="G248">
        <v>371138.57531760441</v>
      </c>
      <c r="H248">
        <v>9599999.6188747715</v>
      </c>
      <c r="I248">
        <f t="shared" si="8"/>
        <v>0</v>
      </c>
    </row>
    <row r="249" spans="1:9" x14ac:dyDescent="0.2">
      <c r="A249">
        <v>2017</v>
      </c>
      <c r="B249" t="s">
        <v>144</v>
      </c>
      <c r="C249" t="s">
        <v>116</v>
      </c>
      <c r="D249">
        <v>155976</v>
      </c>
      <c r="E249">
        <v>123988.7658802178</v>
      </c>
      <c r="F249">
        <v>0</v>
      </c>
      <c r="G249">
        <v>730.27223230490006</v>
      </c>
      <c r="H249">
        <v>124719.0381125227</v>
      </c>
      <c r="I249">
        <f t="shared" si="8"/>
        <v>0</v>
      </c>
    </row>
    <row r="250" spans="1:9" x14ac:dyDescent="0.2">
      <c r="A250">
        <v>2017</v>
      </c>
      <c r="B250" t="s">
        <v>145</v>
      </c>
      <c r="C250" t="s">
        <v>114</v>
      </c>
      <c r="D250">
        <v>262695</v>
      </c>
      <c r="E250">
        <v>210219.4918330308</v>
      </c>
      <c r="F250">
        <v>317.50453720508159</v>
      </c>
      <c r="G250">
        <v>3.0217785843920142</v>
      </c>
      <c r="H250">
        <v>210540.01814882029</v>
      </c>
      <c r="I250">
        <f t="shared" si="8"/>
        <v>0</v>
      </c>
    </row>
    <row r="251" spans="1:9" x14ac:dyDescent="0.2">
      <c r="A251">
        <v>2017</v>
      </c>
      <c r="B251" t="s">
        <v>146</v>
      </c>
      <c r="C251" t="s">
        <v>115</v>
      </c>
      <c r="D251">
        <v>18137</v>
      </c>
      <c r="E251">
        <v>31360.64428312159</v>
      </c>
      <c r="F251">
        <v>0</v>
      </c>
      <c r="G251">
        <v>0</v>
      </c>
      <c r="H251">
        <v>31360.64428312159</v>
      </c>
      <c r="I251">
        <f t="shared" si="8"/>
        <v>0</v>
      </c>
    </row>
    <row r="252" spans="1:9" x14ac:dyDescent="0.2">
      <c r="A252">
        <v>2017</v>
      </c>
      <c r="B252" t="s">
        <v>147</v>
      </c>
      <c r="C252" t="s">
        <v>117</v>
      </c>
      <c r="D252">
        <v>88646</v>
      </c>
      <c r="E252">
        <v>83471.206896551725</v>
      </c>
      <c r="F252">
        <v>4.519056261343013</v>
      </c>
      <c r="G252">
        <v>0</v>
      </c>
      <c r="H252">
        <v>83475.725952813067</v>
      </c>
      <c r="I252">
        <f t="shared" si="8"/>
        <v>0</v>
      </c>
    </row>
    <row r="253" spans="1:9" x14ac:dyDescent="0.2">
      <c r="A253">
        <v>2017</v>
      </c>
      <c r="B253" t="s">
        <v>148</v>
      </c>
      <c r="C253" t="s">
        <v>116</v>
      </c>
      <c r="D253">
        <v>273215</v>
      </c>
      <c r="E253">
        <v>243782.80399274049</v>
      </c>
      <c r="F253">
        <v>0</v>
      </c>
      <c r="G253">
        <v>17.277676950998181</v>
      </c>
      <c r="H253">
        <v>243800.08166969151</v>
      </c>
      <c r="I253">
        <f t="shared" si="8"/>
        <v>0</v>
      </c>
    </row>
    <row r="254" spans="1:9" x14ac:dyDescent="0.2">
      <c r="A254">
        <v>2017</v>
      </c>
      <c r="B254" t="s">
        <v>149</v>
      </c>
      <c r="C254" t="s">
        <v>115</v>
      </c>
      <c r="D254">
        <v>9562</v>
      </c>
      <c r="E254">
        <v>16.597096188747731</v>
      </c>
      <c r="F254">
        <v>4950.453720508166</v>
      </c>
      <c r="G254">
        <v>0</v>
      </c>
      <c r="H254">
        <v>4967.0508166969139</v>
      </c>
      <c r="I254">
        <f t="shared" si="8"/>
        <v>0</v>
      </c>
    </row>
    <row r="255" spans="1:9" x14ac:dyDescent="0.2">
      <c r="A255">
        <v>2017</v>
      </c>
      <c r="B255" t="s">
        <v>150</v>
      </c>
      <c r="C255" t="s">
        <v>115</v>
      </c>
      <c r="D255">
        <v>13594</v>
      </c>
      <c r="E255">
        <v>21610.390199637019</v>
      </c>
      <c r="F255">
        <v>1064.6733212341201</v>
      </c>
      <c r="G255">
        <v>0</v>
      </c>
      <c r="H255">
        <v>22675.063520871139</v>
      </c>
      <c r="I255">
        <f t="shared" si="8"/>
        <v>0</v>
      </c>
    </row>
    <row r="256" spans="1:9" x14ac:dyDescent="0.2">
      <c r="A256">
        <v>2017</v>
      </c>
      <c r="B256" t="s">
        <v>151</v>
      </c>
      <c r="C256" t="s">
        <v>117</v>
      </c>
      <c r="D256">
        <v>438358</v>
      </c>
      <c r="E256">
        <v>403943.52994555351</v>
      </c>
      <c r="F256">
        <v>0</v>
      </c>
      <c r="G256">
        <v>34.491833030852987</v>
      </c>
      <c r="H256">
        <v>403978.02177858428</v>
      </c>
      <c r="I256">
        <f t="shared" si="8"/>
        <v>0</v>
      </c>
    </row>
    <row r="257" spans="1:9" x14ac:dyDescent="0.2">
      <c r="A257">
        <v>2017</v>
      </c>
      <c r="B257" t="s">
        <v>152</v>
      </c>
      <c r="C257" t="s">
        <v>114</v>
      </c>
      <c r="D257">
        <v>141320</v>
      </c>
      <c r="E257">
        <v>170843.97459165149</v>
      </c>
      <c r="F257">
        <v>0</v>
      </c>
      <c r="G257">
        <v>208.4664246823956</v>
      </c>
      <c r="H257">
        <v>171052.44101633391</v>
      </c>
      <c r="I257">
        <f t="shared" si="8"/>
        <v>0</v>
      </c>
    </row>
    <row r="258" spans="1:9" x14ac:dyDescent="0.2">
      <c r="A258">
        <v>2017</v>
      </c>
      <c r="B258" t="s">
        <v>153</v>
      </c>
      <c r="C258" t="s">
        <v>115</v>
      </c>
      <c r="D258">
        <v>97894</v>
      </c>
      <c r="E258">
        <v>18023.030852994551</v>
      </c>
      <c r="F258">
        <v>57777.359346642457</v>
      </c>
      <c r="G258">
        <v>0</v>
      </c>
      <c r="H258">
        <v>75800.390199637011</v>
      </c>
      <c r="I258">
        <f t="shared" si="8"/>
        <v>0</v>
      </c>
    </row>
    <row r="259" spans="1:9" x14ac:dyDescent="0.2">
      <c r="A259">
        <v>2017</v>
      </c>
      <c r="B259" t="s">
        <v>154</v>
      </c>
      <c r="C259" t="s">
        <v>118</v>
      </c>
      <c r="D259">
        <v>3180125</v>
      </c>
      <c r="E259">
        <v>2960219.7096188748</v>
      </c>
      <c r="F259">
        <v>0</v>
      </c>
      <c r="G259">
        <v>37866.878402903807</v>
      </c>
      <c r="H259">
        <v>2998086.588021779</v>
      </c>
      <c r="I259">
        <f t="shared" ref="I259:I322" si="9">SUM(E259:G259)-H259</f>
        <v>0</v>
      </c>
    </row>
    <row r="260" spans="1:9" x14ac:dyDescent="0.2">
      <c r="A260">
        <v>2017</v>
      </c>
      <c r="B260" t="s">
        <v>155</v>
      </c>
      <c r="C260" t="s">
        <v>116</v>
      </c>
      <c r="D260">
        <v>383258</v>
      </c>
      <c r="E260">
        <v>264162.12341197819</v>
      </c>
      <c r="F260">
        <v>23111.769509981848</v>
      </c>
      <c r="G260">
        <v>33.702359346642467</v>
      </c>
      <c r="H260">
        <v>287307.59528130671</v>
      </c>
      <c r="I260">
        <f t="shared" si="9"/>
        <v>0</v>
      </c>
    </row>
    <row r="261" spans="1:9" x14ac:dyDescent="0.2">
      <c r="A261">
        <v>2017</v>
      </c>
      <c r="B261" t="s">
        <v>156</v>
      </c>
      <c r="C261" t="s">
        <v>115</v>
      </c>
      <c r="D261">
        <v>18309</v>
      </c>
      <c r="E261">
        <v>239.16515426497281</v>
      </c>
      <c r="F261">
        <v>19898.82032667876</v>
      </c>
      <c r="G261">
        <v>0</v>
      </c>
      <c r="H261">
        <v>20137.985480943738</v>
      </c>
      <c r="I261">
        <f t="shared" si="9"/>
        <v>0</v>
      </c>
    </row>
    <row r="262" spans="1:9" x14ac:dyDescent="0.2">
      <c r="A262">
        <v>2017</v>
      </c>
      <c r="B262" t="s">
        <v>157</v>
      </c>
      <c r="C262" t="s">
        <v>118</v>
      </c>
      <c r="D262">
        <v>2374555</v>
      </c>
      <c r="E262">
        <v>2107668.738656987</v>
      </c>
      <c r="F262">
        <v>0</v>
      </c>
      <c r="G262">
        <v>3541.4972776769509</v>
      </c>
      <c r="H262">
        <v>2111210.235934664</v>
      </c>
      <c r="I262">
        <f t="shared" si="9"/>
        <v>0</v>
      </c>
    </row>
    <row r="263" spans="1:9" x14ac:dyDescent="0.2">
      <c r="A263">
        <v>2017</v>
      </c>
      <c r="B263" t="s">
        <v>158</v>
      </c>
      <c r="C263" t="s">
        <v>116</v>
      </c>
      <c r="D263">
        <v>1511390</v>
      </c>
      <c r="E263">
        <v>1233994.3375680579</v>
      </c>
      <c r="F263">
        <v>34680.762250453707</v>
      </c>
      <c r="G263">
        <v>227.71324863883851</v>
      </c>
      <c r="H263">
        <v>1268902.813067151</v>
      </c>
      <c r="I263">
        <f t="shared" si="9"/>
        <v>0</v>
      </c>
    </row>
    <row r="264" spans="1:9" x14ac:dyDescent="0.2">
      <c r="A264">
        <v>2017</v>
      </c>
      <c r="B264" t="s">
        <v>159</v>
      </c>
      <c r="C264" t="s">
        <v>117</v>
      </c>
      <c r="D264">
        <v>59498</v>
      </c>
      <c r="E264">
        <v>72823.557168784027</v>
      </c>
      <c r="F264">
        <v>0</v>
      </c>
      <c r="G264">
        <v>0</v>
      </c>
      <c r="H264">
        <v>72823.557168784027</v>
      </c>
      <c r="I264">
        <f t="shared" si="9"/>
        <v>0</v>
      </c>
    </row>
    <row r="265" spans="1:9" x14ac:dyDescent="0.2">
      <c r="A265">
        <v>2017</v>
      </c>
      <c r="B265" t="s">
        <v>160</v>
      </c>
      <c r="C265" t="s">
        <v>118</v>
      </c>
      <c r="D265">
        <v>2139520</v>
      </c>
      <c r="E265">
        <v>1679179.818511796</v>
      </c>
      <c r="F265">
        <v>6404.3375680580757</v>
      </c>
      <c r="G265">
        <v>5167.2141560798545</v>
      </c>
      <c r="H265">
        <v>1690751.3702359339</v>
      </c>
      <c r="I265">
        <f t="shared" si="9"/>
        <v>0</v>
      </c>
    </row>
    <row r="266" spans="1:9" x14ac:dyDescent="0.2">
      <c r="A266">
        <v>2017</v>
      </c>
      <c r="B266" t="s">
        <v>161</v>
      </c>
      <c r="C266" t="s">
        <v>118</v>
      </c>
      <c r="D266">
        <v>3303366</v>
      </c>
      <c r="E266">
        <v>3107322.1778584388</v>
      </c>
      <c r="F266">
        <v>34.110707803992739</v>
      </c>
      <c r="G266">
        <v>2440.553539019963</v>
      </c>
      <c r="H266">
        <v>3109796.8421052629</v>
      </c>
      <c r="I266">
        <f t="shared" si="9"/>
        <v>0</v>
      </c>
    </row>
    <row r="267" spans="1:9" x14ac:dyDescent="0.2">
      <c r="A267">
        <v>2017</v>
      </c>
      <c r="B267" t="s">
        <v>162</v>
      </c>
      <c r="C267" t="s">
        <v>114</v>
      </c>
      <c r="D267">
        <v>878697</v>
      </c>
      <c r="E267">
        <v>568962.84029038111</v>
      </c>
      <c r="F267">
        <v>0</v>
      </c>
      <c r="G267">
        <v>2053.130671506352</v>
      </c>
      <c r="H267">
        <v>571015.97096188751</v>
      </c>
      <c r="I267">
        <f t="shared" si="9"/>
        <v>0</v>
      </c>
    </row>
    <row r="268" spans="1:9" x14ac:dyDescent="0.2">
      <c r="A268">
        <v>2017</v>
      </c>
      <c r="B268" t="s">
        <v>163</v>
      </c>
      <c r="C268" t="s">
        <v>116</v>
      </c>
      <c r="D268">
        <v>744843</v>
      </c>
      <c r="E268">
        <v>748276.90562613425</v>
      </c>
      <c r="F268">
        <v>21.116152450090741</v>
      </c>
      <c r="G268">
        <v>974.11978221415598</v>
      </c>
      <c r="H268">
        <v>749272.14156079851</v>
      </c>
      <c r="I268">
        <f t="shared" si="9"/>
        <v>0</v>
      </c>
    </row>
    <row r="269" spans="1:9" x14ac:dyDescent="0.2">
      <c r="A269">
        <v>2017</v>
      </c>
      <c r="B269" t="s">
        <v>164</v>
      </c>
      <c r="C269" t="s">
        <v>117</v>
      </c>
      <c r="D269">
        <v>278361</v>
      </c>
      <c r="E269">
        <v>281674.49183303083</v>
      </c>
      <c r="F269">
        <v>0</v>
      </c>
      <c r="G269">
        <v>0</v>
      </c>
      <c r="H269">
        <v>281674.49183303083</v>
      </c>
      <c r="I269">
        <f t="shared" si="9"/>
        <v>0</v>
      </c>
    </row>
    <row r="270" spans="1:9" x14ac:dyDescent="0.2">
      <c r="A270">
        <v>2017</v>
      </c>
      <c r="B270" t="s">
        <v>165</v>
      </c>
      <c r="C270" t="s">
        <v>114</v>
      </c>
      <c r="D270">
        <v>769401</v>
      </c>
      <c r="E270">
        <v>555714.0199637023</v>
      </c>
      <c r="F270">
        <v>0</v>
      </c>
      <c r="G270">
        <v>65.480943738656975</v>
      </c>
      <c r="H270">
        <v>555779.5009074409</v>
      </c>
      <c r="I270">
        <f t="shared" si="9"/>
        <v>0</v>
      </c>
    </row>
    <row r="271" spans="1:9" x14ac:dyDescent="0.2">
      <c r="A271">
        <v>2017</v>
      </c>
      <c r="B271" t="s">
        <v>166</v>
      </c>
      <c r="C271" t="s">
        <v>117</v>
      </c>
      <c r="D271">
        <v>447174</v>
      </c>
      <c r="E271">
        <v>378784.81851179671</v>
      </c>
      <c r="F271">
        <v>0</v>
      </c>
      <c r="G271">
        <v>2.695099818511796</v>
      </c>
      <c r="H271">
        <v>378787.51361161523</v>
      </c>
      <c r="I271">
        <f t="shared" si="9"/>
        <v>0</v>
      </c>
    </row>
    <row r="272" spans="1:9" x14ac:dyDescent="0.2">
      <c r="A272">
        <v>2017</v>
      </c>
      <c r="B272" t="s">
        <v>167</v>
      </c>
      <c r="C272" t="s">
        <v>114</v>
      </c>
      <c r="D272">
        <v>1937008</v>
      </c>
      <c r="E272">
        <v>1339007.023593466</v>
      </c>
      <c r="F272">
        <v>0</v>
      </c>
      <c r="G272">
        <v>594.9274047186932</v>
      </c>
      <c r="H272">
        <v>1339601.950998185</v>
      </c>
      <c r="I272">
        <f t="shared" si="9"/>
        <v>0</v>
      </c>
    </row>
    <row r="273" spans="1:9" x14ac:dyDescent="0.2">
      <c r="A273">
        <v>2017</v>
      </c>
      <c r="B273" t="s">
        <v>168</v>
      </c>
      <c r="C273" t="s">
        <v>117</v>
      </c>
      <c r="D273">
        <v>274797</v>
      </c>
      <c r="E273">
        <v>193610.71687840289</v>
      </c>
      <c r="F273">
        <v>0</v>
      </c>
      <c r="G273">
        <v>0</v>
      </c>
      <c r="H273">
        <v>193610.71687840289</v>
      </c>
      <c r="I273">
        <f t="shared" si="9"/>
        <v>0</v>
      </c>
    </row>
    <row r="274" spans="1:9" x14ac:dyDescent="0.2">
      <c r="A274">
        <v>2017</v>
      </c>
      <c r="B274" t="s">
        <v>169</v>
      </c>
      <c r="C274" t="s">
        <v>116</v>
      </c>
      <c r="D274">
        <v>177770</v>
      </c>
      <c r="E274">
        <v>179345.21778584391</v>
      </c>
      <c r="F274">
        <v>656.0344827586207</v>
      </c>
      <c r="G274">
        <v>0</v>
      </c>
      <c r="H274">
        <v>180001.25226860249</v>
      </c>
      <c r="I274">
        <f t="shared" si="9"/>
        <v>0</v>
      </c>
    </row>
    <row r="275" spans="1:9" x14ac:dyDescent="0.2">
      <c r="A275">
        <v>2017</v>
      </c>
      <c r="B275" t="s">
        <v>170</v>
      </c>
      <c r="C275" t="s">
        <v>115</v>
      </c>
      <c r="D275">
        <v>3212</v>
      </c>
      <c r="E275">
        <v>1168.847549909256</v>
      </c>
      <c r="F275">
        <v>1616.7150635208709</v>
      </c>
      <c r="G275">
        <v>0</v>
      </c>
      <c r="H275">
        <v>2785.562613430126</v>
      </c>
      <c r="I275">
        <f t="shared" si="9"/>
        <v>0</v>
      </c>
    </row>
    <row r="276" spans="1:9" x14ac:dyDescent="0.2">
      <c r="A276">
        <v>2017</v>
      </c>
      <c r="B276" t="s">
        <v>171</v>
      </c>
      <c r="C276" t="s">
        <v>115</v>
      </c>
      <c r="D276">
        <v>44621</v>
      </c>
      <c r="E276">
        <v>277.20508166969148</v>
      </c>
      <c r="F276">
        <v>36537.56805807622</v>
      </c>
      <c r="G276">
        <v>0</v>
      </c>
      <c r="H276">
        <v>36814.773139745907</v>
      </c>
      <c r="I276">
        <f t="shared" si="9"/>
        <v>0</v>
      </c>
    </row>
    <row r="277" spans="1:9" x14ac:dyDescent="0.2">
      <c r="A277">
        <v>2017</v>
      </c>
      <c r="B277" t="s">
        <v>172</v>
      </c>
      <c r="C277" t="s">
        <v>114</v>
      </c>
      <c r="D277">
        <v>435186</v>
      </c>
      <c r="E277">
        <v>428934.29219600733</v>
      </c>
      <c r="F277">
        <v>0</v>
      </c>
      <c r="G277">
        <v>135.26315789473679</v>
      </c>
      <c r="H277">
        <v>429069.55535390199</v>
      </c>
      <c r="I277">
        <f t="shared" si="9"/>
        <v>0</v>
      </c>
    </row>
    <row r="278" spans="1:9" x14ac:dyDescent="0.2">
      <c r="A278">
        <v>2017</v>
      </c>
      <c r="B278" t="s">
        <v>173</v>
      </c>
      <c r="C278" t="s">
        <v>114</v>
      </c>
      <c r="D278">
        <v>503405</v>
      </c>
      <c r="E278">
        <v>860959.05626134295</v>
      </c>
      <c r="F278">
        <v>0</v>
      </c>
      <c r="G278">
        <v>1.5970961887477311</v>
      </c>
      <c r="H278">
        <v>860960.65335753164</v>
      </c>
      <c r="I278">
        <f t="shared" si="9"/>
        <v>0</v>
      </c>
    </row>
    <row r="279" spans="1:9" x14ac:dyDescent="0.2">
      <c r="A279">
        <v>2017</v>
      </c>
      <c r="B279" t="s">
        <v>174</v>
      </c>
      <c r="C279" t="s">
        <v>116</v>
      </c>
      <c r="D279">
        <v>546918</v>
      </c>
      <c r="E279">
        <v>304990.54446460982</v>
      </c>
      <c r="F279">
        <v>25.517241379310349</v>
      </c>
      <c r="G279">
        <v>213796.36116152449</v>
      </c>
      <c r="H279">
        <v>518812.42286751361</v>
      </c>
      <c r="I279">
        <f t="shared" si="9"/>
        <v>0</v>
      </c>
    </row>
    <row r="280" spans="1:9" x14ac:dyDescent="0.2">
      <c r="A280">
        <v>2017</v>
      </c>
      <c r="B280" t="s">
        <v>175</v>
      </c>
      <c r="C280" t="s">
        <v>116</v>
      </c>
      <c r="D280">
        <v>63924</v>
      </c>
      <c r="E280">
        <v>56087.940108892923</v>
      </c>
      <c r="F280">
        <v>0</v>
      </c>
      <c r="G280">
        <v>0</v>
      </c>
      <c r="H280">
        <v>56087.940108892923</v>
      </c>
      <c r="I280">
        <f t="shared" si="9"/>
        <v>0</v>
      </c>
    </row>
    <row r="281" spans="1:9" x14ac:dyDescent="0.2">
      <c r="A281">
        <v>2017</v>
      </c>
      <c r="B281" t="s">
        <v>176</v>
      </c>
      <c r="C281" t="s">
        <v>115</v>
      </c>
      <c r="D281">
        <v>13636</v>
      </c>
      <c r="E281">
        <v>25419.437386569869</v>
      </c>
      <c r="F281">
        <v>16.52450090744102</v>
      </c>
      <c r="G281">
        <v>0</v>
      </c>
      <c r="H281">
        <v>25435.961887477319</v>
      </c>
      <c r="I281">
        <f t="shared" si="9"/>
        <v>0</v>
      </c>
    </row>
    <row r="282" spans="1:9" x14ac:dyDescent="0.2">
      <c r="A282">
        <v>2017</v>
      </c>
      <c r="B282" t="s">
        <v>177</v>
      </c>
      <c r="C282" t="s">
        <v>116</v>
      </c>
      <c r="D282">
        <v>468367</v>
      </c>
      <c r="E282">
        <v>398581.70598911057</v>
      </c>
      <c r="F282">
        <v>0</v>
      </c>
      <c r="G282">
        <v>376.00725952813059</v>
      </c>
      <c r="H282">
        <v>398957.71324863879</v>
      </c>
      <c r="I282">
        <f t="shared" si="9"/>
        <v>0</v>
      </c>
    </row>
    <row r="283" spans="1:9" x14ac:dyDescent="0.2">
      <c r="A283">
        <v>2017</v>
      </c>
      <c r="B283" t="s">
        <v>178</v>
      </c>
      <c r="C283" t="s">
        <v>115</v>
      </c>
      <c r="D283">
        <v>54715</v>
      </c>
      <c r="E283">
        <v>40943.629764065328</v>
      </c>
      <c r="F283">
        <v>0</v>
      </c>
      <c r="G283">
        <v>0</v>
      </c>
      <c r="H283">
        <v>40943.629764065328</v>
      </c>
      <c r="I283">
        <f t="shared" si="9"/>
        <v>0</v>
      </c>
    </row>
    <row r="284" spans="1:9" x14ac:dyDescent="0.2">
      <c r="A284">
        <v>2017</v>
      </c>
      <c r="B284" t="s">
        <v>179</v>
      </c>
      <c r="C284" t="s">
        <v>118</v>
      </c>
      <c r="D284">
        <v>848232</v>
      </c>
      <c r="E284">
        <v>836672.12341197825</v>
      </c>
      <c r="F284">
        <v>0</v>
      </c>
      <c r="G284">
        <v>334.16515426497273</v>
      </c>
      <c r="H284">
        <v>837006.28856624325</v>
      </c>
      <c r="I284">
        <f t="shared" si="9"/>
        <v>0</v>
      </c>
    </row>
    <row r="285" spans="1:9" x14ac:dyDescent="0.2">
      <c r="A285">
        <v>2017</v>
      </c>
      <c r="B285" t="s">
        <v>180</v>
      </c>
      <c r="C285" t="s">
        <v>116</v>
      </c>
      <c r="D285">
        <v>217805</v>
      </c>
      <c r="E285">
        <v>171470.55353902001</v>
      </c>
      <c r="F285">
        <v>2503.8838475499092</v>
      </c>
      <c r="G285">
        <v>273.11252268602539</v>
      </c>
      <c r="H285">
        <v>174247.5499092559</v>
      </c>
      <c r="I285">
        <f t="shared" si="9"/>
        <v>0</v>
      </c>
    </row>
    <row r="286" spans="1:9" x14ac:dyDescent="0.2">
      <c r="A286">
        <v>2017</v>
      </c>
      <c r="B286" t="s">
        <v>181</v>
      </c>
      <c r="C286" t="s">
        <v>116</v>
      </c>
      <c r="D286">
        <v>75901</v>
      </c>
      <c r="E286">
        <v>155486.60617059891</v>
      </c>
      <c r="F286">
        <v>0</v>
      </c>
      <c r="G286">
        <v>1.3793103448275861</v>
      </c>
      <c r="H286">
        <v>155487.98548094369</v>
      </c>
      <c r="I286">
        <f t="shared" si="9"/>
        <v>0</v>
      </c>
    </row>
    <row r="287" spans="1:9" x14ac:dyDescent="0.2">
      <c r="A287">
        <v>2016</v>
      </c>
      <c r="B287" t="s">
        <v>125</v>
      </c>
      <c r="C287" t="s">
        <v>114</v>
      </c>
      <c r="D287">
        <v>1631230</v>
      </c>
      <c r="E287">
        <v>1078438.1941923769</v>
      </c>
      <c r="F287">
        <v>0</v>
      </c>
      <c r="G287">
        <v>3892.568058076225</v>
      </c>
      <c r="H287">
        <v>1082330.7622504539</v>
      </c>
      <c r="I287">
        <f t="shared" si="9"/>
        <v>0</v>
      </c>
    </row>
    <row r="288" spans="1:9" x14ac:dyDescent="0.2">
      <c r="A288">
        <v>2016</v>
      </c>
      <c r="B288" t="s">
        <v>126</v>
      </c>
      <c r="C288" t="s">
        <v>115</v>
      </c>
      <c r="D288">
        <v>1162</v>
      </c>
      <c r="E288">
        <v>681.09800362976409</v>
      </c>
      <c r="F288">
        <v>386.84210526315792</v>
      </c>
      <c r="G288">
        <v>0</v>
      </c>
      <c r="H288">
        <v>1067.9401088929219</v>
      </c>
      <c r="I288">
        <f t="shared" si="9"/>
        <v>0</v>
      </c>
    </row>
    <row r="289" spans="1:9" x14ac:dyDescent="0.2">
      <c r="A289">
        <v>2016</v>
      </c>
      <c r="B289" t="s">
        <v>127</v>
      </c>
      <c r="C289" t="s">
        <v>115</v>
      </c>
      <c r="D289">
        <v>36039</v>
      </c>
      <c r="E289">
        <v>28863.693284936478</v>
      </c>
      <c r="F289">
        <v>328.32123411978222</v>
      </c>
      <c r="G289">
        <v>0</v>
      </c>
      <c r="H289">
        <v>29192.014519056262</v>
      </c>
      <c r="I289">
        <f t="shared" si="9"/>
        <v>0</v>
      </c>
    </row>
    <row r="290" spans="1:9" x14ac:dyDescent="0.2">
      <c r="A290">
        <v>2016</v>
      </c>
      <c r="B290" t="s">
        <v>128</v>
      </c>
      <c r="C290" t="s">
        <v>116</v>
      </c>
      <c r="D290">
        <v>223986</v>
      </c>
      <c r="E290">
        <v>178523.30308529941</v>
      </c>
      <c r="F290">
        <v>1712.2504537205079</v>
      </c>
      <c r="G290">
        <v>38.212341197822141</v>
      </c>
      <c r="H290">
        <v>180273.7658802178</v>
      </c>
      <c r="I290">
        <f t="shared" si="9"/>
        <v>0</v>
      </c>
    </row>
    <row r="291" spans="1:9" x14ac:dyDescent="0.2">
      <c r="A291">
        <v>2016</v>
      </c>
      <c r="B291" t="s">
        <v>129</v>
      </c>
      <c r="C291" t="s">
        <v>115</v>
      </c>
      <c r="D291">
        <v>45244</v>
      </c>
      <c r="E291">
        <v>129542.5952813067</v>
      </c>
      <c r="F291">
        <v>0</v>
      </c>
      <c r="G291">
        <v>0</v>
      </c>
      <c r="H291">
        <v>129542.5952813067</v>
      </c>
      <c r="I291">
        <f t="shared" si="9"/>
        <v>0</v>
      </c>
    </row>
    <row r="292" spans="1:9" x14ac:dyDescent="0.2">
      <c r="A292">
        <v>2016</v>
      </c>
      <c r="B292" t="s">
        <v>130</v>
      </c>
      <c r="C292" t="s">
        <v>116</v>
      </c>
      <c r="D292">
        <v>21660</v>
      </c>
      <c r="E292">
        <v>21338.711433756798</v>
      </c>
      <c r="F292">
        <v>0</v>
      </c>
      <c r="G292">
        <v>0</v>
      </c>
      <c r="H292">
        <v>21338.711433756798</v>
      </c>
      <c r="I292">
        <f t="shared" si="9"/>
        <v>0</v>
      </c>
    </row>
    <row r="293" spans="1:9" x14ac:dyDescent="0.2">
      <c r="A293">
        <v>2016</v>
      </c>
      <c r="B293" t="s">
        <v>131</v>
      </c>
      <c r="C293" t="s">
        <v>114</v>
      </c>
      <c r="D293">
        <v>1127634</v>
      </c>
      <c r="E293">
        <v>696591.69691470056</v>
      </c>
      <c r="F293">
        <v>0</v>
      </c>
      <c r="G293">
        <v>1811.923774954628</v>
      </c>
      <c r="H293">
        <v>698403.62068965519</v>
      </c>
      <c r="I293">
        <f t="shared" si="9"/>
        <v>0</v>
      </c>
    </row>
    <row r="294" spans="1:9" x14ac:dyDescent="0.2">
      <c r="A294">
        <v>2016</v>
      </c>
      <c r="B294" t="s">
        <v>132</v>
      </c>
      <c r="C294" t="s">
        <v>117</v>
      </c>
      <c r="D294">
        <v>26682</v>
      </c>
      <c r="E294">
        <v>66.642468239564423</v>
      </c>
      <c r="F294">
        <v>16479.745916515429</v>
      </c>
      <c r="G294">
        <v>0</v>
      </c>
      <c r="H294">
        <v>16546.388384754991</v>
      </c>
      <c r="I294">
        <f t="shared" si="9"/>
        <v>0</v>
      </c>
    </row>
    <row r="295" spans="1:9" x14ac:dyDescent="0.2">
      <c r="A295">
        <v>2016</v>
      </c>
      <c r="B295" t="s">
        <v>133</v>
      </c>
      <c r="C295" t="s">
        <v>115</v>
      </c>
      <c r="D295">
        <v>183586</v>
      </c>
      <c r="E295">
        <v>99757.30490018148</v>
      </c>
      <c r="F295">
        <v>37598.348457350257</v>
      </c>
      <c r="G295">
        <v>0</v>
      </c>
      <c r="H295">
        <v>137355.65335753179</v>
      </c>
      <c r="I295">
        <f t="shared" si="9"/>
        <v>0</v>
      </c>
    </row>
    <row r="296" spans="1:9" x14ac:dyDescent="0.2">
      <c r="A296">
        <v>2016</v>
      </c>
      <c r="B296" t="s">
        <v>134</v>
      </c>
      <c r="C296" t="s">
        <v>116</v>
      </c>
      <c r="D296">
        <v>983722</v>
      </c>
      <c r="E296">
        <v>758408.01270417415</v>
      </c>
      <c r="F296">
        <v>0</v>
      </c>
      <c r="G296">
        <v>524.68239564428313</v>
      </c>
      <c r="H296">
        <v>758932.6950998184</v>
      </c>
      <c r="I296">
        <f t="shared" si="9"/>
        <v>0</v>
      </c>
    </row>
    <row r="297" spans="1:9" x14ac:dyDescent="0.2">
      <c r="A297">
        <v>2016</v>
      </c>
      <c r="B297" t="s">
        <v>135</v>
      </c>
      <c r="C297" t="s">
        <v>116</v>
      </c>
      <c r="D297">
        <v>28175</v>
      </c>
      <c r="E297">
        <v>19713.58439201452</v>
      </c>
      <c r="F297">
        <v>0</v>
      </c>
      <c r="G297">
        <v>30.753176043557168</v>
      </c>
      <c r="H297">
        <v>19744.337568058068</v>
      </c>
      <c r="I297">
        <f t="shared" si="9"/>
        <v>0</v>
      </c>
    </row>
    <row r="298" spans="1:9" x14ac:dyDescent="0.2">
      <c r="A298">
        <v>2016</v>
      </c>
      <c r="B298" t="s">
        <v>136</v>
      </c>
      <c r="C298" t="s">
        <v>117</v>
      </c>
      <c r="D298">
        <v>134819</v>
      </c>
      <c r="E298">
        <v>65787.794918330299</v>
      </c>
      <c r="F298">
        <v>25252.53176043557</v>
      </c>
      <c r="G298">
        <v>2.5226860254083481</v>
      </c>
      <c r="H298">
        <v>91042.849364791269</v>
      </c>
      <c r="I298">
        <f t="shared" si="9"/>
        <v>0</v>
      </c>
    </row>
    <row r="299" spans="1:9" x14ac:dyDescent="0.2">
      <c r="A299">
        <v>2016</v>
      </c>
      <c r="B299" t="s">
        <v>137</v>
      </c>
      <c r="C299" t="s">
        <v>118</v>
      </c>
      <c r="D299">
        <v>184843</v>
      </c>
      <c r="E299">
        <v>195928.40290381119</v>
      </c>
      <c r="F299">
        <v>30043.920145190561</v>
      </c>
      <c r="G299">
        <v>0</v>
      </c>
      <c r="H299">
        <v>225972.3230490018</v>
      </c>
      <c r="I299">
        <f t="shared" si="9"/>
        <v>0</v>
      </c>
    </row>
    <row r="300" spans="1:9" x14ac:dyDescent="0.2">
      <c r="A300">
        <v>2016</v>
      </c>
      <c r="B300" t="s">
        <v>138</v>
      </c>
      <c r="C300" t="s">
        <v>115</v>
      </c>
      <c r="D300">
        <v>18633</v>
      </c>
      <c r="E300">
        <v>17819.319419237749</v>
      </c>
      <c r="F300">
        <v>866.98729582577118</v>
      </c>
      <c r="G300">
        <v>0</v>
      </c>
      <c r="H300">
        <v>18686.306715063522</v>
      </c>
      <c r="I300">
        <f t="shared" si="9"/>
        <v>0</v>
      </c>
    </row>
    <row r="301" spans="1:9" x14ac:dyDescent="0.2">
      <c r="A301">
        <v>2016</v>
      </c>
      <c r="B301" t="s">
        <v>139</v>
      </c>
      <c r="C301" t="s">
        <v>116</v>
      </c>
      <c r="D301">
        <v>882395</v>
      </c>
      <c r="E301">
        <v>851600.14519056259</v>
      </c>
      <c r="F301">
        <v>0</v>
      </c>
      <c r="G301">
        <v>2123.7295825771321</v>
      </c>
      <c r="H301">
        <v>853723.87477313972</v>
      </c>
      <c r="I301">
        <f t="shared" si="9"/>
        <v>0</v>
      </c>
    </row>
    <row r="302" spans="1:9" x14ac:dyDescent="0.2">
      <c r="A302">
        <v>2016</v>
      </c>
      <c r="B302" t="s">
        <v>140</v>
      </c>
      <c r="C302" t="s">
        <v>116</v>
      </c>
      <c r="D302">
        <v>149042</v>
      </c>
      <c r="E302">
        <v>90973.911070780392</v>
      </c>
      <c r="F302">
        <v>0</v>
      </c>
      <c r="G302">
        <v>45.916515426497277</v>
      </c>
      <c r="H302">
        <v>91019.827586206884</v>
      </c>
      <c r="I302">
        <f t="shared" si="9"/>
        <v>0</v>
      </c>
    </row>
    <row r="303" spans="1:9" x14ac:dyDescent="0.2">
      <c r="A303">
        <v>2016</v>
      </c>
      <c r="B303" t="s">
        <v>141</v>
      </c>
      <c r="C303" t="s">
        <v>117</v>
      </c>
      <c r="D303">
        <v>64550</v>
      </c>
      <c r="E303">
        <v>120976.4156079855</v>
      </c>
      <c r="F303">
        <v>0</v>
      </c>
      <c r="G303">
        <v>0</v>
      </c>
      <c r="H303">
        <v>120976.4156079855</v>
      </c>
      <c r="I303">
        <f t="shared" si="9"/>
        <v>0</v>
      </c>
    </row>
    <row r="304" spans="1:9" x14ac:dyDescent="0.2">
      <c r="A304">
        <v>2016</v>
      </c>
      <c r="B304" t="s">
        <v>142</v>
      </c>
      <c r="C304" t="s">
        <v>115</v>
      </c>
      <c r="D304">
        <v>29999</v>
      </c>
      <c r="E304">
        <v>18036.13430127042</v>
      </c>
      <c r="F304">
        <v>0</v>
      </c>
      <c r="G304">
        <v>0</v>
      </c>
      <c r="H304">
        <v>18036.13430127042</v>
      </c>
      <c r="I304">
        <f t="shared" si="9"/>
        <v>0</v>
      </c>
    </row>
    <row r="305" spans="1:9" x14ac:dyDescent="0.2">
      <c r="A305">
        <v>2016</v>
      </c>
      <c r="B305" t="s">
        <v>143</v>
      </c>
      <c r="C305" t="s">
        <v>118</v>
      </c>
      <c r="D305">
        <v>10150386</v>
      </c>
      <c r="E305">
        <v>8734287.0961887483</v>
      </c>
      <c r="F305">
        <v>0</v>
      </c>
      <c r="G305">
        <v>429773.10344827583</v>
      </c>
      <c r="H305">
        <v>9164060.1996370237</v>
      </c>
      <c r="I305">
        <f t="shared" si="9"/>
        <v>0</v>
      </c>
    </row>
    <row r="306" spans="1:9" x14ac:dyDescent="0.2">
      <c r="A306">
        <v>2016</v>
      </c>
      <c r="B306" t="s">
        <v>144</v>
      </c>
      <c r="C306" t="s">
        <v>116</v>
      </c>
      <c r="D306">
        <v>154373</v>
      </c>
      <c r="E306">
        <v>125661.7513611615</v>
      </c>
      <c r="F306">
        <v>0</v>
      </c>
      <c r="G306">
        <v>539.70961887477313</v>
      </c>
      <c r="H306">
        <v>126201.4609800363</v>
      </c>
      <c r="I306">
        <f t="shared" si="9"/>
        <v>0</v>
      </c>
    </row>
    <row r="307" spans="1:9" x14ac:dyDescent="0.2">
      <c r="A307">
        <v>2016</v>
      </c>
      <c r="B307" t="s">
        <v>145</v>
      </c>
      <c r="C307" t="s">
        <v>114</v>
      </c>
      <c r="D307">
        <v>263130</v>
      </c>
      <c r="E307">
        <v>202423.9564428312</v>
      </c>
      <c r="F307">
        <v>370.01814882032659</v>
      </c>
      <c r="G307">
        <v>2.2686025408348449</v>
      </c>
      <c r="H307">
        <v>202796.24319419239</v>
      </c>
      <c r="I307">
        <f t="shared" si="9"/>
        <v>0</v>
      </c>
    </row>
    <row r="308" spans="1:9" x14ac:dyDescent="0.2">
      <c r="A308">
        <v>2016</v>
      </c>
      <c r="B308" t="s">
        <v>146</v>
      </c>
      <c r="C308" t="s">
        <v>115</v>
      </c>
      <c r="D308">
        <v>18167</v>
      </c>
      <c r="E308">
        <v>13061.869328493651</v>
      </c>
      <c r="F308">
        <v>665.41742286751355</v>
      </c>
      <c r="G308">
        <v>0</v>
      </c>
      <c r="H308">
        <v>13727.28675136116</v>
      </c>
      <c r="I308">
        <f t="shared" si="9"/>
        <v>0</v>
      </c>
    </row>
    <row r="309" spans="1:9" x14ac:dyDescent="0.2">
      <c r="A309">
        <v>2016</v>
      </c>
      <c r="B309" t="s">
        <v>147</v>
      </c>
      <c r="C309" t="s">
        <v>117</v>
      </c>
      <c r="D309">
        <v>88442</v>
      </c>
      <c r="E309">
        <v>56599.056261343008</v>
      </c>
      <c r="F309">
        <v>0</v>
      </c>
      <c r="G309">
        <v>0</v>
      </c>
      <c r="H309">
        <v>56599.056261343008</v>
      </c>
      <c r="I309">
        <f t="shared" si="9"/>
        <v>0</v>
      </c>
    </row>
    <row r="310" spans="1:9" x14ac:dyDescent="0.2">
      <c r="A310">
        <v>2016</v>
      </c>
      <c r="B310" t="s">
        <v>148</v>
      </c>
      <c r="C310" t="s">
        <v>116</v>
      </c>
      <c r="D310">
        <v>270332</v>
      </c>
      <c r="E310">
        <v>226349.59165154261</v>
      </c>
      <c r="F310">
        <v>0</v>
      </c>
      <c r="G310">
        <v>392.64065335753168</v>
      </c>
      <c r="H310">
        <v>226742.23230490019</v>
      </c>
      <c r="I310">
        <f t="shared" si="9"/>
        <v>0</v>
      </c>
    </row>
    <row r="311" spans="1:9" x14ac:dyDescent="0.2">
      <c r="A311">
        <v>2016</v>
      </c>
      <c r="B311" t="s">
        <v>149</v>
      </c>
      <c r="C311" t="s">
        <v>115</v>
      </c>
      <c r="D311">
        <v>9626</v>
      </c>
      <c r="E311">
        <v>4.7731397459165148</v>
      </c>
      <c r="F311">
        <v>4792.5317604355714</v>
      </c>
      <c r="G311">
        <v>14.51905626134301</v>
      </c>
      <c r="H311">
        <v>4811.8239564428313</v>
      </c>
      <c r="I311">
        <f t="shared" si="9"/>
        <v>0</v>
      </c>
    </row>
    <row r="312" spans="1:9" x14ac:dyDescent="0.2">
      <c r="A312">
        <v>2016</v>
      </c>
      <c r="B312" t="s">
        <v>150</v>
      </c>
      <c r="C312" t="s">
        <v>115</v>
      </c>
      <c r="D312">
        <v>13556</v>
      </c>
      <c r="E312">
        <v>20166.77858439201</v>
      </c>
      <c r="F312">
        <v>1075.73502722323</v>
      </c>
      <c r="G312">
        <v>0</v>
      </c>
      <c r="H312">
        <v>21242.513611615239</v>
      </c>
      <c r="I312">
        <f t="shared" si="9"/>
        <v>0</v>
      </c>
    </row>
    <row r="313" spans="1:9" x14ac:dyDescent="0.2">
      <c r="A313">
        <v>2016</v>
      </c>
      <c r="B313" t="s">
        <v>151</v>
      </c>
      <c r="C313" t="s">
        <v>117</v>
      </c>
      <c r="D313">
        <v>435185</v>
      </c>
      <c r="E313">
        <v>368461.92377495457</v>
      </c>
      <c r="F313">
        <v>0</v>
      </c>
      <c r="G313">
        <v>2.3411978221415608</v>
      </c>
      <c r="H313">
        <v>368464.2649727767</v>
      </c>
      <c r="I313">
        <f t="shared" si="9"/>
        <v>0</v>
      </c>
    </row>
    <row r="314" spans="1:9" x14ac:dyDescent="0.2">
      <c r="A314">
        <v>2016</v>
      </c>
      <c r="B314" t="s">
        <v>152</v>
      </c>
      <c r="C314" t="s">
        <v>114</v>
      </c>
      <c r="D314">
        <v>141530</v>
      </c>
      <c r="E314">
        <v>117374.1742286751</v>
      </c>
      <c r="F314">
        <v>0</v>
      </c>
      <c r="G314">
        <v>193.03085299455529</v>
      </c>
      <c r="H314">
        <v>117567.2050816697</v>
      </c>
      <c r="I314">
        <f t="shared" si="9"/>
        <v>0</v>
      </c>
    </row>
    <row r="315" spans="1:9" x14ac:dyDescent="0.2">
      <c r="A315">
        <v>2016</v>
      </c>
      <c r="B315" t="s">
        <v>153</v>
      </c>
      <c r="C315" t="s">
        <v>115</v>
      </c>
      <c r="D315">
        <v>98149</v>
      </c>
      <c r="E315">
        <v>3950.6715063520869</v>
      </c>
      <c r="F315">
        <v>61171.905626134299</v>
      </c>
      <c r="G315">
        <v>0.98911070780399268</v>
      </c>
      <c r="H315">
        <v>65123.566243194196</v>
      </c>
      <c r="I315">
        <f t="shared" si="9"/>
        <v>0</v>
      </c>
    </row>
    <row r="316" spans="1:9" x14ac:dyDescent="0.2">
      <c r="A316">
        <v>2016</v>
      </c>
      <c r="B316" t="s">
        <v>154</v>
      </c>
      <c r="C316" t="s">
        <v>118</v>
      </c>
      <c r="D316">
        <v>3160401</v>
      </c>
      <c r="E316">
        <v>2801416.6787658799</v>
      </c>
      <c r="F316">
        <v>0</v>
      </c>
      <c r="G316">
        <v>40191.134301270409</v>
      </c>
      <c r="H316">
        <v>2841607.8130671498</v>
      </c>
      <c r="I316">
        <f t="shared" si="9"/>
        <v>0</v>
      </c>
    </row>
    <row r="317" spans="1:9" x14ac:dyDescent="0.2">
      <c r="A317">
        <v>2016</v>
      </c>
      <c r="B317" t="s">
        <v>155</v>
      </c>
      <c r="C317" t="s">
        <v>116</v>
      </c>
      <c r="D317">
        <v>376307</v>
      </c>
      <c r="E317">
        <v>241767.55898366601</v>
      </c>
      <c r="F317">
        <v>31274.927404718688</v>
      </c>
      <c r="G317">
        <v>505.66243194192373</v>
      </c>
      <c r="H317">
        <v>273548.14882032672</v>
      </c>
      <c r="I317">
        <f t="shared" si="9"/>
        <v>0</v>
      </c>
    </row>
    <row r="318" spans="1:9" x14ac:dyDescent="0.2">
      <c r="A318">
        <v>2016</v>
      </c>
      <c r="B318" t="s">
        <v>156</v>
      </c>
      <c r="C318" t="s">
        <v>115</v>
      </c>
      <c r="D318">
        <v>18118</v>
      </c>
      <c r="E318">
        <v>157.68602540834851</v>
      </c>
      <c r="F318">
        <v>18514.074410163339</v>
      </c>
      <c r="G318">
        <v>0</v>
      </c>
      <c r="H318">
        <v>18671.760435571679</v>
      </c>
      <c r="I318">
        <f t="shared" si="9"/>
        <v>0</v>
      </c>
    </row>
    <row r="319" spans="1:9" x14ac:dyDescent="0.2">
      <c r="A319">
        <v>2016</v>
      </c>
      <c r="B319" t="s">
        <v>157</v>
      </c>
      <c r="C319" t="s">
        <v>118</v>
      </c>
      <c r="D319">
        <v>2342612</v>
      </c>
      <c r="E319">
        <v>1958846.10707804</v>
      </c>
      <c r="F319">
        <v>0</v>
      </c>
      <c r="G319">
        <v>4239.2286751361162</v>
      </c>
      <c r="H319">
        <v>1963085.3357531759</v>
      </c>
      <c r="I319">
        <f t="shared" si="9"/>
        <v>0</v>
      </c>
    </row>
    <row r="320" spans="1:9" x14ac:dyDescent="0.2">
      <c r="A320">
        <v>2016</v>
      </c>
      <c r="B320" t="s">
        <v>158</v>
      </c>
      <c r="C320" t="s">
        <v>116</v>
      </c>
      <c r="D320">
        <v>1495620</v>
      </c>
      <c r="E320">
        <v>1094033.049001815</v>
      </c>
      <c r="F320">
        <v>72409.646098003621</v>
      </c>
      <c r="G320">
        <v>274.86388384754991</v>
      </c>
      <c r="H320">
        <v>1166717.5589836659</v>
      </c>
      <c r="I320">
        <f t="shared" si="9"/>
        <v>0</v>
      </c>
    </row>
    <row r="321" spans="1:9" x14ac:dyDescent="0.2">
      <c r="A321">
        <v>2016</v>
      </c>
      <c r="B321" t="s">
        <v>159</v>
      </c>
      <c r="C321" t="s">
        <v>117</v>
      </c>
      <c r="D321">
        <v>58710</v>
      </c>
      <c r="E321">
        <v>67581.89655172413</v>
      </c>
      <c r="F321">
        <v>0</v>
      </c>
      <c r="G321">
        <v>6.3883847549909252</v>
      </c>
      <c r="H321">
        <v>67588.284936479118</v>
      </c>
      <c r="I321">
        <f t="shared" si="9"/>
        <v>0</v>
      </c>
    </row>
    <row r="322" spans="1:9" x14ac:dyDescent="0.2">
      <c r="A322">
        <v>2016</v>
      </c>
      <c r="B322" t="s">
        <v>160</v>
      </c>
      <c r="C322" t="s">
        <v>118</v>
      </c>
      <c r="D322">
        <v>2122579</v>
      </c>
      <c r="E322">
        <v>1568354.3738656989</v>
      </c>
      <c r="F322">
        <v>5414.3194192377487</v>
      </c>
      <c r="G322">
        <v>2806.6061705989109</v>
      </c>
      <c r="H322">
        <v>1576575.2994555349</v>
      </c>
      <c r="I322">
        <f t="shared" si="9"/>
        <v>0</v>
      </c>
    </row>
    <row r="323" spans="1:9" x14ac:dyDescent="0.2">
      <c r="A323">
        <v>2016</v>
      </c>
      <c r="B323" t="s">
        <v>161</v>
      </c>
      <c r="C323" t="s">
        <v>118</v>
      </c>
      <c r="D323">
        <v>3283009</v>
      </c>
      <c r="E323">
        <v>3010177.7223230489</v>
      </c>
      <c r="F323">
        <v>212.65880217785841</v>
      </c>
      <c r="G323">
        <v>2425.3901996370241</v>
      </c>
      <c r="H323">
        <v>3012815.7713248641</v>
      </c>
      <c r="I323">
        <f t="shared" ref="I323:I386" si="10">SUM(E323:G323)-H323</f>
        <v>0</v>
      </c>
    </row>
    <row r="324" spans="1:9" x14ac:dyDescent="0.2">
      <c r="A324">
        <v>2016</v>
      </c>
      <c r="B324" t="s">
        <v>162</v>
      </c>
      <c r="C324" t="s">
        <v>114</v>
      </c>
      <c r="D324">
        <v>871613</v>
      </c>
      <c r="E324">
        <v>544674.67332123406</v>
      </c>
      <c r="F324">
        <v>0</v>
      </c>
      <c r="G324">
        <v>199.22867513611621</v>
      </c>
      <c r="H324">
        <v>544873.90199637017</v>
      </c>
      <c r="I324">
        <f t="shared" si="10"/>
        <v>0</v>
      </c>
    </row>
    <row r="325" spans="1:9" x14ac:dyDescent="0.2">
      <c r="A325">
        <v>2016</v>
      </c>
      <c r="B325" t="s">
        <v>163</v>
      </c>
      <c r="C325" t="s">
        <v>116</v>
      </c>
      <c r="D325">
        <v>733728</v>
      </c>
      <c r="E325">
        <v>676995.09981851175</v>
      </c>
      <c r="F325">
        <v>9.3557168784029034</v>
      </c>
      <c r="G325">
        <v>3877.5771324863881</v>
      </c>
      <c r="H325">
        <v>680882.03266787657</v>
      </c>
      <c r="I325">
        <f t="shared" si="10"/>
        <v>0</v>
      </c>
    </row>
    <row r="326" spans="1:9" x14ac:dyDescent="0.2">
      <c r="A326">
        <v>2016</v>
      </c>
      <c r="B326" t="s">
        <v>164</v>
      </c>
      <c r="C326" t="s">
        <v>117</v>
      </c>
      <c r="D326">
        <v>277704</v>
      </c>
      <c r="E326">
        <v>271971.99637023592</v>
      </c>
      <c r="F326">
        <v>0</v>
      </c>
      <c r="G326">
        <v>0</v>
      </c>
      <c r="H326">
        <v>271971.99637023592</v>
      </c>
      <c r="I326">
        <f t="shared" si="10"/>
        <v>0</v>
      </c>
    </row>
    <row r="327" spans="1:9" x14ac:dyDescent="0.2">
      <c r="A327">
        <v>2016</v>
      </c>
      <c r="B327" t="s">
        <v>165</v>
      </c>
      <c r="C327" t="s">
        <v>114</v>
      </c>
      <c r="D327">
        <v>767099</v>
      </c>
      <c r="E327">
        <v>541806.64246823953</v>
      </c>
      <c r="F327">
        <v>0</v>
      </c>
      <c r="G327">
        <v>128.55716878402899</v>
      </c>
      <c r="H327">
        <v>541935.19963702362</v>
      </c>
      <c r="I327">
        <f t="shared" si="10"/>
        <v>0</v>
      </c>
    </row>
    <row r="328" spans="1:9" x14ac:dyDescent="0.2">
      <c r="A328">
        <v>2016</v>
      </c>
      <c r="B328" t="s">
        <v>166</v>
      </c>
      <c r="C328" t="s">
        <v>117</v>
      </c>
      <c r="D328">
        <v>445341</v>
      </c>
      <c r="E328">
        <v>377228.38475499093</v>
      </c>
      <c r="F328">
        <v>0</v>
      </c>
      <c r="G328">
        <v>0</v>
      </c>
      <c r="H328">
        <v>377228.38475499093</v>
      </c>
      <c r="I328">
        <f t="shared" si="10"/>
        <v>0</v>
      </c>
    </row>
    <row r="329" spans="1:9" x14ac:dyDescent="0.2">
      <c r="A329">
        <v>2016</v>
      </c>
      <c r="B329" t="s">
        <v>167</v>
      </c>
      <c r="C329" t="s">
        <v>114</v>
      </c>
      <c r="D329">
        <v>1928438</v>
      </c>
      <c r="E329">
        <v>1239762.4773139739</v>
      </c>
      <c r="F329">
        <v>0</v>
      </c>
      <c r="G329">
        <v>3320.2813067150628</v>
      </c>
      <c r="H329">
        <v>1243082.7586206889</v>
      </c>
      <c r="I329">
        <f t="shared" si="10"/>
        <v>0</v>
      </c>
    </row>
    <row r="330" spans="1:9" x14ac:dyDescent="0.2">
      <c r="A330">
        <v>2016</v>
      </c>
      <c r="B330" t="s">
        <v>168</v>
      </c>
      <c r="C330" t="s">
        <v>117</v>
      </c>
      <c r="D330">
        <v>275101</v>
      </c>
      <c r="E330">
        <v>191464.40108892921</v>
      </c>
      <c r="F330">
        <v>0</v>
      </c>
      <c r="G330">
        <v>1.261343012704174</v>
      </c>
      <c r="H330">
        <v>191465.66243194189</v>
      </c>
      <c r="I330">
        <f t="shared" si="10"/>
        <v>0</v>
      </c>
    </row>
    <row r="331" spans="1:9" x14ac:dyDescent="0.2">
      <c r="A331">
        <v>2016</v>
      </c>
      <c r="B331" t="s">
        <v>169</v>
      </c>
      <c r="C331" t="s">
        <v>116</v>
      </c>
      <c r="D331">
        <v>177785</v>
      </c>
      <c r="E331">
        <v>160922.54083484571</v>
      </c>
      <c r="F331">
        <v>424.40108892921961</v>
      </c>
      <c r="G331">
        <v>0</v>
      </c>
      <c r="H331">
        <v>161346.94192377501</v>
      </c>
      <c r="I331">
        <f t="shared" si="10"/>
        <v>0</v>
      </c>
    </row>
    <row r="332" spans="1:9" x14ac:dyDescent="0.2">
      <c r="A332">
        <v>2016</v>
      </c>
      <c r="B332" t="s">
        <v>170</v>
      </c>
      <c r="C332" t="s">
        <v>115</v>
      </c>
      <c r="D332">
        <v>3201</v>
      </c>
      <c r="E332">
        <v>2427.2323049001811</v>
      </c>
      <c r="F332">
        <v>189.9183303085299</v>
      </c>
      <c r="G332">
        <v>0</v>
      </c>
      <c r="H332">
        <v>2617.1506352087108</v>
      </c>
      <c r="I332">
        <f t="shared" si="10"/>
        <v>0</v>
      </c>
    </row>
    <row r="333" spans="1:9" x14ac:dyDescent="0.2">
      <c r="A333">
        <v>2016</v>
      </c>
      <c r="B333" t="s">
        <v>171</v>
      </c>
      <c r="C333" t="s">
        <v>115</v>
      </c>
      <c r="D333">
        <v>44704</v>
      </c>
      <c r="E333">
        <v>304.31941923774951</v>
      </c>
      <c r="F333">
        <v>33657.295825771318</v>
      </c>
      <c r="G333">
        <v>0</v>
      </c>
      <c r="H333">
        <v>33961.615245009067</v>
      </c>
      <c r="I333">
        <f t="shared" si="10"/>
        <v>0</v>
      </c>
    </row>
    <row r="334" spans="1:9" x14ac:dyDescent="0.2">
      <c r="A334">
        <v>2016</v>
      </c>
      <c r="B334" t="s">
        <v>172</v>
      </c>
      <c r="C334" t="s">
        <v>114</v>
      </c>
      <c r="D334">
        <v>430315</v>
      </c>
      <c r="E334">
        <v>390751.87840290379</v>
      </c>
      <c r="F334">
        <v>0</v>
      </c>
      <c r="G334">
        <v>94.655172413793096</v>
      </c>
      <c r="H334">
        <v>390846.53357531759</v>
      </c>
      <c r="I334">
        <f t="shared" si="10"/>
        <v>0</v>
      </c>
    </row>
    <row r="335" spans="1:9" x14ac:dyDescent="0.2">
      <c r="A335">
        <v>2016</v>
      </c>
      <c r="B335" t="s">
        <v>173</v>
      </c>
      <c r="C335" t="s">
        <v>114</v>
      </c>
      <c r="D335">
        <v>502338</v>
      </c>
      <c r="E335">
        <v>387797.5680580762</v>
      </c>
      <c r="F335">
        <v>0</v>
      </c>
      <c r="G335">
        <v>23.675136116152451</v>
      </c>
      <c r="H335">
        <v>387821.24319419242</v>
      </c>
      <c r="I335">
        <f t="shared" si="10"/>
        <v>0</v>
      </c>
    </row>
    <row r="336" spans="1:9" x14ac:dyDescent="0.2">
      <c r="A336">
        <v>2016</v>
      </c>
      <c r="B336" t="s">
        <v>174</v>
      </c>
      <c r="C336" t="s">
        <v>116</v>
      </c>
      <c r="D336">
        <v>539252</v>
      </c>
      <c r="E336">
        <v>308905.2450090744</v>
      </c>
      <c r="F336">
        <v>0</v>
      </c>
      <c r="G336">
        <v>226965.68965517241</v>
      </c>
      <c r="H336">
        <v>535870.93466424686</v>
      </c>
      <c r="I336">
        <f t="shared" si="10"/>
        <v>0</v>
      </c>
    </row>
    <row r="337" spans="1:9" x14ac:dyDescent="0.2">
      <c r="A337">
        <v>2016</v>
      </c>
      <c r="B337" t="s">
        <v>175</v>
      </c>
      <c r="C337" t="s">
        <v>116</v>
      </c>
      <c r="D337">
        <v>63694</v>
      </c>
      <c r="E337">
        <v>55786.034482758623</v>
      </c>
      <c r="F337">
        <v>0</v>
      </c>
      <c r="G337">
        <v>0</v>
      </c>
      <c r="H337">
        <v>55786.034482758623</v>
      </c>
      <c r="I337">
        <f t="shared" si="10"/>
        <v>0</v>
      </c>
    </row>
    <row r="338" spans="1:9" x14ac:dyDescent="0.2">
      <c r="A338">
        <v>2016</v>
      </c>
      <c r="B338" t="s">
        <v>176</v>
      </c>
      <c r="C338" t="s">
        <v>115</v>
      </c>
      <c r="D338">
        <v>13650</v>
      </c>
      <c r="E338">
        <v>8848.9019963702358</v>
      </c>
      <c r="F338">
        <v>0</v>
      </c>
      <c r="G338">
        <v>0</v>
      </c>
      <c r="H338">
        <v>8848.9019963702358</v>
      </c>
      <c r="I338">
        <f t="shared" si="10"/>
        <v>0</v>
      </c>
    </row>
    <row r="339" spans="1:9" x14ac:dyDescent="0.2">
      <c r="A339">
        <v>2016</v>
      </c>
      <c r="B339" t="s">
        <v>177</v>
      </c>
      <c r="C339" t="s">
        <v>116</v>
      </c>
      <c r="D339">
        <v>465328</v>
      </c>
      <c r="E339">
        <v>340197.9128856624</v>
      </c>
      <c r="F339">
        <v>0</v>
      </c>
      <c r="G339">
        <v>397.05989110707799</v>
      </c>
      <c r="H339">
        <v>340594.97277676949</v>
      </c>
      <c r="I339">
        <f t="shared" si="10"/>
        <v>0</v>
      </c>
    </row>
    <row r="340" spans="1:9" x14ac:dyDescent="0.2">
      <c r="A340">
        <v>2016</v>
      </c>
      <c r="B340" t="s">
        <v>178</v>
      </c>
      <c r="C340" t="s">
        <v>115</v>
      </c>
      <c r="D340">
        <v>54947</v>
      </c>
      <c r="E340">
        <v>38315.299455535387</v>
      </c>
      <c r="F340">
        <v>0</v>
      </c>
      <c r="G340">
        <v>2.2504537205081672</v>
      </c>
      <c r="H340">
        <v>38317.549909255897</v>
      </c>
      <c r="I340">
        <f t="shared" si="10"/>
        <v>0</v>
      </c>
    </row>
    <row r="341" spans="1:9" x14ac:dyDescent="0.2">
      <c r="A341">
        <v>2016</v>
      </c>
      <c r="B341" t="s">
        <v>179</v>
      </c>
      <c r="C341" t="s">
        <v>118</v>
      </c>
      <c r="D341">
        <v>849335</v>
      </c>
      <c r="E341">
        <v>786298.30308529933</v>
      </c>
      <c r="F341">
        <v>0</v>
      </c>
      <c r="G341">
        <v>315.19056261343007</v>
      </c>
      <c r="H341">
        <v>786613.49364791275</v>
      </c>
      <c r="I341">
        <f t="shared" si="10"/>
        <v>0</v>
      </c>
    </row>
    <row r="342" spans="1:9" x14ac:dyDescent="0.2">
      <c r="A342">
        <v>2016</v>
      </c>
      <c r="B342" t="s">
        <v>180</v>
      </c>
      <c r="C342" t="s">
        <v>116</v>
      </c>
      <c r="D342">
        <v>214884</v>
      </c>
      <c r="E342">
        <v>162106.3520871143</v>
      </c>
      <c r="F342">
        <v>3680.081669691469</v>
      </c>
      <c r="G342">
        <v>594.11070780399268</v>
      </c>
      <c r="H342">
        <v>166380.54446460979</v>
      </c>
      <c r="I342">
        <f t="shared" si="10"/>
        <v>0</v>
      </c>
    </row>
    <row r="343" spans="1:9" x14ac:dyDescent="0.2">
      <c r="A343">
        <v>2016</v>
      </c>
      <c r="B343" t="s">
        <v>181</v>
      </c>
      <c r="C343" t="s">
        <v>116</v>
      </c>
      <c r="D343">
        <v>74674</v>
      </c>
      <c r="E343">
        <v>123165.7531760436</v>
      </c>
      <c r="F343">
        <v>0</v>
      </c>
      <c r="G343">
        <v>1.433756805807622</v>
      </c>
      <c r="H343">
        <v>123167.18693284941</v>
      </c>
      <c r="I343">
        <f t="shared" si="10"/>
        <v>0</v>
      </c>
    </row>
    <row r="344" spans="1:9" x14ac:dyDescent="0.2">
      <c r="A344">
        <v>2015</v>
      </c>
      <c r="B344" t="s">
        <v>125</v>
      </c>
      <c r="C344" t="s">
        <v>114</v>
      </c>
      <c r="D344">
        <v>1613319</v>
      </c>
      <c r="E344">
        <v>1026121.524500907</v>
      </c>
      <c r="F344">
        <v>0</v>
      </c>
      <c r="G344">
        <v>1508.430127041742</v>
      </c>
      <c r="H344">
        <v>1027629.954627949</v>
      </c>
      <c r="I344">
        <f t="shared" si="10"/>
        <v>0</v>
      </c>
    </row>
    <row r="345" spans="1:9" x14ac:dyDescent="0.2">
      <c r="A345">
        <v>2015</v>
      </c>
      <c r="B345" t="s">
        <v>126</v>
      </c>
      <c r="C345" t="s">
        <v>115</v>
      </c>
      <c r="D345">
        <v>1162</v>
      </c>
      <c r="E345">
        <v>825.16333938294008</v>
      </c>
      <c r="F345">
        <v>396.09800362976398</v>
      </c>
      <c r="G345">
        <v>0</v>
      </c>
      <c r="H345">
        <v>1221.2613430127039</v>
      </c>
      <c r="I345">
        <f t="shared" si="10"/>
        <v>0</v>
      </c>
    </row>
    <row r="346" spans="1:9" x14ac:dyDescent="0.2">
      <c r="A346">
        <v>2015</v>
      </c>
      <c r="B346" t="s">
        <v>127</v>
      </c>
      <c r="C346" t="s">
        <v>115</v>
      </c>
      <c r="D346">
        <v>36111</v>
      </c>
      <c r="E346">
        <v>28348.774954627941</v>
      </c>
      <c r="F346">
        <v>0.95281306715063518</v>
      </c>
      <c r="G346">
        <v>2.903811252268603</v>
      </c>
      <c r="H346">
        <v>28352.631578947359</v>
      </c>
      <c r="I346">
        <f t="shared" si="10"/>
        <v>0</v>
      </c>
    </row>
    <row r="347" spans="1:9" x14ac:dyDescent="0.2">
      <c r="A347">
        <v>2015</v>
      </c>
      <c r="B347" t="s">
        <v>128</v>
      </c>
      <c r="C347" t="s">
        <v>116</v>
      </c>
      <c r="D347">
        <v>223920</v>
      </c>
      <c r="E347">
        <v>164639.40108892921</v>
      </c>
      <c r="F347">
        <v>1558.303085299455</v>
      </c>
      <c r="G347">
        <v>0</v>
      </c>
      <c r="H347">
        <v>166197.70417422871</v>
      </c>
      <c r="I347">
        <f t="shared" si="10"/>
        <v>0</v>
      </c>
    </row>
    <row r="348" spans="1:9" x14ac:dyDescent="0.2">
      <c r="A348">
        <v>2015</v>
      </c>
      <c r="B348" t="s">
        <v>129</v>
      </c>
      <c r="C348" t="s">
        <v>115</v>
      </c>
      <c r="D348">
        <v>45265</v>
      </c>
      <c r="E348">
        <v>51759.110707803993</v>
      </c>
      <c r="F348">
        <v>0</v>
      </c>
      <c r="G348">
        <v>0</v>
      </c>
      <c r="H348">
        <v>51759.110707803993</v>
      </c>
      <c r="I348">
        <f t="shared" si="10"/>
        <v>0</v>
      </c>
    </row>
    <row r="349" spans="1:9" x14ac:dyDescent="0.2">
      <c r="A349">
        <v>2015</v>
      </c>
      <c r="B349" t="s">
        <v>130</v>
      </c>
      <c r="C349" t="s">
        <v>116</v>
      </c>
      <c r="D349">
        <v>21445</v>
      </c>
      <c r="E349">
        <v>18681.69691470054</v>
      </c>
      <c r="F349">
        <v>0</v>
      </c>
      <c r="G349">
        <v>0</v>
      </c>
      <c r="H349">
        <v>18681.69691470054</v>
      </c>
      <c r="I349">
        <f t="shared" si="10"/>
        <v>0</v>
      </c>
    </row>
    <row r="350" spans="1:9" x14ac:dyDescent="0.2">
      <c r="A350">
        <v>2015</v>
      </c>
      <c r="B350" t="s">
        <v>131</v>
      </c>
      <c r="C350" t="s">
        <v>114</v>
      </c>
      <c r="D350">
        <v>1113221</v>
      </c>
      <c r="E350">
        <v>652585.46279491833</v>
      </c>
      <c r="F350">
        <v>0</v>
      </c>
      <c r="G350">
        <v>33.620689655172413</v>
      </c>
      <c r="H350">
        <v>652619.08348457352</v>
      </c>
      <c r="I350">
        <f t="shared" si="10"/>
        <v>0</v>
      </c>
    </row>
    <row r="351" spans="1:9" x14ac:dyDescent="0.2">
      <c r="A351">
        <v>2015</v>
      </c>
      <c r="B351" t="s">
        <v>132</v>
      </c>
      <c r="C351" t="s">
        <v>117</v>
      </c>
      <c r="D351">
        <v>26744</v>
      </c>
      <c r="E351">
        <v>42.949183303085292</v>
      </c>
      <c r="F351">
        <v>16061.705989110709</v>
      </c>
      <c r="G351">
        <v>0</v>
      </c>
      <c r="H351">
        <v>16104.65517241379</v>
      </c>
      <c r="I351">
        <f t="shared" si="10"/>
        <v>0</v>
      </c>
    </row>
    <row r="352" spans="1:9" x14ac:dyDescent="0.2">
      <c r="A352">
        <v>2015</v>
      </c>
      <c r="B352" t="s">
        <v>133</v>
      </c>
      <c r="C352" t="s">
        <v>115</v>
      </c>
      <c r="D352">
        <v>182530</v>
      </c>
      <c r="E352">
        <v>83199.573502722313</v>
      </c>
      <c r="F352">
        <v>36142.241379310341</v>
      </c>
      <c r="G352">
        <v>0</v>
      </c>
      <c r="H352">
        <v>119341.8148820327</v>
      </c>
      <c r="I352">
        <f t="shared" si="10"/>
        <v>0</v>
      </c>
    </row>
    <row r="353" spans="1:9" x14ac:dyDescent="0.2">
      <c r="A353">
        <v>2015</v>
      </c>
      <c r="B353" t="s">
        <v>134</v>
      </c>
      <c r="C353" t="s">
        <v>116</v>
      </c>
      <c r="D353">
        <v>975108</v>
      </c>
      <c r="E353">
        <v>694560.39927404723</v>
      </c>
      <c r="F353">
        <v>0</v>
      </c>
      <c r="G353">
        <v>86.896551724137922</v>
      </c>
      <c r="H353">
        <v>694647.29582577141</v>
      </c>
      <c r="I353">
        <f t="shared" si="10"/>
        <v>0</v>
      </c>
    </row>
    <row r="354" spans="1:9" x14ac:dyDescent="0.2">
      <c r="A354">
        <v>2015</v>
      </c>
      <c r="B354" t="s">
        <v>135</v>
      </c>
      <c r="C354" t="s">
        <v>116</v>
      </c>
      <c r="D354">
        <v>28347</v>
      </c>
      <c r="E354">
        <v>18183.411978221411</v>
      </c>
      <c r="F354">
        <v>0</v>
      </c>
      <c r="G354">
        <v>0</v>
      </c>
      <c r="H354">
        <v>18183.411978221411</v>
      </c>
      <c r="I354">
        <f t="shared" si="10"/>
        <v>0</v>
      </c>
    </row>
    <row r="355" spans="1:9" x14ac:dyDescent="0.2">
      <c r="A355">
        <v>2015</v>
      </c>
      <c r="B355" t="s">
        <v>136</v>
      </c>
      <c r="C355" t="s">
        <v>117</v>
      </c>
      <c r="D355">
        <v>134727</v>
      </c>
      <c r="E355">
        <v>55394.074410163332</v>
      </c>
      <c r="F355">
        <v>28415.58983666062</v>
      </c>
      <c r="G355">
        <v>0</v>
      </c>
      <c r="H355">
        <v>83809.664246823944</v>
      </c>
      <c r="I355">
        <f t="shared" si="10"/>
        <v>0</v>
      </c>
    </row>
    <row r="356" spans="1:9" x14ac:dyDescent="0.2">
      <c r="A356">
        <v>2015</v>
      </c>
      <c r="B356" t="s">
        <v>137</v>
      </c>
      <c r="C356" t="s">
        <v>118</v>
      </c>
      <c r="D356">
        <v>183856</v>
      </c>
      <c r="E356">
        <v>158579.1470054446</v>
      </c>
      <c r="F356">
        <v>0</v>
      </c>
      <c r="G356">
        <v>84.637023593466409</v>
      </c>
      <c r="H356">
        <v>158663.7840290381</v>
      </c>
      <c r="I356">
        <f t="shared" si="10"/>
        <v>0</v>
      </c>
    </row>
    <row r="357" spans="1:9" x14ac:dyDescent="0.2">
      <c r="A357">
        <v>2015</v>
      </c>
      <c r="B357" t="s">
        <v>138</v>
      </c>
      <c r="C357" t="s">
        <v>115</v>
      </c>
      <c r="D357">
        <v>18564</v>
      </c>
      <c r="E357">
        <v>15259.664246823961</v>
      </c>
      <c r="F357">
        <v>974.13793103448268</v>
      </c>
      <c r="G357">
        <v>0</v>
      </c>
      <c r="H357">
        <v>16233.802177858441</v>
      </c>
      <c r="I357">
        <f t="shared" si="10"/>
        <v>0</v>
      </c>
    </row>
    <row r="358" spans="1:9" x14ac:dyDescent="0.2">
      <c r="A358">
        <v>2015</v>
      </c>
      <c r="B358" t="s">
        <v>139</v>
      </c>
      <c r="C358" t="s">
        <v>116</v>
      </c>
      <c r="D358">
        <v>878038</v>
      </c>
      <c r="E358">
        <v>779376.57894736831</v>
      </c>
      <c r="F358">
        <v>0</v>
      </c>
      <c r="G358">
        <v>504.37386569872962</v>
      </c>
      <c r="H358">
        <v>779880.95281306701</v>
      </c>
      <c r="I358">
        <f t="shared" si="10"/>
        <v>0</v>
      </c>
    </row>
    <row r="359" spans="1:9" x14ac:dyDescent="0.2">
      <c r="A359">
        <v>2015</v>
      </c>
      <c r="B359" t="s">
        <v>140</v>
      </c>
      <c r="C359" t="s">
        <v>116</v>
      </c>
      <c r="D359">
        <v>149275</v>
      </c>
      <c r="E359">
        <v>86986.143375680564</v>
      </c>
      <c r="F359">
        <v>0</v>
      </c>
      <c r="G359">
        <v>1.5335753176043561</v>
      </c>
      <c r="H359">
        <v>86987.676950998168</v>
      </c>
      <c r="I359">
        <f t="shared" si="10"/>
        <v>0</v>
      </c>
    </row>
    <row r="360" spans="1:9" x14ac:dyDescent="0.2">
      <c r="A360">
        <v>2015</v>
      </c>
      <c r="B360" t="s">
        <v>141</v>
      </c>
      <c r="C360" t="s">
        <v>117</v>
      </c>
      <c r="D360">
        <v>64958</v>
      </c>
      <c r="E360">
        <v>172091.8602540835</v>
      </c>
      <c r="F360">
        <v>0</v>
      </c>
      <c r="G360">
        <v>0</v>
      </c>
      <c r="H360">
        <v>172091.8602540835</v>
      </c>
      <c r="I360">
        <f t="shared" si="10"/>
        <v>0</v>
      </c>
    </row>
    <row r="361" spans="1:9" x14ac:dyDescent="0.2">
      <c r="A361">
        <v>2015</v>
      </c>
      <c r="B361" t="s">
        <v>142</v>
      </c>
      <c r="C361" t="s">
        <v>115</v>
      </c>
      <c r="D361">
        <v>30862</v>
      </c>
      <c r="E361">
        <v>18857.40471869328</v>
      </c>
      <c r="F361">
        <v>0</v>
      </c>
      <c r="G361">
        <v>0</v>
      </c>
      <c r="H361">
        <v>18857.40471869328</v>
      </c>
      <c r="I361">
        <f t="shared" si="10"/>
        <v>0</v>
      </c>
    </row>
    <row r="362" spans="1:9" x14ac:dyDescent="0.2">
      <c r="A362">
        <v>2015</v>
      </c>
      <c r="B362" t="s">
        <v>143</v>
      </c>
      <c r="C362" t="s">
        <v>118</v>
      </c>
      <c r="D362">
        <v>10124800</v>
      </c>
      <c r="E362">
        <v>8212463.6660617059</v>
      </c>
      <c r="F362">
        <v>0</v>
      </c>
      <c r="G362">
        <v>455179.40108892921</v>
      </c>
      <c r="H362">
        <v>8667643.0671506356</v>
      </c>
      <c r="I362">
        <f t="shared" si="10"/>
        <v>0</v>
      </c>
    </row>
    <row r="363" spans="1:9" x14ac:dyDescent="0.2">
      <c r="A363">
        <v>2015</v>
      </c>
      <c r="B363" t="s">
        <v>144</v>
      </c>
      <c r="C363" t="s">
        <v>116</v>
      </c>
      <c r="D363">
        <v>154214</v>
      </c>
      <c r="E363">
        <v>111568.3938294011</v>
      </c>
      <c r="F363">
        <v>0</v>
      </c>
      <c r="G363">
        <v>34.355716878402902</v>
      </c>
      <c r="H363">
        <v>111602.74954627951</v>
      </c>
      <c r="I363">
        <f t="shared" si="10"/>
        <v>0</v>
      </c>
    </row>
    <row r="364" spans="1:9" x14ac:dyDescent="0.2">
      <c r="A364">
        <v>2015</v>
      </c>
      <c r="B364" t="s">
        <v>145</v>
      </c>
      <c r="C364" t="s">
        <v>114</v>
      </c>
      <c r="D364">
        <v>262711</v>
      </c>
      <c r="E364">
        <v>170695.49001814879</v>
      </c>
      <c r="F364">
        <v>0</v>
      </c>
      <c r="G364">
        <v>8.3212341197822131</v>
      </c>
      <c r="H364">
        <v>170703.81125226861</v>
      </c>
      <c r="I364">
        <f t="shared" si="10"/>
        <v>0</v>
      </c>
    </row>
    <row r="365" spans="1:9" x14ac:dyDescent="0.2">
      <c r="A365">
        <v>2015</v>
      </c>
      <c r="B365" t="s">
        <v>146</v>
      </c>
      <c r="C365" t="s">
        <v>115</v>
      </c>
      <c r="D365">
        <v>18172</v>
      </c>
      <c r="E365">
        <v>10965.51724137931</v>
      </c>
      <c r="F365">
        <v>0</v>
      </c>
      <c r="G365">
        <v>0</v>
      </c>
      <c r="H365">
        <v>10965.51724137931</v>
      </c>
      <c r="I365">
        <f t="shared" si="10"/>
        <v>0</v>
      </c>
    </row>
    <row r="366" spans="1:9" x14ac:dyDescent="0.2">
      <c r="A366">
        <v>2015</v>
      </c>
      <c r="B366" t="s">
        <v>147</v>
      </c>
      <c r="C366" t="s">
        <v>117</v>
      </c>
      <c r="D366">
        <v>88102</v>
      </c>
      <c r="E366">
        <v>59608.049001814878</v>
      </c>
      <c r="F366">
        <v>0</v>
      </c>
      <c r="G366">
        <v>0</v>
      </c>
      <c r="H366">
        <v>59608.049001814878</v>
      </c>
      <c r="I366">
        <f t="shared" si="10"/>
        <v>0</v>
      </c>
    </row>
    <row r="367" spans="1:9" x14ac:dyDescent="0.2">
      <c r="A367">
        <v>2015</v>
      </c>
      <c r="B367" t="s">
        <v>148</v>
      </c>
      <c r="C367" t="s">
        <v>116</v>
      </c>
      <c r="D367">
        <v>268231</v>
      </c>
      <c r="E367">
        <v>212249.60980036299</v>
      </c>
      <c r="F367">
        <v>0</v>
      </c>
      <c r="G367">
        <v>1534.655172413793</v>
      </c>
      <c r="H367">
        <v>213784.26497277679</v>
      </c>
      <c r="I367">
        <f t="shared" si="10"/>
        <v>0</v>
      </c>
    </row>
    <row r="368" spans="1:9" x14ac:dyDescent="0.2">
      <c r="A368">
        <v>2015</v>
      </c>
      <c r="B368" t="s">
        <v>149</v>
      </c>
      <c r="C368" t="s">
        <v>115</v>
      </c>
      <c r="D368">
        <v>9622</v>
      </c>
      <c r="E368">
        <v>2.1778584392014522</v>
      </c>
      <c r="F368">
        <v>4970.3901996370232</v>
      </c>
      <c r="G368">
        <v>4.9727767695099816</v>
      </c>
      <c r="H368">
        <v>4977.5408348457349</v>
      </c>
      <c r="I368">
        <f t="shared" si="10"/>
        <v>0</v>
      </c>
    </row>
    <row r="369" spans="1:9" x14ac:dyDescent="0.2">
      <c r="A369">
        <v>2015</v>
      </c>
      <c r="B369" t="s">
        <v>150</v>
      </c>
      <c r="C369" t="s">
        <v>115</v>
      </c>
      <c r="D369">
        <v>13793</v>
      </c>
      <c r="E369">
        <v>19987.32304900181</v>
      </c>
      <c r="F369">
        <v>439.18330308529943</v>
      </c>
      <c r="G369">
        <v>0</v>
      </c>
      <c r="H369">
        <v>20426.506352087112</v>
      </c>
      <c r="I369">
        <f t="shared" si="10"/>
        <v>0</v>
      </c>
    </row>
    <row r="370" spans="1:9" x14ac:dyDescent="0.2">
      <c r="A370">
        <v>2015</v>
      </c>
      <c r="B370" t="s">
        <v>151</v>
      </c>
      <c r="C370" t="s">
        <v>117</v>
      </c>
      <c r="D370">
        <v>430277</v>
      </c>
      <c r="E370">
        <v>331244.14700544463</v>
      </c>
      <c r="F370">
        <v>0</v>
      </c>
      <c r="G370">
        <v>1.361161524500907</v>
      </c>
      <c r="H370">
        <v>331245.50816696911</v>
      </c>
      <c r="I370">
        <f t="shared" si="10"/>
        <v>0</v>
      </c>
    </row>
    <row r="371" spans="1:9" x14ac:dyDescent="0.2">
      <c r="A371">
        <v>2015</v>
      </c>
      <c r="B371" t="s">
        <v>152</v>
      </c>
      <c r="C371" t="s">
        <v>114</v>
      </c>
      <c r="D371">
        <v>140993</v>
      </c>
      <c r="E371">
        <v>112757.44101633391</v>
      </c>
      <c r="F371">
        <v>0</v>
      </c>
      <c r="G371">
        <v>337.44101633393831</v>
      </c>
      <c r="H371">
        <v>113094.8820326679</v>
      </c>
      <c r="I371">
        <f t="shared" si="10"/>
        <v>0</v>
      </c>
    </row>
    <row r="372" spans="1:9" x14ac:dyDescent="0.2">
      <c r="A372">
        <v>2015</v>
      </c>
      <c r="B372" t="s">
        <v>153</v>
      </c>
      <c r="C372" t="s">
        <v>115</v>
      </c>
      <c r="D372">
        <v>98156</v>
      </c>
      <c r="E372">
        <v>7090.0362976406532</v>
      </c>
      <c r="F372">
        <v>52863.9836660617</v>
      </c>
      <c r="G372">
        <v>0</v>
      </c>
      <c r="H372">
        <v>59954.019963702347</v>
      </c>
      <c r="I372">
        <f t="shared" si="10"/>
        <v>0</v>
      </c>
    </row>
    <row r="373" spans="1:9" x14ac:dyDescent="0.2">
      <c r="A373">
        <v>2015</v>
      </c>
      <c r="B373" t="s">
        <v>154</v>
      </c>
      <c r="C373" t="s">
        <v>118</v>
      </c>
      <c r="D373">
        <v>3144663</v>
      </c>
      <c r="E373">
        <v>2734563.7931034481</v>
      </c>
      <c r="F373">
        <v>0</v>
      </c>
      <c r="G373">
        <v>42870.490018148819</v>
      </c>
      <c r="H373">
        <v>2777434.283121597</v>
      </c>
      <c r="I373">
        <f t="shared" si="10"/>
        <v>0</v>
      </c>
    </row>
    <row r="374" spans="1:9" x14ac:dyDescent="0.2">
      <c r="A374">
        <v>2015</v>
      </c>
      <c r="B374" t="s">
        <v>155</v>
      </c>
      <c r="C374" t="s">
        <v>116</v>
      </c>
      <c r="D374">
        <v>371234</v>
      </c>
      <c r="E374">
        <v>222299.1288566243</v>
      </c>
      <c r="F374">
        <v>20821.107078039931</v>
      </c>
      <c r="G374">
        <v>485.62613430127033</v>
      </c>
      <c r="H374">
        <v>243605.86206896551</v>
      </c>
      <c r="I374">
        <f t="shared" si="10"/>
        <v>0</v>
      </c>
    </row>
    <row r="375" spans="1:9" x14ac:dyDescent="0.2">
      <c r="A375">
        <v>2015</v>
      </c>
      <c r="B375" t="s">
        <v>156</v>
      </c>
      <c r="C375" t="s">
        <v>115</v>
      </c>
      <c r="D375">
        <v>18292</v>
      </c>
      <c r="E375">
        <v>671.86025408348451</v>
      </c>
      <c r="F375">
        <v>17161.49727767695</v>
      </c>
      <c r="G375">
        <v>0</v>
      </c>
      <c r="H375">
        <v>17833.35753176043</v>
      </c>
      <c r="I375">
        <f t="shared" si="10"/>
        <v>0</v>
      </c>
    </row>
    <row r="376" spans="1:9" x14ac:dyDescent="0.2">
      <c r="A376">
        <v>2015</v>
      </c>
      <c r="B376" t="s">
        <v>157</v>
      </c>
      <c r="C376" t="s">
        <v>118</v>
      </c>
      <c r="D376">
        <v>2315547</v>
      </c>
      <c r="E376">
        <v>1848605.090744101</v>
      </c>
      <c r="F376">
        <v>0</v>
      </c>
      <c r="G376">
        <v>2889.5916515426488</v>
      </c>
      <c r="H376">
        <v>1851494.682395644</v>
      </c>
      <c r="I376">
        <f t="shared" si="10"/>
        <v>0</v>
      </c>
    </row>
    <row r="377" spans="1:9" x14ac:dyDescent="0.2">
      <c r="A377">
        <v>2015</v>
      </c>
      <c r="B377" t="s">
        <v>158</v>
      </c>
      <c r="C377" t="s">
        <v>116</v>
      </c>
      <c r="D377">
        <v>1481641</v>
      </c>
      <c r="E377">
        <v>1017319.355716878</v>
      </c>
      <c r="F377">
        <v>69525.299455535394</v>
      </c>
      <c r="G377">
        <v>161.72413793103451</v>
      </c>
      <c r="H377">
        <v>1087006.379310345</v>
      </c>
      <c r="I377">
        <f t="shared" si="10"/>
        <v>0</v>
      </c>
    </row>
    <row r="378" spans="1:9" x14ac:dyDescent="0.2">
      <c r="A378">
        <v>2015</v>
      </c>
      <c r="B378" t="s">
        <v>159</v>
      </c>
      <c r="C378" t="s">
        <v>117</v>
      </c>
      <c r="D378">
        <v>58135</v>
      </c>
      <c r="E378">
        <v>65743.085299455532</v>
      </c>
      <c r="F378">
        <v>0</v>
      </c>
      <c r="G378">
        <v>0</v>
      </c>
      <c r="H378">
        <v>65743.085299455532</v>
      </c>
      <c r="I378">
        <f t="shared" si="10"/>
        <v>0</v>
      </c>
    </row>
    <row r="379" spans="1:9" x14ac:dyDescent="0.2">
      <c r="A379">
        <v>2015</v>
      </c>
      <c r="B379" t="s">
        <v>160</v>
      </c>
      <c r="C379" t="s">
        <v>118</v>
      </c>
      <c r="D379">
        <v>2112187</v>
      </c>
      <c r="E379">
        <v>1516182.2867513611</v>
      </c>
      <c r="F379">
        <v>5163.702359346642</v>
      </c>
      <c r="G379">
        <v>4762.5317604355714</v>
      </c>
      <c r="H379">
        <v>1526108.5208711431</v>
      </c>
      <c r="I379">
        <f t="shared" si="10"/>
        <v>0</v>
      </c>
    </row>
    <row r="380" spans="1:9" x14ac:dyDescent="0.2">
      <c r="A380">
        <v>2015</v>
      </c>
      <c r="B380" t="s">
        <v>161</v>
      </c>
      <c r="C380" t="s">
        <v>118</v>
      </c>
      <c r="D380">
        <v>3264706</v>
      </c>
      <c r="E380">
        <v>2991263.6297640651</v>
      </c>
      <c r="F380">
        <v>0</v>
      </c>
      <c r="G380">
        <v>559.00181488203259</v>
      </c>
      <c r="H380">
        <v>2991822.631578947</v>
      </c>
      <c r="I380">
        <f t="shared" si="10"/>
        <v>0</v>
      </c>
    </row>
    <row r="381" spans="1:9" x14ac:dyDescent="0.2">
      <c r="A381">
        <v>2015</v>
      </c>
      <c r="B381" t="s">
        <v>162</v>
      </c>
      <c r="C381" t="s">
        <v>114</v>
      </c>
      <c r="D381">
        <v>863450</v>
      </c>
      <c r="E381">
        <v>535480.94373865693</v>
      </c>
      <c r="F381">
        <v>0</v>
      </c>
      <c r="G381">
        <v>214.6460980036297</v>
      </c>
      <c r="H381">
        <v>535695.58983666054</v>
      </c>
      <c r="I381">
        <f t="shared" si="10"/>
        <v>0</v>
      </c>
    </row>
    <row r="382" spans="1:9" x14ac:dyDescent="0.2">
      <c r="A382">
        <v>2015</v>
      </c>
      <c r="B382" t="s">
        <v>163</v>
      </c>
      <c r="C382" t="s">
        <v>116</v>
      </c>
      <c r="D382">
        <v>722580</v>
      </c>
      <c r="E382">
        <v>620959.88203266787</v>
      </c>
      <c r="F382">
        <v>14.54627949183303</v>
      </c>
      <c r="G382">
        <v>3702.7313974591648</v>
      </c>
      <c r="H382">
        <v>624677.15970961889</v>
      </c>
      <c r="I382">
        <f t="shared" si="10"/>
        <v>0</v>
      </c>
    </row>
    <row r="383" spans="1:9" x14ac:dyDescent="0.2">
      <c r="A383">
        <v>2015</v>
      </c>
      <c r="B383" t="s">
        <v>164</v>
      </c>
      <c r="C383" t="s">
        <v>117</v>
      </c>
      <c r="D383">
        <v>276858</v>
      </c>
      <c r="E383">
        <v>232055.10889292191</v>
      </c>
      <c r="F383">
        <v>0</v>
      </c>
      <c r="G383">
        <v>6.8693284936479122</v>
      </c>
      <c r="H383">
        <v>232061.9782214156</v>
      </c>
      <c r="I383">
        <f t="shared" si="10"/>
        <v>0</v>
      </c>
    </row>
    <row r="384" spans="1:9" x14ac:dyDescent="0.2">
      <c r="A384">
        <v>2015</v>
      </c>
      <c r="B384" t="s">
        <v>165</v>
      </c>
      <c r="C384" t="s">
        <v>114</v>
      </c>
      <c r="D384">
        <v>761621</v>
      </c>
      <c r="E384">
        <v>529936.20689655165</v>
      </c>
      <c r="F384">
        <v>0</v>
      </c>
      <c r="G384">
        <v>97.259528130671498</v>
      </c>
      <c r="H384">
        <v>530033.46642468229</v>
      </c>
      <c r="I384">
        <f t="shared" si="10"/>
        <v>0</v>
      </c>
    </row>
    <row r="385" spans="1:9" x14ac:dyDescent="0.2">
      <c r="A385">
        <v>2015</v>
      </c>
      <c r="B385" t="s">
        <v>166</v>
      </c>
      <c r="C385" t="s">
        <v>117</v>
      </c>
      <c r="D385">
        <v>441926</v>
      </c>
      <c r="E385">
        <v>352287.52268602542</v>
      </c>
      <c r="F385">
        <v>0</v>
      </c>
      <c r="G385">
        <v>1.0163339382940111</v>
      </c>
      <c r="H385">
        <v>352288.53901996359</v>
      </c>
      <c r="I385">
        <f t="shared" si="10"/>
        <v>0</v>
      </c>
    </row>
    <row r="386" spans="1:9" x14ac:dyDescent="0.2">
      <c r="A386">
        <v>2015</v>
      </c>
      <c r="B386" t="s">
        <v>167</v>
      </c>
      <c r="C386" t="s">
        <v>114</v>
      </c>
      <c r="D386">
        <v>1911670</v>
      </c>
      <c r="E386">
        <v>1211538.9110707799</v>
      </c>
      <c r="F386">
        <v>0</v>
      </c>
      <c r="G386">
        <v>212.16878402903811</v>
      </c>
      <c r="H386">
        <v>1211751.079854809</v>
      </c>
      <c r="I386">
        <f t="shared" si="10"/>
        <v>0</v>
      </c>
    </row>
    <row r="387" spans="1:9" x14ac:dyDescent="0.2">
      <c r="A387">
        <v>2015</v>
      </c>
      <c r="B387" t="s">
        <v>168</v>
      </c>
      <c r="C387" t="s">
        <v>117</v>
      </c>
      <c r="D387">
        <v>273774</v>
      </c>
      <c r="E387">
        <v>173998.40290381119</v>
      </c>
      <c r="F387">
        <v>0</v>
      </c>
      <c r="G387">
        <v>3.729582577132486</v>
      </c>
      <c r="H387">
        <v>174002.13248638829</v>
      </c>
      <c r="I387">
        <f t="shared" ref="I387:I450" si="11">SUM(E387:G387)-H387</f>
        <v>0</v>
      </c>
    </row>
    <row r="388" spans="1:9" x14ac:dyDescent="0.2">
      <c r="A388">
        <v>2015</v>
      </c>
      <c r="B388" t="s">
        <v>169</v>
      </c>
      <c r="C388" t="s">
        <v>116</v>
      </c>
      <c r="D388">
        <v>179113</v>
      </c>
      <c r="E388">
        <v>149567.13248638841</v>
      </c>
      <c r="F388">
        <v>322.58620689655169</v>
      </c>
      <c r="G388">
        <v>0</v>
      </c>
      <c r="H388">
        <v>149889.7186932849</v>
      </c>
      <c r="I388">
        <f t="shared" si="11"/>
        <v>0</v>
      </c>
    </row>
    <row r="389" spans="1:9" x14ac:dyDescent="0.2">
      <c r="A389">
        <v>2015</v>
      </c>
      <c r="B389" t="s">
        <v>170</v>
      </c>
      <c r="C389" t="s">
        <v>115</v>
      </c>
      <c r="D389">
        <v>3197</v>
      </c>
      <c r="E389">
        <v>2036.6515426497269</v>
      </c>
      <c r="F389">
        <v>323.20326678765878</v>
      </c>
      <c r="G389">
        <v>0</v>
      </c>
      <c r="H389">
        <v>2359.8548094373859</v>
      </c>
      <c r="I389">
        <f t="shared" si="11"/>
        <v>0</v>
      </c>
    </row>
    <row r="390" spans="1:9" x14ac:dyDescent="0.2">
      <c r="A390">
        <v>2015</v>
      </c>
      <c r="B390" t="s">
        <v>171</v>
      </c>
      <c r="C390" t="s">
        <v>115</v>
      </c>
      <c r="D390">
        <v>44721</v>
      </c>
      <c r="E390">
        <v>91.787658802177859</v>
      </c>
      <c r="F390">
        <v>31946.061705989101</v>
      </c>
      <c r="G390">
        <v>0</v>
      </c>
      <c r="H390">
        <v>32037.84936479128</v>
      </c>
      <c r="I390">
        <f t="shared" si="11"/>
        <v>0</v>
      </c>
    </row>
    <row r="391" spans="1:9" x14ac:dyDescent="0.2">
      <c r="A391">
        <v>2015</v>
      </c>
      <c r="B391" t="s">
        <v>172</v>
      </c>
      <c r="C391" t="s">
        <v>114</v>
      </c>
      <c r="D391">
        <v>426849</v>
      </c>
      <c r="E391">
        <v>319175.56261343008</v>
      </c>
      <c r="F391">
        <v>0</v>
      </c>
      <c r="G391">
        <v>108.10344827586199</v>
      </c>
      <c r="H391">
        <v>319283.66606170603</v>
      </c>
      <c r="I391">
        <f t="shared" si="11"/>
        <v>0</v>
      </c>
    </row>
    <row r="392" spans="1:9" x14ac:dyDescent="0.2">
      <c r="A392">
        <v>2015</v>
      </c>
      <c r="B392" t="s">
        <v>173</v>
      </c>
      <c r="C392" t="s">
        <v>114</v>
      </c>
      <c r="D392">
        <v>500603</v>
      </c>
      <c r="E392">
        <v>352416.06170598912</v>
      </c>
      <c r="F392">
        <v>0</v>
      </c>
      <c r="G392">
        <v>1.624319419237749</v>
      </c>
      <c r="H392">
        <v>352417.68602540827</v>
      </c>
      <c r="I392">
        <f t="shared" si="11"/>
        <v>0</v>
      </c>
    </row>
    <row r="393" spans="1:9" x14ac:dyDescent="0.2">
      <c r="A393">
        <v>2015</v>
      </c>
      <c r="B393" t="s">
        <v>174</v>
      </c>
      <c r="C393" t="s">
        <v>116</v>
      </c>
      <c r="D393">
        <v>533764</v>
      </c>
      <c r="E393">
        <v>280334.80036297638</v>
      </c>
      <c r="F393">
        <v>0</v>
      </c>
      <c r="G393">
        <v>220137.93103448281</v>
      </c>
      <c r="H393">
        <v>500472.73139745923</v>
      </c>
      <c r="I393">
        <f t="shared" si="11"/>
        <v>0</v>
      </c>
    </row>
    <row r="394" spans="1:9" x14ac:dyDescent="0.2">
      <c r="A394">
        <v>2015</v>
      </c>
      <c r="B394" t="s">
        <v>175</v>
      </c>
      <c r="C394" t="s">
        <v>116</v>
      </c>
      <c r="D394">
        <v>63138</v>
      </c>
      <c r="E394">
        <v>45600.952813067153</v>
      </c>
      <c r="F394">
        <v>0</v>
      </c>
      <c r="G394">
        <v>0</v>
      </c>
      <c r="H394">
        <v>45600.952813067153</v>
      </c>
      <c r="I394">
        <f t="shared" si="11"/>
        <v>0</v>
      </c>
    </row>
    <row r="395" spans="1:9" x14ac:dyDescent="0.2">
      <c r="A395">
        <v>2015</v>
      </c>
      <c r="B395" t="s">
        <v>176</v>
      </c>
      <c r="C395" t="s">
        <v>115</v>
      </c>
      <c r="D395">
        <v>13678</v>
      </c>
      <c r="E395">
        <v>8647.3139745916505</v>
      </c>
      <c r="F395">
        <v>0</v>
      </c>
      <c r="G395">
        <v>0</v>
      </c>
      <c r="H395">
        <v>8647.3139745916505</v>
      </c>
      <c r="I395">
        <f t="shared" si="11"/>
        <v>0</v>
      </c>
    </row>
    <row r="396" spans="1:9" x14ac:dyDescent="0.2">
      <c r="A396">
        <v>2015</v>
      </c>
      <c r="B396" t="s">
        <v>177</v>
      </c>
      <c r="C396" t="s">
        <v>116</v>
      </c>
      <c r="D396">
        <v>461628</v>
      </c>
      <c r="E396">
        <v>313779.97277676949</v>
      </c>
      <c r="F396">
        <v>0</v>
      </c>
      <c r="G396">
        <v>547.76769509981841</v>
      </c>
      <c r="H396">
        <v>314327.7404718693</v>
      </c>
      <c r="I396">
        <f t="shared" si="11"/>
        <v>0</v>
      </c>
    </row>
    <row r="397" spans="1:9" x14ac:dyDescent="0.2">
      <c r="A397">
        <v>2015</v>
      </c>
      <c r="B397" t="s">
        <v>178</v>
      </c>
      <c r="C397" t="s">
        <v>115</v>
      </c>
      <c r="D397">
        <v>54662</v>
      </c>
      <c r="E397">
        <v>33595.517241379312</v>
      </c>
      <c r="F397">
        <v>0</v>
      </c>
      <c r="G397">
        <v>17.949183303085299</v>
      </c>
      <c r="H397">
        <v>33613.466424682403</v>
      </c>
      <c r="I397">
        <f t="shared" si="11"/>
        <v>0</v>
      </c>
    </row>
    <row r="398" spans="1:9" x14ac:dyDescent="0.2">
      <c r="A398">
        <v>2015</v>
      </c>
      <c r="B398" t="s">
        <v>179</v>
      </c>
      <c r="C398" t="s">
        <v>118</v>
      </c>
      <c r="D398">
        <v>848459</v>
      </c>
      <c r="E398">
        <v>772452.44101633388</v>
      </c>
      <c r="F398">
        <v>0</v>
      </c>
      <c r="G398">
        <v>524.03811252268599</v>
      </c>
      <c r="H398">
        <v>772976.47912885656</v>
      </c>
      <c r="I398">
        <f t="shared" si="11"/>
        <v>0</v>
      </c>
    </row>
    <row r="399" spans="1:9" x14ac:dyDescent="0.2">
      <c r="A399">
        <v>2015</v>
      </c>
      <c r="B399" t="s">
        <v>180</v>
      </c>
      <c r="C399" t="s">
        <v>116</v>
      </c>
      <c r="D399">
        <v>210785</v>
      </c>
      <c r="E399">
        <v>153577.84029038111</v>
      </c>
      <c r="F399">
        <v>2146.7785843920142</v>
      </c>
      <c r="G399">
        <v>575.49909255898365</v>
      </c>
      <c r="H399">
        <v>156300.1179673321</v>
      </c>
      <c r="I399">
        <f t="shared" si="11"/>
        <v>0</v>
      </c>
    </row>
    <row r="400" spans="1:9" x14ac:dyDescent="0.2">
      <c r="A400">
        <v>2015</v>
      </c>
      <c r="B400" t="s">
        <v>181</v>
      </c>
      <c r="C400" t="s">
        <v>116</v>
      </c>
      <c r="D400">
        <v>74077</v>
      </c>
      <c r="E400">
        <v>117444.98185117971</v>
      </c>
      <c r="F400">
        <v>0</v>
      </c>
      <c r="G400">
        <v>1.578947368421052</v>
      </c>
      <c r="H400">
        <v>117446.5607985481</v>
      </c>
      <c r="I400">
        <f t="shared" si="11"/>
        <v>0</v>
      </c>
    </row>
    <row r="401" spans="1:9" x14ac:dyDescent="0.2">
      <c r="A401">
        <v>2014</v>
      </c>
      <c r="B401" t="s">
        <v>125</v>
      </c>
      <c r="C401" t="s">
        <v>114</v>
      </c>
      <c r="D401">
        <v>1590729</v>
      </c>
      <c r="E401">
        <v>1004161.10707804</v>
      </c>
      <c r="F401">
        <v>0</v>
      </c>
      <c r="G401">
        <v>1112.9401088929219</v>
      </c>
      <c r="H401">
        <v>1005274.047186933</v>
      </c>
      <c r="I401">
        <f t="shared" si="11"/>
        <v>0</v>
      </c>
    </row>
    <row r="402" spans="1:9" x14ac:dyDescent="0.2">
      <c r="A402">
        <v>2014</v>
      </c>
      <c r="B402" t="s">
        <v>126</v>
      </c>
      <c r="C402" t="s">
        <v>115</v>
      </c>
      <c r="D402">
        <v>1163</v>
      </c>
      <c r="E402">
        <v>963.10344827586187</v>
      </c>
      <c r="F402">
        <v>359.16515426497278</v>
      </c>
      <c r="G402">
        <v>0</v>
      </c>
      <c r="H402">
        <v>1322.268602540835</v>
      </c>
      <c r="I402">
        <f t="shared" si="11"/>
        <v>0</v>
      </c>
    </row>
    <row r="403" spans="1:9" x14ac:dyDescent="0.2">
      <c r="A403">
        <v>2014</v>
      </c>
      <c r="B403" t="s">
        <v>127</v>
      </c>
      <c r="C403" t="s">
        <v>115</v>
      </c>
      <c r="D403">
        <v>36029</v>
      </c>
      <c r="E403">
        <v>25067.413793103449</v>
      </c>
      <c r="F403">
        <v>0</v>
      </c>
      <c r="G403">
        <v>2.6860254083484572</v>
      </c>
      <c r="H403">
        <v>25070.09981851179</v>
      </c>
      <c r="I403">
        <f t="shared" si="11"/>
        <v>0</v>
      </c>
    </row>
    <row r="404" spans="1:9" x14ac:dyDescent="0.2">
      <c r="A404">
        <v>2014</v>
      </c>
      <c r="B404" t="s">
        <v>128</v>
      </c>
      <c r="C404" t="s">
        <v>116</v>
      </c>
      <c r="D404">
        <v>222988</v>
      </c>
      <c r="E404">
        <v>160746.07078039931</v>
      </c>
      <c r="F404">
        <v>2216.6696914700542</v>
      </c>
      <c r="G404">
        <v>0.99818511796733211</v>
      </c>
      <c r="H404">
        <v>162963.73865698729</v>
      </c>
      <c r="I404">
        <f t="shared" si="11"/>
        <v>0</v>
      </c>
    </row>
    <row r="405" spans="1:9" x14ac:dyDescent="0.2">
      <c r="A405">
        <v>2014</v>
      </c>
      <c r="B405" t="s">
        <v>129</v>
      </c>
      <c r="C405" t="s">
        <v>115</v>
      </c>
      <c r="D405">
        <v>45358</v>
      </c>
      <c r="E405">
        <v>28803.294010889291</v>
      </c>
      <c r="F405">
        <v>0</v>
      </c>
      <c r="G405">
        <v>0</v>
      </c>
      <c r="H405">
        <v>28803.294010889291</v>
      </c>
      <c r="I405">
        <f t="shared" si="11"/>
        <v>0</v>
      </c>
    </row>
    <row r="406" spans="1:9" x14ac:dyDescent="0.2">
      <c r="A406">
        <v>2014</v>
      </c>
      <c r="B406" t="s">
        <v>130</v>
      </c>
      <c r="C406" t="s">
        <v>116</v>
      </c>
      <c r="D406">
        <v>21526</v>
      </c>
      <c r="E406">
        <v>18543.375680580761</v>
      </c>
      <c r="F406">
        <v>0</v>
      </c>
      <c r="G406">
        <v>0</v>
      </c>
      <c r="H406">
        <v>18543.375680580761</v>
      </c>
      <c r="I406">
        <f t="shared" si="11"/>
        <v>0</v>
      </c>
    </row>
    <row r="407" spans="1:9" x14ac:dyDescent="0.2">
      <c r="A407">
        <v>2014</v>
      </c>
      <c r="B407" t="s">
        <v>131</v>
      </c>
      <c r="C407" t="s">
        <v>114</v>
      </c>
      <c r="D407">
        <v>1098959</v>
      </c>
      <c r="E407">
        <v>622624.96370235924</v>
      </c>
      <c r="F407">
        <v>0</v>
      </c>
      <c r="G407">
        <v>23.95644283121597</v>
      </c>
      <c r="H407">
        <v>622648.92014519044</v>
      </c>
      <c r="I407">
        <f t="shared" si="11"/>
        <v>0</v>
      </c>
    </row>
    <row r="408" spans="1:9" x14ac:dyDescent="0.2">
      <c r="A408">
        <v>2014</v>
      </c>
      <c r="B408" t="s">
        <v>132</v>
      </c>
      <c r="C408" t="s">
        <v>117</v>
      </c>
      <c r="D408">
        <v>27160</v>
      </c>
      <c r="E408">
        <v>107.8947368421053</v>
      </c>
      <c r="F408">
        <v>15625.09074410163</v>
      </c>
      <c r="G408">
        <v>0</v>
      </c>
      <c r="H408">
        <v>15732.98548094374</v>
      </c>
      <c r="I408">
        <f t="shared" si="11"/>
        <v>0</v>
      </c>
    </row>
    <row r="409" spans="1:9" x14ac:dyDescent="0.2">
      <c r="A409">
        <v>2014</v>
      </c>
      <c r="B409" t="s">
        <v>133</v>
      </c>
      <c r="C409" t="s">
        <v>115</v>
      </c>
      <c r="D409">
        <v>181408</v>
      </c>
      <c r="E409">
        <v>88734.773139745914</v>
      </c>
      <c r="F409">
        <v>38624.764065335738</v>
      </c>
      <c r="G409">
        <v>0</v>
      </c>
      <c r="H409">
        <v>127359.53720508169</v>
      </c>
      <c r="I409">
        <f t="shared" si="11"/>
        <v>0</v>
      </c>
    </row>
    <row r="410" spans="1:9" x14ac:dyDescent="0.2">
      <c r="A410">
        <v>2014</v>
      </c>
      <c r="B410" t="s">
        <v>134</v>
      </c>
      <c r="C410" t="s">
        <v>116</v>
      </c>
      <c r="D410">
        <v>964929</v>
      </c>
      <c r="E410">
        <v>651988.10344827583</v>
      </c>
      <c r="F410">
        <v>0</v>
      </c>
      <c r="G410">
        <v>67.568058076225029</v>
      </c>
      <c r="H410">
        <v>652055.67150635202</v>
      </c>
      <c r="I410">
        <f t="shared" si="11"/>
        <v>0</v>
      </c>
    </row>
    <row r="411" spans="1:9" x14ac:dyDescent="0.2">
      <c r="A411">
        <v>2014</v>
      </c>
      <c r="B411" t="s">
        <v>135</v>
      </c>
      <c r="C411" t="s">
        <v>116</v>
      </c>
      <c r="D411">
        <v>28247</v>
      </c>
      <c r="E411">
        <v>18363.284936479129</v>
      </c>
      <c r="F411">
        <v>0</v>
      </c>
      <c r="G411">
        <v>0</v>
      </c>
      <c r="H411">
        <v>18363.284936479129</v>
      </c>
      <c r="I411">
        <f t="shared" si="11"/>
        <v>0</v>
      </c>
    </row>
    <row r="412" spans="1:9" x14ac:dyDescent="0.2">
      <c r="A412">
        <v>2014</v>
      </c>
      <c r="B412" t="s">
        <v>136</v>
      </c>
      <c r="C412" t="s">
        <v>117</v>
      </c>
      <c r="D412">
        <v>134462</v>
      </c>
      <c r="E412">
        <v>49348.275862068956</v>
      </c>
      <c r="F412">
        <v>23548.756805807621</v>
      </c>
      <c r="G412">
        <v>1.7967332123411981</v>
      </c>
      <c r="H412">
        <v>72898.829401088922</v>
      </c>
      <c r="I412">
        <f t="shared" si="11"/>
        <v>0</v>
      </c>
    </row>
    <row r="413" spans="1:9" x14ac:dyDescent="0.2">
      <c r="A413">
        <v>2014</v>
      </c>
      <c r="B413" t="s">
        <v>137</v>
      </c>
      <c r="C413" t="s">
        <v>118</v>
      </c>
      <c r="D413">
        <v>181699</v>
      </c>
      <c r="E413">
        <v>169589.96370235941</v>
      </c>
      <c r="F413">
        <v>0</v>
      </c>
      <c r="G413">
        <v>0</v>
      </c>
      <c r="H413">
        <v>169589.96370235941</v>
      </c>
      <c r="I413">
        <f t="shared" si="11"/>
        <v>0</v>
      </c>
    </row>
    <row r="414" spans="1:9" x14ac:dyDescent="0.2">
      <c r="A414">
        <v>2014</v>
      </c>
      <c r="B414" t="s">
        <v>138</v>
      </c>
      <c r="C414" t="s">
        <v>115</v>
      </c>
      <c r="D414">
        <v>18613</v>
      </c>
      <c r="E414">
        <v>15421.125226860249</v>
      </c>
      <c r="F414">
        <v>926.98729582577118</v>
      </c>
      <c r="G414">
        <v>0</v>
      </c>
      <c r="H414">
        <v>16348.112522686029</v>
      </c>
      <c r="I414">
        <f t="shared" si="11"/>
        <v>0</v>
      </c>
    </row>
    <row r="415" spans="1:9" x14ac:dyDescent="0.2">
      <c r="A415">
        <v>2014</v>
      </c>
      <c r="B415" t="s">
        <v>139</v>
      </c>
      <c r="C415" t="s">
        <v>116</v>
      </c>
      <c r="D415">
        <v>870642</v>
      </c>
      <c r="E415">
        <v>714280.9618874772</v>
      </c>
      <c r="F415">
        <v>0</v>
      </c>
      <c r="G415">
        <v>11.39745916515426</v>
      </c>
      <c r="H415">
        <v>714292.35934664239</v>
      </c>
      <c r="I415">
        <f t="shared" si="11"/>
        <v>0</v>
      </c>
    </row>
    <row r="416" spans="1:9" x14ac:dyDescent="0.2">
      <c r="A416">
        <v>2014</v>
      </c>
      <c r="B416" t="s">
        <v>140</v>
      </c>
      <c r="C416" t="s">
        <v>116</v>
      </c>
      <c r="D416">
        <v>149336</v>
      </c>
      <c r="E416">
        <v>86406.451905626134</v>
      </c>
      <c r="F416">
        <v>0</v>
      </c>
      <c r="G416">
        <v>579.22867513611607</v>
      </c>
      <c r="H416">
        <v>86985.680580762244</v>
      </c>
      <c r="I416">
        <f t="shared" si="11"/>
        <v>0</v>
      </c>
    </row>
    <row r="417" spans="1:9" x14ac:dyDescent="0.2">
      <c r="A417">
        <v>2014</v>
      </c>
      <c r="B417" t="s">
        <v>141</v>
      </c>
      <c r="C417" t="s">
        <v>117</v>
      </c>
      <c r="D417">
        <v>64891</v>
      </c>
      <c r="E417">
        <v>33953.629764065343</v>
      </c>
      <c r="F417">
        <v>0</v>
      </c>
      <c r="G417">
        <v>0</v>
      </c>
      <c r="H417">
        <v>33953.629764065343</v>
      </c>
      <c r="I417">
        <f t="shared" si="11"/>
        <v>0</v>
      </c>
    </row>
    <row r="418" spans="1:9" x14ac:dyDescent="0.2">
      <c r="A418">
        <v>2014</v>
      </c>
      <c r="B418" t="s">
        <v>142</v>
      </c>
      <c r="C418" t="s">
        <v>115</v>
      </c>
      <c r="D418">
        <v>31411</v>
      </c>
      <c r="E418">
        <v>18021.33393829401</v>
      </c>
      <c r="F418">
        <v>0</v>
      </c>
      <c r="G418">
        <v>0</v>
      </c>
      <c r="H418">
        <v>18021.33393829401</v>
      </c>
      <c r="I418">
        <f t="shared" si="11"/>
        <v>0</v>
      </c>
    </row>
    <row r="419" spans="1:9" x14ac:dyDescent="0.2">
      <c r="A419">
        <v>2014</v>
      </c>
      <c r="B419" t="s">
        <v>143</v>
      </c>
      <c r="C419" t="s">
        <v>118</v>
      </c>
      <c r="D419">
        <v>10078942</v>
      </c>
      <c r="E419">
        <v>7719281.9237749539</v>
      </c>
      <c r="F419">
        <v>0</v>
      </c>
      <c r="G419">
        <v>465529.65517241368</v>
      </c>
      <c r="H419">
        <v>8184811.5789473681</v>
      </c>
      <c r="I419">
        <f t="shared" si="11"/>
        <v>0</v>
      </c>
    </row>
    <row r="420" spans="1:9" x14ac:dyDescent="0.2">
      <c r="A420">
        <v>2014</v>
      </c>
      <c r="B420" t="s">
        <v>144</v>
      </c>
      <c r="C420" t="s">
        <v>116</v>
      </c>
      <c r="D420">
        <v>153081</v>
      </c>
      <c r="E420">
        <v>100483.5662431942</v>
      </c>
      <c r="F420">
        <v>0</v>
      </c>
      <c r="G420">
        <v>0</v>
      </c>
      <c r="H420">
        <v>100483.5662431942</v>
      </c>
      <c r="I420">
        <f t="shared" si="11"/>
        <v>0</v>
      </c>
    </row>
    <row r="421" spans="1:9" x14ac:dyDescent="0.2">
      <c r="A421">
        <v>2014</v>
      </c>
      <c r="B421" t="s">
        <v>145</v>
      </c>
      <c r="C421" t="s">
        <v>114</v>
      </c>
      <c r="D421">
        <v>261001</v>
      </c>
      <c r="E421">
        <v>160637.30490018151</v>
      </c>
      <c r="F421">
        <v>0</v>
      </c>
      <c r="G421">
        <v>2.286751361161524</v>
      </c>
      <c r="H421">
        <v>160639.59165154261</v>
      </c>
      <c r="I421">
        <f t="shared" si="11"/>
        <v>0</v>
      </c>
    </row>
    <row r="422" spans="1:9" x14ac:dyDescent="0.2">
      <c r="A422">
        <v>2014</v>
      </c>
      <c r="B422" t="s">
        <v>146</v>
      </c>
      <c r="C422" t="s">
        <v>115</v>
      </c>
      <c r="D422">
        <v>18218</v>
      </c>
      <c r="E422">
        <v>11331.088929219601</v>
      </c>
      <c r="F422">
        <v>0</v>
      </c>
      <c r="G422">
        <v>0</v>
      </c>
      <c r="H422">
        <v>11331.088929219601</v>
      </c>
      <c r="I422">
        <f t="shared" si="11"/>
        <v>0</v>
      </c>
    </row>
    <row r="423" spans="1:9" x14ac:dyDescent="0.2">
      <c r="A423">
        <v>2014</v>
      </c>
      <c r="B423" t="s">
        <v>147</v>
      </c>
      <c r="C423" t="s">
        <v>117</v>
      </c>
      <c r="D423">
        <v>88056</v>
      </c>
      <c r="E423">
        <v>49997.9945553539</v>
      </c>
      <c r="F423">
        <v>0</v>
      </c>
      <c r="G423">
        <v>0</v>
      </c>
      <c r="H423">
        <v>49997.9945553539</v>
      </c>
      <c r="I423">
        <f t="shared" si="11"/>
        <v>0</v>
      </c>
    </row>
    <row r="424" spans="1:9" x14ac:dyDescent="0.2">
      <c r="A424">
        <v>2014</v>
      </c>
      <c r="B424" t="s">
        <v>148</v>
      </c>
      <c r="C424" t="s">
        <v>116</v>
      </c>
      <c r="D424">
        <v>265848</v>
      </c>
      <c r="E424">
        <v>212687.40471869329</v>
      </c>
      <c r="F424">
        <v>0</v>
      </c>
      <c r="G424">
        <v>1101.5335753176039</v>
      </c>
      <c r="H424">
        <v>213788.93829401091</v>
      </c>
      <c r="I424">
        <f t="shared" si="11"/>
        <v>0</v>
      </c>
    </row>
    <row r="425" spans="1:9" x14ac:dyDescent="0.2">
      <c r="A425">
        <v>2014</v>
      </c>
      <c r="B425" t="s">
        <v>149</v>
      </c>
      <c r="C425" t="s">
        <v>115</v>
      </c>
      <c r="D425">
        <v>9636</v>
      </c>
      <c r="E425">
        <v>3.8384754990925591</v>
      </c>
      <c r="F425">
        <v>4761.8330308529939</v>
      </c>
      <c r="G425">
        <v>0</v>
      </c>
      <c r="H425">
        <v>4765.6715063520869</v>
      </c>
      <c r="I425">
        <f t="shared" si="11"/>
        <v>0</v>
      </c>
    </row>
    <row r="426" spans="1:9" x14ac:dyDescent="0.2">
      <c r="A426">
        <v>2014</v>
      </c>
      <c r="B426" t="s">
        <v>150</v>
      </c>
      <c r="C426" t="s">
        <v>115</v>
      </c>
      <c r="D426">
        <v>13806</v>
      </c>
      <c r="E426">
        <v>17033.058076225039</v>
      </c>
      <c r="F426">
        <v>1112.767695099818</v>
      </c>
      <c r="G426">
        <v>0</v>
      </c>
      <c r="H426">
        <v>18145.82577132486</v>
      </c>
      <c r="I426">
        <f t="shared" si="11"/>
        <v>0</v>
      </c>
    </row>
    <row r="427" spans="1:9" x14ac:dyDescent="0.2">
      <c r="A427">
        <v>2014</v>
      </c>
      <c r="B427" t="s">
        <v>151</v>
      </c>
      <c r="C427" t="s">
        <v>117</v>
      </c>
      <c r="D427">
        <v>427733</v>
      </c>
      <c r="E427">
        <v>316046.28856624319</v>
      </c>
      <c r="F427">
        <v>0</v>
      </c>
      <c r="G427">
        <v>1.769509981851179</v>
      </c>
      <c r="H427">
        <v>316048.05807622499</v>
      </c>
      <c r="I427">
        <f t="shared" si="11"/>
        <v>0</v>
      </c>
    </row>
    <row r="428" spans="1:9" x14ac:dyDescent="0.2">
      <c r="A428">
        <v>2014</v>
      </c>
      <c r="B428" t="s">
        <v>152</v>
      </c>
      <c r="C428" t="s">
        <v>114</v>
      </c>
      <c r="D428">
        <v>140382</v>
      </c>
      <c r="E428">
        <v>109344.59165154269</v>
      </c>
      <c r="F428">
        <v>0</v>
      </c>
      <c r="G428">
        <v>295.89836660617061</v>
      </c>
      <c r="H428">
        <v>109640.4900181488</v>
      </c>
      <c r="I428">
        <f t="shared" si="11"/>
        <v>0</v>
      </c>
    </row>
    <row r="429" spans="1:9" x14ac:dyDescent="0.2">
      <c r="A429">
        <v>2014</v>
      </c>
      <c r="B429" t="s">
        <v>153</v>
      </c>
      <c r="C429" t="s">
        <v>115</v>
      </c>
      <c r="D429">
        <v>97764</v>
      </c>
      <c r="E429">
        <v>5493.8566243194182</v>
      </c>
      <c r="F429">
        <v>56576.651542649721</v>
      </c>
      <c r="G429">
        <v>0</v>
      </c>
      <c r="H429">
        <v>62070.508166969143</v>
      </c>
      <c r="I429">
        <f t="shared" si="11"/>
        <v>0</v>
      </c>
    </row>
    <row r="430" spans="1:9" x14ac:dyDescent="0.2">
      <c r="A430">
        <v>2014</v>
      </c>
      <c r="B430" t="s">
        <v>154</v>
      </c>
      <c r="C430" t="s">
        <v>118</v>
      </c>
      <c r="D430">
        <v>3122962</v>
      </c>
      <c r="E430">
        <v>2625696.987295826</v>
      </c>
      <c r="F430">
        <v>0</v>
      </c>
      <c r="G430">
        <v>38834.419237749542</v>
      </c>
      <c r="H430">
        <v>2664531.4065335752</v>
      </c>
      <c r="I430">
        <f t="shared" si="11"/>
        <v>0</v>
      </c>
    </row>
    <row r="431" spans="1:9" x14ac:dyDescent="0.2">
      <c r="A431">
        <v>2014</v>
      </c>
      <c r="B431" t="s">
        <v>155</v>
      </c>
      <c r="C431" t="s">
        <v>116</v>
      </c>
      <c r="D431">
        <v>368059</v>
      </c>
      <c r="E431">
        <v>206644.87295825771</v>
      </c>
      <c r="F431">
        <v>21706.969147005449</v>
      </c>
      <c r="G431">
        <v>33.911070780399271</v>
      </c>
      <c r="H431">
        <v>228385.75317604351</v>
      </c>
      <c r="I431">
        <f t="shared" si="11"/>
        <v>0</v>
      </c>
    </row>
    <row r="432" spans="1:9" x14ac:dyDescent="0.2">
      <c r="A432">
        <v>2014</v>
      </c>
      <c r="B432" t="s">
        <v>156</v>
      </c>
      <c r="C432" t="s">
        <v>115</v>
      </c>
      <c r="D432">
        <v>18533</v>
      </c>
      <c r="E432">
        <v>333.28493647912882</v>
      </c>
      <c r="F432">
        <v>15597.785843920141</v>
      </c>
      <c r="G432">
        <v>0</v>
      </c>
      <c r="H432">
        <v>15931.07078039927</v>
      </c>
      <c r="I432">
        <f t="shared" si="11"/>
        <v>0</v>
      </c>
    </row>
    <row r="433" spans="1:9" x14ac:dyDescent="0.2">
      <c r="A433">
        <v>2014</v>
      </c>
      <c r="B433" t="s">
        <v>157</v>
      </c>
      <c r="C433" t="s">
        <v>118</v>
      </c>
      <c r="D433">
        <v>2290907</v>
      </c>
      <c r="E433">
        <v>1721654.8911070779</v>
      </c>
      <c r="F433">
        <v>0</v>
      </c>
      <c r="G433">
        <v>1953.257713248639</v>
      </c>
      <c r="H433">
        <v>1723608.1488203269</v>
      </c>
      <c r="I433">
        <f t="shared" si="11"/>
        <v>0</v>
      </c>
    </row>
    <row r="434" spans="1:9" x14ac:dyDescent="0.2">
      <c r="A434">
        <v>2014</v>
      </c>
      <c r="B434" t="s">
        <v>158</v>
      </c>
      <c r="C434" t="s">
        <v>116</v>
      </c>
      <c r="D434">
        <v>1466176</v>
      </c>
      <c r="E434">
        <v>958740.97096188739</v>
      </c>
      <c r="F434">
        <v>74182.540834845728</v>
      </c>
      <c r="G434">
        <v>176.2068965517241</v>
      </c>
      <c r="H434">
        <v>1033099.718693285</v>
      </c>
      <c r="I434">
        <f t="shared" si="11"/>
        <v>0</v>
      </c>
    </row>
    <row r="435" spans="1:9" x14ac:dyDescent="0.2">
      <c r="A435">
        <v>2014</v>
      </c>
      <c r="B435" t="s">
        <v>159</v>
      </c>
      <c r="C435" t="s">
        <v>117</v>
      </c>
      <c r="D435">
        <v>57656</v>
      </c>
      <c r="E435">
        <v>45830.471869328489</v>
      </c>
      <c r="F435">
        <v>0</v>
      </c>
      <c r="G435">
        <v>0</v>
      </c>
      <c r="H435">
        <v>45830.471869328489</v>
      </c>
      <c r="I435">
        <f t="shared" si="11"/>
        <v>0</v>
      </c>
    </row>
    <row r="436" spans="1:9" x14ac:dyDescent="0.2">
      <c r="A436">
        <v>2014</v>
      </c>
      <c r="B436" t="s">
        <v>160</v>
      </c>
      <c r="C436" t="s">
        <v>118</v>
      </c>
      <c r="D436">
        <v>2094951</v>
      </c>
      <c r="E436">
        <v>1442368.765880218</v>
      </c>
      <c r="F436">
        <v>5533.7114337568046</v>
      </c>
      <c r="G436">
        <v>4148.938294010889</v>
      </c>
      <c r="H436">
        <v>1452051.4156079851</v>
      </c>
      <c r="I436">
        <f t="shared" si="11"/>
        <v>0</v>
      </c>
    </row>
    <row r="437" spans="1:9" x14ac:dyDescent="0.2">
      <c r="A437">
        <v>2014</v>
      </c>
      <c r="B437" t="s">
        <v>161</v>
      </c>
      <c r="C437" t="s">
        <v>118</v>
      </c>
      <c r="D437">
        <v>3232762</v>
      </c>
      <c r="E437">
        <v>2842077.540834846</v>
      </c>
      <c r="F437">
        <v>0</v>
      </c>
      <c r="G437">
        <v>669.31941923774957</v>
      </c>
      <c r="H437">
        <v>2842746.8602540828</v>
      </c>
      <c r="I437">
        <f t="shared" si="11"/>
        <v>0</v>
      </c>
    </row>
    <row r="438" spans="1:9" x14ac:dyDescent="0.2">
      <c r="A438">
        <v>2014</v>
      </c>
      <c r="B438" t="s">
        <v>162</v>
      </c>
      <c r="C438" t="s">
        <v>114</v>
      </c>
      <c r="D438">
        <v>852948</v>
      </c>
      <c r="E438">
        <v>480466.66969146999</v>
      </c>
      <c r="F438">
        <v>0</v>
      </c>
      <c r="G438">
        <v>279.44646098003619</v>
      </c>
      <c r="H438">
        <v>480746.11615245009</v>
      </c>
      <c r="I438">
        <f t="shared" si="11"/>
        <v>0</v>
      </c>
    </row>
    <row r="439" spans="1:9" x14ac:dyDescent="0.2">
      <c r="A439">
        <v>2014</v>
      </c>
      <c r="B439" t="s">
        <v>163</v>
      </c>
      <c r="C439" t="s">
        <v>116</v>
      </c>
      <c r="D439">
        <v>711119</v>
      </c>
      <c r="E439">
        <v>580014.39201451896</v>
      </c>
      <c r="F439">
        <v>0</v>
      </c>
      <c r="G439">
        <v>3087.2504537205082</v>
      </c>
      <c r="H439">
        <v>583101.64246823941</v>
      </c>
      <c r="I439">
        <f t="shared" si="11"/>
        <v>0</v>
      </c>
    </row>
    <row r="440" spans="1:9" x14ac:dyDescent="0.2">
      <c r="A440">
        <v>2014</v>
      </c>
      <c r="B440" t="s">
        <v>164</v>
      </c>
      <c r="C440" t="s">
        <v>117</v>
      </c>
      <c r="D440">
        <v>276091</v>
      </c>
      <c r="E440">
        <v>220851.18874773139</v>
      </c>
      <c r="F440">
        <v>0</v>
      </c>
      <c r="G440">
        <v>0</v>
      </c>
      <c r="H440">
        <v>220851.18874773139</v>
      </c>
      <c r="I440">
        <f t="shared" si="11"/>
        <v>0</v>
      </c>
    </row>
    <row r="441" spans="1:9" x14ac:dyDescent="0.2">
      <c r="A441">
        <v>2014</v>
      </c>
      <c r="B441" t="s">
        <v>165</v>
      </c>
      <c r="C441" t="s">
        <v>114</v>
      </c>
      <c r="D441">
        <v>754234</v>
      </c>
      <c r="E441">
        <v>499694.2377495463</v>
      </c>
      <c r="F441">
        <v>0</v>
      </c>
      <c r="G441">
        <v>150.9981851179673</v>
      </c>
      <c r="H441">
        <v>499845.23593466432</v>
      </c>
      <c r="I441">
        <f t="shared" si="11"/>
        <v>0</v>
      </c>
    </row>
    <row r="442" spans="1:9" x14ac:dyDescent="0.2">
      <c r="A442">
        <v>2014</v>
      </c>
      <c r="B442" t="s">
        <v>166</v>
      </c>
      <c r="C442" t="s">
        <v>117</v>
      </c>
      <c r="D442">
        <v>437875</v>
      </c>
      <c r="E442">
        <v>320445.74410163338</v>
      </c>
      <c r="F442">
        <v>0</v>
      </c>
      <c r="G442">
        <v>0</v>
      </c>
      <c r="H442">
        <v>320445.74410163338</v>
      </c>
      <c r="I442">
        <f t="shared" si="11"/>
        <v>0</v>
      </c>
    </row>
    <row r="443" spans="1:9" x14ac:dyDescent="0.2">
      <c r="A443">
        <v>2014</v>
      </c>
      <c r="B443" t="s">
        <v>167</v>
      </c>
      <c r="C443" t="s">
        <v>114</v>
      </c>
      <c r="D443">
        <v>1887079</v>
      </c>
      <c r="E443">
        <v>1129278.012704174</v>
      </c>
      <c r="F443">
        <v>0</v>
      </c>
      <c r="G443">
        <v>3272.323049001815</v>
      </c>
      <c r="H443">
        <v>1132550.3357531759</v>
      </c>
      <c r="I443">
        <f t="shared" si="11"/>
        <v>0</v>
      </c>
    </row>
    <row r="444" spans="1:9" x14ac:dyDescent="0.2">
      <c r="A444">
        <v>2014</v>
      </c>
      <c r="B444" t="s">
        <v>168</v>
      </c>
      <c r="C444" t="s">
        <v>117</v>
      </c>
      <c r="D444">
        <v>271217</v>
      </c>
      <c r="E444">
        <v>155827.59528130671</v>
      </c>
      <c r="F444">
        <v>0</v>
      </c>
      <c r="G444">
        <v>1.388384754990925</v>
      </c>
      <c r="H444">
        <v>155828.98366606169</v>
      </c>
      <c r="I444">
        <f t="shared" si="11"/>
        <v>0</v>
      </c>
    </row>
    <row r="445" spans="1:9" x14ac:dyDescent="0.2">
      <c r="A445">
        <v>2014</v>
      </c>
      <c r="B445" t="s">
        <v>169</v>
      </c>
      <c r="C445" t="s">
        <v>116</v>
      </c>
      <c r="D445">
        <v>179136</v>
      </c>
      <c r="E445">
        <v>141174.04718693279</v>
      </c>
      <c r="F445">
        <v>236.52450090744099</v>
      </c>
      <c r="G445">
        <v>0</v>
      </c>
      <c r="H445">
        <v>141410.57168784019</v>
      </c>
      <c r="I445">
        <f t="shared" si="11"/>
        <v>0</v>
      </c>
    </row>
    <row r="446" spans="1:9" x14ac:dyDescent="0.2">
      <c r="A446">
        <v>2014</v>
      </c>
      <c r="B446" t="s">
        <v>170</v>
      </c>
      <c r="C446" t="s">
        <v>115</v>
      </c>
      <c r="D446">
        <v>3204</v>
      </c>
      <c r="E446">
        <v>2638.1941923774948</v>
      </c>
      <c r="F446">
        <v>91.932849364791281</v>
      </c>
      <c r="G446">
        <v>0</v>
      </c>
      <c r="H446">
        <v>2730.127041742287</v>
      </c>
      <c r="I446">
        <f t="shared" si="11"/>
        <v>0</v>
      </c>
    </row>
    <row r="447" spans="1:9" x14ac:dyDescent="0.2">
      <c r="A447">
        <v>2014</v>
      </c>
      <c r="B447" t="s">
        <v>171</v>
      </c>
      <c r="C447" t="s">
        <v>115</v>
      </c>
      <c r="D447">
        <v>44809</v>
      </c>
      <c r="E447">
        <v>20563.012704174231</v>
      </c>
      <c r="F447">
        <v>30170.317604355721</v>
      </c>
      <c r="G447">
        <v>0</v>
      </c>
      <c r="H447">
        <v>50733.330308529941</v>
      </c>
      <c r="I447">
        <f t="shared" si="11"/>
        <v>0</v>
      </c>
    </row>
    <row r="448" spans="1:9" x14ac:dyDescent="0.2">
      <c r="A448">
        <v>2014</v>
      </c>
      <c r="B448" t="s">
        <v>172</v>
      </c>
      <c r="C448" t="s">
        <v>114</v>
      </c>
      <c r="D448">
        <v>423383</v>
      </c>
      <c r="E448">
        <v>301216.6969147005</v>
      </c>
      <c r="F448">
        <v>0</v>
      </c>
      <c r="G448">
        <v>3519.5190562613429</v>
      </c>
      <c r="H448">
        <v>304736.21597096178</v>
      </c>
      <c r="I448">
        <f t="shared" si="11"/>
        <v>0</v>
      </c>
    </row>
    <row r="449" spans="1:9" x14ac:dyDescent="0.2">
      <c r="A449">
        <v>2014</v>
      </c>
      <c r="B449" t="s">
        <v>173</v>
      </c>
      <c r="C449" t="s">
        <v>114</v>
      </c>
      <c r="D449">
        <v>497121</v>
      </c>
      <c r="E449">
        <v>296068.18511796731</v>
      </c>
      <c r="F449">
        <v>0</v>
      </c>
      <c r="G449">
        <v>1.896551724137931</v>
      </c>
      <c r="H449">
        <v>296070.08166969143</v>
      </c>
      <c r="I449">
        <f t="shared" si="11"/>
        <v>0</v>
      </c>
    </row>
    <row r="450" spans="1:9" x14ac:dyDescent="0.2">
      <c r="A450">
        <v>2014</v>
      </c>
      <c r="B450" t="s">
        <v>174</v>
      </c>
      <c r="C450" t="s">
        <v>116</v>
      </c>
      <c r="D450">
        <v>529094</v>
      </c>
      <c r="E450">
        <v>220758.29401088931</v>
      </c>
      <c r="F450">
        <v>0</v>
      </c>
      <c r="G450">
        <v>214233.11252268599</v>
      </c>
      <c r="H450">
        <v>434991.40653357533</v>
      </c>
      <c r="I450">
        <f t="shared" si="11"/>
        <v>0</v>
      </c>
    </row>
    <row r="451" spans="1:9" x14ac:dyDescent="0.2">
      <c r="A451">
        <v>2014</v>
      </c>
      <c r="B451" t="s">
        <v>175</v>
      </c>
      <c r="C451" t="s">
        <v>116</v>
      </c>
      <c r="D451">
        <v>62856</v>
      </c>
      <c r="E451">
        <v>43277.695099818513</v>
      </c>
      <c r="F451">
        <v>0</v>
      </c>
      <c r="G451">
        <v>0</v>
      </c>
      <c r="H451">
        <v>43277.695099818513</v>
      </c>
      <c r="I451">
        <f t="shared" ref="I451:I514" si="12">SUM(E451:G451)-H451</f>
        <v>0</v>
      </c>
    </row>
    <row r="452" spans="1:9" x14ac:dyDescent="0.2">
      <c r="A452">
        <v>2014</v>
      </c>
      <c r="B452" t="s">
        <v>176</v>
      </c>
      <c r="C452" t="s">
        <v>115</v>
      </c>
      <c r="D452">
        <v>13722</v>
      </c>
      <c r="E452">
        <v>6819.7731397459174</v>
      </c>
      <c r="F452">
        <v>0</v>
      </c>
      <c r="G452">
        <v>0</v>
      </c>
      <c r="H452">
        <v>6819.7731397459174</v>
      </c>
      <c r="I452">
        <f t="shared" si="12"/>
        <v>0</v>
      </c>
    </row>
    <row r="453" spans="1:9" x14ac:dyDescent="0.2">
      <c r="A453">
        <v>2014</v>
      </c>
      <c r="B453" t="s">
        <v>177</v>
      </c>
      <c r="C453" t="s">
        <v>116</v>
      </c>
      <c r="D453">
        <v>458492</v>
      </c>
      <c r="E453">
        <v>300110.98003629758</v>
      </c>
      <c r="F453">
        <v>0</v>
      </c>
      <c r="G453">
        <v>1610.390199637023</v>
      </c>
      <c r="H453">
        <v>301721.37023593462</v>
      </c>
      <c r="I453">
        <f t="shared" si="12"/>
        <v>0</v>
      </c>
    </row>
    <row r="454" spans="1:9" x14ac:dyDescent="0.2">
      <c r="A454">
        <v>2014</v>
      </c>
      <c r="B454" t="s">
        <v>178</v>
      </c>
      <c r="C454" t="s">
        <v>115</v>
      </c>
      <c r="D454">
        <v>55082</v>
      </c>
      <c r="E454">
        <v>32212.921960072588</v>
      </c>
      <c r="F454">
        <v>0</v>
      </c>
      <c r="G454">
        <v>1.31578947368421</v>
      </c>
      <c r="H454">
        <v>32214.237749546279</v>
      </c>
      <c r="I454">
        <f t="shared" si="12"/>
        <v>0</v>
      </c>
    </row>
    <row r="455" spans="1:9" x14ac:dyDescent="0.2">
      <c r="A455">
        <v>2014</v>
      </c>
      <c r="B455" t="s">
        <v>179</v>
      </c>
      <c r="C455" t="s">
        <v>118</v>
      </c>
      <c r="D455">
        <v>845279</v>
      </c>
      <c r="E455">
        <v>730426.99637023592</v>
      </c>
      <c r="F455">
        <v>0</v>
      </c>
      <c r="G455">
        <v>698.76588021778571</v>
      </c>
      <c r="H455">
        <v>731125.7622504537</v>
      </c>
      <c r="I455">
        <f t="shared" si="12"/>
        <v>0</v>
      </c>
    </row>
    <row r="456" spans="1:9" x14ac:dyDescent="0.2">
      <c r="A456">
        <v>2014</v>
      </c>
      <c r="B456" t="s">
        <v>180</v>
      </c>
      <c r="C456" t="s">
        <v>116</v>
      </c>
      <c r="D456">
        <v>208637</v>
      </c>
      <c r="E456">
        <v>154741.279491833</v>
      </c>
      <c r="F456">
        <v>2179.5190562613429</v>
      </c>
      <c r="G456">
        <v>528.23956442831206</v>
      </c>
      <c r="H456">
        <v>157449.03811252271</v>
      </c>
      <c r="I456">
        <f t="shared" si="12"/>
        <v>0</v>
      </c>
    </row>
    <row r="457" spans="1:9" x14ac:dyDescent="0.2">
      <c r="A457">
        <v>2014</v>
      </c>
      <c r="B457" t="s">
        <v>181</v>
      </c>
      <c r="C457" t="s">
        <v>116</v>
      </c>
      <c r="D457">
        <v>73730</v>
      </c>
      <c r="E457">
        <v>125032.4228675136</v>
      </c>
      <c r="F457">
        <v>0</v>
      </c>
      <c r="G457">
        <v>0</v>
      </c>
      <c r="H457">
        <v>125032.4228675136</v>
      </c>
      <c r="I457">
        <f t="shared" si="12"/>
        <v>0</v>
      </c>
    </row>
    <row r="458" spans="1:9" x14ac:dyDescent="0.2">
      <c r="A458">
        <v>2013</v>
      </c>
      <c r="B458" t="s">
        <v>125</v>
      </c>
      <c r="C458" t="s">
        <v>114</v>
      </c>
      <c r="D458">
        <v>1569989</v>
      </c>
      <c r="E458">
        <v>1037493.983666062</v>
      </c>
      <c r="F458">
        <v>0</v>
      </c>
      <c r="G458">
        <v>580.29945553539017</v>
      </c>
      <c r="H458">
        <v>1038074.283121597</v>
      </c>
      <c r="I458">
        <f t="shared" si="12"/>
        <v>0</v>
      </c>
    </row>
    <row r="459" spans="1:9" x14ac:dyDescent="0.2">
      <c r="A459">
        <v>2013</v>
      </c>
      <c r="B459" t="s">
        <v>126</v>
      </c>
      <c r="C459" t="s">
        <v>115</v>
      </c>
      <c r="D459">
        <v>1164</v>
      </c>
      <c r="E459">
        <v>1124.4555353902001</v>
      </c>
      <c r="F459">
        <v>361.70598911070778</v>
      </c>
      <c r="G459">
        <v>0</v>
      </c>
      <c r="H459">
        <v>1486.161524500907</v>
      </c>
      <c r="I459">
        <f t="shared" si="12"/>
        <v>0</v>
      </c>
    </row>
    <row r="460" spans="1:9" x14ac:dyDescent="0.2">
      <c r="A460">
        <v>2013</v>
      </c>
      <c r="B460" t="s">
        <v>127</v>
      </c>
      <c r="C460" t="s">
        <v>115</v>
      </c>
      <c r="D460">
        <v>36267</v>
      </c>
      <c r="E460">
        <v>26122.658802177859</v>
      </c>
      <c r="F460">
        <v>0</v>
      </c>
      <c r="G460">
        <v>1.288566243194192</v>
      </c>
      <c r="H460">
        <v>26123.94736842105</v>
      </c>
      <c r="I460">
        <f t="shared" si="12"/>
        <v>0</v>
      </c>
    </row>
    <row r="461" spans="1:9" x14ac:dyDescent="0.2">
      <c r="A461">
        <v>2013</v>
      </c>
      <c r="B461" t="s">
        <v>128</v>
      </c>
      <c r="C461" t="s">
        <v>116</v>
      </c>
      <c r="D461">
        <v>222374</v>
      </c>
      <c r="E461">
        <v>159099.0653357532</v>
      </c>
      <c r="F461">
        <v>773.52087114337553</v>
      </c>
      <c r="G461">
        <v>0.95281306715063518</v>
      </c>
      <c r="H461">
        <v>159873.5390199637</v>
      </c>
      <c r="I461">
        <f t="shared" si="12"/>
        <v>0</v>
      </c>
    </row>
    <row r="462" spans="1:9" x14ac:dyDescent="0.2">
      <c r="A462">
        <v>2013</v>
      </c>
      <c r="B462" t="s">
        <v>129</v>
      </c>
      <c r="C462" t="s">
        <v>115</v>
      </c>
      <c r="D462">
        <v>45424</v>
      </c>
      <c r="E462">
        <v>29061.588021778582</v>
      </c>
      <c r="F462">
        <v>0</v>
      </c>
      <c r="G462">
        <v>0</v>
      </c>
      <c r="H462">
        <v>29061.588021778582</v>
      </c>
      <c r="I462">
        <f t="shared" si="12"/>
        <v>0</v>
      </c>
    </row>
    <row r="463" spans="1:9" x14ac:dyDescent="0.2">
      <c r="A463">
        <v>2013</v>
      </c>
      <c r="B463" t="s">
        <v>130</v>
      </c>
      <c r="C463" t="s">
        <v>116</v>
      </c>
      <c r="D463">
        <v>21480</v>
      </c>
      <c r="E463">
        <v>15848.139745916509</v>
      </c>
      <c r="F463">
        <v>0</v>
      </c>
      <c r="G463">
        <v>0</v>
      </c>
      <c r="H463">
        <v>15848.139745916509</v>
      </c>
      <c r="I463">
        <f t="shared" si="12"/>
        <v>0</v>
      </c>
    </row>
    <row r="464" spans="1:9" x14ac:dyDescent="0.2">
      <c r="A464">
        <v>2013</v>
      </c>
      <c r="B464" t="s">
        <v>131</v>
      </c>
      <c r="C464" t="s">
        <v>114</v>
      </c>
      <c r="D464">
        <v>1086069</v>
      </c>
      <c r="E464">
        <v>609804.30127041729</v>
      </c>
      <c r="F464">
        <v>0</v>
      </c>
      <c r="G464">
        <v>419.42831215970949</v>
      </c>
      <c r="H464">
        <v>610223.72958257701</v>
      </c>
      <c r="I464">
        <f t="shared" si="12"/>
        <v>0</v>
      </c>
    </row>
    <row r="465" spans="1:9" x14ac:dyDescent="0.2">
      <c r="A465">
        <v>2013</v>
      </c>
      <c r="B465" t="s">
        <v>132</v>
      </c>
      <c r="C465" t="s">
        <v>117</v>
      </c>
      <c r="D465">
        <v>27619</v>
      </c>
      <c r="E465">
        <v>153.4210526315789</v>
      </c>
      <c r="F465">
        <v>15752.268602540829</v>
      </c>
      <c r="G465">
        <v>0</v>
      </c>
      <c r="H465">
        <v>15905.689655172409</v>
      </c>
      <c r="I465">
        <f t="shared" si="12"/>
        <v>0</v>
      </c>
    </row>
    <row r="466" spans="1:9" x14ac:dyDescent="0.2">
      <c r="A466">
        <v>2013</v>
      </c>
      <c r="B466" t="s">
        <v>133</v>
      </c>
      <c r="C466" t="s">
        <v>115</v>
      </c>
      <c r="D466">
        <v>180599</v>
      </c>
      <c r="E466">
        <v>85801.460980036296</v>
      </c>
      <c r="F466">
        <v>38143.856624319407</v>
      </c>
      <c r="G466">
        <v>0</v>
      </c>
      <c r="H466">
        <v>123945.3176043557</v>
      </c>
      <c r="I466">
        <f t="shared" si="12"/>
        <v>0</v>
      </c>
    </row>
    <row r="467" spans="1:9" x14ac:dyDescent="0.2">
      <c r="A467">
        <v>2013</v>
      </c>
      <c r="B467" t="s">
        <v>134</v>
      </c>
      <c r="C467" t="s">
        <v>116</v>
      </c>
      <c r="D467">
        <v>956991</v>
      </c>
      <c r="E467">
        <v>625228.08529945544</v>
      </c>
      <c r="F467">
        <v>0</v>
      </c>
      <c r="G467">
        <v>6.3520871143375679</v>
      </c>
      <c r="H467">
        <v>625234.4373865698</v>
      </c>
      <c r="I467">
        <f t="shared" si="12"/>
        <v>0</v>
      </c>
    </row>
    <row r="468" spans="1:9" x14ac:dyDescent="0.2">
      <c r="A468">
        <v>2013</v>
      </c>
      <c r="B468" t="s">
        <v>135</v>
      </c>
      <c r="C468" t="s">
        <v>116</v>
      </c>
      <c r="D468">
        <v>28135</v>
      </c>
      <c r="E468">
        <v>18768.22141560799</v>
      </c>
      <c r="F468">
        <v>130.00907441016341</v>
      </c>
      <c r="G468">
        <v>0</v>
      </c>
      <c r="H468">
        <v>18898.230490018152</v>
      </c>
      <c r="I468">
        <f t="shared" si="12"/>
        <v>0</v>
      </c>
    </row>
    <row r="469" spans="1:9" x14ac:dyDescent="0.2">
      <c r="A469">
        <v>2013</v>
      </c>
      <c r="B469" t="s">
        <v>136</v>
      </c>
      <c r="C469" t="s">
        <v>117</v>
      </c>
      <c r="D469">
        <v>134758</v>
      </c>
      <c r="E469">
        <v>53523.856624319407</v>
      </c>
      <c r="F469">
        <v>23016.061705989108</v>
      </c>
      <c r="G469">
        <v>0</v>
      </c>
      <c r="H469">
        <v>76539.918330308516</v>
      </c>
      <c r="I469">
        <f t="shared" si="12"/>
        <v>0</v>
      </c>
    </row>
    <row r="470" spans="1:9" x14ac:dyDescent="0.2">
      <c r="A470">
        <v>2013</v>
      </c>
      <c r="B470" t="s">
        <v>137</v>
      </c>
      <c r="C470" t="s">
        <v>118</v>
      </c>
      <c r="D470">
        <v>180099</v>
      </c>
      <c r="E470">
        <v>185242.86751361159</v>
      </c>
      <c r="F470">
        <v>0</v>
      </c>
      <c r="G470">
        <v>0</v>
      </c>
      <c r="H470">
        <v>185242.86751361159</v>
      </c>
      <c r="I470">
        <f t="shared" si="12"/>
        <v>0</v>
      </c>
    </row>
    <row r="471" spans="1:9" x14ac:dyDescent="0.2">
      <c r="A471">
        <v>2013</v>
      </c>
      <c r="B471" t="s">
        <v>138</v>
      </c>
      <c r="C471" t="s">
        <v>115</v>
      </c>
      <c r="D471">
        <v>18557</v>
      </c>
      <c r="E471">
        <v>17628.411978221411</v>
      </c>
      <c r="F471">
        <v>684.21052631578937</v>
      </c>
      <c r="G471">
        <v>0</v>
      </c>
      <c r="H471">
        <v>18312.622504537201</v>
      </c>
      <c r="I471">
        <f t="shared" si="12"/>
        <v>0</v>
      </c>
    </row>
    <row r="472" spans="1:9" x14ac:dyDescent="0.2">
      <c r="A472">
        <v>2013</v>
      </c>
      <c r="B472" t="s">
        <v>139</v>
      </c>
      <c r="C472" t="s">
        <v>116</v>
      </c>
      <c r="D472">
        <v>864605</v>
      </c>
      <c r="E472">
        <v>688854.11070780386</v>
      </c>
      <c r="F472">
        <v>0</v>
      </c>
      <c r="G472">
        <v>0</v>
      </c>
      <c r="H472">
        <v>688854.11070780386</v>
      </c>
      <c r="I472">
        <f t="shared" si="12"/>
        <v>0</v>
      </c>
    </row>
    <row r="473" spans="1:9" x14ac:dyDescent="0.2">
      <c r="A473">
        <v>2013</v>
      </c>
      <c r="B473" t="s">
        <v>140</v>
      </c>
      <c r="C473" t="s">
        <v>116</v>
      </c>
      <c r="D473">
        <v>150270</v>
      </c>
      <c r="E473">
        <v>74293.448275862072</v>
      </c>
      <c r="F473">
        <v>0</v>
      </c>
      <c r="G473">
        <v>10.653357531760429</v>
      </c>
      <c r="H473">
        <v>74304.101633393831</v>
      </c>
      <c r="I473">
        <f t="shared" si="12"/>
        <v>0</v>
      </c>
    </row>
    <row r="474" spans="1:9" x14ac:dyDescent="0.2">
      <c r="A474">
        <v>2013</v>
      </c>
      <c r="B474" t="s">
        <v>141</v>
      </c>
      <c r="C474" t="s">
        <v>117</v>
      </c>
      <c r="D474">
        <v>64759</v>
      </c>
      <c r="E474">
        <v>35067.250453720502</v>
      </c>
      <c r="F474">
        <v>0</v>
      </c>
      <c r="G474">
        <v>1.878402903811252</v>
      </c>
      <c r="H474">
        <v>35069.128856624317</v>
      </c>
      <c r="I474">
        <f t="shared" si="12"/>
        <v>0</v>
      </c>
    </row>
    <row r="475" spans="1:9" x14ac:dyDescent="0.2">
      <c r="A475">
        <v>2013</v>
      </c>
      <c r="B475" t="s">
        <v>142</v>
      </c>
      <c r="C475" t="s">
        <v>115</v>
      </c>
      <c r="D475">
        <v>32466</v>
      </c>
      <c r="E475">
        <v>16439.364791288561</v>
      </c>
      <c r="F475">
        <v>8.1669691470054442</v>
      </c>
      <c r="G475">
        <v>0</v>
      </c>
      <c r="H475">
        <v>16447.53176043557</v>
      </c>
      <c r="I475">
        <f t="shared" si="12"/>
        <v>0</v>
      </c>
    </row>
    <row r="476" spans="1:9" x14ac:dyDescent="0.2">
      <c r="A476">
        <v>2013</v>
      </c>
      <c r="B476" t="s">
        <v>143</v>
      </c>
      <c r="C476" t="s">
        <v>118</v>
      </c>
      <c r="D476">
        <v>10025721</v>
      </c>
      <c r="E476">
        <v>7501283.6025408348</v>
      </c>
      <c r="F476">
        <v>0</v>
      </c>
      <c r="G476">
        <v>484987.20508166967</v>
      </c>
      <c r="H476">
        <v>7986270.8076225044</v>
      </c>
      <c r="I476">
        <f t="shared" si="12"/>
        <v>0</v>
      </c>
    </row>
    <row r="477" spans="1:9" x14ac:dyDescent="0.2">
      <c r="A477">
        <v>2013</v>
      </c>
      <c r="B477" t="s">
        <v>144</v>
      </c>
      <c r="C477" t="s">
        <v>116</v>
      </c>
      <c r="D477">
        <v>151396</v>
      </c>
      <c r="E477">
        <v>103879.891107078</v>
      </c>
      <c r="F477">
        <v>0</v>
      </c>
      <c r="G477">
        <v>31.297640653357529</v>
      </c>
      <c r="H477">
        <v>103911.1887477314</v>
      </c>
      <c r="I477">
        <f t="shared" si="12"/>
        <v>0</v>
      </c>
    </row>
    <row r="478" spans="1:9" x14ac:dyDescent="0.2">
      <c r="A478">
        <v>2013</v>
      </c>
      <c r="B478" t="s">
        <v>145</v>
      </c>
      <c r="C478" t="s">
        <v>114</v>
      </c>
      <c r="D478">
        <v>258133</v>
      </c>
      <c r="E478">
        <v>167396.13430127039</v>
      </c>
      <c r="F478">
        <v>0</v>
      </c>
      <c r="G478">
        <v>4.8275862068965516</v>
      </c>
      <c r="H478">
        <v>167400.96188747729</v>
      </c>
      <c r="I478">
        <f t="shared" si="12"/>
        <v>0</v>
      </c>
    </row>
    <row r="479" spans="1:9" x14ac:dyDescent="0.2">
      <c r="A479">
        <v>2013</v>
      </c>
      <c r="B479" t="s">
        <v>146</v>
      </c>
      <c r="C479" t="s">
        <v>115</v>
      </c>
      <c r="D479">
        <v>18195</v>
      </c>
      <c r="E479">
        <v>13991.551724137929</v>
      </c>
      <c r="F479">
        <v>0</v>
      </c>
      <c r="G479">
        <v>0</v>
      </c>
      <c r="H479">
        <v>13991.551724137929</v>
      </c>
      <c r="I479">
        <f t="shared" si="12"/>
        <v>0</v>
      </c>
    </row>
    <row r="480" spans="1:9" x14ac:dyDescent="0.2">
      <c r="A480">
        <v>2013</v>
      </c>
      <c r="B480" t="s">
        <v>147</v>
      </c>
      <c r="C480" t="s">
        <v>117</v>
      </c>
      <c r="D480">
        <v>88210</v>
      </c>
      <c r="E480">
        <v>51205.980036297631</v>
      </c>
      <c r="F480">
        <v>0</v>
      </c>
      <c r="G480">
        <v>0</v>
      </c>
      <c r="H480">
        <v>51205.980036297631</v>
      </c>
      <c r="I480">
        <f t="shared" si="12"/>
        <v>0</v>
      </c>
    </row>
    <row r="481" spans="1:9" x14ac:dyDescent="0.2">
      <c r="A481">
        <v>2013</v>
      </c>
      <c r="B481" t="s">
        <v>148</v>
      </c>
      <c r="C481" t="s">
        <v>116</v>
      </c>
      <c r="D481">
        <v>264365</v>
      </c>
      <c r="E481">
        <v>188585.97096188739</v>
      </c>
      <c r="F481">
        <v>0</v>
      </c>
      <c r="G481">
        <v>82.813067150635206</v>
      </c>
      <c r="H481">
        <v>188668.7840290381</v>
      </c>
      <c r="I481">
        <f t="shared" si="12"/>
        <v>0</v>
      </c>
    </row>
    <row r="482" spans="1:9" x14ac:dyDescent="0.2">
      <c r="A482">
        <v>2013</v>
      </c>
      <c r="B482" t="s">
        <v>149</v>
      </c>
      <c r="C482" t="s">
        <v>115</v>
      </c>
      <c r="D482">
        <v>9646</v>
      </c>
      <c r="E482">
        <v>15.553539019963701</v>
      </c>
      <c r="F482">
        <v>4908.0762250453718</v>
      </c>
      <c r="G482">
        <v>0</v>
      </c>
      <c r="H482">
        <v>4923.6297640653356</v>
      </c>
      <c r="I482">
        <f t="shared" si="12"/>
        <v>0</v>
      </c>
    </row>
    <row r="483" spans="1:9" x14ac:dyDescent="0.2">
      <c r="A483">
        <v>2013</v>
      </c>
      <c r="B483" t="s">
        <v>150</v>
      </c>
      <c r="C483" t="s">
        <v>115</v>
      </c>
      <c r="D483">
        <v>13934</v>
      </c>
      <c r="E483">
        <v>17950.75317604356</v>
      </c>
      <c r="F483">
        <v>1281.3157894736839</v>
      </c>
      <c r="G483">
        <v>0</v>
      </c>
      <c r="H483">
        <v>19232.068965517239</v>
      </c>
      <c r="I483">
        <f t="shared" si="12"/>
        <v>0</v>
      </c>
    </row>
    <row r="484" spans="1:9" x14ac:dyDescent="0.2">
      <c r="A484">
        <v>2013</v>
      </c>
      <c r="B484" t="s">
        <v>151</v>
      </c>
      <c r="C484" t="s">
        <v>117</v>
      </c>
      <c r="D484">
        <v>425968</v>
      </c>
      <c r="E484">
        <v>308177.05081669689</v>
      </c>
      <c r="F484">
        <v>0</v>
      </c>
      <c r="G484">
        <v>1.560798548094374</v>
      </c>
      <c r="H484">
        <v>308178.611615245</v>
      </c>
      <c r="I484">
        <f t="shared" si="12"/>
        <v>0</v>
      </c>
    </row>
    <row r="485" spans="1:9" x14ac:dyDescent="0.2">
      <c r="A485">
        <v>2013</v>
      </c>
      <c r="B485" t="s">
        <v>152</v>
      </c>
      <c r="C485" t="s">
        <v>114</v>
      </c>
      <c r="D485">
        <v>139005</v>
      </c>
      <c r="E485">
        <v>96693.13067150634</v>
      </c>
      <c r="F485">
        <v>0</v>
      </c>
      <c r="G485">
        <v>72.67695099818512</v>
      </c>
      <c r="H485">
        <v>96765.807622504522</v>
      </c>
      <c r="I485">
        <f t="shared" si="12"/>
        <v>0</v>
      </c>
    </row>
    <row r="486" spans="1:9" x14ac:dyDescent="0.2">
      <c r="A486">
        <v>2013</v>
      </c>
      <c r="B486" t="s">
        <v>153</v>
      </c>
      <c r="C486" t="s">
        <v>115</v>
      </c>
      <c r="D486">
        <v>97850</v>
      </c>
      <c r="E486">
        <v>4007.4773139745912</v>
      </c>
      <c r="F486">
        <v>58553.729582577129</v>
      </c>
      <c r="G486">
        <v>0</v>
      </c>
      <c r="H486">
        <v>62561.206896551717</v>
      </c>
      <c r="I486">
        <f t="shared" si="12"/>
        <v>0</v>
      </c>
    </row>
    <row r="487" spans="1:9" x14ac:dyDescent="0.2">
      <c r="A487">
        <v>2013</v>
      </c>
      <c r="B487" t="s">
        <v>154</v>
      </c>
      <c r="C487" t="s">
        <v>118</v>
      </c>
      <c r="D487">
        <v>3103018</v>
      </c>
      <c r="E487">
        <v>2502452.704174228</v>
      </c>
      <c r="F487">
        <v>0</v>
      </c>
      <c r="G487">
        <v>30428.284936479129</v>
      </c>
      <c r="H487">
        <v>2532880.9891107078</v>
      </c>
      <c r="I487">
        <f t="shared" si="12"/>
        <v>0</v>
      </c>
    </row>
    <row r="488" spans="1:9" x14ac:dyDescent="0.2">
      <c r="A488">
        <v>2013</v>
      </c>
      <c r="B488" t="s">
        <v>155</v>
      </c>
      <c r="C488" t="s">
        <v>116</v>
      </c>
      <c r="D488">
        <v>363837</v>
      </c>
      <c r="E488">
        <v>202803.86569872961</v>
      </c>
      <c r="F488">
        <v>18222.785843920141</v>
      </c>
      <c r="G488">
        <v>27.849364791288561</v>
      </c>
      <c r="H488">
        <v>221054.50090744099</v>
      </c>
      <c r="I488">
        <f t="shared" si="12"/>
        <v>0</v>
      </c>
    </row>
    <row r="489" spans="1:9" x14ac:dyDescent="0.2">
      <c r="A489">
        <v>2013</v>
      </c>
      <c r="B489" t="s">
        <v>156</v>
      </c>
      <c r="C489" t="s">
        <v>115</v>
      </c>
      <c r="D489">
        <v>18915</v>
      </c>
      <c r="E489">
        <v>197.44101633393831</v>
      </c>
      <c r="F489">
        <v>14867.64065335753</v>
      </c>
      <c r="G489">
        <v>0</v>
      </c>
      <c r="H489">
        <v>15065.08166969147</v>
      </c>
      <c r="I489">
        <f t="shared" si="12"/>
        <v>0</v>
      </c>
    </row>
    <row r="490" spans="1:9" x14ac:dyDescent="0.2">
      <c r="A490">
        <v>2013</v>
      </c>
      <c r="B490" t="s">
        <v>157</v>
      </c>
      <c r="C490" t="s">
        <v>118</v>
      </c>
      <c r="D490">
        <v>2268660</v>
      </c>
      <c r="E490">
        <v>1672439.2649727771</v>
      </c>
      <c r="F490">
        <v>0</v>
      </c>
      <c r="G490">
        <v>1426.3702359346639</v>
      </c>
      <c r="H490">
        <v>1673865.635208711</v>
      </c>
      <c r="I490">
        <f t="shared" si="12"/>
        <v>0</v>
      </c>
    </row>
    <row r="491" spans="1:9" x14ac:dyDescent="0.2">
      <c r="A491">
        <v>2013</v>
      </c>
      <c r="B491" t="s">
        <v>158</v>
      </c>
      <c r="C491" t="s">
        <v>116</v>
      </c>
      <c r="D491">
        <v>1453969</v>
      </c>
      <c r="E491">
        <v>947285.04537205072</v>
      </c>
      <c r="F491">
        <v>62632.114337568048</v>
      </c>
      <c r="G491">
        <v>192.62250453720509</v>
      </c>
      <c r="H491">
        <v>1010109.782214156</v>
      </c>
      <c r="I491">
        <f t="shared" si="12"/>
        <v>0</v>
      </c>
    </row>
    <row r="492" spans="1:9" x14ac:dyDescent="0.2">
      <c r="A492">
        <v>2013</v>
      </c>
      <c r="B492" t="s">
        <v>159</v>
      </c>
      <c r="C492" t="s">
        <v>117</v>
      </c>
      <c r="D492">
        <v>56978</v>
      </c>
      <c r="E492">
        <v>49174.990925589831</v>
      </c>
      <c r="F492">
        <v>0</v>
      </c>
      <c r="G492">
        <v>0</v>
      </c>
      <c r="H492">
        <v>49174.990925589831</v>
      </c>
      <c r="I492">
        <f t="shared" si="12"/>
        <v>0</v>
      </c>
    </row>
    <row r="493" spans="1:9" x14ac:dyDescent="0.2">
      <c r="A493">
        <v>2013</v>
      </c>
      <c r="B493" t="s">
        <v>160</v>
      </c>
      <c r="C493" t="s">
        <v>118</v>
      </c>
      <c r="D493">
        <v>2084443</v>
      </c>
      <c r="E493">
        <v>1425733.257713248</v>
      </c>
      <c r="F493">
        <v>5296.7604355716876</v>
      </c>
      <c r="G493">
        <v>4455.4174228675129</v>
      </c>
      <c r="H493">
        <v>1435485.435571688</v>
      </c>
      <c r="I493">
        <f t="shared" si="12"/>
        <v>0</v>
      </c>
    </row>
    <row r="494" spans="1:9" x14ac:dyDescent="0.2">
      <c r="A494">
        <v>2013</v>
      </c>
      <c r="B494" t="s">
        <v>161</v>
      </c>
      <c r="C494" t="s">
        <v>118</v>
      </c>
      <c r="D494">
        <v>3199900</v>
      </c>
      <c r="E494">
        <v>2728993.2849364788</v>
      </c>
      <c r="F494">
        <v>0</v>
      </c>
      <c r="G494">
        <v>545.8711433756805</v>
      </c>
      <c r="H494">
        <v>2729539.1560798539</v>
      </c>
      <c r="I494">
        <f t="shared" si="12"/>
        <v>0</v>
      </c>
    </row>
    <row r="495" spans="1:9" x14ac:dyDescent="0.2">
      <c r="A495">
        <v>2013</v>
      </c>
      <c r="B495" t="s">
        <v>162</v>
      </c>
      <c r="C495" t="s">
        <v>114</v>
      </c>
      <c r="D495">
        <v>844169</v>
      </c>
      <c r="E495">
        <v>432326.5245009074</v>
      </c>
      <c r="F495">
        <v>0</v>
      </c>
      <c r="G495">
        <v>228.31215970961881</v>
      </c>
      <c r="H495">
        <v>432554.83666061697</v>
      </c>
      <c r="I495">
        <f t="shared" si="12"/>
        <v>0</v>
      </c>
    </row>
    <row r="496" spans="1:9" x14ac:dyDescent="0.2">
      <c r="A496">
        <v>2013</v>
      </c>
      <c r="B496" t="s">
        <v>163</v>
      </c>
      <c r="C496" t="s">
        <v>116</v>
      </c>
      <c r="D496">
        <v>704615</v>
      </c>
      <c r="E496">
        <v>557773.12159709609</v>
      </c>
      <c r="F496">
        <v>0</v>
      </c>
      <c r="G496">
        <v>795.60798548094363</v>
      </c>
      <c r="H496">
        <v>558568.72958257701</v>
      </c>
      <c r="I496">
        <f t="shared" si="12"/>
        <v>0</v>
      </c>
    </row>
    <row r="497" spans="1:9" x14ac:dyDescent="0.2">
      <c r="A497">
        <v>2013</v>
      </c>
      <c r="B497" t="s">
        <v>164</v>
      </c>
      <c r="C497" t="s">
        <v>117</v>
      </c>
      <c r="D497">
        <v>273882</v>
      </c>
      <c r="E497">
        <v>213174.02903811249</v>
      </c>
      <c r="F497">
        <v>0</v>
      </c>
      <c r="G497">
        <v>0</v>
      </c>
      <c r="H497">
        <v>213174.02903811249</v>
      </c>
      <c r="I497">
        <f t="shared" si="12"/>
        <v>0</v>
      </c>
    </row>
    <row r="498" spans="1:9" x14ac:dyDescent="0.2">
      <c r="A498">
        <v>2013</v>
      </c>
      <c r="B498" t="s">
        <v>165</v>
      </c>
      <c r="C498" t="s">
        <v>114</v>
      </c>
      <c r="D498">
        <v>747550</v>
      </c>
      <c r="E498">
        <v>493396.21597096178</v>
      </c>
      <c r="F498">
        <v>0</v>
      </c>
      <c r="G498">
        <v>1.5245009074410161</v>
      </c>
      <c r="H498">
        <v>493397.7404718693</v>
      </c>
      <c r="I498">
        <f t="shared" si="12"/>
        <v>0</v>
      </c>
    </row>
    <row r="499" spans="1:9" x14ac:dyDescent="0.2">
      <c r="A499">
        <v>2013</v>
      </c>
      <c r="B499" t="s">
        <v>166</v>
      </c>
      <c r="C499" t="s">
        <v>117</v>
      </c>
      <c r="D499">
        <v>433078</v>
      </c>
      <c r="E499">
        <v>328701.47912885662</v>
      </c>
      <c r="F499">
        <v>0</v>
      </c>
      <c r="G499">
        <v>0</v>
      </c>
      <c r="H499">
        <v>328701.47912885662</v>
      </c>
      <c r="I499">
        <f t="shared" si="12"/>
        <v>0</v>
      </c>
    </row>
    <row r="500" spans="1:9" x14ac:dyDescent="0.2">
      <c r="A500">
        <v>2013</v>
      </c>
      <c r="B500" t="s">
        <v>167</v>
      </c>
      <c r="C500" t="s">
        <v>114</v>
      </c>
      <c r="D500">
        <v>1863975</v>
      </c>
      <c r="E500">
        <v>1028302.377495463</v>
      </c>
      <c r="F500">
        <v>0</v>
      </c>
      <c r="G500">
        <v>9629.1107078039931</v>
      </c>
      <c r="H500">
        <v>1037931.488203267</v>
      </c>
      <c r="I500">
        <f t="shared" si="12"/>
        <v>0</v>
      </c>
    </row>
    <row r="501" spans="1:9" x14ac:dyDescent="0.2">
      <c r="A501">
        <v>2013</v>
      </c>
      <c r="B501" t="s">
        <v>168</v>
      </c>
      <c r="C501" t="s">
        <v>117</v>
      </c>
      <c r="D501">
        <v>269463</v>
      </c>
      <c r="E501">
        <v>146836.5063520871</v>
      </c>
      <c r="F501">
        <v>0</v>
      </c>
      <c r="G501">
        <v>1.261343012704174</v>
      </c>
      <c r="H501">
        <v>146837.76769509981</v>
      </c>
      <c r="I501">
        <f t="shared" si="12"/>
        <v>0</v>
      </c>
    </row>
    <row r="502" spans="1:9" x14ac:dyDescent="0.2">
      <c r="A502">
        <v>2013</v>
      </c>
      <c r="B502" t="s">
        <v>169</v>
      </c>
      <c r="C502" t="s">
        <v>116</v>
      </c>
      <c r="D502">
        <v>178866</v>
      </c>
      <c r="E502">
        <v>148110.00907441019</v>
      </c>
      <c r="F502">
        <v>325.10889292195998</v>
      </c>
      <c r="G502">
        <v>0</v>
      </c>
      <c r="H502">
        <v>148435.1179673321</v>
      </c>
      <c r="I502">
        <f t="shared" si="12"/>
        <v>0</v>
      </c>
    </row>
    <row r="503" spans="1:9" x14ac:dyDescent="0.2">
      <c r="A503">
        <v>2013</v>
      </c>
      <c r="B503" t="s">
        <v>170</v>
      </c>
      <c r="C503" t="s">
        <v>115</v>
      </c>
      <c r="D503">
        <v>3215</v>
      </c>
      <c r="E503">
        <v>2233.2123411978218</v>
      </c>
      <c r="F503">
        <v>118.66606170598909</v>
      </c>
      <c r="G503">
        <v>0</v>
      </c>
      <c r="H503">
        <v>2351.8784029038111</v>
      </c>
      <c r="I503">
        <f t="shared" si="12"/>
        <v>0</v>
      </c>
    </row>
    <row r="504" spans="1:9" x14ac:dyDescent="0.2">
      <c r="A504">
        <v>2013</v>
      </c>
      <c r="B504" t="s">
        <v>171</v>
      </c>
      <c r="C504" t="s">
        <v>115</v>
      </c>
      <c r="D504">
        <v>44825</v>
      </c>
      <c r="E504">
        <v>24300.01814882032</v>
      </c>
      <c r="F504">
        <v>937.25952813067136</v>
      </c>
      <c r="G504">
        <v>0</v>
      </c>
      <c r="H504">
        <v>25237.277676950991</v>
      </c>
      <c r="I504">
        <f t="shared" si="12"/>
        <v>0</v>
      </c>
    </row>
    <row r="505" spans="1:9" x14ac:dyDescent="0.2">
      <c r="A505">
        <v>2013</v>
      </c>
      <c r="B505" t="s">
        <v>172</v>
      </c>
      <c r="C505" t="s">
        <v>114</v>
      </c>
      <c r="D505">
        <v>419493</v>
      </c>
      <c r="E505">
        <v>293354.31034482759</v>
      </c>
      <c r="F505">
        <v>5.4537205081669686</v>
      </c>
      <c r="G505">
        <v>67.232304900181489</v>
      </c>
      <c r="H505">
        <v>293426.99637023592</v>
      </c>
      <c r="I505">
        <f t="shared" si="12"/>
        <v>0</v>
      </c>
    </row>
    <row r="506" spans="1:9" x14ac:dyDescent="0.2">
      <c r="A506">
        <v>2013</v>
      </c>
      <c r="B506" t="s">
        <v>173</v>
      </c>
      <c r="C506" t="s">
        <v>114</v>
      </c>
      <c r="D506">
        <v>493122</v>
      </c>
      <c r="E506">
        <v>292256.54264972778</v>
      </c>
      <c r="F506">
        <v>0</v>
      </c>
      <c r="G506">
        <v>1.578947368421052</v>
      </c>
      <c r="H506">
        <v>292258.12159709621</v>
      </c>
      <c r="I506">
        <f t="shared" si="12"/>
        <v>0</v>
      </c>
    </row>
    <row r="507" spans="1:9" x14ac:dyDescent="0.2">
      <c r="A507">
        <v>2013</v>
      </c>
      <c r="B507" t="s">
        <v>174</v>
      </c>
      <c r="C507" t="s">
        <v>116</v>
      </c>
      <c r="D507">
        <v>525886</v>
      </c>
      <c r="E507">
        <v>205500.58076225041</v>
      </c>
      <c r="F507">
        <v>0</v>
      </c>
      <c r="G507">
        <v>235784.16515426489</v>
      </c>
      <c r="H507">
        <v>441284.74591651541</v>
      </c>
      <c r="I507">
        <f t="shared" si="12"/>
        <v>0</v>
      </c>
    </row>
    <row r="508" spans="1:9" x14ac:dyDescent="0.2">
      <c r="A508">
        <v>2013</v>
      </c>
      <c r="B508" t="s">
        <v>175</v>
      </c>
      <c r="C508" t="s">
        <v>116</v>
      </c>
      <c r="D508">
        <v>63102</v>
      </c>
      <c r="E508">
        <v>41129.201451905617</v>
      </c>
      <c r="F508">
        <v>21.923774954627952</v>
      </c>
      <c r="G508">
        <v>0</v>
      </c>
      <c r="H508">
        <v>41151.125226860247</v>
      </c>
      <c r="I508">
        <f t="shared" si="12"/>
        <v>0</v>
      </c>
    </row>
    <row r="509" spans="1:9" x14ac:dyDescent="0.2">
      <c r="A509">
        <v>2013</v>
      </c>
      <c r="B509" t="s">
        <v>176</v>
      </c>
      <c r="C509" t="s">
        <v>115</v>
      </c>
      <c r="D509">
        <v>13731</v>
      </c>
      <c r="E509">
        <v>7526.4791288566239</v>
      </c>
      <c r="F509">
        <v>0</v>
      </c>
      <c r="G509">
        <v>0</v>
      </c>
      <c r="H509">
        <v>7526.4791288566239</v>
      </c>
      <c r="I509">
        <f t="shared" si="12"/>
        <v>0</v>
      </c>
    </row>
    <row r="510" spans="1:9" x14ac:dyDescent="0.2">
      <c r="A510">
        <v>2013</v>
      </c>
      <c r="B510" t="s">
        <v>177</v>
      </c>
      <c r="C510" t="s">
        <v>116</v>
      </c>
      <c r="D510">
        <v>455525</v>
      </c>
      <c r="E510">
        <v>285408.8475499092</v>
      </c>
      <c r="F510">
        <v>0</v>
      </c>
      <c r="G510">
        <v>5543.0036297640654</v>
      </c>
      <c r="H510">
        <v>290951.85117967328</v>
      </c>
      <c r="I510">
        <f t="shared" si="12"/>
        <v>0</v>
      </c>
    </row>
    <row r="511" spans="1:9" x14ac:dyDescent="0.2">
      <c r="A511">
        <v>2013</v>
      </c>
      <c r="B511" t="s">
        <v>178</v>
      </c>
      <c r="C511" t="s">
        <v>115</v>
      </c>
      <c r="D511">
        <v>54938</v>
      </c>
      <c r="E511">
        <v>33726.987295825769</v>
      </c>
      <c r="F511">
        <v>0</v>
      </c>
      <c r="G511">
        <v>0</v>
      </c>
      <c r="H511">
        <v>33726.987295825769</v>
      </c>
      <c r="I511">
        <f t="shared" si="12"/>
        <v>0</v>
      </c>
    </row>
    <row r="512" spans="1:9" x14ac:dyDescent="0.2">
      <c r="A512">
        <v>2013</v>
      </c>
      <c r="B512" t="s">
        <v>179</v>
      </c>
      <c r="C512" t="s">
        <v>118</v>
      </c>
      <c r="D512">
        <v>840637</v>
      </c>
      <c r="E512">
        <v>720012.59528130665</v>
      </c>
      <c r="F512">
        <v>0</v>
      </c>
      <c r="G512">
        <v>594.74591651542642</v>
      </c>
      <c r="H512">
        <v>720607.34119782213</v>
      </c>
      <c r="I512">
        <f t="shared" si="12"/>
        <v>0</v>
      </c>
    </row>
    <row r="513" spans="1:9" x14ac:dyDescent="0.2">
      <c r="A513">
        <v>2013</v>
      </c>
      <c r="B513" t="s">
        <v>180</v>
      </c>
      <c r="C513" t="s">
        <v>116</v>
      </c>
      <c r="D513">
        <v>207801</v>
      </c>
      <c r="E513">
        <v>142040.39019963701</v>
      </c>
      <c r="F513">
        <v>2140.9981851179668</v>
      </c>
      <c r="G513">
        <v>472.03266787658788</v>
      </c>
      <c r="H513">
        <v>144653.4210526316</v>
      </c>
      <c r="I513">
        <f t="shared" si="12"/>
        <v>0</v>
      </c>
    </row>
    <row r="514" spans="1:9" x14ac:dyDescent="0.2">
      <c r="A514">
        <v>2013</v>
      </c>
      <c r="B514" t="s">
        <v>181</v>
      </c>
      <c r="C514" t="s">
        <v>116</v>
      </c>
      <c r="D514">
        <v>73362</v>
      </c>
      <c r="E514">
        <v>117166.5063520871</v>
      </c>
      <c r="F514">
        <v>0</v>
      </c>
      <c r="G514">
        <v>0</v>
      </c>
      <c r="H514">
        <v>117166.5063520871</v>
      </c>
      <c r="I514">
        <f t="shared" si="12"/>
        <v>0</v>
      </c>
    </row>
    <row r="515" spans="1:9" x14ac:dyDescent="0.2">
      <c r="A515">
        <v>2012</v>
      </c>
      <c r="B515" t="s">
        <v>125</v>
      </c>
      <c r="C515" t="s">
        <v>114</v>
      </c>
      <c r="D515">
        <v>1545917</v>
      </c>
      <c r="E515">
        <v>1041614.42831216</v>
      </c>
      <c r="F515">
        <v>0</v>
      </c>
      <c r="G515">
        <v>345.36297640653351</v>
      </c>
      <c r="H515">
        <v>1041959.791288566</v>
      </c>
      <c r="I515">
        <f t="shared" ref="I515:I578" si="13">SUM(E515:G515)-H515</f>
        <v>0</v>
      </c>
    </row>
    <row r="516" spans="1:9" x14ac:dyDescent="0.2">
      <c r="A516">
        <v>2012</v>
      </c>
      <c r="B516" t="s">
        <v>126</v>
      </c>
      <c r="C516" t="s">
        <v>115</v>
      </c>
      <c r="D516">
        <v>1166</v>
      </c>
      <c r="E516">
        <v>1151.2613430127039</v>
      </c>
      <c r="F516">
        <v>347.64065335753168</v>
      </c>
      <c r="G516">
        <v>0</v>
      </c>
      <c r="H516">
        <v>1498.901996370236</v>
      </c>
      <c r="I516">
        <f t="shared" si="13"/>
        <v>0</v>
      </c>
    </row>
    <row r="517" spans="1:9" x14ac:dyDescent="0.2">
      <c r="A517">
        <v>2012</v>
      </c>
      <c r="B517" t="s">
        <v>127</v>
      </c>
      <c r="C517" t="s">
        <v>115</v>
      </c>
      <c r="D517">
        <v>36777</v>
      </c>
      <c r="E517">
        <v>24914.301270417422</v>
      </c>
      <c r="F517">
        <v>0</v>
      </c>
      <c r="G517">
        <v>1.143375680580762</v>
      </c>
      <c r="H517">
        <v>24915.444646098</v>
      </c>
      <c r="I517">
        <f t="shared" si="13"/>
        <v>0</v>
      </c>
    </row>
    <row r="518" spans="1:9" x14ac:dyDescent="0.2">
      <c r="A518">
        <v>2012</v>
      </c>
      <c r="B518" t="s">
        <v>128</v>
      </c>
      <c r="C518" t="s">
        <v>116</v>
      </c>
      <c r="D518">
        <v>221340</v>
      </c>
      <c r="E518">
        <v>178430.77132486389</v>
      </c>
      <c r="F518">
        <v>519.46460980036295</v>
      </c>
      <c r="G518">
        <v>1.215970961887477</v>
      </c>
      <c r="H518">
        <v>178951.45190562611</v>
      </c>
      <c r="I518">
        <f t="shared" si="13"/>
        <v>0</v>
      </c>
    </row>
    <row r="519" spans="1:9" x14ac:dyDescent="0.2">
      <c r="A519">
        <v>2012</v>
      </c>
      <c r="B519" t="s">
        <v>129</v>
      </c>
      <c r="C519" t="s">
        <v>115</v>
      </c>
      <c r="D519">
        <v>45496</v>
      </c>
      <c r="E519">
        <v>29668.86569872958</v>
      </c>
      <c r="F519">
        <v>0</v>
      </c>
      <c r="G519">
        <v>0</v>
      </c>
      <c r="H519">
        <v>29668.86569872958</v>
      </c>
      <c r="I519">
        <f t="shared" si="13"/>
        <v>0</v>
      </c>
    </row>
    <row r="520" spans="1:9" x14ac:dyDescent="0.2">
      <c r="A520">
        <v>2012</v>
      </c>
      <c r="B520" t="s">
        <v>130</v>
      </c>
      <c r="C520" t="s">
        <v>116</v>
      </c>
      <c r="D520">
        <v>21340</v>
      </c>
      <c r="E520">
        <v>19997.313974591649</v>
      </c>
      <c r="F520">
        <v>0</v>
      </c>
      <c r="G520">
        <v>0</v>
      </c>
      <c r="H520">
        <v>19997.313974591649</v>
      </c>
      <c r="I520">
        <f t="shared" si="13"/>
        <v>0</v>
      </c>
    </row>
    <row r="521" spans="1:9" x14ac:dyDescent="0.2">
      <c r="A521">
        <v>2012</v>
      </c>
      <c r="B521" t="s">
        <v>131</v>
      </c>
      <c r="C521" t="s">
        <v>114</v>
      </c>
      <c r="D521">
        <v>1072470</v>
      </c>
      <c r="E521">
        <v>606106.96914700535</v>
      </c>
      <c r="F521">
        <v>0</v>
      </c>
      <c r="G521">
        <v>2.3684210526315792</v>
      </c>
      <c r="H521">
        <v>606109.33756805793</v>
      </c>
      <c r="I521">
        <f t="shared" si="13"/>
        <v>0</v>
      </c>
    </row>
    <row r="522" spans="1:9" x14ac:dyDescent="0.2">
      <c r="A522">
        <v>2012</v>
      </c>
      <c r="B522" t="s">
        <v>132</v>
      </c>
      <c r="C522" t="s">
        <v>117</v>
      </c>
      <c r="D522">
        <v>28108</v>
      </c>
      <c r="E522">
        <v>72.32304900181488</v>
      </c>
      <c r="F522">
        <v>16796.733212341202</v>
      </c>
      <c r="G522">
        <v>0</v>
      </c>
      <c r="H522">
        <v>16869.056261343008</v>
      </c>
      <c r="I522">
        <f t="shared" si="13"/>
        <v>0</v>
      </c>
    </row>
    <row r="523" spans="1:9" x14ac:dyDescent="0.2">
      <c r="A523">
        <v>2012</v>
      </c>
      <c r="B523" t="s">
        <v>133</v>
      </c>
      <c r="C523" t="s">
        <v>115</v>
      </c>
      <c r="D523">
        <v>180717</v>
      </c>
      <c r="E523">
        <v>82788.139745916502</v>
      </c>
      <c r="F523">
        <v>38123.656987295821</v>
      </c>
      <c r="G523">
        <v>0</v>
      </c>
      <c r="H523">
        <v>120911.79673321229</v>
      </c>
      <c r="I523">
        <f t="shared" si="13"/>
        <v>0</v>
      </c>
    </row>
    <row r="524" spans="1:9" x14ac:dyDescent="0.2">
      <c r="A524">
        <v>2012</v>
      </c>
      <c r="B524" t="s">
        <v>134</v>
      </c>
      <c r="C524" t="s">
        <v>116</v>
      </c>
      <c r="D524">
        <v>948123</v>
      </c>
      <c r="E524">
        <v>594224.88203266775</v>
      </c>
      <c r="F524">
        <v>0</v>
      </c>
      <c r="G524">
        <v>34.863883847549907</v>
      </c>
      <c r="H524">
        <v>594259.74591651536</v>
      </c>
      <c r="I524">
        <f t="shared" si="13"/>
        <v>0</v>
      </c>
    </row>
    <row r="525" spans="1:9" x14ac:dyDescent="0.2">
      <c r="A525">
        <v>2012</v>
      </c>
      <c r="B525" t="s">
        <v>135</v>
      </c>
      <c r="C525" t="s">
        <v>116</v>
      </c>
      <c r="D525">
        <v>28243</v>
      </c>
      <c r="E525">
        <v>17347.25045372051</v>
      </c>
      <c r="F525">
        <v>78.765880217785835</v>
      </c>
      <c r="G525">
        <v>0</v>
      </c>
      <c r="H525">
        <v>17426.016333938289</v>
      </c>
      <c r="I525">
        <f t="shared" si="13"/>
        <v>0</v>
      </c>
    </row>
    <row r="526" spans="1:9" x14ac:dyDescent="0.2">
      <c r="A526">
        <v>2012</v>
      </c>
      <c r="B526" t="s">
        <v>136</v>
      </c>
      <c r="C526" t="s">
        <v>117</v>
      </c>
      <c r="D526">
        <v>135219</v>
      </c>
      <c r="E526">
        <v>53202.903811252261</v>
      </c>
      <c r="F526">
        <v>23468.139745916509</v>
      </c>
      <c r="G526">
        <v>1.4609800362976411</v>
      </c>
      <c r="H526">
        <v>76672.504537205066</v>
      </c>
      <c r="I526">
        <f t="shared" si="13"/>
        <v>0</v>
      </c>
    </row>
    <row r="527" spans="1:9" x14ac:dyDescent="0.2">
      <c r="A527">
        <v>2012</v>
      </c>
      <c r="B527" t="s">
        <v>137</v>
      </c>
      <c r="C527" t="s">
        <v>118</v>
      </c>
      <c r="D527">
        <v>179106</v>
      </c>
      <c r="E527">
        <v>162354.7096188748</v>
      </c>
      <c r="F527">
        <v>0</v>
      </c>
      <c r="G527">
        <v>0</v>
      </c>
      <c r="H527">
        <v>162354.7096188748</v>
      </c>
      <c r="I527">
        <f t="shared" si="13"/>
        <v>0</v>
      </c>
    </row>
    <row r="528" spans="1:9" x14ac:dyDescent="0.2">
      <c r="A528">
        <v>2012</v>
      </c>
      <c r="B528" t="s">
        <v>138</v>
      </c>
      <c r="C528" t="s">
        <v>115</v>
      </c>
      <c r="D528">
        <v>18543</v>
      </c>
      <c r="E528">
        <v>18509.17422867514</v>
      </c>
      <c r="F528">
        <v>740.47186932849354</v>
      </c>
      <c r="G528">
        <v>0</v>
      </c>
      <c r="H528">
        <v>19249.646098003632</v>
      </c>
      <c r="I528">
        <f t="shared" si="13"/>
        <v>0</v>
      </c>
    </row>
    <row r="529" spans="1:9" x14ac:dyDescent="0.2">
      <c r="A529">
        <v>2012</v>
      </c>
      <c r="B529" t="s">
        <v>139</v>
      </c>
      <c r="C529" t="s">
        <v>116</v>
      </c>
      <c r="D529">
        <v>855275</v>
      </c>
      <c r="E529">
        <v>705475.57168784016</v>
      </c>
      <c r="F529">
        <v>0</v>
      </c>
      <c r="G529">
        <v>35.762250453720497</v>
      </c>
      <c r="H529">
        <v>705511.33393829386</v>
      </c>
      <c r="I529">
        <f t="shared" si="13"/>
        <v>0</v>
      </c>
    </row>
    <row r="530" spans="1:9" x14ac:dyDescent="0.2">
      <c r="A530">
        <v>2012</v>
      </c>
      <c r="B530" t="s">
        <v>140</v>
      </c>
      <c r="C530" t="s">
        <v>116</v>
      </c>
      <c r="D530">
        <v>151411</v>
      </c>
      <c r="E530">
        <v>85980.335753176041</v>
      </c>
      <c r="F530">
        <v>0</v>
      </c>
      <c r="G530">
        <v>2.640653357531761</v>
      </c>
      <c r="H530">
        <v>85982.976406533577</v>
      </c>
      <c r="I530">
        <f t="shared" si="13"/>
        <v>0</v>
      </c>
    </row>
    <row r="531" spans="1:9" x14ac:dyDescent="0.2">
      <c r="A531">
        <v>2012</v>
      </c>
      <c r="B531" t="s">
        <v>141</v>
      </c>
      <c r="C531" t="s">
        <v>117</v>
      </c>
      <c r="D531">
        <v>64829</v>
      </c>
      <c r="E531">
        <v>32330.226860254079</v>
      </c>
      <c r="F531">
        <v>0</v>
      </c>
      <c r="G531">
        <v>0</v>
      </c>
      <c r="H531">
        <v>32330.226860254079</v>
      </c>
      <c r="I531">
        <f t="shared" si="13"/>
        <v>0</v>
      </c>
    </row>
    <row r="532" spans="1:9" x14ac:dyDescent="0.2">
      <c r="A532">
        <v>2012</v>
      </c>
      <c r="B532" t="s">
        <v>142</v>
      </c>
      <c r="C532" t="s">
        <v>115</v>
      </c>
      <c r="D532">
        <v>33523</v>
      </c>
      <c r="E532">
        <v>16314.74591651542</v>
      </c>
      <c r="F532">
        <v>0</v>
      </c>
      <c r="G532">
        <v>0</v>
      </c>
      <c r="H532">
        <v>16314.74591651542</v>
      </c>
      <c r="I532">
        <f t="shared" si="13"/>
        <v>0</v>
      </c>
    </row>
    <row r="533" spans="1:9" x14ac:dyDescent="0.2">
      <c r="A533">
        <v>2012</v>
      </c>
      <c r="B533" t="s">
        <v>143</v>
      </c>
      <c r="C533" t="s">
        <v>118</v>
      </c>
      <c r="D533">
        <v>9956888</v>
      </c>
      <c r="E533">
        <v>7388123.8566243192</v>
      </c>
      <c r="F533">
        <v>0</v>
      </c>
      <c r="G533">
        <v>479944.87295825768</v>
      </c>
      <c r="H533">
        <v>7868068.729582577</v>
      </c>
      <c r="I533">
        <f t="shared" si="13"/>
        <v>0</v>
      </c>
    </row>
    <row r="534" spans="1:9" x14ac:dyDescent="0.2">
      <c r="A534">
        <v>2012</v>
      </c>
      <c r="B534" t="s">
        <v>144</v>
      </c>
      <c r="C534" t="s">
        <v>116</v>
      </c>
      <c r="D534">
        <v>151628</v>
      </c>
      <c r="E534">
        <v>106491.778584392</v>
      </c>
      <c r="F534">
        <v>0</v>
      </c>
      <c r="G534">
        <v>0</v>
      </c>
      <c r="H534">
        <v>106491.778584392</v>
      </c>
      <c r="I534">
        <f t="shared" si="13"/>
        <v>0</v>
      </c>
    </row>
    <row r="535" spans="1:9" x14ac:dyDescent="0.2">
      <c r="A535">
        <v>2012</v>
      </c>
      <c r="B535" t="s">
        <v>145</v>
      </c>
      <c r="C535" t="s">
        <v>114</v>
      </c>
      <c r="D535">
        <v>256662</v>
      </c>
      <c r="E535">
        <v>163978.4210526316</v>
      </c>
      <c r="F535">
        <v>0</v>
      </c>
      <c r="G535">
        <v>31.433756805807619</v>
      </c>
      <c r="H535">
        <v>164009.85480943741</v>
      </c>
      <c r="I535">
        <f t="shared" si="13"/>
        <v>0</v>
      </c>
    </row>
    <row r="536" spans="1:9" x14ac:dyDescent="0.2">
      <c r="A536">
        <v>2012</v>
      </c>
      <c r="B536" t="s">
        <v>146</v>
      </c>
      <c r="C536" t="s">
        <v>115</v>
      </c>
      <c r="D536">
        <v>18249</v>
      </c>
      <c r="E536">
        <v>10310.68058076225</v>
      </c>
      <c r="F536">
        <v>0</v>
      </c>
      <c r="G536">
        <v>0</v>
      </c>
      <c r="H536">
        <v>10310.68058076225</v>
      </c>
      <c r="I536">
        <f t="shared" si="13"/>
        <v>0</v>
      </c>
    </row>
    <row r="537" spans="1:9" x14ac:dyDescent="0.2">
      <c r="A537">
        <v>2012</v>
      </c>
      <c r="B537" t="s">
        <v>147</v>
      </c>
      <c r="C537" t="s">
        <v>117</v>
      </c>
      <c r="D537">
        <v>87696</v>
      </c>
      <c r="E537">
        <v>46482.885662431938</v>
      </c>
      <c r="F537">
        <v>0</v>
      </c>
      <c r="G537">
        <v>0</v>
      </c>
      <c r="H537">
        <v>46482.885662431938</v>
      </c>
      <c r="I537">
        <f t="shared" si="13"/>
        <v>0</v>
      </c>
    </row>
    <row r="538" spans="1:9" x14ac:dyDescent="0.2">
      <c r="A538">
        <v>2012</v>
      </c>
      <c r="B538" t="s">
        <v>148</v>
      </c>
      <c r="C538" t="s">
        <v>116</v>
      </c>
      <c r="D538">
        <v>262329</v>
      </c>
      <c r="E538">
        <v>183176.6152450091</v>
      </c>
      <c r="F538">
        <v>0</v>
      </c>
      <c r="G538">
        <v>2702.0508166969139</v>
      </c>
      <c r="H538">
        <v>185878.666061706</v>
      </c>
      <c r="I538">
        <f t="shared" si="13"/>
        <v>0</v>
      </c>
    </row>
    <row r="539" spans="1:9" x14ac:dyDescent="0.2">
      <c r="A539">
        <v>2012</v>
      </c>
      <c r="B539" t="s">
        <v>149</v>
      </c>
      <c r="C539" t="s">
        <v>115</v>
      </c>
      <c r="D539">
        <v>9659</v>
      </c>
      <c r="E539">
        <v>97.921960072595269</v>
      </c>
      <c r="F539">
        <v>4728.0490018148821</v>
      </c>
      <c r="G539">
        <v>0</v>
      </c>
      <c r="H539">
        <v>4825.9709618874776</v>
      </c>
      <c r="I539">
        <f t="shared" si="13"/>
        <v>0</v>
      </c>
    </row>
    <row r="540" spans="1:9" x14ac:dyDescent="0.2">
      <c r="A540">
        <v>2012</v>
      </c>
      <c r="B540" t="s">
        <v>150</v>
      </c>
      <c r="C540" t="s">
        <v>115</v>
      </c>
      <c r="D540">
        <v>14225</v>
      </c>
      <c r="E540">
        <v>19386.905626134299</v>
      </c>
      <c r="F540">
        <v>1057.7495462794921</v>
      </c>
      <c r="G540">
        <v>0</v>
      </c>
      <c r="H540">
        <v>20444.65517241379</v>
      </c>
      <c r="I540">
        <f t="shared" si="13"/>
        <v>0</v>
      </c>
    </row>
    <row r="541" spans="1:9" x14ac:dyDescent="0.2">
      <c r="A541">
        <v>2012</v>
      </c>
      <c r="B541" t="s">
        <v>151</v>
      </c>
      <c r="C541" t="s">
        <v>117</v>
      </c>
      <c r="D541">
        <v>422621</v>
      </c>
      <c r="E541">
        <v>295828.66606170603</v>
      </c>
      <c r="F541">
        <v>0</v>
      </c>
      <c r="G541">
        <v>1.769509981851179</v>
      </c>
      <c r="H541">
        <v>295830.43557168782</v>
      </c>
      <c r="I541">
        <f t="shared" si="13"/>
        <v>0</v>
      </c>
    </row>
    <row r="542" spans="1:9" x14ac:dyDescent="0.2">
      <c r="A542">
        <v>2012</v>
      </c>
      <c r="B542" t="s">
        <v>152</v>
      </c>
      <c r="C542" t="s">
        <v>114</v>
      </c>
      <c r="D542">
        <v>138374</v>
      </c>
      <c r="E542">
        <v>90306.823956442822</v>
      </c>
      <c r="F542">
        <v>0</v>
      </c>
      <c r="G542">
        <v>134.2014519056261</v>
      </c>
      <c r="H542">
        <v>90441.025408348447</v>
      </c>
      <c r="I542">
        <f t="shared" si="13"/>
        <v>0</v>
      </c>
    </row>
    <row r="543" spans="1:9" x14ac:dyDescent="0.2">
      <c r="A543">
        <v>2012</v>
      </c>
      <c r="B543" t="s">
        <v>153</v>
      </c>
      <c r="C543" t="s">
        <v>115</v>
      </c>
      <c r="D543">
        <v>98090</v>
      </c>
      <c r="E543">
        <v>30702.940108892919</v>
      </c>
      <c r="F543">
        <v>14962.740471869331</v>
      </c>
      <c r="G543">
        <v>0</v>
      </c>
      <c r="H543">
        <v>45665.680580762237</v>
      </c>
      <c r="I543">
        <f t="shared" si="13"/>
        <v>0</v>
      </c>
    </row>
    <row r="544" spans="1:9" x14ac:dyDescent="0.2">
      <c r="A544">
        <v>2012</v>
      </c>
      <c r="B544" t="s">
        <v>154</v>
      </c>
      <c r="C544" t="s">
        <v>118</v>
      </c>
      <c r="D544">
        <v>3072381</v>
      </c>
      <c r="E544">
        <v>2446204.8638838469</v>
      </c>
      <c r="F544">
        <v>0</v>
      </c>
      <c r="G544">
        <v>24148.384754990919</v>
      </c>
      <c r="H544">
        <v>2470353.2486388381</v>
      </c>
      <c r="I544">
        <f t="shared" si="13"/>
        <v>0</v>
      </c>
    </row>
    <row r="545" spans="1:9" x14ac:dyDescent="0.2">
      <c r="A545">
        <v>2012</v>
      </c>
      <c r="B545" t="s">
        <v>155</v>
      </c>
      <c r="C545" t="s">
        <v>116</v>
      </c>
      <c r="D545">
        <v>359648</v>
      </c>
      <c r="E545">
        <v>189074.43738656989</v>
      </c>
      <c r="F545">
        <v>16364.65517241379</v>
      </c>
      <c r="G545">
        <v>0</v>
      </c>
      <c r="H545">
        <v>205439.09255898371</v>
      </c>
      <c r="I545">
        <f t="shared" si="13"/>
        <v>0</v>
      </c>
    </row>
    <row r="546" spans="1:9" x14ac:dyDescent="0.2">
      <c r="A546">
        <v>2012</v>
      </c>
      <c r="B546" t="s">
        <v>156</v>
      </c>
      <c r="C546" t="s">
        <v>115</v>
      </c>
      <c r="D546">
        <v>19426</v>
      </c>
      <c r="E546">
        <v>127.83121597096191</v>
      </c>
      <c r="F546">
        <v>14776.352087114339</v>
      </c>
      <c r="G546">
        <v>0</v>
      </c>
      <c r="H546">
        <v>14904.183303085299</v>
      </c>
      <c r="I546">
        <f t="shared" si="13"/>
        <v>0</v>
      </c>
    </row>
    <row r="547" spans="1:9" x14ac:dyDescent="0.2">
      <c r="A547">
        <v>2012</v>
      </c>
      <c r="B547" t="s">
        <v>157</v>
      </c>
      <c r="C547" t="s">
        <v>118</v>
      </c>
      <c r="D547">
        <v>2244472</v>
      </c>
      <c r="E547">
        <v>1583102.0871143369</v>
      </c>
      <c r="F547">
        <v>0</v>
      </c>
      <c r="G547">
        <v>1426.2341197822141</v>
      </c>
      <c r="H547">
        <v>1584528.3212341201</v>
      </c>
      <c r="I547">
        <f t="shared" si="13"/>
        <v>0</v>
      </c>
    </row>
    <row r="548" spans="1:9" x14ac:dyDescent="0.2">
      <c r="A548">
        <v>2012</v>
      </c>
      <c r="B548" t="s">
        <v>158</v>
      </c>
      <c r="C548" t="s">
        <v>116</v>
      </c>
      <c r="D548">
        <v>1442546</v>
      </c>
      <c r="E548">
        <v>868597.12341197813</v>
      </c>
      <c r="F548">
        <v>85617.323049001803</v>
      </c>
      <c r="G548">
        <v>440.66243194192373</v>
      </c>
      <c r="H548">
        <v>954655.10889292194</v>
      </c>
      <c r="I548">
        <f t="shared" si="13"/>
        <v>0</v>
      </c>
    </row>
    <row r="549" spans="1:9" x14ac:dyDescent="0.2">
      <c r="A549">
        <v>2012</v>
      </c>
      <c r="B549" t="s">
        <v>159</v>
      </c>
      <c r="C549" t="s">
        <v>117</v>
      </c>
      <c r="D549">
        <v>56518</v>
      </c>
      <c r="E549">
        <v>50638.275862068956</v>
      </c>
      <c r="F549">
        <v>0</v>
      </c>
      <c r="G549">
        <v>2.840290381125226</v>
      </c>
      <c r="H549">
        <v>50641.116152450079</v>
      </c>
      <c r="I549">
        <f t="shared" si="13"/>
        <v>0</v>
      </c>
    </row>
    <row r="550" spans="1:9" x14ac:dyDescent="0.2">
      <c r="A550">
        <v>2012</v>
      </c>
      <c r="B550" t="s">
        <v>160</v>
      </c>
      <c r="C550" t="s">
        <v>118</v>
      </c>
      <c r="D550">
        <v>2071326</v>
      </c>
      <c r="E550">
        <v>1354204.7822141559</v>
      </c>
      <c r="F550">
        <v>5063.2214156079854</v>
      </c>
      <c r="G550">
        <v>5762.9128856624311</v>
      </c>
      <c r="H550">
        <v>1365030.916515426</v>
      </c>
      <c r="I550">
        <f t="shared" si="13"/>
        <v>0</v>
      </c>
    </row>
    <row r="551" spans="1:9" x14ac:dyDescent="0.2">
      <c r="A551">
        <v>2012</v>
      </c>
      <c r="B551" t="s">
        <v>161</v>
      </c>
      <c r="C551" t="s">
        <v>118</v>
      </c>
      <c r="D551">
        <v>3161808</v>
      </c>
      <c r="E551">
        <v>2609154.1560798539</v>
      </c>
      <c r="F551">
        <v>0</v>
      </c>
      <c r="G551">
        <v>430.35390199637021</v>
      </c>
      <c r="H551">
        <v>2609584.5099818511</v>
      </c>
      <c r="I551">
        <f t="shared" si="13"/>
        <v>0</v>
      </c>
    </row>
    <row r="552" spans="1:9" x14ac:dyDescent="0.2">
      <c r="A552">
        <v>2012</v>
      </c>
      <c r="B552" t="s">
        <v>162</v>
      </c>
      <c r="C552" t="s">
        <v>114</v>
      </c>
      <c r="D552">
        <v>829289</v>
      </c>
      <c r="E552">
        <v>412495.60798548092</v>
      </c>
      <c r="F552">
        <v>0</v>
      </c>
      <c r="G552">
        <v>60.735027223230489</v>
      </c>
      <c r="H552">
        <v>412556.34301270411</v>
      </c>
      <c r="I552">
        <f t="shared" si="13"/>
        <v>0</v>
      </c>
    </row>
    <row r="553" spans="1:9" x14ac:dyDescent="0.2">
      <c r="A553">
        <v>2012</v>
      </c>
      <c r="B553" t="s">
        <v>163</v>
      </c>
      <c r="C553" t="s">
        <v>116</v>
      </c>
      <c r="D553">
        <v>699127</v>
      </c>
      <c r="E553">
        <v>527169.35571687832</v>
      </c>
      <c r="F553">
        <v>0</v>
      </c>
      <c r="G553">
        <v>1002.6950998185119</v>
      </c>
      <c r="H553">
        <v>528172.05081669684</v>
      </c>
      <c r="I553">
        <f t="shared" si="13"/>
        <v>0</v>
      </c>
    </row>
    <row r="554" spans="1:9" x14ac:dyDescent="0.2">
      <c r="A554">
        <v>2012</v>
      </c>
      <c r="B554" t="s">
        <v>164</v>
      </c>
      <c r="C554" t="s">
        <v>117</v>
      </c>
      <c r="D554">
        <v>271933</v>
      </c>
      <c r="E554">
        <v>195412.4500907441</v>
      </c>
      <c r="F554">
        <v>0</v>
      </c>
      <c r="G554">
        <v>0</v>
      </c>
      <c r="H554">
        <v>195412.4500907441</v>
      </c>
      <c r="I554">
        <f t="shared" si="13"/>
        <v>0</v>
      </c>
    </row>
    <row r="555" spans="1:9" x14ac:dyDescent="0.2">
      <c r="A555">
        <v>2012</v>
      </c>
      <c r="B555" t="s">
        <v>165</v>
      </c>
      <c r="C555" t="s">
        <v>114</v>
      </c>
      <c r="D555">
        <v>737002</v>
      </c>
      <c r="E555">
        <v>481680.45372050809</v>
      </c>
      <c r="F555">
        <v>0</v>
      </c>
      <c r="G555">
        <v>3.9564428312159712</v>
      </c>
      <c r="H555">
        <v>481684.41016333929</v>
      </c>
      <c r="I555">
        <f t="shared" si="13"/>
        <v>0</v>
      </c>
    </row>
    <row r="556" spans="1:9" x14ac:dyDescent="0.2">
      <c r="A556">
        <v>2012</v>
      </c>
      <c r="B556" t="s">
        <v>166</v>
      </c>
      <c r="C556" t="s">
        <v>117</v>
      </c>
      <c r="D556">
        <v>428337</v>
      </c>
      <c r="E556">
        <v>304161.37931034481</v>
      </c>
      <c r="F556">
        <v>0</v>
      </c>
      <c r="G556">
        <v>8.3756805807622499</v>
      </c>
      <c r="H556">
        <v>304169.75499092549</v>
      </c>
      <c r="I556">
        <f t="shared" si="13"/>
        <v>0</v>
      </c>
    </row>
    <row r="557" spans="1:9" x14ac:dyDescent="0.2">
      <c r="A557">
        <v>2012</v>
      </c>
      <c r="B557" t="s">
        <v>167</v>
      </c>
      <c r="C557" t="s">
        <v>114</v>
      </c>
      <c r="D557">
        <v>1834926</v>
      </c>
      <c r="E557">
        <v>1005908.91107078</v>
      </c>
      <c r="F557">
        <v>0</v>
      </c>
      <c r="G557">
        <v>288.14882032667879</v>
      </c>
      <c r="H557">
        <v>1006197.059891107</v>
      </c>
      <c r="I557">
        <f t="shared" si="13"/>
        <v>0</v>
      </c>
    </row>
    <row r="558" spans="1:9" x14ac:dyDescent="0.2">
      <c r="A558">
        <v>2012</v>
      </c>
      <c r="B558" t="s">
        <v>168</v>
      </c>
      <c r="C558" t="s">
        <v>117</v>
      </c>
      <c r="D558">
        <v>267332</v>
      </c>
      <c r="E558">
        <v>148438.5390199637</v>
      </c>
      <c r="F558">
        <v>0</v>
      </c>
      <c r="G558">
        <v>1.388384754990925</v>
      </c>
      <c r="H558">
        <v>148439.92740471871</v>
      </c>
      <c r="I558">
        <f t="shared" si="13"/>
        <v>0</v>
      </c>
    </row>
    <row r="559" spans="1:9" x14ac:dyDescent="0.2">
      <c r="A559">
        <v>2012</v>
      </c>
      <c r="B559" t="s">
        <v>169</v>
      </c>
      <c r="C559" t="s">
        <v>116</v>
      </c>
      <c r="D559">
        <v>178076</v>
      </c>
      <c r="E559">
        <v>131606.0435571688</v>
      </c>
      <c r="F559">
        <v>283.81125226860252</v>
      </c>
      <c r="G559">
        <v>0</v>
      </c>
      <c r="H559">
        <v>131889.85480943741</v>
      </c>
      <c r="I559">
        <f t="shared" si="13"/>
        <v>0</v>
      </c>
    </row>
    <row r="560" spans="1:9" x14ac:dyDescent="0.2">
      <c r="A560">
        <v>2012</v>
      </c>
      <c r="B560" t="s">
        <v>170</v>
      </c>
      <c r="C560" t="s">
        <v>115</v>
      </c>
      <c r="D560">
        <v>3233</v>
      </c>
      <c r="E560">
        <v>1938.720508166969</v>
      </c>
      <c r="F560">
        <v>217.2141560798548</v>
      </c>
      <c r="G560">
        <v>0</v>
      </c>
      <c r="H560">
        <v>2155.934664246824</v>
      </c>
      <c r="I560">
        <f t="shared" si="13"/>
        <v>0</v>
      </c>
    </row>
    <row r="561" spans="1:9" x14ac:dyDescent="0.2">
      <c r="A561">
        <v>2012</v>
      </c>
      <c r="B561" t="s">
        <v>171</v>
      </c>
      <c r="C561" t="s">
        <v>115</v>
      </c>
      <c r="D561">
        <v>44841</v>
      </c>
      <c r="E561">
        <v>25697.304900181491</v>
      </c>
      <c r="F561">
        <v>1033.9836660617059</v>
      </c>
      <c r="G561">
        <v>0</v>
      </c>
      <c r="H561">
        <v>26731.288566243191</v>
      </c>
      <c r="I561">
        <f t="shared" si="13"/>
        <v>0</v>
      </c>
    </row>
    <row r="562" spans="1:9" x14ac:dyDescent="0.2">
      <c r="A562">
        <v>2012</v>
      </c>
      <c r="B562" t="s">
        <v>172</v>
      </c>
      <c r="C562" t="s">
        <v>114</v>
      </c>
      <c r="D562">
        <v>416495</v>
      </c>
      <c r="E562">
        <v>279353.75680580758</v>
      </c>
      <c r="F562">
        <v>0</v>
      </c>
      <c r="G562">
        <v>43.566243194192367</v>
      </c>
      <c r="H562">
        <v>279397.32304900192</v>
      </c>
      <c r="I562">
        <f t="shared" si="13"/>
        <v>0</v>
      </c>
    </row>
    <row r="563" spans="1:9" x14ac:dyDescent="0.2">
      <c r="A563">
        <v>2012</v>
      </c>
      <c r="B563" t="s">
        <v>173</v>
      </c>
      <c r="C563" t="s">
        <v>114</v>
      </c>
      <c r="D563">
        <v>488837</v>
      </c>
      <c r="E563">
        <v>279277.66787658801</v>
      </c>
      <c r="F563">
        <v>0</v>
      </c>
      <c r="G563">
        <v>1.560798548094374</v>
      </c>
      <c r="H563">
        <v>279279.22867513611</v>
      </c>
      <c r="I563">
        <f t="shared" si="13"/>
        <v>0</v>
      </c>
    </row>
    <row r="564" spans="1:9" x14ac:dyDescent="0.2">
      <c r="A564">
        <v>2012</v>
      </c>
      <c r="B564" t="s">
        <v>174</v>
      </c>
      <c r="C564" t="s">
        <v>116</v>
      </c>
      <c r="D564">
        <v>522176</v>
      </c>
      <c r="E564">
        <v>194410.92558983661</v>
      </c>
      <c r="F564">
        <v>0</v>
      </c>
      <c r="G564">
        <v>219040.03629764059</v>
      </c>
      <c r="H564">
        <v>413450.96188747732</v>
      </c>
      <c r="I564">
        <f t="shared" si="13"/>
        <v>0</v>
      </c>
    </row>
    <row r="565" spans="1:9" x14ac:dyDescent="0.2">
      <c r="A565">
        <v>2012</v>
      </c>
      <c r="B565" t="s">
        <v>175</v>
      </c>
      <c r="C565" t="s">
        <v>116</v>
      </c>
      <c r="D565">
        <v>63104</v>
      </c>
      <c r="E565">
        <v>38027.150635208709</v>
      </c>
      <c r="F565">
        <v>13.43012704174229</v>
      </c>
      <c r="G565">
        <v>0</v>
      </c>
      <c r="H565">
        <v>38040.580762250451</v>
      </c>
      <c r="I565">
        <f t="shared" si="13"/>
        <v>0</v>
      </c>
    </row>
    <row r="566" spans="1:9" x14ac:dyDescent="0.2">
      <c r="A566">
        <v>2012</v>
      </c>
      <c r="B566" t="s">
        <v>176</v>
      </c>
      <c r="C566" t="s">
        <v>115</v>
      </c>
      <c r="D566">
        <v>13740</v>
      </c>
      <c r="E566">
        <v>6781.479128856623</v>
      </c>
      <c r="F566">
        <v>0</v>
      </c>
      <c r="G566">
        <v>0</v>
      </c>
      <c r="H566">
        <v>6781.479128856623</v>
      </c>
      <c r="I566">
        <f t="shared" si="13"/>
        <v>0</v>
      </c>
    </row>
    <row r="567" spans="1:9" x14ac:dyDescent="0.2">
      <c r="A567">
        <v>2012</v>
      </c>
      <c r="B567" t="s">
        <v>177</v>
      </c>
      <c r="C567" t="s">
        <v>116</v>
      </c>
      <c r="D567">
        <v>451153</v>
      </c>
      <c r="E567">
        <v>279410.50816696911</v>
      </c>
      <c r="F567">
        <v>0</v>
      </c>
      <c r="G567">
        <v>6936.8965517241377</v>
      </c>
      <c r="H567">
        <v>286347.40471869317</v>
      </c>
      <c r="I567">
        <f t="shared" si="13"/>
        <v>0</v>
      </c>
    </row>
    <row r="568" spans="1:9" x14ac:dyDescent="0.2">
      <c r="A568">
        <v>2012</v>
      </c>
      <c r="B568" t="s">
        <v>178</v>
      </c>
      <c r="C568" t="s">
        <v>115</v>
      </c>
      <c r="D568">
        <v>54991</v>
      </c>
      <c r="E568">
        <v>32196.597096188751</v>
      </c>
      <c r="F568">
        <v>0</v>
      </c>
      <c r="G568">
        <v>0.99818511796733211</v>
      </c>
      <c r="H568">
        <v>32197.59528130672</v>
      </c>
      <c r="I568">
        <f t="shared" si="13"/>
        <v>0</v>
      </c>
    </row>
    <row r="569" spans="1:9" x14ac:dyDescent="0.2">
      <c r="A569">
        <v>2012</v>
      </c>
      <c r="B569" t="s">
        <v>179</v>
      </c>
      <c r="C569" t="s">
        <v>118</v>
      </c>
      <c r="D569">
        <v>834960</v>
      </c>
      <c r="E569">
        <v>702516.56987295824</v>
      </c>
      <c r="F569">
        <v>0</v>
      </c>
      <c r="G569">
        <v>428.06715063520869</v>
      </c>
      <c r="H569">
        <v>702944.63702359342</v>
      </c>
      <c r="I569">
        <f t="shared" si="13"/>
        <v>0</v>
      </c>
    </row>
    <row r="570" spans="1:9" x14ac:dyDescent="0.2">
      <c r="A570">
        <v>2012</v>
      </c>
      <c r="B570" t="s">
        <v>180</v>
      </c>
      <c r="C570" t="s">
        <v>116</v>
      </c>
      <c r="D570">
        <v>204987</v>
      </c>
      <c r="E570">
        <v>138282.30490018151</v>
      </c>
      <c r="F570">
        <v>2264.1197822141562</v>
      </c>
      <c r="G570">
        <v>432.64065335753168</v>
      </c>
      <c r="H570">
        <v>140979.0653357532</v>
      </c>
      <c r="I570">
        <f t="shared" si="13"/>
        <v>0</v>
      </c>
    </row>
    <row r="571" spans="1:9" x14ac:dyDescent="0.2">
      <c r="A571">
        <v>2012</v>
      </c>
      <c r="B571" t="s">
        <v>181</v>
      </c>
      <c r="C571" t="s">
        <v>116</v>
      </c>
      <c r="D571">
        <v>73023</v>
      </c>
      <c r="E571">
        <v>113441.42468239561</v>
      </c>
      <c r="F571">
        <v>0</v>
      </c>
      <c r="G571">
        <v>0</v>
      </c>
      <c r="H571">
        <v>113441.42468239561</v>
      </c>
      <c r="I571">
        <f t="shared" si="13"/>
        <v>0</v>
      </c>
    </row>
    <row r="572" spans="1:9" x14ac:dyDescent="0.2">
      <c r="A572">
        <v>2011</v>
      </c>
      <c r="B572" t="s">
        <v>125</v>
      </c>
      <c r="C572" t="s">
        <v>114</v>
      </c>
      <c r="D572">
        <v>1525761</v>
      </c>
      <c r="E572">
        <v>989421.91470054432</v>
      </c>
      <c r="F572">
        <v>0</v>
      </c>
      <c r="G572">
        <v>393.68421052631572</v>
      </c>
      <c r="H572">
        <v>989815.59891107061</v>
      </c>
      <c r="I572">
        <f t="shared" si="13"/>
        <v>0</v>
      </c>
    </row>
    <row r="573" spans="1:9" x14ac:dyDescent="0.2">
      <c r="A573">
        <v>2011</v>
      </c>
      <c r="B573" t="s">
        <v>126</v>
      </c>
      <c r="C573" t="s">
        <v>115</v>
      </c>
      <c r="D573">
        <v>1169</v>
      </c>
      <c r="E573">
        <v>1230.6533575317601</v>
      </c>
      <c r="F573">
        <v>350.81669691470051</v>
      </c>
      <c r="G573">
        <v>0</v>
      </c>
      <c r="H573">
        <v>1581.4700544464611</v>
      </c>
      <c r="I573">
        <f t="shared" si="13"/>
        <v>0</v>
      </c>
    </row>
    <row r="574" spans="1:9" x14ac:dyDescent="0.2">
      <c r="A574">
        <v>2011</v>
      </c>
      <c r="B574" t="s">
        <v>127</v>
      </c>
      <c r="C574" t="s">
        <v>115</v>
      </c>
      <c r="D574">
        <v>36876</v>
      </c>
      <c r="E574">
        <v>27651.025408348451</v>
      </c>
      <c r="F574">
        <v>0</v>
      </c>
      <c r="G574">
        <v>1.960072595281307</v>
      </c>
      <c r="H574">
        <v>27652.985480943731</v>
      </c>
      <c r="I574">
        <f t="shared" si="13"/>
        <v>0</v>
      </c>
    </row>
    <row r="575" spans="1:9" x14ac:dyDescent="0.2">
      <c r="A575">
        <v>2011</v>
      </c>
      <c r="B575" t="s">
        <v>128</v>
      </c>
      <c r="C575" t="s">
        <v>116</v>
      </c>
      <c r="D575">
        <v>220826</v>
      </c>
      <c r="E575">
        <v>168952.35934664239</v>
      </c>
      <c r="F575">
        <v>0</v>
      </c>
      <c r="G575">
        <v>0</v>
      </c>
      <c r="H575">
        <v>168952.35934664239</v>
      </c>
      <c r="I575">
        <f t="shared" si="13"/>
        <v>0</v>
      </c>
    </row>
    <row r="576" spans="1:9" x14ac:dyDescent="0.2">
      <c r="A576">
        <v>2011</v>
      </c>
      <c r="B576" t="s">
        <v>129</v>
      </c>
      <c r="C576" t="s">
        <v>115</v>
      </c>
      <c r="D576">
        <v>45540</v>
      </c>
      <c r="E576">
        <v>32144.81851179673</v>
      </c>
      <c r="F576">
        <v>0</v>
      </c>
      <c r="G576">
        <v>0</v>
      </c>
      <c r="H576">
        <v>32144.81851179673</v>
      </c>
      <c r="I576">
        <f t="shared" si="13"/>
        <v>0</v>
      </c>
    </row>
    <row r="577" spans="1:9" x14ac:dyDescent="0.2">
      <c r="A577">
        <v>2011</v>
      </c>
      <c r="B577" t="s">
        <v>130</v>
      </c>
      <c r="C577" t="s">
        <v>116</v>
      </c>
      <c r="D577">
        <v>21379</v>
      </c>
      <c r="E577">
        <v>19272.214156079852</v>
      </c>
      <c r="F577">
        <v>0</v>
      </c>
      <c r="G577">
        <v>0</v>
      </c>
      <c r="H577">
        <v>19272.214156079852</v>
      </c>
      <c r="I577">
        <f t="shared" si="13"/>
        <v>0</v>
      </c>
    </row>
    <row r="578" spans="1:9" x14ac:dyDescent="0.2">
      <c r="A578">
        <v>2011</v>
      </c>
      <c r="B578" t="s">
        <v>131</v>
      </c>
      <c r="C578" t="s">
        <v>114</v>
      </c>
      <c r="D578">
        <v>1060420</v>
      </c>
      <c r="E578">
        <v>611529.3738656987</v>
      </c>
      <c r="F578">
        <v>0</v>
      </c>
      <c r="G578">
        <v>0.95281306715063518</v>
      </c>
      <c r="H578">
        <v>611530.32667876582</v>
      </c>
      <c r="I578">
        <f t="shared" si="13"/>
        <v>0</v>
      </c>
    </row>
    <row r="579" spans="1:9" x14ac:dyDescent="0.2">
      <c r="A579">
        <v>2011</v>
      </c>
      <c r="B579" t="s">
        <v>132</v>
      </c>
      <c r="C579" t="s">
        <v>117</v>
      </c>
      <c r="D579">
        <v>28155</v>
      </c>
      <c r="E579">
        <v>21.333938294010888</v>
      </c>
      <c r="F579">
        <v>16915.60798548094</v>
      </c>
      <c r="G579">
        <v>0</v>
      </c>
      <c r="H579">
        <v>16936.94192377495</v>
      </c>
      <c r="I579">
        <f t="shared" ref="I579:I642" si="14">SUM(E579:G579)-H579</f>
        <v>0</v>
      </c>
    </row>
    <row r="580" spans="1:9" x14ac:dyDescent="0.2">
      <c r="A580">
        <v>2011</v>
      </c>
      <c r="B580" t="s">
        <v>133</v>
      </c>
      <c r="C580" t="s">
        <v>115</v>
      </c>
      <c r="D580">
        <v>181143</v>
      </c>
      <c r="E580">
        <v>82668.557168784027</v>
      </c>
      <c r="F580">
        <v>41765.925589836661</v>
      </c>
      <c r="G580">
        <v>0</v>
      </c>
      <c r="H580">
        <v>124434.4827586207</v>
      </c>
      <c r="I580">
        <f t="shared" si="14"/>
        <v>0</v>
      </c>
    </row>
    <row r="581" spans="1:9" x14ac:dyDescent="0.2">
      <c r="A581">
        <v>2011</v>
      </c>
      <c r="B581" t="s">
        <v>134</v>
      </c>
      <c r="C581" t="s">
        <v>116</v>
      </c>
      <c r="D581">
        <v>939567</v>
      </c>
      <c r="E581">
        <v>614366.9419237749</v>
      </c>
      <c r="F581">
        <v>0</v>
      </c>
      <c r="G581">
        <v>49.791288566243189</v>
      </c>
      <c r="H581">
        <v>614416.73321234109</v>
      </c>
      <c r="I581">
        <f t="shared" si="14"/>
        <v>0</v>
      </c>
    </row>
    <row r="582" spans="1:9" x14ac:dyDescent="0.2">
      <c r="A582">
        <v>2011</v>
      </c>
      <c r="B582" t="s">
        <v>135</v>
      </c>
      <c r="C582" t="s">
        <v>116</v>
      </c>
      <c r="D582">
        <v>28312</v>
      </c>
      <c r="E582">
        <v>17033.003629764062</v>
      </c>
      <c r="F582">
        <v>0</v>
      </c>
      <c r="G582">
        <v>0</v>
      </c>
      <c r="H582">
        <v>17033.003629764062</v>
      </c>
      <c r="I582">
        <f t="shared" si="14"/>
        <v>0</v>
      </c>
    </row>
    <row r="583" spans="1:9" x14ac:dyDescent="0.2">
      <c r="A583">
        <v>2011</v>
      </c>
      <c r="B583" t="s">
        <v>136</v>
      </c>
      <c r="C583" t="s">
        <v>117</v>
      </c>
      <c r="D583">
        <v>135606</v>
      </c>
      <c r="E583">
        <v>57100.036297640647</v>
      </c>
      <c r="F583">
        <v>22758.874773139742</v>
      </c>
      <c r="G583">
        <v>0</v>
      </c>
      <c r="H583">
        <v>79858.911070780392</v>
      </c>
      <c r="I583">
        <f t="shared" si="14"/>
        <v>0</v>
      </c>
    </row>
    <row r="584" spans="1:9" x14ac:dyDescent="0.2">
      <c r="A584">
        <v>2011</v>
      </c>
      <c r="B584" t="s">
        <v>137</v>
      </c>
      <c r="C584" t="s">
        <v>118</v>
      </c>
      <c r="D584">
        <v>176095</v>
      </c>
      <c r="E584">
        <v>193909.1470054446</v>
      </c>
      <c r="F584">
        <v>0</v>
      </c>
      <c r="G584">
        <v>0</v>
      </c>
      <c r="H584">
        <v>193909.1470054446</v>
      </c>
      <c r="I584">
        <f t="shared" si="14"/>
        <v>0</v>
      </c>
    </row>
    <row r="585" spans="1:9" x14ac:dyDescent="0.2">
      <c r="A585">
        <v>2011</v>
      </c>
      <c r="B585" t="s">
        <v>138</v>
      </c>
      <c r="C585" t="s">
        <v>115</v>
      </c>
      <c r="D585">
        <v>18550</v>
      </c>
      <c r="E585">
        <v>23255.372050816692</v>
      </c>
      <c r="F585">
        <v>815.78947368421041</v>
      </c>
      <c r="G585">
        <v>0</v>
      </c>
      <c r="H585">
        <v>24071.161524500902</v>
      </c>
      <c r="I585">
        <f t="shared" si="14"/>
        <v>0</v>
      </c>
    </row>
    <row r="586" spans="1:9" x14ac:dyDescent="0.2">
      <c r="A586">
        <v>2011</v>
      </c>
      <c r="B586" t="s">
        <v>139</v>
      </c>
      <c r="C586" t="s">
        <v>116</v>
      </c>
      <c r="D586">
        <v>845995</v>
      </c>
      <c r="E586">
        <v>686945.94373865693</v>
      </c>
      <c r="F586">
        <v>0</v>
      </c>
      <c r="G586">
        <v>39.246823956442817</v>
      </c>
      <c r="H586">
        <v>686985.19056261342</v>
      </c>
      <c r="I586">
        <f t="shared" si="14"/>
        <v>0</v>
      </c>
    </row>
    <row r="587" spans="1:9" x14ac:dyDescent="0.2">
      <c r="A587">
        <v>2011</v>
      </c>
      <c r="B587" t="s">
        <v>140</v>
      </c>
      <c r="C587" t="s">
        <v>116</v>
      </c>
      <c r="D587">
        <v>150146</v>
      </c>
      <c r="E587">
        <v>91725.771324863876</v>
      </c>
      <c r="F587">
        <v>0</v>
      </c>
      <c r="G587">
        <v>0</v>
      </c>
      <c r="H587">
        <v>91725.771324863876</v>
      </c>
      <c r="I587">
        <f t="shared" si="14"/>
        <v>0</v>
      </c>
    </row>
    <row r="588" spans="1:9" x14ac:dyDescent="0.2">
      <c r="A588">
        <v>2011</v>
      </c>
      <c r="B588" t="s">
        <v>141</v>
      </c>
      <c r="C588" t="s">
        <v>117</v>
      </c>
      <c r="D588">
        <v>64998</v>
      </c>
      <c r="E588">
        <v>37064.283121597087</v>
      </c>
      <c r="F588">
        <v>0</v>
      </c>
      <c r="G588">
        <v>0</v>
      </c>
      <c r="H588">
        <v>37064.283121597087</v>
      </c>
      <c r="I588">
        <f t="shared" si="14"/>
        <v>0</v>
      </c>
    </row>
    <row r="589" spans="1:9" x14ac:dyDescent="0.2">
      <c r="A589">
        <v>2011</v>
      </c>
      <c r="B589" t="s">
        <v>142</v>
      </c>
      <c r="C589" t="s">
        <v>115</v>
      </c>
      <c r="D589">
        <v>34116</v>
      </c>
      <c r="E589">
        <v>17981.424682395638</v>
      </c>
      <c r="F589">
        <v>231.47005444646101</v>
      </c>
      <c r="G589">
        <v>0</v>
      </c>
      <c r="H589">
        <v>18212.8947368421</v>
      </c>
      <c r="I589">
        <f t="shared" si="14"/>
        <v>0</v>
      </c>
    </row>
    <row r="590" spans="1:9" x14ac:dyDescent="0.2">
      <c r="A590">
        <v>2011</v>
      </c>
      <c r="B590" t="s">
        <v>143</v>
      </c>
      <c r="C590" t="s">
        <v>118</v>
      </c>
      <c r="D590">
        <v>9881070</v>
      </c>
      <c r="E590">
        <v>7471527.4773139739</v>
      </c>
      <c r="F590">
        <v>0</v>
      </c>
      <c r="G590">
        <v>476535.89836660621</v>
      </c>
      <c r="H590">
        <v>7948063.3756805798</v>
      </c>
      <c r="I590">
        <f t="shared" si="14"/>
        <v>0</v>
      </c>
    </row>
    <row r="591" spans="1:9" x14ac:dyDescent="0.2">
      <c r="A591">
        <v>2011</v>
      </c>
      <c r="B591" t="s">
        <v>144</v>
      </c>
      <c r="C591" t="s">
        <v>116</v>
      </c>
      <c r="D591">
        <v>151257</v>
      </c>
      <c r="E591">
        <v>101177.10526315789</v>
      </c>
      <c r="F591">
        <v>0</v>
      </c>
      <c r="G591">
        <v>0</v>
      </c>
      <c r="H591">
        <v>101177.10526315789</v>
      </c>
      <c r="I591">
        <f t="shared" si="14"/>
        <v>0</v>
      </c>
    </row>
    <row r="592" spans="1:9" x14ac:dyDescent="0.2">
      <c r="A592">
        <v>2011</v>
      </c>
      <c r="B592" t="s">
        <v>145</v>
      </c>
      <c r="C592" t="s">
        <v>114</v>
      </c>
      <c r="D592">
        <v>254069</v>
      </c>
      <c r="E592">
        <v>158361.41560798549</v>
      </c>
      <c r="F592">
        <v>0</v>
      </c>
      <c r="G592">
        <v>16.179673321234119</v>
      </c>
      <c r="H592">
        <v>158377.59528130671</v>
      </c>
      <c r="I592">
        <f t="shared" si="14"/>
        <v>0</v>
      </c>
    </row>
    <row r="593" spans="1:9" x14ac:dyDescent="0.2">
      <c r="A593">
        <v>2011</v>
      </c>
      <c r="B593" t="s">
        <v>146</v>
      </c>
      <c r="C593" t="s">
        <v>115</v>
      </c>
      <c r="D593">
        <v>18251</v>
      </c>
      <c r="E593">
        <v>11914.37386569873</v>
      </c>
      <c r="F593">
        <v>0</v>
      </c>
      <c r="G593">
        <v>0</v>
      </c>
      <c r="H593">
        <v>11914.37386569873</v>
      </c>
      <c r="I593">
        <f t="shared" si="14"/>
        <v>0</v>
      </c>
    </row>
    <row r="594" spans="1:9" x14ac:dyDescent="0.2">
      <c r="A594">
        <v>2011</v>
      </c>
      <c r="B594" t="s">
        <v>147</v>
      </c>
      <c r="C594" t="s">
        <v>117</v>
      </c>
      <c r="D594">
        <v>87483</v>
      </c>
      <c r="E594">
        <v>46219.609800362967</v>
      </c>
      <c r="F594">
        <v>0</v>
      </c>
      <c r="G594">
        <v>0</v>
      </c>
      <c r="H594">
        <v>46219.609800362967</v>
      </c>
      <c r="I594">
        <f t="shared" si="14"/>
        <v>0</v>
      </c>
    </row>
    <row r="595" spans="1:9" x14ac:dyDescent="0.2">
      <c r="A595">
        <v>2011</v>
      </c>
      <c r="B595" t="s">
        <v>148</v>
      </c>
      <c r="C595" t="s">
        <v>116</v>
      </c>
      <c r="D595">
        <v>259419</v>
      </c>
      <c r="E595">
        <v>190423.7295825771</v>
      </c>
      <c r="F595">
        <v>0</v>
      </c>
      <c r="G595">
        <v>2399.3738656987289</v>
      </c>
      <c r="H595">
        <v>192823.10344827591</v>
      </c>
      <c r="I595">
        <f t="shared" si="14"/>
        <v>0</v>
      </c>
    </row>
    <row r="596" spans="1:9" x14ac:dyDescent="0.2">
      <c r="A596">
        <v>2011</v>
      </c>
      <c r="B596" t="s">
        <v>149</v>
      </c>
      <c r="C596" t="s">
        <v>115</v>
      </c>
      <c r="D596">
        <v>9718</v>
      </c>
      <c r="E596">
        <v>13.78402903811252</v>
      </c>
      <c r="F596">
        <v>5626.5698729582573</v>
      </c>
      <c r="G596">
        <v>0</v>
      </c>
      <c r="H596">
        <v>5640.35390199637</v>
      </c>
      <c r="I596">
        <f t="shared" si="14"/>
        <v>0</v>
      </c>
    </row>
    <row r="597" spans="1:9" x14ac:dyDescent="0.2">
      <c r="A597">
        <v>2011</v>
      </c>
      <c r="B597" t="s">
        <v>150</v>
      </c>
      <c r="C597" t="s">
        <v>115</v>
      </c>
      <c r="D597">
        <v>14331</v>
      </c>
      <c r="E597">
        <v>19438.012704174231</v>
      </c>
      <c r="F597">
        <v>463.67513611615237</v>
      </c>
      <c r="G597">
        <v>0</v>
      </c>
      <c r="H597">
        <v>19901.687840290379</v>
      </c>
      <c r="I597">
        <f t="shared" si="14"/>
        <v>0</v>
      </c>
    </row>
    <row r="598" spans="1:9" x14ac:dyDescent="0.2">
      <c r="A598">
        <v>2011</v>
      </c>
      <c r="B598" t="s">
        <v>151</v>
      </c>
      <c r="C598" t="s">
        <v>117</v>
      </c>
      <c r="D598">
        <v>416644</v>
      </c>
      <c r="E598">
        <v>296673.16696914699</v>
      </c>
      <c r="F598">
        <v>0</v>
      </c>
      <c r="G598">
        <v>2.3411978221415608</v>
      </c>
      <c r="H598">
        <v>296675.50816696911</v>
      </c>
      <c r="I598">
        <f t="shared" si="14"/>
        <v>0</v>
      </c>
    </row>
    <row r="599" spans="1:9" x14ac:dyDescent="0.2">
      <c r="A599">
        <v>2011</v>
      </c>
      <c r="B599" t="s">
        <v>152</v>
      </c>
      <c r="C599" t="s">
        <v>114</v>
      </c>
      <c r="D599">
        <v>136893</v>
      </c>
      <c r="E599">
        <v>96366.823956442822</v>
      </c>
      <c r="F599">
        <v>0</v>
      </c>
      <c r="G599">
        <v>49.364791288566238</v>
      </c>
      <c r="H599">
        <v>96416.188747731387</v>
      </c>
      <c r="I599">
        <f t="shared" si="14"/>
        <v>0</v>
      </c>
    </row>
    <row r="600" spans="1:9" x14ac:dyDescent="0.2">
      <c r="A600">
        <v>2011</v>
      </c>
      <c r="B600" t="s">
        <v>153</v>
      </c>
      <c r="C600" t="s">
        <v>115</v>
      </c>
      <c r="D600">
        <v>98689</v>
      </c>
      <c r="E600">
        <v>45899.373865698733</v>
      </c>
      <c r="F600">
        <v>15250.70780399274</v>
      </c>
      <c r="G600">
        <v>0</v>
      </c>
      <c r="H600">
        <v>61150.081669691463</v>
      </c>
      <c r="I600">
        <f t="shared" si="14"/>
        <v>0</v>
      </c>
    </row>
    <row r="601" spans="1:9" x14ac:dyDescent="0.2">
      <c r="A601">
        <v>2011</v>
      </c>
      <c r="B601" t="s">
        <v>154</v>
      </c>
      <c r="C601" t="s">
        <v>118</v>
      </c>
      <c r="D601">
        <v>3037205</v>
      </c>
      <c r="E601">
        <v>2467547.5589836659</v>
      </c>
      <c r="F601">
        <v>0</v>
      </c>
      <c r="G601">
        <v>23680.880217785849</v>
      </c>
      <c r="H601">
        <v>2491228.4392014518</v>
      </c>
      <c r="I601">
        <f t="shared" si="14"/>
        <v>0</v>
      </c>
    </row>
    <row r="602" spans="1:9" x14ac:dyDescent="0.2">
      <c r="A602">
        <v>2011</v>
      </c>
      <c r="B602" t="s">
        <v>155</v>
      </c>
      <c r="C602" t="s">
        <v>116</v>
      </c>
      <c r="D602">
        <v>354247</v>
      </c>
      <c r="E602">
        <v>191476.71506352091</v>
      </c>
      <c r="F602">
        <v>16236.243194192381</v>
      </c>
      <c r="G602">
        <v>14.93647912885662</v>
      </c>
      <c r="H602">
        <v>207727.89473684211</v>
      </c>
      <c r="I602">
        <f t="shared" si="14"/>
        <v>0</v>
      </c>
    </row>
    <row r="603" spans="1:9" x14ac:dyDescent="0.2">
      <c r="A603">
        <v>2011</v>
      </c>
      <c r="B603" t="s">
        <v>156</v>
      </c>
      <c r="C603" t="s">
        <v>115</v>
      </c>
      <c r="D603">
        <v>19859</v>
      </c>
      <c r="E603">
        <v>143.35753176043559</v>
      </c>
      <c r="F603">
        <v>15763.85662431942</v>
      </c>
      <c r="G603">
        <v>0</v>
      </c>
      <c r="H603">
        <v>15907.21415607985</v>
      </c>
      <c r="I603">
        <f t="shared" si="14"/>
        <v>0</v>
      </c>
    </row>
    <row r="604" spans="1:9" x14ac:dyDescent="0.2">
      <c r="A604">
        <v>2011</v>
      </c>
      <c r="B604" t="s">
        <v>157</v>
      </c>
      <c r="C604" t="s">
        <v>118</v>
      </c>
      <c r="D604">
        <v>2215620</v>
      </c>
      <c r="E604">
        <v>1585674.836660617</v>
      </c>
      <c r="F604">
        <v>0</v>
      </c>
      <c r="G604">
        <v>1839.6188747731401</v>
      </c>
      <c r="H604">
        <v>1587514.4555353899</v>
      </c>
      <c r="I604">
        <f t="shared" si="14"/>
        <v>0</v>
      </c>
    </row>
    <row r="605" spans="1:9" x14ac:dyDescent="0.2">
      <c r="A605">
        <v>2011</v>
      </c>
      <c r="B605" t="s">
        <v>158</v>
      </c>
      <c r="C605" t="s">
        <v>116</v>
      </c>
      <c r="D605">
        <v>1429528</v>
      </c>
      <c r="E605">
        <v>900123.52087114332</v>
      </c>
      <c r="F605">
        <v>133347.9673321234</v>
      </c>
      <c r="G605">
        <v>383.87477313974591</v>
      </c>
      <c r="H605">
        <v>1033855.362976406</v>
      </c>
      <c r="I605">
        <f t="shared" si="14"/>
        <v>0</v>
      </c>
    </row>
    <row r="606" spans="1:9" x14ac:dyDescent="0.2">
      <c r="A606">
        <v>2011</v>
      </c>
      <c r="B606" t="s">
        <v>159</v>
      </c>
      <c r="C606" t="s">
        <v>117</v>
      </c>
      <c r="D606">
        <v>55723</v>
      </c>
      <c r="E606">
        <v>47603.457350272227</v>
      </c>
      <c r="F606">
        <v>0</v>
      </c>
      <c r="G606">
        <v>0</v>
      </c>
      <c r="H606">
        <v>47603.457350272227</v>
      </c>
      <c r="I606">
        <f t="shared" si="14"/>
        <v>0</v>
      </c>
    </row>
    <row r="607" spans="1:9" x14ac:dyDescent="0.2">
      <c r="A607">
        <v>2011</v>
      </c>
      <c r="B607" t="s">
        <v>160</v>
      </c>
      <c r="C607" t="s">
        <v>118</v>
      </c>
      <c r="D607">
        <v>2055250</v>
      </c>
      <c r="E607">
        <v>1411170.7350272229</v>
      </c>
      <c r="F607">
        <v>4972.8039927404716</v>
      </c>
      <c r="G607">
        <v>12637.268602540829</v>
      </c>
      <c r="H607">
        <v>1428780.8076225049</v>
      </c>
      <c r="I607">
        <f t="shared" si="14"/>
        <v>0</v>
      </c>
    </row>
    <row r="608" spans="1:9" x14ac:dyDescent="0.2">
      <c r="A608">
        <v>2011</v>
      </c>
      <c r="B608" t="s">
        <v>161</v>
      </c>
      <c r="C608" t="s">
        <v>118</v>
      </c>
      <c r="D608">
        <v>3127603</v>
      </c>
      <c r="E608">
        <v>2763278.9382940112</v>
      </c>
      <c r="F608">
        <v>0</v>
      </c>
      <c r="G608">
        <v>475.69872958257707</v>
      </c>
      <c r="H608">
        <v>2763754.6370235928</v>
      </c>
      <c r="I608">
        <f t="shared" si="14"/>
        <v>0</v>
      </c>
    </row>
    <row r="609" spans="1:9" x14ac:dyDescent="0.2">
      <c r="A609">
        <v>2011</v>
      </c>
      <c r="B609" t="s">
        <v>162</v>
      </c>
      <c r="C609" t="s">
        <v>114</v>
      </c>
      <c r="D609">
        <v>816975</v>
      </c>
      <c r="E609">
        <v>405294.67332123412</v>
      </c>
      <c r="F609">
        <v>0</v>
      </c>
      <c r="G609">
        <v>45.907441016333941</v>
      </c>
      <c r="H609">
        <v>405340.58076225041</v>
      </c>
      <c r="I609">
        <f t="shared" si="14"/>
        <v>0</v>
      </c>
    </row>
    <row r="610" spans="1:9" x14ac:dyDescent="0.2">
      <c r="A610">
        <v>2011</v>
      </c>
      <c r="B610" t="s">
        <v>163</v>
      </c>
      <c r="C610" t="s">
        <v>116</v>
      </c>
      <c r="D610">
        <v>692211</v>
      </c>
      <c r="E610">
        <v>541470.97096188739</v>
      </c>
      <c r="F610">
        <v>3.1851179673321228</v>
      </c>
      <c r="G610">
        <v>397.73139745916512</v>
      </c>
      <c r="H610">
        <v>541871.88747731387</v>
      </c>
      <c r="I610">
        <f t="shared" si="14"/>
        <v>0</v>
      </c>
    </row>
    <row r="611" spans="1:9" x14ac:dyDescent="0.2">
      <c r="A611">
        <v>2011</v>
      </c>
      <c r="B611" t="s">
        <v>164</v>
      </c>
      <c r="C611" t="s">
        <v>117</v>
      </c>
      <c r="D611">
        <v>269958</v>
      </c>
      <c r="E611">
        <v>207781.89655172409</v>
      </c>
      <c r="F611">
        <v>0</v>
      </c>
      <c r="G611">
        <v>0</v>
      </c>
      <c r="H611">
        <v>207781.89655172409</v>
      </c>
      <c r="I611">
        <f t="shared" si="14"/>
        <v>0</v>
      </c>
    </row>
    <row r="612" spans="1:9" x14ac:dyDescent="0.2">
      <c r="A612">
        <v>2011</v>
      </c>
      <c r="B612" t="s">
        <v>165</v>
      </c>
      <c r="C612" t="s">
        <v>114</v>
      </c>
      <c r="D612">
        <v>726732</v>
      </c>
      <c r="E612">
        <v>470288.53901996359</v>
      </c>
      <c r="F612">
        <v>0</v>
      </c>
      <c r="G612">
        <v>12.867513611615241</v>
      </c>
      <c r="H612">
        <v>470301.40653357533</v>
      </c>
      <c r="I612">
        <f t="shared" si="14"/>
        <v>0</v>
      </c>
    </row>
    <row r="613" spans="1:9" x14ac:dyDescent="0.2">
      <c r="A613">
        <v>2011</v>
      </c>
      <c r="B613" t="s">
        <v>166</v>
      </c>
      <c r="C613" t="s">
        <v>117</v>
      </c>
      <c r="D613">
        <v>424984</v>
      </c>
      <c r="E613">
        <v>298754.26497277681</v>
      </c>
      <c r="F613">
        <v>0</v>
      </c>
      <c r="G613">
        <v>0</v>
      </c>
      <c r="H613">
        <v>298754.26497277681</v>
      </c>
      <c r="I613">
        <f t="shared" si="14"/>
        <v>0</v>
      </c>
    </row>
    <row r="614" spans="1:9" x14ac:dyDescent="0.2">
      <c r="A614">
        <v>2011</v>
      </c>
      <c r="B614" t="s">
        <v>167</v>
      </c>
      <c r="C614" t="s">
        <v>114</v>
      </c>
      <c r="D614">
        <v>1806087</v>
      </c>
      <c r="E614">
        <v>1021992.205081669</v>
      </c>
      <c r="F614">
        <v>0</v>
      </c>
      <c r="G614">
        <v>663.53901996370234</v>
      </c>
      <c r="H614">
        <v>1022655.744101633</v>
      </c>
      <c r="I614">
        <f t="shared" si="14"/>
        <v>0</v>
      </c>
    </row>
    <row r="615" spans="1:9" x14ac:dyDescent="0.2">
      <c r="A615">
        <v>2011</v>
      </c>
      <c r="B615" t="s">
        <v>168</v>
      </c>
      <c r="C615" t="s">
        <v>117</v>
      </c>
      <c r="D615">
        <v>265295</v>
      </c>
      <c r="E615">
        <v>149621.93284936479</v>
      </c>
      <c r="F615">
        <v>0</v>
      </c>
      <c r="G615">
        <v>0</v>
      </c>
      <c r="H615">
        <v>149621.93284936479</v>
      </c>
      <c r="I615">
        <f t="shared" si="14"/>
        <v>0</v>
      </c>
    </row>
    <row r="616" spans="1:9" x14ac:dyDescent="0.2">
      <c r="A616">
        <v>2011</v>
      </c>
      <c r="B616" t="s">
        <v>169</v>
      </c>
      <c r="C616" t="s">
        <v>116</v>
      </c>
      <c r="D616">
        <v>177879</v>
      </c>
      <c r="E616">
        <v>138910.21778584391</v>
      </c>
      <c r="F616">
        <v>0</v>
      </c>
      <c r="G616">
        <v>1.02540834845735</v>
      </c>
      <c r="H616">
        <v>138911.24319419239</v>
      </c>
      <c r="I616">
        <f t="shared" si="14"/>
        <v>0</v>
      </c>
    </row>
    <row r="617" spans="1:9" x14ac:dyDescent="0.2">
      <c r="A617">
        <v>2011</v>
      </c>
      <c r="B617" t="s">
        <v>170</v>
      </c>
      <c r="C617" t="s">
        <v>115</v>
      </c>
      <c r="D617">
        <v>3241</v>
      </c>
      <c r="E617">
        <v>1926.0707803992741</v>
      </c>
      <c r="F617">
        <v>73.321234119782204</v>
      </c>
      <c r="G617">
        <v>0</v>
      </c>
      <c r="H617">
        <v>1999.3920145190559</v>
      </c>
      <c r="I617">
        <f t="shared" si="14"/>
        <v>0</v>
      </c>
    </row>
    <row r="618" spans="1:9" x14ac:dyDescent="0.2">
      <c r="A618">
        <v>2011</v>
      </c>
      <c r="B618" t="s">
        <v>171</v>
      </c>
      <c r="C618" t="s">
        <v>115</v>
      </c>
      <c r="D618">
        <v>44964</v>
      </c>
      <c r="E618">
        <v>26813.566243194189</v>
      </c>
      <c r="F618">
        <v>1070.308529945554</v>
      </c>
      <c r="G618">
        <v>0</v>
      </c>
      <c r="H618">
        <v>27883.874773139742</v>
      </c>
      <c r="I618">
        <f t="shared" si="14"/>
        <v>0</v>
      </c>
    </row>
    <row r="619" spans="1:9" x14ac:dyDescent="0.2">
      <c r="A619">
        <v>2011</v>
      </c>
      <c r="B619" t="s">
        <v>172</v>
      </c>
      <c r="C619" t="s">
        <v>114</v>
      </c>
      <c r="D619">
        <v>413023</v>
      </c>
      <c r="E619">
        <v>283810.81669691473</v>
      </c>
      <c r="F619">
        <v>0</v>
      </c>
      <c r="G619">
        <v>29.6551724137931</v>
      </c>
      <c r="H619">
        <v>283840.47186932852</v>
      </c>
      <c r="I619">
        <f t="shared" si="14"/>
        <v>0</v>
      </c>
    </row>
    <row r="620" spans="1:9" x14ac:dyDescent="0.2">
      <c r="A620">
        <v>2011</v>
      </c>
      <c r="B620" t="s">
        <v>173</v>
      </c>
      <c r="C620" t="s">
        <v>114</v>
      </c>
      <c r="D620">
        <v>486076</v>
      </c>
      <c r="E620">
        <v>296676.21597096178</v>
      </c>
      <c r="F620">
        <v>0</v>
      </c>
      <c r="G620">
        <v>1.814882032667877</v>
      </c>
      <c r="H620">
        <v>296678.03085299447</v>
      </c>
      <c r="I620">
        <f t="shared" si="14"/>
        <v>0</v>
      </c>
    </row>
    <row r="621" spans="1:9" x14ac:dyDescent="0.2">
      <c r="A621">
        <v>2011</v>
      </c>
      <c r="B621" t="s">
        <v>174</v>
      </c>
      <c r="C621" t="s">
        <v>116</v>
      </c>
      <c r="D621">
        <v>518035</v>
      </c>
      <c r="E621">
        <v>188162.4319419238</v>
      </c>
      <c r="F621">
        <v>0</v>
      </c>
      <c r="G621">
        <v>217253.62976406529</v>
      </c>
      <c r="H621">
        <v>405416.06170598912</v>
      </c>
      <c r="I621">
        <f t="shared" si="14"/>
        <v>0</v>
      </c>
    </row>
    <row r="622" spans="1:9" x14ac:dyDescent="0.2">
      <c r="A622">
        <v>2011</v>
      </c>
      <c r="B622" t="s">
        <v>175</v>
      </c>
      <c r="C622" t="s">
        <v>116</v>
      </c>
      <c r="D622">
        <v>63295</v>
      </c>
      <c r="E622">
        <v>185693.4392014519</v>
      </c>
      <c r="F622">
        <v>0</v>
      </c>
      <c r="G622">
        <v>0</v>
      </c>
      <c r="H622">
        <v>185693.4392014519</v>
      </c>
      <c r="I622">
        <f t="shared" si="14"/>
        <v>0</v>
      </c>
    </row>
    <row r="623" spans="1:9" x14ac:dyDescent="0.2">
      <c r="A623">
        <v>2011</v>
      </c>
      <c r="B623" t="s">
        <v>176</v>
      </c>
      <c r="C623" t="s">
        <v>115</v>
      </c>
      <c r="D623">
        <v>13751</v>
      </c>
      <c r="E623">
        <v>7025.2994555353898</v>
      </c>
      <c r="F623">
        <v>0</v>
      </c>
      <c r="G623">
        <v>0</v>
      </c>
      <c r="H623">
        <v>7025.2994555353898</v>
      </c>
      <c r="I623">
        <f t="shared" si="14"/>
        <v>0</v>
      </c>
    </row>
    <row r="624" spans="1:9" x14ac:dyDescent="0.2">
      <c r="A624">
        <v>2011</v>
      </c>
      <c r="B624" t="s">
        <v>177</v>
      </c>
      <c r="C624" t="s">
        <v>116</v>
      </c>
      <c r="D624">
        <v>445960</v>
      </c>
      <c r="E624">
        <v>283105.66243194189</v>
      </c>
      <c r="F624">
        <v>0</v>
      </c>
      <c r="G624">
        <v>8099.2831215970946</v>
      </c>
      <c r="H624">
        <v>291204.94555353897</v>
      </c>
      <c r="I624">
        <f t="shared" si="14"/>
        <v>0</v>
      </c>
    </row>
    <row r="625" spans="1:9" x14ac:dyDescent="0.2">
      <c r="A625">
        <v>2011</v>
      </c>
      <c r="B625" t="s">
        <v>178</v>
      </c>
      <c r="C625" t="s">
        <v>115</v>
      </c>
      <c r="D625">
        <v>55259</v>
      </c>
      <c r="E625">
        <v>34206.225045372048</v>
      </c>
      <c r="F625">
        <v>0</v>
      </c>
      <c r="G625">
        <v>0.94373865698729575</v>
      </c>
      <c r="H625">
        <v>34207.168784029032</v>
      </c>
      <c r="I625">
        <f t="shared" si="14"/>
        <v>0</v>
      </c>
    </row>
    <row r="626" spans="1:9" x14ac:dyDescent="0.2">
      <c r="A626">
        <v>2011</v>
      </c>
      <c r="B626" t="s">
        <v>179</v>
      </c>
      <c r="C626" t="s">
        <v>118</v>
      </c>
      <c r="D626">
        <v>829960</v>
      </c>
      <c r="E626">
        <v>698388.83847549907</v>
      </c>
      <c r="F626">
        <v>0</v>
      </c>
      <c r="G626">
        <v>115.4264972776769</v>
      </c>
      <c r="H626">
        <v>698504.26497277676</v>
      </c>
      <c r="I626">
        <f t="shared" si="14"/>
        <v>0</v>
      </c>
    </row>
    <row r="627" spans="1:9" x14ac:dyDescent="0.2">
      <c r="A627">
        <v>2011</v>
      </c>
      <c r="B627" t="s">
        <v>180</v>
      </c>
      <c r="C627" t="s">
        <v>116</v>
      </c>
      <c r="D627">
        <v>203156</v>
      </c>
      <c r="E627">
        <v>134512.33212341199</v>
      </c>
      <c r="F627">
        <v>1877.9401088929219</v>
      </c>
      <c r="G627">
        <v>523.76588021778582</v>
      </c>
      <c r="H627">
        <v>136914.03811252271</v>
      </c>
      <c r="I627">
        <f t="shared" si="14"/>
        <v>0</v>
      </c>
    </row>
    <row r="628" spans="1:9" x14ac:dyDescent="0.2">
      <c r="A628">
        <v>2011</v>
      </c>
      <c r="B628" t="s">
        <v>181</v>
      </c>
      <c r="C628" t="s">
        <v>116</v>
      </c>
      <c r="D628">
        <v>72635</v>
      </c>
      <c r="E628">
        <v>116535.01814882029</v>
      </c>
      <c r="F628">
        <v>0</v>
      </c>
      <c r="G628">
        <v>0</v>
      </c>
      <c r="H628">
        <v>116535.01814882029</v>
      </c>
      <c r="I628">
        <f t="shared" si="14"/>
        <v>0</v>
      </c>
    </row>
    <row r="629" spans="1:9" x14ac:dyDescent="0.2">
      <c r="A629">
        <v>2010</v>
      </c>
      <c r="B629" t="s">
        <v>125</v>
      </c>
      <c r="C629" t="s">
        <v>114</v>
      </c>
      <c r="D629">
        <v>1510271</v>
      </c>
      <c r="E629">
        <v>1045665.970961887</v>
      </c>
      <c r="F629">
        <v>0</v>
      </c>
      <c r="G629">
        <v>1152.268602540835</v>
      </c>
      <c r="H629">
        <v>1046818.239564428</v>
      </c>
      <c r="I629">
        <f t="shared" si="14"/>
        <v>0</v>
      </c>
    </row>
    <row r="630" spans="1:9" x14ac:dyDescent="0.2">
      <c r="A630">
        <v>2010</v>
      </c>
      <c r="B630" t="s">
        <v>126</v>
      </c>
      <c r="C630" t="s">
        <v>115</v>
      </c>
      <c r="D630">
        <v>1175</v>
      </c>
      <c r="E630">
        <v>1080.698729582577</v>
      </c>
      <c r="F630">
        <v>411.34301270417421</v>
      </c>
      <c r="G630">
        <v>0</v>
      </c>
      <c r="H630">
        <v>1492.0417422867511</v>
      </c>
      <c r="I630">
        <f t="shared" si="14"/>
        <v>0</v>
      </c>
    </row>
    <row r="631" spans="1:9" x14ac:dyDescent="0.2">
      <c r="A631">
        <v>2010</v>
      </c>
      <c r="B631" t="s">
        <v>127</v>
      </c>
      <c r="C631" t="s">
        <v>115</v>
      </c>
      <c r="D631">
        <v>38091</v>
      </c>
      <c r="E631">
        <v>29047.196007259521</v>
      </c>
      <c r="F631">
        <v>0</v>
      </c>
      <c r="G631">
        <v>1.261343012704174</v>
      </c>
      <c r="H631">
        <v>29048.457350272231</v>
      </c>
      <c r="I631">
        <f t="shared" si="14"/>
        <v>0</v>
      </c>
    </row>
    <row r="632" spans="1:9" x14ac:dyDescent="0.2">
      <c r="A632">
        <v>2010</v>
      </c>
      <c r="B632" t="s">
        <v>128</v>
      </c>
      <c r="C632" t="s">
        <v>116</v>
      </c>
      <c r="D632">
        <v>220000</v>
      </c>
      <c r="E632">
        <v>167845.3629764065</v>
      </c>
      <c r="F632">
        <v>0</v>
      </c>
      <c r="G632">
        <v>0</v>
      </c>
      <c r="H632">
        <v>167845.3629764065</v>
      </c>
      <c r="I632">
        <f t="shared" si="14"/>
        <v>0</v>
      </c>
    </row>
    <row r="633" spans="1:9" x14ac:dyDescent="0.2">
      <c r="A633">
        <v>2010</v>
      </c>
      <c r="B633" t="s">
        <v>129</v>
      </c>
      <c r="C633" t="s">
        <v>115</v>
      </c>
      <c r="D633">
        <v>45578</v>
      </c>
      <c r="E633">
        <v>33073.15789473684</v>
      </c>
      <c r="F633">
        <v>0</v>
      </c>
      <c r="G633">
        <v>0</v>
      </c>
      <c r="H633">
        <v>33073.15789473684</v>
      </c>
      <c r="I633">
        <f t="shared" si="14"/>
        <v>0</v>
      </c>
    </row>
    <row r="634" spans="1:9" x14ac:dyDescent="0.2">
      <c r="A634">
        <v>2010</v>
      </c>
      <c r="B634" t="s">
        <v>130</v>
      </c>
      <c r="C634" t="s">
        <v>116</v>
      </c>
      <c r="D634">
        <v>21419</v>
      </c>
      <c r="E634">
        <v>20383.130671506351</v>
      </c>
      <c r="F634">
        <v>0</v>
      </c>
      <c r="G634">
        <v>0</v>
      </c>
      <c r="H634">
        <v>20383.130671506351</v>
      </c>
      <c r="I634">
        <f t="shared" si="14"/>
        <v>0</v>
      </c>
    </row>
    <row r="635" spans="1:9" x14ac:dyDescent="0.2">
      <c r="A635">
        <v>2010</v>
      </c>
      <c r="B635" t="s">
        <v>131</v>
      </c>
      <c r="C635" t="s">
        <v>114</v>
      </c>
      <c r="D635">
        <v>1049025</v>
      </c>
      <c r="E635">
        <v>652325.04537205072</v>
      </c>
      <c r="F635">
        <v>0</v>
      </c>
      <c r="G635">
        <v>1.8693284936479131</v>
      </c>
      <c r="H635">
        <v>652326.91470054432</v>
      </c>
      <c r="I635">
        <f t="shared" si="14"/>
        <v>0</v>
      </c>
    </row>
    <row r="636" spans="1:9" x14ac:dyDescent="0.2">
      <c r="A636">
        <v>2010</v>
      </c>
      <c r="B636" t="s">
        <v>132</v>
      </c>
      <c r="C636" t="s">
        <v>117</v>
      </c>
      <c r="D636">
        <v>28610</v>
      </c>
      <c r="E636">
        <v>102.059891107078</v>
      </c>
      <c r="F636">
        <v>16535.390199637019</v>
      </c>
      <c r="G636">
        <v>0</v>
      </c>
      <c r="H636">
        <v>16637.4500907441</v>
      </c>
      <c r="I636">
        <f t="shared" si="14"/>
        <v>0</v>
      </c>
    </row>
    <row r="637" spans="1:9" x14ac:dyDescent="0.2">
      <c r="A637">
        <v>2010</v>
      </c>
      <c r="B637" t="s">
        <v>133</v>
      </c>
      <c r="C637" t="s">
        <v>115</v>
      </c>
      <c r="D637">
        <v>181058</v>
      </c>
      <c r="E637">
        <v>79287.005444646085</v>
      </c>
      <c r="F637">
        <v>39864.482758620688</v>
      </c>
      <c r="G637">
        <v>0</v>
      </c>
      <c r="H637">
        <v>119151.4882032668</v>
      </c>
      <c r="I637">
        <f t="shared" si="14"/>
        <v>0</v>
      </c>
    </row>
    <row r="638" spans="1:9" x14ac:dyDescent="0.2">
      <c r="A638">
        <v>2010</v>
      </c>
      <c r="B638" t="s">
        <v>134</v>
      </c>
      <c r="C638" t="s">
        <v>116</v>
      </c>
      <c r="D638">
        <v>930450</v>
      </c>
      <c r="E638">
        <v>621186.95099818509</v>
      </c>
      <c r="F638">
        <v>0</v>
      </c>
      <c r="G638">
        <v>9.9727767695099807</v>
      </c>
      <c r="H638">
        <v>621196.92377495463</v>
      </c>
      <c r="I638">
        <f t="shared" si="14"/>
        <v>0</v>
      </c>
    </row>
    <row r="639" spans="1:9" x14ac:dyDescent="0.2">
      <c r="A639">
        <v>2010</v>
      </c>
      <c r="B639" t="s">
        <v>135</v>
      </c>
      <c r="C639" t="s">
        <v>116</v>
      </c>
      <c r="D639">
        <v>28122</v>
      </c>
      <c r="E639">
        <v>17884.201451905621</v>
      </c>
      <c r="F639">
        <v>0</v>
      </c>
      <c r="G639">
        <v>0</v>
      </c>
      <c r="H639">
        <v>17884.201451905621</v>
      </c>
      <c r="I639">
        <f t="shared" si="14"/>
        <v>0</v>
      </c>
    </row>
    <row r="640" spans="1:9" x14ac:dyDescent="0.2">
      <c r="A640">
        <v>2010</v>
      </c>
      <c r="B640" t="s">
        <v>136</v>
      </c>
      <c r="C640" t="s">
        <v>117</v>
      </c>
      <c r="D640">
        <v>134623</v>
      </c>
      <c r="E640">
        <v>58634.836660617053</v>
      </c>
      <c r="F640">
        <v>22995.662431941921</v>
      </c>
      <c r="G640">
        <v>1.31578947368421</v>
      </c>
      <c r="H640">
        <v>81631.814882032661</v>
      </c>
      <c r="I640">
        <f t="shared" si="14"/>
        <v>0</v>
      </c>
    </row>
    <row r="641" spans="1:9" x14ac:dyDescent="0.2">
      <c r="A641">
        <v>2010</v>
      </c>
      <c r="B641" t="s">
        <v>137</v>
      </c>
      <c r="C641" t="s">
        <v>118</v>
      </c>
      <c r="D641">
        <v>174528</v>
      </c>
      <c r="E641">
        <v>219786.03448275861</v>
      </c>
      <c r="F641">
        <v>0</v>
      </c>
      <c r="G641">
        <v>0</v>
      </c>
      <c r="H641">
        <v>219786.03448275861</v>
      </c>
      <c r="I641">
        <f t="shared" si="14"/>
        <v>0</v>
      </c>
    </row>
    <row r="642" spans="1:9" x14ac:dyDescent="0.2">
      <c r="A642">
        <v>2010</v>
      </c>
      <c r="B642" t="s">
        <v>138</v>
      </c>
      <c r="C642" t="s">
        <v>115</v>
      </c>
      <c r="D642">
        <v>18546</v>
      </c>
      <c r="E642">
        <v>22378.5390199637</v>
      </c>
      <c r="F642">
        <v>769.9455535390199</v>
      </c>
      <c r="G642">
        <v>0</v>
      </c>
      <c r="H642">
        <v>23148.484573502719</v>
      </c>
      <c r="I642">
        <f t="shared" si="14"/>
        <v>0</v>
      </c>
    </row>
    <row r="643" spans="1:9" x14ac:dyDescent="0.2">
      <c r="A643">
        <v>2010</v>
      </c>
      <c r="B643" t="s">
        <v>139</v>
      </c>
      <c r="C643" t="s">
        <v>116</v>
      </c>
      <c r="D643">
        <v>839631</v>
      </c>
      <c r="E643">
        <v>683708.9564428312</v>
      </c>
      <c r="F643">
        <v>0</v>
      </c>
      <c r="G643">
        <v>0</v>
      </c>
      <c r="H643">
        <v>683708.9564428312</v>
      </c>
      <c r="I643">
        <f t="shared" ref="I643:I706" si="15">SUM(E643:G643)-H643</f>
        <v>0</v>
      </c>
    </row>
    <row r="644" spans="1:9" x14ac:dyDescent="0.2">
      <c r="A644">
        <v>2010</v>
      </c>
      <c r="B644" t="s">
        <v>140</v>
      </c>
      <c r="C644" t="s">
        <v>116</v>
      </c>
      <c r="D644">
        <v>152982</v>
      </c>
      <c r="E644">
        <v>87775.344827586188</v>
      </c>
      <c r="F644">
        <v>0</v>
      </c>
      <c r="G644">
        <v>0</v>
      </c>
      <c r="H644">
        <v>87775.344827586188</v>
      </c>
      <c r="I644">
        <f t="shared" si="15"/>
        <v>0</v>
      </c>
    </row>
    <row r="645" spans="1:9" x14ac:dyDescent="0.2">
      <c r="A645">
        <v>2010</v>
      </c>
      <c r="B645" t="s">
        <v>141</v>
      </c>
      <c r="C645" t="s">
        <v>117</v>
      </c>
      <c r="D645">
        <v>64665</v>
      </c>
      <c r="E645">
        <v>37339.364791288557</v>
      </c>
      <c r="F645">
        <v>0</v>
      </c>
      <c r="G645">
        <v>0</v>
      </c>
      <c r="H645">
        <v>37339.364791288557</v>
      </c>
      <c r="I645">
        <f t="shared" si="15"/>
        <v>0</v>
      </c>
    </row>
    <row r="646" spans="1:9" x14ac:dyDescent="0.2">
      <c r="A646">
        <v>2010</v>
      </c>
      <c r="B646" t="s">
        <v>142</v>
      </c>
      <c r="C646" t="s">
        <v>115</v>
      </c>
      <c r="D646">
        <v>34895</v>
      </c>
      <c r="E646">
        <v>18046.66061705989</v>
      </c>
      <c r="F646">
        <v>0</v>
      </c>
      <c r="G646">
        <v>0</v>
      </c>
      <c r="H646">
        <v>18046.66061705989</v>
      </c>
      <c r="I646">
        <f t="shared" si="15"/>
        <v>0</v>
      </c>
    </row>
    <row r="647" spans="1:9" x14ac:dyDescent="0.2">
      <c r="A647">
        <v>2010</v>
      </c>
      <c r="B647" t="s">
        <v>143</v>
      </c>
      <c r="C647" t="s">
        <v>118</v>
      </c>
      <c r="D647">
        <v>9818605</v>
      </c>
      <c r="E647">
        <v>7499336.4156079851</v>
      </c>
      <c r="F647">
        <v>0</v>
      </c>
      <c r="G647">
        <v>489401.74228675128</v>
      </c>
      <c r="H647">
        <v>7988738.1578947362</v>
      </c>
      <c r="I647">
        <f t="shared" si="15"/>
        <v>0</v>
      </c>
    </row>
    <row r="648" spans="1:9" x14ac:dyDescent="0.2">
      <c r="A648">
        <v>2010</v>
      </c>
      <c r="B648" t="s">
        <v>144</v>
      </c>
      <c r="C648" t="s">
        <v>116</v>
      </c>
      <c r="D648">
        <v>150865</v>
      </c>
      <c r="E648">
        <v>107538.7477313975</v>
      </c>
      <c r="F648">
        <v>0</v>
      </c>
      <c r="G648">
        <v>1.043557168784029</v>
      </c>
      <c r="H648">
        <v>107539.79128856619</v>
      </c>
      <c r="I648">
        <f t="shared" si="15"/>
        <v>0</v>
      </c>
    </row>
    <row r="649" spans="1:9" x14ac:dyDescent="0.2">
      <c r="A649">
        <v>2010</v>
      </c>
      <c r="B649" t="s">
        <v>145</v>
      </c>
      <c r="C649" t="s">
        <v>114</v>
      </c>
      <c r="D649">
        <v>252409</v>
      </c>
      <c r="E649">
        <v>163435.6533575317</v>
      </c>
      <c r="F649">
        <v>0</v>
      </c>
      <c r="G649">
        <v>43.901996370235928</v>
      </c>
      <c r="H649">
        <v>163479.55535390199</v>
      </c>
      <c r="I649">
        <f t="shared" si="15"/>
        <v>0</v>
      </c>
    </row>
    <row r="650" spans="1:9" x14ac:dyDescent="0.2">
      <c r="A650">
        <v>2010</v>
      </c>
      <c r="B650" t="s">
        <v>146</v>
      </c>
      <c r="C650" t="s">
        <v>115</v>
      </c>
      <c r="D650">
        <v>18251</v>
      </c>
      <c r="E650">
        <v>10898.121597096189</v>
      </c>
      <c r="F650">
        <v>0</v>
      </c>
      <c r="G650">
        <v>0</v>
      </c>
      <c r="H650">
        <v>10898.121597096189</v>
      </c>
      <c r="I650">
        <f t="shared" si="15"/>
        <v>0</v>
      </c>
    </row>
    <row r="651" spans="1:9" x14ac:dyDescent="0.2">
      <c r="A651">
        <v>2010</v>
      </c>
      <c r="B651" t="s">
        <v>147</v>
      </c>
      <c r="C651" t="s">
        <v>117</v>
      </c>
      <c r="D651">
        <v>87841</v>
      </c>
      <c r="E651">
        <v>44028.666061705982</v>
      </c>
      <c r="F651">
        <v>0</v>
      </c>
      <c r="G651">
        <v>0</v>
      </c>
      <c r="H651">
        <v>44028.666061705982</v>
      </c>
      <c r="I651">
        <f t="shared" si="15"/>
        <v>0</v>
      </c>
    </row>
    <row r="652" spans="1:9" x14ac:dyDescent="0.2">
      <c r="A652">
        <v>2010</v>
      </c>
      <c r="B652" t="s">
        <v>148</v>
      </c>
      <c r="C652" t="s">
        <v>116</v>
      </c>
      <c r="D652">
        <v>255793</v>
      </c>
      <c r="E652">
        <v>192846.19782214149</v>
      </c>
      <c r="F652">
        <v>0</v>
      </c>
      <c r="G652">
        <v>2151.1343012704169</v>
      </c>
      <c r="H652">
        <v>194997.33212341199</v>
      </c>
      <c r="I652">
        <f t="shared" si="15"/>
        <v>0</v>
      </c>
    </row>
    <row r="653" spans="1:9" x14ac:dyDescent="0.2">
      <c r="A653">
        <v>2010</v>
      </c>
      <c r="B653" t="s">
        <v>149</v>
      </c>
      <c r="C653" t="s">
        <v>115</v>
      </c>
      <c r="D653">
        <v>9686</v>
      </c>
      <c r="E653">
        <v>0</v>
      </c>
      <c r="F653">
        <v>5350.6987295825766</v>
      </c>
      <c r="G653">
        <v>0</v>
      </c>
      <c r="H653">
        <v>5350.6987295825766</v>
      </c>
      <c r="I653">
        <f t="shared" si="15"/>
        <v>0</v>
      </c>
    </row>
    <row r="654" spans="1:9" x14ac:dyDescent="0.2">
      <c r="A654">
        <v>2010</v>
      </c>
      <c r="B654" t="s">
        <v>150</v>
      </c>
      <c r="C654" t="s">
        <v>115</v>
      </c>
      <c r="D654">
        <v>14202</v>
      </c>
      <c r="E654">
        <v>18738.07622504537</v>
      </c>
      <c r="F654">
        <v>973.25771324863877</v>
      </c>
      <c r="G654">
        <v>0</v>
      </c>
      <c r="H654">
        <v>19711.33393829401</v>
      </c>
      <c r="I654">
        <f t="shared" si="15"/>
        <v>0</v>
      </c>
    </row>
    <row r="655" spans="1:9" x14ac:dyDescent="0.2">
      <c r="A655">
        <v>2010</v>
      </c>
      <c r="B655" t="s">
        <v>151</v>
      </c>
      <c r="C655" t="s">
        <v>117</v>
      </c>
      <c r="D655">
        <v>415057</v>
      </c>
      <c r="E655">
        <v>313051.85117967328</v>
      </c>
      <c r="F655">
        <v>0</v>
      </c>
      <c r="G655">
        <v>2.5862068965517242</v>
      </c>
      <c r="H655">
        <v>313054.43738656992</v>
      </c>
      <c r="I655">
        <f t="shared" si="15"/>
        <v>0</v>
      </c>
    </row>
    <row r="656" spans="1:9" x14ac:dyDescent="0.2">
      <c r="A656">
        <v>2010</v>
      </c>
      <c r="B656" t="s">
        <v>152</v>
      </c>
      <c r="C656" t="s">
        <v>114</v>
      </c>
      <c r="D656">
        <v>136484</v>
      </c>
      <c r="E656">
        <v>104220.5989110708</v>
      </c>
      <c r="F656">
        <v>0</v>
      </c>
      <c r="G656">
        <v>39.455535390199628</v>
      </c>
      <c r="H656">
        <v>104260.054446461</v>
      </c>
      <c r="I656">
        <f t="shared" si="15"/>
        <v>0</v>
      </c>
    </row>
    <row r="657" spans="1:9" x14ac:dyDescent="0.2">
      <c r="A657">
        <v>2010</v>
      </c>
      <c r="B657" t="s">
        <v>153</v>
      </c>
      <c r="C657" t="s">
        <v>115</v>
      </c>
      <c r="D657">
        <v>98764</v>
      </c>
      <c r="E657">
        <v>48299.210526315786</v>
      </c>
      <c r="F657">
        <v>15463.74773139746</v>
      </c>
      <c r="G657">
        <v>0</v>
      </c>
      <c r="H657">
        <v>63762.958257713253</v>
      </c>
      <c r="I657">
        <f t="shared" si="15"/>
        <v>0</v>
      </c>
    </row>
    <row r="658" spans="1:9" x14ac:dyDescent="0.2">
      <c r="A658">
        <v>2010</v>
      </c>
      <c r="B658" t="s">
        <v>154</v>
      </c>
      <c r="C658" t="s">
        <v>118</v>
      </c>
      <c r="D658">
        <v>3010232</v>
      </c>
      <c r="E658">
        <v>2544295.0725952811</v>
      </c>
      <c r="F658">
        <v>0</v>
      </c>
      <c r="G658">
        <v>27193.566243194189</v>
      </c>
      <c r="H658">
        <v>2571488.6388384751</v>
      </c>
      <c r="I658">
        <f t="shared" si="15"/>
        <v>0</v>
      </c>
    </row>
    <row r="659" spans="1:9" x14ac:dyDescent="0.2">
      <c r="A659">
        <v>2010</v>
      </c>
      <c r="B659" t="s">
        <v>155</v>
      </c>
      <c r="C659" t="s">
        <v>116</v>
      </c>
      <c r="D659">
        <v>348432</v>
      </c>
      <c r="E659">
        <v>198147.0961887477</v>
      </c>
      <c r="F659">
        <v>18022.976406533569</v>
      </c>
      <c r="G659">
        <v>0</v>
      </c>
      <c r="H659">
        <v>216170.07259528129</v>
      </c>
      <c r="I659">
        <f t="shared" si="15"/>
        <v>0</v>
      </c>
    </row>
    <row r="660" spans="1:9" x14ac:dyDescent="0.2">
      <c r="A660">
        <v>2010</v>
      </c>
      <c r="B660" t="s">
        <v>156</v>
      </c>
      <c r="C660" t="s">
        <v>115</v>
      </c>
      <c r="D660">
        <v>20007</v>
      </c>
      <c r="E660">
        <v>32.91288566243194</v>
      </c>
      <c r="F660">
        <v>13755.290381125231</v>
      </c>
      <c r="G660">
        <v>0</v>
      </c>
      <c r="H660">
        <v>13788.203266787659</v>
      </c>
      <c r="I660">
        <f t="shared" si="15"/>
        <v>0</v>
      </c>
    </row>
    <row r="661" spans="1:9" x14ac:dyDescent="0.2">
      <c r="A661">
        <v>2010</v>
      </c>
      <c r="B661" t="s">
        <v>157</v>
      </c>
      <c r="C661" t="s">
        <v>118</v>
      </c>
      <c r="D661">
        <v>2189641</v>
      </c>
      <c r="E661">
        <v>1617954.4283121601</v>
      </c>
      <c r="F661">
        <v>2003.6297640653361</v>
      </c>
      <c r="G661">
        <v>2078.6479128856622</v>
      </c>
      <c r="H661">
        <v>1622036.705989111</v>
      </c>
      <c r="I661">
        <f t="shared" si="15"/>
        <v>0</v>
      </c>
    </row>
    <row r="662" spans="1:9" x14ac:dyDescent="0.2">
      <c r="A662">
        <v>2010</v>
      </c>
      <c r="B662" t="s">
        <v>158</v>
      </c>
      <c r="C662" t="s">
        <v>116</v>
      </c>
      <c r="D662">
        <v>1418788</v>
      </c>
      <c r="E662">
        <v>865746.88747731387</v>
      </c>
      <c r="F662">
        <v>175698.03085299459</v>
      </c>
      <c r="G662">
        <v>322.74954627949182</v>
      </c>
      <c r="H662">
        <v>1041767.6678765879</v>
      </c>
      <c r="I662">
        <f t="shared" si="15"/>
        <v>0</v>
      </c>
    </row>
    <row r="663" spans="1:9" x14ac:dyDescent="0.2">
      <c r="A663">
        <v>2010</v>
      </c>
      <c r="B663" t="s">
        <v>159</v>
      </c>
      <c r="C663" t="s">
        <v>117</v>
      </c>
      <c r="D663">
        <v>55269</v>
      </c>
      <c r="E663">
        <v>47848.466424682403</v>
      </c>
      <c r="F663">
        <v>0</v>
      </c>
      <c r="G663">
        <v>0</v>
      </c>
      <c r="H663">
        <v>47848.466424682403</v>
      </c>
      <c r="I663">
        <f t="shared" si="15"/>
        <v>0</v>
      </c>
    </row>
    <row r="664" spans="1:9" x14ac:dyDescent="0.2">
      <c r="A664">
        <v>2010</v>
      </c>
      <c r="B664" t="s">
        <v>160</v>
      </c>
      <c r="C664" t="s">
        <v>118</v>
      </c>
      <c r="D664">
        <v>2035210</v>
      </c>
      <c r="E664">
        <v>1444203.4664246819</v>
      </c>
      <c r="F664">
        <v>5071.5880217785843</v>
      </c>
      <c r="G664">
        <v>7084.8275862068958</v>
      </c>
      <c r="H664">
        <v>1456359.882032668</v>
      </c>
      <c r="I664">
        <f t="shared" si="15"/>
        <v>0</v>
      </c>
    </row>
    <row r="665" spans="1:9" x14ac:dyDescent="0.2">
      <c r="A665">
        <v>2010</v>
      </c>
      <c r="B665" t="s">
        <v>161</v>
      </c>
      <c r="C665" t="s">
        <v>118</v>
      </c>
      <c r="D665">
        <v>3095313</v>
      </c>
      <c r="E665">
        <v>2710965.326678765</v>
      </c>
      <c r="F665">
        <v>0</v>
      </c>
      <c r="G665">
        <v>438.33030852994551</v>
      </c>
      <c r="H665">
        <v>2711403.656987295</v>
      </c>
      <c r="I665">
        <f t="shared" si="15"/>
        <v>0</v>
      </c>
    </row>
    <row r="666" spans="1:9" x14ac:dyDescent="0.2">
      <c r="A666">
        <v>2010</v>
      </c>
      <c r="B666" t="s">
        <v>162</v>
      </c>
      <c r="C666" t="s">
        <v>114</v>
      </c>
      <c r="D666">
        <v>805235</v>
      </c>
      <c r="E666">
        <v>413186.78765880218</v>
      </c>
      <c r="F666">
        <v>0</v>
      </c>
      <c r="G666">
        <v>53.094373865698721</v>
      </c>
      <c r="H666">
        <v>413239.88203266793</v>
      </c>
      <c r="I666">
        <f t="shared" si="15"/>
        <v>0</v>
      </c>
    </row>
    <row r="667" spans="1:9" x14ac:dyDescent="0.2">
      <c r="A667">
        <v>2010</v>
      </c>
      <c r="B667" t="s">
        <v>163</v>
      </c>
      <c r="C667" t="s">
        <v>116</v>
      </c>
      <c r="D667">
        <v>685306</v>
      </c>
      <c r="E667">
        <v>546115.80762250454</v>
      </c>
      <c r="F667">
        <v>10.535390199637019</v>
      </c>
      <c r="G667">
        <v>708.8294010889291</v>
      </c>
      <c r="H667">
        <v>546835.17241379304</v>
      </c>
      <c r="I667">
        <f t="shared" si="15"/>
        <v>0</v>
      </c>
    </row>
    <row r="668" spans="1:9" x14ac:dyDescent="0.2">
      <c r="A668">
        <v>2010</v>
      </c>
      <c r="B668" t="s">
        <v>164</v>
      </c>
      <c r="C668" t="s">
        <v>117</v>
      </c>
      <c r="D668">
        <v>269637</v>
      </c>
      <c r="E668">
        <v>205977.36842105261</v>
      </c>
      <c r="F668">
        <v>0</v>
      </c>
      <c r="G668">
        <v>0</v>
      </c>
      <c r="H668">
        <v>205977.36842105261</v>
      </c>
      <c r="I668">
        <f t="shared" si="15"/>
        <v>0</v>
      </c>
    </row>
    <row r="669" spans="1:9" x14ac:dyDescent="0.2">
      <c r="A669">
        <v>2010</v>
      </c>
      <c r="B669" t="s">
        <v>165</v>
      </c>
      <c r="C669" t="s">
        <v>114</v>
      </c>
      <c r="D669">
        <v>718451</v>
      </c>
      <c r="E669">
        <v>506012.53176043561</v>
      </c>
      <c r="F669">
        <v>0</v>
      </c>
      <c r="G669">
        <v>1.415607985480944</v>
      </c>
      <c r="H669">
        <v>506013.94736842113</v>
      </c>
      <c r="I669">
        <f t="shared" si="15"/>
        <v>0</v>
      </c>
    </row>
    <row r="670" spans="1:9" x14ac:dyDescent="0.2">
      <c r="A670">
        <v>2010</v>
      </c>
      <c r="B670" t="s">
        <v>166</v>
      </c>
      <c r="C670" t="s">
        <v>117</v>
      </c>
      <c r="D670">
        <v>423895</v>
      </c>
      <c r="E670">
        <v>308293.80217785842</v>
      </c>
      <c r="F670">
        <v>0</v>
      </c>
      <c r="G670">
        <v>0.99818511796733211</v>
      </c>
      <c r="H670">
        <v>308294.80036297638</v>
      </c>
      <c r="I670">
        <f t="shared" si="15"/>
        <v>0</v>
      </c>
    </row>
    <row r="671" spans="1:9" x14ac:dyDescent="0.2">
      <c r="A671">
        <v>2010</v>
      </c>
      <c r="B671" t="s">
        <v>167</v>
      </c>
      <c r="C671" t="s">
        <v>114</v>
      </c>
      <c r="D671">
        <v>1781642</v>
      </c>
      <c r="E671">
        <v>1062326.034482758</v>
      </c>
      <c r="F671">
        <v>0</v>
      </c>
      <c r="G671">
        <v>412.47731397459171</v>
      </c>
      <c r="H671">
        <v>1062738.5117967329</v>
      </c>
      <c r="I671">
        <f t="shared" si="15"/>
        <v>0</v>
      </c>
    </row>
    <row r="672" spans="1:9" x14ac:dyDescent="0.2">
      <c r="A672">
        <v>2010</v>
      </c>
      <c r="B672" t="s">
        <v>168</v>
      </c>
      <c r="C672" t="s">
        <v>117</v>
      </c>
      <c r="D672">
        <v>262382</v>
      </c>
      <c r="E672">
        <v>153847.9673321234</v>
      </c>
      <c r="F672">
        <v>0</v>
      </c>
      <c r="G672">
        <v>0</v>
      </c>
      <c r="H672">
        <v>153847.9673321234</v>
      </c>
      <c r="I672">
        <f t="shared" si="15"/>
        <v>0</v>
      </c>
    </row>
    <row r="673" spans="1:9" x14ac:dyDescent="0.2">
      <c r="A673">
        <v>2010</v>
      </c>
      <c r="B673" t="s">
        <v>169</v>
      </c>
      <c r="C673" t="s">
        <v>116</v>
      </c>
      <c r="D673">
        <v>177223</v>
      </c>
      <c r="E673">
        <v>133508.63883847551</v>
      </c>
      <c r="F673">
        <v>3.411978221415608</v>
      </c>
      <c r="G673">
        <v>0</v>
      </c>
      <c r="H673">
        <v>133512.05081669689</v>
      </c>
      <c r="I673">
        <f t="shared" si="15"/>
        <v>0</v>
      </c>
    </row>
    <row r="674" spans="1:9" x14ac:dyDescent="0.2">
      <c r="A674">
        <v>2010</v>
      </c>
      <c r="B674" t="s">
        <v>170</v>
      </c>
      <c r="C674" t="s">
        <v>115</v>
      </c>
      <c r="D674">
        <v>3240</v>
      </c>
      <c r="E674">
        <v>2322.1415607985482</v>
      </c>
      <c r="F674">
        <v>204.61887477313971</v>
      </c>
      <c r="G674">
        <v>0</v>
      </c>
      <c r="H674">
        <v>2526.760435571688</v>
      </c>
      <c r="I674">
        <f t="shared" si="15"/>
        <v>0</v>
      </c>
    </row>
    <row r="675" spans="1:9" x14ac:dyDescent="0.2">
      <c r="A675">
        <v>2010</v>
      </c>
      <c r="B675" t="s">
        <v>171</v>
      </c>
      <c r="C675" t="s">
        <v>115</v>
      </c>
      <c r="D675">
        <v>44900</v>
      </c>
      <c r="E675">
        <v>26607.459165154261</v>
      </c>
      <c r="F675">
        <v>1357.504537205082</v>
      </c>
      <c r="G675">
        <v>0</v>
      </c>
      <c r="H675">
        <v>27964.963702359339</v>
      </c>
      <c r="I675">
        <f t="shared" si="15"/>
        <v>0</v>
      </c>
    </row>
    <row r="676" spans="1:9" x14ac:dyDescent="0.2">
      <c r="A676">
        <v>2010</v>
      </c>
      <c r="B676" t="s">
        <v>172</v>
      </c>
      <c r="C676" t="s">
        <v>114</v>
      </c>
      <c r="D676">
        <v>413344</v>
      </c>
      <c r="E676">
        <v>297633.60254083481</v>
      </c>
      <c r="F676">
        <v>0</v>
      </c>
      <c r="G676">
        <v>0</v>
      </c>
      <c r="H676">
        <v>297633.60254083481</v>
      </c>
      <c r="I676">
        <f t="shared" si="15"/>
        <v>0</v>
      </c>
    </row>
    <row r="677" spans="1:9" x14ac:dyDescent="0.2">
      <c r="A677">
        <v>2010</v>
      </c>
      <c r="B677" t="s">
        <v>173</v>
      </c>
      <c r="C677" t="s">
        <v>114</v>
      </c>
      <c r="D677">
        <v>483878</v>
      </c>
      <c r="E677">
        <v>329186.18874773139</v>
      </c>
      <c r="F677">
        <v>180.85299455535389</v>
      </c>
      <c r="G677">
        <v>1.887477313974592</v>
      </c>
      <c r="H677">
        <v>329368.92921960069</v>
      </c>
      <c r="I677">
        <f t="shared" si="15"/>
        <v>0</v>
      </c>
    </row>
    <row r="678" spans="1:9" x14ac:dyDescent="0.2">
      <c r="A678">
        <v>2010</v>
      </c>
      <c r="B678" t="s">
        <v>174</v>
      </c>
      <c r="C678" t="s">
        <v>116</v>
      </c>
      <c r="D678">
        <v>514453</v>
      </c>
      <c r="E678">
        <v>197584.41016333929</v>
      </c>
      <c r="F678">
        <v>0</v>
      </c>
      <c r="G678">
        <v>228393.4936479129</v>
      </c>
      <c r="H678">
        <v>425977.90381125221</v>
      </c>
      <c r="I678">
        <f t="shared" si="15"/>
        <v>0</v>
      </c>
    </row>
    <row r="679" spans="1:9" x14ac:dyDescent="0.2">
      <c r="A679">
        <v>2010</v>
      </c>
      <c r="B679" t="s">
        <v>175</v>
      </c>
      <c r="C679" t="s">
        <v>116</v>
      </c>
      <c r="D679">
        <v>63463</v>
      </c>
      <c r="E679">
        <v>61139.872958257707</v>
      </c>
      <c r="F679">
        <v>0</v>
      </c>
      <c r="G679">
        <v>0</v>
      </c>
      <c r="H679">
        <v>61139.872958257707</v>
      </c>
      <c r="I679">
        <f t="shared" si="15"/>
        <v>0</v>
      </c>
    </row>
    <row r="680" spans="1:9" x14ac:dyDescent="0.2">
      <c r="A680">
        <v>2010</v>
      </c>
      <c r="B680" t="s">
        <v>176</v>
      </c>
      <c r="C680" t="s">
        <v>115</v>
      </c>
      <c r="D680">
        <v>13786</v>
      </c>
      <c r="E680">
        <v>6700.1814882032668</v>
      </c>
      <c r="F680">
        <v>0</v>
      </c>
      <c r="G680">
        <v>0</v>
      </c>
      <c r="H680">
        <v>6700.1814882032668</v>
      </c>
      <c r="I680">
        <f t="shared" si="15"/>
        <v>0</v>
      </c>
    </row>
    <row r="681" spans="1:9" x14ac:dyDescent="0.2">
      <c r="A681">
        <v>2010</v>
      </c>
      <c r="B681" t="s">
        <v>177</v>
      </c>
      <c r="C681" t="s">
        <v>116</v>
      </c>
      <c r="D681">
        <v>442179</v>
      </c>
      <c r="E681">
        <v>283004.4827586207</v>
      </c>
      <c r="F681">
        <v>0</v>
      </c>
      <c r="G681">
        <v>9762.6678765880206</v>
      </c>
      <c r="H681">
        <v>292767.1506352087</v>
      </c>
      <c r="I681">
        <f t="shared" si="15"/>
        <v>0</v>
      </c>
    </row>
    <row r="682" spans="1:9" x14ac:dyDescent="0.2">
      <c r="A682">
        <v>2010</v>
      </c>
      <c r="B682" t="s">
        <v>178</v>
      </c>
      <c r="C682" t="s">
        <v>115</v>
      </c>
      <c r="D682">
        <v>55365</v>
      </c>
      <c r="E682">
        <v>36348.194192377487</v>
      </c>
      <c r="F682">
        <v>0</v>
      </c>
      <c r="G682">
        <v>2.5226860254083481</v>
      </c>
      <c r="H682">
        <v>36350.716878402913</v>
      </c>
      <c r="I682">
        <f t="shared" si="15"/>
        <v>0</v>
      </c>
    </row>
    <row r="683" spans="1:9" x14ac:dyDescent="0.2">
      <c r="A683">
        <v>2010</v>
      </c>
      <c r="B683" t="s">
        <v>179</v>
      </c>
      <c r="C683" t="s">
        <v>118</v>
      </c>
      <c r="D683">
        <v>823318</v>
      </c>
      <c r="E683">
        <v>706273.58439201443</v>
      </c>
      <c r="F683">
        <v>0</v>
      </c>
      <c r="G683">
        <v>0</v>
      </c>
      <c r="H683">
        <v>706273.58439201443</v>
      </c>
      <c r="I683">
        <f t="shared" si="15"/>
        <v>0</v>
      </c>
    </row>
    <row r="684" spans="1:9" x14ac:dyDescent="0.2">
      <c r="A684">
        <v>2010</v>
      </c>
      <c r="B684" t="s">
        <v>180</v>
      </c>
      <c r="C684" t="s">
        <v>116</v>
      </c>
      <c r="D684">
        <v>200849</v>
      </c>
      <c r="E684">
        <v>145050.39019963701</v>
      </c>
      <c r="F684">
        <v>2086.8148820326678</v>
      </c>
      <c r="G684">
        <v>446.89655172413791</v>
      </c>
      <c r="H684">
        <v>147584.10163339379</v>
      </c>
      <c r="I684">
        <f t="shared" si="15"/>
        <v>0</v>
      </c>
    </row>
    <row r="685" spans="1:9" x14ac:dyDescent="0.2">
      <c r="A685">
        <v>2010</v>
      </c>
      <c r="B685" t="s">
        <v>181</v>
      </c>
      <c r="C685" t="s">
        <v>116</v>
      </c>
      <c r="D685">
        <v>72155</v>
      </c>
      <c r="E685">
        <v>115479.3466424682</v>
      </c>
      <c r="F685">
        <v>0</v>
      </c>
      <c r="G685">
        <v>0</v>
      </c>
      <c r="H685">
        <v>115479.3466424682</v>
      </c>
      <c r="I685">
        <f t="shared" si="15"/>
        <v>0</v>
      </c>
    </row>
    <row r="686" spans="1:9" x14ac:dyDescent="0.2">
      <c r="A686">
        <v>2009</v>
      </c>
      <c r="B686" t="s">
        <v>125</v>
      </c>
      <c r="C686" t="s">
        <v>114</v>
      </c>
      <c r="D686">
        <v>1497799</v>
      </c>
      <c r="E686">
        <v>1130953.9564428311</v>
      </c>
      <c r="F686">
        <v>0</v>
      </c>
      <c r="G686">
        <v>1328.121597096188</v>
      </c>
      <c r="H686">
        <v>1132282.0780399269</v>
      </c>
      <c r="I686">
        <f t="shared" si="15"/>
        <v>0</v>
      </c>
    </row>
    <row r="687" spans="1:9" x14ac:dyDescent="0.2">
      <c r="A687">
        <v>2009</v>
      </c>
      <c r="B687" t="s">
        <v>126</v>
      </c>
      <c r="C687" t="s">
        <v>115</v>
      </c>
      <c r="D687">
        <v>1194</v>
      </c>
      <c r="E687">
        <v>1180.9437386569871</v>
      </c>
      <c r="F687">
        <v>418.78402903811252</v>
      </c>
      <c r="G687">
        <v>0</v>
      </c>
      <c r="H687">
        <v>1599.7277676951001</v>
      </c>
      <c r="I687">
        <f t="shared" si="15"/>
        <v>0</v>
      </c>
    </row>
    <row r="688" spans="1:9" x14ac:dyDescent="0.2">
      <c r="A688">
        <v>2009</v>
      </c>
      <c r="B688" t="s">
        <v>127</v>
      </c>
      <c r="C688" t="s">
        <v>115</v>
      </c>
      <c r="D688">
        <v>37884</v>
      </c>
      <c r="E688">
        <v>31882.48638838475</v>
      </c>
      <c r="F688">
        <v>0</v>
      </c>
      <c r="G688">
        <v>0</v>
      </c>
      <c r="H688">
        <v>31882.48638838475</v>
      </c>
      <c r="I688">
        <f t="shared" si="15"/>
        <v>0</v>
      </c>
    </row>
    <row r="689" spans="1:9" x14ac:dyDescent="0.2">
      <c r="A689">
        <v>2009</v>
      </c>
      <c r="B689" t="s">
        <v>128</v>
      </c>
      <c r="C689" t="s">
        <v>116</v>
      </c>
      <c r="D689">
        <v>218887</v>
      </c>
      <c r="E689">
        <v>158480.9891107078</v>
      </c>
      <c r="F689">
        <v>0</v>
      </c>
      <c r="G689">
        <v>6.7150635208711433</v>
      </c>
      <c r="H689">
        <v>158487.70417422871</v>
      </c>
      <c r="I689">
        <f t="shared" si="15"/>
        <v>0</v>
      </c>
    </row>
    <row r="690" spans="1:9" x14ac:dyDescent="0.2">
      <c r="A690">
        <v>2009</v>
      </c>
      <c r="B690" t="s">
        <v>129</v>
      </c>
      <c r="C690" t="s">
        <v>115</v>
      </c>
      <c r="D690">
        <v>45632</v>
      </c>
      <c r="E690">
        <v>30963.049001814881</v>
      </c>
      <c r="F690">
        <v>0</v>
      </c>
      <c r="G690">
        <v>0</v>
      </c>
      <c r="H690">
        <v>30963.049001814881</v>
      </c>
      <c r="I690">
        <f t="shared" si="15"/>
        <v>0</v>
      </c>
    </row>
    <row r="691" spans="1:9" x14ac:dyDescent="0.2">
      <c r="A691">
        <v>2009</v>
      </c>
      <c r="B691" t="s">
        <v>130</v>
      </c>
      <c r="C691" t="s">
        <v>116</v>
      </c>
      <c r="D691">
        <v>21221</v>
      </c>
      <c r="E691">
        <v>18962.259528130671</v>
      </c>
      <c r="F691">
        <v>0</v>
      </c>
      <c r="G691">
        <v>0</v>
      </c>
      <c r="H691">
        <v>18962.259528130671</v>
      </c>
      <c r="I691">
        <f t="shared" si="15"/>
        <v>0</v>
      </c>
    </row>
    <row r="692" spans="1:9" x14ac:dyDescent="0.2">
      <c r="A692">
        <v>2009</v>
      </c>
      <c r="B692" t="s">
        <v>131</v>
      </c>
      <c r="C692" t="s">
        <v>114</v>
      </c>
      <c r="D692">
        <v>1038390</v>
      </c>
      <c r="E692">
        <v>658872.1506352087</v>
      </c>
      <c r="F692">
        <v>0</v>
      </c>
      <c r="G692">
        <v>11.025408348457351</v>
      </c>
      <c r="H692">
        <v>658883.17604355712</v>
      </c>
      <c r="I692">
        <f t="shared" si="15"/>
        <v>0</v>
      </c>
    </row>
    <row r="693" spans="1:9" x14ac:dyDescent="0.2">
      <c r="A693">
        <v>2009</v>
      </c>
      <c r="B693" t="s">
        <v>132</v>
      </c>
      <c r="C693" t="s">
        <v>117</v>
      </c>
      <c r="D693">
        <v>28565</v>
      </c>
      <c r="E693">
        <v>20.399274047186928</v>
      </c>
      <c r="F693">
        <v>16776.769509981848</v>
      </c>
      <c r="G693">
        <v>0</v>
      </c>
      <c r="H693">
        <v>16797.16878402904</v>
      </c>
      <c r="I693">
        <f t="shared" si="15"/>
        <v>0</v>
      </c>
    </row>
    <row r="694" spans="1:9" x14ac:dyDescent="0.2">
      <c r="A694">
        <v>2009</v>
      </c>
      <c r="B694" t="s">
        <v>133</v>
      </c>
      <c r="C694" t="s">
        <v>115</v>
      </c>
      <c r="D694">
        <v>179150</v>
      </c>
      <c r="E694">
        <v>87542.277676950995</v>
      </c>
      <c r="F694">
        <v>43204.863883847553</v>
      </c>
      <c r="G694">
        <v>0</v>
      </c>
      <c r="H694">
        <v>130747.1415607985</v>
      </c>
      <c r="I694">
        <f t="shared" si="15"/>
        <v>0</v>
      </c>
    </row>
    <row r="695" spans="1:9" x14ac:dyDescent="0.2">
      <c r="A695">
        <v>2009</v>
      </c>
      <c r="B695" t="s">
        <v>134</v>
      </c>
      <c r="C695" t="s">
        <v>116</v>
      </c>
      <c r="D695">
        <v>918560</v>
      </c>
      <c r="E695">
        <v>616053.30308529944</v>
      </c>
      <c r="F695">
        <v>0</v>
      </c>
      <c r="G695">
        <v>11.04355716878403</v>
      </c>
      <c r="H695">
        <v>616064.34664246824</v>
      </c>
      <c r="I695">
        <f t="shared" si="15"/>
        <v>0</v>
      </c>
    </row>
    <row r="696" spans="1:9" x14ac:dyDescent="0.2">
      <c r="A696">
        <v>2009</v>
      </c>
      <c r="B696" t="s">
        <v>135</v>
      </c>
      <c r="C696" t="s">
        <v>116</v>
      </c>
      <c r="D696">
        <v>28088</v>
      </c>
      <c r="E696">
        <v>18946.442831215969</v>
      </c>
      <c r="F696">
        <v>0</v>
      </c>
      <c r="G696">
        <v>0</v>
      </c>
      <c r="H696">
        <v>18946.442831215969</v>
      </c>
      <c r="I696">
        <f t="shared" si="15"/>
        <v>0</v>
      </c>
    </row>
    <row r="697" spans="1:9" x14ac:dyDescent="0.2">
      <c r="A697">
        <v>2009</v>
      </c>
      <c r="B697" t="s">
        <v>136</v>
      </c>
      <c r="C697" t="s">
        <v>117</v>
      </c>
      <c r="D697">
        <v>133484</v>
      </c>
      <c r="E697">
        <v>65365.48094373865</v>
      </c>
      <c r="F697">
        <v>23922.441016333931</v>
      </c>
      <c r="G697">
        <v>0</v>
      </c>
      <c r="H697">
        <v>89287.921960072592</v>
      </c>
      <c r="I697">
        <f t="shared" si="15"/>
        <v>0</v>
      </c>
    </row>
    <row r="698" spans="1:9" x14ac:dyDescent="0.2">
      <c r="A698">
        <v>2009</v>
      </c>
      <c r="B698" t="s">
        <v>137</v>
      </c>
      <c r="C698" t="s">
        <v>118</v>
      </c>
      <c r="D698">
        <v>171670</v>
      </c>
      <c r="E698">
        <v>187467.57713248639</v>
      </c>
      <c r="F698">
        <v>0</v>
      </c>
      <c r="G698">
        <v>0</v>
      </c>
      <c r="H698">
        <v>187467.57713248639</v>
      </c>
      <c r="I698">
        <f t="shared" si="15"/>
        <v>0</v>
      </c>
    </row>
    <row r="699" spans="1:9" x14ac:dyDescent="0.2">
      <c r="A699">
        <v>2009</v>
      </c>
      <c r="B699" t="s">
        <v>138</v>
      </c>
      <c r="C699" t="s">
        <v>115</v>
      </c>
      <c r="D699">
        <v>18416</v>
      </c>
      <c r="E699">
        <v>15977.658802177861</v>
      </c>
      <c r="F699">
        <v>741.13430127041738</v>
      </c>
      <c r="G699">
        <v>0</v>
      </c>
      <c r="H699">
        <v>16718.793103448279</v>
      </c>
      <c r="I699">
        <f t="shared" si="15"/>
        <v>0</v>
      </c>
    </row>
    <row r="700" spans="1:9" x14ac:dyDescent="0.2">
      <c r="A700">
        <v>2009</v>
      </c>
      <c r="B700" t="s">
        <v>139</v>
      </c>
      <c r="C700" t="s">
        <v>116</v>
      </c>
      <c r="D700">
        <v>825503</v>
      </c>
      <c r="E700">
        <v>683078.18511796731</v>
      </c>
      <c r="F700">
        <v>0</v>
      </c>
      <c r="G700">
        <v>1.370235934664247</v>
      </c>
      <c r="H700">
        <v>683079.55535390193</v>
      </c>
      <c r="I700">
        <f t="shared" si="15"/>
        <v>0</v>
      </c>
    </row>
    <row r="701" spans="1:9" x14ac:dyDescent="0.2">
      <c r="A701">
        <v>2009</v>
      </c>
      <c r="B701" t="s">
        <v>140</v>
      </c>
      <c r="C701" t="s">
        <v>116</v>
      </c>
      <c r="D701">
        <v>151816</v>
      </c>
      <c r="E701">
        <v>89384.419237749549</v>
      </c>
      <c r="F701">
        <v>0</v>
      </c>
      <c r="G701">
        <v>1.4246823956442829</v>
      </c>
      <c r="H701">
        <v>89385.843920145198</v>
      </c>
      <c r="I701">
        <f t="shared" si="15"/>
        <v>0</v>
      </c>
    </row>
    <row r="702" spans="1:9" x14ac:dyDescent="0.2">
      <c r="A702">
        <v>2009</v>
      </c>
      <c r="B702" t="s">
        <v>141</v>
      </c>
      <c r="C702" t="s">
        <v>117</v>
      </c>
      <c r="D702">
        <v>64384</v>
      </c>
      <c r="E702">
        <v>38860.544464609797</v>
      </c>
      <c r="F702">
        <v>0</v>
      </c>
      <c r="G702">
        <v>0</v>
      </c>
      <c r="H702">
        <v>38860.544464609797</v>
      </c>
      <c r="I702">
        <f t="shared" si="15"/>
        <v>0</v>
      </c>
    </row>
    <row r="703" spans="1:9" x14ac:dyDescent="0.2">
      <c r="A703">
        <v>2009</v>
      </c>
      <c r="B703" t="s">
        <v>142</v>
      </c>
      <c r="C703" t="s">
        <v>115</v>
      </c>
      <c r="D703">
        <v>34947</v>
      </c>
      <c r="E703">
        <v>18701.479128856619</v>
      </c>
      <c r="F703">
        <v>0</v>
      </c>
      <c r="G703">
        <v>0</v>
      </c>
      <c r="H703">
        <v>18701.479128856619</v>
      </c>
      <c r="I703">
        <f t="shared" si="15"/>
        <v>0</v>
      </c>
    </row>
    <row r="704" spans="1:9" x14ac:dyDescent="0.2">
      <c r="A704">
        <v>2009</v>
      </c>
      <c r="B704" t="s">
        <v>143</v>
      </c>
      <c r="C704" t="s">
        <v>118</v>
      </c>
      <c r="D704">
        <v>9801096</v>
      </c>
      <c r="E704">
        <v>7884590.0725952806</v>
      </c>
      <c r="F704">
        <v>0</v>
      </c>
      <c r="G704">
        <v>495980.88021778577</v>
      </c>
      <c r="H704">
        <v>8380570.9528130665</v>
      </c>
      <c r="I704">
        <f t="shared" si="15"/>
        <v>0</v>
      </c>
    </row>
    <row r="705" spans="1:9" x14ac:dyDescent="0.2">
      <c r="A705">
        <v>2009</v>
      </c>
      <c r="B705" t="s">
        <v>144</v>
      </c>
      <c r="C705" t="s">
        <v>116</v>
      </c>
      <c r="D705">
        <v>149632</v>
      </c>
      <c r="E705">
        <v>109506.5607985481</v>
      </c>
      <c r="F705">
        <v>0</v>
      </c>
      <c r="G705">
        <v>1.0526315789473679</v>
      </c>
      <c r="H705">
        <v>109507.61343012701</v>
      </c>
      <c r="I705">
        <f t="shared" si="15"/>
        <v>0</v>
      </c>
    </row>
    <row r="706" spans="1:9" x14ac:dyDescent="0.2">
      <c r="A706">
        <v>2009</v>
      </c>
      <c r="B706" t="s">
        <v>145</v>
      </c>
      <c r="C706" t="s">
        <v>114</v>
      </c>
      <c r="D706">
        <v>250760</v>
      </c>
      <c r="E706">
        <v>163266.17059891109</v>
      </c>
      <c r="F706">
        <v>0</v>
      </c>
      <c r="G706">
        <v>32.994555353901987</v>
      </c>
      <c r="H706">
        <v>163299.16515426501</v>
      </c>
      <c r="I706">
        <f t="shared" si="15"/>
        <v>0</v>
      </c>
    </row>
    <row r="707" spans="1:9" x14ac:dyDescent="0.2">
      <c r="A707">
        <v>2009</v>
      </c>
      <c r="B707" t="s">
        <v>146</v>
      </c>
      <c r="C707" t="s">
        <v>115</v>
      </c>
      <c r="D707">
        <v>18334</v>
      </c>
      <c r="E707">
        <v>10281.40653357532</v>
      </c>
      <c r="F707">
        <v>0</v>
      </c>
      <c r="G707">
        <v>0</v>
      </c>
      <c r="H707">
        <v>10281.40653357532</v>
      </c>
      <c r="I707">
        <f t="shared" ref="I707:I770" si="16">SUM(E707:G707)-H707</f>
        <v>0</v>
      </c>
    </row>
    <row r="708" spans="1:9" x14ac:dyDescent="0.2">
      <c r="A708">
        <v>2009</v>
      </c>
      <c r="B708" t="s">
        <v>147</v>
      </c>
      <c r="C708" t="s">
        <v>117</v>
      </c>
      <c r="D708">
        <v>87677</v>
      </c>
      <c r="E708">
        <v>47619.582577132482</v>
      </c>
      <c r="F708">
        <v>0</v>
      </c>
      <c r="G708">
        <v>0</v>
      </c>
      <c r="H708">
        <v>47619.582577132482</v>
      </c>
      <c r="I708">
        <f t="shared" si="16"/>
        <v>0</v>
      </c>
    </row>
    <row r="709" spans="1:9" x14ac:dyDescent="0.2">
      <c r="A709">
        <v>2009</v>
      </c>
      <c r="B709" t="s">
        <v>148</v>
      </c>
      <c r="C709" t="s">
        <v>116</v>
      </c>
      <c r="D709">
        <v>253026</v>
      </c>
      <c r="E709">
        <v>203355.7078039927</v>
      </c>
      <c r="F709">
        <v>0</v>
      </c>
      <c r="G709">
        <v>1368.384754990926</v>
      </c>
      <c r="H709">
        <v>204724.09255898371</v>
      </c>
      <c r="I709">
        <f t="shared" si="16"/>
        <v>0</v>
      </c>
    </row>
    <row r="710" spans="1:9" x14ac:dyDescent="0.2">
      <c r="A710">
        <v>2009</v>
      </c>
      <c r="B710" t="s">
        <v>149</v>
      </c>
      <c r="C710" t="s">
        <v>115</v>
      </c>
      <c r="D710">
        <v>9628</v>
      </c>
      <c r="E710">
        <v>16.86025408348457</v>
      </c>
      <c r="F710">
        <v>5362.8765880217788</v>
      </c>
      <c r="G710">
        <v>0</v>
      </c>
      <c r="H710">
        <v>5379.7368421052633</v>
      </c>
      <c r="I710">
        <f t="shared" si="16"/>
        <v>0</v>
      </c>
    </row>
    <row r="711" spans="1:9" x14ac:dyDescent="0.2">
      <c r="A711">
        <v>2009</v>
      </c>
      <c r="B711" t="s">
        <v>150</v>
      </c>
      <c r="C711" t="s">
        <v>115</v>
      </c>
      <c r="D711">
        <v>14074</v>
      </c>
      <c r="E711">
        <v>20118.974591651539</v>
      </c>
      <c r="F711">
        <v>688.23956442831218</v>
      </c>
      <c r="G711">
        <v>0</v>
      </c>
      <c r="H711">
        <v>20807.214156079859</v>
      </c>
      <c r="I711">
        <f t="shared" si="16"/>
        <v>0</v>
      </c>
    </row>
    <row r="712" spans="1:9" x14ac:dyDescent="0.2">
      <c r="A712">
        <v>2009</v>
      </c>
      <c r="B712" t="s">
        <v>151</v>
      </c>
      <c r="C712" t="s">
        <v>117</v>
      </c>
      <c r="D712">
        <v>412233</v>
      </c>
      <c r="E712">
        <v>318697.82214156078</v>
      </c>
      <c r="F712">
        <v>0</v>
      </c>
      <c r="G712">
        <v>0.91651542649727757</v>
      </c>
      <c r="H712">
        <v>318698.73865698732</v>
      </c>
      <c r="I712">
        <f t="shared" si="16"/>
        <v>0</v>
      </c>
    </row>
    <row r="713" spans="1:9" x14ac:dyDescent="0.2">
      <c r="A713">
        <v>2009</v>
      </c>
      <c r="B713" t="s">
        <v>152</v>
      </c>
      <c r="C713" t="s">
        <v>114</v>
      </c>
      <c r="D713">
        <v>135225</v>
      </c>
      <c r="E713">
        <v>91863.294010889294</v>
      </c>
      <c r="F713">
        <v>0</v>
      </c>
      <c r="G713">
        <v>9.41923774954628</v>
      </c>
      <c r="H713">
        <v>91872.713248638844</v>
      </c>
      <c r="I713">
        <f t="shared" si="16"/>
        <v>0</v>
      </c>
    </row>
    <row r="714" spans="1:9" x14ac:dyDescent="0.2">
      <c r="A714">
        <v>2009</v>
      </c>
      <c r="B714" t="s">
        <v>153</v>
      </c>
      <c r="C714" t="s">
        <v>115</v>
      </c>
      <c r="D714">
        <v>98558</v>
      </c>
      <c r="E714">
        <v>48578.9836660617</v>
      </c>
      <c r="F714">
        <v>13946.93284936479</v>
      </c>
      <c r="G714">
        <v>0</v>
      </c>
      <c r="H714">
        <v>62525.916515426492</v>
      </c>
      <c r="I714">
        <f t="shared" si="16"/>
        <v>0</v>
      </c>
    </row>
    <row r="715" spans="1:9" x14ac:dyDescent="0.2">
      <c r="A715">
        <v>2009</v>
      </c>
      <c r="B715" t="s">
        <v>154</v>
      </c>
      <c r="C715" t="s">
        <v>118</v>
      </c>
      <c r="D715">
        <v>2990805</v>
      </c>
      <c r="E715">
        <v>2591113.5208711429</v>
      </c>
      <c r="F715">
        <v>0</v>
      </c>
      <c r="G715">
        <v>28973.4392014519</v>
      </c>
      <c r="H715">
        <v>2620086.9600725952</v>
      </c>
      <c r="I715">
        <f t="shared" si="16"/>
        <v>0</v>
      </c>
    </row>
    <row r="716" spans="1:9" x14ac:dyDescent="0.2">
      <c r="A716">
        <v>2009</v>
      </c>
      <c r="B716" t="s">
        <v>155</v>
      </c>
      <c r="C716" t="s">
        <v>116</v>
      </c>
      <c r="D716">
        <v>340995</v>
      </c>
      <c r="E716">
        <v>202723.8475499092</v>
      </c>
      <c r="F716">
        <v>17082.849364791291</v>
      </c>
      <c r="G716">
        <v>0</v>
      </c>
      <c r="H716">
        <v>219806.6969147005</v>
      </c>
      <c r="I716">
        <f t="shared" si="16"/>
        <v>0</v>
      </c>
    </row>
    <row r="717" spans="1:9" x14ac:dyDescent="0.2">
      <c r="A717">
        <v>2009</v>
      </c>
      <c r="B717" t="s">
        <v>156</v>
      </c>
      <c r="C717" t="s">
        <v>115</v>
      </c>
      <c r="D717">
        <v>20216</v>
      </c>
      <c r="E717">
        <v>84.927404718693282</v>
      </c>
      <c r="F717">
        <v>15276.17967332123</v>
      </c>
      <c r="G717">
        <v>0</v>
      </c>
      <c r="H717">
        <v>15361.10707803993</v>
      </c>
      <c r="I717">
        <f t="shared" si="16"/>
        <v>0</v>
      </c>
    </row>
    <row r="718" spans="1:9" x14ac:dyDescent="0.2">
      <c r="A718">
        <v>2009</v>
      </c>
      <c r="B718" t="s">
        <v>157</v>
      </c>
      <c r="C718" t="s">
        <v>118</v>
      </c>
      <c r="D718">
        <v>2140626</v>
      </c>
      <c r="E718">
        <v>1593217.259528131</v>
      </c>
      <c r="F718">
        <v>0</v>
      </c>
      <c r="G718">
        <v>1071.5426497277681</v>
      </c>
      <c r="H718">
        <v>1594288.8021778581</v>
      </c>
      <c r="I718">
        <f t="shared" si="16"/>
        <v>0</v>
      </c>
    </row>
    <row r="719" spans="1:9" x14ac:dyDescent="0.2">
      <c r="A719">
        <v>2009</v>
      </c>
      <c r="B719" t="s">
        <v>158</v>
      </c>
      <c r="C719" t="s">
        <v>116</v>
      </c>
      <c r="D719">
        <v>1406168</v>
      </c>
      <c r="E719">
        <v>866686.02540834842</v>
      </c>
      <c r="F719">
        <v>182404.79128856619</v>
      </c>
      <c r="G719">
        <v>139.59165154264971</v>
      </c>
      <c r="H719">
        <v>1049230.408348457</v>
      </c>
      <c r="I719">
        <f t="shared" si="16"/>
        <v>0</v>
      </c>
    </row>
    <row r="720" spans="1:9" x14ac:dyDescent="0.2">
      <c r="A720">
        <v>2009</v>
      </c>
      <c r="B720" t="s">
        <v>159</v>
      </c>
      <c r="C720" t="s">
        <v>117</v>
      </c>
      <c r="D720">
        <v>55068</v>
      </c>
      <c r="E720">
        <v>45289.918330308523</v>
      </c>
      <c r="F720">
        <v>0</v>
      </c>
      <c r="G720">
        <v>0</v>
      </c>
      <c r="H720">
        <v>45289.918330308523</v>
      </c>
      <c r="I720">
        <f t="shared" si="16"/>
        <v>0</v>
      </c>
    </row>
    <row r="721" spans="1:9" x14ac:dyDescent="0.2">
      <c r="A721">
        <v>2009</v>
      </c>
      <c r="B721" t="s">
        <v>160</v>
      </c>
      <c r="C721" t="s">
        <v>118</v>
      </c>
      <c r="D721">
        <v>2019432</v>
      </c>
      <c r="E721">
        <v>1460731.4428312159</v>
      </c>
      <c r="F721">
        <v>5406.8421052631566</v>
      </c>
      <c r="G721">
        <v>7699.2649727767694</v>
      </c>
      <c r="H721">
        <v>1473837.5499092559</v>
      </c>
      <c r="I721">
        <f t="shared" si="16"/>
        <v>0</v>
      </c>
    </row>
    <row r="722" spans="1:9" x14ac:dyDescent="0.2">
      <c r="A722">
        <v>2009</v>
      </c>
      <c r="B722" t="s">
        <v>161</v>
      </c>
      <c r="C722" t="s">
        <v>118</v>
      </c>
      <c r="D722">
        <v>3064436</v>
      </c>
      <c r="E722">
        <v>2795954.4283121591</v>
      </c>
      <c r="F722">
        <v>0</v>
      </c>
      <c r="G722">
        <v>159.92740471869331</v>
      </c>
      <c r="H722">
        <v>2796114.3557168781</v>
      </c>
      <c r="I722">
        <f t="shared" si="16"/>
        <v>0</v>
      </c>
    </row>
    <row r="723" spans="1:9" x14ac:dyDescent="0.2">
      <c r="A723">
        <v>2009</v>
      </c>
      <c r="B723" t="s">
        <v>162</v>
      </c>
      <c r="C723" t="s">
        <v>114</v>
      </c>
      <c r="D723">
        <v>800239</v>
      </c>
      <c r="E723">
        <v>439938.3303085299</v>
      </c>
      <c r="F723">
        <v>0</v>
      </c>
      <c r="G723">
        <v>32.722323049001822</v>
      </c>
      <c r="H723">
        <v>439971.05263157887</v>
      </c>
      <c r="I723">
        <f t="shared" si="16"/>
        <v>0</v>
      </c>
    </row>
    <row r="724" spans="1:9" x14ac:dyDescent="0.2">
      <c r="A724">
        <v>2009</v>
      </c>
      <c r="B724" t="s">
        <v>163</v>
      </c>
      <c r="C724" t="s">
        <v>116</v>
      </c>
      <c r="D724">
        <v>677833</v>
      </c>
      <c r="E724">
        <v>537273.45735027222</v>
      </c>
      <c r="F724">
        <v>177.61343012704171</v>
      </c>
      <c r="G724">
        <v>1214.237749546279</v>
      </c>
      <c r="H724">
        <v>538665.30852994556</v>
      </c>
      <c r="I724">
        <f t="shared" si="16"/>
        <v>0</v>
      </c>
    </row>
    <row r="725" spans="1:9" x14ac:dyDescent="0.2">
      <c r="A725">
        <v>2009</v>
      </c>
      <c r="B725" t="s">
        <v>164</v>
      </c>
      <c r="C725" t="s">
        <v>117</v>
      </c>
      <c r="D725">
        <v>267537</v>
      </c>
      <c r="E725">
        <v>210017.27767695099</v>
      </c>
      <c r="F725">
        <v>0</v>
      </c>
      <c r="G725">
        <v>0</v>
      </c>
      <c r="H725">
        <v>210017.27767695099</v>
      </c>
      <c r="I725">
        <f t="shared" si="16"/>
        <v>0</v>
      </c>
    </row>
    <row r="726" spans="1:9" x14ac:dyDescent="0.2">
      <c r="A726">
        <v>2009</v>
      </c>
      <c r="B726" t="s">
        <v>165</v>
      </c>
      <c r="C726" t="s">
        <v>114</v>
      </c>
      <c r="D726">
        <v>713818</v>
      </c>
      <c r="E726">
        <v>531763.40290381119</v>
      </c>
      <c r="F726">
        <v>0</v>
      </c>
      <c r="G726">
        <v>1.660617059891107</v>
      </c>
      <c r="H726">
        <v>531765.0635208711</v>
      </c>
      <c r="I726">
        <f t="shared" si="16"/>
        <v>0</v>
      </c>
    </row>
    <row r="727" spans="1:9" x14ac:dyDescent="0.2">
      <c r="A727">
        <v>2009</v>
      </c>
      <c r="B727" t="s">
        <v>166</v>
      </c>
      <c r="C727" t="s">
        <v>117</v>
      </c>
      <c r="D727">
        <v>421197</v>
      </c>
      <c r="E727">
        <v>329342.53176043549</v>
      </c>
      <c r="F727">
        <v>0</v>
      </c>
      <c r="G727">
        <v>0</v>
      </c>
      <c r="H727">
        <v>329342.53176043549</v>
      </c>
      <c r="I727">
        <f t="shared" si="16"/>
        <v>0</v>
      </c>
    </row>
    <row r="728" spans="1:9" x14ac:dyDescent="0.2">
      <c r="A728">
        <v>2009</v>
      </c>
      <c r="B728" t="s">
        <v>167</v>
      </c>
      <c r="C728" t="s">
        <v>114</v>
      </c>
      <c r="D728">
        <v>1767204</v>
      </c>
      <c r="E728">
        <v>1079206.823956443</v>
      </c>
      <c r="F728">
        <v>0</v>
      </c>
      <c r="G728">
        <v>242.88566243194191</v>
      </c>
      <c r="H728">
        <v>1079449.7096188751</v>
      </c>
      <c r="I728">
        <f t="shared" si="16"/>
        <v>0</v>
      </c>
    </row>
    <row r="729" spans="1:9" x14ac:dyDescent="0.2">
      <c r="A729">
        <v>2009</v>
      </c>
      <c r="B729" t="s">
        <v>168</v>
      </c>
      <c r="C729" t="s">
        <v>117</v>
      </c>
      <c r="D729">
        <v>260892</v>
      </c>
      <c r="E729">
        <v>152760.35390199639</v>
      </c>
      <c r="F729">
        <v>0</v>
      </c>
      <c r="G729">
        <v>0</v>
      </c>
      <c r="H729">
        <v>152760.35390199639</v>
      </c>
      <c r="I729">
        <f t="shared" si="16"/>
        <v>0</v>
      </c>
    </row>
    <row r="730" spans="1:9" x14ac:dyDescent="0.2">
      <c r="A730">
        <v>2009</v>
      </c>
      <c r="B730" t="s">
        <v>169</v>
      </c>
      <c r="C730" t="s">
        <v>116</v>
      </c>
      <c r="D730">
        <v>176756</v>
      </c>
      <c r="E730">
        <v>137148.37568058079</v>
      </c>
      <c r="F730">
        <v>20.081669691470051</v>
      </c>
      <c r="G730">
        <v>0</v>
      </c>
      <c r="H730">
        <v>137168.45735027219</v>
      </c>
      <c r="I730">
        <f t="shared" si="16"/>
        <v>0</v>
      </c>
    </row>
    <row r="731" spans="1:9" x14ac:dyDescent="0.2">
      <c r="A731">
        <v>2009</v>
      </c>
      <c r="B731" t="s">
        <v>170</v>
      </c>
      <c r="C731" t="s">
        <v>115</v>
      </c>
      <c r="D731">
        <v>3264</v>
      </c>
      <c r="E731">
        <v>1907.5136116152451</v>
      </c>
      <c r="F731">
        <v>73.711433756805803</v>
      </c>
      <c r="G731">
        <v>0</v>
      </c>
      <c r="H731">
        <v>1981.225045372051</v>
      </c>
      <c r="I731">
        <f t="shared" si="16"/>
        <v>0</v>
      </c>
    </row>
    <row r="732" spans="1:9" x14ac:dyDescent="0.2">
      <c r="A732">
        <v>2009</v>
      </c>
      <c r="B732" t="s">
        <v>171</v>
      </c>
      <c r="C732" t="s">
        <v>115</v>
      </c>
      <c r="D732">
        <v>44996</v>
      </c>
      <c r="E732">
        <v>26495.344827586199</v>
      </c>
      <c r="F732">
        <v>1510.16333938294</v>
      </c>
      <c r="G732">
        <v>0</v>
      </c>
      <c r="H732">
        <v>28005.508166969139</v>
      </c>
      <c r="I732">
        <f t="shared" si="16"/>
        <v>0</v>
      </c>
    </row>
    <row r="733" spans="1:9" x14ac:dyDescent="0.2">
      <c r="A733">
        <v>2009</v>
      </c>
      <c r="B733" t="s">
        <v>172</v>
      </c>
      <c r="C733" t="s">
        <v>114</v>
      </c>
      <c r="D733">
        <v>412832</v>
      </c>
      <c r="E733">
        <v>307914.99092558981</v>
      </c>
      <c r="F733">
        <v>0</v>
      </c>
      <c r="G733">
        <v>3.5753176043557171</v>
      </c>
      <c r="H733">
        <v>307918.56624319422</v>
      </c>
      <c r="I733">
        <f t="shared" si="16"/>
        <v>0</v>
      </c>
    </row>
    <row r="734" spans="1:9" x14ac:dyDescent="0.2">
      <c r="A734">
        <v>2009</v>
      </c>
      <c r="B734" t="s">
        <v>173</v>
      </c>
      <c r="C734" t="s">
        <v>114</v>
      </c>
      <c r="D734">
        <v>478622</v>
      </c>
      <c r="E734">
        <v>319160.9346642468</v>
      </c>
      <c r="F734">
        <v>0</v>
      </c>
      <c r="G734">
        <v>24.4010889292196</v>
      </c>
      <c r="H734">
        <v>319185.33575317601</v>
      </c>
      <c r="I734">
        <f t="shared" si="16"/>
        <v>0</v>
      </c>
    </row>
    <row r="735" spans="1:9" x14ac:dyDescent="0.2">
      <c r="A735">
        <v>2009</v>
      </c>
      <c r="B735" t="s">
        <v>174</v>
      </c>
      <c r="C735" t="s">
        <v>116</v>
      </c>
      <c r="D735">
        <v>511226</v>
      </c>
      <c r="E735">
        <v>172057.69509981849</v>
      </c>
      <c r="F735">
        <v>0</v>
      </c>
      <c r="G735">
        <v>227115.0090744101</v>
      </c>
      <c r="H735">
        <v>399172.70417422859</v>
      </c>
      <c r="I735">
        <f t="shared" si="16"/>
        <v>0</v>
      </c>
    </row>
    <row r="736" spans="1:9" x14ac:dyDescent="0.2">
      <c r="A736">
        <v>2009</v>
      </c>
      <c r="B736" t="s">
        <v>175</v>
      </c>
      <c r="C736" t="s">
        <v>116</v>
      </c>
      <c r="D736">
        <v>62921</v>
      </c>
      <c r="E736">
        <v>37743.684210526313</v>
      </c>
      <c r="F736">
        <v>0</v>
      </c>
      <c r="G736">
        <v>0</v>
      </c>
      <c r="H736">
        <v>37743.684210526313</v>
      </c>
      <c r="I736">
        <f t="shared" si="16"/>
        <v>0</v>
      </c>
    </row>
    <row r="737" spans="1:9" x14ac:dyDescent="0.2">
      <c r="A737">
        <v>2009</v>
      </c>
      <c r="B737" t="s">
        <v>176</v>
      </c>
      <c r="C737" t="s">
        <v>115</v>
      </c>
      <c r="D737">
        <v>13750</v>
      </c>
      <c r="E737">
        <v>6971.8693284936471</v>
      </c>
      <c r="F737">
        <v>0</v>
      </c>
      <c r="G737">
        <v>0</v>
      </c>
      <c r="H737">
        <v>6971.8693284936471</v>
      </c>
      <c r="I737">
        <f t="shared" si="16"/>
        <v>0</v>
      </c>
    </row>
    <row r="738" spans="1:9" x14ac:dyDescent="0.2">
      <c r="A738">
        <v>2009</v>
      </c>
      <c r="B738" t="s">
        <v>177</v>
      </c>
      <c r="C738" t="s">
        <v>116</v>
      </c>
      <c r="D738">
        <v>434933</v>
      </c>
      <c r="E738">
        <v>289646.13430127042</v>
      </c>
      <c r="F738">
        <v>0</v>
      </c>
      <c r="G738">
        <v>11015.88021778584</v>
      </c>
      <c r="H738">
        <v>300662.01451905619</v>
      </c>
      <c r="I738">
        <f t="shared" si="16"/>
        <v>0</v>
      </c>
    </row>
    <row r="739" spans="1:9" x14ac:dyDescent="0.2">
      <c r="A739">
        <v>2009</v>
      </c>
      <c r="B739" t="s">
        <v>178</v>
      </c>
      <c r="C739" t="s">
        <v>115</v>
      </c>
      <c r="D739">
        <v>55661</v>
      </c>
      <c r="E739">
        <v>36857.586206896543</v>
      </c>
      <c r="F739">
        <v>0</v>
      </c>
      <c r="G739">
        <v>3.9110707803992728</v>
      </c>
      <c r="H739">
        <v>36861.497277676943</v>
      </c>
      <c r="I739">
        <f t="shared" si="16"/>
        <v>0</v>
      </c>
    </row>
    <row r="740" spans="1:9" x14ac:dyDescent="0.2">
      <c r="A740">
        <v>2009</v>
      </c>
      <c r="B740" t="s">
        <v>179</v>
      </c>
      <c r="C740" t="s">
        <v>118</v>
      </c>
      <c r="D740">
        <v>815284</v>
      </c>
      <c r="E740">
        <v>710785.09074410156</v>
      </c>
      <c r="F740">
        <v>0</v>
      </c>
      <c r="G740">
        <v>0</v>
      </c>
      <c r="H740">
        <v>710785.09074410156</v>
      </c>
      <c r="I740">
        <f t="shared" si="16"/>
        <v>0</v>
      </c>
    </row>
    <row r="741" spans="1:9" x14ac:dyDescent="0.2">
      <c r="A741">
        <v>2009</v>
      </c>
      <c r="B741" t="s">
        <v>180</v>
      </c>
      <c r="C741" t="s">
        <v>116</v>
      </c>
      <c r="D741">
        <v>198642</v>
      </c>
      <c r="E741">
        <v>146057.9038112523</v>
      </c>
      <c r="F741">
        <v>2233.9110707803989</v>
      </c>
      <c r="G741">
        <v>158.10344827586201</v>
      </c>
      <c r="H741">
        <v>148449.91833030849</v>
      </c>
      <c r="I741">
        <f t="shared" si="16"/>
        <v>0</v>
      </c>
    </row>
    <row r="742" spans="1:9" x14ac:dyDescent="0.2">
      <c r="A742">
        <v>2009</v>
      </c>
      <c r="B742" t="s">
        <v>181</v>
      </c>
      <c r="C742" t="s">
        <v>116</v>
      </c>
      <c r="D742">
        <v>71609</v>
      </c>
      <c r="E742">
        <v>115815.8529945553</v>
      </c>
      <c r="F742">
        <v>0</v>
      </c>
      <c r="G742">
        <v>0</v>
      </c>
      <c r="H742">
        <v>115815.8529945553</v>
      </c>
      <c r="I742">
        <f t="shared" si="16"/>
        <v>0</v>
      </c>
    </row>
    <row r="743" spans="1:9" x14ac:dyDescent="0.2">
      <c r="A743">
        <v>2008</v>
      </c>
      <c r="B743" t="s">
        <v>125</v>
      </c>
      <c r="C743" t="s">
        <v>114</v>
      </c>
      <c r="D743">
        <v>1484085</v>
      </c>
      <c r="E743">
        <v>1214079.4555353899</v>
      </c>
      <c r="F743">
        <v>0</v>
      </c>
      <c r="G743">
        <v>1473.3938294010891</v>
      </c>
      <c r="H743">
        <v>1215552.8493647911</v>
      </c>
      <c r="I743">
        <f t="shared" si="16"/>
        <v>0</v>
      </c>
    </row>
    <row r="744" spans="1:9" x14ac:dyDescent="0.2">
      <c r="A744">
        <v>2008</v>
      </c>
      <c r="B744" t="s">
        <v>126</v>
      </c>
      <c r="C744" t="s">
        <v>115</v>
      </c>
      <c r="D744">
        <v>1228</v>
      </c>
      <c r="E744">
        <v>1947.568058076225</v>
      </c>
      <c r="F744">
        <v>444.10163339382927</v>
      </c>
      <c r="G744">
        <v>0</v>
      </c>
      <c r="H744">
        <v>2391.6696914700542</v>
      </c>
      <c r="I744">
        <f t="shared" si="16"/>
        <v>0</v>
      </c>
    </row>
    <row r="745" spans="1:9" x14ac:dyDescent="0.2">
      <c r="A745">
        <v>2008</v>
      </c>
      <c r="B745" t="s">
        <v>127</v>
      </c>
      <c r="C745" t="s">
        <v>115</v>
      </c>
      <c r="D745">
        <v>37975</v>
      </c>
      <c r="E745">
        <v>32391.061705989101</v>
      </c>
      <c r="F745">
        <v>0</v>
      </c>
      <c r="G745">
        <v>0</v>
      </c>
      <c r="H745">
        <v>32391.061705989101</v>
      </c>
      <c r="I745">
        <f t="shared" si="16"/>
        <v>0</v>
      </c>
    </row>
    <row r="746" spans="1:9" x14ac:dyDescent="0.2">
      <c r="A746">
        <v>2008</v>
      </c>
      <c r="B746" t="s">
        <v>128</v>
      </c>
      <c r="C746" t="s">
        <v>116</v>
      </c>
      <c r="D746">
        <v>217801</v>
      </c>
      <c r="E746">
        <v>182180.8257713248</v>
      </c>
      <c r="F746">
        <v>0</v>
      </c>
      <c r="G746">
        <v>0</v>
      </c>
      <c r="H746">
        <v>182180.8257713248</v>
      </c>
      <c r="I746">
        <f t="shared" si="16"/>
        <v>0</v>
      </c>
    </row>
    <row r="747" spans="1:9" x14ac:dyDescent="0.2">
      <c r="A747">
        <v>2008</v>
      </c>
      <c r="B747" t="s">
        <v>129</v>
      </c>
      <c r="C747" t="s">
        <v>115</v>
      </c>
      <c r="D747">
        <v>45670</v>
      </c>
      <c r="E747">
        <v>36031.098003629762</v>
      </c>
      <c r="F747">
        <v>0</v>
      </c>
      <c r="G747">
        <v>0</v>
      </c>
      <c r="H747">
        <v>36031.098003629762</v>
      </c>
      <c r="I747">
        <f t="shared" si="16"/>
        <v>0</v>
      </c>
    </row>
    <row r="748" spans="1:9" x14ac:dyDescent="0.2">
      <c r="A748">
        <v>2008</v>
      </c>
      <c r="B748" t="s">
        <v>130</v>
      </c>
      <c r="C748" t="s">
        <v>116</v>
      </c>
      <c r="D748">
        <v>21145</v>
      </c>
      <c r="E748">
        <v>21548.284936479129</v>
      </c>
      <c r="F748">
        <v>0</v>
      </c>
      <c r="G748">
        <v>0</v>
      </c>
      <c r="H748">
        <v>21548.284936479129</v>
      </c>
      <c r="I748">
        <f t="shared" si="16"/>
        <v>0</v>
      </c>
    </row>
    <row r="749" spans="1:9" x14ac:dyDescent="0.2">
      <c r="A749">
        <v>2008</v>
      </c>
      <c r="B749" t="s">
        <v>131</v>
      </c>
      <c r="C749" t="s">
        <v>114</v>
      </c>
      <c r="D749">
        <v>1027264</v>
      </c>
      <c r="E749">
        <v>775804.49183303083</v>
      </c>
      <c r="F749">
        <v>0</v>
      </c>
      <c r="G749">
        <v>18.27586206896552</v>
      </c>
      <c r="H749">
        <v>775822.76769509981</v>
      </c>
      <c r="I749">
        <f t="shared" si="16"/>
        <v>0</v>
      </c>
    </row>
    <row r="750" spans="1:9" x14ac:dyDescent="0.2">
      <c r="A750">
        <v>2008</v>
      </c>
      <c r="B750" t="s">
        <v>132</v>
      </c>
      <c r="C750" t="s">
        <v>117</v>
      </c>
      <c r="D750">
        <v>28526</v>
      </c>
      <c r="E750">
        <v>0</v>
      </c>
      <c r="F750">
        <v>17815.78947368421</v>
      </c>
      <c r="G750">
        <v>0</v>
      </c>
      <c r="H750">
        <v>17815.78947368421</v>
      </c>
      <c r="I750">
        <f t="shared" si="16"/>
        <v>0</v>
      </c>
    </row>
    <row r="751" spans="1:9" x14ac:dyDescent="0.2">
      <c r="A751">
        <v>2008</v>
      </c>
      <c r="B751" t="s">
        <v>133</v>
      </c>
      <c r="C751" t="s">
        <v>115</v>
      </c>
      <c r="D751">
        <v>177897</v>
      </c>
      <c r="E751">
        <v>105691.3520871143</v>
      </c>
      <c r="F751">
        <v>51954.110707803993</v>
      </c>
      <c r="G751">
        <v>0</v>
      </c>
      <c r="H751">
        <v>157645.46279491831</v>
      </c>
      <c r="I751">
        <f t="shared" si="16"/>
        <v>0</v>
      </c>
    </row>
    <row r="752" spans="1:9" x14ac:dyDescent="0.2">
      <c r="A752">
        <v>2008</v>
      </c>
      <c r="B752" t="s">
        <v>134</v>
      </c>
      <c r="C752" t="s">
        <v>116</v>
      </c>
      <c r="D752">
        <v>906521</v>
      </c>
      <c r="E752">
        <v>779694.66424682387</v>
      </c>
      <c r="F752">
        <v>0</v>
      </c>
      <c r="G752">
        <v>50.889292196007247</v>
      </c>
      <c r="H752">
        <v>779745.55353901989</v>
      </c>
      <c r="I752">
        <f t="shared" si="16"/>
        <v>0</v>
      </c>
    </row>
    <row r="753" spans="1:9" x14ac:dyDescent="0.2">
      <c r="A753">
        <v>2008</v>
      </c>
      <c r="B753" t="s">
        <v>135</v>
      </c>
      <c r="C753" t="s">
        <v>116</v>
      </c>
      <c r="D753">
        <v>28066</v>
      </c>
      <c r="E753">
        <v>19226.896551724141</v>
      </c>
      <c r="F753">
        <v>0</v>
      </c>
      <c r="G753">
        <v>0</v>
      </c>
      <c r="H753">
        <v>19226.896551724141</v>
      </c>
      <c r="I753">
        <f t="shared" si="16"/>
        <v>0</v>
      </c>
    </row>
    <row r="754" spans="1:9" x14ac:dyDescent="0.2">
      <c r="A754">
        <v>2008</v>
      </c>
      <c r="B754" t="s">
        <v>136</v>
      </c>
      <c r="C754" t="s">
        <v>117</v>
      </c>
      <c r="D754">
        <v>132931</v>
      </c>
      <c r="E754">
        <v>62886.370235934657</v>
      </c>
      <c r="F754">
        <v>23506.733212341191</v>
      </c>
      <c r="G754">
        <v>0.95281306715063518</v>
      </c>
      <c r="H754">
        <v>86394.056261343008</v>
      </c>
      <c r="I754">
        <f t="shared" si="16"/>
        <v>0</v>
      </c>
    </row>
    <row r="755" spans="1:9" x14ac:dyDescent="0.2">
      <c r="A755">
        <v>2008</v>
      </c>
      <c r="B755" t="s">
        <v>137</v>
      </c>
      <c r="C755" t="s">
        <v>118</v>
      </c>
      <c r="D755">
        <v>168495</v>
      </c>
      <c r="E755">
        <v>216680.30852994561</v>
      </c>
      <c r="F755">
        <v>0</v>
      </c>
      <c r="G755">
        <v>0</v>
      </c>
      <c r="H755">
        <v>216680.30852994561</v>
      </c>
      <c r="I755">
        <f t="shared" si="16"/>
        <v>0</v>
      </c>
    </row>
    <row r="756" spans="1:9" x14ac:dyDescent="0.2">
      <c r="A756">
        <v>2008</v>
      </c>
      <c r="B756" t="s">
        <v>138</v>
      </c>
      <c r="C756" t="s">
        <v>115</v>
      </c>
      <c r="D756">
        <v>18416</v>
      </c>
      <c r="E756">
        <v>14633.93829401089</v>
      </c>
      <c r="F756">
        <v>603.9292196007259</v>
      </c>
      <c r="G756">
        <v>0</v>
      </c>
      <c r="H756">
        <v>15237.867513611611</v>
      </c>
      <c r="I756">
        <f t="shared" si="16"/>
        <v>0</v>
      </c>
    </row>
    <row r="757" spans="1:9" x14ac:dyDescent="0.2">
      <c r="A757">
        <v>2008</v>
      </c>
      <c r="B757" t="s">
        <v>139</v>
      </c>
      <c r="C757" t="s">
        <v>116</v>
      </c>
      <c r="D757">
        <v>812830</v>
      </c>
      <c r="E757">
        <v>721335.15426497266</v>
      </c>
      <c r="F757">
        <v>0</v>
      </c>
      <c r="G757">
        <v>0</v>
      </c>
      <c r="H757">
        <v>721335.15426497266</v>
      </c>
      <c r="I757">
        <f t="shared" si="16"/>
        <v>0</v>
      </c>
    </row>
    <row r="758" spans="1:9" x14ac:dyDescent="0.2">
      <c r="A758">
        <v>2008</v>
      </c>
      <c r="B758" t="s">
        <v>140</v>
      </c>
      <c r="C758" t="s">
        <v>116</v>
      </c>
      <c r="D758">
        <v>151106</v>
      </c>
      <c r="E758">
        <v>98307.549909255889</v>
      </c>
      <c r="F758">
        <v>0</v>
      </c>
      <c r="G758">
        <v>0</v>
      </c>
      <c r="H758">
        <v>98307.549909255889</v>
      </c>
      <c r="I758">
        <f t="shared" si="16"/>
        <v>0</v>
      </c>
    </row>
    <row r="759" spans="1:9" x14ac:dyDescent="0.2">
      <c r="A759">
        <v>2008</v>
      </c>
      <c r="B759" t="s">
        <v>141</v>
      </c>
      <c r="C759" t="s">
        <v>117</v>
      </c>
      <c r="D759">
        <v>64178</v>
      </c>
      <c r="E759">
        <v>44287.25045372051</v>
      </c>
      <c r="F759">
        <v>0</v>
      </c>
      <c r="G759">
        <v>0</v>
      </c>
      <c r="H759">
        <v>44287.25045372051</v>
      </c>
      <c r="I759">
        <f t="shared" si="16"/>
        <v>0</v>
      </c>
    </row>
    <row r="760" spans="1:9" x14ac:dyDescent="0.2">
      <c r="A760">
        <v>2008</v>
      </c>
      <c r="B760" t="s">
        <v>142</v>
      </c>
      <c r="C760" t="s">
        <v>115</v>
      </c>
      <c r="D760">
        <v>35437</v>
      </c>
      <c r="E760">
        <v>20104.437386569869</v>
      </c>
      <c r="F760">
        <v>400.83484573502722</v>
      </c>
      <c r="G760">
        <v>0</v>
      </c>
      <c r="H760">
        <v>20505.272232304898</v>
      </c>
      <c r="I760">
        <f t="shared" si="16"/>
        <v>0</v>
      </c>
    </row>
    <row r="761" spans="1:9" x14ac:dyDescent="0.2">
      <c r="A761">
        <v>2008</v>
      </c>
      <c r="B761" t="s">
        <v>143</v>
      </c>
      <c r="C761" t="s">
        <v>118</v>
      </c>
      <c r="D761">
        <v>9785474</v>
      </c>
      <c r="E761">
        <v>9007839.7368421052</v>
      </c>
      <c r="F761">
        <v>0</v>
      </c>
      <c r="G761">
        <v>472896.74228675128</v>
      </c>
      <c r="H761">
        <v>9480736.4791288562</v>
      </c>
      <c r="I761">
        <f t="shared" si="16"/>
        <v>0</v>
      </c>
    </row>
    <row r="762" spans="1:9" x14ac:dyDescent="0.2">
      <c r="A762">
        <v>2008</v>
      </c>
      <c r="B762" t="s">
        <v>144</v>
      </c>
      <c r="C762" t="s">
        <v>116</v>
      </c>
      <c r="D762">
        <v>147958</v>
      </c>
      <c r="E762">
        <v>117786.1615245009</v>
      </c>
      <c r="F762">
        <v>0</v>
      </c>
      <c r="G762">
        <v>0</v>
      </c>
      <c r="H762">
        <v>117786.1615245009</v>
      </c>
      <c r="I762">
        <f t="shared" si="16"/>
        <v>0</v>
      </c>
    </row>
    <row r="763" spans="1:9" x14ac:dyDescent="0.2">
      <c r="A763">
        <v>2008</v>
      </c>
      <c r="B763" t="s">
        <v>145</v>
      </c>
      <c r="C763" t="s">
        <v>114</v>
      </c>
      <c r="D763">
        <v>249546</v>
      </c>
      <c r="E763">
        <v>191333.42105263149</v>
      </c>
      <c r="F763">
        <v>0</v>
      </c>
      <c r="G763">
        <v>0</v>
      </c>
      <c r="H763">
        <v>191333.42105263149</v>
      </c>
      <c r="I763">
        <f t="shared" si="16"/>
        <v>0</v>
      </c>
    </row>
    <row r="764" spans="1:9" x14ac:dyDescent="0.2">
      <c r="A764">
        <v>2008</v>
      </c>
      <c r="B764" t="s">
        <v>146</v>
      </c>
      <c r="C764" t="s">
        <v>115</v>
      </c>
      <c r="D764">
        <v>18381</v>
      </c>
      <c r="E764">
        <v>11642.88566243194</v>
      </c>
      <c r="F764">
        <v>0</v>
      </c>
      <c r="G764">
        <v>1.5426497277676949</v>
      </c>
      <c r="H764">
        <v>11644.428312159709</v>
      </c>
      <c r="I764">
        <f t="shared" si="16"/>
        <v>0</v>
      </c>
    </row>
    <row r="765" spans="1:9" x14ac:dyDescent="0.2">
      <c r="A765">
        <v>2008</v>
      </c>
      <c r="B765" t="s">
        <v>147</v>
      </c>
      <c r="C765" t="s">
        <v>117</v>
      </c>
      <c r="D765">
        <v>87715</v>
      </c>
      <c r="E765">
        <v>59347.667876588013</v>
      </c>
      <c r="F765">
        <v>0</v>
      </c>
      <c r="G765">
        <v>0</v>
      </c>
      <c r="H765">
        <v>59347.667876588013</v>
      </c>
      <c r="I765">
        <f t="shared" si="16"/>
        <v>0</v>
      </c>
    </row>
    <row r="766" spans="1:9" x14ac:dyDescent="0.2">
      <c r="A766">
        <v>2008</v>
      </c>
      <c r="B766" t="s">
        <v>148</v>
      </c>
      <c r="C766" t="s">
        <v>116</v>
      </c>
      <c r="D766">
        <v>250734</v>
      </c>
      <c r="E766">
        <v>216771.79673321231</v>
      </c>
      <c r="F766">
        <v>0</v>
      </c>
      <c r="G766">
        <v>2874.4827586206889</v>
      </c>
      <c r="H766">
        <v>219646.279491833</v>
      </c>
      <c r="I766">
        <f t="shared" si="16"/>
        <v>0</v>
      </c>
    </row>
    <row r="767" spans="1:9" x14ac:dyDescent="0.2">
      <c r="A767">
        <v>2008</v>
      </c>
      <c r="B767" t="s">
        <v>149</v>
      </c>
      <c r="C767" t="s">
        <v>115</v>
      </c>
      <c r="D767">
        <v>9607</v>
      </c>
      <c r="E767">
        <v>0</v>
      </c>
      <c r="F767">
        <v>6428.7477313974587</v>
      </c>
      <c r="G767">
        <v>0</v>
      </c>
      <c r="H767">
        <v>6428.7477313974587</v>
      </c>
      <c r="I767">
        <f t="shared" si="16"/>
        <v>0</v>
      </c>
    </row>
    <row r="768" spans="1:9" x14ac:dyDescent="0.2">
      <c r="A768">
        <v>2008</v>
      </c>
      <c r="B768" t="s">
        <v>150</v>
      </c>
      <c r="C768" t="s">
        <v>115</v>
      </c>
      <c r="D768">
        <v>14143</v>
      </c>
      <c r="E768">
        <v>25421.896551724141</v>
      </c>
      <c r="F768">
        <v>1361.215970961887</v>
      </c>
      <c r="G768">
        <v>0</v>
      </c>
      <c r="H768">
        <v>26783.11252268602</v>
      </c>
      <c r="I768">
        <f t="shared" si="16"/>
        <v>0</v>
      </c>
    </row>
    <row r="769" spans="1:9" x14ac:dyDescent="0.2">
      <c r="A769">
        <v>2008</v>
      </c>
      <c r="B769" t="s">
        <v>151</v>
      </c>
      <c r="C769" t="s">
        <v>117</v>
      </c>
      <c r="D769">
        <v>409387</v>
      </c>
      <c r="E769">
        <v>351530.46279491828</v>
      </c>
      <c r="F769">
        <v>0</v>
      </c>
      <c r="G769">
        <v>2.359346642468239</v>
      </c>
      <c r="H769">
        <v>351532.82214156078</v>
      </c>
      <c r="I769">
        <f t="shared" si="16"/>
        <v>0</v>
      </c>
    </row>
    <row r="770" spans="1:9" x14ac:dyDescent="0.2">
      <c r="A770">
        <v>2008</v>
      </c>
      <c r="B770" t="s">
        <v>152</v>
      </c>
      <c r="C770" t="s">
        <v>114</v>
      </c>
      <c r="D770">
        <v>133969</v>
      </c>
      <c r="E770">
        <v>122974.2468239564</v>
      </c>
      <c r="F770">
        <v>0</v>
      </c>
      <c r="G770">
        <v>0</v>
      </c>
      <c r="H770">
        <v>122974.2468239564</v>
      </c>
      <c r="I770">
        <f t="shared" si="16"/>
        <v>0</v>
      </c>
    </row>
    <row r="771" spans="1:9" x14ac:dyDescent="0.2">
      <c r="A771">
        <v>2008</v>
      </c>
      <c r="B771" t="s">
        <v>153</v>
      </c>
      <c r="C771" t="s">
        <v>115</v>
      </c>
      <c r="D771">
        <v>98581</v>
      </c>
      <c r="E771">
        <v>51007.985480943738</v>
      </c>
      <c r="F771">
        <v>16129.80036297641</v>
      </c>
      <c r="G771">
        <v>0</v>
      </c>
      <c r="H771">
        <v>67137.785843920137</v>
      </c>
      <c r="I771">
        <f t="shared" ref="I771:I834" si="17">SUM(E771:G771)-H771</f>
        <v>0</v>
      </c>
    </row>
    <row r="772" spans="1:9" x14ac:dyDescent="0.2">
      <c r="A772">
        <v>2008</v>
      </c>
      <c r="B772" t="s">
        <v>154</v>
      </c>
      <c r="C772" t="s">
        <v>118</v>
      </c>
      <c r="D772">
        <v>2974321</v>
      </c>
      <c r="E772">
        <v>2906415.644283121</v>
      </c>
      <c r="F772">
        <v>0</v>
      </c>
      <c r="G772">
        <v>34290.607985480943</v>
      </c>
      <c r="H772">
        <v>2940706.2522686031</v>
      </c>
      <c r="I772">
        <f t="shared" si="17"/>
        <v>0</v>
      </c>
    </row>
    <row r="773" spans="1:9" x14ac:dyDescent="0.2">
      <c r="A773">
        <v>2008</v>
      </c>
      <c r="B773" t="s">
        <v>155</v>
      </c>
      <c r="C773" t="s">
        <v>116</v>
      </c>
      <c r="D773">
        <v>333805</v>
      </c>
      <c r="E773">
        <v>228296.85117967331</v>
      </c>
      <c r="F773">
        <v>17922.359346642461</v>
      </c>
      <c r="G773">
        <v>0</v>
      </c>
      <c r="H773">
        <v>246219.21052631579</v>
      </c>
      <c r="I773">
        <f t="shared" si="17"/>
        <v>0</v>
      </c>
    </row>
    <row r="774" spans="1:9" x14ac:dyDescent="0.2">
      <c r="A774">
        <v>2008</v>
      </c>
      <c r="B774" t="s">
        <v>156</v>
      </c>
      <c r="C774" t="s">
        <v>115</v>
      </c>
      <c r="D774">
        <v>20483</v>
      </c>
      <c r="E774">
        <v>51.188747731397449</v>
      </c>
      <c r="F774">
        <v>18589.53720508167</v>
      </c>
      <c r="G774">
        <v>0</v>
      </c>
      <c r="H774">
        <v>18640.72595281306</v>
      </c>
      <c r="I774">
        <f t="shared" si="17"/>
        <v>0</v>
      </c>
    </row>
    <row r="775" spans="1:9" x14ac:dyDescent="0.2">
      <c r="A775">
        <v>2008</v>
      </c>
      <c r="B775" t="s">
        <v>157</v>
      </c>
      <c r="C775" t="s">
        <v>118</v>
      </c>
      <c r="D775">
        <v>2102741</v>
      </c>
      <c r="E775">
        <v>1883778.3575317599</v>
      </c>
      <c r="F775">
        <v>8.0308529945553531</v>
      </c>
      <c r="G775">
        <v>249.2377495462795</v>
      </c>
      <c r="H775">
        <v>1884035.6261343011</v>
      </c>
      <c r="I775">
        <f t="shared" si="17"/>
        <v>0</v>
      </c>
    </row>
    <row r="776" spans="1:9" x14ac:dyDescent="0.2">
      <c r="A776">
        <v>2008</v>
      </c>
      <c r="B776" t="s">
        <v>158</v>
      </c>
      <c r="C776" t="s">
        <v>116</v>
      </c>
      <c r="D776">
        <v>1394510</v>
      </c>
      <c r="E776">
        <v>1013911.606170599</v>
      </c>
      <c r="F776">
        <v>200488.16696914699</v>
      </c>
      <c r="G776">
        <v>218.9927404718693</v>
      </c>
      <c r="H776">
        <v>1214618.765880218</v>
      </c>
      <c r="I776">
        <f t="shared" si="17"/>
        <v>0</v>
      </c>
    </row>
    <row r="777" spans="1:9" x14ac:dyDescent="0.2">
      <c r="A777">
        <v>2008</v>
      </c>
      <c r="B777" t="s">
        <v>159</v>
      </c>
      <c r="C777" t="s">
        <v>117</v>
      </c>
      <c r="D777">
        <v>55022</v>
      </c>
      <c r="E777">
        <v>44278.529945553542</v>
      </c>
      <c r="F777">
        <v>0</v>
      </c>
      <c r="G777">
        <v>0.96188747731397461</v>
      </c>
      <c r="H777">
        <v>44279.49183303085</v>
      </c>
      <c r="I777">
        <f t="shared" si="17"/>
        <v>0</v>
      </c>
    </row>
    <row r="778" spans="1:9" x14ac:dyDescent="0.2">
      <c r="A778">
        <v>2008</v>
      </c>
      <c r="B778" t="s">
        <v>160</v>
      </c>
      <c r="C778" t="s">
        <v>118</v>
      </c>
      <c r="D778">
        <v>2009594</v>
      </c>
      <c r="E778">
        <v>1763519.9001814879</v>
      </c>
      <c r="F778">
        <v>4203.8384754990921</v>
      </c>
      <c r="G778">
        <v>10264.954627949181</v>
      </c>
      <c r="H778">
        <v>1777988.693284936</v>
      </c>
      <c r="I778">
        <f t="shared" si="17"/>
        <v>0</v>
      </c>
    </row>
    <row r="779" spans="1:9" x14ac:dyDescent="0.2">
      <c r="A779">
        <v>2008</v>
      </c>
      <c r="B779" t="s">
        <v>161</v>
      </c>
      <c r="C779" t="s">
        <v>118</v>
      </c>
      <c r="D779">
        <v>3032689</v>
      </c>
      <c r="E779">
        <v>3097964.7459165151</v>
      </c>
      <c r="F779">
        <v>0</v>
      </c>
      <c r="G779">
        <v>103.3303085299456</v>
      </c>
      <c r="H779">
        <v>3098068.0762250451</v>
      </c>
      <c r="I779">
        <f t="shared" si="17"/>
        <v>0</v>
      </c>
    </row>
    <row r="780" spans="1:9" x14ac:dyDescent="0.2">
      <c r="A780">
        <v>2008</v>
      </c>
      <c r="B780" t="s">
        <v>162</v>
      </c>
      <c r="C780" t="s">
        <v>114</v>
      </c>
      <c r="D780">
        <v>795002</v>
      </c>
      <c r="E780">
        <v>539619.21052631573</v>
      </c>
      <c r="F780">
        <v>0</v>
      </c>
      <c r="G780">
        <v>64.754990925589837</v>
      </c>
      <c r="H780">
        <v>539683.96551724127</v>
      </c>
      <c r="I780">
        <f t="shared" si="17"/>
        <v>0</v>
      </c>
    </row>
    <row r="781" spans="1:9" x14ac:dyDescent="0.2">
      <c r="A781">
        <v>2008</v>
      </c>
      <c r="B781" t="s">
        <v>163</v>
      </c>
      <c r="C781" t="s">
        <v>116</v>
      </c>
      <c r="D781">
        <v>672492</v>
      </c>
      <c r="E781">
        <v>634864.91833030852</v>
      </c>
      <c r="F781">
        <v>37.885662431941917</v>
      </c>
      <c r="G781">
        <v>1337.568058076225</v>
      </c>
      <c r="H781">
        <v>636240.37205081666</v>
      </c>
      <c r="I781">
        <f t="shared" si="17"/>
        <v>0</v>
      </c>
    </row>
    <row r="782" spans="1:9" x14ac:dyDescent="0.2">
      <c r="A782">
        <v>2008</v>
      </c>
      <c r="B782" t="s">
        <v>164</v>
      </c>
      <c r="C782" t="s">
        <v>117</v>
      </c>
      <c r="D782">
        <v>265505</v>
      </c>
      <c r="E782">
        <v>214965.5172413793</v>
      </c>
      <c r="F782">
        <v>0</v>
      </c>
      <c r="G782">
        <v>0</v>
      </c>
      <c r="H782">
        <v>214965.5172413793</v>
      </c>
      <c r="I782">
        <f t="shared" si="17"/>
        <v>0</v>
      </c>
    </row>
    <row r="783" spans="1:9" x14ac:dyDescent="0.2">
      <c r="A783">
        <v>2008</v>
      </c>
      <c r="B783" t="s">
        <v>165</v>
      </c>
      <c r="C783" t="s">
        <v>114</v>
      </c>
      <c r="D783">
        <v>707820</v>
      </c>
      <c r="E783">
        <v>594861.61524500907</v>
      </c>
      <c r="F783">
        <v>0</v>
      </c>
      <c r="G783">
        <v>250.92558983666061</v>
      </c>
      <c r="H783">
        <v>595112.54083484574</v>
      </c>
      <c r="I783">
        <f t="shared" si="17"/>
        <v>0</v>
      </c>
    </row>
    <row r="784" spans="1:9" x14ac:dyDescent="0.2">
      <c r="A784">
        <v>2008</v>
      </c>
      <c r="B784" t="s">
        <v>166</v>
      </c>
      <c r="C784" t="s">
        <v>117</v>
      </c>
      <c r="D784">
        <v>418309</v>
      </c>
      <c r="E784">
        <v>383489.13793103449</v>
      </c>
      <c r="F784">
        <v>0</v>
      </c>
      <c r="G784">
        <v>0</v>
      </c>
      <c r="H784">
        <v>383489.13793103449</v>
      </c>
      <c r="I784">
        <f t="shared" si="17"/>
        <v>0</v>
      </c>
    </row>
    <row r="785" spans="1:9" x14ac:dyDescent="0.2">
      <c r="A785">
        <v>2008</v>
      </c>
      <c r="B785" t="s">
        <v>167</v>
      </c>
      <c r="C785" t="s">
        <v>114</v>
      </c>
      <c r="D785">
        <v>1747912</v>
      </c>
      <c r="E785">
        <v>1237523.693284936</v>
      </c>
      <c r="F785">
        <v>0</v>
      </c>
      <c r="G785">
        <v>243.7568058076225</v>
      </c>
      <c r="H785">
        <v>1237767.4500907441</v>
      </c>
      <c r="I785">
        <f t="shared" si="17"/>
        <v>0</v>
      </c>
    </row>
    <row r="786" spans="1:9" x14ac:dyDescent="0.2">
      <c r="A786">
        <v>2008</v>
      </c>
      <c r="B786" t="s">
        <v>168</v>
      </c>
      <c r="C786" t="s">
        <v>117</v>
      </c>
      <c r="D786">
        <v>258737</v>
      </c>
      <c r="E786">
        <v>169059.45553539021</v>
      </c>
      <c r="F786">
        <v>0</v>
      </c>
      <c r="G786">
        <v>0</v>
      </c>
      <c r="H786">
        <v>169059.45553539021</v>
      </c>
      <c r="I786">
        <f t="shared" si="17"/>
        <v>0</v>
      </c>
    </row>
    <row r="787" spans="1:9" x14ac:dyDescent="0.2">
      <c r="A787">
        <v>2008</v>
      </c>
      <c r="B787" t="s">
        <v>169</v>
      </c>
      <c r="C787" t="s">
        <v>116</v>
      </c>
      <c r="D787">
        <v>176240</v>
      </c>
      <c r="E787">
        <v>152164.4736842105</v>
      </c>
      <c r="F787">
        <v>0</v>
      </c>
      <c r="G787">
        <v>0</v>
      </c>
      <c r="H787">
        <v>152164.4736842105</v>
      </c>
      <c r="I787">
        <f t="shared" si="17"/>
        <v>0</v>
      </c>
    </row>
    <row r="788" spans="1:9" x14ac:dyDescent="0.2">
      <c r="A788">
        <v>2008</v>
      </c>
      <c r="B788" t="s">
        <v>170</v>
      </c>
      <c r="C788" t="s">
        <v>115</v>
      </c>
      <c r="D788">
        <v>3314</v>
      </c>
      <c r="E788">
        <v>2503.6297640653361</v>
      </c>
      <c r="F788">
        <v>459.44646098003619</v>
      </c>
      <c r="G788">
        <v>0</v>
      </c>
      <c r="H788">
        <v>2963.0762250453722</v>
      </c>
      <c r="I788">
        <f t="shared" si="17"/>
        <v>0</v>
      </c>
    </row>
    <row r="789" spans="1:9" x14ac:dyDescent="0.2">
      <c r="A789">
        <v>2008</v>
      </c>
      <c r="B789" t="s">
        <v>171</v>
      </c>
      <c r="C789" t="s">
        <v>115</v>
      </c>
      <c r="D789">
        <v>44952</v>
      </c>
      <c r="E789">
        <v>29437.658802177859</v>
      </c>
      <c r="F789">
        <v>1687.722323049001</v>
      </c>
      <c r="G789">
        <v>0</v>
      </c>
      <c r="H789">
        <v>31125.381125226861</v>
      </c>
      <c r="I789">
        <f t="shared" si="17"/>
        <v>0</v>
      </c>
    </row>
    <row r="790" spans="1:9" x14ac:dyDescent="0.2">
      <c r="A790">
        <v>2008</v>
      </c>
      <c r="B790" t="s">
        <v>172</v>
      </c>
      <c r="C790" t="s">
        <v>114</v>
      </c>
      <c r="D790">
        <v>412908</v>
      </c>
      <c r="E790">
        <v>352370.95281306712</v>
      </c>
      <c r="F790">
        <v>0</v>
      </c>
      <c r="G790">
        <v>10.943738656987289</v>
      </c>
      <c r="H790">
        <v>352381.89655172412</v>
      </c>
      <c r="I790">
        <f t="shared" si="17"/>
        <v>0</v>
      </c>
    </row>
    <row r="791" spans="1:9" x14ac:dyDescent="0.2">
      <c r="A791">
        <v>2008</v>
      </c>
      <c r="B791" t="s">
        <v>173</v>
      </c>
      <c r="C791" t="s">
        <v>114</v>
      </c>
      <c r="D791">
        <v>474819</v>
      </c>
      <c r="E791">
        <v>363258.28493647912</v>
      </c>
      <c r="F791">
        <v>0</v>
      </c>
      <c r="G791">
        <v>11.996370235934659</v>
      </c>
      <c r="H791">
        <v>363270.28130671498</v>
      </c>
      <c r="I791">
        <f t="shared" si="17"/>
        <v>0</v>
      </c>
    </row>
    <row r="792" spans="1:9" x14ac:dyDescent="0.2">
      <c r="A792">
        <v>2008</v>
      </c>
      <c r="B792" t="s">
        <v>174</v>
      </c>
      <c r="C792" t="s">
        <v>116</v>
      </c>
      <c r="D792">
        <v>509389</v>
      </c>
      <c r="E792">
        <v>261070.83484573499</v>
      </c>
      <c r="F792">
        <v>19.17422867513611</v>
      </c>
      <c r="G792">
        <v>181362.14156079851</v>
      </c>
      <c r="H792">
        <v>442452.15063520859</v>
      </c>
      <c r="I792">
        <f t="shared" si="17"/>
        <v>0</v>
      </c>
    </row>
    <row r="793" spans="1:9" x14ac:dyDescent="0.2">
      <c r="A793">
        <v>2008</v>
      </c>
      <c r="B793" t="s">
        <v>175</v>
      </c>
      <c r="C793" t="s">
        <v>116</v>
      </c>
      <c r="D793">
        <v>62365</v>
      </c>
      <c r="E793">
        <v>40325.136116152447</v>
      </c>
      <c r="F793">
        <v>0</v>
      </c>
      <c r="G793">
        <v>0</v>
      </c>
      <c r="H793">
        <v>40325.136116152447</v>
      </c>
      <c r="I793">
        <f t="shared" si="17"/>
        <v>0</v>
      </c>
    </row>
    <row r="794" spans="1:9" x14ac:dyDescent="0.2">
      <c r="A794">
        <v>2008</v>
      </c>
      <c r="B794" t="s">
        <v>176</v>
      </c>
      <c r="C794" t="s">
        <v>115</v>
      </c>
      <c r="D794">
        <v>13759</v>
      </c>
      <c r="E794">
        <v>7274.7096188747719</v>
      </c>
      <c r="F794">
        <v>0</v>
      </c>
      <c r="G794">
        <v>0</v>
      </c>
      <c r="H794">
        <v>7274.7096188747719</v>
      </c>
      <c r="I794">
        <f t="shared" si="17"/>
        <v>0</v>
      </c>
    </row>
    <row r="795" spans="1:9" x14ac:dyDescent="0.2">
      <c r="A795">
        <v>2008</v>
      </c>
      <c r="B795" t="s">
        <v>177</v>
      </c>
      <c r="C795" t="s">
        <v>116</v>
      </c>
      <c r="D795">
        <v>427531</v>
      </c>
      <c r="E795">
        <v>321600.88021778577</v>
      </c>
      <c r="F795">
        <v>0</v>
      </c>
      <c r="G795">
        <v>11012.304900181491</v>
      </c>
      <c r="H795">
        <v>332613.18511796731</v>
      </c>
      <c r="I795">
        <f t="shared" si="17"/>
        <v>0</v>
      </c>
    </row>
    <row r="796" spans="1:9" x14ac:dyDescent="0.2">
      <c r="A796">
        <v>2008</v>
      </c>
      <c r="B796" t="s">
        <v>178</v>
      </c>
      <c r="C796" t="s">
        <v>115</v>
      </c>
      <c r="D796">
        <v>56098</v>
      </c>
      <c r="E796">
        <v>39284.718693284944</v>
      </c>
      <c r="F796">
        <v>0</v>
      </c>
      <c r="G796">
        <v>0.99818511796733211</v>
      </c>
      <c r="H796">
        <v>39285.716878402913</v>
      </c>
      <c r="I796">
        <f t="shared" si="17"/>
        <v>0</v>
      </c>
    </row>
    <row r="797" spans="1:9" x14ac:dyDescent="0.2">
      <c r="A797">
        <v>2008</v>
      </c>
      <c r="B797" t="s">
        <v>179</v>
      </c>
      <c r="C797" t="s">
        <v>118</v>
      </c>
      <c r="D797">
        <v>808970</v>
      </c>
      <c r="E797">
        <v>788793.12159709609</v>
      </c>
      <c r="F797">
        <v>0</v>
      </c>
      <c r="G797">
        <v>0</v>
      </c>
      <c r="H797">
        <v>788793.12159709609</v>
      </c>
      <c r="I797">
        <f t="shared" si="17"/>
        <v>0</v>
      </c>
    </row>
    <row r="798" spans="1:9" x14ac:dyDescent="0.2">
      <c r="A798">
        <v>2008</v>
      </c>
      <c r="B798" t="s">
        <v>180</v>
      </c>
      <c r="C798" t="s">
        <v>116</v>
      </c>
      <c r="D798">
        <v>196219</v>
      </c>
      <c r="E798">
        <v>167922.24137931029</v>
      </c>
      <c r="F798">
        <v>2603.6569872958262</v>
      </c>
      <c r="G798">
        <v>0</v>
      </c>
      <c r="H798">
        <v>170525.89836660621</v>
      </c>
      <c r="I798">
        <f t="shared" si="17"/>
        <v>0</v>
      </c>
    </row>
    <row r="799" spans="1:9" x14ac:dyDescent="0.2">
      <c r="A799">
        <v>2008</v>
      </c>
      <c r="B799" t="s">
        <v>181</v>
      </c>
      <c r="C799" t="s">
        <v>116</v>
      </c>
      <c r="D799">
        <v>70820</v>
      </c>
      <c r="E799">
        <v>124165.78039927399</v>
      </c>
      <c r="F799">
        <v>0</v>
      </c>
      <c r="G799">
        <v>0</v>
      </c>
      <c r="H799">
        <v>124165.78039927399</v>
      </c>
      <c r="I799">
        <f t="shared" si="17"/>
        <v>0</v>
      </c>
    </row>
    <row r="800" spans="1:9" x14ac:dyDescent="0.2">
      <c r="A800">
        <v>2007</v>
      </c>
      <c r="B800" t="s">
        <v>125</v>
      </c>
      <c r="C800" t="s">
        <v>114</v>
      </c>
      <c r="D800">
        <v>1470622</v>
      </c>
      <c r="E800">
        <v>1407534.255898366</v>
      </c>
      <c r="F800">
        <v>0</v>
      </c>
      <c r="G800">
        <v>1966.4156079854811</v>
      </c>
      <c r="H800">
        <v>1409500.671506352</v>
      </c>
      <c r="I800">
        <f t="shared" si="17"/>
        <v>0</v>
      </c>
    </row>
    <row r="801" spans="1:9" x14ac:dyDescent="0.2">
      <c r="A801">
        <v>2007</v>
      </c>
      <c r="B801" t="s">
        <v>126</v>
      </c>
      <c r="C801" t="s">
        <v>115</v>
      </c>
      <c r="D801">
        <v>1252</v>
      </c>
      <c r="E801">
        <v>2272.0508166969148</v>
      </c>
      <c r="F801">
        <v>470.05444646097999</v>
      </c>
      <c r="G801">
        <v>0</v>
      </c>
      <c r="H801">
        <v>2742.105263157895</v>
      </c>
      <c r="I801">
        <f t="shared" si="17"/>
        <v>0</v>
      </c>
    </row>
    <row r="802" spans="1:9" x14ac:dyDescent="0.2">
      <c r="A802">
        <v>2007</v>
      </c>
      <c r="B802" t="s">
        <v>127</v>
      </c>
      <c r="C802" t="s">
        <v>115</v>
      </c>
      <c r="D802">
        <v>38025</v>
      </c>
      <c r="E802">
        <v>37395.617059891098</v>
      </c>
      <c r="F802">
        <v>0</v>
      </c>
      <c r="G802">
        <v>3.8112522686025412</v>
      </c>
      <c r="H802">
        <v>37399.428312159711</v>
      </c>
      <c r="I802">
        <f t="shared" si="17"/>
        <v>0</v>
      </c>
    </row>
    <row r="803" spans="1:9" x14ac:dyDescent="0.2">
      <c r="A803">
        <v>2007</v>
      </c>
      <c r="B803" t="s">
        <v>128</v>
      </c>
      <c r="C803" t="s">
        <v>116</v>
      </c>
      <c r="D803">
        <v>216401</v>
      </c>
      <c r="E803">
        <v>196825.5353901996</v>
      </c>
      <c r="F803">
        <v>0</v>
      </c>
      <c r="G803">
        <v>1.896551724137931</v>
      </c>
      <c r="H803">
        <v>196827.43194192371</v>
      </c>
      <c r="I803">
        <f t="shared" si="17"/>
        <v>0</v>
      </c>
    </row>
    <row r="804" spans="1:9" x14ac:dyDescent="0.2">
      <c r="A804">
        <v>2007</v>
      </c>
      <c r="B804" t="s">
        <v>129</v>
      </c>
      <c r="C804" t="s">
        <v>115</v>
      </c>
      <c r="D804">
        <v>45477</v>
      </c>
      <c r="E804">
        <v>44907.958257713253</v>
      </c>
      <c r="F804">
        <v>0</v>
      </c>
      <c r="G804">
        <v>0</v>
      </c>
      <c r="H804">
        <v>44907.958257713253</v>
      </c>
      <c r="I804">
        <f t="shared" si="17"/>
        <v>0</v>
      </c>
    </row>
    <row r="805" spans="1:9" x14ac:dyDescent="0.2">
      <c r="A805">
        <v>2007</v>
      </c>
      <c r="B805" t="s">
        <v>130</v>
      </c>
      <c r="C805" t="s">
        <v>116</v>
      </c>
      <c r="D805">
        <v>21006</v>
      </c>
      <c r="E805">
        <v>20719.945553539019</v>
      </c>
      <c r="F805">
        <v>0</v>
      </c>
      <c r="G805">
        <v>0</v>
      </c>
      <c r="H805">
        <v>20719.945553539019</v>
      </c>
      <c r="I805">
        <f t="shared" si="17"/>
        <v>0</v>
      </c>
    </row>
    <row r="806" spans="1:9" x14ac:dyDescent="0.2">
      <c r="A806">
        <v>2007</v>
      </c>
      <c r="B806" t="s">
        <v>131</v>
      </c>
      <c r="C806" t="s">
        <v>114</v>
      </c>
      <c r="D806">
        <v>1015672</v>
      </c>
      <c r="E806">
        <v>833512.22323048988</v>
      </c>
      <c r="F806">
        <v>0</v>
      </c>
      <c r="G806">
        <v>6.5880217785843911</v>
      </c>
      <c r="H806">
        <v>833518.8112522685</v>
      </c>
      <c r="I806">
        <f t="shared" si="17"/>
        <v>0</v>
      </c>
    </row>
    <row r="807" spans="1:9" x14ac:dyDescent="0.2">
      <c r="A807">
        <v>2007</v>
      </c>
      <c r="B807" t="s">
        <v>132</v>
      </c>
      <c r="C807" t="s">
        <v>117</v>
      </c>
      <c r="D807">
        <v>28378</v>
      </c>
      <c r="E807">
        <v>3.339382940108893</v>
      </c>
      <c r="F807">
        <v>19379.31034482758</v>
      </c>
      <c r="G807">
        <v>0</v>
      </c>
      <c r="H807">
        <v>19382.64972776769</v>
      </c>
      <c r="I807">
        <f t="shared" si="17"/>
        <v>0</v>
      </c>
    </row>
    <row r="808" spans="1:9" x14ac:dyDescent="0.2">
      <c r="A808">
        <v>2007</v>
      </c>
      <c r="B808" t="s">
        <v>133</v>
      </c>
      <c r="C808" t="s">
        <v>115</v>
      </c>
      <c r="D808">
        <v>176226</v>
      </c>
      <c r="E808">
        <v>94475.82577132486</v>
      </c>
      <c r="F808">
        <v>101892.74954627951</v>
      </c>
      <c r="G808">
        <v>0</v>
      </c>
      <c r="H808">
        <v>196368.57531760441</v>
      </c>
      <c r="I808">
        <f t="shared" si="17"/>
        <v>0</v>
      </c>
    </row>
    <row r="809" spans="1:9" x14ac:dyDescent="0.2">
      <c r="A809">
        <v>2007</v>
      </c>
      <c r="B809" t="s">
        <v>134</v>
      </c>
      <c r="C809" t="s">
        <v>116</v>
      </c>
      <c r="D809">
        <v>893088</v>
      </c>
      <c r="E809">
        <v>999671.86932849349</v>
      </c>
      <c r="F809">
        <v>0</v>
      </c>
      <c r="G809">
        <v>44.464609800362972</v>
      </c>
      <c r="H809">
        <v>999716.33393829386</v>
      </c>
      <c r="I809">
        <f t="shared" si="17"/>
        <v>0</v>
      </c>
    </row>
    <row r="810" spans="1:9" x14ac:dyDescent="0.2">
      <c r="A810">
        <v>2007</v>
      </c>
      <c r="B810" t="s">
        <v>135</v>
      </c>
      <c r="C810" t="s">
        <v>116</v>
      </c>
      <c r="D810">
        <v>27872</v>
      </c>
      <c r="E810">
        <v>18515.553539019958</v>
      </c>
      <c r="F810">
        <v>0</v>
      </c>
      <c r="G810">
        <v>0</v>
      </c>
      <c r="H810">
        <v>18515.553539019958</v>
      </c>
      <c r="I810">
        <f t="shared" si="17"/>
        <v>0</v>
      </c>
    </row>
    <row r="811" spans="1:9" x14ac:dyDescent="0.2">
      <c r="A811">
        <v>2007</v>
      </c>
      <c r="B811" t="s">
        <v>136</v>
      </c>
      <c r="C811" t="s">
        <v>117</v>
      </c>
      <c r="D811">
        <v>132443</v>
      </c>
      <c r="E811">
        <v>70545.90744101633</v>
      </c>
      <c r="F811">
        <v>24480.471869328489</v>
      </c>
      <c r="G811">
        <v>0</v>
      </c>
      <c r="H811">
        <v>95026.379310344826</v>
      </c>
      <c r="I811">
        <f t="shared" si="17"/>
        <v>0</v>
      </c>
    </row>
    <row r="812" spans="1:9" x14ac:dyDescent="0.2">
      <c r="A812">
        <v>2007</v>
      </c>
      <c r="B812" t="s">
        <v>137</v>
      </c>
      <c r="C812" t="s">
        <v>118</v>
      </c>
      <c r="D812">
        <v>164707</v>
      </c>
      <c r="E812">
        <v>237134.60980036299</v>
      </c>
      <c r="F812">
        <v>0</v>
      </c>
      <c r="G812">
        <v>0</v>
      </c>
      <c r="H812">
        <v>237134.60980036299</v>
      </c>
      <c r="I812">
        <f t="shared" si="17"/>
        <v>0</v>
      </c>
    </row>
    <row r="813" spans="1:9" x14ac:dyDescent="0.2">
      <c r="A813">
        <v>2007</v>
      </c>
      <c r="B813" t="s">
        <v>138</v>
      </c>
      <c r="C813" t="s">
        <v>115</v>
      </c>
      <c r="D813">
        <v>18434</v>
      </c>
      <c r="E813">
        <v>16849.14700544464</v>
      </c>
      <c r="F813">
        <v>1047.6497277676949</v>
      </c>
      <c r="G813">
        <v>0</v>
      </c>
      <c r="H813">
        <v>17896.796733212341</v>
      </c>
      <c r="I813">
        <f t="shared" si="17"/>
        <v>0</v>
      </c>
    </row>
    <row r="814" spans="1:9" x14ac:dyDescent="0.2">
      <c r="A814">
        <v>2007</v>
      </c>
      <c r="B814" t="s">
        <v>139</v>
      </c>
      <c r="C814" t="s">
        <v>116</v>
      </c>
      <c r="D814">
        <v>795982</v>
      </c>
      <c r="E814">
        <v>785213.80217785831</v>
      </c>
      <c r="F814">
        <v>0</v>
      </c>
      <c r="G814">
        <v>0</v>
      </c>
      <c r="H814">
        <v>785213.80217785831</v>
      </c>
      <c r="I814">
        <f t="shared" si="17"/>
        <v>0</v>
      </c>
    </row>
    <row r="815" spans="1:9" x14ac:dyDescent="0.2">
      <c r="A815">
        <v>2007</v>
      </c>
      <c r="B815" t="s">
        <v>140</v>
      </c>
      <c r="C815" t="s">
        <v>116</v>
      </c>
      <c r="D815">
        <v>148933</v>
      </c>
      <c r="E815">
        <v>109487.6315789474</v>
      </c>
      <c r="F815">
        <v>0</v>
      </c>
      <c r="G815">
        <v>2.7949183303085299</v>
      </c>
      <c r="H815">
        <v>109490.4264972777</v>
      </c>
      <c r="I815">
        <f t="shared" si="17"/>
        <v>0</v>
      </c>
    </row>
    <row r="816" spans="1:9" x14ac:dyDescent="0.2">
      <c r="A816">
        <v>2007</v>
      </c>
      <c r="B816" t="s">
        <v>141</v>
      </c>
      <c r="C816" t="s">
        <v>117</v>
      </c>
      <c r="D816">
        <v>63890</v>
      </c>
      <c r="E816">
        <v>48703.865698729584</v>
      </c>
      <c r="F816">
        <v>0</v>
      </c>
      <c r="G816">
        <v>0</v>
      </c>
      <c r="H816">
        <v>48703.865698729584</v>
      </c>
      <c r="I816">
        <f t="shared" si="17"/>
        <v>0</v>
      </c>
    </row>
    <row r="817" spans="1:9" x14ac:dyDescent="0.2">
      <c r="A817">
        <v>2007</v>
      </c>
      <c r="B817" t="s">
        <v>142</v>
      </c>
      <c r="C817" t="s">
        <v>115</v>
      </c>
      <c r="D817">
        <v>35379</v>
      </c>
      <c r="E817">
        <v>19423.230490018152</v>
      </c>
      <c r="F817">
        <v>1277.7041742286749</v>
      </c>
      <c r="G817">
        <v>0</v>
      </c>
      <c r="H817">
        <v>20700.934664246819</v>
      </c>
      <c r="I817">
        <f t="shared" si="17"/>
        <v>0</v>
      </c>
    </row>
    <row r="818" spans="1:9" x14ac:dyDescent="0.2">
      <c r="A818">
        <v>2007</v>
      </c>
      <c r="B818" t="s">
        <v>143</v>
      </c>
      <c r="C818" t="s">
        <v>118</v>
      </c>
      <c r="D818">
        <v>9780808</v>
      </c>
      <c r="E818">
        <v>9931083.0036297645</v>
      </c>
      <c r="F818">
        <v>0</v>
      </c>
      <c r="G818">
        <v>473587.61343012698</v>
      </c>
      <c r="H818">
        <v>10404670.61705989</v>
      </c>
      <c r="I818">
        <f t="shared" si="17"/>
        <v>0</v>
      </c>
    </row>
    <row r="819" spans="1:9" x14ac:dyDescent="0.2">
      <c r="A819">
        <v>2007</v>
      </c>
      <c r="B819" t="s">
        <v>144</v>
      </c>
      <c r="C819" t="s">
        <v>116</v>
      </c>
      <c r="D819">
        <v>145163</v>
      </c>
      <c r="E819">
        <v>124948.6932849365</v>
      </c>
      <c r="F819">
        <v>0</v>
      </c>
      <c r="G819">
        <v>6.9963702359346636</v>
      </c>
      <c r="H819">
        <v>124955.68965517241</v>
      </c>
      <c r="I819">
        <f t="shared" si="17"/>
        <v>0</v>
      </c>
    </row>
    <row r="820" spans="1:9" x14ac:dyDescent="0.2">
      <c r="A820">
        <v>2007</v>
      </c>
      <c r="B820" t="s">
        <v>145</v>
      </c>
      <c r="C820" t="s">
        <v>114</v>
      </c>
      <c r="D820">
        <v>248025</v>
      </c>
      <c r="E820">
        <v>208050.07259528129</v>
      </c>
      <c r="F820">
        <v>0</v>
      </c>
      <c r="G820">
        <v>0</v>
      </c>
      <c r="H820">
        <v>208050.07259528129</v>
      </c>
      <c r="I820">
        <f t="shared" si="17"/>
        <v>0</v>
      </c>
    </row>
    <row r="821" spans="1:9" x14ac:dyDescent="0.2">
      <c r="A821">
        <v>2007</v>
      </c>
      <c r="B821" t="s">
        <v>146</v>
      </c>
      <c r="C821" t="s">
        <v>115</v>
      </c>
      <c r="D821">
        <v>18310</v>
      </c>
      <c r="E821">
        <v>12841.49727767695</v>
      </c>
      <c r="F821">
        <v>0</v>
      </c>
      <c r="G821">
        <v>0</v>
      </c>
      <c r="H821">
        <v>12841.49727767695</v>
      </c>
      <c r="I821">
        <f t="shared" si="17"/>
        <v>0</v>
      </c>
    </row>
    <row r="822" spans="1:9" x14ac:dyDescent="0.2">
      <c r="A822">
        <v>2007</v>
      </c>
      <c r="B822" t="s">
        <v>147</v>
      </c>
      <c r="C822" t="s">
        <v>117</v>
      </c>
      <c r="D822">
        <v>87617</v>
      </c>
      <c r="E822">
        <v>65835.353901996365</v>
      </c>
      <c r="F822">
        <v>0</v>
      </c>
      <c r="G822">
        <v>0</v>
      </c>
      <c r="H822">
        <v>65835.353901996365</v>
      </c>
      <c r="I822">
        <f t="shared" si="17"/>
        <v>0</v>
      </c>
    </row>
    <row r="823" spans="1:9" x14ac:dyDescent="0.2">
      <c r="A823">
        <v>2007</v>
      </c>
      <c r="B823" t="s">
        <v>148</v>
      </c>
      <c r="C823" t="s">
        <v>116</v>
      </c>
      <c r="D823">
        <v>247542</v>
      </c>
      <c r="E823">
        <v>233513.71143375681</v>
      </c>
      <c r="F823">
        <v>0</v>
      </c>
      <c r="G823">
        <v>3748.8112522686019</v>
      </c>
      <c r="H823">
        <v>237262.52268602539</v>
      </c>
      <c r="I823">
        <f t="shared" si="17"/>
        <v>0</v>
      </c>
    </row>
    <row r="824" spans="1:9" x14ac:dyDescent="0.2">
      <c r="A824">
        <v>2007</v>
      </c>
      <c r="B824" t="s">
        <v>149</v>
      </c>
      <c r="C824" t="s">
        <v>115</v>
      </c>
      <c r="D824">
        <v>9615</v>
      </c>
      <c r="E824">
        <v>0</v>
      </c>
      <c r="F824">
        <v>7084.056261343012</v>
      </c>
      <c r="G824">
        <v>0</v>
      </c>
      <c r="H824">
        <v>7084.056261343012</v>
      </c>
      <c r="I824">
        <f t="shared" si="17"/>
        <v>0</v>
      </c>
    </row>
    <row r="825" spans="1:9" x14ac:dyDescent="0.2">
      <c r="A825">
        <v>2007</v>
      </c>
      <c r="B825" t="s">
        <v>150</v>
      </c>
      <c r="C825" t="s">
        <v>115</v>
      </c>
      <c r="D825">
        <v>14182</v>
      </c>
      <c r="E825">
        <v>30432.676950998179</v>
      </c>
      <c r="F825">
        <v>1505.807622504537</v>
      </c>
      <c r="G825">
        <v>0</v>
      </c>
      <c r="H825">
        <v>31938.484573502719</v>
      </c>
      <c r="I825">
        <f t="shared" si="17"/>
        <v>0</v>
      </c>
    </row>
    <row r="826" spans="1:9" x14ac:dyDescent="0.2">
      <c r="A826">
        <v>2007</v>
      </c>
      <c r="B826" t="s">
        <v>151</v>
      </c>
      <c r="C826" t="s">
        <v>117</v>
      </c>
      <c r="D826">
        <v>406890</v>
      </c>
      <c r="E826">
        <v>377768.13974591647</v>
      </c>
      <c r="F826">
        <v>0</v>
      </c>
      <c r="G826">
        <v>13.003629764065341</v>
      </c>
      <c r="H826">
        <v>377781.14337568049</v>
      </c>
      <c r="I826">
        <f t="shared" si="17"/>
        <v>0</v>
      </c>
    </row>
    <row r="827" spans="1:9" x14ac:dyDescent="0.2">
      <c r="A827">
        <v>2007</v>
      </c>
      <c r="B827" t="s">
        <v>152</v>
      </c>
      <c r="C827" t="s">
        <v>114</v>
      </c>
      <c r="D827">
        <v>132537</v>
      </c>
      <c r="E827">
        <v>139433.68421052629</v>
      </c>
      <c r="F827">
        <v>0</v>
      </c>
      <c r="G827">
        <v>10.426497277676949</v>
      </c>
      <c r="H827">
        <v>139444.11070780401</v>
      </c>
      <c r="I827">
        <f t="shared" si="17"/>
        <v>0</v>
      </c>
    </row>
    <row r="828" spans="1:9" x14ac:dyDescent="0.2">
      <c r="A828">
        <v>2007</v>
      </c>
      <c r="B828" t="s">
        <v>153</v>
      </c>
      <c r="C828" t="s">
        <v>115</v>
      </c>
      <c r="D828">
        <v>98408</v>
      </c>
      <c r="E828">
        <v>54782.840290381122</v>
      </c>
      <c r="F828">
        <v>16395.272232304898</v>
      </c>
      <c r="G828">
        <v>0</v>
      </c>
      <c r="H828">
        <v>71178.112522686017</v>
      </c>
      <c r="I828">
        <f t="shared" si="17"/>
        <v>0</v>
      </c>
    </row>
    <row r="829" spans="1:9" x14ac:dyDescent="0.2">
      <c r="A829">
        <v>2007</v>
      </c>
      <c r="B829" t="s">
        <v>154</v>
      </c>
      <c r="C829" t="s">
        <v>118</v>
      </c>
      <c r="D829">
        <v>2960659</v>
      </c>
      <c r="E829">
        <v>3219908.9927404709</v>
      </c>
      <c r="F829">
        <v>0</v>
      </c>
      <c r="G829">
        <v>42036.31578947368</v>
      </c>
      <c r="H829">
        <v>3261945.3085299451</v>
      </c>
      <c r="I829">
        <f t="shared" si="17"/>
        <v>0</v>
      </c>
    </row>
    <row r="830" spans="1:9" x14ac:dyDescent="0.2">
      <c r="A830">
        <v>2007</v>
      </c>
      <c r="B830" t="s">
        <v>155</v>
      </c>
      <c r="C830" t="s">
        <v>116</v>
      </c>
      <c r="D830">
        <v>325985</v>
      </c>
      <c r="E830">
        <v>264025.15426497272</v>
      </c>
      <c r="F830">
        <v>19466.361161524499</v>
      </c>
      <c r="G830">
        <v>0</v>
      </c>
      <c r="H830">
        <v>283491.51542649721</v>
      </c>
      <c r="I830">
        <f t="shared" si="17"/>
        <v>0</v>
      </c>
    </row>
    <row r="831" spans="1:9" x14ac:dyDescent="0.2">
      <c r="A831">
        <v>2007</v>
      </c>
      <c r="B831" t="s">
        <v>156</v>
      </c>
      <c r="C831" t="s">
        <v>115</v>
      </c>
      <c r="D831">
        <v>20654</v>
      </c>
      <c r="E831">
        <v>565.37205081669686</v>
      </c>
      <c r="F831">
        <v>19235.680580762251</v>
      </c>
      <c r="G831">
        <v>0</v>
      </c>
      <c r="H831">
        <v>19801.05263157895</v>
      </c>
      <c r="I831">
        <f t="shared" si="17"/>
        <v>0</v>
      </c>
    </row>
    <row r="832" spans="1:9" x14ac:dyDescent="0.2">
      <c r="A832">
        <v>2007</v>
      </c>
      <c r="B832" t="s">
        <v>157</v>
      </c>
      <c r="C832" t="s">
        <v>118</v>
      </c>
      <c r="D832">
        <v>2049902</v>
      </c>
      <c r="E832">
        <v>2138601.5517241382</v>
      </c>
      <c r="F832">
        <v>2374.9637023593459</v>
      </c>
      <c r="G832">
        <v>116.0072595281307</v>
      </c>
      <c r="H832">
        <v>2141092.5226860251</v>
      </c>
      <c r="I832">
        <f t="shared" si="17"/>
        <v>0</v>
      </c>
    </row>
    <row r="833" spans="1:9" x14ac:dyDescent="0.2">
      <c r="A833">
        <v>2007</v>
      </c>
      <c r="B833" t="s">
        <v>158</v>
      </c>
      <c r="C833" t="s">
        <v>116</v>
      </c>
      <c r="D833">
        <v>1380172</v>
      </c>
      <c r="E833">
        <v>1122011.261343013</v>
      </c>
      <c r="F833">
        <v>198909.29219600721</v>
      </c>
      <c r="G833">
        <v>83.493647912885663</v>
      </c>
      <c r="H833">
        <v>1321004.047186933</v>
      </c>
      <c r="I833">
        <f t="shared" si="17"/>
        <v>0</v>
      </c>
    </row>
    <row r="834" spans="1:9" x14ac:dyDescent="0.2">
      <c r="A834">
        <v>2007</v>
      </c>
      <c r="B834" t="s">
        <v>159</v>
      </c>
      <c r="C834" t="s">
        <v>117</v>
      </c>
      <c r="D834">
        <v>54948</v>
      </c>
      <c r="E834">
        <v>50530.054446460977</v>
      </c>
      <c r="F834">
        <v>0</v>
      </c>
      <c r="G834">
        <v>0</v>
      </c>
      <c r="H834">
        <v>50530.054446460977</v>
      </c>
      <c r="I834">
        <f t="shared" si="17"/>
        <v>0</v>
      </c>
    </row>
    <row r="835" spans="1:9" x14ac:dyDescent="0.2">
      <c r="A835">
        <v>2007</v>
      </c>
      <c r="B835" t="s">
        <v>160</v>
      </c>
      <c r="C835" t="s">
        <v>118</v>
      </c>
      <c r="D835">
        <v>1989690</v>
      </c>
      <c r="E835">
        <v>1970699.691470054</v>
      </c>
      <c r="F835">
        <v>5944.1288566243193</v>
      </c>
      <c r="G835">
        <v>8233.4845735027211</v>
      </c>
      <c r="H835">
        <v>1984877.304900181</v>
      </c>
      <c r="I835">
        <f t="shared" ref="I835:I898" si="18">SUM(E835:G835)-H835</f>
        <v>0</v>
      </c>
    </row>
    <row r="836" spans="1:9" x14ac:dyDescent="0.2">
      <c r="A836">
        <v>2007</v>
      </c>
      <c r="B836" t="s">
        <v>161</v>
      </c>
      <c r="C836" t="s">
        <v>118</v>
      </c>
      <c r="D836">
        <v>2998477</v>
      </c>
      <c r="E836">
        <v>3385162.0508166971</v>
      </c>
      <c r="F836">
        <v>0</v>
      </c>
      <c r="G836">
        <v>144.41923774954631</v>
      </c>
      <c r="H836">
        <v>3385306.4700544458</v>
      </c>
      <c r="I836">
        <f t="shared" si="18"/>
        <v>0</v>
      </c>
    </row>
    <row r="837" spans="1:9" x14ac:dyDescent="0.2">
      <c r="A837">
        <v>2007</v>
      </c>
      <c r="B837" t="s">
        <v>162</v>
      </c>
      <c r="C837" t="s">
        <v>114</v>
      </c>
      <c r="D837">
        <v>787127</v>
      </c>
      <c r="E837">
        <v>570657.00544464611</v>
      </c>
      <c r="F837">
        <v>0</v>
      </c>
      <c r="G837">
        <v>45.535390199637021</v>
      </c>
      <c r="H837">
        <v>570702.54083484574</v>
      </c>
      <c r="I837">
        <f t="shared" si="18"/>
        <v>0</v>
      </c>
    </row>
    <row r="838" spans="1:9" x14ac:dyDescent="0.2">
      <c r="A838">
        <v>2007</v>
      </c>
      <c r="B838" t="s">
        <v>163</v>
      </c>
      <c r="C838" t="s">
        <v>116</v>
      </c>
      <c r="D838">
        <v>665304</v>
      </c>
      <c r="E838">
        <v>704310.42649727757</v>
      </c>
      <c r="F838">
        <v>274.41923774954631</v>
      </c>
      <c r="G838">
        <v>2887.4137931034479</v>
      </c>
      <c r="H838">
        <v>707472.25952813053</v>
      </c>
      <c r="I838">
        <f t="shared" si="18"/>
        <v>0</v>
      </c>
    </row>
    <row r="839" spans="1:9" x14ac:dyDescent="0.2">
      <c r="A839">
        <v>2007</v>
      </c>
      <c r="B839" t="s">
        <v>164</v>
      </c>
      <c r="C839" t="s">
        <v>117</v>
      </c>
      <c r="D839">
        <v>262982</v>
      </c>
      <c r="E839">
        <v>239447.88566243189</v>
      </c>
      <c r="F839">
        <v>0</v>
      </c>
      <c r="G839">
        <v>0</v>
      </c>
      <c r="H839">
        <v>239447.88566243189</v>
      </c>
      <c r="I839">
        <f t="shared" si="18"/>
        <v>0</v>
      </c>
    </row>
    <row r="840" spans="1:9" x14ac:dyDescent="0.2">
      <c r="A840">
        <v>2007</v>
      </c>
      <c r="B840" t="s">
        <v>165</v>
      </c>
      <c r="C840" t="s">
        <v>114</v>
      </c>
      <c r="D840">
        <v>701838</v>
      </c>
      <c r="E840">
        <v>614370.83484573499</v>
      </c>
      <c r="F840">
        <v>0</v>
      </c>
      <c r="G840">
        <v>13.284936479128859</v>
      </c>
      <c r="H840">
        <v>614384.11978221417</v>
      </c>
      <c r="I840">
        <f t="shared" si="18"/>
        <v>0</v>
      </c>
    </row>
    <row r="841" spans="1:9" x14ac:dyDescent="0.2">
      <c r="A841">
        <v>2007</v>
      </c>
      <c r="B841" t="s">
        <v>166</v>
      </c>
      <c r="C841" t="s">
        <v>117</v>
      </c>
      <c r="D841">
        <v>414750</v>
      </c>
      <c r="E841">
        <v>387867.26860254077</v>
      </c>
      <c r="F841">
        <v>0</v>
      </c>
      <c r="G841">
        <v>3.6116152450090739</v>
      </c>
      <c r="H841">
        <v>387870.88021778577</v>
      </c>
      <c r="I841">
        <f t="shared" si="18"/>
        <v>0</v>
      </c>
    </row>
    <row r="842" spans="1:9" x14ac:dyDescent="0.2">
      <c r="A842">
        <v>2007</v>
      </c>
      <c r="B842" t="s">
        <v>167</v>
      </c>
      <c r="C842" t="s">
        <v>114</v>
      </c>
      <c r="D842">
        <v>1725066</v>
      </c>
      <c r="E842">
        <v>1286059.691470054</v>
      </c>
      <c r="F842">
        <v>0</v>
      </c>
      <c r="G842">
        <v>357.8947368421052</v>
      </c>
      <c r="H842">
        <v>1286417.586206896</v>
      </c>
      <c r="I842">
        <f t="shared" si="18"/>
        <v>0</v>
      </c>
    </row>
    <row r="843" spans="1:9" x14ac:dyDescent="0.2">
      <c r="A843">
        <v>2007</v>
      </c>
      <c r="B843" t="s">
        <v>168</v>
      </c>
      <c r="C843" t="s">
        <v>117</v>
      </c>
      <c r="D843">
        <v>256543</v>
      </c>
      <c r="E843">
        <v>187814.44646097999</v>
      </c>
      <c r="F843">
        <v>0</v>
      </c>
      <c r="G843">
        <v>6.5154264972776774</v>
      </c>
      <c r="H843">
        <v>187820.96188747729</v>
      </c>
      <c r="I843">
        <f t="shared" si="18"/>
        <v>0</v>
      </c>
    </row>
    <row r="844" spans="1:9" x14ac:dyDescent="0.2">
      <c r="A844">
        <v>2007</v>
      </c>
      <c r="B844" t="s">
        <v>169</v>
      </c>
      <c r="C844" t="s">
        <v>116</v>
      </c>
      <c r="D844">
        <v>175546</v>
      </c>
      <c r="E844">
        <v>168938.50272232309</v>
      </c>
      <c r="F844">
        <v>0</v>
      </c>
      <c r="G844">
        <v>0</v>
      </c>
      <c r="H844">
        <v>168938.50272232309</v>
      </c>
      <c r="I844">
        <f t="shared" si="18"/>
        <v>0</v>
      </c>
    </row>
    <row r="845" spans="1:9" x14ac:dyDescent="0.2">
      <c r="A845">
        <v>2007</v>
      </c>
      <c r="B845" t="s">
        <v>170</v>
      </c>
      <c r="C845" t="s">
        <v>115</v>
      </c>
      <c r="D845">
        <v>3384</v>
      </c>
      <c r="E845">
        <v>3561.969147005444</v>
      </c>
      <c r="F845">
        <v>90.027223230490009</v>
      </c>
      <c r="G845">
        <v>0</v>
      </c>
      <c r="H845">
        <v>3651.996370235935</v>
      </c>
      <c r="I845">
        <f t="shared" si="18"/>
        <v>0</v>
      </c>
    </row>
    <row r="846" spans="1:9" x14ac:dyDescent="0.2">
      <c r="A846">
        <v>2007</v>
      </c>
      <c r="B846" t="s">
        <v>171</v>
      </c>
      <c r="C846" t="s">
        <v>115</v>
      </c>
      <c r="D846">
        <v>44877</v>
      </c>
      <c r="E846">
        <v>30662.84936479128</v>
      </c>
      <c r="F846">
        <v>810.56261343012693</v>
      </c>
      <c r="G846">
        <v>0</v>
      </c>
      <c r="H846">
        <v>31473.411978221411</v>
      </c>
      <c r="I846">
        <f t="shared" si="18"/>
        <v>0</v>
      </c>
    </row>
    <row r="847" spans="1:9" x14ac:dyDescent="0.2">
      <c r="A847">
        <v>2007</v>
      </c>
      <c r="B847" t="s">
        <v>172</v>
      </c>
      <c r="C847" t="s">
        <v>114</v>
      </c>
      <c r="D847">
        <v>411998</v>
      </c>
      <c r="E847">
        <v>382792.98548094369</v>
      </c>
      <c r="F847">
        <v>0</v>
      </c>
      <c r="G847">
        <v>0</v>
      </c>
      <c r="H847">
        <v>382792.98548094369</v>
      </c>
      <c r="I847">
        <f t="shared" si="18"/>
        <v>0</v>
      </c>
    </row>
    <row r="848" spans="1:9" x14ac:dyDescent="0.2">
      <c r="A848">
        <v>2007</v>
      </c>
      <c r="B848" t="s">
        <v>173</v>
      </c>
      <c r="C848" t="s">
        <v>114</v>
      </c>
      <c r="D848">
        <v>471479</v>
      </c>
      <c r="E848">
        <v>404199.8275862069</v>
      </c>
      <c r="F848">
        <v>0</v>
      </c>
      <c r="G848">
        <v>1.406533575317604</v>
      </c>
      <c r="H848">
        <v>404201.23411978222</v>
      </c>
      <c r="I848">
        <f t="shared" si="18"/>
        <v>0</v>
      </c>
    </row>
    <row r="849" spans="1:9" x14ac:dyDescent="0.2">
      <c r="A849">
        <v>2007</v>
      </c>
      <c r="B849" t="s">
        <v>174</v>
      </c>
      <c r="C849" t="s">
        <v>116</v>
      </c>
      <c r="D849">
        <v>505959</v>
      </c>
      <c r="E849">
        <v>274637.75862068962</v>
      </c>
      <c r="F849">
        <v>0</v>
      </c>
      <c r="G849">
        <v>245624.05626134301</v>
      </c>
      <c r="H849">
        <v>520261.81488203257</v>
      </c>
      <c r="I849">
        <f t="shared" si="18"/>
        <v>0</v>
      </c>
    </row>
    <row r="850" spans="1:9" x14ac:dyDescent="0.2">
      <c r="A850">
        <v>2007</v>
      </c>
      <c r="B850" t="s">
        <v>175</v>
      </c>
      <c r="C850" t="s">
        <v>116</v>
      </c>
      <c r="D850">
        <v>61777</v>
      </c>
      <c r="E850">
        <v>43592.38656987295</v>
      </c>
      <c r="F850">
        <v>0</v>
      </c>
      <c r="G850">
        <v>0</v>
      </c>
      <c r="H850">
        <v>43592.38656987295</v>
      </c>
      <c r="I850">
        <f t="shared" si="18"/>
        <v>0</v>
      </c>
    </row>
    <row r="851" spans="1:9" x14ac:dyDescent="0.2">
      <c r="A851">
        <v>2007</v>
      </c>
      <c r="B851" t="s">
        <v>176</v>
      </c>
      <c r="C851" t="s">
        <v>115</v>
      </c>
      <c r="D851">
        <v>13806</v>
      </c>
      <c r="E851">
        <v>7314.174228675136</v>
      </c>
      <c r="F851">
        <v>0</v>
      </c>
      <c r="G851">
        <v>0</v>
      </c>
      <c r="H851">
        <v>7314.174228675136</v>
      </c>
      <c r="I851">
        <f t="shared" si="18"/>
        <v>0</v>
      </c>
    </row>
    <row r="852" spans="1:9" x14ac:dyDescent="0.2">
      <c r="A852">
        <v>2007</v>
      </c>
      <c r="B852" t="s">
        <v>177</v>
      </c>
      <c r="C852" t="s">
        <v>116</v>
      </c>
      <c r="D852">
        <v>419842</v>
      </c>
      <c r="E852">
        <v>358776.63339382928</v>
      </c>
      <c r="F852">
        <v>0</v>
      </c>
      <c r="G852">
        <v>11285.47186932849</v>
      </c>
      <c r="H852">
        <v>370062.10526315781</v>
      </c>
      <c r="I852">
        <f t="shared" si="18"/>
        <v>0</v>
      </c>
    </row>
    <row r="853" spans="1:9" x14ac:dyDescent="0.2">
      <c r="A853">
        <v>2007</v>
      </c>
      <c r="B853" t="s">
        <v>178</v>
      </c>
      <c r="C853" t="s">
        <v>115</v>
      </c>
      <c r="D853">
        <v>56347</v>
      </c>
      <c r="E853">
        <v>43968.257713248633</v>
      </c>
      <c r="F853">
        <v>0</v>
      </c>
      <c r="G853">
        <v>1.4519056261343011</v>
      </c>
      <c r="H853">
        <v>43969.709618874767</v>
      </c>
      <c r="I853">
        <f t="shared" si="18"/>
        <v>0</v>
      </c>
    </row>
    <row r="854" spans="1:9" x14ac:dyDescent="0.2">
      <c r="A854">
        <v>2007</v>
      </c>
      <c r="B854" t="s">
        <v>179</v>
      </c>
      <c r="C854" t="s">
        <v>118</v>
      </c>
      <c r="D854">
        <v>803572</v>
      </c>
      <c r="E854">
        <v>871109.42831215961</v>
      </c>
      <c r="F854">
        <v>0</v>
      </c>
      <c r="G854">
        <v>0</v>
      </c>
      <c r="H854">
        <v>871109.42831215961</v>
      </c>
      <c r="I854">
        <f t="shared" si="18"/>
        <v>0</v>
      </c>
    </row>
    <row r="855" spans="1:9" x14ac:dyDescent="0.2">
      <c r="A855">
        <v>2007</v>
      </c>
      <c r="B855" t="s">
        <v>180</v>
      </c>
      <c r="C855" t="s">
        <v>116</v>
      </c>
      <c r="D855">
        <v>192826</v>
      </c>
      <c r="E855">
        <v>180063.09437386569</v>
      </c>
      <c r="F855">
        <v>2449.1288566243188</v>
      </c>
      <c r="G855">
        <v>0</v>
      </c>
      <c r="H855">
        <v>182512.22323049</v>
      </c>
      <c r="I855">
        <f t="shared" si="18"/>
        <v>0</v>
      </c>
    </row>
    <row r="856" spans="1:9" x14ac:dyDescent="0.2">
      <c r="A856">
        <v>2007</v>
      </c>
      <c r="B856" t="s">
        <v>181</v>
      </c>
      <c r="C856" t="s">
        <v>116</v>
      </c>
      <c r="D856">
        <v>69719</v>
      </c>
      <c r="E856">
        <v>132375.8166969147</v>
      </c>
      <c r="F856">
        <v>0</v>
      </c>
      <c r="G856">
        <v>0</v>
      </c>
      <c r="H856">
        <v>132375.8166969147</v>
      </c>
      <c r="I856">
        <f t="shared" si="18"/>
        <v>0</v>
      </c>
    </row>
    <row r="857" spans="1:9" x14ac:dyDescent="0.2">
      <c r="A857">
        <v>2006</v>
      </c>
      <c r="B857" t="s">
        <v>125</v>
      </c>
      <c r="C857" t="s">
        <v>114</v>
      </c>
      <c r="D857">
        <v>1462371</v>
      </c>
      <c r="E857">
        <v>1502756.2794918329</v>
      </c>
      <c r="F857">
        <v>0</v>
      </c>
      <c r="G857">
        <v>1891.8421052631579</v>
      </c>
      <c r="H857">
        <v>1504648.1215970961</v>
      </c>
      <c r="I857">
        <f t="shared" si="18"/>
        <v>0</v>
      </c>
    </row>
    <row r="858" spans="1:9" x14ac:dyDescent="0.2">
      <c r="A858">
        <v>2006</v>
      </c>
      <c r="B858" t="s">
        <v>126</v>
      </c>
      <c r="C858" t="s">
        <v>115</v>
      </c>
      <c r="D858">
        <v>1232</v>
      </c>
      <c r="E858">
        <v>2069.3557168784032</v>
      </c>
      <c r="F858">
        <v>457.25952813067153</v>
      </c>
      <c r="G858">
        <v>0</v>
      </c>
      <c r="H858">
        <v>2526.615245009074</v>
      </c>
      <c r="I858">
        <f t="shared" si="18"/>
        <v>0</v>
      </c>
    </row>
    <row r="859" spans="1:9" x14ac:dyDescent="0.2">
      <c r="A859">
        <v>2006</v>
      </c>
      <c r="B859" t="s">
        <v>127</v>
      </c>
      <c r="C859" t="s">
        <v>115</v>
      </c>
      <c r="D859">
        <v>37843</v>
      </c>
      <c r="E859">
        <v>43300.680580762237</v>
      </c>
      <c r="F859">
        <v>0</v>
      </c>
      <c r="G859">
        <v>0</v>
      </c>
      <c r="H859">
        <v>43300.680580762237</v>
      </c>
      <c r="I859">
        <f t="shared" si="18"/>
        <v>0</v>
      </c>
    </row>
    <row r="860" spans="1:9" x14ac:dyDescent="0.2">
      <c r="A860">
        <v>2006</v>
      </c>
      <c r="B860" t="s">
        <v>128</v>
      </c>
      <c r="C860" t="s">
        <v>116</v>
      </c>
      <c r="D860">
        <v>214690</v>
      </c>
      <c r="E860">
        <v>189818.57531760441</v>
      </c>
      <c r="F860">
        <v>0</v>
      </c>
      <c r="G860">
        <v>0</v>
      </c>
      <c r="H860">
        <v>189818.57531760441</v>
      </c>
      <c r="I860">
        <f t="shared" si="18"/>
        <v>0</v>
      </c>
    </row>
    <row r="861" spans="1:9" x14ac:dyDescent="0.2">
      <c r="A861">
        <v>2006</v>
      </c>
      <c r="B861" t="s">
        <v>129</v>
      </c>
      <c r="C861" t="s">
        <v>115</v>
      </c>
      <c r="D861">
        <v>45044</v>
      </c>
      <c r="E861">
        <v>44897.032667876592</v>
      </c>
      <c r="F861">
        <v>0</v>
      </c>
      <c r="G861">
        <v>0</v>
      </c>
      <c r="H861">
        <v>44897.032667876592</v>
      </c>
      <c r="I861">
        <f t="shared" si="18"/>
        <v>0</v>
      </c>
    </row>
    <row r="862" spans="1:9" x14ac:dyDescent="0.2">
      <c r="A862">
        <v>2006</v>
      </c>
      <c r="B862" t="s">
        <v>130</v>
      </c>
      <c r="C862" t="s">
        <v>116</v>
      </c>
      <c r="D862">
        <v>20729</v>
      </c>
      <c r="E862">
        <v>20322.20508166969</v>
      </c>
      <c r="F862">
        <v>0</v>
      </c>
      <c r="G862">
        <v>0</v>
      </c>
      <c r="H862">
        <v>20322.20508166969</v>
      </c>
      <c r="I862">
        <f t="shared" si="18"/>
        <v>0</v>
      </c>
    </row>
    <row r="863" spans="1:9" x14ac:dyDescent="0.2">
      <c r="A863">
        <v>2006</v>
      </c>
      <c r="B863" t="s">
        <v>131</v>
      </c>
      <c r="C863" t="s">
        <v>114</v>
      </c>
      <c r="D863">
        <v>1007169</v>
      </c>
      <c r="E863">
        <v>907625.21778584388</v>
      </c>
      <c r="F863">
        <v>0</v>
      </c>
      <c r="G863">
        <v>1.225045372050817</v>
      </c>
      <c r="H863">
        <v>907626.44283121591</v>
      </c>
      <c r="I863">
        <f t="shared" si="18"/>
        <v>0</v>
      </c>
    </row>
    <row r="864" spans="1:9" x14ac:dyDescent="0.2">
      <c r="A864">
        <v>2006</v>
      </c>
      <c r="B864" t="s">
        <v>132</v>
      </c>
      <c r="C864" t="s">
        <v>117</v>
      </c>
      <c r="D864">
        <v>28296</v>
      </c>
      <c r="E864">
        <v>4.2377495462794919</v>
      </c>
      <c r="F864">
        <v>18405.62613430127</v>
      </c>
      <c r="G864">
        <v>0</v>
      </c>
      <c r="H864">
        <v>18409.863883847549</v>
      </c>
      <c r="I864">
        <f t="shared" si="18"/>
        <v>0</v>
      </c>
    </row>
    <row r="865" spans="1:9" x14ac:dyDescent="0.2">
      <c r="A865">
        <v>2006</v>
      </c>
      <c r="B865" t="s">
        <v>133</v>
      </c>
      <c r="C865" t="s">
        <v>115</v>
      </c>
      <c r="D865">
        <v>174218</v>
      </c>
      <c r="E865">
        <v>77187.032667876585</v>
      </c>
      <c r="F865">
        <v>86310.653357531744</v>
      </c>
      <c r="G865">
        <v>0</v>
      </c>
      <c r="H865">
        <v>163497.6860254083</v>
      </c>
      <c r="I865">
        <f t="shared" si="18"/>
        <v>0</v>
      </c>
    </row>
    <row r="866" spans="1:9" x14ac:dyDescent="0.2">
      <c r="A866">
        <v>2006</v>
      </c>
      <c r="B866" t="s">
        <v>134</v>
      </c>
      <c r="C866" t="s">
        <v>116</v>
      </c>
      <c r="D866">
        <v>879128</v>
      </c>
      <c r="E866">
        <v>796584.782214156</v>
      </c>
      <c r="F866">
        <v>0</v>
      </c>
      <c r="G866">
        <v>43.566243194192367</v>
      </c>
      <c r="H866">
        <v>796628.34845735016</v>
      </c>
      <c r="I866">
        <f t="shared" si="18"/>
        <v>0</v>
      </c>
    </row>
    <row r="867" spans="1:9" x14ac:dyDescent="0.2">
      <c r="A867">
        <v>2006</v>
      </c>
      <c r="B867" t="s">
        <v>135</v>
      </c>
      <c r="C867" t="s">
        <v>116</v>
      </c>
      <c r="D867">
        <v>27628</v>
      </c>
      <c r="E867">
        <v>20529.14700544464</v>
      </c>
      <c r="F867">
        <v>0</v>
      </c>
      <c r="G867">
        <v>0</v>
      </c>
      <c r="H867">
        <v>20529.14700544464</v>
      </c>
      <c r="I867">
        <f t="shared" si="18"/>
        <v>0</v>
      </c>
    </row>
    <row r="868" spans="1:9" x14ac:dyDescent="0.2">
      <c r="A868">
        <v>2006</v>
      </c>
      <c r="B868" t="s">
        <v>136</v>
      </c>
      <c r="C868" t="s">
        <v>117</v>
      </c>
      <c r="D868">
        <v>131958</v>
      </c>
      <c r="E868">
        <v>72350.780399274037</v>
      </c>
      <c r="F868">
        <v>26424.528130671501</v>
      </c>
      <c r="G868">
        <v>0.99818511796733211</v>
      </c>
      <c r="H868">
        <v>98776.306715063503</v>
      </c>
      <c r="I868">
        <f t="shared" si="18"/>
        <v>0</v>
      </c>
    </row>
    <row r="869" spans="1:9" x14ac:dyDescent="0.2">
      <c r="A869">
        <v>2006</v>
      </c>
      <c r="B869" t="s">
        <v>137</v>
      </c>
      <c r="C869" t="s">
        <v>118</v>
      </c>
      <c r="D869">
        <v>160088</v>
      </c>
      <c r="E869">
        <v>253563.62976406529</v>
      </c>
      <c r="F869">
        <v>0</v>
      </c>
      <c r="G869">
        <v>0</v>
      </c>
      <c r="H869">
        <v>253563.62976406529</v>
      </c>
      <c r="I869">
        <f t="shared" si="18"/>
        <v>0</v>
      </c>
    </row>
    <row r="870" spans="1:9" x14ac:dyDescent="0.2">
      <c r="A870">
        <v>2006</v>
      </c>
      <c r="B870" t="s">
        <v>138</v>
      </c>
      <c r="C870" t="s">
        <v>115</v>
      </c>
      <c r="D870">
        <v>18442</v>
      </c>
      <c r="E870">
        <v>16875.299455535391</v>
      </c>
      <c r="F870">
        <v>805.05444646097999</v>
      </c>
      <c r="G870">
        <v>0</v>
      </c>
      <c r="H870">
        <v>17680.353901996368</v>
      </c>
      <c r="I870">
        <f t="shared" si="18"/>
        <v>0</v>
      </c>
    </row>
    <row r="871" spans="1:9" x14ac:dyDescent="0.2">
      <c r="A871">
        <v>2006</v>
      </c>
      <c r="B871" t="s">
        <v>139</v>
      </c>
      <c r="C871" t="s">
        <v>116</v>
      </c>
      <c r="D871">
        <v>774062</v>
      </c>
      <c r="E871">
        <v>798572.94918330305</v>
      </c>
      <c r="F871">
        <v>0</v>
      </c>
      <c r="G871">
        <v>26.50635208711434</v>
      </c>
      <c r="H871">
        <v>798599.45553539018</v>
      </c>
      <c r="I871">
        <f t="shared" si="18"/>
        <v>0</v>
      </c>
    </row>
    <row r="872" spans="1:9" x14ac:dyDescent="0.2">
      <c r="A872">
        <v>2006</v>
      </c>
      <c r="B872" t="s">
        <v>140</v>
      </c>
      <c r="C872" t="s">
        <v>116</v>
      </c>
      <c r="D872">
        <v>146045</v>
      </c>
      <c r="E872">
        <v>112003.8112522686</v>
      </c>
      <c r="F872">
        <v>0</v>
      </c>
      <c r="G872">
        <v>0.96188747731397461</v>
      </c>
      <c r="H872">
        <v>112004.7731397459</v>
      </c>
      <c r="I872">
        <f t="shared" si="18"/>
        <v>0</v>
      </c>
    </row>
    <row r="873" spans="1:9" x14ac:dyDescent="0.2">
      <c r="A873">
        <v>2006</v>
      </c>
      <c r="B873" t="s">
        <v>141</v>
      </c>
      <c r="C873" t="s">
        <v>117</v>
      </c>
      <c r="D873">
        <v>63449</v>
      </c>
      <c r="E873">
        <v>51403.330308529941</v>
      </c>
      <c r="F873">
        <v>0</v>
      </c>
      <c r="G873">
        <v>0</v>
      </c>
      <c r="H873">
        <v>51403.330308529941</v>
      </c>
      <c r="I873">
        <f t="shared" si="18"/>
        <v>0</v>
      </c>
    </row>
    <row r="874" spans="1:9" x14ac:dyDescent="0.2">
      <c r="A874">
        <v>2006</v>
      </c>
      <c r="B874" t="s">
        <v>142</v>
      </c>
      <c r="C874" t="s">
        <v>115</v>
      </c>
      <c r="D874">
        <v>34769</v>
      </c>
      <c r="E874">
        <v>22824.201451905621</v>
      </c>
      <c r="F874">
        <v>523.72958257713242</v>
      </c>
      <c r="G874">
        <v>162.7586206896552</v>
      </c>
      <c r="H874">
        <v>23510.689655172409</v>
      </c>
      <c r="I874">
        <f t="shared" si="18"/>
        <v>0</v>
      </c>
    </row>
    <row r="875" spans="1:9" x14ac:dyDescent="0.2">
      <c r="A875">
        <v>2006</v>
      </c>
      <c r="B875" t="s">
        <v>143</v>
      </c>
      <c r="C875" t="s">
        <v>118</v>
      </c>
      <c r="D875">
        <v>9798609</v>
      </c>
      <c r="E875">
        <v>10410052.83121597</v>
      </c>
      <c r="F875">
        <v>0</v>
      </c>
      <c r="G875">
        <v>488406.66061705991</v>
      </c>
      <c r="H875">
        <v>10898459.491833029</v>
      </c>
      <c r="I875">
        <f t="shared" si="18"/>
        <v>0</v>
      </c>
    </row>
    <row r="876" spans="1:9" x14ac:dyDescent="0.2">
      <c r="A876">
        <v>2006</v>
      </c>
      <c r="B876" t="s">
        <v>144</v>
      </c>
      <c r="C876" t="s">
        <v>116</v>
      </c>
      <c r="D876">
        <v>141693</v>
      </c>
      <c r="E876">
        <v>145917.57713248639</v>
      </c>
      <c r="F876">
        <v>0</v>
      </c>
      <c r="G876">
        <v>0</v>
      </c>
      <c r="H876">
        <v>145917.57713248639</v>
      </c>
      <c r="I876">
        <f t="shared" si="18"/>
        <v>0</v>
      </c>
    </row>
    <row r="877" spans="1:9" x14ac:dyDescent="0.2">
      <c r="A877">
        <v>2006</v>
      </c>
      <c r="B877" t="s">
        <v>145</v>
      </c>
      <c r="C877" t="s">
        <v>114</v>
      </c>
      <c r="D877">
        <v>246969</v>
      </c>
      <c r="E877">
        <v>220542.42286751361</v>
      </c>
      <c r="F877">
        <v>0</v>
      </c>
      <c r="G877">
        <v>0</v>
      </c>
      <c r="H877">
        <v>220542.42286751361</v>
      </c>
      <c r="I877">
        <f t="shared" si="18"/>
        <v>0</v>
      </c>
    </row>
    <row r="878" spans="1:9" x14ac:dyDescent="0.2">
      <c r="A878">
        <v>2006</v>
      </c>
      <c r="B878" t="s">
        <v>146</v>
      </c>
      <c r="C878" t="s">
        <v>115</v>
      </c>
      <c r="D878">
        <v>18150</v>
      </c>
      <c r="E878">
        <v>14899.700544464609</v>
      </c>
      <c r="F878">
        <v>0</v>
      </c>
      <c r="G878">
        <v>0</v>
      </c>
      <c r="H878">
        <v>14899.700544464609</v>
      </c>
      <c r="I878">
        <f t="shared" si="18"/>
        <v>0</v>
      </c>
    </row>
    <row r="879" spans="1:9" x14ac:dyDescent="0.2">
      <c r="A879">
        <v>2006</v>
      </c>
      <c r="B879" t="s">
        <v>147</v>
      </c>
      <c r="C879" t="s">
        <v>117</v>
      </c>
      <c r="D879">
        <v>87802</v>
      </c>
      <c r="E879">
        <v>74541.15245009074</v>
      </c>
      <c r="F879">
        <v>0</v>
      </c>
      <c r="G879">
        <v>0</v>
      </c>
      <c r="H879">
        <v>74541.15245009074</v>
      </c>
      <c r="I879">
        <f t="shared" si="18"/>
        <v>0</v>
      </c>
    </row>
    <row r="880" spans="1:9" x14ac:dyDescent="0.2">
      <c r="A880">
        <v>2006</v>
      </c>
      <c r="B880" t="s">
        <v>148</v>
      </c>
      <c r="C880" t="s">
        <v>116</v>
      </c>
      <c r="D880">
        <v>243072</v>
      </c>
      <c r="E880">
        <v>252625.16333938291</v>
      </c>
      <c r="F880">
        <v>0</v>
      </c>
      <c r="G880">
        <v>3468.3484573502719</v>
      </c>
      <c r="H880">
        <v>256093.51179673319</v>
      </c>
      <c r="I880">
        <f t="shared" si="18"/>
        <v>0</v>
      </c>
    </row>
    <row r="881" spans="1:9" x14ac:dyDescent="0.2">
      <c r="A881">
        <v>2006</v>
      </c>
      <c r="B881" t="s">
        <v>149</v>
      </c>
      <c r="C881" t="s">
        <v>115</v>
      </c>
      <c r="D881">
        <v>9614</v>
      </c>
      <c r="E881">
        <v>0</v>
      </c>
      <c r="F881">
        <v>6185.099818511796</v>
      </c>
      <c r="G881">
        <v>0</v>
      </c>
      <c r="H881">
        <v>6185.099818511796</v>
      </c>
      <c r="I881">
        <f t="shared" si="18"/>
        <v>0</v>
      </c>
    </row>
    <row r="882" spans="1:9" x14ac:dyDescent="0.2">
      <c r="A882">
        <v>2006</v>
      </c>
      <c r="B882" t="s">
        <v>150</v>
      </c>
      <c r="C882" t="s">
        <v>115</v>
      </c>
      <c r="D882">
        <v>13975</v>
      </c>
      <c r="E882">
        <v>35170.626134301267</v>
      </c>
      <c r="F882">
        <v>1129.718693284937</v>
      </c>
      <c r="G882">
        <v>0</v>
      </c>
      <c r="H882">
        <v>36300.344827586203</v>
      </c>
      <c r="I882">
        <f t="shared" si="18"/>
        <v>0</v>
      </c>
    </row>
    <row r="883" spans="1:9" x14ac:dyDescent="0.2">
      <c r="A883">
        <v>2006</v>
      </c>
      <c r="B883" t="s">
        <v>151</v>
      </c>
      <c r="C883" t="s">
        <v>117</v>
      </c>
      <c r="D883">
        <v>406935</v>
      </c>
      <c r="E883">
        <v>406616.1070780399</v>
      </c>
      <c r="F883">
        <v>0</v>
      </c>
      <c r="G883">
        <v>2.5136116152450092</v>
      </c>
      <c r="H883">
        <v>406618.62068965507</v>
      </c>
      <c r="I883">
        <f t="shared" si="18"/>
        <v>0</v>
      </c>
    </row>
    <row r="884" spans="1:9" x14ac:dyDescent="0.2">
      <c r="A884">
        <v>2006</v>
      </c>
      <c r="B884" t="s">
        <v>152</v>
      </c>
      <c r="C884" t="s">
        <v>114</v>
      </c>
      <c r="D884">
        <v>131330</v>
      </c>
      <c r="E884">
        <v>159740.40834845731</v>
      </c>
      <c r="F884">
        <v>0</v>
      </c>
      <c r="G884">
        <v>26.769509981851179</v>
      </c>
      <c r="H884">
        <v>159767.17785843919</v>
      </c>
      <c r="I884">
        <f t="shared" si="18"/>
        <v>0</v>
      </c>
    </row>
    <row r="885" spans="1:9" x14ac:dyDescent="0.2">
      <c r="A885">
        <v>2006</v>
      </c>
      <c r="B885" t="s">
        <v>153</v>
      </c>
      <c r="C885" t="s">
        <v>115</v>
      </c>
      <c r="D885">
        <v>98068</v>
      </c>
      <c r="E885">
        <v>60656.651542649728</v>
      </c>
      <c r="F885">
        <v>17172.931034482761</v>
      </c>
      <c r="G885">
        <v>1.6061705989110711</v>
      </c>
      <c r="H885">
        <v>77831.188747731401</v>
      </c>
      <c r="I885">
        <f t="shared" si="18"/>
        <v>0</v>
      </c>
    </row>
    <row r="886" spans="1:9" x14ac:dyDescent="0.2">
      <c r="A886">
        <v>2006</v>
      </c>
      <c r="B886" t="s">
        <v>154</v>
      </c>
      <c r="C886" t="s">
        <v>118</v>
      </c>
      <c r="D886">
        <v>2956334</v>
      </c>
      <c r="E886">
        <v>3504768.6206896552</v>
      </c>
      <c r="F886">
        <v>0</v>
      </c>
      <c r="G886">
        <v>46311.188747731387</v>
      </c>
      <c r="H886">
        <v>3551079.8094373862</v>
      </c>
      <c r="I886">
        <f t="shared" si="18"/>
        <v>0</v>
      </c>
    </row>
    <row r="887" spans="1:9" x14ac:dyDescent="0.2">
      <c r="A887">
        <v>2006</v>
      </c>
      <c r="B887" t="s">
        <v>155</v>
      </c>
      <c r="C887" t="s">
        <v>116</v>
      </c>
      <c r="D887">
        <v>317437</v>
      </c>
      <c r="E887">
        <v>281987.53176043561</v>
      </c>
      <c r="F887">
        <v>22072.332123411979</v>
      </c>
      <c r="G887">
        <v>0</v>
      </c>
      <c r="H887">
        <v>304059.86388384749</v>
      </c>
      <c r="I887">
        <f t="shared" si="18"/>
        <v>0</v>
      </c>
    </row>
    <row r="888" spans="1:9" x14ac:dyDescent="0.2">
      <c r="A888">
        <v>2006</v>
      </c>
      <c r="B888" t="s">
        <v>156</v>
      </c>
      <c r="C888" t="s">
        <v>115</v>
      </c>
      <c r="D888">
        <v>20785</v>
      </c>
      <c r="E888">
        <v>125.1996370235935</v>
      </c>
      <c r="F888">
        <v>22365.272232304898</v>
      </c>
      <c r="G888">
        <v>0</v>
      </c>
      <c r="H888">
        <v>22490.471869328489</v>
      </c>
      <c r="I888">
        <f t="shared" si="18"/>
        <v>0</v>
      </c>
    </row>
    <row r="889" spans="1:9" x14ac:dyDescent="0.2">
      <c r="A889">
        <v>2006</v>
      </c>
      <c r="B889" t="s">
        <v>157</v>
      </c>
      <c r="C889" t="s">
        <v>118</v>
      </c>
      <c r="D889">
        <v>1975913</v>
      </c>
      <c r="E889">
        <v>2291823.3575317599</v>
      </c>
      <c r="F889">
        <v>3355.235934664247</v>
      </c>
      <c r="G889">
        <v>142.10526315789471</v>
      </c>
      <c r="H889">
        <v>2295320.6987295821</v>
      </c>
      <c r="I889">
        <f t="shared" si="18"/>
        <v>0</v>
      </c>
    </row>
    <row r="890" spans="1:9" x14ac:dyDescent="0.2">
      <c r="A890">
        <v>2006</v>
      </c>
      <c r="B890" t="s">
        <v>158</v>
      </c>
      <c r="C890" t="s">
        <v>116</v>
      </c>
      <c r="D890">
        <v>1365214</v>
      </c>
      <c r="E890">
        <v>1283143.248638839</v>
      </c>
      <c r="F890">
        <v>172948.23049001809</v>
      </c>
      <c r="G890">
        <v>85.626134301270412</v>
      </c>
      <c r="H890">
        <v>1456177.105263158</v>
      </c>
      <c r="I890">
        <f t="shared" si="18"/>
        <v>0</v>
      </c>
    </row>
    <row r="891" spans="1:9" x14ac:dyDescent="0.2">
      <c r="A891">
        <v>2006</v>
      </c>
      <c r="B891" t="s">
        <v>159</v>
      </c>
      <c r="C891" t="s">
        <v>117</v>
      </c>
      <c r="D891">
        <v>55025</v>
      </c>
      <c r="E891">
        <v>53942.359346642457</v>
      </c>
      <c r="F891">
        <v>0</v>
      </c>
      <c r="G891">
        <v>0</v>
      </c>
      <c r="H891">
        <v>53942.359346642457</v>
      </c>
      <c r="I891">
        <f t="shared" si="18"/>
        <v>0</v>
      </c>
    </row>
    <row r="892" spans="1:9" x14ac:dyDescent="0.2">
      <c r="A892">
        <v>2006</v>
      </c>
      <c r="B892" t="s">
        <v>160</v>
      </c>
      <c r="C892" t="s">
        <v>118</v>
      </c>
      <c r="D892">
        <v>1959715</v>
      </c>
      <c r="E892">
        <v>2080077.5680580761</v>
      </c>
      <c r="F892">
        <v>6797.3321234119776</v>
      </c>
      <c r="G892">
        <v>7433.4936479128864</v>
      </c>
      <c r="H892">
        <v>2094308.3938294009</v>
      </c>
      <c r="I892">
        <f t="shared" si="18"/>
        <v>0</v>
      </c>
    </row>
    <row r="893" spans="1:9" x14ac:dyDescent="0.2">
      <c r="A893">
        <v>2006</v>
      </c>
      <c r="B893" t="s">
        <v>161</v>
      </c>
      <c r="C893" t="s">
        <v>118</v>
      </c>
      <c r="D893">
        <v>2976492</v>
      </c>
      <c r="E893">
        <v>3601685.9709618869</v>
      </c>
      <c r="F893">
        <v>0</v>
      </c>
      <c r="G893">
        <v>304.5372050816697</v>
      </c>
      <c r="H893">
        <v>3601990.5081669688</v>
      </c>
      <c r="I893">
        <f t="shared" si="18"/>
        <v>0</v>
      </c>
    </row>
    <row r="894" spans="1:9" x14ac:dyDescent="0.2">
      <c r="A894">
        <v>2006</v>
      </c>
      <c r="B894" t="s">
        <v>162</v>
      </c>
      <c r="C894" t="s">
        <v>114</v>
      </c>
      <c r="D894">
        <v>781295</v>
      </c>
      <c r="E894">
        <v>631192.2141560798</v>
      </c>
      <c r="F894">
        <v>0</v>
      </c>
      <c r="G894">
        <v>59.854809437386557</v>
      </c>
      <c r="H894">
        <v>631252.06896551722</v>
      </c>
      <c r="I894">
        <f t="shared" si="18"/>
        <v>0</v>
      </c>
    </row>
    <row r="895" spans="1:9" x14ac:dyDescent="0.2">
      <c r="A895">
        <v>2006</v>
      </c>
      <c r="B895" t="s">
        <v>163</v>
      </c>
      <c r="C895" t="s">
        <v>116</v>
      </c>
      <c r="D895">
        <v>656247</v>
      </c>
      <c r="E895">
        <v>712429.90925589832</v>
      </c>
      <c r="F895">
        <v>569.50998185117965</v>
      </c>
      <c r="G895">
        <v>1248.4482758620691</v>
      </c>
      <c r="H895">
        <v>714247.86751361156</v>
      </c>
      <c r="I895">
        <f t="shared" si="18"/>
        <v>0</v>
      </c>
    </row>
    <row r="896" spans="1:9" x14ac:dyDescent="0.2">
      <c r="A896">
        <v>2006</v>
      </c>
      <c r="B896" t="s">
        <v>164</v>
      </c>
      <c r="C896" t="s">
        <v>117</v>
      </c>
      <c r="D896">
        <v>260873</v>
      </c>
      <c r="E896">
        <v>249019.74591651541</v>
      </c>
      <c r="F896">
        <v>0</v>
      </c>
      <c r="G896">
        <v>0</v>
      </c>
      <c r="H896">
        <v>249019.74591651541</v>
      </c>
      <c r="I896">
        <f t="shared" si="18"/>
        <v>0</v>
      </c>
    </row>
    <row r="897" spans="1:9" x14ac:dyDescent="0.2">
      <c r="A897">
        <v>2006</v>
      </c>
      <c r="B897" t="s">
        <v>165</v>
      </c>
      <c r="C897" t="s">
        <v>114</v>
      </c>
      <c r="D897">
        <v>699347</v>
      </c>
      <c r="E897">
        <v>655664.96370235935</v>
      </c>
      <c r="F897">
        <v>0</v>
      </c>
      <c r="G897">
        <v>3.2758620689655169</v>
      </c>
      <c r="H897">
        <v>655668.23956442834</v>
      </c>
      <c r="I897">
        <f t="shared" si="18"/>
        <v>0</v>
      </c>
    </row>
    <row r="898" spans="1:9" x14ac:dyDescent="0.2">
      <c r="A898">
        <v>2006</v>
      </c>
      <c r="B898" t="s">
        <v>166</v>
      </c>
      <c r="C898" t="s">
        <v>117</v>
      </c>
      <c r="D898">
        <v>412271</v>
      </c>
      <c r="E898">
        <v>401182.41379310342</v>
      </c>
      <c r="F898">
        <v>0</v>
      </c>
      <c r="G898">
        <v>0.925589836660617</v>
      </c>
      <c r="H898">
        <v>401183.33938294009</v>
      </c>
      <c r="I898">
        <f t="shared" si="18"/>
        <v>0</v>
      </c>
    </row>
    <row r="899" spans="1:9" x14ac:dyDescent="0.2">
      <c r="A899">
        <v>2006</v>
      </c>
      <c r="B899" t="s">
        <v>167</v>
      </c>
      <c r="C899" t="s">
        <v>114</v>
      </c>
      <c r="D899">
        <v>1706676</v>
      </c>
      <c r="E899">
        <v>1366298.7840290379</v>
      </c>
      <c r="F899">
        <v>0</v>
      </c>
      <c r="G899">
        <v>259.69147005444643</v>
      </c>
      <c r="H899">
        <v>1366558.4754990919</v>
      </c>
      <c r="I899">
        <f t="shared" ref="I899:I913" si="19">SUM(E899:G899)-H899</f>
        <v>0</v>
      </c>
    </row>
    <row r="900" spans="1:9" x14ac:dyDescent="0.2">
      <c r="A900">
        <v>2006</v>
      </c>
      <c r="B900" t="s">
        <v>168</v>
      </c>
      <c r="C900" t="s">
        <v>117</v>
      </c>
      <c r="D900">
        <v>255107</v>
      </c>
      <c r="E900">
        <v>200544.67332123409</v>
      </c>
      <c r="F900">
        <v>0</v>
      </c>
      <c r="G900">
        <v>8.7931034482758612</v>
      </c>
      <c r="H900">
        <v>200553.46642468241</v>
      </c>
      <c r="I900">
        <f t="shared" si="19"/>
        <v>0</v>
      </c>
    </row>
    <row r="901" spans="1:9" x14ac:dyDescent="0.2">
      <c r="A901">
        <v>2006</v>
      </c>
      <c r="B901" t="s">
        <v>169</v>
      </c>
      <c r="C901" t="s">
        <v>116</v>
      </c>
      <c r="D901">
        <v>174747</v>
      </c>
      <c r="E901">
        <v>170516.41560798549</v>
      </c>
      <c r="F901">
        <v>0</v>
      </c>
      <c r="G901">
        <v>0</v>
      </c>
      <c r="H901">
        <v>170516.41560798549</v>
      </c>
      <c r="I901">
        <f t="shared" si="19"/>
        <v>0</v>
      </c>
    </row>
    <row r="902" spans="1:9" x14ac:dyDescent="0.2">
      <c r="A902">
        <v>2006</v>
      </c>
      <c r="B902" t="s">
        <v>170</v>
      </c>
      <c r="C902" t="s">
        <v>115</v>
      </c>
      <c r="D902">
        <v>3427</v>
      </c>
      <c r="E902">
        <v>3140.68058076225</v>
      </c>
      <c r="F902">
        <v>93.402903811252273</v>
      </c>
      <c r="G902">
        <v>0</v>
      </c>
      <c r="H902">
        <v>3234.083484573503</v>
      </c>
      <c r="I902">
        <f t="shared" si="19"/>
        <v>0</v>
      </c>
    </row>
    <row r="903" spans="1:9" x14ac:dyDescent="0.2">
      <c r="A903">
        <v>2006</v>
      </c>
      <c r="B903" t="s">
        <v>171</v>
      </c>
      <c r="C903" t="s">
        <v>115</v>
      </c>
      <c r="D903">
        <v>44918</v>
      </c>
      <c r="E903">
        <v>31258.647912885659</v>
      </c>
      <c r="F903">
        <v>1732.495462794918</v>
      </c>
      <c r="G903">
        <v>0</v>
      </c>
      <c r="H903">
        <v>32991.143375680578</v>
      </c>
      <c r="I903">
        <f t="shared" si="19"/>
        <v>0</v>
      </c>
    </row>
    <row r="904" spans="1:9" x14ac:dyDescent="0.2">
      <c r="A904">
        <v>2006</v>
      </c>
      <c r="B904" t="s">
        <v>172</v>
      </c>
      <c r="C904" t="s">
        <v>114</v>
      </c>
      <c r="D904">
        <v>410964</v>
      </c>
      <c r="E904">
        <v>422560.60798548092</v>
      </c>
      <c r="F904">
        <v>0</v>
      </c>
      <c r="G904">
        <v>0</v>
      </c>
      <c r="H904">
        <v>422560.60798548092</v>
      </c>
      <c r="I904">
        <f t="shared" si="19"/>
        <v>0</v>
      </c>
    </row>
    <row r="905" spans="1:9" x14ac:dyDescent="0.2">
      <c r="A905">
        <v>2006</v>
      </c>
      <c r="B905" t="s">
        <v>173</v>
      </c>
      <c r="C905" t="s">
        <v>114</v>
      </c>
      <c r="D905">
        <v>469751</v>
      </c>
      <c r="E905">
        <v>452868.21234119782</v>
      </c>
      <c r="F905">
        <v>0</v>
      </c>
      <c r="G905">
        <v>0</v>
      </c>
      <c r="H905">
        <v>452868.21234119782</v>
      </c>
      <c r="I905">
        <f t="shared" si="19"/>
        <v>0</v>
      </c>
    </row>
    <row r="906" spans="1:9" x14ac:dyDescent="0.2">
      <c r="A906">
        <v>2006</v>
      </c>
      <c r="B906" t="s">
        <v>174</v>
      </c>
      <c r="C906" t="s">
        <v>116</v>
      </c>
      <c r="D906">
        <v>500780</v>
      </c>
      <c r="E906">
        <v>344056.388384755</v>
      </c>
      <c r="F906">
        <v>151.63339382940109</v>
      </c>
      <c r="G906">
        <v>202897.94918330311</v>
      </c>
      <c r="H906">
        <v>547105.97096188751</v>
      </c>
      <c r="I906">
        <f t="shared" si="19"/>
        <v>0</v>
      </c>
    </row>
    <row r="907" spans="1:9" x14ac:dyDescent="0.2">
      <c r="A907">
        <v>2006</v>
      </c>
      <c r="B907" t="s">
        <v>175</v>
      </c>
      <c r="C907" t="s">
        <v>116</v>
      </c>
      <c r="D907">
        <v>61000</v>
      </c>
      <c r="E907">
        <v>49590.417422867511</v>
      </c>
      <c r="F907">
        <v>0</v>
      </c>
      <c r="G907">
        <v>0</v>
      </c>
      <c r="H907">
        <v>49590.417422867511</v>
      </c>
      <c r="I907">
        <f t="shared" si="19"/>
        <v>0</v>
      </c>
    </row>
    <row r="908" spans="1:9" x14ac:dyDescent="0.2">
      <c r="A908">
        <v>2006</v>
      </c>
      <c r="B908" t="s">
        <v>176</v>
      </c>
      <c r="C908" t="s">
        <v>115</v>
      </c>
      <c r="D908">
        <v>13806</v>
      </c>
      <c r="E908">
        <v>7595.7622504537203</v>
      </c>
      <c r="F908">
        <v>0</v>
      </c>
      <c r="G908">
        <v>0</v>
      </c>
      <c r="H908">
        <v>7595.7622504537203</v>
      </c>
      <c r="I908">
        <f t="shared" si="19"/>
        <v>0</v>
      </c>
    </row>
    <row r="909" spans="1:9" x14ac:dyDescent="0.2">
      <c r="A909">
        <v>2006</v>
      </c>
      <c r="B909" t="s">
        <v>177</v>
      </c>
      <c r="C909" t="s">
        <v>116</v>
      </c>
      <c r="D909">
        <v>412239</v>
      </c>
      <c r="E909">
        <v>392095.29945553542</v>
      </c>
      <c r="F909">
        <v>103.1760435571688</v>
      </c>
      <c r="G909">
        <v>10013.629764065339</v>
      </c>
      <c r="H909">
        <v>402212.10526315792</v>
      </c>
      <c r="I909">
        <f t="shared" si="19"/>
        <v>0</v>
      </c>
    </row>
    <row r="910" spans="1:9" x14ac:dyDescent="0.2">
      <c r="A910">
        <v>2006</v>
      </c>
      <c r="B910" t="s">
        <v>178</v>
      </c>
      <c r="C910" t="s">
        <v>115</v>
      </c>
      <c r="D910">
        <v>56506</v>
      </c>
      <c r="E910">
        <v>44489.201451905617</v>
      </c>
      <c r="F910">
        <v>0</v>
      </c>
      <c r="G910">
        <v>8.5208711433756807</v>
      </c>
      <c r="H910">
        <v>44497.722323048998</v>
      </c>
      <c r="I910">
        <f t="shared" si="19"/>
        <v>0</v>
      </c>
    </row>
    <row r="911" spans="1:9" x14ac:dyDescent="0.2">
      <c r="A911">
        <v>2006</v>
      </c>
      <c r="B911" t="s">
        <v>179</v>
      </c>
      <c r="C911" t="s">
        <v>118</v>
      </c>
      <c r="D911">
        <v>799049</v>
      </c>
      <c r="E911">
        <v>935092.05989110691</v>
      </c>
      <c r="F911">
        <v>0</v>
      </c>
      <c r="G911">
        <v>0</v>
      </c>
      <c r="H911">
        <v>935092.05989110691</v>
      </c>
      <c r="I911">
        <f t="shared" si="19"/>
        <v>0</v>
      </c>
    </row>
    <row r="912" spans="1:9" x14ac:dyDescent="0.2">
      <c r="A912">
        <v>2006</v>
      </c>
      <c r="B912" t="s">
        <v>180</v>
      </c>
      <c r="C912" t="s">
        <v>116</v>
      </c>
      <c r="D912">
        <v>189078</v>
      </c>
      <c r="E912">
        <v>189078.1397459165</v>
      </c>
      <c r="F912">
        <v>1481.851179673321</v>
      </c>
      <c r="G912">
        <v>0</v>
      </c>
      <c r="H912">
        <v>190559.99092558981</v>
      </c>
      <c r="I912">
        <f t="shared" si="19"/>
        <v>0</v>
      </c>
    </row>
    <row r="913" spans="1:9" x14ac:dyDescent="0.2">
      <c r="A913">
        <v>2006</v>
      </c>
      <c r="B913" t="s">
        <v>181</v>
      </c>
      <c r="C913" t="s">
        <v>116</v>
      </c>
      <c r="D913">
        <v>68464</v>
      </c>
      <c r="E913">
        <v>126723.4210526316</v>
      </c>
      <c r="F913">
        <v>0</v>
      </c>
      <c r="G913">
        <v>0</v>
      </c>
      <c r="H913">
        <v>126723.4210526316</v>
      </c>
      <c r="I913">
        <f t="shared" si="19"/>
        <v>0</v>
      </c>
    </row>
    <row r="914" spans="1:9" x14ac:dyDescent="0.2">
      <c r="A914">
        <v>2005</v>
      </c>
      <c r="B914" t="s">
        <v>125</v>
      </c>
      <c r="C914" t="s">
        <v>114</v>
      </c>
      <c r="D914">
        <v>1462736</v>
      </c>
      <c r="E914">
        <v>1505919.4555353899</v>
      </c>
      <c r="F914">
        <v>0</v>
      </c>
      <c r="G914">
        <v>1668.1760435571689</v>
      </c>
      <c r="H914">
        <v>1507587.631578947</v>
      </c>
    </row>
    <row r="915" spans="1:9" x14ac:dyDescent="0.2">
      <c r="A915">
        <v>2005</v>
      </c>
      <c r="B915" t="s">
        <v>126</v>
      </c>
      <c r="C915" t="s">
        <v>115</v>
      </c>
      <c r="D915">
        <v>1237</v>
      </c>
      <c r="E915">
        <v>1734.5735027223229</v>
      </c>
      <c r="F915">
        <v>517.42286751361166</v>
      </c>
      <c r="G915">
        <v>0</v>
      </c>
      <c r="H915">
        <v>2251.996370235935</v>
      </c>
    </row>
    <row r="916" spans="1:9" x14ac:dyDescent="0.2">
      <c r="A916">
        <v>2005</v>
      </c>
      <c r="B916" t="s">
        <v>127</v>
      </c>
      <c r="C916" t="s">
        <v>115</v>
      </c>
      <c r="D916">
        <v>37434</v>
      </c>
      <c r="E916">
        <v>48684.927404718692</v>
      </c>
      <c r="F916">
        <v>0</v>
      </c>
      <c r="G916">
        <v>1.6696914700544461</v>
      </c>
      <c r="H916">
        <v>48686.597096188743</v>
      </c>
    </row>
    <row r="917" spans="1:9" x14ac:dyDescent="0.2">
      <c r="A917">
        <v>2005</v>
      </c>
      <c r="B917" t="s">
        <v>128</v>
      </c>
      <c r="C917" t="s">
        <v>116</v>
      </c>
      <c r="D917">
        <v>212955</v>
      </c>
      <c r="E917">
        <v>200104.61887477309</v>
      </c>
      <c r="F917">
        <v>0</v>
      </c>
      <c r="G917">
        <v>0</v>
      </c>
      <c r="H917">
        <v>200104.61887477309</v>
      </c>
    </row>
    <row r="918" spans="1:9" x14ac:dyDescent="0.2">
      <c r="A918">
        <v>2005</v>
      </c>
      <c r="B918" t="s">
        <v>129</v>
      </c>
      <c r="C918" t="s">
        <v>115</v>
      </c>
      <c r="D918">
        <v>44348</v>
      </c>
      <c r="E918">
        <v>48271.606170598912</v>
      </c>
      <c r="F918">
        <v>0</v>
      </c>
      <c r="G918">
        <v>0</v>
      </c>
      <c r="H918">
        <v>48271.606170598912</v>
      </c>
    </row>
    <row r="919" spans="1:9" x14ac:dyDescent="0.2">
      <c r="A919">
        <v>2005</v>
      </c>
      <c r="B919" t="s">
        <v>130</v>
      </c>
      <c r="C919" t="s">
        <v>116</v>
      </c>
      <c r="D919">
        <v>20374</v>
      </c>
      <c r="E919">
        <v>21832.640653357528</v>
      </c>
      <c r="F919">
        <v>0</v>
      </c>
      <c r="G919">
        <v>0</v>
      </c>
      <c r="H919">
        <v>21832.640653357528</v>
      </c>
    </row>
    <row r="920" spans="1:9" x14ac:dyDescent="0.2">
      <c r="A920">
        <v>2005</v>
      </c>
      <c r="B920" t="s">
        <v>131</v>
      </c>
      <c r="C920" t="s">
        <v>114</v>
      </c>
      <c r="D920">
        <v>1001216</v>
      </c>
      <c r="E920">
        <v>985959.60980036284</v>
      </c>
      <c r="F920">
        <v>0</v>
      </c>
      <c r="G920">
        <v>112.44101633393829</v>
      </c>
      <c r="H920">
        <v>986072.05081669684</v>
      </c>
    </row>
    <row r="921" spans="1:9" x14ac:dyDescent="0.2">
      <c r="A921">
        <v>2005</v>
      </c>
      <c r="B921" t="s">
        <v>132</v>
      </c>
      <c r="C921" t="s">
        <v>117</v>
      </c>
      <c r="D921">
        <v>28251</v>
      </c>
      <c r="E921">
        <v>5226.1796733212341</v>
      </c>
      <c r="F921">
        <v>14556.2613430127</v>
      </c>
      <c r="G921">
        <v>0</v>
      </c>
      <c r="H921">
        <v>19782.441016333931</v>
      </c>
    </row>
    <row r="922" spans="1:9" x14ac:dyDescent="0.2">
      <c r="A922">
        <v>2005</v>
      </c>
      <c r="B922" t="s">
        <v>133</v>
      </c>
      <c r="C922" t="s">
        <v>115</v>
      </c>
      <c r="D922">
        <v>171739</v>
      </c>
      <c r="E922">
        <v>55704.328493647903</v>
      </c>
      <c r="F922">
        <v>113225.4900181488</v>
      </c>
      <c r="G922">
        <v>0</v>
      </c>
      <c r="H922">
        <v>168929.81851179671</v>
      </c>
    </row>
    <row r="923" spans="1:9" x14ac:dyDescent="0.2">
      <c r="A923">
        <v>2005</v>
      </c>
      <c r="B923" t="s">
        <v>134</v>
      </c>
      <c r="C923" t="s">
        <v>116</v>
      </c>
      <c r="D923">
        <v>866058</v>
      </c>
      <c r="E923">
        <v>792377.77676951</v>
      </c>
      <c r="F923">
        <v>0</v>
      </c>
      <c r="G923">
        <v>58.539019963702358</v>
      </c>
      <c r="H923">
        <v>792436.31578947371</v>
      </c>
    </row>
    <row r="924" spans="1:9" x14ac:dyDescent="0.2">
      <c r="A924">
        <v>2005</v>
      </c>
      <c r="B924" t="s">
        <v>135</v>
      </c>
      <c r="C924" t="s">
        <v>116</v>
      </c>
      <c r="D924">
        <v>27394</v>
      </c>
      <c r="E924">
        <v>21133.094373865701</v>
      </c>
      <c r="F924">
        <v>0</v>
      </c>
      <c r="G924">
        <v>0</v>
      </c>
      <c r="H924">
        <v>21133.094373865701</v>
      </c>
    </row>
    <row r="925" spans="1:9" x14ac:dyDescent="0.2">
      <c r="A925">
        <v>2005</v>
      </c>
      <c r="B925" t="s">
        <v>136</v>
      </c>
      <c r="C925" t="s">
        <v>117</v>
      </c>
      <c r="D925">
        <v>131467</v>
      </c>
      <c r="E925">
        <v>73043.148820326678</v>
      </c>
      <c r="F925">
        <v>26993.312159709621</v>
      </c>
      <c r="G925">
        <v>0</v>
      </c>
      <c r="H925">
        <v>100036.4609800363</v>
      </c>
    </row>
    <row r="926" spans="1:9" x14ac:dyDescent="0.2">
      <c r="A926">
        <v>2005</v>
      </c>
      <c r="B926" t="s">
        <v>137</v>
      </c>
      <c r="C926" t="s">
        <v>118</v>
      </c>
      <c r="D926">
        <v>155793</v>
      </c>
      <c r="E926">
        <v>247727.64065335749</v>
      </c>
      <c r="F926">
        <v>0</v>
      </c>
      <c r="G926">
        <v>0</v>
      </c>
      <c r="H926">
        <v>247727.64065335749</v>
      </c>
    </row>
    <row r="927" spans="1:9" x14ac:dyDescent="0.2">
      <c r="A927">
        <v>2005</v>
      </c>
      <c r="B927" t="s">
        <v>138</v>
      </c>
      <c r="C927" t="s">
        <v>115</v>
      </c>
      <c r="D927">
        <v>18511</v>
      </c>
      <c r="E927">
        <v>18124.872958257711</v>
      </c>
      <c r="F927">
        <v>659.70961887477313</v>
      </c>
      <c r="G927">
        <v>0</v>
      </c>
      <c r="H927">
        <v>18784.582577132489</v>
      </c>
    </row>
    <row r="928" spans="1:9" x14ac:dyDescent="0.2">
      <c r="A928">
        <v>2005</v>
      </c>
      <c r="B928" t="s">
        <v>139</v>
      </c>
      <c r="C928" t="s">
        <v>116</v>
      </c>
      <c r="D928">
        <v>750969</v>
      </c>
      <c r="E928">
        <v>779786.1070780399</v>
      </c>
      <c r="F928">
        <v>0</v>
      </c>
      <c r="G928">
        <v>28.48457350272232</v>
      </c>
      <c r="H928">
        <v>779814.59165154258</v>
      </c>
    </row>
    <row r="929" spans="1:8" x14ac:dyDescent="0.2">
      <c r="A929">
        <v>2005</v>
      </c>
      <c r="B929" t="s">
        <v>140</v>
      </c>
      <c r="C929" t="s">
        <v>116</v>
      </c>
      <c r="D929">
        <v>143607</v>
      </c>
      <c r="E929">
        <v>115569.945553539</v>
      </c>
      <c r="F929">
        <v>0</v>
      </c>
      <c r="G929">
        <v>1.6878402903811249</v>
      </c>
      <c r="H929">
        <v>115571.6333938294</v>
      </c>
    </row>
    <row r="930" spans="1:8" x14ac:dyDescent="0.2">
      <c r="A930">
        <v>2005</v>
      </c>
      <c r="B930" t="s">
        <v>141</v>
      </c>
      <c r="C930" t="s">
        <v>117</v>
      </c>
      <c r="D930">
        <v>62870</v>
      </c>
      <c r="E930">
        <v>45778.33938294011</v>
      </c>
      <c r="F930">
        <v>0</v>
      </c>
      <c r="G930">
        <v>0</v>
      </c>
      <c r="H930">
        <v>45778.33938294011</v>
      </c>
    </row>
    <row r="931" spans="1:8" x14ac:dyDescent="0.2">
      <c r="A931">
        <v>2005</v>
      </c>
      <c r="B931" t="s">
        <v>142</v>
      </c>
      <c r="C931" t="s">
        <v>115</v>
      </c>
      <c r="D931">
        <v>34552</v>
      </c>
      <c r="E931">
        <v>22125.961887477319</v>
      </c>
      <c r="F931">
        <v>289.4736842105263</v>
      </c>
      <c r="G931">
        <v>0</v>
      </c>
      <c r="H931">
        <v>22415.435571687842</v>
      </c>
    </row>
    <row r="932" spans="1:8" x14ac:dyDescent="0.2">
      <c r="A932">
        <v>2005</v>
      </c>
      <c r="B932" t="s">
        <v>143</v>
      </c>
      <c r="C932" t="s">
        <v>118</v>
      </c>
      <c r="D932">
        <v>9816153</v>
      </c>
      <c r="E932">
        <v>12003313.19419238</v>
      </c>
      <c r="F932">
        <v>0</v>
      </c>
      <c r="G932">
        <v>486820.29945553531</v>
      </c>
      <c r="H932">
        <v>12490133.493647911</v>
      </c>
    </row>
    <row r="933" spans="1:8" x14ac:dyDescent="0.2">
      <c r="A933">
        <v>2005</v>
      </c>
      <c r="B933" t="s">
        <v>144</v>
      </c>
      <c r="C933" t="s">
        <v>116</v>
      </c>
      <c r="D933">
        <v>138174</v>
      </c>
      <c r="E933">
        <v>130778.3393829401</v>
      </c>
      <c r="F933">
        <v>0</v>
      </c>
      <c r="G933">
        <v>10.17241379310345</v>
      </c>
      <c r="H933">
        <v>130788.5117967332</v>
      </c>
    </row>
    <row r="934" spans="1:8" x14ac:dyDescent="0.2">
      <c r="A934">
        <v>2005</v>
      </c>
      <c r="B934" t="s">
        <v>145</v>
      </c>
      <c r="C934" t="s">
        <v>114</v>
      </c>
      <c r="D934">
        <v>246688</v>
      </c>
      <c r="E934">
        <v>215195.8711433757</v>
      </c>
      <c r="F934">
        <v>0</v>
      </c>
      <c r="G934">
        <v>0</v>
      </c>
      <c r="H934">
        <v>215195.8711433757</v>
      </c>
    </row>
    <row r="935" spans="1:8" x14ac:dyDescent="0.2">
      <c r="A935">
        <v>2005</v>
      </c>
      <c r="B935" t="s">
        <v>146</v>
      </c>
      <c r="C935" t="s">
        <v>115</v>
      </c>
      <c r="D935">
        <v>17965</v>
      </c>
      <c r="E935">
        <v>14126.60617059891</v>
      </c>
      <c r="F935">
        <v>0</v>
      </c>
      <c r="G935">
        <v>3.2395644283121592</v>
      </c>
      <c r="H935">
        <v>14129.84573502722</v>
      </c>
    </row>
    <row r="936" spans="1:8" x14ac:dyDescent="0.2">
      <c r="A936">
        <v>2005</v>
      </c>
      <c r="B936" t="s">
        <v>147</v>
      </c>
      <c r="C936" t="s">
        <v>117</v>
      </c>
      <c r="D936">
        <v>88129</v>
      </c>
      <c r="E936">
        <v>66306.488203266781</v>
      </c>
      <c r="F936">
        <v>0</v>
      </c>
      <c r="G936">
        <v>0</v>
      </c>
      <c r="H936">
        <v>66306.488203266781</v>
      </c>
    </row>
    <row r="937" spans="1:8" x14ac:dyDescent="0.2">
      <c r="A937">
        <v>2005</v>
      </c>
      <c r="B937" t="s">
        <v>148</v>
      </c>
      <c r="C937" t="s">
        <v>116</v>
      </c>
      <c r="D937">
        <v>238069</v>
      </c>
      <c r="E937">
        <v>263753.51179673319</v>
      </c>
      <c r="F937">
        <v>16.696914700544461</v>
      </c>
      <c r="G937">
        <v>10384.40108892922</v>
      </c>
      <c r="H937">
        <v>274154.60980036302</v>
      </c>
    </row>
    <row r="938" spans="1:8" x14ac:dyDescent="0.2">
      <c r="A938">
        <v>2005</v>
      </c>
      <c r="B938" t="s">
        <v>149</v>
      </c>
      <c r="C938" t="s">
        <v>115</v>
      </c>
      <c r="D938">
        <v>9595</v>
      </c>
      <c r="E938">
        <v>0</v>
      </c>
      <c r="F938">
        <v>6134.3012704174234</v>
      </c>
      <c r="G938">
        <v>0</v>
      </c>
      <c r="H938">
        <v>6134.3012704174234</v>
      </c>
    </row>
    <row r="939" spans="1:8" x14ac:dyDescent="0.2">
      <c r="A939">
        <v>2005</v>
      </c>
      <c r="B939" t="s">
        <v>150</v>
      </c>
      <c r="C939" t="s">
        <v>115</v>
      </c>
      <c r="D939">
        <v>13763</v>
      </c>
      <c r="E939">
        <v>31072.186932849359</v>
      </c>
      <c r="F939">
        <v>583.43920145190566</v>
      </c>
      <c r="G939">
        <v>0</v>
      </c>
      <c r="H939">
        <v>31655.62613430127</v>
      </c>
    </row>
    <row r="940" spans="1:8" x14ac:dyDescent="0.2">
      <c r="A940">
        <v>2005</v>
      </c>
      <c r="B940" t="s">
        <v>151</v>
      </c>
      <c r="C940" t="s">
        <v>117</v>
      </c>
      <c r="D940">
        <v>409557</v>
      </c>
      <c r="E940">
        <v>425325.09981851169</v>
      </c>
      <c r="F940">
        <v>0</v>
      </c>
      <c r="G940">
        <v>1.6696914700544461</v>
      </c>
      <c r="H940">
        <v>425326.76950998179</v>
      </c>
    </row>
    <row r="941" spans="1:8" x14ac:dyDescent="0.2">
      <c r="A941">
        <v>2005</v>
      </c>
      <c r="B941" t="s">
        <v>152</v>
      </c>
      <c r="C941" t="s">
        <v>114</v>
      </c>
      <c r="D941">
        <v>130472</v>
      </c>
      <c r="E941">
        <v>161848.93829401091</v>
      </c>
      <c r="F941">
        <v>0</v>
      </c>
      <c r="G941">
        <v>0</v>
      </c>
      <c r="H941">
        <v>161848.93829401091</v>
      </c>
    </row>
    <row r="942" spans="1:8" x14ac:dyDescent="0.2">
      <c r="A942">
        <v>2005</v>
      </c>
      <c r="B942" t="s">
        <v>153</v>
      </c>
      <c r="C942" t="s">
        <v>115</v>
      </c>
      <c r="D942">
        <v>97454</v>
      </c>
      <c r="E942">
        <v>61030.58983666062</v>
      </c>
      <c r="F942">
        <v>16545.099818511801</v>
      </c>
      <c r="G942">
        <v>0</v>
      </c>
      <c r="H942">
        <v>77575.68965517242</v>
      </c>
    </row>
    <row r="943" spans="1:8" x14ac:dyDescent="0.2">
      <c r="A943">
        <v>2005</v>
      </c>
      <c r="B943" t="s">
        <v>154</v>
      </c>
      <c r="C943" t="s">
        <v>118</v>
      </c>
      <c r="D943">
        <v>2956847</v>
      </c>
      <c r="E943">
        <v>3893634.43738657</v>
      </c>
      <c r="F943">
        <v>0</v>
      </c>
      <c r="G943">
        <v>20213.23956442831</v>
      </c>
      <c r="H943">
        <v>3913847.6769509981</v>
      </c>
    </row>
    <row r="944" spans="1:8" x14ac:dyDescent="0.2">
      <c r="A944">
        <v>2005</v>
      </c>
      <c r="B944" t="s">
        <v>155</v>
      </c>
      <c r="C944" t="s">
        <v>116</v>
      </c>
      <c r="D944">
        <v>307710</v>
      </c>
      <c r="E944">
        <v>277399.32849364792</v>
      </c>
      <c r="F944">
        <v>22446.306715063522</v>
      </c>
      <c r="G944">
        <v>0</v>
      </c>
      <c r="H944">
        <v>299845.63520871138</v>
      </c>
    </row>
    <row r="945" spans="1:8" x14ac:dyDescent="0.2">
      <c r="A945">
        <v>2005</v>
      </c>
      <c r="B945" t="s">
        <v>156</v>
      </c>
      <c r="C945" t="s">
        <v>115</v>
      </c>
      <c r="D945">
        <v>20880</v>
      </c>
      <c r="E945">
        <v>133.80217785843919</v>
      </c>
      <c r="F945">
        <v>25252.71324863884</v>
      </c>
      <c r="G945">
        <v>0</v>
      </c>
      <c r="H945">
        <v>25386.515426497281</v>
      </c>
    </row>
    <row r="946" spans="1:8" x14ac:dyDescent="0.2">
      <c r="A946">
        <v>2005</v>
      </c>
      <c r="B946" t="s">
        <v>157</v>
      </c>
      <c r="C946" t="s">
        <v>118</v>
      </c>
      <c r="D946">
        <v>1895695</v>
      </c>
      <c r="E946">
        <v>2292114.7912885658</v>
      </c>
      <c r="F946">
        <v>0</v>
      </c>
      <c r="G946">
        <v>173.57531760435569</v>
      </c>
      <c r="H946">
        <v>2292288.3666061698</v>
      </c>
    </row>
    <row r="947" spans="1:8" x14ac:dyDescent="0.2">
      <c r="A947">
        <v>2005</v>
      </c>
      <c r="B947" t="s">
        <v>158</v>
      </c>
      <c r="C947" t="s">
        <v>116</v>
      </c>
      <c r="D947">
        <v>1350523</v>
      </c>
      <c r="E947">
        <v>1331042.8312159709</v>
      </c>
      <c r="F947">
        <v>170316.87840290379</v>
      </c>
      <c r="G947">
        <v>65.490018148820326</v>
      </c>
      <c r="H947">
        <v>1501425.199637024</v>
      </c>
    </row>
    <row r="948" spans="1:8" x14ac:dyDescent="0.2">
      <c r="A948">
        <v>2005</v>
      </c>
      <c r="B948" t="s">
        <v>159</v>
      </c>
      <c r="C948" t="s">
        <v>117</v>
      </c>
      <c r="D948">
        <v>55221</v>
      </c>
      <c r="E948">
        <v>54268.829401088922</v>
      </c>
      <c r="F948">
        <v>0</v>
      </c>
      <c r="G948">
        <v>0</v>
      </c>
      <c r="H948">
        <v>54268.829401088922</v>
      </c>
    </row>
    <row r="949" spans="1:8" x14ac:dyDescent="0.2">
      <c r="A949">
        <v>2005</v>
      </c>
      <c r="B949" t="s">
        <v>160</v>
      </c>
      <c r="C949" t="s">
        <v>118</v>
      </c>
      <c r="D949">
        <v>1921423</v>
      </c>
      <c r="E949">
        <v>2131581.515426497</v>
      </c>
      <c r="F949">
        <v>7154.7549909255886</v>
      </c>
      <c r="G949">
        <v>3590.7803992740469</v>
      </c>
      <c r="H949">
        <v>2142327.0508166971</v>
      </c>
    </row>
    <row r="950" spans="1:8" x14ac:dyDescent="0.2">
      <c r="A950">
        <v>2005</v>
      </c>
      <c r="B950" t="s">
        <v>161</v>
      </c>
      <c r="C950" t="s">
        <v>118</v>
      </c>
      <c r="D950">
        <v>2966783</v>
      </c>
      <c r="E950">
        <v>3794675.490018148</v>
      </c>
      <c r="F950">
        <v>0</v>
      </c>
      <c r="G950">
        <v>276.58802177858439</v>
      </c>
      <c r="H950">
        <v>3794952.0780399269</v>
      </c>
    </row>
    <row r="951" spans="1:8" x14ac:dyDescent="0.2">
      <c r="A951">
        <v>2005</v>
      </c>
      <c r="B951" t="s">
        <v>162</v>
      </c>
      <c r="C951" t="s">
        <v>114</v>
      </c>
      <c r="D951">
        <v>780187</v>
      </c>
      <c r="E951">
        <v>612775.31760435563</v>
      </c>
      <c r="F951">
        <v>0</v>
      </c>
      <c r="G951">
        <v>43.239564428312157</v>
      </c>
      <c r="H951">
        <v>612818.55716878397</v>
      </c>
    </row>
    <row r="952" spans="1:8" x14ac:dyDescent="0.2">
      <c r="A952">
        <v>2005</v>
      </c>
      <c r="B952" t="s">
        <v>163</v>
      </c>
      <c r="C952" t="s">
        <v>116</v>
      </c>
      <c r="D952">
        <v>645059</v>
      </c>
      <c r="E952">
        <v>711803.79310344823</v>
      </c>
      <c r="F952">
        <v>822.68602540834843</v>
      </c>
      <c r="G952">
        <v>3282.0235934664238</v>
      </c>
      <c r="H952">
        <v>715908.50272232294</v>
      </c>
    </row>
    <row r="953" spans="1:8" x14ac:dyDescent="0.2">
      <c r="A953">
        <v>2005</v>
      </c>
      <c r="B953" t="s">
        <v>164</v>
      </c>
      <c r="C953" t="s">
        <v>117</v>
      </c>
      <c r="D953">
        <v>259213</v>
      </c>
      <c r="E953">
        <v>262456.37931034481</v>
      </c>
      <c r="F953">
        <v>0</v>
      </c>
      <c r="G953">
        <v>0</v>
      </c>
      <c r="H953">
        <v>262456.37931034481</v>
      </c>
    </row>
    <row r="954" spans="1:8" x14ac:dyDescent="0.2">
      <c r="A954">
        <v>2005</v>
      </c>
      <c r="B954" t="s">
        <v>165</v>
      </c>
      <c r="C954" t="s">
        <v>114</v>
      </c>
      <c r="D954">
        <v>700350</v>
      </c>
      <c r="E954">
        <v>690511.34301270416</v>
      </c>
      <c r="F954">
        <v>0</v>
      </c>
      <c r="G954">
        <v>2.5136116152450092</v>
      </c>
      <c r="H954">
        <v>690513.85662431945</v>
      </c>
    </row>
    <row r="955" spans="1:8" x14ac:dyDescent="0.2">
      <c r="A955">
        <v>2005</v>
      </c>
      <c r="B955" t="s">
        <v>166</v>
      </c>
      <c r="C955" t="s">
        <v>117</v>
      </c>
      <c r="D955">
        <v>411440</v>
      </c>
      <c r="E955">
        <v>447568.01270417421</v>
      </c>
      <c r="F955">
        <v>0</v>
      </c>
      <c r="G955">
        <v>0</v>
      </c>
      <c r="H955">
        <v>447568.01270417421</v>
      </c>
    </row>
    <row r="956" spans="1:8" x14ac:dyDescent="0.2">
      <c r="A956">
        <v>2005</v>
      </c>
      <c r="B956" t="s">
        <v>167</v>
      </c>
      <c r="C956" t="s">
        <v>114</v>
      </c>
      <c r="D956">
        <v>1698234</v>
      </c>
      <c r="E956">
        <v>1309590.1361161519</v>
      </c>
      <c r="F956">
        <v>0</v>
      </c>
      <c r="G956">
        <v>162.15970961887481</v>
      </c>
      <c r="H956">
        <v>1309752.2958257711</v>
      </c>
    </row>
    <row r="957" spans="1:8" x14ac:dyDescent="0.2">
      <c r="A957">
        <v>2005</v>
      </c>
      <c r="B957" t="s">
        <v>168</v>
      </c>
      <c r="C957" t="s">
        <v>117</v>
      </c>
      <c r="D957">
        <v>254783</v>
      </c>
      <c r="E957">
        <v>219737.9128856624</v>
      </c>
      <c r="F957">
        <v>0</v>
      </c>
      <c r="G957">
        <v>5.43557168784029</v>
      </c>
      <c r="H957">
        <v>219743.34845735031</v>
      </c>
    </row>
    <row r="958" spans="1:8" x14ac:dyDescent="0.2">
      <c r="A958">
        <v>2005</v>
      </c>
      <c r="B958" t="s">
        <v>169</v>
      </c>
      <c r="C958" t="s">
        <v>116</v>
      </c>
      <c r="D958">
        <v>173862</v>
      </c>
      <c r="E958">
        <v>169300.5172413793</v>
      </c>
      <c r="F958">
        <v>68.874773139745912</v>
      </c>
      <c r="G958">
        <v>4.183303085299455</v>
      </c>
      <c r="H958">
        <v>169373.57531760441</v>
      </c>
    </row>
    <row r="959" spans="1:8" x14ac:dyDescent="0.2">
      <c r="A959">
        <v>2005</v>
      </c>
      <c r="B959" t="s">
        <v>170</v>
      </c>
      <c r="C959" t="s">
        <v>115</v>
      </c>
      <c r="D959">
        <v>3449</v>
      </c>
      <c r="E959">
        <v>3224.3738656987289</v>
      </c>
      <c r="F959">
        <v>61.451905626134298</v>
      </c>
      <c r="G959">
        <v>0</v>
      </c>
      <c r="H959">
        <v>3285.825771324864</v>
      </c>
    </row>
    <row r="960" spans="1:8" x14ac:dyDescent="0.2">
      <c r="A960">
        <v>2005</v>
      </c>
      <c r="B960" t="s">
        <v>171</v>
      </c>
      <c r="C960" t="s">
        <v>115</v>
      </c>
      <c r="D960">
        <v>44865</v>
      </c>
      <c r="E960">
        <v>28581.397459165149</v>
      </c>
      <c r="F960">
        <v>1555.35390199637</v>
      </c>
      <c r="G960">
        <v>0</v>
      </c>
      <c r="H960">
        <v>30136.751361161521</v>
      </c>
    </row>
    <row r="961" spans="1:8" x14ac:dyDescent="0.2">
      <c r="A961">
        <v>2005</v>
      </c>
      <c r="B961" t="s">
        <v>172</v>
      </c>
      <c r="C961" t="s">
        <v>114</v>
      </c>
      <c r="D961">
        <v>410985</v>
      </c>
      <c r="E961">
        <v>413929.76406533568</v>
      </c>
      <c r="F961">
        <v>23.13974591651542</v>
      </c>
      <c r="G961">
        <v>1.406533575317604</v>
      </c>
      <c r="H961">
        <v>413954.31034482748</v>
      </c>
    </row>
    <row r="962" spans="1:8" x14ac:dyDescent="0.2">
      <c r="A962">
        <v>2005</v>
      </c>
      <c r="B962" t="s">
        <v>173</v>
      </c>
      <c r="C962" t="s">
        <v>114</v>
      </c>
      <c r="D962">
        <v>469734</v>
      </c>
      <c r="E962">
        <v>483013.78402903798</v>
      </c>
      <c r="F962">
        <v>0</v>
      </c>
      <c r="G962">
        <v>0</v>
      </c>
      <c r="H962">
        <v>483013.78402903798</v>
      </c>
    </row>
    <row r="963" spans="1:8" x14ac:dyDescent="0.2">
      <c r="A963">
        <v>2005</v>
      </c>
      <c r="B963" t="s">
        <v>174</v>
      </c>
      <c r="C963" t="s">
        <v>116</v>
      </c>
      <c r="D963">
        <v>494144</v>
      </c>
      <c r="E963">
        <v>303539.63702359342</v>
      </c>
      <c r="F963">
        <v>296.55172413793099</v>
      </c>
      <c r="G963">
        <v>205964.34664246821</v>
      </c>
      <c r="H963">
        <v>509800.53539019951</v>
      </c>
    </row>
    <row r="964" spans="1:8" x14ac:dyDescent="0.2">
      <c r="A964">
        <v>2005</v>
      </c>
      <c r="B964" t="s">
        <v>175</v>
      </c>
      <c r="C964" t="s">
        <v>116</v>
      </c>
      <c r="D964">
        <v>59976</v>
      </c>
      <c r="E964">
        <v>50405.090744101632</v>
      </c>
      <c r="F964">
        <v>0</v>
      </c>
      <c r="G964">
        <v>0</v>
      </c>
      <c r="H964">
        <v>50405.090744101632</v>
      </c>
    </row>
    <row r="965" spans="1:8" x14ac:dyDescent="0.2">
      <c r="A965">
        <v>2005</v>
      </c>
      <c r="B965" t="s">
        <v>176</v>
      </c>
      <c r="C965" t="s">
        <v>115</v>
      </c>
      <c r="D965">
        <v>13654</v>
      </c>
      <c r="E965">
        <v>6953.720508166969</v>
      </c>
      <c r="F965">
        <v>0</v>
      </c>
      <c r="G965">
        <v>0</v>
      </c>
      <c r="H965">
        <v>6953.720508166969</v>
      </c>
    </row>
    <row r="966" spans="1:8" x14ac:dyDescent="0.2">
      <c r="A966">
        <v>2005</v>
      </c>
      <c r="B966" t="s">
        <v>177</v>
      </c>
      <c r="C966" t="s">
        <v>116</v>
      </c>
      <c r="D966">
        <v>404148</v>
      </c>
      <c r="E966">
        <v>396493.36660617049</v>
      </c>
      <c r="F966">
        <v>0</v>
      </c>
      <c r="G966">
        <v>3296.6061705989109</v>
      </c>
      <c r="H966">
        <v>399789.97277676943</v>
      </c>
    </row>
    <row r="967" spans="1:8" x14ac:dyDescent="0.2">
      <c r="A967">
        <v>2005</v>
      </c>
      <c r="B967" t="s">
        <v>178</v>
      </c>
      <c r="C967" t="s">
        <v>115</v>
      </c>
      <c r="D967">
        <v>56411</v>
      </c>
      <c r="E967">
        <v>44739.41016333938</v>
      </c>
      <c r="F967">
        <v>0</v>
      </c>
      <c r="G967">
        <v>3.3212341197822139</v>
      </c>
      <c r="H967">
        <v>44742.73139745916</v>
      </c>
    </row>
    <row r="968" spans="1:8" x14ac:dyDescent="0.2">
      <c r="A968">
        <v>2005</v>
      </c>
      <c r="B968" t="s">
        <v>179</v>
      </c>
      <c r="C968" t="s">
        <v>118</v>
      </c>
      <c r="D968">
        <v>795962</v>
      </c>
      <c r="E968">
        <v>977991.5063520869</v>
      </c>
      <c r="F968">
        <v>0</v>
      </c>
      <c r="G968">
        <v>0</v>
      </c>
      <c r="H968">
        <v>977991.5063520869</v>
      </c>
    </row>
    <row r="969" spans="1:8" x14ac:dyDescent="0.2">
      <c r="A969">
        <v>2005</v>
      </c>
      <c r="B969" t="s">
        <v>180</v>
      </c>
      <c r="C969" t="s">
        <v>116</v>
      </c>
      <c r="D969">
        <v>186530</v>
      </c>
      <c r="E969">
        <v>199737.57713248639</v>
      </c>
      <c r="F969">
        <v>1346.6424682395641</v>
      </c>
      <c r="G969">
        <v>0</v>
      </c>
      <c r="H969">
        <v>201084.21960072589</v>
      </c>
    </row>
    <row r="970" spans="1:8" x14ac:dyDescent="0.2">
      <c r="A970">
        <v>2005</v>
      </c>
      <c r="B970" t="s">
        <v>181</v>
      </c>
      <c r="C970" t="s">
        <v>116</v>
      </c>
      <c r="D970">
        <v>66478</v>
      </c>
      <c r="E970">
        <v>133186.93284936479</v>
      </c>
      <c r="F970">
        <v>0</v>
      </c>
      <c r="G970">
        <v>0</v>
      </c>
      <c r="H970">
        <v>133186.93284936479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079B-0309-8546-AFF6-36A2A6468A61}">
  <dimension ref="A1:O83"/>
  <sheetViews>
    <sheetView zoomScale="132" workbookViewId="0">
      <selection activeCell="L3" sqref="L3"/>
    </sheetView>
  </sheetViews>
  <sheetFormatPr baseColWidth="10" defaultRowHeight="15" x14ac:dyDescent="0.2"/>
  <cols>
    <col min="5" max="5" width="14.1640625" customWidth="1"/>
    <col min="6" max="6" width="11.83203125" customWidth="1"/>
    <col min="7" max="7" width="14.5" customWidth="1"/>
    <col min="9" max="9" width="17.1640625" bestFit="1" customWidth="1"/>
    <col min="10" max="10" width="17" bestFit="1" customWidth="1"/>
    <col min="11" max="11" width="12.5" customWidth="1"/>
    <col min="12" max="12" width="21.5" bestFit="1" customWidth="1"/>
  </cols>
  <sheetData>
    <row r="1" spans="1:15" x14ac:dyDescent="0.2">
      <c r="A1" s="5"/>
      <c r="B1" s="83" t="s">
        <v>78</v>
      </c>
      <c r="C1" s="83"/>
      <c r="D1" s="83"/>
      <c r="E1" s="83"/>
      <c r="F1" s="83"/>
      <c r="G1" s="83"/>
      <c r="H1" s="83"/>
      <c r="I1" s="83"/>
      <c r="J1" s="83"/>
      <c r="K1" s="83"/>
      <c r="L1" s="12" t="s">
        <v>99</v>
      </c>
    </row>
    <row r="2" spans="1:15" x14ac:dyDescent="0.2">
      <c r="A2" s="17" t="s">
        <v>0</v>
      </c>
      <c r="B2" s="44" t="s">
        <v>56</v>
      </c>
      <c r="C2" s="44" t="s">
        <v>57</v>
      </c>
      <c r="D2" s="44" t="s">
        <v>58</v>
      </c>
      <c r="E2" s="44" t="s">
        <v>59</v>
      </c>
      <c r="F2" s="44" t="s">
        <v>60</v>
      </c>
      <c r="G2" s="44" t="s">
        <v>61</v>
      </c>
      <c r="H2" s="44" t="s">
        <v>62</v>
      </c>
      <c r="I2" s="44" t="s">
        <v>63</v>
      </c>
      <c r="J2" s="44" t="s">
        <v>90</v>
      </c>
      <c r="K2" s="44" t="s">
        <v>82</v>
      </c>
      <c r="L2" s="39" t="s">
        <v>100</v>
      </c>
    </row>
    <row r="3" spans="1:15" ht="16" x14ac:dyDescent="0.2">
      <c r="A3" s="41">
        <v>2021</v>
      </c>
      <c r="B3" s="42">
        <f>_xlfn.FORECAST.LINEAR($A3,'Converted Resin Benchmark Years'!B$2:B$3,'Converted Resin Benchmark Years'!$A$2:$A$3)</f>
        <v>454817.93284936249</v>
      </c>
      <c r="C3" s="42">
        <f>_xlfn.FORECAST.LINEAR($A3,'Converted Resin Benchmark Years'!C$2:C$3,'Converted Resin Benchmark Years'!$A$2:$A$3)</f>
        <v>729262.6751361154</v>
      </c>
      <c r="D3" s="42">
        <f>_xlfn.FORECAST.LINEAR($A3,'Converted Resin Benchmark Years'!D$2:D$3,'Converted Resin Benchmark Years'!$A$2:$A$3)</f>
        <v>1198781.1270417571</v>
      </c>
      <c r="E3" s="42">
        <f>_xlfn.FORECAST.LINEAR($A3,'Converted Resin Benchmark Years'!E$2:E$3,'Converted Resin Benchmark Years'!$A$2:$A$3)</f>
        <v>1597332.26860255</v>
      </c>
      <c r="F3" s="42">
        <f>_xlfn.FORECAST.LINEAR($A3,'Converted Resin Benchmark Years'!F$2:F$3,'Converted Resin Benchmark Years'!$A$2:$A$3)</f>
        <v>103041.43194192275</v>
      </c>
      <c r="G3" s="42">
        <f>_xlfn.FORECAST.LINEAR($A3,'Converted Resin Benchmark Years'!G$2:G$3,'Converted Resin Benchmark Years'!$A$2:$A$3)</f>
        <v>525561.81034481525</v>
      </c>
      <c r="H3" s="42">
        <f>_xlfn.FORECAST.LINEAR($A3,'Converted Resin Benchmark Years'!H$2:H$3,'Converted Resin Benchmark Years'!$A$2:$A$3)</f>
        <v>332491.32032668591</v>
      </c>
      <c r="I3" s="42">
        <f>_xlfn.FORECAST.LINEAR($A3,'Converted Resin Benchmark Years'!I$2:I$3,'Converted Resin Benchmark Years'!$A$2:$A$3)</f>
        <v>4941288.5662431717</v>
      </c>
      <c r="J3" s="42">
        <f>_xlfn.FORECAST.LINEAR($A3,'Converted Resin Benchmark Years'!J$2:J$3,'Converted Resin Benchmark Years'!$A$2:$A$3)</f>
        <v>36187824.863883913</v>
      </c>
      <c r="K3" s="43">
        <f>I3/J3</f>
        <v>0.13654560849758796</v>
      </c>
      <c r="L3" s="45">
        <f>'DRS County Waste Raw'!L2</f>
        <v>35668740.30103334</v>
      </c>
      <c r="M3" s="3">
        <f>I3/L3</f>
        <v>0.13853274672837326</v>
      </c>
      <c r="O3" s="34" t="s">
        <v>88</v>
      </c>
    </row>
    <row r="4" spans="1:15" x14ac:dyDescent="0.2">
      <c r="A4" s="37">
        <v>2020</v>
      </c>
      <c r="B4" s="9">
        <f>_xlfn.FORECAST.LINEAR($A4,'Converted Resin Benchmark Years'!B$2:B$3,'Converted Resin Benchmark Years'!$A$2:$A$3)</f>
        <v>413671.69630973041</v>
      </c>
      <c r="C4" s="9">
        <f>_xlfn.FORECAST.LINEAR($A4,'Converted Resin Benchmark Years'!C$2:C$3,'Converted Resin Benchmark Years'!$A$2:$A$3)</f>
        <v>714027.36297640577</v>
      </c>
      <c r="D4" s="9">
        <f>_xlfn.FORECAST.LINEAR($A4,'Converted Resin Benchmark Years'!D$2:D$3,'Converted Resin Benchmark Years'!$A$2:$A$3)</f>
        <v>1083577.022988528</v>
      </c>
      <c r="E4" s="9">
        <f>_xlfn.FORECAST.LINEAR($A4,'Converted Resin Benchmark Years'!E$2:E$3,'Converted Resin Benchmark Years'!$A$2:$A$3)</f>
        <v>1656384.9758015871</v>
      </c>
      <c r="F4" s="9">
        <f>_xlfn.FORECAST.LINEAR($A4,'Converted Resin Benchmark Years'!F$2:F$3,'Converted Resin Benchmark Years'!$A$2:$A$3)</f>
        <v>87954.382940106094</v>
      </c>
      <c r="G4" s="9">
        <f>_xlfn.FORECAST.LINEAR($A4,'Converted Resin Benchmark Years'!G$2:G$3,'Converted Resin Benchmark Years'!$A$2:$A$3)</f>
        <v>432253.49969750643</v>
      </c>
      <c r="H4" s="9">
        <f>_xlfn.FORECAST.LINEAR($A4,'Converted Resin Benchmark Years'!H$2:H$3,'Converted Resin Benchmark Years'!$A$2:$A$3)</f>
        <v>274759.6134301424</v>
      </c>
      <c r="I4" s="9">
        <f>_xlfn.FORECAST.LINEAR($A4,'Converted Resin Benchmark Years'!I$2:I$3,'Converted Resin Benchmark Years'!$A$2:$A$3)</f>
        <v>4662628.5541439056</v>
      </c>
      <c r="J4" s="9">
        <f>_xlfn.FORECAST.LINEAR($A4,'Converted Resin Benchmark Years'!J$2:J$3,'Converted Resin Benchmark Years'!$A$2:$A$3)</f>
        <v>36014042.044767141</v>
      </c>
      <c r="K4" s="10">
        <f t="shared" ref="K4:K20" si="0">I4/J4</f>
        <v>0.12946696036918154</v>
      </c>
      <c r="L4" s="45">
        <f>'DRS County Waste Raw'!L3</f>
        <v>35040657.225059658</v>
      </c>
      <c r="M4" s="3">
        <f t="shared" ref="M4:M21" si="1">I4/L4</f>
        <v>0.13306338760134279</v>
      </c>
      <c r="O4" s="35" t="s">
        <v>89</v>
      </c>
    </row>
    <row r="5" spans="1:15" x14ac:dyDescent="0.2">
      <c r="A5" s="37">
        <v>2019</v>
      </c>
      <c r="B5" s="9">
        <f>_xlfn.FORECAST.LINEAR($A5,'Converted Resin Benchmark Years'!B$2:B$3,'Converted Resin Benchmark Years'!$A$2:$A$3)</f>
        <v>372525.45977011323</v>
      </c>
      <c r="C5" s="9">
        <f>_xlfn.FORECAST.LINEAR($A5,'Converted Resin Benchmark Years'!C$2:C$3,'Converted Resin Benchmark Years'!$A$2:$A$3)</f>
        <v>698792.05081669614</v>
      </c>
      <c r="D5" s="9">
        <f>_xlfn.FORECAST.LINEAR($A5,'Converted Resin Benchmark Years'!D$2:D$3,'Converted Resin Benchmark Years'!$A$2:$A$3)</f>
        <v>968372.91893529892</v>
      </c>
      <c r="E5" s="9">
        <f>_xlfn.FORECAST.LINEAR($A5,'Converted Resin Benchmark Years'!E$2:E$3,'Converted Resin Benchmark Years'!$A$2:$A$3)</f>
        <v>1715437.6830006093</v>
      </c>
      <c r="F5" s="9">
        <f>_xlfn.FORECAST.LINEAR($A5,'Converted Resin Benchmark Years'!F$2:F$3,'Converted Resin Benchmark Years'!$A$2:$A$3)</f>
        <v>72867.333938293159</v>
      </c>
      <c r="G5" s="9">
        <f>_xlfn.FORECAST.LINEAR($A5,'Converted Resin Benchmark Years'!G$2:G$3,'Converted Resin Benchmark Years'!$A$2:$A$3)</f>
        <v>338945.1890501976</v>
      </c>
      <c r="H5" s="9">
        <f>_xlfn.FORECAST.LINEAR($A5,'Converted Resin Benchmark Years'!H$2:H$3,'Converted Resin Benchmark Years'!$A$2:$A$3)</f>
        <v>217027.906533584</v>
      </c>
      <c r="I5" s="9">
        <f>_xlfn.FORECAST.LINEAR($A5,'Converted Resin Benchmark Years'!I$2:I$3,'Converted Resin Benchmark Years'!$A$2:$A$3)</f>
        <v>4383968.5420447588</v>
      </c>
      <c r="J5" s="9">
        <f>_xlfn.FORECAST.LINEAR($A5,'Converted Resin Benchmark Years'!J$2:J$3,'Converted Resin Benchmark Years'!$A$2:$A$3)</f>
        <v>35840259.22565037</v>
      </c>
      <c r="K5" s="10">
        <f t="shared" si="0"/>
        <v>0.12231966611745972</v>
      </c>
      <c r="L5" s="45">
        <f>'DRS County Waste Raw'!L4</f>
        <v>36585566.098003618</v>
      </c>
      <c r="M5" s="3">
        <f t="shared" si="1"/>
        <v>0.11982781762351849</v>
      </c>
    </row>
    <row r="6" spans="1:15" x14ac:dyDescent="0.2">
      <c r="A6" s="41">
        <v>2018</v>
      </c>
      <c r="B6" s="42">
        <f>_xlfn.FORECAST.LINEAR($A6,'Converted Resin Benchmark Years'!B$2:B$3,'Converted Resin Benchmark Years'!$A$2:$A$3)</f>
        <v>331379.22323048115</v>
      </c>
      <c r="C6" s="42">
        <f>_xlfn.FORECAST.LINEAR($A6,'Converted Resin Benchmark Years'!C$2:C$3,'Converted Resin Benchmark Years'!$A$2:$A$3)</f>
        <v>683556.7386569865</v>
      </c>
      <c r="D6" s="42">
        <f>_xlfn.FORECAST.LINEAR($A6,'Converted Resin Benchmark Years'!D$2:D$3,'Converted Resin Benchmark Years'!$A$2:$A$3)</f>
        <v>853168.81488206983</v>
      </c>
      <c r="E6" s="42">
        <f>_xlfn.FORECAST.LINEAR($A6,'Converted Resin Benchmark Years'!E$2:E$3,'Converted Resin Benchmark Years'!$A$2:$A$3)</f>
        <v>1774490.3901996464</v>
      </c>
      <c r="F6" s="42">
        <f>_xlfn.FORECAST.LINEAR($A6,'Converted Resin Benchmark Years'!F$2:F$3,'Converted Resin Benchmark Years'!$A$2:$A$3)</f>
        <v>57780.284936476499</v>
      </c>
      <c r="G6" s="42">
        <f>_xlfn.FORECAST.LINEAR($A6,'Converted Resin Benchmark Years'!G$2:G$3,'Converted Resin Benchmark Years'!$A$2:$A$3)</f>
        <v>245636.87840288877</v>
      </c>
      <c r="H6" s="42">
        <f>_xlfn.FORECAST.LINEAR($A6,'Converted Resin Benchmark Years'!H$2:H$3,'Converted Resin Benchmark Years'!$A$2:$A$3)</f>
        <v>159296.19963702559</v>
      </c>
      <c r="I6" s="42">
        <f>_xlfn.FORECAST.LINEAR($A6,'Converted Resin Benchmark Years'!I$2:I$3,'Converted Resin Benchmark Years'!$A$2:$A$3)</f>
        <v>4105308.5299454927</v>
      </c>
      <c r="J6" s="42">
        <f>_xlfn.FORECAST.LINEAR($A6,'Converted Resin Benchmark Years'!J$2:J$3,'Converted Resin Benchmark Years'!$A$2:$A$3)</f>
        <v>35666476.406533599</v>
      </c>
      <c r="K6" s="43">
        <f t="shared" si="0"/>
        <v>0.11510272231975956</v>
      </c>
      <c r="L6" s="45">
        <f>'DRS County Waste Raw'!L5</f>
        <v>35830732.223230474</v>
      </c>
      <c r="M6" s="3">
        <f t="shared" si="1"/>
        <v>0.11457506657605673</v>
      </c>
    </row>
    <row r="7" spans="1:15" x14ac:dyDescent="0.2">
      <c r="A7" s="37">
        <v>2017</v>
      </c>
      <c r="B7" s="9">
        <f>_xlfn.FORECAST.LINEAR($A7,'Converted Resin Benchmark Years'!B$3:B$4,'Converted Resin Benchmark Years'!$A$3:$A$4)</f>
        <v>314597.15607985854</v>
      </c>
      <c r="C7" s="9">
        <f>_xlfn.FORECAST.LINEAR($A7,'Converted Resin Benchmark Years'!C$3:C$4,'Converted Resin Benchmark Years'!$A$3:$A$4)</f>
        <v>631047.58076223731</v>
      </c>
      <c r="D7" s="9">
        <f>_xlfn.FORECAST.LINEAR($A7,'Converted Resin Benchmark Years'!D$3:D$4,'Converted Resin Benchmark Years'!$A$3:$A$4)</f>
        <v>798936.89519056678</v>
      </c>
      <c r="E7" s="9">
        <f>_xlfn.FORECAST.LINEAR($A7,'Converted Resin Benchmark Years'!E$3:E$4,'Converted Resin Benchmark Years'!$A$3:$A$4)</f>
        <v>1584187.9673321247</v>
      </c>
      <c r="F7" s="9">
        <f>_xlfn.FORECAST.LINEAR($A7,'Converted Resin Benchmark Years'!F$3:F$4,'Converted Resin Benchmark Years'!$A$3:$A$4)</f>
        <v>57157.499773139833</v>
      </c>
      <c r="G7" s="9">
        <f>_xlfn.FORECAST.LINEAR($A7,'Converted Resin Benchmark Years'!G$3:G$4,'Converted Resin Benchmark Years'!$A$3:$A$4)</f>
        <v>261880.34891107306</v>
      </c>
      <c r="H7" s="9">
        <f>_xlfn.FORECAST.LINEAR($A7,'Converted Resin Benchmark Years'!H$3:H$4,'Converted Resin Benchmark Years'!$A$3:$A$4)</f>
        <v>160743.59550816705</v>
      </c>
      <c r="I7" s="9">
        <f>_xlfn.FORECAST.LINEAR($A7,'Converted Resin Benchmark Years'!I$3:I$4,'Converted Resin Benchmark Years'!$A$3:$A$4)</f>
        <v>3808551.0435572863</v>
      </c>
      <c r="J7" s="9">
        <f>_xlfn.FORECAST.LINEAR($A7,'Converted Resin Benchmark Years'!J$3:J$4,'Converted Resin Benchmark Years'!$A$3:$A$4)</f>
        <v>33751735.48094368</v>
      </c>
      <c r="K7" s="10">
        <f t="shared" si="0"/>
        <v>0.11284015441835886</v>
      </c>
      <c r="L7" s="45">
        <f>'DRS County Waste Raw'!L6</f>
        <v>33982937.422867514</v>
      </c>
      <c r="M7" s="3">
        <f t="shared" si="1"/>
        <v>0.11207244965805893</v>
      </c>
    </row>
    <row r="8" spans="1:15" x14ac:dyDescent="0.2">
      <c r="A8" s="37">
        <v>2016</v>
      </c>
      <c r="B8" s="9">
        <f>_xlfn.FORECAST.LINEAR($A8,'Converted Resin Benchmark Years'!B$3:B$4,'Converted Resin Benchmark Years'!$A$3:$A$4)</f>
        <v>297815.08892922103</v>
      </c>
      <c r="C8" s="9">
        <f>_xlfn.FORECAST.LINEAR($A8,'Converted Resin Benchmark Years'!C$3:C$4,'Converted Resin Benchmark Years'!$A$3:$A$4)</f>
        <v>578538.42286750674</v>
      </c>
      <c r="D8" s="9">
        <f>_xlfn.FORECAST.LINEAR($A8,'Converted Resin Benchmark Years'!D$3:D$4,'Converted Resin Benchmark Years'!$A$3:$A$4)</f>
        <v>744704.97549909353</v>
      </c>
      <c r="E8" s="9">
        <f>_xlfn.FORECAST.LINEAR($A8,'Converted Resin Benchmark Years'!E$3:E$4,'Converted Resin Benchmark Years'!$A$3:$A$4)</f>
        <v>1393885.5444645882</v>
      </c>
      <c r="F8" s="9">
        <f>_xlfn.FORECAST.LINEAR($A8,'Converted Resin Benchmark Years'!F$3:F$4,'Converted Resin Benchmark Years'!$A$3:$A$4)</f>
        <v>56534.714609800372</v>
      </c>
      <c r="G8" s="9">
        <f>_xlfn.FORECAST.LINEAR($A8,'Converted Resin Benchmark Years'!G$3:G$4,'Converted Resin Benchmark Years'!$A$3:$A$4)</f>
        <v>278123.81941923872</v>
      </c>
      <c r="H8" s="9">
        <f>_xlfn.FORECAST.LINEAR($A8,'Converted Resin Benchmark Years'!H$3:H$4,'Converted Resin Benchmark Years'!$A$3:$A$4)</f>
        <v>162190.99137931038</v>
      </c>
      <c r="I8" s="9">
        <f>_xlfn.FORECAST.LINEAR($A8,'Converted Resin Benchmark Years'!I$3:I$4,'Converted Resin Benchmark Years'!$A$3:$A$4)</f>
        <v>3511793.5571688414</v>
      </c>
      <c r="J8" s="9">
        <f>_xlfn.FORECAST.LINEAR($A8,'Converted Resin Benchmark Years'!J$3:J$4,'Converted Resin Benchmark Years'!$A$3:$A$4)</f>
        <v>31836994.555354118</v>
      </c>
      <c r="K8" s="10">
        <f t="shared" si="0"/>
        <v>0.11030543574277972</v>
      </c>
      <c r="L8" s="45">
        <f>'DRS County Waste Raw'!L7</f>
        <v>31593454.691470053</v>
      </c>
      <c r="M8" s="3">
        <f t="shared" si="1"/>
        <v>0.11115573119380939</v>
      </c>
    </row>
    <row r="9" spans="1:15" x14ac:dyDescent="0.2">
      <c r="A9" s="37">
        <v>2015</v>
      </c>
      <c r="B9" s="9">
        <f>_xlfn.FORECAST.LINEAR($A9,'Converted Resin Benchmark Years'!B$3:B$4,'Converted Resin Benchmark Years'!$A$3:$A$4)</f>
        <v>281033.02177858353</v>
      </c>
      <c r="C9" s="9">
        <f>_xlfn.FORECAST.LINEAR($A9,'Converted Resin Benchmark Years'!C$3:C$4,'Converted Resin Benchmark Years'!$A$3:$A$4)</f>
        <v>526029.26497276127</v>
      </c>
      <c r="D9" s="9">
        <f>_xlfn.FORECAST.LINEAR($A9,'Converted Resin Benchmark Years'!D$3:D$4,'Converted Resin Benchmark Years'!$A$3:$A$4)</f>
        <v>690473.05580762029</v>
      </c>
      <c r="E9" s="9">
        <f>_xlfn.FORECAST.LINEAR($A9,'Converted Resin Benchmark Years'!E$3:E$4,'Converted Resin Benchmark Years'!$A$3:$A$4)</f>
        <v>1203583.1215971112</v>
      </c>
      <c r="F9" s="9">
        <f>_xlfn.FORECAST.LINEAR($A9,'Converted Resin Benchmark Years'!F$3:F$4,'Converted Resin Benchmark Years'!$A$3:$A$4)</f>
        <v>55911.929446461145</v>
      </c>
      <c r="G9" s="9">
        <f>_xlfn.FORECAST.LINEAR($A9,'Converted Resin Benchmark Years'!G$3:G$4,'Converted Resin Benchmark Years'!$A$3:$A$4)</f>
        <v>294367.2899274081</v>
      </c>
      <c r="H9" s="9">
        <f>_xlfn.FORECAST.LINEAR($A9,'Converted Resin Benchmark Years'!H$3:H$4,'Converted Resin Benchmark Years'!$A$3:$A$4)</f>
        <v>163638.38725045417</v>
      </c>
      <c r="I9" s="9">
        <f>_xlfn.FORECAST.LINEAR($A9,'Converted Resin Benchmark Years'!I$3:I$4,'Converted Resin Benchmark Years'!$A$3:$A$4)</f>
        <v>3215036.0707805157</v>
      </c>
      <c r="J9" s="9">
        <f>_xlfn.FORECAST.LINEAR($A9,'Converted Resin Benchmark Years'!J$3:J$4,'Converted Resin Benchmark Years'!$A$3:$A$4)</f>
        <v>29922253.62976408</v>
      </c>
      <c r="K9" s="10">
        <f t="shared" si="0"/>
        <v>0.10744632107464241</v>
      </c>
      <c r="L9" s="45">
        <f>'DRS County Waste Raw'!L8</f>
        <v>29875750.417422861</v>
      </c>
      <c r="M9" s="3">
        <f t="shared" si="1"/>
        <v>0.10761356705221301</v>
      </c>
    </row>
    <row r="10" spans="1:15" x14ac:dyDescent="0.2">
      <c r="A10" s="41">
        <v>2014</v>
      </c>
      <c r="B10" s="42">
        <f>_xlfn.FORECAST.LINEAR($A10,'Converted Resin Benchmark Years'!B$4:B$5,'Converted Resin Benchmark Years'!$A$4:$A$5)</f>
        <v>264250.95462794974</v>
      </c>
      <c r="C10" s="42">
        <f>_xlfn.FORECAST.LINEAR($A10,'Converted Resin Benchmark Years'!C$4:C$5,'Converted Resin Benchmark Years'!$A$4:$A$5)</f>
        <v>473520.10707803816</v>
      </c>
      <c r="D10" s="42">
        <f>_xlfn.FORECAST.LINEAR($A10,'Converted Resin Benchmark Years'!D$4:D$5,'Converted Resin Benchmark Years'!$A$4:$A$5)</f>
        <v>636241.13611615449</v>
      </c>
      <c r="E10" s="42">
        <f>_xlfn.FORECAST.LINEAR($A10,'Converted Resin Benchmark Years'!E$4:E$5,'Converted Resin Benchmark Years'!$A$4:$A$5)</f>
        <v>1013280.6987295821</v>
      </c>
      <c r="F10" s="42">
        <f>_xlfn.FORECAST.LINEAR($A10,'Converted Resin Benchmark Years'!F$4:F$5,'Converted Resin Benchmark Years'!$A$4:$A$5)</f>
        <v>55289.144283121452</v>
      </c>
      <c r="G10" s="42">
        <f>_xlfn.FORECAST.LINEAR($A10,'Converted Resin Benchmark Years'!G$4:G$5,'Converted Resin Benchmark Years'!$A$4:$A$5)</f>
        <v>310610.76043557376</v>
      </c>
      <c r="H10" s="42">
        <f>_xlfn.FORECAST.LINEAR($A10,'Converted Resin Benchmark Years'!H$4:H$5,'Converted Resin Benchmark Years'!$A$4:$A$5)</f>
        <v>165085.78312159702</v>
      </c>
      <c r="I10" s="42">
        <f>_xlfn.FORECAST.LINEAR($A10,'Converted Resin Benchmark Years'!I$4:I$5,'Converted Resin Benchmark Years'!$A$4:$A$5)</f>
        <v>2918278.584392041</v>
      </c>
      <c r="J10" s="42">
        <f>_xlfn.FORECAST.LINEAR($A10,'Converted Resin Benchmark Years'!J$4:J$5,'Converted Resin Benchmark Years'!$A$4:$A$5)</f>
        <v>28007512.704174042</v>
      </c>
      <c r="K10" s="43">
        <f t="shared" si="0"/>
        <v>0.1041962781635058</v>
      </c>
      <c r="L10" s="45">
        <f>'DRS County Waste Raw'!L9</f>
        <v>28014432.168784026</v>
      </c>
      <c r="M10" s="3">
        <f t="shared" si="1"/>
        <v>0.10417054205524201</v>
      </c>
    </row>
    <row r="11" spans="1:15" x14ac:dyDescent="0.2">
      <c r="A11" s="37">
        <v>2013</v>
      </c>
      <c r="B11" s="9">
        <f>_xlfn.FORECAST.LINEAR($A11,'Converted Resin Benchmark Years'!B$4:B$5,'Converted Resin Benchmark Years'!$A$4:$A$5)</f>
        <v>269578.47852389701</v>
      </c>
      <c r="C11" s="9">
        <f>_xlfn.FORECAST.LINEAR($A11,'Converted Resin Benchmark Years'!C$4:C$5,'Converted Resin Benchmark Years'!$A$4:$A$5)</f>
        <v>487561.89655172452</v>
      </c>
      <c r="D11" s="9">
        <f>_xlfn.FORECAST.LINEAR($A11,'Converted Resin Benchmark Years'!D$4:D$5,'Converted Resin Benchmark Years'!$A$4:$A$5)</f>
        <v>659164.06231094897</v>
      </c>
      <c r="E11" s="9">
        <f>_xlfn.FORECAST.LINEAR($A11,'Converted Resin Benchmark Years'!E$4:E$5,'Converted Resin Benchmark Years'!$A$4:$A$5)</f>
        <v>1036536.1675741076</v>
      </c>
      <c r="F11" s="9">
        <f>_xlfn.FORECAST.LINEAR($A11,'Converted Resin Benchmark Years'!F$4:F$5,'Converted Resin Benchmark Years'!$A$4:$A$5)</f>
        <v>57628.487295825034</v>
      </c>
      <c r="G11" s="9">
        <f>_xlfn.FORECAST.LINEAR($A11,'Converted Resin Benchmark Years'!G$4:G$5,'Converted Resin Benchmark Years'!$A$4:$A$5)</f>
        <v>326487.81094979122</v>
      </c>
      <c r="H11" s="9">
        <f>_xlfn.FORECAST.LINEAR($A11,'Converted Resin Benchmark Years'!H$4:H$5,'Converted Resin Benchmark Years'!$A$4:$A$5)</f>
        <v>170857.3738656994</v>
      </c>
      <c r="I11" s="9">
        <f>_xlfn.FORECAST.LINEAR($A11,'Converted Resin Benchmark Years'!I$4:I$5,'Converted Resin Benchmark Years'!$A$4:$A$5)</f>
        <v>3007814.2770720124</v>
      </c>
      <c r="J11" s="9">
        <f>_xlfn.FORECAST.LINEAR($A11,'Converted Resin Benchmark Years'!J$4:J$5,'Converted Resin Benchmark Years'!$A$4:$A$5)</f>
        <v>29347279.643073082</v>
      </c>
      <c r="K11" s="10">
        <f t="shared" si="0"/>
        <v>0.10249039480502428</v>
      </c>
      <c r="L11" s="45">
        <f>'DRS County Waste Raw'!L10</f>
        <v>27175097.577132475</v>
      </c>
      <c r="M11" s="3">
        <f t="shared" si="1"/>
        <v>0.11068274064278072</v>
      </c>
    </row>
    <row r="12" spans="1:15" x14ac:dyDescent="0.2">
      <c r="A12" s="37">
        <v>2012</v>
      </c>
      <c r="B12" s="9">
        <f>_xlfn.FORECAST.LINEAR($A12,'Converted Resin Benchmark Years'!B$4:B$5,'Converted Resin Benchmark Years'!$A$4:$A$5)</f>
        <v>274906.00241984241</v>
      </c>
      <c r="C12" s="9">
        <f>_xlfn.FORECAST.LINEAR($A12,'Converted Resin Benchmark Years'!C$4:C$5,'Converted Resin Benchmark Years'!$A$4:$A$5)</f>
        <v>501603.68602540717</v>
      </c>
      <c r="D12" s="9">
        <f>_xlfn.FORECAST.LINEAR($A12,'Converted Resin Benchmark Years'!D$4:D$5,'Converted Resin Benchmark Years'!$A$4:$A$5)</f>
        <v>682086.98850575089</v>
      </c>
      <c r="E12" s="9">
        <f>_xlfn.FORECAST.LINEAR($A12,'Converted Resin Benchmark Years'!E$4:E$5,'Converted Resin Benchmark Years'!$A$4:$A$5)</f>
        <v>1059791.6364186332</v>
      </c>
      <c r="F12" s="9">
        <f>_xlfn.FORECAST.LINEAR($A12,'Converted Resin Benchmark Years'!F$4:F$5,'Converted Resin Benchmark Years'!$A$4:$A$5)</f>
        <v>59967.830308529548</v>
      </c>
      <c r="G12" s="9">
        <f>_xlfn.FORECAST.LINEAR($A12,'Converted Resin Benchmark Years'!G$4:G$5,'Converted Resin Benchmark Years'!$A$4:$A$5)</f>
        <v>342364.86146400496</v>
      </c>
      <c r="H12" s="9">
        <f>_xlfn.FORECAST.LINEAR($A12,'Converted Resin Benchmark Years'!H$4:H$5,'Converted Resin Benchmark Years'!$A$4:$A$5)</f>
        <v>176628.96460980177</v>
      </c>
      <c r="I12" s="9">
        <f>_xlfn.FORECAST.LINEAR($A12,'Converted Resin Benchmark Years'!I$4:I$5,'Converted Resin Benchmark Years'!$A$4:$A$5)</f>
        <v>3097349.9697519839</v>
      </c>
      <c r="J12" s="9">
        <f>_xlfn.FORECAST.LINEAR($A12,'Converted Resin Benchmark Years'!J$4:J$5,'Converted Resin Benchmark Years'!$A$4:$A$5)</f>
        <v>30687046.581972122</v>
      </c>
      <c r="K12" s="10">
        <f t="shared" si="0"/>
        <v>0.10093346589996054</v>
      </c>
      <c r="L12" s="45">
        <f>'DRS County Waste Raw'!L11</f>
        <v>26404682.377495456</v>
      </c>
      <c r="M12" s="3">
        <f t="shared" si="1"/>
        <v>0.11730305729380164</v>
      </c>
    </row>
    <row r="13" spans="1:15" x14ac:dyDescent="0.2">
      <c r="A13" s="37">
        <v>2011</v>
      </c>
      <c r="B13" s="9">
        <f>_xlfn.FORECAST.LINEAR($A13,'Converted Resin Benchmark Years'!B$4:B$5,'Converted Resin Benchmark Years'!$A$4:$A$5)</f>
        <v>280233.52631578967</v>
      </c>
      <c r="C13" s="9">
        <f>_xlfn.FORECAST.LINEAR($A13,'Converted Resin Benchmark Years'!C$4:C$5,'Converted Resin Benchmark Years'!$A$4:$A$5)</f>
        <v>515645.47549909353</v>
      </c>
      <c r="D13" s="9">
        <f>_xlfn.FORECAST.LINEAR($A13,'Converted Resin Benchmark Years'!D$4:D$5,'Converted Resin Benchmark Years'!$A$4:$A$5)</f>
        <v>705009.91470054537</v>
      </c>
      <c r="E13" s="9">
        <f>_xlfn.FORECAST.LINEAR($A13,'Converted Resin Benchmark Years'!E$4:E$5,'Converted Resin Benchmark Years'!$A$4:$A$5)</f>
        <v>1083047.1052631587</v>
      </c>
      <c r="F13" s="9">
        <f>_xlfn.FORECAST.LINEAR($A13,'Converted Resin Benchmark Years'!F$4:F$5,'Converted Resin Benchmark Years'!$A$4:$A$5)</f>
        <v>62307.173321234062</v>
      </c>
      <c r="G13" s="9">
        <f>_xlfn.FORECAST.LINEAR($A13,'Converted Resin Benchmark Years'!G$4:G$5,'Converted Resin Benchmark Years'!$A$4:$A$5)</f>
        <v>358241.91197822243</v>
      </c>
      <c r="H13" s="9">
        <f>_xlfn.FORECAST.LINEAR($A13,'Converted Resin Benchmark Years'!H$4:H$5,'Converted Resin Benchmark Years'!$A$4:$A$5)</f>
        <v>182400.55535390228</v>
      </c>
      <c r="I13" s="9">
        <f>_xlfn.FORECAST.LINEAR($A13,'Converted Resin Benchmark Years'!I$4:I$5,'Converted Resin Benchmark Years'!$A$4:$A$5)</f>
        <v>3186885.6624319553</v>
      </c>
      <c r="J13" s="9">
        <f>_xlfn.FORECAST.LINEAR($A13,'Converted Resin Benchmark Years'!J$4:J$5,'Converted Resin Benchmark Years'!$A$4:$A$5)</f>
        <v>32026813.520871162</v>
      </c>
      <c r="K13" s="10">
        <f t="shared" si="0"/>
        <v>9.9506797963373181E-2</v>
      </c>
      <c r="L13" s="45">
        <f>'DRS County Waste Raw'!L12</f>
        <v>26968278.784029048</v>
      </c>
      <c r="M13" s="3">
        <f t="shared" si="1"/>
        <v>0.11817163742460526</v>
      </c>
    </row>
    <row r="14" spans="1:15" x14ac:dyDescent="0.2">
      <c r="A14" s="37">
        <v>2010</v>
      </c>
      <c r="B14" s="9">
        <f>_xlfn.FORECAST.LINEAR($A14,'Converted Resin Benchmark Years'!B$4:B$5,'Converted Resin Benchmark Years'!$A$4:$A$5)</f>
        <v>285561.05021173693</v>
      </c>
      <c r="C14" s="9">
        <f>_xlfn.FORECAST.LINEAR($A14,'Converted Resin Benchmark Years'!C$4:C$5,'Converted Resin Benchmark Years'!$A$4:$A$5)</f>
        <v>529687.26497277617</v>
      </c>
      <c r="D14" s="9">
        <f>_xlfn.FORECAST.LINEAR($A14,'Converted Resin Benchmark Years'!D$4:D$5,'Converted Resin Benchmark Years'!$A$4:$A$5)</f>
        <v>727932.8408953473</v>
      </c>
      <c r="E14" s="9">
        <f>_xlfn.FORECAST.LINEAR($A14,'Converted Resin Benchmark Years'!E$4:E$5,'Converted Resin Benchmark Years'!$A$4:$A$5)</f>
        <v>1106302.5741076842</v>
      </c>
      <c r="F14" s="9">
        <f>_xlfn.FORECAST.LINEAR($A14,'Converted Resin Benchmark Years'!F$4:F$5,'Converted Resin Benchmark Years'!$A$4:$A$5)</f>
        <v>64646.516333937645</v>
      </c>
      <c r="G14" s="9">
        <f>_xlfn.FORECAST.LINEAR($A14,'Converted Resin Benchmark Years'!G$4:G$5,'Converted Resin Benchmark Years'!$A$4:$A$5)</f>
        <v>374118.9624924399</v>
      </c>
      <c r="H14" s="9">
        <f>_xlfn.FORECAST.LINEAR($A14,'Converted Resin Benchmark Years'!H$4:H$5,'Converted Resin Benchmark Years'!$A$4:$A$5)</f>
        <v>188172.14609800465</v>
      </c>
      <c r="I14" s="9">
        <f>_xlfn.FORECAST.LINEAR($A14,'Converted Resin Benchmark Years'!I$4:I$5,'Converted Resin Benchmark Years'!$A$4:$A$5)</f>
        <v>3276421.3551119566</v>
      </c>
      <c r="J14" s="9">
        <f>_xlfn.FORECAST.LINEAR($A14,'Converted Resin Benchmark Years'!J$4:J$5,'Converted Resin Benchmark Years'!$A$4:$A$5)</f>
        <v>33366580.459769726</v>
      </c>
      <c r="K14" s="10">
        <f t="shared" si="0"/>
        <v>9.8194699905264679E-2</v>
      </c>
      <c r="L14" s="45">
        <f>'DRS County Waste Raw'!L13</f>
        <v>27263736.506352078</v>
      </c>
      <c r="M14" s="3">
        <f t="shared" si="1"/>
        <v>0.12017506677225241</v>
      </c>
    </row>
    <row r="15" spans="1:15" x14ac:dyDescent="0.2">
      <c r="A15" s="37">
        <v>2009</v>
      </c>
      <c r="B15" s="9">
        <f>_xlfn.FORECAST.LINEAR($A15,'Converted Resin Benchmark Years'!B$4:B$5,'Converted Resin Benchmark Years'!$A$4:$A$5)</f>
        <v>290888.57410768233</v>
      </c>
      <c r="C15" s="9">
        <f>_xlfn.FORECAST.LINEAR($A15,'Converted Resin Benchmark Years'!C$4:C$5,'Converted Resin Benchmark Years'!$A$4:$A$5)</f>
        <v>543729.05444645882</v>
      </c>
      <c r="D15" s="9">
        <f>_xlfn.FORECAST.LINEAR($A15,'Converted Resin Benchmark Years'!D$4:D$5,'Converted Resin Benchmark Years'!$A$4:$A$5)</f>
        <v>750855.76709014177</v>
      </c>
      <c r="E15" s="9">
        <f>_xlfn.FORECAST.LINEAR($A15,'Converted Resin Benchmark Years'!E$4:E$5,'Converted Resin Benchmark Years'!$A$4:$A$5)</f>
        <v>1129558.0429522097</v>
      </c>
      <c r="F15" s="9">
        <f>_xlfn.FORECAST.LINEAR($A15,'Converted Resin Benchmark Years'!F$4:F$5,'Converted Resin Benchmark Years'!$A$4:$A$5)</f>
        <v>66985.859346642159</v>
      </c>
      <c r="G15" s="9">
        <f>_xlfn.FORECAST.LINEAR($A15,'Converted Resin Benchmark Years'!G$4:G$5,'Converted Resin Benchmark Years'!$A$4:$A$5)</f>
        <v>389996.01300665736</v>
      </c>
      <c r="H15" s="9">
        <f>_xlfn.FORECAST.LINEAR($A15,'Converted Resin Benchmark Years'!H$4:H$5,'Converted Resin Benchmark Years'!$A$4:$A$5)</f>
        <v>193943.73684210517</v>
      </c>
      <c r="I15" s="9">
        <f>_xlfn.FORECAST.LINEAR($A15,'Converted Resin Benchmark Years'!I$4:I$5,'Converted Resin Benchmark Years'!$A$4:$A$5)</f>
        <v>3365957.0477919281</v>
      </c>
      <c r="J15" s="9">
        <f>_xlfn.FORECAST.LINEAR($A15,'Converted Resin Benchmark Years'!J$4:J$5,'Converted Resin Benchmark Years'!$A$4:$A$5)</f>
        <v>34706347.398668766</v>
      </c>
      <c r="K15" s="10">
        <f t="shared" si="0"/>
        <v>9.6983903524259549E-2</v>
      </c>
      <c r="L15" s="45">
        <f>'DRS County Waste Raw'!L14</f>
        <v>27895255.562613435</v>
      </c>
      <c r="M15" s="3">
        <f t="shared" si="1"/>
        <v>0.12066414090513462</v>
      </c>
    </row>
    <row r="16" spans="1:15" x14ac:dyDescent="0.2">
      <c r="A16" s="41">
        <v>2008</v>
      </c>
      <c r="B16" s="42">
        <f>_xlfn.FORECAST.LINEAR($A16,'Converted Resin Benchmark Years'!B$4:B$5,'Converted Resin Benchmark Years'!$A$4:$A$5)</f>
        <v>296216.0980036296</v>
      </c>
      <c r="C16" s="42">
        <f>_xlfn.FORECAST.LINEAR($A16,'Converted Resin Benchmark Years'!C$4:C$5,'Converted Resin Benchmark Years'!$A$4:$A$5)</f>
        <v>557770.84392014518</v>
      </c>
      <c r="D16" s="42">
        <f>_xlfn.FORECAST.LINEAR($A16,'Converted Resin Benchmark Years'!D$4:D$5,'Converted Resin Benchmark Years'!$A$4:$A$5)</f>
        <v>773778.69328493625</v>
      </c>
      <c r="E16" s="42">
        <f>_xlfn.FORECAST.LINEAR($A16,'Converted Resin Benchmark Years'!E$4:E$5,'Converted Resin Benchmark Years'!$A$4:$A$5)</f>
        <v>1152813.5117967352</v>
      </c>
      <c r="F16" s="42">
        <f>_xlfn.FORECAST.LINEAR($A16,'Converted Resin Benchmark Years'!F$4:F$5,'Converted Resin Benchmark Years'!$A$4:$A$5)</f>
        <v>69325.202359345742</v>
      </c>
      <c r="G16" s="42">
        <f>_xlfn.FORECAST.LINEAR($A16,'Converted Resin Benchmark Years'!G$4:G$5,'Converted Resin Benchmark Years'!$A$4:$A$5)</f>
        <v>405873.06352087483</v>
      </c>
      <c r="H16" s="42">
        <f>_xlfn.FORECAST.LINEAR($A16,'Converted Resin Benchmark Years'!H$4:H$5,'Converted Resin Benchmark Years'!$A$4:$A$5)</f>
        <v>199715.32758620754</v>
      </c>
      <c r="I16" s="42">
        <f>_xlfn.FORECAST.LINEAR($A16,'Converted Resin Benchmark Years'!I$4:I$5,'Converted Resin Benchmark Years'!$A$4:$A$5)</f>
        <v>3455492.7404718995</v>
      </c>
      <c r="J16" s="42">
        <f>_xlfn.FORECAST.LINEAR($A16,'Converted Resin Benchmark Years'!J$4:J$5,'Converted Resin Benchmark Years'!$A$4:$A$5)</f>
        <v>36046114.337567806</v>
      </c>
      <c r="K16" s="43">
        <f t="shared" si="0"/>
        <v>9.586311323632829E-2</v>
      </c>
      <c r="L16" s="45">
        <f>'DRS County Waste Raw'!L15</f>
        <v>31865259.764065336</v>
      </c>
      <c r="M16" s="3">
        <f t="shared" si="1"/>
        <v>0.10844075228185278</v>
      </c>
    </row>
    <row r="17" spans="1:13" x14ac:dyDescent="0.2">
      <c r="A17" s="37">
        <v>2007</v>
      </c>
      <c r="B17" s="9">
        <f>_xlfn.FORECAST.LINEAR($A17,'Converted Resin Benchmark Years'!B$5:B$6,'Converted Resin Benchmark Years'!$A$5:$A$6)</f>
        <v>293784.56950998213</v>
      </c>
      <c r="C17" s="9">
        <f>_xlfn.FORECAST.LINEAR($A17,'Converted Resin Benchmark Years'!C$5:C$6,'Converted Resin Benchmark Years'!$A$5:$A$6)</f>
        <v>565503.08021778613</v>
      </c>
      <c r="D17" s="9">
        <f>_xlfn.FORECAST.LINEAR($A17,'Converted Resin Benchmark Years'!D$5:D$6,'Converted Resin Benchmark Years'!$A$5:$A$6)</f>
        <v>757707.66388384998</v>
      </c>
      <c r="E17" s="9">
        <f>_xlfn.FORECAST.LINEAR($A17,'Converted Resin Benchmark Years'!E$5:E$6,'Converted Resin Benchmark Years'!$A$5:$A$6)</f>
        <v>1189159.139745906</v>
      </c>
      <c r="F17" s="9">
        <f>_xlfn.FORECAST.LINEAR($A17,'Converted Resin Benchmark Years'!F$5:F$6,'Converted Resin Benchmark Years'!$A$5:$A$6)</f>
        <v>68158.789655172732</v>
      </c>
      <c r="G17" s="9">
        <f>_xlfn.FORECAST.LINEAR($A17,'Converted Resin Benchmark Years'!G$5:G$6,'Converted Resin Benchmark Years'!$A$5:$A$6)</f>
        <v>384409.71016333252</v>
      </c>
      <c r="H17" s="9">
        <f>_xlfn.FORECAST.LINEAR($A17,'Converted Resin Benchmark Years'!H$5:H$6,'Converted Resin Benchmark Years'!$A$5:$A$6)</f>
        <v>197086.48421052564</v>
      </c>
      <c r="I17" s="9">
        <f>_xlfn.FORECAST.LINEAR($A17,'Converted Resin Benchmark Years'!I$5:I$6,'Converted Resin Benchmark Years'!$A$5:$A$6)</f>
        <v>3455809.43738657</v>
      </c>
      <c r="J17" s="9">
        <f>_xlfn.FORECAST.LINEAR($A17,'Converted Resin Benchmark Years'!J$5:J$6,'Converted Resin Benchmark Years'!$A$5:$A$6)</f>
        <v>36139128.856624305</v>
      </c>
      <c r="K17" s="10">
        <f t="shared" si="0"/>
        <v>9.5625145008251075E-2</v>
      </c>
      <c r="L17" s="45">
        <f>'DRS County Waste Raw'!L16</f>
        <v>35165907.413793109</v>
      </c>
      <c r="M17" s="3">
        <f t="shared" si="1"/>
        <v>9.8271584370693624E-2</v>
      </c>
    </row>
    <row r="18" spans="1:13" x14ac:dyDescent="0.2">
      <c r="A18" s="37">
        <v>2006</v>
      </c>
      <c r="B18" s="9">
        <f>_xlfn.FORECAST.LINEAR($A18,'Converted Resin Benchmark Years'!B$5:B$6,'Converted Resin Benchmark Years'!$A$5:$A$6)</f>
        <v>291353.04101633374</v>
      </c>
      <c r="C18" s="9">
        <f>_xlfn.FORECAST.LINEAR($A18,'Converted Resin Benchmark Years'!C$5:C$6,'Converted Resin Benchmark Years'!$A$5:$A$6)</f>
        <v>573235.31651542708</v>
      </c>
      <c r="D18" s="9">
        <f>_xlfn.FORECAST.LINEAR($A18,'Converted Resin Benchmark Years'!D$5:D$6,'Converted Resin Benchmark Years'!$A$5:$A$6)</f>
        <v>741636.63448275998</v>
      </c>
      <c r="E18" s="9">
        <f>_xlfn.FORECAST.LINEAR($A18,'Converted Resin Benchmark Years'!E$5:E$6,'Converted Resin Benchmark Years'!$A$5:$A$6)</f>
        <v>1225504.7676950842</v>
      </c>
      <c r="F18" s="9">
        <f>_xlfn.FORECAST.LINEAR($A18,'Converted Resin Benchmark Years'!F$5:F$6,'Converted Resin Benchmark Years'!$A$5:$A$6)</f>
        <v>66992.376950998325</v>
      </c>
      <c r="G18" s="9">
        <f>_xlfn.FORECAST.LINEAR($A18,'Converted Resin Benchmark Years'!G$5:G$6,'Converted Resin Benchmark Years'!$A$5:$A$6)</f>
        <v>362946.35680580139</v>
      </c>
      <c r="H18" s="9">
        <f>_xlfn.FORECAST.LINEAR($A18,'Converted Resin Benchmark Years'!H$5:H$6,'Converted Resin Benchmark Years'!$A$5:$A$6)</f>
        <v>194457.64083484467</v>
      </c>
      <c r="I18" s="9">
        <f>_xlfn.FORECAST.LINEAR($A18,'Converted Resin Benchmark Years'!I$5:I$6,'Converted Resin Benchmark Years'!$A$5:$A$6)</f>
        <v>3456126.1343012704</v>
      </c>
      <c r="J18" s="9">
        <f>_xlfn.FORECAST.LINEAR($A18,'Converted Resin Benchmark Years'!J$5:J$6,'Converted Resin Benchmark Years'!$A$5:$A$6)</f>
        <v>36232143.375680566</v>
      </c>
      <c r="K18" s="10">
        <f t="shared" si="0"/>
        <v>9.5388398595846316E-2</v>
      </c>
      <c r="L18" s="45">
        <f>'DRS County Waste Raw'!L17</f>
        <v>37196403.003629759</v>
      </c>
      <c r="M18" s="3">
        <f t="shared" si="1"/>
        <v>9.2915600843554935E-2</v>
      </c>
    </row>
    <row r="19" spans="1:13" x14ac:dyDescent="0.2">
      <c r="A19" s="13">
        <v>2005</v>
      </c>
      <c r="B19" s="9">
        <f>_xlfn.FORECAST.LINEAR($A19,'Converted Resin Benchmark Years'!B$5:B$6,'Converted Resin Benchmark Years'!$A$5:$A$6)</f>
        <v>288921.51252268627</v>
      </c>
      <c r="C19" s="9">
        <f>_xlfn.FORECAST.LINEAR($A19,'Converted Resin Benchmark Years'!C$5:C$6,'Converted Resin Benchmark Years'!$A$5:$A$6)</f>
        <v>580967.55281306803</v>
      </c>
      <c r="D19" s="9">
        <f>_xlfn.FORECAST.LINEAR($A19,'Converted Resin Benchmark Years'!D$5:D$6,'Converted Resin Benchmark Years'!$A$5:$A$6)</f>
        <v>725565.60508166999</v>
      </c>
      <c r="E19" s="9">
        <f>_xlfn.FORECAST.LINEAR($A19,'Converted Resin Benchmark Years'!E$5:E$6,'Converted Resin Benchmark Years'!$A$5:$A$6)</f>
        <v>1261850.3956442773</v>
      </c>
      <c r="F19" s="9">
        <f>_xlfn.FORECAST.LINEAR($A19,'Converted Resin Benchmark Years'!F$5:F$6,'Converted Resin Benchmark Years'!$A$5:$A$6)</f>
        <v>65825.964246824384</v>
      </c>
      <c r="G19" s="9">
        <f>_xlfn.FORECAST.LINEAR($A19,'Converted Resin Benchmark Years'!G$5:G$6,'Converted Resin Benchmark Years'!$A$5:$A$6)</f>
        <v>341483.00344827026</v>
      </c>
      <c r="H19" s="9">
        <f>_xlfn.FORECAST.LINEAR($A19,'Converted Resin Benchmark Years'!H$5:H$6,'Converted Resin Benchmark Years'!$A$5:$A$6)</f>
        <v>191828.79745916463</v>
      </c>
      <c r="I19" s="9">
        <f>_xlfn.FORECAST.LINEAR($A19,'Converted Resin Benchmark Years'!I$5:I$6,'Converted Resin Benchmark Years'!$A$5:$A$6)</f>
        <v>3456442.8312159711</v>
      </c>
      <c r="J19" s="9">
        <f>_xlfn.FORECAST.LINEAR($A19,'Converted Resin Benchmark Years'!J$5:J$6,'Converted Resin Benchmark Years'!$A$5:$A$6)</f>
        <v>36325157.894736826</v>
      </c>
      <c r="K19" s="10">
        <f t="shared" si="0"/>
        <v>9.5152864613336677E-2</v>
      </c>
      <c r="L19" s="45">
        <f>'DRS County Waste Raw'!L18</f>
        <v>39602246.651542649</v>
      </c>
      <c r="M19" s="3">
        <f t="shared" si="1"/>
        <v>8.7278958227520922E-2</v>
      </c>
    </row>
    <row r="20" spans="1:13" x14ac:dyDescent="0.2">
      <c r="A20" s="37">
        <v>2004</v>
      </c>
      <c r="B20" s="9">
        <f>_xlfn.FORECAST.LINEAR($A20,'Converted Resin Benchmark Years'!B$5:B$6,'Converted Resin Benchmark Years'!$A$5:$A$6)</f>
        <v>286489.98402903788</v>
      </c>
      <c r="C20" s="9">
        <f>_xlfn.FORECAST.LINEAR($A20,'Converted Resin Benchmark Years'!C$5:C$6,'Converted Resin Benchmark Years'!$A$5:$A$6)</f>
        <v>588699.78911070898</v>
      </c>
      <c r="D20" s="9">
        <f>_xlfn.FORECAST.LINEAR($A20,'Converted Resin Benchmark Years'!D$5:D$6,'Converted Resin Benchmark Years'!$A$5:$A$6)</f>
        <v>709494.57568057999</v>
      </c>
      <c r="E20" s="9">
        <f>_xlfn.FORECAST.LINEAR($A20,'Converted Resin Benchmark Years'!E$5:E$6,'Converted Resin Benchmark Years'!$A$5:$A$6)</f>
        <v>1298196.0235934556</v>
      </c>
      <c r="F20" s="9">
        <f>_xlfn.FORECAST.LINEAR($A20,'Converted Resin Benchmark Years'!F$5:F$6,'Converted Resin Benchmark Years'!$A$5:$A$6)</f>
        <v>64659.551542649977</v>
      </c>
      <c r="G20" s="9">
        <f>_xlfn.FORECAST.LINEAR($A20,'Converted Resin Benchmark Years'!G$5:G$6,'Converted Resin Benchmark Years'!$A$5:$A$6)</f>
        <v>320019.65009073913</v>
      </c>
      <c r="H20" s="9">
        <f>_xlfn.FORECAST.LINEAR($A20,'Converted Resin Benchmark Years'!H$5:H$6,'Converted Resin Benchmark Years'!$A$5:$A$6)</f>
        <v>189199.95408348367</v>
      </c>
      <c r="I20" s="9">
        <f>_xlfn.FORECAST.LINEAR($A20,'Converted Resin Benchmark Years'!I$5:I$6,'Converted Resin Benchmark Years'!$A$5:$A$6)</f>
        <v>3456759.5281306715</v>
      </c>
      <c r="J20" s="9">
        <f>_xlfn.FORECAST.LINEAR($A20,'Converted Resin Benchmark Years'!J$5:J$6,'Converted Resin Benchmark Years'!$A$5:$A$6)</f>
        <v>36418172.413793087</v>
      </c>
      <c r="K20" s="10">
        <f t="shared" si="0"/>
        <v>9.4918533770833924E-2</v>
      </c>
      <c r="L20" s="45">
        <v>37008011.343012698</v>
      </c>
      <c r="M20" s="3">
        <f t="shared" si="1"/>
        <v>9.3405708728613576E-2</v>
      </c>
    </row>
    <row r="21" spans="1:13" x14ac:dyDescent="0.2">
      <c r="A21" s="50">
        <v>2003</v>
      </c>
      <c r="B21" s="42">
        <f>_xlfn.FORECAST.LINEAR($A21,'Converted Resin Benchmark Years'!B$5:B$6,'Converted Resin Benchmark Years'!$A$5:$A$6)</f>
        <v>284058.45553539041</v>
      </c>
      <c r="C21" s="42">
        <f>_xlfn.FORECAST.LINEAR($A21,'Converted Resin Benchmark Years'!C$5:C$6,'Converted Resin Benchmark Years'!$A$5:$A$6)</f>
        <v>596432.02540834993</v>
      </c>
      <c r="D21" s="42">
        <f>_xlfn.FORECAST.LINEAR($A21,'Converted Resin Benchmark Years'!D$5:D$6,'Converted Resin Benchmark Years'!$A$5:$A$6)</f>
        <v>693423.54627949372</v>
      </c>
      <c r="E21" s="42">
        <f>_xlfn.FORECAST.LINEAR($A21,'Converted Resin Benchmark Years'!E$5:E$6,'Converted Resin Benchmark Years'!$A$5:$A$6)</f>
        <v>1334541.6515426338</v>
      </c>
      <c r="F21" s="42">
        <f>_xlfn.FORECAST.LINEAR($A21,'Converted Resin Benchmark Years'!F$5:F$6,'Converted Resin Benchmark Years'!$A$5:$A$6)</f>
        <v>63493.13883847557</v>
      </c>
      <c r="G21" s="42">
        <f>_xlfn.FORECAST.LINEAR($A21,'Converted Resin Benchmark Years'!G$5:G$6,'Converted Resin Benchmark Years'!$A$5:$A$6)</f>
        <v>298556.296733208</v>
      </c>
      <c r="H21" s="42">
        <f>_xlfn.FORECAST.LINEAR($A21,'Converted Resin Benchmark Years'!H$5:H$6,'Converted Resin Benchmark Years'!$A$5:$A$6)</f>
        <v>186571.11070780363</v>
      </c>
      <c r="I21" s="42">
        <f>_xlfn.FORECAST.LINEAR($A21,'Converted Resin Benchmark Years'!I$5:I$6,'Converted Resin Benchmark Years'!$A$5:$A$6)</f>
        <v>3457076.2250453723</v>
      </c>
      <c r="J21" s="42">
        <f>_xlfn.FORECAST.LINEAR($A21,'Converted Resin Benchmark Years'!J$5:J$6,'Converted Resin Benchmark Years'!$A$5:$A$6)</f>
        <v>36511186.932849348</v>
      </c>
      <c r="K21" s="43">
        <f>I21/J21</f>
        <v>9.468539687311614E-2</v>
      </c>
      <c r="L21" s="46">
        <v>36074780.290381126</v>
      </c>
      <c r="M21" s="3">
        <f t="shared" si="1"/>
        <v>9.5830832432461321E-2</v>
      </c>
    </row>
    <row r="23" spans="1:13" x14ac:dyDescent="0.2">
      <c r="A23" s="21"/>
      <c r="B23" s="85" t="s">
        <v>77</v>
      </c>
      <c r="C23" s="86"/>
      <c r="D23" s="86"/>
      <c r="E23" s="86"/>
      <c r="F23" s="86"/>
      <c r="G23" s="86"/>
      <c r="H23" s="86"/>
      <c r="I23" s="53"/>
    </row>
    <row r="24" spans="1:13" x14ac:dyDescent="0.2">
      <c r="A24" s="49" t="s">
        <v>0</v>
      </c>
      <c r="B24" s="48" t="s">
        <v>1</v>
      </c>
      <c r="C24" s="48" t="s">
        <v>2</v>
      </c>
      <c r="D24" s="48" t="s">
        <v>3</v>
      </c>
      <c r="E24" s="48" t="s">
        <v>64</v>
      </c>
      <c r="F24" s="48" t="s">
        <v>4</v>
      </c>
      <c r="G24" s="48" t="s">
        <v>49</v>
      </c>
      <c r="H24" s="56" t="s">
        <v>5</v>
      </c>
      <c r="I24" s="17" t="s">
        <v>79</v>
      </c>
      <c r="J24" s="4"/>
    </row>
    <row r="25" spans="1:13" x14ac:dyDescent="0.2">
      <c r="A25" s="50">
        <v>2021</v>
      </c>
      <c r="B25" s="47">
        <f>(B3/$I3)*$K3</f>
        <v>1.2568258373088316E-2</v>
      </c>
      <c r="C25" s="47">
        <f t="shared" ref="B25:H34" si="2">(C3/$I3)*$K3</f>
        <v>2.0152155535159904E-2</v>
      </c>
      <c r="D25" s="47">
        <f t="shared" si="2"/>
        <v>3.3126642221543462E-2</v>
      </c>
      <c r="E25" s="47">
        <f t="shared" si="2"/>
        <v>4.4140046399879528E-2</v>
      </c>
      <c r="F25" s="47">
        <f t="shared" si="2"/>
        <v>2.8474060634896001E-3</v>
      </c>
      <c r="G25" s="47">
        <f t="shared" si="2"/>
        <v>1.452316662639028E-2</v>
      </c>
      <c r="H25" s="47">
        <f t="shared" si="2"/>
        <v>9.1879332780378884E-3</v>
      </c>
      <c r="I25" s="59">
        <f>SUM(B25:H25)</f>
        <v>0.13654560849758896</v>
      </c>
      <c r="J25" s="3"/>
      <c r="K25" s="4"/>
    </row>
    <row r="26" spans="1:13" x14ac:dyDescent="0.2">
      <c r="A26" s="51">
        <v>2020</v>
      </c>
      <c r="B26" s="57">
        <f t="shared" si="2"/>
        <v>1.1486400104590233E-2</v>
      </c>
      <c r="C26" s="57">
        <f t="shared" si="2"/>
        <v>1.9826360009488415E-2</v>
      </c>
      <c r="D26" s="57">
        <f t="shared" si="2"/>
        <v>3.0087625866643652E-2</v>
      </c>
      <c r="E26" s="57">
        <f t="shared" si="2"/>
        <v>4.5992753985865373E-2</v>
      </c>
      <c r="F26" s="57">
        <f t="shared" si="2"/>
        <v>2.4422246975436598E-3</v>
      </c>
      <c r="G26" s="57">
        <f t="shared" si="2"/>
        <v>1.2002360056119083E-2</v>
      </c>
      <c r="H26" s="57">
        <f t="shared" si="2"/>
        <v>7.629235648933916E-3</v>
      </c>
      <c r="I26" s="54">
        <f t="shared" ref="I26:I41" si="3">SUM(B26:H26)</f>
        <v>0.12946696036918431</v>
      </c>
      <c r="J26" s="3"/>
      <c r="K26" s="4"/>
    </row>
    <row r="27" spans="1:13" x14ac:dyDescent="0.2">
      <c r="A27" s="51">
        <v>2019</v>
      </c>
      <c r="B27" s="57">
        <f t="shared" si="2"/>
        <v>1.0394050372925371E-2</v>
      </c>
      <c r="C27" s="57">
        <f t="shared" si="2"/>
        <v>1.9497405038761004E-2</v>
      </c>
      <c r="D27" s="57">
        <f t="shared" si="2"/>
        <v>2.7019138250045021E-2</v>
      </c>
      <c r="E27" s="57">
        <f t="shared" si="2"/>
        <v>4.7863428447886186E-2</v>
      </c>
      <c r="F27" s="57">
        <f t="shared" si="2"/>
        <v>2.0331140318913493E-3</v>
      </c>
      <c r="G27" s="57">
        <f t="shared" si="2"/>
        <v>9.4571076318448969E-3</v>
      </c>
      <c r="H27" s="57">
        <f t="shared" si="2"/>
        <v>6.0554223441068233E-3</v>
      </c>
      <c r="I27" s="54">
        <f t="shared" si="3"/>
        <v>0.12231966611746066</v>
      </c>
      <c r="J27" s="3"/>
      <c r="K27" s="4"/>
    </row>
    <row r="28" spans="1:13" x14ac:dyDescent="0.2">
      <c r="A28" s="50">
        <v>2018</v>
      </c>
      <c r="B28" s="47">
        <f t="shared" si="2"/>
        <v>9.2910558209719045E-3</v>
      </c>
      <c r="C28" s="47">
        <f t="shared" si="2"/>
        <v>1.9165244440344224E-2</v>
      </c>
      <c r="D28" s="47">
        <f t="shared" si="2"/>
        <v>2.3920748580753583E-2</v>
      </c>
      <c r="E28" s="47">
        <f t="shared" si="2"/>
        <v>4.9752332413599019E-2</v>
      </c>
      <c r="F28" s="47">
        <f t="shared" si="2"/>
        <v>1.6200166306838191E-3</v>
      </c>
      <c r="G28" s="47">
        <f t="shared" si="2"/>
        <v>6.8870520205884852E-3</v>
      </c>
      <c r="H28" s="47">
        <f t="shared" si="2"/>
        <v>4.4662724128208178E-3</v>
      </c>
      <c r="I28" s="59">
        <f t="shared" si="3"/>
        <v>0.11510272231976183</v>
      </c>
      <c r="J28" s="3"/>
      <c r="K28" s="4"/>
    </row>
    <row r="29" spans="1:13" x14ac:dyDescent="0.2">
      <c r="A29" s="51">
        <v>2017</v>
      </c>
      <c r="B29" s="57">
        <f t="shared" si="2"/>
        <v>9.3209179201312747E-3</v>
      </c>
      <c r="C29" s="57">
        <f t="shared" si="2"/>
        <v>1.8696744679055941E-2</v>
      </c>
      <c r="D29" s="57">
        <f t="shared" si="2"/>
        <v>2.3670987100549205E-2</v>
      </c>
      <c r="E29" s="57">
        <f t="shared" si="2"/>
        <v>4.6936489183691359E-2</v>
      </c>
      <c r="F29" s="57">
        <f t="shared" si="2"/>
        <v>1.6934684678780773E-3</v>
      </c>
      <c r="G29" s="57">
        <f t="shared" si="2"/>
        <v>7.7590187639071601E-3</v>
      </c>
      <c r="H29" s="57">
        <f t="shared" si="2"/>
        <v>4.7625283031423179E-3</v>
      </c>
      <c r="I29" s="54">
        <f t="shared" si="3"/>
        <v>0.11284015441835533</v>
      </c>
      <c r="J29" s="3"/>
      <c r="K29" s="4"/>
    </row>
    <row r="30" spans="1:13" x14ac:dyDescent="0.2">
      <c r="A30" s="51">
        <v>2016</v>
      </c>
      <c r="B30" s="57">
        <f t="shared" si="2"/>
        <v>9.3543719527739363E-3</v>
      </c>
      <c r="C30" s="57">
        <f t="shared" si="2"/>
        <v>1.8171891880736972E-2</v>
      </c>
      <c r="D30" s="57">
        <f t="shared" si="2"/>
        <v>2.3391183304199623E-2</v>
      </c>
      <c r="E30" s="57">
        <f t="shared" si="2"/>
        <v>4.3781944996129495E-2</v>
      </c>
      <c r="F30" s="57">
        <f t="shared" si="2"/>
        <v>1.7757553876985781E-3</v>
      </c>
      <c r="G30" s="57">
        <f t="shared" si="2"/>
        <v>8.7358691768367903E-3</v>
      </c>
      <c r="H30" s="57">
        <f t="shared" si="2"/>
        <v>5.0944190444017351E-3</v>
      </c>
      <c r="I30" s="54">
        <f t="shared" si="3"/>
        <v>0.11030543574277711</v>
      </c>
      <c r="J30" s="3"/>
      <c r="K30" s="4"/>
    </row>
    <row r="31" spans="1:13" x14ac:dyDescent="0.2">
      <c r="A31" s="51">
        <v>2015</v>
      </c>
      <c r="B31" s="57">
        <f t="shared" si="2"/>
        <v>9.3921074681031398E-3</v>
      </c>
      <c r="C31" s="57">
        <f t="shared" si="2"/>
        <v>1.7579867862944409E-2</v>
      </c>
      <c r="D31" s="57">
        <f t="shared" si="2"/>
        <v>2.3075569920335052E-2</v>
      </c>
      <c r="E31" s="57">
        <f t="shared" si="2"/>
        <v>4.0223678887605259E-2</v>
      </c>
      <c r="F31" s="57">
        <f t="shared" si="2"/>
        <v>1.8685734750555278E-3</v>
      </c>
      <c r="G31" s="57">
        <f t="shared" si="2"/>
        <v>9.8377379447982787E-3</v>
      </c>
      <c r="H31" s="57">
        <f t="shared" si="2"/>
        <v>5.4687855157968717E-3</v>
      </c>
      <c r="I31" s="54">
        <f t="shared" si="3"/>
        <v>0.10744632107463853</v>
      </c>
      <c r="J31" s="3"/>
      <c r="K31" s="4"/>
    </row>
    <row r="32" spans="1:13" x14ac:dyDescent="0.2">
      <c r="A32" s="50">
        <v>2014</v>
      </c>
      <c r="B32" s="47">
        <f t="shared" si="2"/>
        <v>9.4350025801672732E-3</v>
      </c>
      <c r="C32" s="47">
        <f t="shared" si="2"/>
        <v>1.6906896091757124E-2</v>
      </c>
      <c r="D32" s="47">
        <f t="shared" si="2"/>
        <v>2.2716802553528204E-2</v>
      </c>
      <c r="E32" s="47">
        <f t="shared" si="2"/>
        <v>3.6178889194204304E-2</v>
      </c>
      <c r="F32" s="47">
        <f t="shared" si="2"/>
        <v>1.9740826280115029E-3</v>
      </c>
      <c r="G32" s="47">
        <f t="shared" si="2"/>
        <v>1.1090265805334528E-2</v>
      </c>
      <c r="H32" s="47">
        <f t="shared" si="2"/>
        <v>5.8943393105019923E-3</v>
      </c>
      <c r="I32" s="59">
        <f t="shared" si="3"/>
        <v>0.10419627816350492</v>
      </c>
      <c r="J32" s="3"/>
      <c r="K32" s="4"/>
    </row>
    <row r="33" spans="1:11" x14ac:dyDescent="0.2">
      <c r="A33" s="51">
        <v>2013</v>
      </c>
      <c r="B33" s="57">
        <f t="shared" si="2"/>
        <v>9.1858080817901755E-3</v>
      </c>
      <c r="C33" s="57">
        <f t="shared" si="2"/>
        <v>1.6613529515564659E-2</v>
      </c>
      <c r="D33" s="57">
        <f t="shared" si="2"/>
        <v>2.2460823297008152E-2</v>
      </c>
      <c r="E33" s="57">
        <f t="shared" si="2"/>
        <v>3.5319667791381272E-2</v>
      </c>
      <c r="F33" s="57">
        <f t="shared" si="2"/>
        <v>1.9636739076573061E-3</v>
      </c>
      <c r="G33" s="57">
        <f t="shared" si="2"/>
        <v>1.1124976996866319E-2</v>
      </c>
      <c r="H33" s="57">
        <f t="shared" si="2"/>
        <v>5.8219152147557674E-3</v>
      </c>
      <c r="I33" s="54">
        <f t="shared" si="3"/>
        <v>0.10249039480502366</v>
      </c>
      <c r="J33" s="3"/>
      <c r="K33" s="4"/>
    </row>
    <row r="34" spans="1:11" x14ac:dyDescent="0.2">
      <c r="A34" s="51">
        <v>2012</v>
      </c>
      <c r="B34" s="57">
        <f t="shared" si="2"/>
        <v>8.9583727676596555E-3</v>
      </c>
      <c r="C34" s="57">
        <f t="shared" si="2"/>
        <v>1.634577914448394E-2</v>
      </c>
      <c r="D34" s="57">
        <f t="shared" si="2"/>
        <v>2.2227195656764832E-2</v>
      </c>
      <c r="E34" s="57">
        <f t="shared" si="2"/>
        <v>3.4535471948650621E-2</v>
      </c>
      <c r="F34" s="57">
        <f t="shared" si="2"/>
        <v>1.9541740567422072E-3</v>
      </c>
      <c r="G34" s="57">
        <f t="shared" si="2"/>
        <v>1.1156657273924033E-2</v>
      </c>
      <c r="H34" s="57">
        <f t="shared" si="2"/>
        <v>5.7558150517347893E-3</v>
      </c>
      <c r="I34" s="54">
        <f t="shared" si="3"/>
        <v>0.10093346589996008</v>
      </c>
      <c r="J34" s="3"/>
      <c r="K34" s="4"/>
    </row>
    <row r="35" spans="1:11" x14ac:dyDescent="0.2">
      <c r="A35" s="51">
        <v>2011</v>
      </c>
      <c r="B35" s="57">
        <f t="shared" ref="B35:H41" si="4">(B13/$I13)*$K13</f>
        <v>8.7499659038251711E-3</v>
      </c>
      <c r="C35" s="57">
        <f t="shared" si="4"/>
        <v>1.6100430196187291E-2</v>
      </c>
      <c r="D35" s="57">
        <f t="shared" si="4"/>
        <v>2.2013114549816394E-2</v>
      </c>
      <c r="E35" s="57">
        <f t="shared" si="4"/>
        <v>3.3816886108802575E-2</v>
      </c>
      <c r="F35" s="57">
        <f t="shared" si="4"/>
        <v>1.9454690139757383E-3</v>
      </c>
      <c r="G35" s="57">
        <f t="shared" si="4"/>
        <v>1.1185687010191136E-2</v>
      </c>
      <c r="H35" s="57">
        <f t="shared" si="4"/>
        <v>5.6952451805745794E-3</v>
      </c>
      <c r="I35" s="54">
        <f t="shared" si="3"/>
        <v>9.9506797963372889E-2</v>
      </c>
      <c r="J35" s="3"/>
      <c r="K35" s="4"/>
    </row>
    <row r="36" spans="1:11" x14ac:dyDescent="0.2">
      <c r="A36" s="51">
        <v>2010</v>
      </c>
      <c r="B36" s="57">
        <f t="shared" si="4"/>
        <v>8.5582953445301202E-3</v>
      </c>
      <c r="C36" s="57">
        <f t="shared" si="4"/>
        <v>1.5874784220439461E-2</v>
      </c>
      <c r="D36" s="57">
        <f t="shared" si="4"/>
        <v>2.1816225422710608E-2</v>
      </c>
      <c r="E36" s="57">
        <f t="shared" si="4"/>
        <v>3.3156006964560225E-2</v>
      </c>
      <c r="F36" s="57">
        <f t="shared" si="4"/>
        <v>1.9374630376607612E-3</v>
      </c>
      <c r="G36" s="57">
        <f t="shared" si="4"/>
        <v>1.1212385486835166E-2</v>
      </c>
      <c r="H36" s="57">
        <f t="shared" si="4"/>
        <v>5.6395394285274417E-3</v>
      </c>
      <c r="I36" s="54">
        <f t="shared" si="3"/>
        <v>9.8194699905263777E-2</v>
      </c>
      <c r="J36" s="3"/>
      <c r="K36" s="4"/>
    </row>
    <row r="37" spans="1:11" x14ac:dyDescent="0.2">
      <c r="A37" s="51">
        <v>2009</v>
      </c>
      <c r="B37" s="57">
        <f t="shared" si="4"/>
        <v>8.3814228782496426E-3</v>
      </c>
      <c r="C37" s="57">
        <f t="shared" si="4"/>
        <v>1.5666559439421582E-2</v>
      </c>
      <c r="D37" s="57">
        <f t="shared" si="4"/>
        <v>2.1634537292706934E-2</v>
      </c>
      <c r="E37" s="57">
        <f t="shared" si="4"/>
        <v>3.2546151572133926E-2</v>
      </c>
      <c r="F37" s="57">
        <f t="shared" si="4"/>
        <v>1.930075169742914E-3</v>
      </c>
      <c r="G37" s="57">
        <f t="shared" si="4"/>
        <v>1.1237022684260242E-2</v>
      </c>
      <c r="H37" s="57">
        <f t="shared" si="4"/>
        <v>5.5881344877434227E-3</v>
      </c>
      <c r="I37" s="54">
        <f t="shared" si="3"/>
        <v>9.6983903524258674E-2</v>
      </c>
      <c r="J37" s="3"/>
      <c r="K37" s="4"/>
    </row>
    <row r="38" spans="1:11" x14ac:dyDescent="0.2">
      <c r="A38" s="50">
        <v>2008</v>
      </c>
      <c r="B38" s="47">
        <f t="shared" si="4"/>
        <v>8.2176984523102577E-3</v>
      </c>
      <c r="C38" s="47">
        <f t="shared" si="4"/>
        <v>1.5473813313043506E-2</v>
      </c>
      <c r="D38" s="47">
        <f t="shared" si="4"/>
        <v>2.1466355181548439E-2</v>
      </c>
      <c r="E38" s="47">
        <f t="shared" si="4"/>
        <v>3.19816305580337E-2</v>
      </c>
      <c r="F38" s="47">
        <f t="shared" si="4"/>
        <v>1.9232364884082375E-3</v>
      </c>
      <c r="G38" s="47">
        <f t="shared" si="4"/>
        <v>1.1259828444195655E-2</v>
      </c>
      <c r="H38" s="47">
        <f t="shared" si="4"/>
        <v>5.5405507987877963E-3</v>
      </c>
      <c r="I38" s="59">
        <f t="shared" si="3"/>
        <v>9.5863113236327582E-2</v>
      </c>
      <c r="J38" s="3"/>
      <c r="K38" s="4"/>
    </row>
    <row r="39" spans="1:11" x14ac:dyDescent="0.2">
      <c r="A39" s="51">
        <v>2007</v>
      </c>
      <c r="B39" s="57">
        <f t="shared" si="4"/>
        <v>8.12926539196673E-3</v>
      </c>
      <c r="C39" s="57">
        <f t="shared" si="4"/>
        <v>1.5647944433340413E-2</v>
      </c>
      <c r="D39" s="57">
        <f t="shared" si="4"/>
        <v>2.096640643691006E-2</v>
      </c>
      <c r="E39" s="57">
        <f t="shared" si="4"/>
        <v>3.2905030568492331E-2</v>
      </c>
      <c r="F39" s="57">
        <f t="shared" si="4"/>
        <v>1.886010864445041E-3</v>
      </c>
      <c r="G39" s="57">
        <f t="shared" si="4"/>
        <v>1.063693902773393E-2</v>
      </c>
      <c r="H39" s="57">
        <f t="shared" si="4"/>
        <v>5.45354828536216E-3</v>
      </c>
      <c r="I39" s="54">
        <f t="shared" si="3"/>
        <v>9.5625145008250673E-2</v>
      </c>
      <c r="J39" s="3"/>
      <c r="K39" s="4"/>
    </row>
    <row r="40" spans="1:11" x14ac:dyDescent="0.2">
      <c r="A40" s="51">
        <v>2006</v>
      </c>
      <c r="B40" s="57">
        <f t="shared" si="4"/>
        <v>8.0412863792069574E-3</v>
      </c>
      <c r="C40" s="57">
        <f t="shared" si="4"/>
        <v>1.582118150095943E-2</v>
      </c>
      <c r="D40" s="57">
        <f t="shared" si="4"/>
        <v>2.0469024611460194E-2</v>
      </c>
      <c r="E40" s="57">
        <f t="shared" si="4"/>
        <v>3.3823689506529642E-2</v>
      </c>
      <c r="F40" s="57">
        <f t="shared" si="4"/>
        <v>1.848976370411594E-3</v>
      </c>
      <c r="G40" s="57">
        <f t="shared" si="4"/>
        <v>1.0017247752707206E-2</v>
      </c>
      <c r="H40" s="57">
        <f t="shared" si="4"/>
        <v>5.3669924745707118E-3</v>
      </c>
      <c r="I40" s="54">
        <f t="shared" si="3"/>
        <v>9.5388398595845747E-2</v>
      </c>
      <c r="J40" s="3"/>
      <c r="K40" s="4"/>
    </row>
    <row r="41" spans="1:11" x14ac:dyDescent="0.2">
      <c r="A41" s="52">
        <v>2005</v>
      </c>
      <c r="B41" s="58">
        <f t="shared" si="4"/>
        <v>7.9537579261162207E-3</v>
      </c>
      <c r="C41" s="58">
        <f t="shared" si="4"/>
        <v>1.599353138385793E-2</v>
      </c>
      <c r="D41" s="58">
        <f t="shared" si="4"/>
        <v>1.9974189986571196E-2</v>
      </c>
      <c r="E41" s="58">
        <f t="shared" si="4"/>
        <v>3.4737643792240959E-2</v>
      </c>
      <c r="F41" s="58">
        <f t="shared" si="4"/>
        <v>1.8121315380809934E-3</v>
      </c>
      <c r="G41" s="58">
        <f t="shared" si="4"/>
        <v>9.4007300515477708E-3</v>
      </c>
      <c r="H41" s="58">
        <f t="shared" si="4"/>
        <v>5.280879934921324E-3</v>
      </c>
      <c r="I41" s="55">
        <f t="shared" si="3"/>
        <v>9.5152864613336399E-2</v>
      </c>
      <c r="J41" s="3"/>
      <c r="K41" s="4"/>
    </row>
    <row r="44" spans="1:11" x14ac:dyDescent="0.2">
      <c r="A44" s="21"/>
      <c r="B44" s="85" t="s">
        <v>91</v>
      </c>
      <c r="C44" s="86"/>
      <c r="D44" s="86"/>
      <c r="E44" s="86"/>
      <c r="F44" s="86"/>
      <c r="G44" s="86"/>
      <c r="H44" s="86"/>
      <c r="I44" s="87"/>
    </row>
    <row r="45" spans="1:11" x14ac:dyDescent="0.2">
      <c r="A45" s="17" t="s">
        <v>0</v>
      </c>
      <c r="B45" s="44" t="s">
        <v>101</v>
      </c>
      <c r="C45" s="44" t="s">
        <v>102</v>
      </c>
      <c r="D45" s="44" t="s">
        <v>103</v>
      </c>
      <c r="E45" s="44" t="s">
        <v>104</v>
      </c>
      <c r="F45" s="44" t="s">
        <v>105</v>
      </c>
      <c r="G45" s="44" t="s">
        <v>106</v>
      </c>
      <c r="H45" s="44" t="s">
        <v>107</v>
      </c>
      <c r="I45" s="44" t="s">
        <v>110</v>
      </c>
    </row>
    <row r="46" spans="1:11" x14ac:dyDescent="0.2">
      <c r="A46" s="41">
        <v>2021</v>
      </c>
      <c r="B46" s="42">
        <f t="shared" ref="B46:I55" si="5">B25*$L3</f>
        <v>448293.94394597493</v>
      </c>
      <c r="C46" s="42">
        <f t="shared" si="5"/>
        <v>718802.00228965015</v>
      </c>
      <c r="D46" s="42">
        <f t="shared" si="5"/>
        <v>1181585.59844548</v>
      </c>
      <c r="E46" s="42">
        <f t="shared" si="5"/>
        <v>1574419.8519128645</v>
      </c>
      <c r="F46" s="42">
        <f t="shared" si="5"/>
        <v>101563.38741019819</v>
      </c>
      <c r="G46" s="42">
        <f t="shared" si="5"/>
        <v>518023.05874534941</v>
      </c>
      <c r="H46" s="42">
        <f t="shared" si="5"/>
        <v>327722.00599755539</v>
      </c>
      <c r="I46" s="42">
        <f t="shared" si="5"/>
        <v>4870409.8487470718</v>
      </c>
      <c r="J46" s="7"/>
    </row>
    <row r="47" spans="1:11" x14ac:dyDescent="0.2">
      <c r="A47" s="37">
        <v>2020</v>
      </c>
      <c r="B47" s="9">
        <f t="shared" si="5"/>
        <v>402491.00881483575</v>
      </c>
      <c r="C47" s="9">
        <f t="shared" si="5"/>
        <v>694728.68511311407</v>
      </c>
      <c r="D47" s="9">
        <f t="shared" si="5"/>
        <v>1054290.1847088987</v>
      </c>
      <c r="E47" s="9">
        <f t="shared" si="5"/>
        <v>1611616.3272552048</v>
      </c>
      <c r="F47" s="9">
        <f t="shared" si="5"/>
        <v>85577.158493202383</v>
      </c>
      <c r="G47" s="9">
        <f t="shared" si="5"/>
        <v>420570.58461821661</v>
      </c>
      <c r="H47" s="9">
        <f t="shared" si="5"/>
        <v>267333.43126349896</v>
      </c>
      <c r="I47" s="9">
        <f t="shared" si="5"/>
        <v>4536607.380266971</v>
      </c>
      <c r="J47" s="7"/>
    </row>
    <row r="48" spans="1:11" x14ac:dyDescent="0.2">
      <c r="A48" s="37">
        <v>2019</v>
      </c>
      <c r="B48" s="9">
        <f t="shared" si="5"/>
        <v>380272.21694464033</v>
      </c>
      <c r="C48" s="9">
        <f t="shared" si="5"/>
        <v>713323.60078513948</v>
      </c>
      <c r="D48" s="9">
        <f t="shared" si="5"/>
        <v>988510.46835811995</v>
      </c>
      <c r="E48" s="9">
        <f t="shared" si="5"/>
        <v>1751110.6251572068</v>
      </c>
      <c r="F48" s="9">
        <f t="shared" si="5"/>
        <v>74382.627798539601</v>
      </c>
      <c r="G48" s="9">
        <f t="shared" si="5"/>
        <v>345993.63636079594</v>
      </c>
      <c r="H48" s="9">
        <f t="shared" si="5"/>
        <v>221541.05442164821</v>
      </c>
      <c r="I48" s="9">
        <f t="shared" si="5"/>
        <v>4475134.2298260909</v>
      </c>
      <c r="J48" s="7"/>
    </row>
    <row r="49" spans="1:10" x14ac:dyDescent="0.2">
      <c r="A49" s="41">
        <v>2018</v>
      </c>
      <c r="B49" s="42">
        <f t="shared" si="5"/>
        <v>332905.33319233108</v>
      </c>
      <c r="C49" s="42">
        <f t="shared" si="5"/>
        <v>686704.74153473054</v>
      </c>
      <c r="D49" s="42">
        <f t="shared" si="5"/>
        <v>857097.93697620207</v>
      </c>
      <c r="E49" s="42">
        <f t="shared" si="5"/>
        <v>1782662.5001928164</v>
      </c>
      <c r="F49" s="42">
        <f t="shared" si="5"/>
        <v>58046.382091211977</v>
      </c>
      <c r="G49" s="42">
        <f t="shared" si="5"/>
        <v>246768.11675716439</v>
      </c>
      <c r="H49" s="42">
        <f t="shared" si="5"/>
        <v>160029.81085978419</v>
      </c>
      <c r="I49" s="42">
        <f t="shared" si="5"/>
        <v>4124214.8216042398</v>
      </c>
      <c r="J49" s="7"/>
    </row>
    <row r="50" spans="1:10" x14ac:dyDescent="0.2">
      <c r="A50" s="37">
        <v>2017</v>
      </c>
      <c r="B50" s="9">
        <f t="shared" si="5"/>
        <v>316752.17040350556</v>
      </c>
      <c r="C50" s="9">
        <f t="shared" si="5"/>
        <v>635370.30443968927</v>
      </c>
      <c r="D50" s="9">
        <f t="shared" si="5"/>
        <v>804409.67337546777</v>
      </c>
      <c r="E50" s="9">
        <f t="shared" si="5"/>
        <v>1595039.7747784813</v>
      </c>
      <c r="F50" s="9">
        <f t="shared" si="5"/>
        <v>57549.032971500026</v>
      </c>
      <c r="G50" s="9">
        <f t="shared" si="5"/>
        <v>263674.2491167119</v>
      </c>
      <c r="H50" s="9">
        <f t="shared" si="5"/>
        <v>161844.7013003208</v>
      </c>
      <c r="I50" s="9">
        <f t="shared" si="5"/>
        <v>3834639.9063856765</v>
      </c>
      <c r="J50" s="7"/>
    </row>
    <row r="51" spans="1:10" x14ac:dyDescent="0.2">
      <c r="A51" s="37">
        <v>2016</v>
      </c>
      <c r="B51" s="9">
        <f t="shared" si="5"/>
        <v>295536.92645712162</v>
      </c>
      <c r="C51" s="9">
        <f t="shared" si="5"/>
        <v>574112.84279235604</v>
      </c>
      <c r="D51" s="9">
        <f t="shared" si="5"/>
        <v>739008.28990110161</v>
      </c>
      <c r="E51" s="9">
        <f t="shared" si="5"/>
        <v>1383222.8955396512</v>
      </c>
      <c r="F51" s="9">
        <f t="shared" si="5"/>
        <v>56102.247384388866</v>
      </c>
      <c r="G51" s="9">
        <f t="shared" si="5"/>
        <v>275996.28702900291</v>
      </c>
      <c r="H51" s="9">
        <f t="shared" si="5"/>
        <v>160950.29725866838</v>
      </c>
      <c r="I51" s="9">
        <f t="shared" si="5"/>
        <v>3484929.7863622899</v>
      </c>
      <c r="J51" s="7"/>
    </row>
    <row r="52" spans="1:10" x14ac:dyDescent="0.2">
      <c r="A52" s="37">
        <v>2015</v>
      </c>
      <c r="B52" s="9">
        <f t="shared" si="5"/>
        <v>280596.25861066277</v>
      </c>
      <c r="C52" s="9">
        <f t="shared" si="5"/>
        <v>525211.7446446002</v>
      </c>
      <c r="D52" s="9">
        <f t="shared" si="5"/>
        <v>689399.96767972037</v>
      </c>
      <c r="E52" s="9">
        <f t="shared" si="5"/>
        <v>1201712.591316656</v>
      </c>
      <c r="F52" s="9">
        <f t="shared" si="5"/>
        <v>55825.034777375469</v>
      </c>
      <c r="G52" s="9">
        <f t="shared" si="5"/>
        <v>293909.8035108039</v>
      </c>
      <c r="H52" s="9">
        <f t="shared" si="5"/>
        <v>163384.07115636449</v>
      </c>
      <c r="I52" s="9">
        <f t="shared" si="5"/>
        <v>3210039.4716961826</v>
      </c>
      <c r="J52" s="7"/>
    </row>
    <row r="53" spans="1:10" x14ac:dyDescent="0.2">
      <c r="A53" s="41">
        <v>2014</v>
      </c>
      <c r="B53" s="42">
        <f t="shared" si="5"/>
        <v>264316.23979439837</v>
      </c>
      <c r="C53" s="42">
        <f t="shared" si="5"/>
        <v>473637.0937472097</v>
      </c>
      <c r="D53" s="42">
        <f t="shared" si="5"/>
        <v>636398.32422747556</v>
      </c>
      <c r="E53" s="42">
        <f t="shared" si="5"/>
        <v>1013531.0372729899</v>
      </c>
      <c r="F53" s="42">
        <f t="shared" si="5"/>
        <v>55302.803878003157</v>
      </c>
      <c r="G53" s="42">
        <f t="shared" si="5"/>
        <v>310687.49913732911</v>
      </c>
      <c r="H53" s="42">
        <f t="shared" si="5"/>
        <v>165126.56879385526</v>
      </c>
      <c r="I53" s="42">
        <f t="shared" si="5"/>
        <v>2918999.5668512606</v>
      </c>
      <c r="J53" s="7"/>
    </row>
    <row r="54" spans="1:10" x14ac:dyDescent="0.2">
      <c r="A54" s="37">
        <v>2013</v>
      </c>
      <c r="B54" s="9">
        <f t="shared" si="5"/>
        <v>249625.23094746011</v>
      </c>
      <c r="C54" s="9">
        <f t="shared" si="5"/>
        <v>451474.28568604001</v>
      </c>
      <c r="D54" s="9">
        <f t="shared" si="5"/>
        <v>610375.06475892686</v>
      </c>
      <c r="E54" s="9">
        <f t="shared" si="5"/>
        <v>959815.41862268909</v>
      </c>
      <c r="F54" s="9">
        <f t="shared" si="5"/>
        <v>53363.030050256319</v>
      </c>
      <c r="G54" s="9">
        <f t="shared" si="5"/>
        <v>302322.33543319639</v>
      </c>
      <c r="H54" s="9">
        <f t="shared" si="5"/>
        <v>158211.11404678016</v>
      </c>
      <c r="I54" s="9">
        <f t="shared" si="5"/>
        <v>2785186.4795453493</v>
      </c>
      <c r="J54" s="7"/>
    </row>
    <row r="55" spans="1:10" x14ac:dyDescent="0.2">
      <c r="A55" s="37">
        <v>2012</v>
      </c>
      <c r="B55" s="9">
        <f t="shared" si="5"/>
        <v>236542.9875492581</v>
      </c>
      <c r="C55" s="9">
        <f t="shared" si="5"/>
        <v>431605.10652278783</v>
      </c>
      <c r="D55" s="9">
        <f t="shared" si="5"/>
        <v>586902.04145932186</v>
      </c>
      <c r="E55" s="9">
        <f t="shared" si="5"/>
        <v>911898.16756102373</v>
      </c>
      <c r="F55" s="9">
        <f t="shared" si="5"/>
        <v>51599.345278619767</v>
      </c>
      <c r="G55" s="9">
        <f t="shared" si="5"/>
        <v>294587.99171253841</v>
      </c>
      <c r="H55" s="9">
        <f t="shared" si="5"/>
        <v>151980.4682646647</v>
      </c>
      <c r="I55" s="9">
        <f t="shared" si="5"/>
        <v>2665116.1083482145</v>
      </c>
      <c r="J55" s="7"/>
    </row>
    <row r="56" spans="1:10" x14ac:dyDescent="0.2">
      <c r="A56" s="37">
        <v>2011</v>
      </c>
      <c r="B56" s="9">
        <f t="shared" ref="B56:I62" si="6">B35*$L13</f>
        <v>235971.51984510591</v>
      </c>
      <c r="C56" s="9">
        <f t="shared" si="6"/>
        <v>434200.89007357834</v>
      </c>
      <c r="D56" s="9">
        <f t="shared" si="6"/>
        <v>593655.81008421455</v>
      </c>
      <c r="E56" s="9">
        <f t="shared" si="6"/>
        <v>911983.21218994714</v>
      </c>
      <c r="F56" s="9">
        <f t="shared" si="6"/>
        <v>52465.950734587816</v>
      </c>
      <c r="G56" s="9">
        <f t="shared" si="6"/>
        <v>301658.72568172694</v>
      </c>
      <c r="H56" s="9">
        <f t="shared" si="6"/>
        <v>153590.9597731331</v>
      </c>
      <c r="I56" s="9">
        <f t="shared" si="6"/>
        <v>2683527.0683822939</v>
      </c>
      <c r="J56" s="7"/>
    </row>
    <row r="57" spans="1:10" x14ac:dyDescent="0.2">
      <c r="A57" s="37">
        <v>2010</v>
      </c>
      <c r="B57" s="9">
        <f t="shared" si="6"/>
        <v>233331.10921680887</v>
      </c>
      <c r="C57" s="9">
        <f t="shared" si="6"/>
        <v>432805.93408125726</v>
      </c>
      <c r="D57" s="9">
        <f t="shared" si="6"/>
        <v>594791.82148796145</v>
      </c>
      <c r="E57" s="9">
        <f t="shared" si="6"/>
        <v>903956.63748454431</v>
      </c>
      <c r="F57" s="9">
        <f t="shared" si="6"/>
        <v>52822.481749579485</v>
      </c>
      <c r="G57" s="9">
        <f t="shared" si="6"/>
        <v>305691.52352072013</v>
      </c>
      <c r="H57" s="9">
        <f t="shared" si="6"/>
        <v>153754.91699655555</v>
      </c>
      <c r="I57" s="9">
        <f t="shared" si="6"/>
        <v>2677154.4245374268</v>
      </c>
      <c r="J57" s="7"/>
    </row>
    <row r="58" spans="1:10" x14ac:dyDescent="0.2">
      <c r="A58" s="37">
        <v>2009</v>
      </c>
      <c r="B58" s="9">
        <f t="shared" si="6"/>
        <v>233801.93316710886</v>
      </c>
      <c r="C58" s="9">
        <f t="shared" si="6"/>
        <v>437022.67934953893</v>
      </c>
      <c r="D58" s="9">
        <f t="shared" si="6"/>
        <v>603500.94675895094</v>
      </c>
      <c r="E58" s="9">
        <f t="shared" si="6"/>
        <v>907883.21568422893</v>
      </c>
      <c r="F58" s="9">
        <f t="shared" si="6"/>
        <v>53839.940115033089</v>
      </c>
      <c r="G58" s="9">
        <f t="shared" si="6"/>
        <v>313459.61954032385</v>
      </c>
      <c r="H58" s="9">
        <f t="shared" si="6"/>
        <v>155882.43965385668</v>
      </c>
      <c r="I58" s="9">
        <f t="shared" si="6"/>
        <v>2705390.7742690416</v>
      </c>
      <c r="J58" s="7"/>
    </row>
    <row r="59" spans="1:10" x14ac:dyDescent="0.2">
      <c r="A59" s="41">
        <v>2008</v>
      </c>
      <c r="B59" s="42">
        <f t="shared" si="6"/>
        <v>261859.09584562405</v>
      </c>
      <c r="C59" s="42">
        <f t="shared" si="6"/>
        <v>493077.08076078375</v>
      </c>
      <c r="D59" s="42">
        <f t="shared" si="6"/>
        <v>684030.98404773092</v>
      </c>
      <c r="E59" s="42">
        <f t="shared" si="6"/>
        <v>1019102.9654101137</v>
      </c>
      <c r="F59" s="42">
        <f t="shared" si="6"/>
        <v>61284.430290857323</v>
      </c>
      <c r="G59" s="42">
        <f t="shared" si="6"/>
        <v>358797.35827310622</v>
      </c>
      <c r="H59" s="42">
        <f t="shared" si="6"/>
        <v>176551.09043937281</v>
      </c>
      <c r="I59" s="42">
        <f t="shared" si="6"/>
        <v>3054703.0050675883</v>
      </c>
      <c r="J59" s="7"/>
    </row>
    <row r="60" spans="1:10" x14ac:dyDescent="0.2">
      <c r="A60" s="37">
        <v>2007</v>
      </c>
      <c r="B60" s="9">
        <f t="shared" si="6"/>
        <v>285872.99411605456</v>
      </c>
      <c r="C60" s="9">
        <f t="shared" si="6"/>
        <v>550274.16515902826</v>
      </c>
      <c r="D60" s="9">
        <f t="shared" si="6"/>
        <v>737302.70756033505</v>
      </c>
      <c r="E60" s="9">
        <f t="shared" si="6"/>
        <v>1157135.2584196334</v>
      </c>
      <c r="F60" s="9">
        <f t="shared" si="6"/>
        <v>66323.283440482221</v>
      </c>
      <c r="G60" s="9">
        <f t="shared" si="6"/>
        <v>374057.61301545386</v>
      </c>
      <c r="H60" s="9">
        <f t="shared" si="6"/>
        <v>191778.97407969588</v>
      </c>
      <c r="I60" s="9">
        <f t="shared" si="6"/>
        <v>3362744.9957906837</v>
      </c>
      <c r="J60" s="7"/>
    </row>
    <row r="61" spans="1:10" x14ac:dyDescent="0.2">
      <c r="A61" s="37">
        <v>2006</v>
      </c>
      <c r="B61" s="9">
        <f t="shared" si="6"/>
        <v>299106.92882858071</v>
      </c>
      <c r="C61" s="9">
        <f t="shared" si="6"/>
        <v>588491.04310325894</v>
      </c>
      <c r="D61" s="9">
        <f t="shared" si="6"/>
        <v>761374.08853908943</v>
      </c>
      <c r="E61" s="9">
        <f t="shared" si="6"/>
        <v>1258119.5859545195</v>
      </c>
      <c r="F61" s="9">
        <f t="shared" si="6"/>
        <v>68775.270218018268</v>
      </c>
      <c r="G61" s="9">
        <f t="shared" si="6"/>
        <v>372605.58439690177</v>
      </c>
      <c r="H61" s="9">
        <f t="shared" si="6"/>
        <v>199632.81500158034</v>
      </c>
      <c r="I61" s="9">
        <f t="shared" si="6"/>
        <v>3548105.3160419492</v>
      </c>
      <c r="J61" s="7"/>
    </row>
    <row r="62" spans="1:10" x14ac:dyDescent="0.2">
      <c r="A62" s="38">
        <v>2005</v>
      </c>
      <c r="B62" s="40">
        <f t="shared" si="6"/>
        <v>314986.68319671688</v>
      </c>
      <c r="C62" s="40">
        <f t="shared" si="6"/>
        <v>633379.77469272993</v>
      </c>
      <c r="D62" s="40">
        <f t="shared" si="6"/>
        <v>791022.79851296591</v>
      </c>
      <c r="E62" s="40">
        <f t="shared" si="6"/>
        <v>1375688.7375537558</v>
      </c>
      <c r="F62" s="40">
        <f t="shared" si="6"/>
        <v>71764.480136122846</v>
      </c>
      <c r="G62" s="40">
        <f t="shared" si="6"/>
        <v>372290.03020596405</v>
      </c>
      <c r="H62" s="40">
        <f t="shared" si="6"/>
        <v>209134.70971993677</v>
      </c>
      <c r="I62" s="40">
        <f t="shared" si="6"/>
        <v>3768267.2140181926</v>
      </c>
      <c r="J62" s="7"/>
    </row>
    <row r="65" spans="1:10" x14ac:dyDescent="0.2">
      <c r="A65" s="60"/>
      <c r="B65" s="86" t="s">
        <v>92</v>
      </c>
      <c r="C65" s="86"/>
      <c r="D65" s="86"/>
      <c r="E65" s="86"/>
      <c r="F65" s="86"/>
      <c r="G65" s="86"/>
      <c r="H65" s="86"/>
      <c r="I65" s="61"/>
    </row>
    <row r="66" spans="1:10" x14ac:dyDescent="0.2">
      <c r="A66" s="17" t="s">
        <v>0</v>
      </c>
      <c r="B66" s="48" t="s">
        <v>1</v>
      </c>
      <c r="C66" s="48" t="s">
        <v>2</v>
      </c>
      <c r="D66" s="48" t="s">
        <v>3</v>
      </c>
      <c r="E66" s="48" t="s">
        <v>64</v>
      </c>
      <c r="F66" s="48" t="s">
        <v>4</v>
      </c>
      <c r="G66" s="48" t="s">
        <v>5</v>
      </c>
      <c r="H66" s="56" t="s">
        <v>49</v>
      </c>
      <c r="I66" s="17" t="s">
        <v>79</v>
      </c>
    </row>
    <row r="67" spans="1:10" x14ac:dyDescent="0.2">
      <c r="A67" s="41">
        <v>2021</v>
      </c>
      <c r="B67" s="47">
        <f>(B46-B3)/B46</f>
        <v>-1.4552926693504003E-2</v>
      </c>
      <c r="C67" s="47">
        <f t="shared" ref="C67:I67" si="7">(C46-C3)/C46</f>
        <v>-1.4552926693504114E-2</v>
      </c>
      <c r="D67" s="47">
        <f t="shared" si="7"/>
        <v>-1.4552926693503993E-2</v>
      </c>
      <c r="E67" s="47">
        <f t="shared" si="7"/>
        <v>-1.455292669350413E-2</v>
      </c>
      <c r="F67" s="47">
        <f t="shared" si="7"/>
        <v>-1.4552926693503998E-2</v>
      </c>
      <c r="G67" s="47">
        <f t="shared" si="7"/>
        <v>-1.4552926693504116E-2</v>
      </c>
      <c r="H67" s="47">
        <f t="shared" si="7"/>
        <v>-1.4552926693504047E-2</v>
      </c>
      <c r="I67" s="47">
        <f t="shared" si="7"/>
        <v>-1.4552926693496575E-2</v>
      </c>
      <c r="J67" s="3"/>
    </row>
    <row r="68" spans="1:10" x14ac:dyDescent="0.2">
      <c r="A68" s="37">
        <v>2020</v>
      </c>
      <c r="B68" s="57">
        <f t="shared" ref="B68:H68" si="8">(B47-B4)/B47</f>
        <v>-2.7778726108235355E-2</v>
      </c>
      <c r="C68" s="57">
        <f t="shared" si="8"/>
        <v>-2.7778726108235379E-2</v>
      </c>
      <c r="D68" s="57">
        <f t="shared" si="8"/>
        <v>-2.7778726108235355E-2</v>
      </c>
      <c r="E68" s="57">
        <f t="shared" si="8"/>
        <v>-2.7778726108235223E-2</v>
      </c>
      <c r="F68" s="57">
        <f t="shared" si="8"/>
        <v>-2.7778726108235289E-2</v>
      </c>
      <c r="G68" s="57">
        <f t="shared" si="8"/>
        <v>-2.7778726108235247E-2</v>
      </c>
      <c r="H68" s="57">
        <f t="shared" si="8"/>
        <v>-2.7778726108235133E-2</v>
      </c>
      <c r="I68" s="57">
        <f>(I47-I4)/I47</f>
        <v>-2.7778726108213175E-2</v>
      </c>
      <c r="J68" s="3"/>
    </row>
    <row r="69" spans="1:10" x14ac:dyDescent="0.2">
      <c r="A69" s="37">
        <v>2019</v>
      </c>
      <c r="B69" s="57">
        <f t="shared" ref="B69:I69" si="9">(B48-B5)/B48</f>
        <v>2.0371609676798616E-2</v>
      </c>
      <c r="C69" s="57">
        <f t="shared" si="9"/>
        <v>2.0371609676798567E-2</v>
      </c>
      <c r="D69" s="57">
        <f t="shared" si="9"/>
        <v>2.0371609676798637E-2</v>
      </c>
      <c r="E69" s="57">
        <f t="shared" si="9"/>
        <v>2.0371609676798661E-2</v>
      </c>
      <c r="F69" s="57">
        <f t="shared" si="9"/>
        <v>2.0371609676798654E-2</v>
      </c>
      <c r="G69" s="57">
        <f t="shared" si="9"/>
        <v>2.0371609676798623E-2</v>
      </c>
      <c r="H69" s="57">
        <f t="shared" si="9"/>
        <v>2.0371609676798581E-2</v>
      </c>
      <c r="I69" s="57">
        <f t="shared" si="9"/>
        <v>2.0371609676806245E-2</v>
      </c>
      <c r="J69" s="3"/>
    </row>
    <row r="70" spans="1:10" x14ac:dyDescent="0.2">
      <c r="A70" s="41">
        <v>2018</v>
      </c>
      <c r="B70" s="47">
        <f t="shared" ref="B70:I70" si="10">(B49-B6)/B49</f>
        <v>4.5842160208597231E-3</v>
      </c>
      <c r="C70" s="47">
        <f t="shared" si="10"/>
        <v>4.5842160208599912E-3</v>
      </c>
      <c r="D70" s="47">
        <f t="shared" si="10"/>
        <v>4.5842160208598584E-3</v>
      </c>
      <c r="E70" s="47">
        <f t="shared" si="10"/>
        <v>4.5842160208598671E-3</v>
      </c>
      <c r="F70" s="47">
        <f t="shared" si="10"/>
        <v>4.5842160208597153E-3</v>
      </c>
      <c r="G70" s="47">
        <f t="shared" si="10"/>
        <v>4.5842160208598793E-3</v>
      </c>
      <c r="H70" s="47">
        <f t="shared" si="10"/>
        <v>4.5842160208598741E-3</v>
      </c>
      <c r="I70" s="47">
        <f t="shared" si="10"/>
        <v>4.5842160208795397E-3</v>
      </c>
      <c r="J70" s="3"/>
    </row>
    <row r="71" spans="1:10" x14ac:dyDescent="0.2">
      <c r="A71" s="37">
        <v>2017</v>
      </c>
      <c r="B71" s="57">
        <f t="shared" ref="B71:I71" si="11">(B50-B7)/B50</f>
        <v>6.8034713729089183E-3</v>
      </c>
      <c r="C71" s="57">
        <f t="shared" si="11"/>
        <v>6.803471372909084E-3</v>
      </c>
      <c r="D71" s="57">
        <f t="shared" si="11"/>
        <v>6.8034713729088975E-3</v>
      </c>
      <c r="E71" s="57">
        <f t="shared" si="11"/>
        <v>6.8034713729090085E-3</v>
      </c>
      <c r="F71" s="57">
        <f t="shared" si="11"/>
        <v>6.8034713729089487E-3</v>
      </c>
      <c r="G71" s="57">
        <f t="shared" si="11"/>
        <v>6.8034713729090614E-3</v>
      </c>
      <c r="H71" s="57">
        <f t="shared" si="11"/>
        <v>6.8034713729090155E-3</v>
      </c>
      <c r="I71" s="57">
        <f t="shared" si="11"/>
        <v>6.8034713728779171E-3</v>
      </c>
      <c r="J71" s="3"/>
    </row>
    <row r="72" spans="1:10" x14ac:dyDescent="0.2">
      <c r="A72" s="37">
        <v>2016</v>
      </c>
      <c r="B72" s="57">
        <f t="shared" ref="B72:I72" si="12">(B51-B8)/B51</f>
        <v>-7.7085543908501919E-3</v>
      </c>
      <c r="C72" s="57">
        <f t="shared" si="12"/>
        <v>-7.7085543908505449E-3</v>
      </c>
      <c r="D72" s="57">
        <f t="shared" si="12"/>
        <v>-7.7085543908503159E-3</v>
      </c>
      <c r="E72" s="57">
        <f t="shared" si="12"/>
        <v>-7.7085543908504174E-3</v>
      </c>
      <c r="F72" s="57">
        <f t="shared" si="12"/>
        <v>-7.7085543908504087E-3</v>
      </c>
      <c r="G72" s="57">
        <f>(G51-G8)/G51</f>
        <v>-7.7085543908503246E-3</v>
      </c>
      <c r="H72" s="57">
        <f t="shared" si="12"/>
        <v>-7.7085543908505015E-3</v>
      </c>
      <c r="I72" s="57">
        <f t="shared" si="12"/>
        <v>-7.7085543908742369E-3</v>
      </c>
      <c r="J72" s="3"/>
    </row>
    <row r="73" spans="1:10" x14ac:dyDescent="0.2">
      <c r="A73" s="37">
        <v>2015</v>
      </c>
      <c r="B73" s="57">
        <f t="shared" ref="B73:I73" si="13">(B52-B9)/B52</f>
        <v>-1.5565537833017922E-3</v>
      </c>
      <c r="C73" s="57">
        <f t="shared" si="13"/>
        <v>-1.5565537833017668E-3</v>
      </c>
      <c r="D73" s="57">
        <f t="shared" si="13"/>
        <v>-1.556553783301666E-3</v>
      </c>
      <c r="E73" s="57">
        <f t="shared" si="13"/>
        <v>-1.556553783301715E-3</v>
      </c>
      <c r="F73" s="57">
        <f t="shared" si="13"/>
        <v>-1.5565537833017501E-3</v>
      </c>
      <c r="G73" s="57">
        <f t="shared" si="13"/>
        <v>-1.5565537833016803E-3</v>
      </c>
      <c r="H73" s="57">
        <f t="shared" si="13"/>
        <v>-1.5565537833017275E-3</v>
      </c>
      <c r="I73" s="57">
        <f t="shared" si="13"/>
        <v>-1.5565537833380134E-3</v>
      </c>
      <c r="J73" s="3"/>
    </row>
    <row r="74" spans="1:10" x14ac:dyDescent="0.2">
      <c r="A74" s="41">
        <v>2014</v>
      </c>
      <c r="B74" s="47">
        <f t="shared" ref="B74:I74" si="14">(B53-B10)/B53</f>
        <v>2.4699642556736334E-4</v>
      </c>
      <c r="C74" s="47">
        <f t="shared" si="14"/>
        <v>2.469964255670854E-4</v>
      </c>
      <c r="D74" s="47">
        <f t="shared" si="14"/>
        <v>2.4699642556708502E-4</v>
      </c>
      <c r="E74" s="47">
        <f t="shared" si="14"/>
        <v>2.4699642556709185E-4</v>
      </c>
      <c r="F74" s="47">
        <f t="shared" si="14"/>
        <v>2.4699642556709456E-4</v>
      </c>
      <c r="G74" s="47">
        <f t="shared" si="14"/>
        <v>2.4699642556727324E-4</v>
      </c>
      <c r="H74" s="47">
        <f t="shared" si="14"/>
        <v>2.4699642556706583E-4</v>
      </c>
      <c r="I74" s="47">
        <f t="shared" si="14"/>
        <v>2.4699642555869427E-4</v>
      </c>
      <c r="J74" s="3"/>
    </row>
    <row r="75" spans="1:10" x14ac:dyDescent="0.2">
      <c r="A75" s="37">
        <v>2013</v>
      </c>
      <c r="B75" s="57">
        <f t="shared" ref="B75:I75" si="15">(B54-B11)/B54</f>
        <v>-7.9932815688156786E-2</v>
      </c>
      <c r="C75" s="57">
        <f t="shared" si="15"/>
        <v>-7.9932815688156869E-2</v>
      </c>
      <c r="D75" s="57">
        <f t="shared" si="15"/>
        <v>-7.9932815688156855E-2</v>
      </c>
      <c r="E75" s="57">
        <f t="shared" si="15"/>
        <v>-7.9932815688156897E-2</v>
      </c>
      <c r="F75" s="57">
        <f t="shared" si="15"/>
        <v>-7.9932815688156883E-2</v>
      </c>
      <c r="G75" s="57">
        <f t="shared" si="15"/>
        <v>-7.9932815688156883E-2</v>
      </c>
      <c r="H75" s="57">
        <f t="shared" si="15"/>
        <v>-7.9932815688156814E-2</v>
      </c>
      <c r="I75" s="57">
        <f t="shared" si="15"/>
        <v>-7.9932815688163433E-2</v>
      </c>
      <c r="J75" s="3"/>
    </row>
    <row r="76" spans="1:10" x14ac:dyDescent="0.2">
      <c r="A76" s="37">
        <v>2012</v>
      </c>
      <c r="B76" s="57">
        <f t="shared" ref="B76:I76" si="16">(B55-B12)/B55</f>
        <v>-0.16218200027001656</v>
      </c>
      <c r="C76" s="57">
        <f t="shared" si="16"/>
        <v>-0.16218200027001664</v>
      </c>
      <c r="D76" s="57">
        <f t="shared" si="16"/>
        <v>-0.16218200027001661</v>
      </c>
      <c r="E76" s="57">
        <f t="shared" si="16"/>
        <v>-0.16218200027001642</v>
      </c>
      <c r="F76" s="57">
        <f t="shared" si="16"/>
        <v>-0.16218200027001642</v>
      </c>
      <c r="G76" s="57">
        <f t="shared" si="16"/>
        <v>-0.16218200027001661</v>
      </c>
      <c r="H76" s="57">
        <f t="shared" si="16"/>
        <v>-0.16218200027001642</v>
      </c>
      <c r="I76" s="57">
        <f t="shared" si="16"/>
        <v>-0.16218200027002172</v>
      </c>
      <c r="J76" s="3"/>
    </row>
    <row r="77" spans="1:10" x14ac:dyDescent="0.2">
      <c r="A77" s="37">
        <v>2011</v>
      </c>
      <c r="B77" s="57">
        <f t="shared" ref="B77:I77" si="17">(B56-B13)/B56</f>
        <v>-0.1875735109886896</v>
      </c>
      <c r="C77" s="57">
        <f t="shared" si="17"/>
        <v>-0.18757351098868968</v>
      </c>
      <c r="D77" s="57">
        <f t="shared" si="17"/>
        <v>-0.18757351098868955</v>
      </c>
      <c r="E77" s="57">
        <f t="shared" si="17"/>
        <v>-0.18757351098868966</v>
      </c>
      <c r="F77" s="57">
        <f t="shared" si="17"/>
        <v>-0.18757351098868943</v>
      </c>
      <c r="G77" s="57">
        <f t="shared" si="17"/>
        <v>-0.18757351098868955</v>
      </c>
      <c r="H77" s="57">
        <f t="shared" si="17"/>
        <v>-0.18757351098868968</v>
      </c>
      <c r="I77" s="57">
        <f t="shared" si="17"/>
        <v>-0.18757351098869304</v>
      </c>
      <c r="J77" s="3"/>
    </row>
    <row r="78" spans="1:10" x14ac:dyDescent="0.2">
      <c r="A78" s="37">
        <v>2010</v>
      </c>
      <c r="B78" s="57">
        <f t="shared" ref="B78:I78" si="18">(B57-B14)/B57</f>
        <v>-0.2238447379358941</v>
      </c>
      <c r="C78" s="57">
        <f t="shared" si="18"/>
        <v>-0.22384473793589416</v>
      </c>
      <c r="D78" s="57">
        <f t="shared" si="18"/>
        <v>-0.2238447379358941</v>
      </c>
      <c r="E78" s="57">
        <f t="shared" si="18"/>
        <v>-0.22384473793589416</v>
      </c>
      <c r="F78" s="57">
        <f t="shared" si="18"/>
        <v>-0.22384473793589393</v>
      </c>
      <c r="G78" s="57">
        <f t="shared" si="18"/>
        <v>-0.22384473793589396</v>
      </c>
      <c r="H78" s="57">
        <f t="shared" si="18"/>
        <v>-0.22384473793589396</v>
      </c>
      <c r="I78" s="57">
        <f t="shared" si="18"/>
        <v>-0.22384473793590534</v>
      </c>
      <c r="J78" s="3"/>
    </row>
    <row r="79" spans="1:10" x14ac:dyDescent="0.2">
      <c r="A79" s="37">
        <v>2009</v>
      </c>
      <c r="B79" s="57">
        <f t="shared" ref="B79:I79" si="19">(B58-B15)/B58</f>
        <v>-0.24416667632842479</v>
      </c>
      <c r="C79" s="57">
        <f t="shared" si="19"/>
        <v>-0.2441666763284249</v>
      </c>
      <c r="D79" s="57">
        <f t="shared" si="19"/>
        <v>-0.24416667632842501</v>
      </c>
      <c r="E79" s="57">
        <f t="shared" si="19"/>
        <v>-0.24416667632842501</v>
      </c>
      <c r="F79" s="57">
        <f t="shared" si="19"/>
        <v>-0.24416667632842501</v>
      </c>
      <c r="G79" s="57">
        <f t="shared" si="19"/>
        <v>-0.24416667632842504</v>
      </c>
      <c r="H79" s="57">
        <f t="shared" si="19"/>
        <v>-0.24416667632842512</v>
      </c>
      <c r="I79" s="57">
        <f t="shared" si="19"/>
        <v>-0.24416667632843619</v>
      </c>
      <c r="J79" s="3"/>
    </row>
    <row r="80" spans="1:10" x14ac:dyDescent="0.2">
      <c r="A80" s="41">
        <v>2008</v>
      </c>
      <c r="B80" s="47">
        <f t="shared" ref="B80:I80" si="20">(B59-B16)/B59</f>
        <v>-0.13120415789665871</v>
      </c>
      <c r="C80" s="47">
        <f t="shared" si="20"/>
        <v>-0.13120415789665876</v>
      </c>
      <c r="D80" s="47">
        <f t="shared" si="20"/>
        <v>-0.13120415789665871</v>
      </c>
      <c r="E80" s="47">
        <f t="shared" si="20"/>
        <v>-0.13120415789665857</v>
      </c>
      <c r="F80" s="47">
        <f t="shared" si="20"/>
        <v>-0.13120415789665874</v>
      </c>
      <c r="G80" s="47">
        <f t="shared" si="20"/>
        <v>-0.1312041578966586</v>
      </c>
      <c r="H80" s="47">
        <f t="shared" si="20"/>
        <v>-0.13120415789665862</v>
      </c>
      <c r="I80" s="47">
        <f t="shared" si="20"/>
        <v>-0.13120415789666706</v>
      </c>
      <c r="J80" s="3"/>
    </row>
    <row r="81" spans="1:10" x14ac:dyDescent="0.2">
      <c r="A81" s="37">
        <v>2007</v>
      </c>
      <c r="B81" s="57">
        <f t="shared" ref="B81:I81" si="21">(B60-B17)/B60</f>
        <v>-2.7675140907908735E-2</v>
      </c>
      <c r="C81" s="57">
        <f t="shared" si="21"/>
        <v>-2.76751409079086E-2</v>
      </c>
      <c r="D81" s="57">
        <f t="shared" si="21"/>
        <v>-2.767514090790877E-2</v>
      </c>
      <c r="E81" s="57">
        <f t="shared" si="21"/>
        <v>-2.7675140907908628E-2</v>
      </c>
      <c r="F81" s="57">
        <f t="shared" si="21"/>
        <v>-2.7675140907908669E-2</v>
      </c>
      <c r="G81" s="57">
        <f t="shared" si="21"/>
        <v>-2.7675140907908694E-2</v>
      </c>
      <c r="H81" s="57">
        <f t="shared" si="21"/>
        <v>-2.7675140907908732E-2</v>
      </c>
      <c r="I81" s="57">
        <f t="shared" si="21"/>
        <v>-2.7675140907912968E-2</v>
      </c>
      <c r="J81" s="3"/>
    </row>
    <row r="82" spans="1:10" x14ac:dyDescent="0.2">
      <c r="A82" s="37">
        <v>2006</v>
      </c>
      <c r="B82" s="57">
        <f t="shared" ref="B82:I82" si="22">(B61-B18)/B61</f>
        <v>2.592346436979652E-2</v>
      </c>
      <c r="C82" s="57">
        <f t="shared" si="22"/>
        <v>2.5923464369796752E-2</v>
      </c>
      <c r="D82" s="57">
        <f t="shared" si="22"/>
        <v>2.5923464369796596E-2</v>
      </c>
      <c r="E82" s="57">
        <f t="shared" si="22"/>
        <v>2.5923464369796603E-2</v>
      </c>
      <c r="F82" s="57">
        <f t="shared" si="22"/>
        <v>2.5923464369796791E-2</v>
      </c>
      <c r="G82" s="57">
        <f t="shared" si="22"/>
        <v>2.5923464369796756E-2</v>
      </c>
      <c r="H82" s="57">
        <f t="shared" si="22"/>
        <v>2.5923464369796624E-2</v>
      </c>
      <c r="I82" s="57">
        <f t="shared" si="22"/>
        <v>2.5923464369790813E-2</v>
      </c>
      <c r="J82" s="3"/>
    </row>
    <row r="83" spans="1:10" x14ac:dyDescent="0.2">
      <c r="A83" s="38">
        <v>2005</v>
      </c>
      <c r="B83" s="58">
        <f t="shared" ref="B83:I83" si="23">(B62-B19)/B62</f>
        <v>8.2750071874474376E-2</v>
      </c>
      <c r="C83" s="58">
        <f t="shared" si="23"/>
        <v>8.2750071874474543E-2</v>
      </c>
      <c r="D83" s="58">
        <f t="shared" si="23"/>
        <v>8.2750071874474543E-2</v>
      </c>
      <c r="E83" s="58">
        <f t="shared" si="23"/>
        <v>8.2750071874474529E-2</v>
      </c>
      <c r="F83" s="58">
        <f t="shared" si="23"/>
        <v>8.2750071874474487E-2</v>
      </c>
      <c r="G83" s="58">
        <f t="shared" si="23"/>
        <v>8.275007187447446E-2</v>
      </c>
      <c r="H83" s="58">
        <f t="shared" si="23"/>
        <v>8.2750071874474543E-2</v>
      </c>
      <c r="I83" s="58">
        <f t="shared" si="23"/>
        <v>8.2750071874471906E-2</v>
      </c>
      <c r="J83" s="3"/>
    </row>
  </sheetData>
  <mergeCells count="4">
    <mergeCell ref="B23:H23"/>
    <mergeCell ref="B1:K1"/>
    <mergeCell ref="B65:H65"/>
    <mergeCell ref="B44:I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Resin Conversion</vt:lpstr>
      <vt:lpstr>2021 Raw + Conversion</vt:lpstr>
      <vt:lpstr>2018 Raw + Conversion</vt:lpstr>
      <vt:lpstr>2014 Raw + Conversion</vt:lpstr>
      <vt:lpstr>2008 Raw + Conversion</vt:lpstr>
      <vt:lpstr>2003 Raw + Converion</vt:lpstr>
      <vt:lpstr>Converted Resin Benchmark Years</vt:lpstr>
      <vt:lpstr>DRS County Waste Raw</vt:lpstr>
      <vt:lpstr>Resin Fractions</vt:lpstr>
      <vt:lpstr>Disposed Waste by Resin</vt:lpstr>
      <vt:lpstr>RDRS 2021 Data</vt:lpstr>
      <vt:lpstr>2021 Compiled Plastic 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 Thomas</cp:lastModifiedBy>
  <dcterms:created xsi:type="dcterms:W3CDTF">2024-05-19T16:28:53Z</dcterms:created>
  <dcterms:modified xsi:type="dcterms:W3CDTF">2024-10-17T14:15:42Z</dcterms:modified>
</cp:coreProperties>
</file>