
<file path=[Content_Types].xml><?xml version="1.0" encoding="utf-8"?>
<Types xmlns="http://schemas.openxmlformats.org/package/2006/content-types"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vas\Downloads\"/>
    </mc:Choice>
  </mc:AlternateContent>
  <xr:revisionPtr revIDLastSave="0" documentId="13_ncr:1_{1FFE0BDD-1B60-481B-B4A9-24144AAE6C3E}" xr6:coauthVersionLast="47" xr6:coauthVersionMax="47" xr10:uidLastSave="{00000000-0000-0000-0000-000000000000}"/>
  <bookViews>
    <workbookView xWindow="-120" yWindow="-120" windowWidth="20730" windowHeight="11160" xr2:uid="{65A4A369-6F70-D244-947E-B3ADAD93187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4" i="1" l="1"/>
  <c r="B32" i="1"/>
  <c r="I13" i="1"/>
  <c r="I12" i="1"/>
  <c r="J11" i="1"/>
  <c r="I4" i="1"/>
  <c r="J4" i="1"/>
  <c r="I11" i="1"/>
  <c r="B33" i="1"/>
  <c r="B22" i="1"/>
  <c r="B25" i="1" s="1"/>
  <c r="B26" i="1" s="1"/>
  <c r="H4" i="1"/>
  <c r="I5" i="1"/>
  <c r="I6" i="1"/>
  <c r="I7" i="1"/>
  <c r="I8" i="1"/>
  <c r="I9" i="1"/>
  <c r="I10" i="1"/>
  <c r="I14" i="1"/>
  <c r="I15" i="1"/>
  <c r="I16" i="1"/>
  <c r="I17" i="1"/>
  <c r="I18" i="1"/>
  <c r="J5" i="1"/>
  <c r="J6" i="1"/>
  <c r="J7" i="1"/>
  <c r="J8" i="1"/>
  <c r="J9" i="1"/>
  <c r="J10" i="1"/>
  <c r="J12" i="1"/>
  <c r="J13" i="1"/>
  <c r="J14" i="1"/>
  <c r="J15" i="1"/>
  <c r="J16" i="1"/>
  <c r="J17" i="1"/>
  <c r="J18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4" i="1"/>
  <c r="F5" i="1"/>
  <c r="F8" i="1"/>
  <c r="F9" i="1"/>
  <c r="F12" i="1"/>
  <c r="F13" i="1"/>
  <c r="F16" i="1"/>
  <c r="F17" i="1"/>
  <c r="E5" i="1"/>
  <c r="E6" i="1"/>
  <c r="F6" i="1" s="1"/>
  <c r="E8" i="1"/>
  <c r="E9" i="1"/>
  <c r="E10" i="1"/>
  <c r="F10" i="1" s="1"/>
  <c r="E12" i="1"/>
  <c r="E13" i="1"/>
  <c r="E14" i="1"/>
  <c r="F14" i="1" s="1"/>
  <c r="E16" i="1"/>
  <c r="E17" i="1"/>
  <c r="E18" i="1"/>
  <c r="F18" i="1" s="1"/>
  <c r="D5" i="1"/>
  <c r="D6" i="1"/>
  <c r="D7" i="1"/>
  <c r="E7" i="1" s="1"/>
  <c r="F7" i="1" s="1"/>
  <c r="D8" i="1"/>
  <c r="D9" i="1"/>
  <c r="D10" i="1"/>
  <c r="D11" i="1"/>
  <c r="E11" i="1" s="1"/>
  <c r="F11" i="1" s="1"/>
  <c r="D12" i="1"/>
  <c r="D13" i="1"/>
  <c r="D14" i="1"/>
  <c r="D15" i="1"/>
  <c r="E15" i="1" s="1"/>
  <c r="F15" i="1" s="1"/>
  <c r="D16" i="1"/>
  <c r="D17" i="1"/>
  <c r="D18" i="1"/>
  <c r="D4" i="1"/>
  <c r="E4" i="1" s="1"/>
  <c r="F4" i="1" s="1"/>
  <c r="B21" i="1"/>
  <c r="I3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B27" i="1" l="1"/>
  <c r="B28" i="1" s="1"/>
  <c r="B29" i="1" s="1"/>
  <c r="B24" i="1"/>
  <c r="J20" i="1"/>
  <c r="I20" i="1"/>
  <c r="D20" i="1"/>
  <c r="H20" i="1" l="1"/>
  <c r="G20" i="1"/>
  <c r="F20" i="1"/>
  <c r="E20" i="1"/>
</calcChain>
</file>

<file path=xl/sharedStrings.xml><?xml version="1.0" encoding="utf-8"?>
<sst xmlns="http://schemas.openxmlformats.org/spreadsheetml/2006/main" count="47" uniqueCount="47">
  <si>
    <t>Periodo</t>
  </si>
  <si>
    <t>Demanda</t>
  </si>
  <si>
    <t>Pronóstico</t>
  </si>
  <si>
    <t>y</t>
  </si>
  <si>
    <t>Error</t>
  </si>
  <si>
    <t>ŷ</t>
  </si>
  <si>
    <t>Suma</t>
  </si>
  <si>
    <t>i</t>
  </si>
  <si>
    <t>ME [unidades]</t>
  </si>
  <si>
    <t>Error abs.</t>
  </si>
  <si>
    <t>|e| [unidades]</t>
  </si>
  <si>
    <t>MAE [unidades]</t>
  </si>
  <si>
    <t>Error^2</t>
  </si>
  <si>
    <t>MSE [unidades^2]</t>
  </si>
  <si>
    <t>e^2 [unidades^2]</t>
  </si>
  <si>
    <t>RMSE [unidades]</t>
  </si>
  <si>
    <t>MAPE [%]</t>
  </si>
  <si>
    <t>Indicadores de Selección</t>
  </si>
  <si>
    <t>MAD (Mean Absolute Desviation)</t>
  </si>
  <si>
    <t>Desv. MAE [unidades]</t>
  </si>
  <si>
    <t>δMAD Desviación del MAD</t>
  </si>
  <si>
    <t>MSE (Mean Square Error)</t>
  </si>
  <si>
    <t>RMSE (Root Mean Square Error)</t>
  </si>
  <si>
    <t>AIC (Akaike Information Criterion)</t>
  </si>
  <si>
    <t>AIC [unidades]</t>
  </si>
  <si>
    <t>Indicadores de Interpretación</t>
  </si>
  <si>
    <t>MPE [%]</t>
  </si>
  <si>
    <t>R^2 [-]</t>
  </si>
  <si>
    <t>MPE (Mean Percentage Error)</t>
  </si>
  <si>
    <t>MAPE (Mean Absolute Percentage Error)</t>
  </si>
  <si>
    <t>Determination coefficient R^2</t>
  </si>
  <si>
    <t>e = y - ŷ [unidades]</t>
  </si>
  <si>
    <t xml:space="preserve">Precio de mañana de la gasolina </t>
  </si>
  <si>
    <t>Pronosticado</t>
  </si>
  <si>
    <t>Error Porc.</t>
  </si>
  <si>
    <t>e%=(y - ŷ)/y [%]</t>
  </si>
  <si>
    <t>Error Porc. Abs.</t>
  </si>
  <si>
    <t>|e%| [%]</t>
  </si>
  <si>
    <t>Promedio</t>
  </si>
  <si>
    <t>Residual</t>
  </si>
  <si>
    <t xml:space="preserve"> (ŷ  - ȳ)^2</t>
  </si>
  <si>
    <t>Diferencia con respecto al promedio</t>
  </si>
  <si>
    <t xml:space="preserve"> (y  - ȳ)^2</t>
  </si>
  <si>
    <t>No. Datos</t>
  </si>
  <si>
    <t>VARIANZA</t>
  </si>
  <si>
    <t>DESVIACIÓN ESTÁNDAR</t>
  </si>
  <si>
    <t>MULTIVARIABILIDAD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</si>
</sst>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0" fillId="0" borderId="0" xfId="0" applyAlignment="1">
      <alignment horizontal="center" vertical="center" wrapText="1"/>
    </xf>
    <xf numFmtId="0" fontId="0" fillId="3" borderId="0" xfId="0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emf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224119</xdr:colOff>
      <xdr:row>24</xdr:row>
      <xdr:rowOff>123395</xdr:rowOff>
    </xdr:from>
    <xdr:to>
      <xdr:col>3</xdr:col>
      <xdr:colOff>590177</xdr:colOff>
      <xdr:row>24</xdr:row>
      <xdr:rowOff>899649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53A73CA-FF5E-3547-9DC8-6297E0D3B3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96354" y="5838395"/>
          <a:ext cx="1195294" cy="776254"/>
        </a:xfrm>
        <a:prstGeom prst="rect">
          <a:avLst/>
        </a:prstGeom>
      </xdr:spPr>
    </xdr:pic>
    <xdr:clientData/>
  </xdr:twoCellAnchor>
  <xdr:twoCellAnchor editAs="oneCell">
    <xdr:from>
      <xdr:col>2</xdr:col>
      <xdr:colOff>209175</xdr:colOff>
      <xdr:row>23</xdr:row>
      <xdr:rowOff>63284</xdr:rowOff>
    </xdr:from>
    <xdr:to>
      <xdr:col>3</xdr:col>
      <xdr:colOff>373528</xdr:colOff>
      <xdr:row>23</xdr:row>
      <xdr:rowOff>876874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79E7A74-995A-8C4B-B0CC-8C5CA6487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181410" y="4762284"/>
          <a:ext cx="993589" cy="813590"/>
        </a:xfrm>
        <a:prstGeom prst="rect">
          <a:avLst/>
        </a:prstGeom>
      </xdr:spPr>
    </xdr:pic>
    <xdr:clientData/>
  </xdr:twoCellAnchor>
  <xdr:twoCellAnchor editAs="oneCell">
    <xdr:from>
      <xdr:col>2</xdr:col>
      <xdr:colOff>224118</xdr:colOff>
      <xdr:row>26</xdr:row>
      <xdr:rowOff>84139</xdr:rowOff>
    </xdr:from>
    <xdr:to>
      <xdr:col>3</xdr:col>
      <xdr:colOff>582706</xdr:colOff>
      <xdr:row>26</xdr:row>
      <xdr:rowOff>938305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DB25C05-D254-9447-A5BE-4CBA4AE59F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96353" y="6815139"/>
          <a:ext cx="1187824" cy="854166"/>
        </a:xfrm>
        <a:prstGeom prst="rect">
          <a:avLst/>
        </a:prstGeom>
      </xdr:spPr>
    </xdr:pic>
    <xdr:clientData/>
  </xdr:twoCellAnchor>
  <xdr:twoCellAnchor editAs="oneCell">
    <xdr:from>
      <xdr:col>2</xdr:col>
      <xdr:colOff>119530</xdr:colOff>
      <xdr:row>27</xdr:row>
      <xdr:rowOff>91815</xdr:rowOff>
    </xdr:from>
    <xdr:to>
      <xdr:col>3</xdr:col>
      <xdr:colOff>612588</xdr:colOff>
      <xdr:row>27</xdr:row>
      <xdr:rowOff>920377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056DB3-D3C6-7740-9AC7-57C3E9EE29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091765" y="7838815"/>
          <a:ext cx="1322294" cy="828562"/>
        </a:xfrm>
        <a:prstGeom prst="rect">
          <a:avLst/>
        </a:prstGeom>
      </xdr:spPr>
    </xdr:pic>
    <xdr:clientData/>
  </xdr:twoCellAnchor>
  <xdr:twoCellAnchor editAs="oneCell">
    <xdr:from>
      <xdr:col>2</xdr:col>
      <xdr:colOff>14939</xdr:colOff>
      <xdr:row>25</xdr:row>
      <xdr:rowOff>328706</xdr:rowOff>
    </xdr:from>
    <xdr:to>
      <xdr:col>3</xdr:col>
      <xdr:colOff>776941</xdr:colOff>
      <xdr:row>25</xdr:row>
      <xdr:rowOff>540871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64FE729F-A943-6D4A-A136-0D97655526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987174" y="7769412"/>
          <a:ext cx="1591238" cy="212165"/>
        </a:xfrm>
        <a:prstGeom prst="rect">
          <a:avLst/>
        </a:prstGeom>
      </xdr:spPr>
    </xdr:pic>
    <xdr:clientData/>
  </xdr:twoCellAnchor>
  <xdr:twoCellAnchor editAs="oneCell">
    <xdr:from>
      <xdr:col>2</xdr:col>
      <xdr:colOff>37352</xdr:colOff>
      <xdr:row>28</xdr:row>
      <xdr:rowOff>276412</xdr:rowOff>
    </xdr:from>
    <xdr:to>
      <xdr:col>3</xdr:col>
      <xdr:colOff>803831</xdr:colOff>
      <xdr:row>28</xdr:row>
      <xdr:rowOff>808317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4C71E247-4B46-9447-A464-EFC404BEC7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009587" y="10765118"/>
          <a:ext cx="1595715" cy="531905"/>
        </a:xfrm>
        <a:prstGeom prst="rect">
          <a:avLst/>
        </a:prstGeom>
      </xdr:spPr>
    </xdr:pic>
    <xdr:clientData/>
  </xdr:twoCellAnchor>
  <xdr:oneCellAnchor>
    <xdr:from>
      <xdr:col>2</xdr:col>
      <xdr:colOff>105142</xdr:colOff>
      <xdr:row>32</xdr:row>
      <xdr:rowOff>127000</xdr:rowOff>
    </xdr:from>
    <xdr:ext cx="1469657" cy="809811"/>
    <xdr:pic>
      <xdr:nvPicPr>
        <xdr:cNvPr id="11" name="Imagen 10">
          <a:extLst>
            <a:ext uri="{FF2B5EF4-FFF2-40B4-BE49-F238E27FC236}">
              <a16:creationId xmlns:a16="http://schemas.microsoft.com/office/drawing/2014/main" id="{0ACE3FF0-A384-D248-AE51-991C864334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081580" y="14771688"/>
          <a:ext cx="1469657" cy="809811"/>
        </a:xfrm>
        <a:prstGeom prst="rect">
          <a:avLst/>
        </a:prstGeom>
      </xdr:spPr>
    </xdr:pic>
    <xdr:clientData/>
  </xdr:oneCellAnchor>
  <xdr:twoCellAnchor editAs="oneCell">
    <xdr:from>
      <xdr:col>2</xdr:col>
      <xdr:colOff>149411</xdr:colOff>
      <xdr:row>31</xdr:row>
      <xdr:rowOff>95671</xdr:rowOff>
    </xdr:from>
    <xdr:to>
      <xdr:col>3</xdr:col>
      <xdr:colOff>649941</xdr:colOff>
      <xdr:row>31</xdr:row>
      <xdr:rowOff>964452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1ED79898-20A1-C246-8FD4-4AC9779D24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121646" y="13214024"/>
          <a:ext cx="1329766" cy="868781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127001</xdr:colOff>
      <xdr:row>33</xdr:row>
      <xdr:rowOff>18515</xdr:rowOff>
    </xdr:from>
    <xdr:to>
      <xdr:col>3</xdr:col>
      <xdr:colOff>652182</xdr:colOff>
      <xdr:row>33</xdr:row>
      <xdr:rowOff>960718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A82D2A32-D59B-7E41-833A-394ADFC68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099236" y="15168868"/>
          <a:ext cx="1354417" cy="9422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2D6CB-FA75-F54C-9706-4A32AFB4E6F2}">
  <dimension ref="A2:N39"/>
  <sheetViews>
    <sheetView tabSelected="1" zoomScale="67" zoomScaleNormal="130" workbookViewId="0">
      <selection activeCell="M35" sqref="M35"/>
    </sheetView>
  </sheetViews>
  <sheetFormatPr baseColWidth="10" defaultRowHeight="15.75" x14ac:dyDescent="0.25"/>
  <cols>
    <col min="1" max="1" width="15" customWidth="1"/>
  </cols>
  <sheetData>
    <row r="2" spans="1:14" ht="63" x14ac:dyDescent="0.25">
      <c r="A2" s="2" t="s">
        <v>0</v>
      </c>
      <c r="B2" s="2" t="s">
        <v>1</v>
      </c>
      <c r="C2" s="2" t="s">
        <v>2</v>
      </c>
      <c r="D2" s="2" t="s">
        <v>4</v>
      </c>
      <c r="E2" s="2" t="s">
        <v>9</v>
      </c>
      <c r="F2" s="2" t="s">
        <v>12</v>
      </c>
      <c r="G2" s="2" t="s">
        <v>34</v>
      </c>
      <c r="H2" s="2" t="s">
        <v>36</v>
      </c>
      <c r="I2" s="2" t="s">
        <v>39</v>
      </c>
      <c r="J2" s="2" t="s">
        <v>41</v>
      </c>
    </row>
    <row r="3" spans="1:14" ht="47.25" x14ac:dyDescent="0.25">
      <c r="A3" s="2" t="s">
        <v>7</v>
      </c>
      <c r="B3" s="2" t="s">
        <v>3</v>
      </c>
      <c r="C3" s="2" t="s">
        <v>5</v>
      </c>
      <c r="D3" s="2" t="s">
        <v>31</v>
      </c>
      <c r="E3" s="2" t="s">
        <v>10</v>
      </c>
      <c r="F3" s="2" t="s">
        <v>14</v>
      </c>
      <c r="G3" s="2" t="s">
        <v>35</v>
      </c>
      <c r="H3" s="2" t="s">
        <v>37</v>
      </c>
      <c r="I3" s="2" t="s">
        <v>40</v>
      </c>
      <c r="J3" s="2" t="s">
        <v>42</v>
      </c>
      <c r="K3" s="2"/>
      <c r="L3" s="2"/>
      <c r="M3" s="2"/>
      <c r="N3" s="2"/>
    </row>
    <row r="4" spans="1:14" x14ac:dyDescent="0.25">
      <c r="A4" s="8">
        <v>1</v>
      </c>
      <c r="B4" s="8">
        <v>56</v>
      </c>
      <c r="C4" s="8">
        <v>0</v>
      </c>
      <c r="D4">
        <f>B4-C4</f>
        <v>56</v>
      </c>
      <c r="E4">
        <f>ABS(D4)</f>
        <v>56</v>
      </c>
      <c r="F4">
        <f>E4^2</f>
        <v>3136</v>
      </c>
      <c r="G4" s="6">
        <f>(B4-C4)/B4*100</f>
        <v>100</v>
      </c>
      <c r="H4" s="6">
        <f>ROUND((B4-C4)/B4*100, 0)</f>
        <v>100</v>
      </c>
      <c r="I4" s="6">
        <f>(C4-AVERAGE($B$4:$B$18))^2</f>
        <v>2865.8177777777778</v>
      </c>
      <c r="J4" s="6">
        <f>(B4-AVERAGE($B$4:$B$18))^2</f>
        <v>6.0844444444444541</v>
      </c>
    </row>
    <row r="5" spans="1:14" x14ac:dyDescent="0.25">
      <c r="A5" s="8">
        <f>A4+1</f>
        <v>2</v>
      </c>
      <c r="B5" s="8">
        <v>50</v>
      </c>
      <c r="C5" s="8">
        <v>0</v>
      </c>
      <c r="D5">
        <f t="shared" ref="D5:D18" si="0">B5-C5</f>
        <v>50</v>
      </c>
      <c r="E5">
        <f t="shared" ref="E5:E18" si="1">ABS(D5)</f>
        <v>50</v>
      </c>
      <c r="F5">
        <f t="shared" ref="F5:F18" si="2">E5^2</f>
        <v>2500</v>
      </c>
      <c r="G5" s="6">
        <f t="shared" ref="G5:G18" si="3">(B5-C5)/B5*100</f>
        <v>100</v>
      </c>
      <c r="H5" s="6">
        <f t="shared" ref="H5:H18" si="4">ROUND((B5-C5)/B5*100, 0)</f>
        <v>100</v>
      </c>
      <c r="I5" s="6">
        <f t="shared" ref="I5:I18" si="5">(C5-AVERAGE($B$4:$B$18))^2</f>
        <v>2865.8177777777778</v>
      </c>
      <c r="J5" s="6">
        <f t="shared" ref="J5:J18" si="6">(B5-AVERAGE($B$4:$B$18))^2</f>
        <v>12.484444444444431</v>
      </c>
    </row>
    <row r="6" spans="1:14" x14ac:dyDescent="0.25">
      <c r="A6" s="8">
        <f t="shared" ref="A6:A18" si="7">A5+1</f>
        <v>3</v>
      </c>
      <c r="B6" s="8">
        <v>47</v>
      </c>
      <c r="C6" s="8">
        <v>0</v>
      </c>
      <c r="D6">
        <f t="shared" si="0"/>
        <v>47</v>
      </c>
      <c r="E6">
        <f t="shared" si="1"/>
        <v>47</v>
      </c>
      <c r="F6">
        <f t="shared" si="2"/>
        <v>2209</v>
      </c>
      <c r="G6" s="6">
        <f t="shared" si="3"/>
        <v>100</v>
      </c>
      <c r="H6" s="6">
        <f t="shared" si="4"/>
        <v>100</v>
      </c>
      <c r="I6" s="6">
        <f t="shared" si="5"/>
        <v>2865.8177777777778</v>
      </c>
      <c r="J6" s="6">
        <f t="shared" si="6"/>
        <v>42.684444444444416</v>
      </c>
    </row>
    <row r="7" spans="1:14" x14ac:dyDescent="0.25">
      <c r="A7" s="8">
        <f t="shared" si="7"/>
        <v>4</v>
      </c>
      <c r="B7" s="8">
        <v>51</v>
      </c>
      <c r="C7" s="8">
        <v>51</v>
      </c>
      <c r="D7">
        <f t="shared" si="0"/>
        <v>0</v>
      </c>
      <c r="E7">
        <f t="shared" si="1"/>
        <v>0</v>
      </c>
      <c r="F7">
        <f t="shared" si="2"/>
        <v>0</v>
      </c>
      <c r="G7" s="6">
        <f t="shared" si="3"/>
        <v>0</v>
      </c>
      <c r="H7" s="6">
        <f t="shared" si="4"/>
        <v>0</v>
      </c>
      <c r="I7" s="6">
        <f t="shared" si="5"/>
        <v>6.4177777777777685</v>
      </c>
      <c r="J7" s="6">
        <f t="shared" si="6"/>
        <v>6.4177777777777685</v>
      </c>
    </row>
    <row r="8" spans="1:14" ht="17.100000000000001" customHeight="1" x14ac:dyDescent="0.25">
      <c r="A8" s="8">
        <f t="shared" si="7"/>
        <v>5</v>
      </c>
      <c r="B8" s="8">
        <v>58</v>
      </c>
      <c r="C8" s="8">
        <v>49</v>
      </c>
      <c r="D8">
        <f t="shared" si="0"/>
        <v>9</v>
      </c>
      <c r="E8">
        <f t="shared" si="1"/>
        <v>9</v>
      </c>
      <c r="F8">
        <f t="shared" si="2"/>
        <v>81</v>
      </c>
      <c r="G8" s="6">
        <f t="shared" si="3"/>
        <v>15.517241379310345</v>
      </c>
      <c r="H8" s="6">
        <f t="shared" si="4"/>
        <v>16</v>
      </c>
      <c r="I8" s="6">
        <f t="shared" si="5"/>
        <v>20.551111111111094</v>
      </c>
      <c r="J8" s="6">
        <f t="shared" si="6"/>
        <v>19.951111111111128</v>
      </c>
    </row>
    <row r="9" spans="1:14" x14ac:dyDescent="0.25">
      <c r="A9" s="8">
        <f t="shared" si="7"/>
        <v>6</v>
      </c>
      <c r="B9" s="8">
        <v>62</v>
      </c>
      <c r="C9" s="8">
        <v>52</v>
      </c>
      <c r="D9">
        <f t="shared" si="0"/>
        <v>10</v>
      </c>
      <c r="E9">
        <f t="shared" si="1"/>
        <v>10</v>
      </c>
      <c r="F9">
        <f t="shared" si="2"/>
        <v>100</v>
      </c>
      <c r="G9" s="6">
        <f t="shared" si="3"/>
        <v>16.129032258064516</v>
      </c>
      <c r="H9" s="6">
        <f t="shared" si="4"/>
        <v>16</v>
      </c>
      <c r="I9" s="6">
        <f t="shared" si="5"/>
        <v>2.3511111111111052</v>
      </c>
      <c r="J9" s="6">
        <f t="shared" si="6"/>
        <v>71.68444444444448</v>
      </c>
    </row>
    <row r="10" spans="1:14" x14ac:dyDescent="0.25">
      <c r="A10" s="8">
        <f t="shared" si="7"/>
        <v>7</v>
      </c>
      <c r="B10" s="8">
        <v>55</v>
      </c>
      <c r="C10" s="8">
        <v>57</v>
      </c>
      <c r="D10">
        <f t="shared" si="0"/>
        <v>-2</v>
      </c>
      <c r="E10">
        <f t="shared" si="1"/>
        <v>2</v>
      </c>
      <c r="F10">
        <f t="shared" si="2"/>
        <v>4</v>
      </c>
      <c r="G10" s="6">
        <f t="shared" si="3"/>
        <v>-3.6363636363636362</v>
      </c>
      <c r="H10" s="6">
        <f t="shared" si="4"/>
        <v>-4</v>
      </c>
      <c r="I10" s="6">
        <f t="shared" si="5"/>
        <v>12.017777777777791</v>
      </c>
      <c r="J10" s="6">
        <f t="shared" si="6"/>
        <v>2.1511111111111165</v>
      </c>
    </row>
    <row r="11" spans="1:14" x14ac:dyDescent="0.25">
      <c r="A11" s="8">
        <f t="shared" si="7"/>
        <v>8</v>
      </c>
      <c r="B11" s="8">
        <v>48</v>
      </c>
      <c r="C11" s="8">
        <v>58</v>
      </c>
      <c r="D11">
        <f t="shared" si="0"/>
        <v>-10</v>
      </c>
      <c r="E11">
        <f t="shared" si="1"/>
        <v>10</v>
      </c>
      <c r="F11">
        <f t="shared" si="2"/>
        <v>100</v>
      </c>
      <c r="G11" s="6">
        <f t="shared" si="3"/>
        <v>-20.833333333333336</v>
      </c>
      <c r="H11" s="6">
        <f t="shared" si="4"/>
        <v>-21</v>
      </c>
      <c r="I11" s="6">
        <f>(C11-AVERAGE($B$4:$B$18))^2</f>
        <v>19.951111111111128</v>
      </c>
      <c r="J11" s="6">
        <f>(B11-AVERAGE($B$4:$B$18))^2</f>
        <v>30.617777777777757</v>
      </c>
    </row>
    <row r="12" spans="1:14" x14ac:dyDescent="0.25">
      <c r="A12" s="8">
        <f t="shared" si="7"/>
        <v>9</v>
      </c>
      <c r="B12" s="8">
        <v>39</v>
      </c>
      <c r="C12" s="8">
        <v>55</v>
      </c>
      <c r="D12">
        <f t="shared" si="0"/>
        <v>-16</v>
      </c>
      <c r="E12">
        <f t="shared" si="1"/>
        <v>16</v>
      </c>
      <c r="F12">
        <f t="shared" si="2"/>
        <v>256</v>
      </c>
      <c r="G12" s="6">
        <f t="shared" si="3"/>
        <v>-41.025641025641022</v>
      </c>
      <c r="H12" s="6">
        <f t="shared" si="4"/>
        <v>-41</v>
      </c>
      <c r="I12" s="6">
        <f>(C12-AVERAGE($B$4:$B$18))^2</f>
        <v>2.1511111111111165</v>
      </c>
      <c r="J12" s="6">
        <f t="shared" si="6"/>
        <v>211.21777777777771</v>
      </c>
    </row>
    <row r="13" spans="1:14" x14ac:dyDescent="0.25">
      <c r="A13" s="8">
        <f t="shared" si="7"/>
        <v>10</v>
      </c>
      <c r="B13" s="8">
        <v>44</v>
      </c>
      <c r="C13" s="8">
        <v>47</v>
      </c>
      <c r="D13">
        <f t="shared" si="0"/>
        <v>-3</v>
      </c>
      <c r="E13">
        <f t="shared" si="1"/>
        <v>3</v>
      </c>
      <c r="F13">
        <f t="shared" si="2"/>
        <v>9</v>
      </c>
      <c r="G13" s="6">
        <f t="shared" si="3"/>
        <v>-6.8181818181818175</v>
      </c>
      <c r="H13" s="6">
        <f t="shared" si="4"/>
        <v>-7</v>
      </c>
      <c r="I13" s="6">
        <f>(C13-AVERAGE($B$4:$B$18))^2</f>
        <v>42.684444444444416</v>
      </c>
      <c r="J13" s="6">
        <f t="shared" si="6"/>
        <v>90.884444444444412</v>
      </c>
    </row>
    <row r="14" spans="1:14" x14ac:dyDescent="0.25">
      <c r="A14" s="8">
        <f t="shared" si="7"/>
        <v>11</v>
      </c>
      <c r="B14" s="8">
        <v>49</v>
      </c>
      <c r="C14" s="8">
        <v>44</v>
      </c>
      <c r="D14">
        <f t="shared" si="0"/>
        <v>5</v>
      </c>
      <c r="E14">
        <f t="shared" si="1"/>
        <v>5</v>
      </c>
      <c r="F14">
        <f t="shared" si="2"/>
        <v>25</v>
      </c>
      <c r="G14" s="6">
        <f t="shared" si="3"/>
        <v>10.204081632653061</v>
      </c>
      <c r="H14" s="6">
        <f t="shared" si="4"/>
        <v>10</v>
      </c>
      <c r="I14" s="6">
        <f t="shared" si="5"/>
        <v>90.884444444444412</v>
      </c>
      <c r="J14" s="6">
        <f t="shared" si="6"/>
        <v>20.551111111111094</v>
      </c>
    </row>
    <row r="15" spans="1:14" x14ac:dyDescent="0.25">
      <c r="A15" s="8">
        <f t="shared" si="7"/>
        <v>12</v>
      </c>
      <c r="B15" s="8">
        <v>55</v>
      </c>
      <c r="C15" s="8">
        <v>44</v>
      </c>
      <c r="D15">
        <f t="shared" si="0"/>
        <v>11</v>
      </c>
      <c r="E15">
        <f t="shared" si="1"/>
        <v>11</v>
      </c>
      <c r="F15">
        <f t="shared" si="2"/>
        <v>121</v>
      </c>
      <c r="G15" s="6">
        <f t="shared" si="3"/>
        <v>20</v>
      </c>
      <c r="H15" s="6">
        <f t="shared" si="4"/>
        <v>20</v>
      </c>
      <c r="I15" s="6">
        <f t="shared" si="5"/>
        <v>90.884444444444412</v>
      </c>
      <c r="J15" s="6">
        <f t="shared" si="6"/>
        <v>2.1511111111111165</v>
      </c>
    </row>
    <row r="16" spans="1:14" x14ac:dyDescent="0.25">
      <c r="A16" s="8">
        <f t="shared" si="7"/>
        <v>13</v>
      </c>
      <c r="B16" s="8">
        <v>61</v>
      </c>
      <c r="C16" s="8">
        <v>49</v>
      </c>
      <c r="D16">
        <f t="shared" si="0"/>
        <v>12</v>
      </c>
      <c r="E16">
        <f t="shared" si="1"/>
        <v>12</v>
      </c>
      <c r="F16">
        <f t="shared" si="2"/>
        <v>144</v>
      </c>
      <c r="G16" s="6">
        <f t="shared" si="3"/>
        <v>19.672131147540984</v>
      </c>
      <c r="H16" s="6">
        <f t="shared" si="4"/>
        <v>20</v>
      </c>
      <c r="I16" s="6">
        <f t="shared" si="5"/>
        <v>20.551111111111094</v>
      </c>
      <c r="J16" s="6">
        <f t="shared" si="6"/>
        <v>55.751111111111136</v>
      </c>
    </row>
    <row r="17" spans="1:10" x14ac:dyDescent="0.25">
      <c r="A17" s="8">
        <f t="shared" si="7"/>
        <v>14</v>
      </c>
      <c r="B17" s="8">
        <v>70</v>
      </c>
      <c r="C17" s="8">
        <v>55</v>
      </c>
      <c r="D17">
        <f t="shared" si="0"/>
        <v>15</v>
      </c>
      <c r="E17">
        <f t="shared" si="1"/>
        <v>15</v>
      </c>
      <c r="F17">
        <f t="shared" si="2"/>
        <v>225</v>
      </c>
      <c r="G17" s="6">
        <f t="shared" si="3"/>
        <v>21.428571428571427</v>
      </c>
      <c r="H17" s="6">
        <f t="shared" si="4"/>
        <v>21</v>
      </c>
      <c r="I17" s="6">
        <f t="shared" si="5"/>
        <v>2.1511111111111165</v>
      </c>
      <c r="J17" s="6">
        <f t="shared" si="6"/>
        <v>271.15111111111116</v>
      </c>
    </row>
    <row r="18" spans="1:10" x14ac:dyDescent="0.25">
      <c r="A18" s="8">
        <f t="shared" si="7"/>
        <v>15</v>
      </c>
      <c r="B18" s="8">
        <v>58</v>
      </c>
      <c r="C18" s="8">
        <v>62</v>
      </c>
      <c r="D18">
        <f t="shared" si="0"/>
        <v>-4</v>
      </c>
      <c r="E18">
        <f t="shared" si="1"/>
        <v>4</v>
      </c>
      <c r="F18">
        <f t="shared" si="2"/>
        <v>16</v>
      </c>
      <c r="G18" s="6">
        <f t="shared" si="3"/>
        <v>-6.8965517241379306</v>
      </c>
      <c r="H18" s="6">
        <f t="shared" si="4"/>
        <v>-7</v>
      </c>
      <c r="I18" s="6">
        <f t="shared" si="5"/>
        <v>71.68444444444448</v>
      </c>
      <c r="J18" s="6">
        <f t="shared" si="6"/>
        <v>19.951111111111128</v>
      </c>
    </row>
    <row r="19" spans="1:10" x14ac:dyDescent="0.25">
      <c r="G19" s="6"/>
    </row>
    <row r="20" spans="1:10" x14ac:dyDescent="0.25">
      <c r="A20" s="1" t="s">
        <v>6</v>
      </c>
      <c r="D20">
        <f t="shared" ref="D20:J20" si="8">SUM(D4:D18)</f>
        <v>180</v>
      </c>
      <c r="E20">
        <f t="shared" si="8"/>
        <v>250</v>
      </c>
      <c r="F20">
        <f t="shared" si="8"/>
        <v>8926</v>
      </c>
      <c r="G20" s="6">
        <f>SUM(G4:G18)</f>
        <v>323.74098630848266</v>
      </c>
      <c r="H20" s="6">
        <f>SUM(H4:H18)</f>
        <v>323</v>
      </c>
      <c r="I20" s="6">
        <f t="shared" si="8"/>
        <v>8979.7333333333336</v>
      </c>
      <c r="J20" s="6">
        <f t="shared" si="8"/>
        <v>863.73333333333335</v>
      </c>
    </row>
    <row r="21" spans="1:10" x14ac:dyDescent="0.25">
      <c r="A21" s="1" t="s">
        <v>38</v>
      </c>
      <c r="B21">
        <f>AVERAGE(B4:B18)</f>
        <v>53.533333333333331</v>
      </c>
      <c r="G21" s="6"/>
    </row>
    <row r="22" spans="1:10" x14ac:dyDescent="0.25">
      <c r="A22" s="1" t="s">
        <v>43</v>
      </c>
      <c r="B22">
        <f>COUNT(A4:A18)</f>
        <v>15</v>
      </c>
      <c r="G22" s="6"/>
    </row>
    <row r="23" spans="1:10" ht="39.950000000000003" customHeight="1" x14ac:dyDescent="0.25">
      <c r="A23" s="10" t="s">
        <v>17</v>
      </c>
      <c r="B23" s="10"/>
      <c r="C23" s="10"/>
      <c r="D23" s="10"/>
    </row>
    <row r="24" spans="1:10" s="3" customFormat="1" ht="80.099999999999994" customHeight="1" x14ac:dyDescent="0.25">
      <c r="A24" s="3" t="s">
        <v>8</v>
      </c>
      <c r="B24" s="3">
        <f>D20/$B$22</f>
        <v>12</v>
      </c>
      <c r="C24" s="9"/>
      <c r="D24" s="9"/>
    </row>
    <row r="25" spans="1:10" s="3" customFormat="1" ht="80.099999999999994" customHeight="1" x14ac:dyDescent="0.25">
      <c r="A25" s="3" t="s">
        <v>11</v>
      </c>
      <c r="B25" s="4">
        <f>E20/$B$22</f>
        <v>16.666666666666668</v>
      </c>
      <c r="C25" s="9"/>
      <c r="D25" s="9"/>
      <c r="E25" s="7" t="s">
        <v>18</v>
      </c>
    </row>
    <row r="26" spans="1:10" s="5" customFormat="1" ht="80.099999999999994" customHeight="1" x14ac:dyDescent="0.25">
      <c r="A26" s="7" t="s">
        <v>19</v>
      </c>
      <c r="B26" s="4">
        <f>1.25*B25</f>
        <v>20.833333333333336</v>
      </c>
      <c r="C26" s="9"/>
      <c r="D26" s="9"/>
      <c r="E26" s="7" t="s">
        <v>20</v>
      </c>
      <c r="F26" s="5">
        <v>3.75</v>
      </c>
    </row>
    <row r="27" spans="1:10" s="3" customFormat="1" ht="80.099999999999994" customHeight="1" x14ac:dyDescent="0.25">
      <c r="A27" s="3" t="s">
        <v>13</v>
      </c>
      <c r="B27" s="4">
        <f>F20/B22</f>
        <v>595.06666666666672</v>
      </c>
      <c r="C27" s="9"/>
      <c r="D27" s="9"/>
      <c r="E27" s="7" t="s">
        <v>21</v>
      </c>
      <c r="F27" s="3" t="s">
        <v>44</v>
      </c>
    </row>
    <row r="28" spans="1:10" s="3" customFormat="1" ht="80.099999999999994" customHeight="1" x14ac:dyDescent="0.25">
      <c r="A28" s="3" t="s">
        <v>15</v>
      </c>
      <c r="B28" s="4">
        <f>SQRT(B27)</f>
        <v>24.393988330460985</v>
      </c>
      <c r="C28" s="9"/>
      <c r="D28" s="9"/>
      <c r="E28" s="7" t="s">
        <v>22</v>
      </c>
      <c r="F28" s="3" t="s">
        <v>45</v>
      </c>
    </row>
    <row r="29" spans="1:10" s="5" customFormat="1" ht="80.099999999999994" customHeight="1" x14ac:dyDescent="0.25">
      <c r="A29" s="5" t="s">
        <v>24</v>
      </c>
      <c r="B29" s="4">
        <f>B28*EXP(2*1/B22)</f>
        <v>27.873322688970021</v>
      </c>
      <c r="C29" s="9"/>
      <c r="D29" s="9"/>
      <c r="E29" s="7" t="s">
        <v>23</v>
      </c>
      <c r="F29" s="5" t="s">
        <v>46</v>
      </c>
    </row>
    <row r="30" spans="1:10" s="5" customFormat="1" ht="80.099999999999994" customHeight="1" x14ac:dyDescent="0.25">
      <c r="B30" s="4"/>
      <c r="E30" s="7"/>
    </row>
    <row r="31" spans="1:10" s="5" customFormat="1" ht="47.1" customHeight="1" x14ac:dyDescent="0.25">
      <c r="A31" s="10" t="s">
        <v>25</v>
      </c>
      <c r="B31" s="10"/>
      <c r="C31" s="10"/>
      <c r="D31" s="10"/>
      <c r="E31" s="7"/>
      <c r="G31" s="7" t="s">
        <v>32</v>
      </c>
      <c r="H31" s="5" t="s">
        <v>33</v>
      </c>
    </row>
    <row r="32" spans="1:10" s="3" customFormat="1" ht="80.099999999999994" customHeight="1" x14ac:dyDescent="0.25">
      <c r="A32" s="3" t="s">
        <v>26</v>
      </c>
      <c r="B32" s="4">
        <f>G20/B22/100</f>
        <v>0.21582732420565509</v>
      </c>
      <c r="C32" s="9"/>
      <c r="D32" s="9"/>
      <c r="E32" s="7" t="s">
        <v>28</v>
      </c>
      <c r="G32" s="3">
        <v>19</v>
      </c>
      <c r="H32" s="3">
        <v>20</v>
      </c>
      <c r="I32" s="3">
        <f>(G32-H32)/G32*100</f>
        <v>-5.2631578947368416</v>
      </c>
    </row>
    <row r="33" spans="1:6" s="3" customFormat="1" ht="80.099999999999994" customHeight="1" x14ac:dyDescent="0.25">
      <c r="A33" s="5" t="s">
        <v>16</v>
      </c>
      <c r="B33" s="4">
        <f>G20/B22</f>
        <v>21.58273242056551</v>
      </c>
      <c r="C33" s="9"/>
      <c r="D33" s="9"/>
      <c r="E33" s="7" t="s">
        <v>29</v>
      </c>
      <c r="F33" s="5"/>
    </row>
    <row r="34" spans="1:6" s="3" customFormat="1" ht="80.099999999999994" customHeight="1" x14ac:dyDescent="0.25">
      <c r="A34" s="3" t="s">
        <v>27</v>
      </c>
      <c r="B34" s="3">
        <f>I20/J20</f>
        <v>10.396418647730782</v>
      </c>
      <c r="C34" s="9"/>
      <c r="D34" s="9"/>
      <c r="E34" s="7" t="s">
        <v>30</v>
      </c>
    </row>
    <row r="35" spans="1:6" ht="80.099999999999994" customHeight="1" x14ac:dyDescent="0.25"/>
    <row r="36" spans="1:6" ht="80.099999999999994" customHeight="1" x14ac:dyDescent="0.25"/>
    <row r="37" spans="1:6" ht="80.099999999999994" customHeight="1" x14ac:dyDescent="0.25"/>
    <row r="39" spans="1:6" x14ac:dyDescent="0.25">
      <c r="D39" s="1"/>
    </row>
  </sheetData>
  <mergeCells count="11">
    <mergeCell ref="C34:D34"/>
    <mergeCell ref="A23:D23"/>
    <mergeCell ref="C26:D26"/>
    <mergeCell ref="C29:D29"/>
    <mergeCell ref="A31:D31"/>
    <mergeCell ref="C33:D33"/>
    <mergeCell ref="C24:D24"/>
    <mergeCell ref="C25:D25"/>
    <mergeCell ref="C27:D27"/>
    <mergeCell ref="C28:D28"/>
    <mergeCell ref="C32:D3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tzoyectzin</dc:creator>
  <cp:lastModifiedBy>Emiliano Vivas Rodríguez</cp:lastModifiedBy>
  <dcterms:created xsi:type="dcterms:W3CDTF">2021-08-30T22:19:30Z</dcterms:created>
  <dcterms:modified xsi:type="dcterms:W3CDTF">2022-06-01T20:19:22Z</dcterms:modified>
</cp:coreProperties>
</file>