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workbookProtection workbookPassword="CC1F" lockStructure="1"/>
  <bookViews>
    <workbookView xWindow="0" yWindow="0" windowWidth="16815" windowHeight="7530"/>
  </bookViews>
  <sheets>
    <sheet name="COG-F-009" sheetId="2" r:id="rId1"/>
    <sheet name="COP-F-003" sheetId="5" state="hidden" r:id="rId2"/>
    <sheet name="Puntajes" sheetId="7" state="hidden" r:id="rId3"/>
    <sheet name="Datos" sheetId="4" state="hidden" r:id="rId4"/>
  </sheets>
  <definedNames>
    <definedName name="_xlnm._FilterDatabase" localSheetId="1" hidden="1">'COP-F-003'!$B$31:$H$74</definedName>
    <definedName name="_xlnm.Print_Area" localSheetId="0">'COG-F-009'!$A$1:$G$40</definedName>
    <definedName name="_xlnm.Print_Area" localSheetId="1">'COP-F-003'!$A$1:$H$74</definedName>
    <definedName name="_xlnm.Print_Titles" localSheetId="0">'COG-F-009'!$1:$9</definedName>
  </definedNames>
  <calcPr calcId="145621"/>
</workbook>
</file>

<file path=xl/calcChain.xml><?xml version="1.0" encoding="utf-8"?>
<calcChain xmlns="http://schemas.openxmlformats.org/spreadsheetml/2006/main">
  <c r="N13" i="7" l="1"/>
  <c r="M13" i="7"/>
  <c r="L13" i="7"/>
  <c r="K13" i="7"/>
  <c r="J13" i="7"/>
  <c r="I13" i="7"/>
  <c r="H13" i="7"/>
  <c r="G13" i="7"/>
  <c r="N9" i="7"/>
  <c r="M9" i="7"/>
  <c r="L9" i="7"/>
  <c r="K9" i="7"/>
  <c r="J9" i="7"/>
  <c r="I9" i="7"/>
  <c r="H9" i="7"/>
  <c r="G9" i="7"/>
  <c r="F13" i="7"/>
  <c r="F9" i="7"/>
  <c r="G34" i="5"/>
  <c r="H34" i="5" s="1"/>
  <c r="C70" i="5" l="1"/>
  <c r="C18" i="5" l="1"/>
  <c r="C17" i="5"/>
  <c r="D8" i="5" l="1"/>
  <c r="E17" i="5" s="1"/>
  <c r="D9" i="5"/>
  <c r="E18" i="5" l="1"/>
  <c r="E70" i="5"/>
  <c r="E56" i="5"/>
  <c r="E42" i="5"/>
  <c r="E39" i="5"/>
  <c r="E50" i="5"/>
  <c r="E34" i="5"/>
  <c r="E47" i="5"/>
  <c r="E65" i="5"/>
  <c r="E53" i="5"/>
  <c r="E62" i="5"/>
  <c r="E59" i="5"/>
  <c r="D6" i="5"/>
  <c r="D7" i="5"/>
  <c r="F46" i="5" l="1"/>
  <c r="F18" i="5" s="1"/>
  <c r="F33" i="5"/>
  <c r="F17" i="5" s="1"/>
  <c r="F20" i="5" l="1"/>
  <c r="G39" i="5"/>
  <c r="H39" i="5" l="1"/>
  <c r="G56" i="5"/>
  <c r="H56" i="5" s="1"/>
  <c r="G53" i="5"/>
  <c r="H53" i="5" s="1"/>
  <c r="G50" i="5"/>
  <c r="H50" i="5" s="1"/>
  <c r="G47" i="5"/>
  <c r="H47" i="5" s="1"/>
  <c r="G70" i="5"/>
  <c r="H70" i="5" s="1"/>
  <c r="G65" i="5"/>
  <c r="H65" i="5" s="1"/>
  <c r="G62" i="5"/>
  <c r="H62" i="5" s="1"/>
  <c r="G59" i="5"/>
  <c r="H59" i="5" s="1"/>
  <c r="G42" i="5"/>
  <c r="H42" i="5" s="1"/>
  <c r="H46" i="5" l="1"/>
  <c r="G18" i="5" s="1"/>
  <c r="H18" i="5" s="1"/>
  <c r="H33" i="5"/>
  <c r="G17" i="5" l="1"/>
  <c r="G20" i="5" s="1"/>
  <c r="H17" i="5" l="1"/>
  <c r="H20" i="5" s="1"/>
  <c r="G13" i="5"/>
  <c r="G14" i="5" l="1"/>
</calcChain>
</file>

<file path=xl/sharedStrings.xml><?xml version="1.0" encoding="utf-8"?>
<sst xmlns="http://schemas.openxmlformats.org/spreadsheetml/2006/main" count="254" uniqueCount="135">
  <si>
    <t>RAZÓN SOCIAL:</t>
  </si>
  <si>
    <t>RUC :</t>
  </si>
  <si>
    <t>NO</t>
  </si>
  <si>
    <t>SI</t>
  </si>
  <si>
    <t>SUNAT</t>
  </si>
  <si>
    <t>ESSALUD</t>
  </si>
  <si>
    <t>AFP / ONP</t>
  </si>
  <si>
    <t>PLANILLA DEL PERSONAL</t>
  </si>
  <si>
    <t>ACTIVIDAD HOMOLOGADA:</t>
  </si>
  <si>
    <t>Revisar en SUNAT (www.sunat.gob.pe/cl-ti-itmrconsruc/jcrS00Alias)</t>
  </si>
  <si>
    <t>Estado del Contribuyente</t>
  </si>
  <si>
    <t>Condición del contribuyente</t>
  </si>
  <si>
    <t>Deuda coactiva</t>
  </si>
  <si>
    <t>Omisiones tributarias</t>
  </si>
  <si>
    <t>Activo</t>
  </si>
  <si>
    <t>Baja de oficio</t>
  </si>
  <si>
    <t xml:space="preserve">Habido </t>
  </si>
  <si>
    <t>No habido</t>
  </si>
  <si>
    <t>Sin deuda vigente</t>
  </si>
  <si>
    <t>Con deuda vigente</t>
  </si>
  <si>
    <t>Sin omisión tributaria</t>
  </si>
  <si>
    <t>Con omisión tributaria</t>
  </si>
  <si>
    <t>Fecha de inicio de actividades</t>
  </si>
  <si>
    <t>Evaluación Sentinel de Empresa</t>
  </si>
  <si>
    <t>Alto riesgo / Deudas con atraso significativo</t>
  </si>
  <si>
    <t>Mediano riesgo / Deudas con poco atraso</t>
  </si>
  <si>
    <t>Mínimo riesgo / Sin deudas vencidas</t>
  </si>
  <si>
    <t>Bajo riesgo / No reporta información de deudas</t>
  </si>
  <si>
    <t>Industrias pequeñas y otras empresas</t>
  </si>
  <si>
    <t>Industrias medianas</t>
  </si>
  <si>
    <t>Industrias grandes</t>
  </si>
  <si>
    <t>Industrias grandes, de energía y minería</t>
  </si>
  <si>
    <t>Principales Clientes</t>
  </si>
  <si>
    <t xml:space="preserve"> Detalle de Vencidos (Según Sentinel)</t>
  </si>
  <si>
    <t>CONFIRMACIÓN</t>
  </si>
  <si>
    <t>No aplica</t>
  </si>
  <si>
    <t>No lleva estadísticas de seguridad</t>
  </si>
  <si>
    <t>No lleva control de accidentes</t>
  </si>
  <si>
    <t>Ratio de accidentabilidad &gt; 1</t>
  </si>
  <si>
    <t>Ratio de accidentabilidad &lt; 1 (Exsa)</t>
  </si>
  <si>
    <t>Estadísticas de Seguridad</t>
  </si>
  <si>
    <t>CALIFICACIÓN DE PROVEEDORES</t>
  </si>
  <si>
    <t>COP-F-003</t>
  </si>
  <si>
    <t>Edición 002</t>
  </si>
  <si>
    <t>Proveedor Exsa E</t>
  </si>
  <si>
    <t>Proveedor Exsa D</t>
  </si>
  <si>
    <t>&lt;</t>
  </si>
  <si>
    <t>Proveedor Exsa C</t>
  </si>
  <si>
    <t>Proveedor Exsa B</t>
  </si>
  <si>
    <t>Proveedor Exsa A</t>
  </si>
  <si>
    <t>&gt;=</t>
  </si>
  <si>
    <t>Item</t>
  </si>
  <si>
    <t>Factores</t>
  </si>
  <si>
    <t>Puntajes</t>
  </si>
  <si>
    <t>PROVEEDOR</t>
  </si>
  <si>
    <t>Datos</t>
  </si>
  <si>
    <t>Edad de la empresa (Años)</t>
  </si>
  <si>
    <t>Puntaje Total</t>
  </si>
  <si>
    <t>Resultado</t>
  </si>
  <si>
    <t>Deuda con ESSALUD</t>
  </si>
  <si>
    <t>Deuda con SUNAT</t>
  </si>
  <si>
    <t>Deuda con AFP / ONP</t>
  </si>
  <si>
    <t>Deuda de planilla de personal</t>
  </si>
  <si>
    <t>Si</t>
  </si>
  <si>
    <t>No</t>
  </si>
  <si>
    <t>COMERCIAL</t>
  </si>
  <si>
    <t>CUMPLIMIENTO DE OBLIGACIONES LEGALES</t>
  </si>
  <si>
    <t>I</t>
  </si>
  <si>
    <t>II</t>
  </si>
  <si>
    <t>I. COMERCIAL</t>
  </si>
  <si>
    <t>Vigente desde: 01-Agosto-2016</t>
  </si>
  <si>
    <t>Homologación certificada</t>
  </si>
  <si>
    <t>A (95-100)</t>
  </si>
  <si>
    <t>B (85-95)</t>
  </si>
  <si>
    <t>C (70-85)</t>
  </si>
  <si>
    <t>D (50-70)</t>
  </si>
  <si>
    <t>E (&lt;50)</t>
  </si>
  <si>
    <t>RESULTADO</t>
  </si>
  <si>
    <t>ANÁLISIS</t>
  </si>
  <si>
    <t>Puntaje</t>
  </si>
  <si>
    <t>Puntaje Máximo</t>
  </si>
  <si>
    <t>Puntaje Obtenido</t>
  </si>
  <si>
    <t>Aspecto</t>
  </si>
  <si>
    <t>ACTIVIDAD HOMOLOGADOA</t>
  </si>
  <si>
    <t>Materias primas críticas (Fabricación)</t>
  </si>
  <si>
    <t>Materias primas no críticas (Comercialización)</t>
  </si>
  <si>
    <t>Suministros no críticos (Comercialización)</t>
  </si>
  <si>
    <t>Servicios Comercio exterior (Comex)</t>
  </si>
  <si>
    <t xml:space="preserve">Transportistas </t>
  </si>
  <si>
    <t>DESCRIPCIÓN DE ACTIVIDAD HOMOLOGADA:</t>
  </si>
  <si>
    <t>DESCRIPCIÓN DE ACTIVIDAD:</t>
  </si>
  <si>
    <t>Suministros críticos (Fabricación)</t>
  </si>
  <si>
    <t>Peso</t>
  </si>
  <si>
    <t>Columna (Artificio)</t>
  </si>
  <si>
    <t>Cumplimiento (%)</t>
  </si>
  <si>
    <t>LEYENDA</t>
  </si>
  <si>
    <t>Comentarios (obligatorio en caso SI)</t>
  </si>
  <si>
    <t>PUNTAJES</t>
  </si>
  <si>
    <t xml:space="preserve">                                                              ACTIVIDAD HOMOLOGADA
                       ASPECTOS </t>
  </si>
  <si>
    <t>ITEM</t>
  </si>
  <si>
    <t>Evaluación Sentinel de Empresas relacionadas</t>
  </si>
  <si>
    <t xml:space="preserve">¿ La empresa tiene deudas vencidas? (Cuando sea aplicable). </t>
  </si>
  <si>
    <t>Servicios críticos (Proyectos Sive´s)</t>
  </si>
  <si>
    <t>Servicios críticos (Mantenimiento)</t>
  </si>
  <si>
    <t>lo mande a puntaje cero</t>
  </si>
  <si>
    <t>si</t>
  </si>
  <si>
    <t>No presenta</t>
  </si>
  <si>
    <t>Presenta firmada</t>
  </si>
  <si>
    <t>Presenta</t>
  </si>
  <si>
    <t>Evaluación Sentinel de Empresa (Menores a S/. 5,000 o subsanados = A)</t>
  </si>
  <si>
    <t>Servicios no críticos (Administrativos-Campo)</t>
  </si>
  <si>
    <t>Servicios no críticos (Administrativos-Gabinete)</t>
  </si>
  <si>
    <t>Servicios críticos (Proyectos Planta)</t>
  </si>
  <si>
    <t>Propio</t>
  </si>
  <si>
    <t>Alquilado</t>
  </si>
  <si>
    <t>situacion instalaciones</t>
  </si>
  <si>
    <t>SISTEMA GESTION DE CALIDAD (PROCEDIMIENTO, MANUAL, POLITICA)</t>
  </si>
  <si>
    <t>Persona Natural</t>
  </si>
  <si>
    <t>Suspensión temporal</t>
  </si>
  <si>
    <t>abcde</t>
  </si>
  <si>
    <t>REPRESENTANTE LEGAL</t>
  </si>
  <si>
    <t>Nombre completo</t>
  </si>
  <si>
    <t>DNI</t>
  </si>
  <si>
    <r>
      <t xml:space="preserve">Adjuntar Vigencia Poder del Representante Legal (Antigüedad no mayor a 30 días) - </t>
    </r>
    <r>
      <rPr>
        <b/>
        <sz val="11"/>
        <color theme="1"/>
        <rFont val="Calibri"/>
        <family val="2"/>
        <scheme val="minor"/>
      </rPr>
      <t>OBLIGATORIO</t>
    </r>
  </si>
  <si>
    <t>Domicilio Legal</t>
  </si>
  <si>
    <t>II. LEGAL</t>
  </si>
  <si>
    <t>Edición 001</t>
  </si>
  <si>
    <t>Vigente desde: 23-01-2017</t>
  </si>
  <si>
    <t>COP-F-092</t>
  </si>
  <si>
    <t>LEGAL</t>
  </si>
  <si>
    <t>FECHA DE HOMOLOGACIÓN:</t>
  </si>
  <si>
    <t>HOMOLOGACIÓN DE PROVEEDOR TIPO E1</t>
  </si>
  <si>
    <t>COG-F-009</t>
  </si>
  <si>
    <t>INFORMACIÓN DE PROVEEDOR PARA HOMOLOGACIÓN TIPO E1</t>
  </si>
  <si>
    <t>COMPRAS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</si>
</sst>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</cellStyleXfs>
  <cellXfs count="181">
    <xf numFmtId="0" fontId="0" fillId="0" borderId="0" xfId="0"/>
    <xf numFmtId="0" fontId="0" fillId="2" borderId="0" xfId="0" applyFill="1"/>
    <xf numFmtId="0" fontId="0" fillId="2" borderId="0" xfId="0" applyFont="1" applyFill="1" applyProtection="1"/>
    <xf numFmtId="0" fontId="0" fillId="2" borderId="0" xfId="0" applyFont="1" applyFill="1" applyBorder="1" applyProtection="1"/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Alignment="1" applyProtection="1">
      <alignment horizontal="left" vertical="center"/>
    </xf>
    <xf numFmtId="0" fontId="0" fillId="2" borderId="0" xfId="0" applyFont="1" applyFill="1" applyBorder="1" applyAlignment="1" applyProtection="1">
      <alignment vertical="center"/>
    </xf>
    <xf numFmtId="0" fontId="0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1" xfId="0" applyFont="1" applyFill="1" applyBorder="1" applyAlignment="1" applyProtection="1">
      <alignment horizontal="left" vertical="center"/>
    </xf>
    <xf numFmtId="0" fontId="0" fillId="2" borderId="1" xfId="0" applyFont="1" applyFill="1" applyBorder="1" applyProtection="1"/>
    <xf numFmtId="164" fontId="0" fillId="2" borderId="1" xfId="0" applyNumberFormat="1" applyFont="1" applyFill="1" applyBorder="1" applyAlignment="1" applyProtection="1">
      <alignment horizontal="left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3" fontId="0" fillId="2" borderId="0" xfId="0" applyNumberFormat="1" applyFont="1" applyFill="1" applyBorder="1" applyAlignment="1" applyProtection="1">
      <alignment horizontal="center" vertical="center"/>
    </xf>
    <xf numFmtId="0" fontId="5" fillId="5" borderId="0" xfId="0" applyFont="1" applyFill="1" applyAlignment="1" applyProtection="1">
      <alignment horizontal="left" vertical="center" wrapText="1"/>
    </xf>
    <xf numFmtId="0" fontId="5" fillId="4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0" fillId="2" borderId="0" xfId="0" applyFont="1" applyFill="1"/>
    <xf numFmtId="3" fontId="0" fillId="2" borderId="6" xfId="0" applyNumberFormat="1" applyFont="1" applyFill="1" applyBorder="1" applyAlignment="1">
      <alignment horizontal="left" vertical="center" wrapText="1"/>
    </xf>
    <xf numFmtId="3" fontId="0" fillId="2" borderId="7" xfId="0" applyNumberFormat="1" applyFont="1" applyFill="1" applyBorder="1" applyAlignment="1">
      <alignment horizontal="left" vertical="center" wrapText="1"/>
    </xf>
    <xf numFmtId="3" fontId="0" fillId="2" borderId="8" xfId="0" applyNumberFormat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14" fontId="0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/>
    <xf numFmtId="0" fontId="2" fillId="0" borderId="0" xfId="0" applyFont="1" applyProtection="1"/>
    <xf numFmtId="0" fontId="2" fillId="0" borderId="23" xfId="0" applyFont="1" applyBorder="1" applyAlignment="1" applyProtection="1"/>
    <xf numFmtId="0" fontId="2" fillId="0" borderId="25" xfId="0" applyFont="1" applyBorder="1" applyAlignment="1" applyProtection="1"/>
    <xf numFmtId="0" fontId="2" fillId="2" borderId="0" xfId="2" applyFont="1" applyFill="1" applyProtection="1"/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6" borderId="1" xfId="2" applyFont="1" applyFill="1" applyBorder="1" applyAlignment="1" applyProtection="1">
      <alignment horizontal="center" vertical="center" wrapText="1"/>
    </xf>
    <xf numFmtId="0" fontId="2" fillId="6" borderId="1" xfId="2" applyFont="1" applyFill="1" applyBorder="1" applyAlignment="1" applyProtection="1">
      <alignment horizontal="left" vertical="center" wrapText="1"/>
    </xf>
    <xf numFmtId="9" fontId="2" fillId="6" borderId="1" xfId="1" applyFont="1" applyFill="1" applyBorder="1" applyAlignment="1" applyProtection="1">
      <alignment horizontal="center" vertical="center" wrapText="1"/>
    </xf>
    <xf numFmtId="0" fontId="2" fillId="2" borderId="1" xfId="2" applyFont="1" applyFill="1" applyBorder="1" applyAlignment="1" applyProtection="1">
      <alignment horizontal="center" vertical="center" wrapText="1"/>
    </xf>
    <xf numFmtId="0" fontId="2" fillId="2" borderId="1" xfId="2" applyFont="1" applyFill="1" applyBorder="1" applyAlignment="1" applyProtection="1">
      <alignment horizontal="left" vertical="center"/>
    </xf>
    <xf numFmtId="9" fontId="2" fillId="2" borderId="1" xfId="1" applyFont="1" applyFill="1" applyBorder="1" applyAlignment="1" applyProtection="1">
      <alignment horizontal="center" vertical="center"/>
    </xf>
    <xf numFmtId="0" fontId="2" fillId="2" borderId="0" xfId="2" applyFont="1" applyFill="1" applyBorder="1" applyProtection="1"/>
    <xf numFmtId="0" fontId="2" fillId="2" borderId="0" xfId="2" applyFont="1" applyFill="1" applyAlignment="1" applyProtection="1">
      <alignment horizontal="center" vertical="center"/>
    </xf>
    <xf numFmtId="0" fontId="3" fillId="2" borderId="1" xfId="2" applyFont="1" applyFill="1" applyBorder="1" applyAlignment="1" applyProtection="1">
      <alignment horizontal="center" vertical="center"/>
    </xf>
    <xf numFmtId="0" fontId="3" fillId="2" borderId="0" xfId="2" applyFont="1" applyFill="1" applyBorder="1" applyAlignment="1" applyProtection="1">
      <alignment horizontal="center" vertical="center"/>
    </xf>
    <xf numFmtId="0" fontId="2" fillId="2" borderId="0" xfId="2" applyFont="1" applyFill="1" applyBorder="1" applyAlignment="1" applyProtection="1">
      <alignment horizontal="left"/>
    </xf>
    <xf numFmtId="0" fontId="3" fillId="2" borderId="0" xfId="2" applyFont="1" applyFill="1" applyBorder="1" applyAlignment="1" applyProtection="1">
      <alignment horizontal="left"/>
    </xf>
    <xf numFmtId="0" fontId="3" fillId="2" borderId="0" xfId="2" applyFont="1" applyFill="1" applyBorder="1" applyProtection="1"/>
    <xf numFmtId="0" fontId="2" fillId="2" borderId="1" xfId="2" applyFont="1" applyFill="1" applyBorder="1" applyAlignment="1" applyProtection="1"/>
    <xf numFmtId="0" fontId="2" fillId="2" borderId="1" xfId="2" applyFont="1" applyFill="1" applyBorder="1" applyAlignment="1" applyProtection="1">
      <alignment horizontal="center"/>
    </xf>
    <xf numFmtId="9" fontId="2" fillId="2" borderId="1" xfId="1" applyFont="1" applyFill="1" applyBorder="1" applyAlignment="1" applyProtection="1">
      <alignment horizontal="center" vertical="center" wrapText="1"/>
    </xf>
    <xf numFmtId="1" fontId="2" fillId="2" borderId="1" xfId="2" applyNumberFormat="1" applyFont="1" applyFill="1" applyBorder="1" applyAlignment="1" applyProtection="1">
      <alignment horizontal="center" vertical="center" wrapText="1"/>
    </xf>
    <xf numFmtId="1" fontId="2" fillId="2" borderId="1" xfId="2" applyNumberFormat="1" applyFont="1" applyFill="1" applyBorder="1" applyAlignment="1" applyProtection="1">
      <alignment horizontal="center" vertical="center"/>
    </xf>
    <xf numFmtId="0" fontId="2" fillId="2" borderId="0" xfId="2" applyFont="1" applyFill="1" applyBorder="1" applyAlignment="1" applyProtection="1">
      <alignment horizontal="center" vertical="center" wrapText="1"/>
    </xf>
    <xf numFmtId="0" fontId="2" fillId="2" borderId="0" xfId="2" applyFont="1" applyFill="1" applyBorder="1" applyAlignment="1" applyProtection="1">
      <alignment horizontal="left" vertical="center" wrapText="1"/>
    </xf>
    <xf numFmtId="9" fontId="2" fillId="2" borderId="0" xfId="1" applyFont="1" applyFill="1" applyBorder="1" applyAlignment="1" applyProtection="1">
      <alignment horizontal="left" vertical="center" wrapText="1"/>
    </xf>
    <xf numFmtId="1" fontId="3" fillId="2" borderId="0" xfId="2" applyNumberFormat="1" applyFont="1" applyFill="1" applyBorder="1" applyAlignment="1" applyProtection="1">
      <alignment horizontal="center" vertical="center"/>
    </xf>
    <xf numFmtId="0" fontId="2" fillId="2" borderId="0" xfId="2" applyNumberFormat="1" applyFont="1" applyFill="1" applyBorder="1" applyAlignment="1" applyProtection="1">
      <alignment horizontal="left" vertical="center" wrapText="1"/>
    </xf>
    <xf numFmtId="0" fontId="2" fillId="2" borderId="5" xfId="2" applyFont="1" applyFill="1" applyBorder="1" applyAlignment="1" applyProtection="1">
      <alignment horizontal="center" vertical="center"/>
    </xf>
    <xf numFmtId="0" fontId="2" fillId="2" borderId="4" xfId="2" applyFont="1" applyFill="1" applyBorder="1" applyAlignment="1" applyProtection="1">
      <alignment horizontal="center" vertical="center"/>
    </xf>
    <xf numFmtId="9" fontId="2" fillId="2" borderId="4" xfId="1" applyFont="1" applyFill="1" applyBorder="1" applyAlignment="1" applyProtection="1">
      <alignment horizontal="center" vertical="center"/>
    </xf>
    <xf numFmtId="0" fontId="2" fillId="2" borderId="5" xfId="2" applyFont="1" applyFill="1" applyBorder="1" applyAlignment="1" applyProtection="1">
      <alignment horizontal="left" vertical="center"/>
    </xf>
    <xf numFmtId="0" fontId="3" fillId="6" borderId="21" xfId="2" applyFont="1" applyFill="1" applyBorder="1" applyAlignment="1" applyProtection="1">
      <alignment horizontal="center" vertical="center"/>
    </xf>
    <xf numFmtId="0" fontId="3" fillId="6" borderId="18" xfId="2" applyFont="1" applyFill="1" applyBorder="1" applyAlignment="1" applyProtection="1">
      <alignment horizontal="center" vertical="center"/>
    </xf>
    <xf numFmtId="0" fontId="3" fillId="6" borderId="35" xfId="2" applyFont="1" applyFill="1" applyBorder="1" applyAlignment="1" applyProtection="1">
      <alignment horizontal="center" vertical="center" wrapText="1"/>
    </xf>
    <xf numFmtId="0" fontId="3" fillId="6" borderId="30" xfId="2" applyFont="1" applyFill="1" applyBorder="1" applyAlignment="1" applyProtection="1">
      <alignment horizontal="center" vertical="center" wrapText="1"/>
    </xf>
    <xf numFmtId="0" fontId="3" fillId="6" borderId="36" xfId="2" applyFont="1" applyFill="1" applyBorder="1" applyAlignment="1" applyProtection="1">
      <alignment horizontal="center" vertical="center"/>
    </xf>
    <xf numFmtId="1" fontId="3" fillId="6" borderId="31" xfId="2" applyNumberFormat="1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 wrapText="1"/>
    </xf>
    <xf numFmtId="9" fontId="3" fillId="2" borderId="10" xfId="1" applyFont="1" applyFill="1" applyBorder="1" applyAlignment="1" applyProtection="1">
      <alignment horizontal="center" vertical="center"/>
    </xf>
    <xf numFmtId="0" fontId="3" fillId="2" borderId="10" xfId="2" applyFont="1" applyFill="1" applyBorder="1" applyAlignment="1" applyProtection="1">
      <alignment horizontal="center" vertical="center"/>
    </xf>
    <xf numFmtId="0" fontId="3" fillId="2" borderId="27" xfId="2" applyFont="1" applyFill="1" applyBorder="1" applyAlignment="1" applyProtection="1">
      <alignment horizontal="center" vertical="center" wrapText="1"/>
    </xf>
    <xf numFmtId="0" fontId="2" fillId="2" borderId="6" xfId="2" applyFont="1" applyFill="1" applyBorder="1" applyAlignment="1" applyProtection="1">
      <alignment horizontal="left" vertical="center" wrapText="1"/>
    </xf>
    <xf numFmtId="0" fontId="2" fillId="2" borderId="6" xfId="2" applyFont="1" applyFill="1" applyBorder="1" applyAlignment="1" applyProtection="1">
      <alignment horizontal="center" vertical="center" wrapText="1"/>
    </xf>
    <xf numFmtId="0" fontId="2" fillId="2" borderId="11" xfId="2" applyFont="1" applyFill="1" applyBorder="1" applyAlignment="1" applyProtection="1">
      <alignment horizontal="center" vertical="center" wrapText="1"/>
    </xf>
    <xf numFmtId="0" fontId="2" fillId="2" borderId="14" xfId="2" applyFont="1" applyFill="1" applyBorder="1" applyAlignment="1" applyProtection="1">
      <alignment horizontal="center" vertical="center" wrapText="1"/>
    </xf>
    <xf numFmtId="0" fontId="2" fillId="2" borderId="0" xfId="2" applyFont="1" applyFill="1" applyBorder="1" applyAlignment="1" applyProtection="1">
      <alignment horizontal="center" vertical="center"/>
    </xf>
    <xf numFmtId="0" fontId="3" fillId="2" borderId="23" xfId="2" applyFont="1" applyFill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horizontal="left" vertical="center" wrapText="1"/>
    </xf>
    <xf numFmtId="0" fontId="2" fillId="2" borderId="7" xfId="2" applyFont="1" applyFill="1" applyBorder="1" applyAlignment="1" applyProtection="1">
      <alignment horizontal="center" vertical="center" wrapText="1"/>
    </xf>
    <xf numFmtId="0" fontId="2" fillId="2" borderId="15" xfId="2" applyFont="1" applyFill="1" applyBorder="1" applyAlignment="1" applyProtection="1">
      <alignment horizontal="center" vertical="center" wrapText="1"/>
    </xf>
    <xf numFmtId="0" fontId="3" fillId="2" borderId="25" xfId="2" applyFont="1" applyFill="1" applyBorder="1" applyAlignment="1" applyProtection="1">
      <alignment horizontal="center" vertical="center" wrapText="1"/>
    </xf>
    <xf numFmtId="0" fontId="2" fillId="2" borderId="24" xfId="2" applyFont="1" applyFill="1" applyBorder="1" applyAlignment="1" applyProtection="1">
      <alignment horizontal="left" vertical="center" wrapText="1"/>
    </xf>
    <xf numFmtId="9" fontId="3" fillId="2" borderId="1" xfId="1" applyFont="1" applyFill="1" applyBorder="1" applyAlignment="1" applyProtection="1">
      <alignment horizontal="center" vertical="center"/>
    </xf>
    <xf numFmtId="0" fontId="2" fillId="2" borderId="1" xfId="2" applyFont="1" applyFill="1" applyBorder="1" applyAlignment="1" applyProtection="1">
      <alignment horizontal="center" vertical="center"/>
    </xf>
    <xf numFmtId="0" fontId="2" fillId="2" borderId="17" xfId="2" applyFont="1" applyFill="1" applyBorder="1" applyAlignment="1" applyProtection="1">
      <alignment horizontal="center" vertical="center"/>
    </xf>
    <xf numFmtId="0" fontId="2" fillId="2" borderId="27" xfId="2" applyFont="1" applyFill="1" applyBorder="1" applyAlignment="1" applyProtection="1">
      <alignment horizontal="center" vertical="center" wrapText="1"/>
    </xf>
    <xf numFmtId="0" fontId="2" fillId="2" borderId="25" xfId="2" applyFont="1" applyFill="1" applyBorder="1" applyAlignment="1" applyProtection="1">
      <alignment horizontal="center" vertical="center" wrapText="1"/>
    </xf>
    <xf numFmtId="0" fontId="2" fillId="2" borderId="24" xfId="2" applyFont="1" applyFill="1" applyBorder="1" applyAlignment="1" applyProtection="1">
      <alignment horizontal="center" vertical="center" wrapText="1"/>
    </xf>
    <xf numFmtId="0" fontId="2" fillId="2" borderId="22" xfId="2" applyFont="1" applyFill="1" applyBorder="1" applyAlignment="1" applyProtection="1">
      <alignment horizontal="center" vertical="center" wrapText="1"/>
    </xf>
    <xf numFmtId="0" fontId="2" fillId="2" borderId="26" xfId="2" applyFont="1" applyFill="1" applyBorder="1" applyAlignment="1" applyProtection="1">
      <alignment horizontal="center" vertical="center" wrapText="1"/>
    </xf>
    <xf numFmtId="0" fontId="2" fillId="2" borderId="34" xfId="2" applyFont="1" applyFill="1" applyBorder="1" applyAlignment="1" applyProtection="1">
      <alignment horizontal="center" vertical="center" wrapText="1"/>
    </xf>
    <xf numFmtId="0" fontId="3" fillId="0" borderId="22" xfId="2" applyFont="1" applyFill="1" applyBorder="1" applyAlignment="1" applyProtection="1">
      <alignment horizontal="center" vertical="center"/>
    </xf>
    <xf numFmtId="0" fontId="2" fillId="0" borderId="22" xfId="2" applyFont="1" applyFill="1" applyBorder="1" applyAlignment="1" applyProtection="1">
      <alignment horizontal="center" vertical="center"/>
    </xf>
    <xf numFmtId="0" fontId="2" fillId="2" borderId="28" xfId="2" applyFont="1" applyFill="1" applyBorder="1" applyAlignment="1" applyProtection="1">
      <alignment horizontal="center" vertical="center" wrapText="1"/>
    </xf>
    <xf numFmtId="0" fontId="2" fillId="0" borderId="15" xfId="2" applyFont="1" applyFill="1" applyBorder="1" applyAlignment="1" applyProtection="1">
      <alignment horizontal="center" vertical="center" wrapText="1"/>
    </xf>
    <xf numFmtId="0" fontId="2" fillId="0" borderId="0" xfId="2" applyFont="1" applyFill="1" applyBorder="1" applyAlignment="1" applyProtection="1">
      <alignment horizontal="center" vertical="center" wrapText="1"/>
    </xf>
    <xf numFmtId="0" fontId="3" fillId="6" borderId="30" xfId="2" applyFont="1" applyFill="1" applyBorder="1" applyAlignment="1" applyProtection="1">
      <alignment horizontal="center" vertical="center"/>
    </xf>
    <xf numFmtId="0" fontId="3" fillId="2" borderId="3" xfId="2" applyFont="1" applyFill="1" applyBorder="1" applyAlignment="1" applyProtection="1">
      <alignment horizontal="center" vertical="center"/>
    </xf>
    <xf numFmtId="0" fontId="2" fillId="2" borderId="23" xfId="2" applyFont="1" applyFill="1" applyBorder="1" applyAlignment="1" applyProtection="1">
      <alignment horizontal="center" vertical="center" wrapText="1"/>
    </xf>
    <xf numFmtId="3" fontId="2" fillId="2" borderId="6" xfId="2" applyNumberFormat="1" applyFont="1" applyFill="1" applyBorder="1" applyAlignment="1" applyProtection="1">
      <alignment horizontal="left" vertical="center" wrapText="1"/>
    </xf>
    <xf numFmtId="3" fontId="2" fillId="2" borderId="6" xfId="2" applyNumberFormat="1" applyFont="1" applyFill="1" applyBorder="1" applyAlignment="1" applyProtection="1">
      <alignment horizontal="center" vertical="center" wrapText="1"/>
    </xf>
    <xf numFmtId="3" fontId="2" fillId="2" borderId="7" xfId="2" applyNumberFormat="1" applyFont="1" applyFill="1" applyBorder="1" applyAlignment="1" applyProtection="1">
      <alignment horizontal="left" vertical="center" wrapText="1"/>
    </xf>
    <xf numFmtId="3" fontId="2" fillId="2" borderId="7" xfId="2" applyNumberFormat="1" applyFont="1" applyFill="1" applyBorder="1" applyAlignment="1" applyProtection="1">
      <alignment horizontal="center" vertical="center" wrapText="1"/>
    </xf>
    <xf numFmtId="3" fontId="2" fillId="2" borderId="24" xfId="2" applyNumberFormat="1" applyFont="1" applyFill="1" applyBorder="1" applyAlignment="1" applyProtection="1">
      <alignment horizontal="left" vertical="center" wrapText="1"/>
    </xf>
    <xf numFmtId="3" fontId="2" fillId="2" borderId="24" xfId="2" applyNumberFormat="1" applyFont="1" applyFill="1" applyBorder="1" applyAlignment="1" applyProtection="1">
      <alignment horizontal="center" vertical="center" wrapText="1"/>
    </xf>
    <xf numFmtId="0" fontId="9" fillId="2" borderId="0" xfId="2" applyFont="1" applyFill="1" applyBorder="1" applyProtection="1"/>
    <xf numFmtId="165" fontId="2" fillId="2" borderId="10" xfId="2" applyNumberFormat="1" applyFont="1" applyFill="1" applyBorder="1" applyAlignment="1" applyProtection="1">
      <alignment horizontal="center" vertical="center"/>
    </xf>
    <xf numFmtId="0" fontId="0" fillId="3" borderId="1" xfId="0" applyFont="1" applyFill="1" applyBorder="1" applyProtection="1">
      <protection locked="0"/>
    </xf>
    <xf numFmtId="0" fontId="6" fillId="2" borderId="1" xfId="0" applyFont="1" applyFill="1" applyBorder="1" applyAlignment="1" applyProtection="1">
      <alignment horizontal="center" vertical="center"/>
    </xf>
    <xf numFmtId="0" fontId="0" fillId="3" borderId="11" xfId="0" quotePrefix="1" applyFon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vertical="center"/>
      <protection locked="0"/>
    </xf>
    <xf numFmtId="0" fontId="0" fillId="3" borderId="1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left" vertical="center"/>
      <protection locked="0"/>
    </xf>
    <xf numFmtId="14" fontId="0" fillId="3" borderId="1" xfId="0" applyNumberFormat="1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3" fillId="2" borderId="1" xfId="2" applyFont="1" applyFill="1" applyBorder="1" applyAlignment="1" applyProtection="1">
      <alignment horizontal="center" vertical="center"/>
    </xf>
    <xf numFmtId="0" fontId="3" fillId="2" borderId="0" xfId="2" applyFont="1" applyFill="1" applyBorder="1" applyAlignment="1" applyProtection="1">
      <alignment horizontal="left"/>
    </xf>
    <xf numFmtId="0" fontId="2" fillId="6" borderId="27" xfId="2" applyFont="1" applyFill="1" applyBorder="1" applyAlignment="1" applyProtection="1">
      <alignment horizontal="center"/>
    </xf>
    <xf numFmtId="0" fontId="2" fillId="6" borderId="28" xfId="2" applyFont="1" applyFill="1" applyBorder="1" applyAlignment="1" applyProtection="1">
      <alignment horizontal="center"/>
    </xf>
    <xf numFmtId="0" fontId="2" fillId="6" borderId="4" xfId="2" applyFont="1" applyFill="1" applyBorder="1" applyAlignment="1" applyProtection="1">
      <alignment horizontal="center"/>
    </xf>
    <xf numFmtId="0" fontId="2" fillId="6" borderId="5" xfId="2" applyFont="1" applyFill="1" applyBorder="1" applyAlignment="1" applyProtection="1">
      <alignment horizontal="center"/>
    </xf>
    <xf numFmtId="0" fontId="2" fillId="2" borderId="3" xfId="2" applyFont="1" applyFill="1" applyBorder="1" applyAlignment="1" applyProtection="1">
      <alignment horizontal="center" vertical="center"/>
    </xf>
    <xf numFmtId="0" fontId="2" fillId="2" borderId="4" xfId="2" applyFont="1" applyFill="1" applyBorder="1" applyAlignment="1" applyProtection="1">
      <alignment horizontal="center" vertical="center"/>
    </xf>
    <xf numFmtId="0" fontId="4" fillId="2" borderId="27" xfId="2" applyFont="1" applyFill="1" applyBorder="1" applyAlignment="1" applyProtection="1">
      <alignment horizontal="center" vertical="center"/>
    </xf>
    <xf numFmtId="0" fontId="4" fillId="2" borderId="28" xfId="2" applyFont="1" applyFill="1" applyBorder="1" applyAlignment="1" applyProtection="1">
      <alignment horizontal="center" vertical="center"/>
    </xf>
    <xf numFmtId="0" fontId="4" fillId="2" borderId="23" xfId="2" applyFont="1" applyFill="1" applyBorder="1" applyAlignment="1" applyProtection="1">
      <alignment horizontal="center" vertical="center"/>
    </xf>
    <xf numFmtId="0" fontId="4" fillId="2" borderId="0" xfId="2" applyFont="1" applyFill="1" applyBorder="1" applyAlignment="1" applyProtection="1">
      <alignment horizontal="center" vertical="center"/>
    </xf>
    <xf numFmtId="0" fontId="4" fillId="2" borderId="25" xfId="2" applyFont="1" applyFill="1" applyBorder="1" applyAlignment="1" applyProtection="1">
      <alignment horizontal="center" vertical="center"/>
    </xf>
    <xf numFmtId="0" fontId="4" fillId="2" borderId="26" xfId="2" applyFont="1" applyFill="1" applyBorder="1" applyAlignment="1" applyProtection="1">
      <alignment horizontal="center" vertical="center"/>
    </xf>
    <xf numFmtId="0" fontId="3" fillId="6" borderId="9" xfId="2" applyFont="1" applyFill="1" applyBorder="1" applyAlignment="1" applyProtection="1">
      <alignment horizontal="center" vertical="center" wrapText="1"/>
    </xf>
    <xf numFmtId="0" fontId="3" fillId="6" borderId="20" xfId="2" applyFont="1" applyFill="1" applyBorder="1" applyAlignment="1" applyProtection="1">
      <alignment horizontal="center" vertical="center" wrapText="1"/>
    </xf>
    <xf numFmtId="0" fontId="3" fillId="6" borderId="10" xfId="2" applyFont="1" applyFill="1" applyBorder="1" applyAlignment="1" applyProtection="1">
      <alignment horizontal="center" vertical="center" wrapText="1"/>
    </xf>
    <xf numFmtId="0" fontId="3" fillId="6" borderId="21" xfId="2" applyFont="1" applyFill="1" applyBorder="1" applyAlignment="1" applyProtection="1">
      <alignment horizontal="center" vertical="center" wrapText="1"/>
    </xf>
    <xf numFmtId="0" fontId="3" fillId="6" borderId="10" xfId="2" applyFont="1" applyFill="1" applyBorder="1" applyAlignment="1" applyProtection="1">
      <alignment horizontal="center" vertical="center"/>
    </xf>
    <xf numFmtId="0" fontId="3" fillId="6" borderId="12" xfId="2" applyFont="1" applyFill="1" applyBorder="1" applyAlignment="1" applyProtection="1">
      <alignment horizontal="center" vertical="center"/>
    </xf>
    <xf numFmtId="0" fontId="3" fillId="4" borderId="29" xfId="2" applyFont="1" applyFill="1" applyBorder="1" applyAlignment="1" applyProtection="1">
      <alignment horizontal="center" vertical="center"/>
    </xf>
    <xf numFmtId="0" fontId="3" fillId="4" borderId="30" xfId="2" applyFont="1" applyFill="1" applyBorder="1" applyAlignment="1" applyProtection="1">
      <alignment horizontal="center" vertical="center"/>
    </xf>
    <xf numFmtId="0" fontId="3" fillId="4" borderId="31" xfId="2" applyFont="1" applyFill="1" applyBorder="1" applyAlignment="1" applyProtection="1">
      <alignment horizontal="center" vertical="center"/>
    </xf>
    <xf numFmtId="0" fontId="2" fillId="2" borderId="1" xfId="2" applyFont="1" applyFill="1" applyBorder="1" applyAlignment="1" applyProtection="1">
      <alignment horizontal="left" vertical="center" wrapText="1"/>
    </xf>
    <xf numFmtId="0" fontId="2" fillId="2" borderId="1" xfId="2" applyFont="1" applyFill="1" applyBorder="1" applyAlignment="1" applyProtection="1">
      <alignment horizontal="center"/>
    </xf>
    <xf numFmtId="0" fontId="3" fillId="2" borderId="9" xfId="2" applyFont="1" applyFill="1" applyBorder="1" applyAlignment="1" applyProtection="1">
      <alignment horizontal="center" vertical="center"/>
    </xf>
    <xf numFmtId="0" fontId="3" fillId="2" borderId="10" xfId="2" applyFont="1" applyFill="1" applyBorder="1" applyAlignment="1" applyProtection="1">
      <alignment horizontal="center" vertical="center"/>
    </xf>
    <xf numFmtId="2" fontId="3" fillId="2" borderId="10" xfId="2" applyNumberFormat="1" applyFont="1" applyFill="1" applyBorder="1" applyAlignment="1" applyProtection="1">
      <alignment horizontal="center" vertical="center"/>
    </xf>
    <xf numFmtId="2" fontId="3" fillId="2" borderId="12" xfId="2" applyNumberFormat="1" applyFont="1" applyFill="1" applyBorder="1" applyAlignment="1" applyProtection="1">
      <alignment horizontal="center" vertical="center"/>
    </xf>
    <xf numFmtId="0" fontId="3" fillId="2" borderId="20" xfId="2" applyFont="1" applyFill="1" applyBorder="1" applyAlignment="1" applyProtection="1">
      <alignment horizontal="center" vertical="center"/>
    </xf>
    <xf numFmtId="0" fontId="3" fillId="2" borderId="21" xfId="2" applyFont="1" applyFill="1" applyBorder="1" applyAlignment="1" applyProtection="1">
      <alignment horizontal="center" vertical="center"/>
    </xf>
    <xf numFmtId="0" fontId="2" fillId="2" borderId="21" xfId="2" applyFont="1" applyFill="1" applyBorder="1" applyAlignment="1" applyProtection="1">
      <alignment horizontal="center" vertical="center"/>
    </xf>
    <xf numFmtId="0" fontId="2" fillId="2" borderId="18" xfId="2" applyFont="1" applyFill="1" applyBorder="1" applyAlignment="1" applyProtection="1">
      <alignment horizontal="center" vertical="center"/>
    </xf>
    <xf numFmtId="0" fontId="3" fillId="6" borderId="32" xfId="2" applyFont="1" applyFill="1" applyBorder="1" applyAlignment="1" applyProtection="1">
      <alignment horizontal="center" vertical="center" wrapText="1"/>
    </xf>
    <xf numFmtId="0" fontId="3" fillId="6" borderId="16" xfId="2" applyFont="1" applyFill="1" applyBorder="1" applyAlignment="1" applyProtection="1">
      <alignment horizontal="center" vertical="center" wrapText="1"/>
    </xf>
    <xf numFmtId="0" fontId="3" fillId="2" borderId="3" xfId="2" applyFont="1" applyFill="1" applyBorder="1" applyAlignment="1" applyProtection="1">
      <alignment horizontal="left" vertical="center"/>
    </xf>
    <xf numFmtId="0" fontId="3" fillId="2" borderId="5" xfId="2" applyFont="1" applyFill="1" applyBorder="1" applyAlignment="1" applyProtection="1">
      <alignment horizontal="left" vertical="center"/>
    </xf>
    <xf numFmtId="0" fontId="3" fillId="2" borderId="2" xfId="2" applyFont="1" applyFill="1" applyBorder="1" applyAlignment="1" applyProtection="1">
      <alignment horizontal="center" vertical="center" wrapText="1"/>
    </xf>
    <xf numFmtId="0" fontId="3" fillId="2" borderId="13" xfId="2" applyFont="1" applyFill="1" applyBorder="1" applyAlignment="1" applyProtection="1">
      <alignment horizontal="center" vertical="center" wrapText="1"/>
    </xf>
    <xf numFmtId="0" fontId="3" fillId="2" borderId="33" xfId="2" applyFont="1" applyFill="1" applyBorder="1" applyAlignment="1" applyProtection="1">
      <alignment horizontal="center" vertical="center" wrapText="1"/>
    </xf>
    <xf numFmtId="0" fontId="3" fillId="2" borderId="9" xfId="2" applyFont="1" applyFill="1" applyBorder="1" applyAlignment="1" applyProtection="1">
      <alignment horizontal="center" vertical="center" wrapText="1"/>
    </xf>
    <xf numFmtId="0" fontId="3" fillId="2" borderId="19" xfId="2" applyFont="1" applyFill="1" applyBorder="1" applyAlignment="1" applyProtection="1">
      <alignment horizontal="center" vertical="center" wrapText="1"/>
    </xf>
    <xf numFmtId="0" fontId="3" fillId="0" borderId="32" xfId="2" applyFont="1" applyFill="1" applyBorder="1" applyAlignment="1" applyProtection="1">
      <alignment horizontal="left" vertical="center"/>
    </xf>
    <xf numFmtId="0" fontId="3" fillId="6" borderId="30" xfId="2" applyFont="1" applyFill="1" applyBorder="1" applyAlignment="1" applyProtection="1">
      <alignment horizontal="left" vertical="center" wrapText="1"/>
    </xf>
    <xf numFmtId="0" fontId="3" fillId="2" borderId="25" xfId="2" applyFont="1" applyFill="1" applyBorder="1" applyAlignment="1" applyProtection="1">
      <alignment horizontal="left" vertical="center"/>
    </xf>
    <xf numFmtId="0" fontId="3" fillId="2" borderId="24" xfId="2" applyFont="1" applyFill="1" applyBorder="1" applyAlignment="1" applyProtection="1">
      <alignment horizontal="left" vertical="center"/>
    </xf>
    <xf numFmtId="0" fontId="3" fillId="2" borderId="26" xfId="2" applyFont="1" applyFill="1" applyBorder="1" applyAlignment="1" applyProtection="1">
      <alignment horizontal="left" vertical="center"/>
    </xf>
    <xf numFmtId="0" fontId="2" fillId="2" borderId="27" xfId="2" applyFont="1" applyFill="1" applyBorder="1" applyAlignment="1" applyProtection="1">
      <alignment horizontal="center" vertical="center"/>
    </xf>
    <xf numFmtId="0" fontId="2" fillId="2" borderId="6" xfId="2" applyFont="1" applyFill="1" applyBorder="1" applyAlignment="1" applyProtection="1">
      <alignment horizontal="center" vertical="center"/>
    </xf>
    <xf numFmtId="0" fontId="2" fillId="2" borderId="23" xfId="2" applyFont="1" applyFill="1" applyBorder="1" applyAlignment="1" applyProtection="1">
      <alignment horizontal="center" vertical="center"/>
    </xf>
    <xf numFmtId="0" fontId="2" fillId="2" borderId="7" xfId="2" applyFont="1" applyFill="1" applyBorder="1" applyAlignment="1" applyProtection="1">
      <alignment horizontal="center" vertical="center"/>
    </xf>
    <xf numFmtId="0" fontId="2" fillId="2" borderId="25" xfId="2" applyFont="1" applyFill="1" applyBorder="1" applyAlignment="1" applyProtection="1">
      <alignment horizontal="center" vertical="center"/>
    </xf>
    <xf numFmtId="0" fontId="2" fillId="2" borderId="24" xfId="2" applyFont="1" applyFill="1" applyBorder="1" applyAlignment="1" applyProtection="1">
      <alignment horizontal="center" vertical="center"/>
    </xf>
    <xf numFmtId="0" fontId="8" fillId="2" borderId="27" xfId="2" applyFont="1" applyFill="1" applyBorder="1" applyAlignment="1" applyProtection="1">
      <alignment horizontal="center" vertical="center"/>
    </xf>
    <xf numFmtId="0" fontId="8" fillId="2" borderId="28" xfId="2" applyFont="1" applyFill="1" applyBorder="1" applyAlignment="1" applyProtection="1">
      <alignment horizontal="center" vertical="center"/>
    </xf>
    <xf numFmtId="0" fontId="8" fillId="2" borderId="6" xfId="2" applyFont="1" applyFill="1" applyBorder="1" applyAlignment="1" applyProtection="1">
      <alignment horizontal="center" vertical="center"/>
    </xf>
    <xf numFmtId="0" fontId="8" fillId="2" borderId="23" xfId="2" applyFont="1" applyFill="1" applyBorder="1" applyAlignment="1" applyProtection="1">
      <alignment horizontal="center" vertical="center"/>
    </xf>
    <xf numFmtId="0" fontId="8" fillId="2" borderId="0" xfId="2" applyFont="1" applyFill="1" applyBorder="1" applyAlignment="1" applyProtection="1">
      <alignment horizontal="center" vertical="center"/>
    </xf>
    <xf numFmtId="0" fontId="8" fillId="2" borderId="7" xfId="2" applyFont="1" applyFill="1" applyBorder="1" applyAlignment="1" applyProtection="1">
      <alignment horizontal="center" vertical="center"/>
    </xf>
    <xf numFmtId="0" fontId="8" fillId="2" borderId="25" xfId="2" applyFont="1" applyFill="1" applyBorder="1" applyAlignment="1" applyProtection="1">
      <alignment horizontal="center" vertical="center"/>
    </xf>
    <xf numFmtId="0" fontId="8" fillId="2" borderId="26" xfId="2" applyFont="1" applyFill="1" applyBorder="1" applyAlignment="1" applyProtection="1">
      <alignment horizontal="center" vertical="center"/>
    </xf>
    <xf numFmtId="0" fontId="8" fillId="2" borderId="24" xfId="2" applyFont="1" applyFill="1" applyBorder="1" applyAlignment="1" applyProtection="1">
      <alignment horizontal="center" vertical="center"/>
    </xf>
    <xf numFmtId="0" fontId="2" fillId="4" borderId="0" xfId="2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922244</xdr:colOff>
      <xdr:row>1</xdr:row>
      <xdr:rowOff>50427</xdr:rowOff>
    </xdr:from>
    <xdr:to>
      <xdr:col>1</xdr:col>
      <xdr:colOff>2151529</xdr:colOff>
      <xdr:row>2</xdr:row>
      <xdr:rowOff>280147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362" y="207309"/>
          <a:ext cx="1229285" cy="56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1</xdr:row>
      <xdr:rowOff>95250</xdr:rowOff>
    </xdr:from>
    <xdr:to>
      <xdr:col>2</xdr:col>
      <xdr:colOff>428625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57175"/>
          <a:ext cx="99060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847725</xdr:colOff>
      <xdr:row>2</xdr:row>
      <xdr:rowOff>171450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1162050" cy="5048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5953</xdr:rowOff>
    </xdr:from>
    <xdr:to>
      <xdr:col>2</xdr:col>
      <xdr:colOff>0</xdr:colOff>
      <xdr:row>6</xdr:row>
      <xdr:rowOff>809625</xdr:rowOff>
    </xdr:to>
    <xdr:cxnSp macro="">
      <xdr:nvCxnSpPr>
        <xdr:cNvPr id="4" name="3 Conector recto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1345406" y="1220391"/>
          <a:ext cx="4012407" cy="8036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tabSelected="1" zoomScale="85" zoomScaleNormal="85" zoomScaleSheetLayoutView="70" workbookViewId="0">
      <selection activeCell="E8" sqref="E8"/>
    </sheetView>
  </sheetViews>
  <sheetFormatPr baseColWidth="10" defaultRowHeight="15" x14ac:dyDescent="0.25"/>
  <cols>
    <col min="1" max="1" width="3.42578125" style="2" customWidth="1"/>
    <col min="2" max="2" width="52.7109375" style="2" customWidth="1"/>
    <col min="3" max="4" width="49.5703125" style="2" customWidth="1"/>
    <col min="5" max="5" width="70.5703125" style="2" bestFit="1" customWidth="1"/>
    <col min="6" max="6" width="30.140625" style="2" customWidth="1"/>
    <col min="7" max="8" width="22.7109375" style="2" customWidth="1"/>
    <col min="9" max="16384" width="11.42578125" style="2"/>
  </cols>
  <sheetData>
    <row r="1" spans="2:7" ht="12.75" customHeight="1" x14ac:dyDescent="0.25"/>
    <row r="2" spans="2:7" s="3" customFormat="1" ht="26.25" customHeight="1" x14ac:dyDescent="0.25">
      <c r="B2" s="113"/>
      <c r="C2" s="117" t="s">
        <v>134</v>
      </c>
      <c r="D2" s="117"/>
      <c r="E2" s="117"/>
      <c r="F2" s="109" t="s">
        <v>132</v>
      </c>
    </row>
    <row r="3" spans="2:7" s="3" customFormat="1" ht="26.25" customHeight="1" x14ac:dyDescent="0.25">
      <c r="B3" s="113"/>
      <c r="C3" s="116" t="s">
        <v>133</v>
      </c>
      <c r="D3" s="116"/>
      <c r="E3" s="116"/>
      <c r="F3" s="109" t="s">
        <v>126</v>
      </c>
    </row>
    <row r="4" spans="2:7" s="3" customFormat="1" ht="16.5" customHeight="1" x14ac:dyDescent="0.25">
      <c r="C4" s="4"/>
      <c r="D4" s="4"/>
      <c r="E4" s="4"/>
      <c r="F4" s="4"/>
    </row>
    <row r="5" spans="2:7" x14ac:dyDescent="0.25">
      <c r="B5" s="5" t="s">
        <v>0</v>
      </c>
      <c r="C5" s="114"/>
      <c r="D5" s="114"/>
      <c r="E5" s="6"/>
      <c r="F5" s="6"/>
    </row>
    <row r="6" spans="2:7" x14ac:dyDescent="0.25">
      <c r="B6" s="5" t="s">
        <v>1</v>
      </c>
      <c r="C6" s="114"/>
      <c r="D6" s="114"/>
      <c r="E6" s="6"/>
      <c r="F6" s="6"/>
    </row>
    <row r="7" spans="2:7" x14ac:dyDescent="0.25">
      <c r="B7" s="5" t="s">
        <v>8</v>
      </c>
      <c r="C7" s="114"/>
      <c r="D7" s="114"/>
      <c r="E7" s="6"/>
      <c r="F7" s="6"/>
    </row>
    <row r="8" spans="2:7" x14ac:dyDescent="0.25">
      <c r="B8" s="5" t="s">
        <v>89</v>
      </c>
      <c r="C8" s="114"/>
      <c r="D8" s="114"/>
      <c r="E8" s="6"/>
      <c r="F8" s="6"/>
    </row>
    <row r="9" spans="2:7" x14ac:dyDescent="0.25">
      <c r="B9" s="5" t="s">
        <v>130</v>
      </c>
      <c r="C9" s="115"/>
      <c r="D9" s="115"/>
      <c r="E9" s="6"/>
      <c r="F9" s="6"/>
    </row>
    <row r="10" spans="2:7" x14ac:dyDescent="0.25">
      <c r="B10" s="7"/>
      <c r="C10" s="7"/>
      <c r="D10" s="7"/>
      <c r="E10" s="6"/>
      <c r="F10" s="6"/>
    </row>
    <row r="11" spans="2:7" ht="16.5" customHeight="1" x14ac:dyDescent="0.25">
      <c r="B11" s="16" t="s">
        <v>69</v>
      </c>
      <c r="C11" s="16"/>
      <c r="D11" s="16"/>
      <c r="E11" s="16"/>
      <c r="F11" s="16"/>
    </row>
    <row r="12" spans="2:7" x14ac:dyDescent="0.25">
      <c r="B12" s="8" t="s">
        <v>9</v>
      </c>
      <c r="C12" s="7"/>
      <c r="D12" s="7"/>
      <c r="E12" s="6"/>
      <c r="F12" s="6"/>
    </row>
    <row r="13" spans="2:7" x14ac:dyDescent="0.25">
      <c r="B13" s="9"/>
      <c r="C13" s="9"/>
      <c r="D13" s="7"/>
      <c r="E13" s="10"/>
      <c r="F13" s="9"/>
      <c r="G13" s="3"/>
    </row>
    <row r="14" spans="2:7" x14ac:dyDescent="0.25">
      <c r="B14" s="11" t="s">
        <v>22</v>
      </c>
      <c r="C14" s="26"/>
      <c r="D14" s="7"/>
      <c r="F14" s="9"/>
      <c r="G14" s="3"/>
    </row>
    <row r="15" spans="2:7" x14ac:dyDescent="0.25">
      <c r="B15" s="11" t="s">
        <v>10</v>
      </c>
      <c r="C15" s="14"/>
      <c r="D15" s="7"/>
      <c r="F15" s="9"/>
      <c r="G15" s="3"/>
    </row>
    <row r="16" spans="2:7" x14ac:dyDescent="0.25">
      <c r="B16" s="11" t="s">
        <v>11</v>
      </c>
      <c r="C16" s="14"/>
      <c r="D16" s="7"/>
      <c r="E16" s="10"/>
      <c r="F16" s="9"/>
      <c r="G16" s="3"/>
    </row>
    <row r="17" spans="2:7" x14ac:dyDescent="0.25">
      <c r="B17" s="10"/>
      <c r="C17" s="9"/>
      <c r="D17" s="7"/>
      <c r="E17" s="10"/>
      <c r="F17" s="9"/>
      <c r="G17" s="3"/>
    </row>
    <row r="18" spans="2:7" ht="16.5" customHeight="1" x14ac:dyDescent="0.25">
      <c r="B18" s="16" t="s">
        <v>125</v>
      </c>
      <c r="C18" s="16"/>
      <c r="D18" s="16"/>
      <c r="E18" s="16"/>
      <c r="F18" s="16"/>
    </row>
    <row r="20" spans="2:7" x14ac:dyDescent="0.25">
      <c r="B20" s="17" t="s">
        <v>120</v>
      </c>
    </row>
    <row r="21" spans="2:7" x14ac:dyDescent="0.25">
      <c r="B21" s="2" t="s">
        <v>123</v>
      </c>
    </row>
    <row r="23" spans="2:7" x14ac:dyDescent="0.25">
      <c r="B23" s="12" t="s">
        <v>121</v>
      </c>
      <c r="C23" s="108"/>
    </row>
    <row r="24" spans="2:7" x14ac:dyDescent="0.25">
      <c r="B24" s="12" t="s">
        <v>122</v>
      </c>
      <c r="C24" s="110"/>
    </row>
    <row r="25" spans="2:7" x14ac:dyDescent="0.25">
      <c r="B25" s="12" t="s">
        <v>124</v>
      </c>
      <c r="C25" s="112"/>
      <c r="D25" s="112"/>
    </row>
    <row r="27" spans="2:7" x14ac:dyDescent="0.25">
      <c r="B27" s="17" t="s">
        <v>66</v>
      </c>
      <c r="C27" s="18"/>
      <c r="D27" s="18"/>
      <c r="E27" s="18"/>
      <c r="F27" s="18"/>
    </row>
    <row r="28" spans="2:7" x14ac:dyDescent="0.25">
      <c r="B28" s="8" t="s">
        <v>101</v>
      </c>
      <c r="C28" s="18"/>
      <c r="D28" s="18"/>
      <c r="E28" s="18"/>
      <c r="F28" s="18"/>
    </row>
    <row r="29" spans="2:7" x14ac:dyDescent="0.25">
      <c r="B29" s="10" t="s">
        <v>33</v>
      </c>
      <c r="C29" s="9"/>
      <c r="D29" s="8" t="s">
        <v>96</v>
      </c>
      <c r="E29" s="10"/>
      <c r="F29" s="9"/>
      <c r="G29" s="3"/>
    </row>
    <row r="30" spans="2:7" x14ac:dyDescent="0.25">
      <c r="B30" s="13" t="s">
        <v>4</v>
      </c>
      <c r="C30" s="14"/>
      <c r="D30" s="111"/>
      <c r="E30" s="111"/>
      <c r="F30" s="111"/>
    </row>
    <row r="31" spans="2:7" x14ac:dyDescent="0.25">
      <c r="B31" s="13" t="s">
        <v>5</v>
      </c>
      <c r="C31" s="14"/>
      <c r="D31" s="111"/>
      <c r="E31" s="111"/>
      <c r="F31" s="111"/>
    </row>
    <row r="32" spans="2:7" x14ac:dyDescent="0.25">
      <c r="B32" s="13" t="s">
        <v>6</v>
      </c>
      <c r="C32" s="14"/>
      <c r="D32" s="111"/>
      <c r="E32" s="111"/>
      <c r="F32" s="111"/>
    </row>
    <row r="33" spans="2:7" x14ac:dyDescent="0.25">
      <c r="B33" s="13" t="s">
        <v>7</v>
      </c>
      <c r="C33" s="14"/>
      <c r="D33" s="111"/>
      <c r="E33" s="111"/>
      <c r="F33" s="111"/>
    </row>
    <row r="34" spans="2:7" x14ac:dyDescent="0.25">
      <c r="B34" s="8"/>
      <c r="C34" s="7"/>
      <c r="D34" s="8"/>
      <c r="E34" s="6"/>
      <c r="F34" s="6"/>
    </row>
    <row r="35" spans="2:7" x14ac:dyDescent="0.25">
      <c r="B35" s="11" t="s">
        <v>12</v>
      </c>
      <c r="C35" s="14"/>
      <c r="D35" s="111"/>
      <c r="E35" s="111"/>
      <c r="F35" s="111"/>
      <c r="G35" s="3"/>
    </row>
    <row r="36" spans="2:7" x14ac:dyDescent="0.25">
      <c r="B36" s="11" t="s">
        <v>13</v>
      </c>
      <c r="C36" s="14"/>
      <c r="D36" s="111"/>
      <c r="E36" s="111"/>
      <c r="F36" s="111"/>
      <c r="G36" s="3"/>
    </row>
    <row r="37" spans="2:7" x14ac:dyDescent="0.25">
      <c r="B37" s="11" t="s">
        <v>23</v>
      </c>
      <c r="C37" s="14"/>
      <c r="D37" s="111"/>
      <c r="E37" s="111"/>
      <c r="F37" s="111"/>
      <c r="G37" s="3"/>
    </row>
    <row r="38" spans="2:7" x14ac:dyDescent="0.25">
      <c r="B38" s="11" t="s">
        <v>100</v>
      </c>
      <c r="C38" s="14"/>
      <c r="D38" s="111"/>
      <c r="E38" s="111"/>
      <c r="F38" s="111"/>
      <c r="G38" s="3"/>
    </row>
    <row r="40" spans="2:7" x14ac:dyDescent="0.25">
      <c r="B40" s="7"/>
      <c r="C40" s="7"/>
      <c r="D40" s="7"/>
      <c r="E40" s="6"/>
      <c r="F40" s="6"/>
    </row>
    <row r="41" spans="2:7" x14ac:dyDescent="0.25">
      <c r="D41" s="7"/>
      <c r="E41" s="10"/>
      <c r="F41" s="9"/>
      <c r="G41" s="3"/>
    </row>
    <row r="42" spans="2:7" x14ac:dyDescent="0.25">
      <c r="D42" s="7"/>
      <c r="E42" s="10"/>
      <c r="F42" s="9"/>
      <c r="G42" s="3"/>
    </row>
    <row r="43" spans="2:7" x14ac:dyDescent="0.25">
      <c r="D43" s="7"/>
      <c r="E43" s="10"/>
      <c r="F43" s="9"/>
      <c r="G43" s="3"/>
    </row>
    <row r="44" spans="2:7" x14ac:dyDescent="0.25">
      <c r="D44" s="7"/>
      <c r="E44" s="10"/>
      <c r="F44" s="9"/>
      <c r="G44" s="3"/>
    </row>
    <row r="45" spans="2:7" x14ac:dyDescent="0.25">
      <c r="D45" s="7"/>
      <c r="E45" s="10"/>
      <c r="F45" s="9"/>
      <c r="G45" s="3"/>
    </row>
    <row r="46" spans="2:7" x14ac:dyDescent="0.25">
      <c r="B46" s="7"/>
      <c r="C46" s="7"/>
      <c r="D46" s="7"/>
      <c r="E46" s="7"/>
      <c r="F46" s="7"/>
    </row>
    <row r="47" spans="2:7" x14ac:dyDescent="0.25">
      <c r="B47" s="9"/>
      <c r="C47" s="15"/>
      <c r="D47" s="15"/>
      <c r="E47" s="15"/>
      <c r="F47" s="15"/>
    </row>
  </sheetData>
  <sheetProtection selectLockedCells="1"/>
  <mergeCells count="17">
    <mergeCell ref="B2:B3"/>
    <mergeCell ref="C5:D5"/>
    <mergeCell ref="C6:D6"/>
    <mergeCell ref="C7:D7"/>
    <mergeCell ref="C9:D9"/>
    <mergeCell ref="C8:D8"/>
    <mergeCell ref="C3:E3"/>
    <mergeCell ref="C2:E2"/>
    <mergeCell ref="D35:F35"/>
    <mergeCell ref="D36:F36"/>
    <mergeCell ref="D37:F37"/>
    <mergeCell ref="D38:F38"/>
    <mergeCell ref="C25:D25"/>
    <mergeCell ref="D30:F30"/>
    <mergeCell ref="D31:F31"/>
    <mergeCell ref="D32:F32"/>
    <mergeCell ref="D33:F33"/>
  </mergeCells>
  <dataValidations disablePrompts="1" count="1">
    <dataValidation type="list" allowBlank="1" showInputMessage="1" showErrorMessage="1" sqref="C17">
      <formula1>$B$6:$B$6</formula1>
    </dataValidation>
  </dataValidations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>
          <x14:formula1>
            <xm:f>Datos!$B$3:$B$4</xm:f>
          </x14:formula1>
          <xm:sqref>C15</xm:sqref>
        </x14:dataValidation>
        <x14:dataValidation type="list" allowBlank="1" showInputMessage="1" showErrorMessage="1">
          <x14:formula1>
            <xm:f>Datos!$B$7:$B$9</xm:f>
          </x14:formula1>
          <xm:sqref>C16</xm:sqref>
        </x14:dataValidation>
        <x14:dataValidation type="list" allowBlank="1" showInputMessage="1" showErrorMessage="1">
          <x14:formula1>
            <xm:f>Datos!$B$12:$B$13</xm:f>
          </x14:formula1>
          <xm:sqref>C35</xm:sqref>
        </x14:dataValidation>
        <x14:dataValidation type="list" allowBlank="1" showInputMessage="1" showErrorMessage="1">
          <x14:formula1>
            <xm:f>Datos!$B$16:$B$17</xm:f>
          </x14:formula1>
          <xm:sqref>C36</xm:sqref>
        </x14:dataValidation>
        <x14:dataValidation type="list" allowBlank="1" showInputMessage="1" showErrorMessage="1">
          <x14:formula1>
            <xm:f>Datos!$B$20:$B$23</xm:f>
          </x14:formula1>
          <xm:sqref>C37:C38</xm:sqref>
        </x14:dataValidation>
        <x14:dataValidation type="list" allowBlank="1" showInputMessage="1" showErrorMessage="1">
          <x14:formula1>
            <xm:f>Datos!$B$33:$B$34</xm:f>
          </x14:formula1>
          <xm:sqref>C30:C33</xm:sqref>
        </x14:dataValidation>
        <x14:dataValidation type="list" allowBlank="1" showInputMessage="1" showErrorMessage="1">
          <x14:formula1>
            <xm:f>Datos!$B$53:$B$64</xm:f>
          </x14:formula1>
          <xm:sqref>C7:D7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4"/>
  <sheetViews>
    <sheetView topLeftCell="A4" zoomScale="80" zoomScaleNormal="80" zoomScaleSheetLayoutView="55" workbookViewId="0">
      <selection activeCell="R13" sqref="R13"/>
    </sheetView>
  </sheetViews>
  <sheetFormatPr baseColWidth="10" defaultRowHeight="12.75" outlineLevelCol="1" x14ac:dyDescent="0.2"/>
  <cols>
    <col min="1" max="1" width="3.140625" style="31" customWidth="1"/>
    <col min="2" max="3" width="13.85546875" style="31" customWidth="1"/>
    <col min="4" max="4" width="69.42578125" style="31" customWidth="1"/>
    <col min="5" max="5" width="5.85546875" style="31" customWidth="1"/>
    <col min="6" max="6" width="20.140625" style="31" customWidth="1"/>
    <col min="7" max="7" width="19.140625" style="31" customWidth="1"/>
    <col min="8" max="8" width="33.5703125" style="31" customWidth="1"/>
    <col min="9" max="10" width="6.28515625" style="31" customWidth="1"/>
    <col min="11" max="15" width="15.140625" style="42" hidden="1" customWidth="1" outlineLevel="1"/>
    <col min="16" max="17" width="11.42578125" style="31" hidden="1" customWidth="1" outlineLevel="1"/>
    <col min="18" max="18" width="11.42578125" style="31" collapsed="1"/>
    <col min="19" max="16384" width="11.42578125" style="31"/>
  </cols>
  <sheetData>
    <row r="1" spans="1:8" x14ac:dyDescent="0.2">
      <c r="A1" s="41"/>
      <c r="B1" s="106" t="s">
        <v>119</v>
      </c>
      <c r="C1" s="41"/>
      <c r="D1" s="41"/>
      <c r="E1" s="41"/>
      <c r="F1" s="41"/>
      <c r="G1" s="41"/>
      <c r="H1" s="41"/>
    </row>
    <row r="2" spans="1:8" ht="18.75" customHeight="1" x14ac:dyDescent="0.2">
      <c r="A2" s="41"/>
      <c r="B2" s="118"/>
      <c r="C2" s="118"/>
      <c r="D2" s="126" t="s">
        <v>131</v>
      </c>
      <c r="E2" s="127"/>
      <c r="F2" s="127"/>
      <c r="G2" s="127"/>
      <c r="H2" s="43" t="s">
        <v>128</v>
      </c>
    </row>
    <row r="3" spans="1:8" ht="18.75" customHeight="1" x14ac:dyDescent="0.2">
      <c r="A3" s="41"/>
      <c r="B3" s="118"/>
      <c r="C3" s="118"/>
      <c r="D3" s="128"/>
      <c r="E3" s="129"/>
      <c r="F3" s="129"/>
      <c r="G3" s="129"/>
      <c r="H3" s="43" t="s">
        <v>126</v>
      </c>
    </row>
    <row r="4" spans="1:8" ht="18.75" customHeight="1" x14ac:dyDescent="0.2">
      <c r="A4" s="41"/>
      <c r="B4" s="118"/>
      <c r="C4" s="118"/>
      <c r="D4" s="130"/>
      <c r="E4" s="131"/>
      <c r="F4" s="131"/>
      <c r="G4" s="131"/>
      <c r="H4" s="43" t="s">
        <v>127</v>
      </c>
    </row>
    <row r="5" spans="1:8" x14ac:dyDescent="0.2">
      <c r="A5" s="41"/>
      <c r="B5" s="44"/>
      <c r="C5" s="44"/>
      <c r="D5" s="44"/>
      <c r="E5" s="44"/>
      <c r="F5" s="44"/>
      <c r="G5" s="44"/>
      <c r="H5" s="44"/>
    </row>
    <row r="6" spans="1:8" x14ac:dyDescent="0.2">
      <c r="A6" s="41"/>
      <c r="B6" s="119" t="s">
        <v>0</v>
      </c>
      <c r="C6" s="119"/>
      <c r="D6" s="45">
        <f>+'COG-F-009'!C5</f>
        <v>0</v>
      </c>
      <c r="E6" s="45"/>
      <c r="F6" s="41"/>
      <c r="G6" s="41"/>
      <c r="H6" s="41"/>
    </row>
    <row r="7" spans="1:8" x14ac:dyDescent="0.2">
      <c r="A7" s="41"/>
      <c r="B7" s="46" t="s">
        <v>1</v>
      </c>
      <c r="C7" s="45"/>
      <c r="D7" s="45">
        <f>+'COG-F-009'!C6</f>
        <v>0</v>
      </c>
      <c r="E7" s="45"/>
      <c r="F7" s="41"/>
      <c r="G7" s="41"/>
      <c r="H7" s="41"/>
    </row>
    <row r="8" spans="1:8" x14ac:dyDescent="0.2">
      <c r="A8" s="41"/>
      <c r="B8" s="46" t="s">
        <v>8</v>
      </c>
      <c r="C8" s="45"/>
      <c r="D8" s="45">
        <f>+'COG-F-009'!C7</f>
        <v>0</v>
      </c>
      <c r="E8" s="45"/>
      <c r="F8" s="41"/>
      <c r="G8" s="41"/>
      <c r="H8" s="41"/>
    </row>
    <row r="9" spans="1:8" x14ac:dyDescent="0.2">
      <c r="A9" s="41"/>
      <c r="B9" s="47" t="s">
        <v>90</v>
      </c>
      <c r="C9" s="41"/>
      <c r="D9" s="45">
        <f>+'COG-F-009'!C8</f>
        <v>0</v>
      </c>
      <c r="E9" s="45"/>
      <c r="F9" s="41"/>
      <c r="G9" s="41"/>
      <c r="H9" s="41"/>
    </row>
    <row r="10" spans="1:8" ht="13.5" thickBot="1" x14ac:dyDescent="0.25">
      <c r="A10" s="41"/>
      <c r="B10" s="41"/>
      <c r="C10" s="41"/>
      <c r="D10" s="41"/>
      <c r="E10" s="41"/>
      <c r="F10" s="41"/>
      <c r="G10" s="41"/>
      <c r="H10" s="41"/>
    </row>
    <row r="11" spans="1:8" ht="25.5" customHeight="1" thickBot="1" x14ac:dyDescent="0.25">
      <c r="B11" s="138" t="s">
        <v>77</v>
      </c>
      <c r="C11" s="139"/>
      <c r="D11" s="139"/>
      <c r="E11" s="139"/>
      <c r="F11" s="139"/>
      <c r="G11" s="139"/>
      <c r="H11" s="140"/>
    </row>
    <row r="12" spans="1:8" ht="13.5" thickBot="1" x14ac:dyDescent="0.25"/>
    <row r="13" spans="1:8" x14ac:dyDescent="0.2">
      <c r="B13" s="143" t="s">
        <v>57</v>
      </c>
      <c r="C13" s="144"/>
      <c r="D13" s="144"/>
      <c r="E13" s="144"/>
      <c r="F13" s="144"/>
      <c r="G13" s="145" t="e">
        <f>G20</f>
        <v>#N/A</v>
      </c>
      <c r="H13" s="146"/>
    </row>
    <row r="14" spans="1:8" ht="13.5" thickBot="1" x14ac:dyDescent="0.25">
      <c r="B14" s="147" t="s">
        <v>58</v>
      </c>
      <c r="C14" s="148"/>
      <c r="D14" s="148"/>
      <c r="E14" s="148"/>
      <c r="F14" s="148"/>
      <c r="G14" s="149" t="e">
        <f>IF(H20&lt;G25,B25,IF(H20&lt;G27,B26,IF(H20&lt;G28,B27,IF(H20&lt;G29,B28,B29))))</f>
        <v>#N/A</v>
      </c>
      <c r="H14" s="150"/>
    </row>
    <row r="16" spans="1:8" ht="15" customHeight="1" x14ac:dyDescent="0.2">
      <c r="B16" s="142" t="s">
        <v>82</v>
      </c>
      <c r="C16" s="142"/>
      <c r="D16" s="142"/>
      <c r="E16" s="48" t="s">
        <v>92</v>
      </c>
      <c r="F16" s="49" t="s">
        <v>80</v>
      </c>
      <c r="G16" s="49" t="s">
        <v>81</v>
      </c>
      <c r="H16" s="49" t="s">
        <v>94</v>
      </c>
    </row>
    <row r="17" spans="2:8" x14ac:dyDescent="0.2">
      <c r="B17" s="38" t="s">
        <v>67</v>
      </c>
      <c r="C17" s="141" t="str">
        <f>+C33</f>
        <v>COMERCIAL</v>
      </c>
      <c r="D17" s="141"/>
      <c r="E17" s="50" t="e">
        <f>VLOOKUP(C17,Puntajes!$B$7:$N$21,HLOOKUP($D$8,Puntajes!$C$7:$N$8,2,0),0)</f>
        <v>#N/A</v>
      </c>
      <c r="F17" s="51" t="e">
        <f>+F33</f>
        <v>#N/A</v>
      </c>
      <c r="G17" s="52">
        <f>+IFERROR(H33,0)</f>
        <v>0</v>
      </c>
      <c r="H17" s="40">
        <f>+IFERROR(G17/F17,0)</f>
        <v>0</v>
      </c>
    </row>
    <row r="18" spans="2:8" x14ac:dyDescent="0.2">
      <c r="B18" s="38" t="s">
        <v>68</v>
      </c>
      <c r="C18" s="141" t="str">
        <f>+C46</f>
        <v>LEGAL</v>
      </c>
      <c r="D18" s="141"/>
      <c r="E18" s="50" t="e">
        <f>VLOOKUP(C18,Puntajes!$B$7:$N$21,HLOOKUP($D$8,Puntajes!$C$7:$N$8,2,0),0)</f>
        <v>#N/A</v>
      </c>
      <c r="F18" s="51" t="e">
        <f>+F46</f>
        <v>#N/A</v>
      </c>
      <c r="G18" s="52">
        <f>+IFERROR(H46,0)</f>
        <v>0</v>
      </c>
      <c r="H18" s="40">
        <f>+IFERROR(G18/F18,0)</f>
        <v>0</v>
      </c>
    </row>
    <row r="19" spans="2:8" x14ac:dyDescent="0.2">
      <c r="B19" s="53"/>
      <c r="C19" s="54"/>
      <c r="D19" s="54"/>
      <c r="E19" s="55"/>
      <c r="F19" s="56"/>
      <c r="G19" s="56"/>
      <c r="H19" s="44"/>
    </row>
    <row r="20" spans="2:8" x14ac:dyDescent="0.2">
      <c r="B20" s="53"/>
      <c r="C20" s="54"/>
      <c r="D20" s="54"/>
      <c r="E20" s="57"/>
      <c r="F20" s="51" t="e">
        <f>+SUMPRODUCT(E17:E18,F17:F18)</f>
        <v>#N/A</v>
      </c>
      <c r="G20" s="52" t="e">
        <f>+IF(G39=D41,0,SUMPRODUCT(E17:E18,G17:G18))</f>
        <v>#N/A</v>
      </c>
      <c r="H20" s="40" t="e">
        <f>+IF(G39=D41,0,SUMPRODUCT(E17:E18,H17:H18))</f>
        <v>#N/A</v>
      </c>
    </row>
    <row r="21" spans="2:8" ht="13.5" thickBot="1" x14ac:dyDescent="0.25"/>
    <row r="22" spans="2:8" ht="24.75" customHeight="1" thickBot="1" x14ac:dyDescent="0.25">
      <c r="B22" s="138" t="s">
        <v>78</v>
      </c>
      <c r="C22" s="139"/>
      <c r="D22" s="139"/>
      <c r="E22" s="139"/>
      <c r="F22" s="139"/>
      <c r="G22" s="139"/>
      <c r="H22" s="140"/>
    </row>
    <row r="24" spans="2:8" x14ac:dyDescent="0.2">
      <c r="B24" s="120" t="s">
        <v>95</v>
      </c>
      <c r="C24" s="121"/>
      <c r="D24" s="121"/>
      <c r="E24" s="121"/>
      <c r="F24" s="122"/>
      <c r="G24" s="122"/>
      <c r="H24" s="123"/>
    </row>
    <row r="25" spans="2:8" x14ac:dyDescent="0.2">
      <c r="B25" s="124" t="s">
        <v>44</v>
      </c>
      <c r="C25" s="125"/>
      <c r="D25" s="125"/>
      <c r="E25" s="58"/>
      <c r="F25" s="59" t="s">
        <v>46</v>
      </c>
      <c r="G25" s="60">
        <v>0.5</v>
      </c>
      <c r="H25" s="61"/>
    </row>
    <row r="26" spans="2:8" x14ac:dyDescent="0.2">
      <c r="B26" s="124" t="s">
        <v>45</v>
      </c>
      <c r="C26" s="125"/>
      <c r="D26" s="125"/>
      <c r="E26" s="58"/>
      <c r="F26" s="59" t="s">
        <v>50</v>
      </c>
      <c r="G26" s="60">
        <v>0.5</v>
      </c>
      <c r="H26" s="61"/>
    </row>
    <row r="27" spans="2:8" x14ac:dyDescent="0.2">
      <c r="B27" s="124" t="s">
        <v>47</v>
      </c>
      <c r="C27" s="125"/>
      <c r="D27" s="125"/>
      <c r="E27" s="58"/>
      <c r="F27" s="59" t="s">
        <v>50</v>
      </c>
      <c r="G27" s="60">
        <v>0.65</v>
      </c>
      <c r="H27" s="61"/>
    </row>
    <row r="28" spans="2:8" x14ac:dyDescent="0.2">
      <c r="B28" s="124" t="s">
        <v>48</v>
      </c>
      <c r="C28" s="125"/>
      <c r="D28" s="125"/>
      <c r="E28" s="58"/>
      <c r="F28" s="59" t="s">
        <v>50</v>
      </c>
      <c r="G28" s="60">
        <v>0.8</v>
      </c>
      <c r="H28" s="61"/>
    </row>
    <row r="29" spans="2:8" x14ac:dyDescent="0.2">
      <c r="B29" s="124" t="s">
        <v>49</v>
      </c>
      <c r="C29" s="125"/>
      <c r="D29" s="125"/>
      <c r="E29" s="58"/>
      <c r="F29" s="59" t="s">
        <v>50</v>
      </c>
      <c r="G29" s="60">
        <v>0.95</v>
      </c>
      <c r="H29" s="61"/>
    </row>
    <row r="30" spans="2:8" ht="13.5" thickBot="1" x14ac:dyDescent="0.25"/>
    <row r="31" spans="2:8" x14ac:dyDescent="0.2">
      <c r="B31" s="132" t="s">
        <v>51</v>
      </c>
      <c r="C31" s="134" t="s">
        <v>52</v>
      </c>
      <c r="D31" s="134"/>
      <c r="E31" s="151" t="s">
        <v>92</v>
      </c>
      <c r="F31" s="151" t="s">
        <v>53</v>
      </c>
      <c r="G31" s="136" t="s">
        <v>54</v>
      </c>
      <c r="H31" s="137"/>
    </row>
    <row r="32" spans="2:8" ht="13.5" thickBot="1" x14ac:dyDescent="0.25">
      <c r="B32" s="133"/>
      <c r="C32" s="135"/>
      <c r="D32" s="135"/>
      <c r="E32" s="152"/>
      <c r="F32" s="152"/>
      <c r="G32" s="62" t="s">
        <v>55</v>
      </c>
      <c r="H32" s="63" t="s">
        <v>79</v>
      </c>
    </row>
    <row r="33" spans="2:16" ht="16.5" customHeight="1" thickBot="1" x14ac:dyDescent="0.25">
      <c r="B33" s="64" t="s">
        <v>67</v>
      </c>
      <c r="C33" s="161" t="s">
        <v>65</v>
      </c>
      <c r="D33" s="161"/>
      <c r="E33" s="65"/>
      <c r="F33" s="65" t="e">
        <f>+E34*F38+E39*F40+E42*F43</f>
        <v>#N/A</v>
      </c>
      <c r="G33" s="66"/>
      <c r="H33" s="67" t="e">
        <f>+IF(G39=D41,0,SUMPRODUCT(E34:E45,H34:H45))</f>
        <v>#N/A</v>
      </c>
      <c r="K33" s="68" t="s">
        <v>112</v>
      </c>
      <c r="L33" s="38" t="s">
        <v>102</v>
      </c>
      <c r="M33" s="38" t="s">
        <v>110</v>
      </c>
      <c r="N33" s="38" t="s">
        <v>103</v>
      </c>
      <c r="O33" s="38" t="s">
        <v>91</v>
      </c>
    </row>
    <row r="34" spans="2:16" x14ac:dyDescent="0.2">
      <c r="B34" s="158">
        <v>1</v>
      </c>
      <c r="C34" s="160" t="s">
        <v>56</v>
      </c>
      <c r="D34" s="160"/>
      <c r="E34" s="69" t="e">
        <f>VLOOKUP(C34,Puntajes!$B$9:$N$21,HLOOKUP($D$8,Puntajes!$C$7:$N$8,2,0),0)</f>
        <v>#N/A</v>
      </c>
      <c r="F34" s="70"/>
      <c r="G34" s="107">
        <f>(('COG-F-009'!C9)-('COG-F-009'!C14))/365</f>
        <v>0</v>
      </c>
      <c r="H34" s="85">
        <f>+IF(G34="","-",IF(G34&lt;$D$35,$F$35,IF(G34&lt;$D$36,$F$36,IF(G34&lt;$D$37,$F$37,$F$38))))</f>
        <v>10</v>
      </c>
    </row>
    <row r="35" spans="2:16" s="41" customFormat="1" x14ac:dyDescent="0.2">
      <c r="B35" s="159"/>
      <c r="C35" s="71" t="s">
        <v>46</v>
      </c>
      <c r="D35" s="72">
        <v>1</v>
      </c>
      <c r="E35" s="73"/>
      <c r="F35" s="74">
        <v>10</v>
      </c>
      <c r="G35" s="53"/>
      <c r="H35" s="75"/>
      <c r="K35" s="76">
        <v>5</v>
      </c>
      <c r="L35" s="76">
        <v>3</v>
      </c>
      <c r="M35" s="76">
        <v>1</v>
      </c>
      <c r="N35" s="76">
        <v>1</v>
      </c>
      <c r="O35" s="76">
        <v>5</v>
      </c>
      <c r="P35" s="41">
        <v>5</v>
      </c>
    </row>
    <row r="36" spans="2:16" s="41" customFormat="1" x14ac:dyDescent="0.2">
      <c r="B36" s="159"/>
      <c r="C36" s="77" t="s">
        <v>46</v>
      </c>
      <c r="D36" s="78">
        <v>2</v>
      </c>
      <c r="E36" s="79"/>
      <c r="F36" s="80">
        <v>30</v>
      </c>
      <c r="G36" s="53"/>
      <c r="H36" s="75"/>
      <c r="K36" s="76">
        <v>10</v>
      </c>
      <c r="L36" s="76">
        <v>5</v>
      </c>
      <c r="M36" s="76">
        <v>3</v>
      </c>
      <c r="N36" s="76">
        <v>3</v>
      </c>
      <c r="O36" s="76">
        <v>10</v>
      </c>
      <c r="P36" s="41">
        <v>10</v>
      </c>
    </row>
    <row r="37" spans="2:16" s="41" customFormat="1" x14ac:dyDescent="0.2">
      <c r="B37" s="159"/>
      <c r="C37" s="77" t="s">
        <v>46</v>
      </c>
      <c r="D37" s="78">
        <v>3</v>
      </c>
      <c r="E37" s="79"/>
      <c r="F37" s="80">
        <v>70</v>
      </c>
      <c r="G37" s="53"/>
      <c r="H37" s="75"/>
      <c r="K37" s="76">
        <v>20</v>
      </c>
      <c r="L37" s="76">
        <v>10</v>
      </c>
      <c r="M37" s="76">
        <v>5</v>
      </c>
      <c r="N37" s="76">
        <v>5</v>
      </c>
      <c r="O37" s="76">
        <v>20</v>
      </c>
      <c r="P37" s="41">
        <v>20</v>
      </c>
    </row>
    <row r="38" spans="2:16" s="41" customFormat="1" x14ac:dyDescent="0.2">
      <c r="B38" s="159"/>
      <c r="C38" s="81" t="s">
        <v>50</v>
      </c>
      <c r="D38" s="82">
        <v>3</v>
      </c>
      <c r="E38" s="79"/>
      <c r="F38" s="80">
        <v>100</v>
      </c>
      <c r="G38" s="53"/>
      <c r="H38" s="75"/>
      <c r="K38" s="76">
        <v>20</v>
      </c>
      <c r="L38" s="76">
        <v>10</v>
      </c>
      <c r="M38" s="76">
        <v>5</v>
      </c>
      <c r="N38" s="76">
        <v>5</v>
      </c>
      <c r="O38" s="76">
        <v>20</v>
      </c>
      <c r="P38" s="41">
        <v>20</v>
      </c>
    </row>
    <row r="39" spans="2:16" x14ac:dyDescent="0.2">
      <c r="B39" s="159">
        <v>2</v>
      </c>
      <c r="C39" s="162" t="s">
        <v>10</v>
      </c>
      <c r="D39" s="163"/>
      <c r="E39" s="83" t="e">
        <f>VLOOKUP(C39,Puntajes!$B$9:$N$21,HLOOKUP($D$8,Puntajes!$C$7:$N$8,2,0),0)</f>
        <v>#N/A</v>
      </c>
      <c r="F39" s="43"/>
      <c r="G39" s="84">
        <f>+'COG-F-009'!C15</f>
        <v>0</v>
      </c>
      <c r="H39" s="85">
        <f>+IF(G39="","-",IF(G39=D40,F40,F41))</f>
        <v>0</v>
      </c>
      <c r="K39" s="42" t="s">
        <v>104</v>
      </c>
    </row>
    <row r="40" spans="2:16" s="41" customFormat="1" x14ac:dyDescent="0.2">
      <c r="B40" s="159"/>
      <c r="C40" s="86"/>
      <c r="D40" s="72" t="s">
        <v>14</v>
      </c>
      <c r="E40" s="73"/>
      <c r="F40" s="74">
        <v>100</v>
      </c>
      <c r="G40" s="53"/>
      <c r="H40" s="75"/>
      <c r="K40" s="76"/>
      <c r="L40" s="76"/>
      <c r="M40" s="76"/>
      <c r="N40" s="76"/>
      <c r="O40" s="76"/>
    </row>
    <row r="41" spans="2:16" s="41" customFormat="1" x14ac:dyDescent="0.2">
      <c r="B41" s="159"/>
      <c r="C41" s="87"/>
      <c r="D41" s="82" t="s">
        <v>15</v>
      </c>
      <c r="E41" s="88"/>
      <c r="F41" s="89">
        <v>0</v>
      </c>
      <c r="G41" s="90"/>
      <c r="H41" s="91"/>
      <c r="K41" s="76"/>
      <c r="L41" s="76"/>
      <c r="M41" s="76"/>
      <c r="N41" s="76"/>
      <c r="O41" s="76"/>
    </row>
    <row r="42" spans="2:16" x14ac:dyDescent="0.2">
      <c r="B42" s="159">
        <v>3</v>
      </c>
      <c r="C42" s="164" t="s">
        <v>11</v>
      </c>
      <c r="D42" s="163"/>
      <c r="E42" s="83" t="e">
        <f>VLOOKUP(C42,Puntajes!$B$9:$N$21,HLOOKUP($D$8,Puntajes!$C$7:$N$8,2,0),0)</f>
        <v>#N/A</v>
      </c>
      <c r="F42" s="92"/>
      <c r="G42" s="93">
        <f>+'COG-F-009'!C16</f>
        <v>0</v>
      </c>
      <c r="H42" s="85">
        <f>+IF(G42="","-",IF(G42=D43,F43,IF(G42=D44,F44,F45)))</f>
        <v>0</v>
      </c>
    </row>
    <row r="43" spans="2:16" s="41" customFormat="1" x14ac:dyDescent="0.2">
      <c r="B43" s="159"/>
      <c r="C43" s="94"/>
      <c r="D43" s="72" t="s">
        <v>16</v>
      </c>
      <c r="E43" s="73"/>
      <c r="F43" s="74">
        <v>100</v>
      </c>
      <c r="G43" s="53"/>
      <c r="H43" s="75"/>
      <c r="K43" s="76"/>
      <c r="L43" s="76"/>
      <c r="M43" s="76"/>
      <c r="N43" s="76"/>
      <c r="O43" s="76"/>
    </row>
    <row r="44" spans="2:16" s="41" customFormat="1" x14ac:dyDescent="0.2">
      <c r="B44" s="159"/>
      <c r="C44" s="53"/>
      <c r="D44" s="78" t="s">
        <v>17</v>
      </c>
      <c r="E44" s="79"/>
      <c r="F44" s="95">
        <v>50</v>
      </c>
      <c r="G44" s="96"/>
      <c r="H44" s="75"/>
      <c r="K44" s="76"/>
      <c r="L44" s="76"/>
      <c r="M44" s="76"/>
      <c r="N44" s="76"/>
      <c r="O44" s="76"/>
    </row>
    <row r="45" spans="2:16" s="41" customFormat="1" ht="13.5" thickBot="1" x14ac:dyDescent="0.25">
      <c r="B45" s="159"/>
      <c r="C45" s="53"/>
      <c r="D45" s="78" t="s">
        <v>118</v>
      </c>
      <c r="E45" s="79"/>
      <c r="F45" s="89">
        <v>0</v>
      </c>
      <c r="G45" s="53"/>
      <c r="H45" s="75"/>
      <c r="K45" s="76"/>
      <c r="L45" s="76"/>
      <c r="M45" s="76"/>
      <c r="N45" s="76"/>
      <c r="O45" s="76"/>
    </row>
    <row r="46" spans="2:16" ht="16.5" customHeight="1" thickBot="1" x14ac:dyDescent="0.25">
      <c r="B46" s="64" t="s">
        <v>68</v>
      </c>
      <c r="C46" s="161" t="s">
        <v>129</v>
      </c>
      <c r="D46" s="161"/>
      <c r="E46" s="65"/>
      <c r="F46" s="65" t="e">
        <f>+E47*F48+E50*F51+E53*F54+E56*F57+E59*F60+E62*F63+E65*F69+E70*F74</f>
        <v>#N/A</v>
      </c>
      <c r="G46" s="97"/>
      <c r="H46" s="67" t="e">
        <f>+SUMPRODUCT(E47:E74,H47:H74)</f>
        <v>#N/A</v>
      </c>
    </row>
    <row r="47" spans="2:16" x14ac:dyDescent="0.2">
      <c r="B47" s="155">
        <v>1</v>
      </c>
      <c r="C47" s="153" t="s">
        <v>60</v>
      </c>
      <c r="D47" s="154"/>
      <c r="E47" s="83" t="e">
        <f>VLOOKUP(C47,Puntajes!$B$9:$N$21,HLOOKUP($D$8,Puntajes!$C$7:$N$8,2,0),0)</f>
        <v>#N/A</v>
      </c>
      <c r="F47" s="98"/>
      <c r="G47" s="84">
        <f>+'COG-F-009'!C30</f>
        <v>0</v>
      </c>
      <c r="H47" s="85">
        <f>+IF(G47="","-",IF(G47=D48,F48,F49))</f>
        <v>0</v>
      </c>
      <c r="K47" s="76" t="s">
        <v>105</v>
      </c>
      <c r="L47" s="76" t="s">
        <v>105</v>
      </c>
      <c r="M47" s="76" t="s">
        <v>105</v>
      </c>
      <c r="N47" s="76" t="s">
        <v>105</v>
      </c>
      <c r="O47" s="76" t="s">
        <v>105</v>
      </c>
    </row>
    <row r="48" spans="2:16" s="41" customFormat="1" x14ac:dyDescent="0.2">
      <c r="B48" s="156"/>
      <c r="C48" s="86"/>
      <c r="D48" s="72" t="s">
        <v>64</v>
      </c>
      <c r="E48" s="73"/>
      <c r="F48" s="86">
        <v>100</v>
      </c>
      <c r="G48" s="99"/>
      <c r="H48" s="75"/>
      <c r="K48" s="76"/>
      <c r="L48" s="76"/>
      <c r="M48" s="76"/>
      <c r="N48" s="76"/>
      <c r="O48" s="76"/>
    </row>
    <row r="49" spans="2:15" s="41" customFormat="1" x14ac:dyDescent="0.2">
      <c r="B49" s="157"/>
      <c r="C49" s="87"/>
      <c r="D49" s="82" t="s">
        <v>63</v>
      </c>
      <c r="E49" s="88"/>
      <c r="F49" s="87">
        <v>0</v>
      </c>
      <c r="G49" s="87"/>
      <c r="H49" s="91"/>
      <c r="K49" s="76"/>
      <c r="L49" s="76"/>
      <c r="M49" s="76"/>
      <c r="N49" s="76"/>
      <c r="O49" s="76"/>
    </row>
    <row r="50" spans="2:15" x14ac:dyDescent="0.2">
      <c r="B50" s="155">
        <v>2</v>
      </c>
      <c r="C50" s="153" t="s">
        <v>59</v>
      </c>
      <c r="D50" s="154"/>
      <c r="E50" s="83" t="e">
        <f>VLOOKUP(C50,Puntajes!$B$9:$N$21,HLOOKUP($D$8,Puntajes!$C$7:$N$8,2,0),0)</f>
        <v>#N/A</v>
      </c>
      <c r="F50" s="98"/>
      <c r="G50" s="84">
        <f>+'COG-F-009'!C31</f>
        <v>0</v>
      </c>
      <c r="H50" s="85">
        <f>+IF(G50="","-",IF(G50=D51,F51,F52))</f>
        <v>0</v>
      </c>
      <c r="K50" s="76" t="s">
        <v>105</v>
      </c>
      <c r="L50" s="76" t="s">
        <v>105</v>
      </c>
      <c r="M50" s="76" t="s">
        <v>105</v>
      </c>
      <c r="N50" s="76" t="s">
        <v>105</v>
      </c>
      <c r="O50" s="76" t="s">
        <v>105</v>
      </c>
    </row>
    <row r="51" spans="2:15" s="41" customFormat="1" x14ac:dyDescent="0.2">
      <c r="B51" s="156"/>
      <c r="C51" s="86"/>
      <c r="D51" s="72" t="s">
        <v>64</v>
      </c>
      <c r="E51" s="73"/>
      <c r="F51" s="86">
        <v>100</v>
      </c>
      <c r="G51" s="99"/>
      <c r="H51" s="75"/>
      <c r="K51" s="76"/>
      <c r="L51" s="76"/>
      <c r="M51" s="76"/>
      <c r="N51" s="76"/>
      <c r="O51" s="76"/>
    </row>
    <row r="52" spans="2:15" s="41" customFormat="1" x14ac:dyDescent="0.2">
      <c r="B52" s="157"/>
      <c r="C52" s="87"/>
      <c r="D52" s="82" t="s">
        <v>63</v>
      </c>
      <c r="E52" s="88"/>
      <c r="F52" s="87">
        <v>0</v>
      </c>
      <c r="G52" s="87"/>
      <c r="H52" s="91"/>
      <c r="K52" s="76"/>
      <c r="L52" s="76"/>
      <c r="M52" s="76"/>
      <c r="N52" s="76"/>
      <c r="O52" s="76"/>
    </row>
    <row r="53" spans="2:15" x14ac:dyDescent="0.2">
      <c r="B53" s="155">
        <v>3</v>
      </c>
      <c r="C53" s="153" t="s">
        <v>61</v>
      </c>
      <c r="D53" s="154"/>
      <c r="E53" s="83" t="e">
        <f>VLOOKUP(C53,Puntajes!$B$9:$N$21,HLOOKUP($D$8,Puntajes!$C$7:$N$8,2,0),0)</f>
        <v>#N/A</v>
      </c>
      <c r="F53" s="98"/>
      <c r="G53" s="84">
        <f>+'COG-F-009'!C32</f>
        <v>0</v>
      </c>
      <c r="H53" s="85">
        <f>+IF(G53="","-",IF(G53=D54,F54,F55))</f>
        <v>0</v>
      </c>
      <c r="K53" s="76" t="s">
        <v>105</v>
      </c>
      <c r="L53" s="76" t="s">
        <v>105</v>
      </c>
      <c r="M53" s="76" t="s">
        <v>105</v>
      </c>
      <c r="N53" s="76" t="s">
        <v>105</v>
      </c>
      <c r="O53" s="76" t="s">
        <v>105</v>
      </c>
    </row>
    <row r="54" spans="2:15" s="41" customFormat="1" x14ac:dyDescent="0.2">
      <c r="B54" s="156"/>
      <c r="C54" s="86"/>
      <c r="D54" s="72" t="s">
        <v>64</v>
      </c>
      <c r="E54" s="73"/>
      <c r="F54" s="86">
        <v>100</v>
      </c>
      <c r="G54" s="99"/>
      <c r="H54" s="75"/>
      <c r="K54" s="76"/>
      <c r="L54" s="76"/>
      <c r="M54" s="76"/>
      <c r="N54" s="76"/>
      <c r="O54" s="76"/>
    </row>
    <row r="55" spans="2:15" s="41" customFormat="1" x14ac:dyDescent="0.2">
      <c r="B55" s="157"/>
      <c r="C55" s="87"/>
      <c r="D55" s="82" t="s">
        <v>63</v>
      </c>
      <c r="E55" s="88"/>
      <c r="F55" s="87">
        <v>0</v>
      </c>
      <c r="G55" s="87"/>
      <c r="H55" s="91"/>
      <c r="K55" s="76"/>
      <c r="L55" s="76"/>
      <c r="M55" s="76"/>
      <c r="N55" s="76"/>
      <c r="O55" s="76"/>
    </row>
    <row r="56" spans="2:15" x14ac:dyDescent="0.2">
      <c r="B56" s="155">
        <v>4</v>
      </c>
      <c r="C56" s="153" t="s">
        <v>62</v>
      </c>
      <c r="D56" s="154"/>
      <c r="E56" s="83" t="e">
        <f>VLOOKUP(C56,Puntajes!$B$9:$N$21,HLOOKUP($D$8,Puntajes!$C$7:$N$8,2,0),0)</f>
        <v>#N/A</v>
      </c>
      <c r="F56" s="98"/>
      <c r="G56" s="84">
        <f>+'COG-F-009'!C33</f>
        <v>0</v>
      </c>
      <c r="H56" s="85">
        <f>+IF(G56="","-",IF(G56=D57,F57,F58))</f>
        <v>0</v>
      </c>
      <c r="K56" s="76" t="s">
        <v>105</v>
      </c>
      <c r="L56" s="76" t="s">
        <v>105</v>
      </c>
      <c r="M56" s="76" t="s">
        <v>105</v>
      </c>
      <c r="N56" s="76" t="s">
        <v>105</v>
      </c>
      <c r="O56" s="76" t="s">
        <v>105</v>
      </c>
    </row>
    <row r="57" spans="2:15" s="41" customFormat="1" x14ac:dyDescent="0.2">
      <c r="B57" s="156"/>
      <c r="C57" s="86"/>
      <c r="D57" s="72" t="s">
        <v>64</v>
      </c>
      <c r="E57" s="73"/>
      <c r="F57" s="86">
        <v>100</v>
      </c>
      <c r="G57" s="99"/>
      <c r="H57" s="75"/>
      <c r="K57" s="76"/>
      <c r="L57" s="76"/>
      <c r="M57" s="76"/>
      <c r="N57" s="76"/>
      <c r="O57" s="76"/>
    </row>
    <row r="58" spans="2:15" s="41" customFormat="1" x14ac:dyDescent="0.2">
      <c r="B58" s="157"/>
      <c r="C58" s="87"/>
      <c r="D58" s="82" t="s">
        <v>63</v>
      </c>
      <c r="E58" s="88"/>
      <c r="F58" s="87">
        <v>0</v>
      </c>
      <c r="G58" s="87"/>
      <c r="H58" s="91"/>
      <c r="K58" s="76"/>
      <c r="L58" s="76"/>
      <c r="M58" s="76"/>
      <c r="N58" s="76"/>
      <c r="O58" s="76"/>
    </row>
    <row r="59" spans="2:15" x14ac:dyDescent="0.2">
      <c r="B59" s="155">
        <v>5</v>
      </c>
      <c r="C59" s="153" t="s">
        <v>12</v>
      </c>
      <c r="D59" s="154"/>
      <c r="E59" s="83" t="e">
        <f>VLOOKUP(C59,Puntajes!$B$9:$N$21,HLOOKUP($D$8,Puntajes!$C$7:$N$8,2,0),0)</f>
        <v>#N/A</v>
      </c>
      <c r="F59" s="98"/>
      <c r="G59" s="84">
        <f>+'COG-F-009'!C35</f>
        <v>0</v>
      </c>
      <c r="H59" s="85">
        <f>+IF(G59="","-",IF(G59=D60,F60,F61))</f>
        <v>0</v>
      </c>
      <c r="K59" s="76" t="s">
        <v>105</v>
      </c>
      <c r="L59" s="76" t="s">
        <v>105</v>
      </c>
      <c r="M59" s="76" t="s">
        <v>105</v>
      </c>
      <c r="N59" s="76" t="s">
        <v>105</v>
      </c>
      <c r="O59" s="76" t="s">
        <v>105</v>
      </c>
    </row>
    <row r="60" spans="2:15" s="41" customFormat="1" x14ac:dyDescent="0.2">
      <c r="B60" s="156"/>
      <c r="C60" s="86"/>
      <c r="D60" s="72" t="s">
        <v>18</v>
      </c>
      <c r="E60" s="73"/>
      <c r="F60" s="86">
        <v>100</v>
      </c>
      <c r="G60" s="99"/>
      <c r="H60" s="75"/>
      <c r="K60" s="76"/>
      <c r="L60" s="76"/>
      <c r="M60" s="76"/>
      <c r="N60" s="76"/>
      <c r="O60" s="76"/>
    </row>
    <row r="61" spans="2:15" s="41" customFormat="1" x14ac:dyDescent="0.2">
      <c r="B61" s="157"/>
      <c r="C61" s="87"/>
      <c r="D61" s="82" t="s">
        <v>19</v>
      </c>
      <c r="E61" s="88"/>
      <c r="F61" s="87">
        <v>0</v>
      </c>
      <c r="G61" s="87"/>
      <c r="H61" s="91"/>
      <c r="K61" s="76"/>
      <c r="L61" s="76"/>
      <c r="M61" s="76"/>
      <c r="N61" s="76"/>
      <c r="O61" s="76"/>
    </row>
    <row r="62" spans="2:15" x14ac:dyDescent="0.2">
      <c r="B62" s="155">
        <v>6</v>
      </c>
      <c r="C62" s="153" t="s">
        <v>13</v>
      </c>
      <c r="D62" s="154"/>
      <c r="E62" s="83" t="e">
        <f>VLOOKUP(C62,Puntajes!$B$9:$N$21,HLOOKUP($D$8,Puntajes!$C$7:$N$8,2,0),0)</f>
        <v>#N/A</v>
      </c>
      <c r="F62" s="98"/>
      <c r="G62" s="84">
        <f>+'COG-F-009'!C36</f>
        <v>0</v>
      </c>
      <c r="H62" s="85">
        <f>+IF(G62="","-",IF(G62=D63,F63,F64))</f>
        <v>0</v>
      </c>
      <c r="K62" s="76" t="s">
        <v>105</v>
      </c>
      <c r="L62" s="76" t="s">
        <v>105</v>
      </c>
      <c r="M62" s="76" t="s">
        <v>105</v>
      </c>
      <c r="N62" s="76" t="s">
        <v>105</v>
      </c>
      <c r="O62" s="76" t="s">
        <v>105</v>
      </c>
    </row>
    <row r="63" spans="2:15" s="41" customFormat="1" x14ac:dyDescent="0.2">
      <c r="B63" s="156"/>
      <c r="C63" s="86"/>
      <c r="D63" s="72" t="s">
        <v>20</v>
      </c>
      <c r="E63" s="73"/>
      <c r="F63" s="86">
        <v>100</v>
      </c>
      <c r="G63" s="99"/>
      <c r="H63" s="75"/>
      <c r="K63" s="76"/>
      <c r="L63" s="76"/>
      <c r="M63" s="76"/>
      <c r="N63" s="76"/>
      <c r="O63" s="76"/>
    </row>
    <row r="64" spans="2:15" s="41" customFormat="1" x14ac:dyDescent="0.2">
      <c r="B64" s="157"/>
      <c r="C64" s="87"/>
      <c r="D64" s="82" t="s">
        <v>21</v>
      </c>
      <c r="E64" s="88"/>
      <c r="F64" s="87">
        <v>0</v>
      </c>
      <c r="G64" s="87"/>
      <c r="H64" s="91"/>
      <c r="K64" s="76"/>
      <c r="L64" s="76"/>
      <c r="M64" s="76"/>
      <c r="N64" s="76"/>
      <c r="O64" s="76"/>
    </row>
    <row r="65" spans="2:15" x14ac:dyDescent="0.2">
      <c r="B65" s="155">
        <v>7</v>
      </c>
      <c r="C65" s="153" t="s">
        <v>109</v>
      </c>
      <c r="D65" s="154"/>
      <c r="E65" s="83" t="e">
        <f>VLOOKUP(C65,Puntajes!$B$9:$N$21,HLOOKUP($D$8,Puntajes!$C$7:$N$8,2,0),0)</f>
        <v>#N/A</v>
      </c>
      <c r="F65" s="98"/>
      <c r="G65" s="84">
        <f>+'COG-F-009'!C37</f>
        <v>0</v>
      </c>
      <c r="H65" s="85">
        <f>+IF(G65="","-",IF(G65=$D$66,$F$66,IF(G65=$D$67,$F$67,IF(G65=$D$68,$F$68,$F$69))))</f>
        <v>100</v>
      </c>
      <c r="K65" s="76" t="s">
        <v>105</v>
      </c>
      <c r="L65" s="76" t="s">
        <v>105</v>
      </c>
      <c r="M65" s="76" t="s">
        <v>105</v>
      </c>
      <c r="N65" s="76" t="s">
        <v>105</v>
      </c>
      <c r="O65" s="76" t="s">
        <v>105</v>
      </c>
    </row>
    <row r="66" spans="2:15" s="41" customFormat="1" x14ac:dyDescent="0.2">
      <c r="B66" s="156"/>
      <c r="C66" s="71"/>
      <c r="D66" s="100" t="s">
        <v>24</v>
      </c>
      <c r="E66" s="101"/>
      <c r="F66" s="86">
        <v>0</v>
      </c>
      <c r="G66" s="99"/>
      <c r="H66" s="75"/>
      <c r="K66" s="76"/>
      <c r="L66" s="76"/>
      <c r="M66" s="76"/>
      <c r="N66" s="76"/>
      <c r="O66" s="76"/>
    </row>
    <row r="67" spans="2:15" s="41" customFormat="1" x14ac:dyDescent="0.2">
      <c r="B67" s="156"/>
      <c r="C67" s="77"/>
      <c r="D67" s="102" t="s">
        <v>25</v>
      </c>
      <c r="E67" s="103"/>
      <c r="F67" s="99">
        <v>1</v>
      </c>
      <c r="G67" s="99"/>
      <c r="H67" s="75"/>
      <c r="K67" s="76"/>
      <c r="L67" s="76"/>
      <c r="M67" s="76"/>
      <c r="N67" s="76"/>
      <c r="O67" s="76"/>
    </row>
    <row r="68" spans="2:15" s="41" customFormat="1" x14ac:dyDescent="0.2">
      <c r="B68" s="156"/>
      <c r="C68" s="77"/>
      <c r="D68" s="102" t="s">
        <v>26</v>
      </c>
      <c r="E68" s="103"/>
      <c r="F68" s="99">
        <v>70</v>
      </c>
      <c r="G68" s="99"/>
      <c r="H68" s="75"/>
      <c r="K68" s="76"/>
      <c r="L68" s="76"/>
      <c r="M68" s="76"/>
      <c r="N68" s="76"/>
      <c r="O68" s="76"/>
    </row>
    <row r="69" spans="2:15" s="41" customFormat="1" x14ac:dyDescent="0.2">
      <c r="B69" s="157"/>
      <c r="C69" s="81"/>
      <c r="D69" s="104" t="s">
        <v>27</v>
      </c>
      <c r="E69" s="105"/>
      <c r="F69" s="87">
        <v>100</v>
      </c>
      <c r="G69" s="87"/>
      <c r="H69" s="91"/>
      <c r="K69" s="76"/>
      <c r="L69" s="76"/>
      <c r="M69" s="76"/>
      <c r="N69" s="76"/>
      <c r="O69" s="76"/>
    </row>
    <row r="70" spans="2:15" x14ac:dyDescent="0.2">
      <c r="B70" s="155">
        <v>8</v>
      </c>
      <c r="C70" s="153" t="str">
        <f>+'COG-F-009'!B38</f>
        <v>Evaluación Sentinel de Empresas relacionadas</v>
      </c>
      <c r="D70" s="154"/>
      <c r="E70" s="83" t="e">
        <f>VLOOKUP(C70,Puntajes!$B$9:$N$21,HLOOKUP($D$8,Puntajes!$C$7:$N$8,2,0),0)</f>
        <v>#N/A</v>
      </c>
      <c r="F70" s="98"/>
      <c r="G70" s="84">
        <f>+'COG-F-009'!C38</f>
        <v>0</v>
      </c>
      <c r="H70" s="85">
        <f>+IF(G70="","-",IF(G70=$D$71,$F$71,IF(G70=$D$72,$F$72,IF(G70=$D$73,$F$73,$F$74))))</f>
        <v>100</v>
      </c>
      <c r="K70" s="76" t="s">
        <v>105</v>
      </c>
      <c r="L70" s="76" t="s">
        <v>105</v>
      </c>
      <c r="M70" s="76" t="s">
        <v>105</v>
      </c>
      <c r="N70" s="76" t="s">
        <v>105</v>
      </c>
      <c r="O70" s="76" t="s">
        <v>105</v>
      </c>
    </row>
    <row r="71" spans="2:15" s="41" customFormat="1" x14ac:dyDescent="0.2">
      <c r="B71" s="156"/>
      <c r="C71" s="71"/>
      <c r="D71" s="100" t="s">
        <v>24</v>
      </c>
      <c r="E71" s="101"/>
      <c r="F71" s="86">
        <v>0</v>
      </c>
      <c r="G71" s="99"/>
      <c r="H71" s="75"/>
      <c r="K71" s="76"/>
      <c r="L71" s="76"/>
      <c r="M71" s="76"/>
      <c r="N71" s="76"/>
      <c r="O71" s="76"/>
    </row>
    <row r="72" spans="2:15" s="41" customFormat="1" x14ac:dyDescent="0.2">
      <c r="B72" s="156"/>
      <c r="C72" s="77"/>
      <c r="D72" s="102" t="s">
        <v>25</v>
      </c>
      <c r="E72" s="103"/>
      <c r="F72" s="99">
        <v>1</v>
      </c>
      <c r="G72" s="99"/>
      <c r="H72" s="75"/>
      <c r="K72" s="76"/>
      <c r="L72" s="76"/>
      <c r="M72" s="76"/>
      <c r="N72" s="76"/>
      <c r="O72" s="76"/>
    </row>
    <row r="73" spans="2:15" s="41" customFormat="1" x14ac:dyDescent="0.2">
      <c r="B73" s="156"/>
      <c r="C73" s="77"/>
      <c r="D73" s="102" t="s">
        <v>26</v>
      </c>
      <c r="E73" s="103"/>
      <c r="F73" s="99">
        <v>70</v>
      </c>
      <c r="G73" s="99"/>
      <c r="H73" s="75"/>
      <c r="K73" s="76"/>
      <c r="L73" s="76"/>
      <c r="M73" s="76"/>
      <c r="N73" s="76"/>
      <c r="O73" s="76"/>
    </row>
    <row r="74" spans="2:15" s="41" customFormat="1" x14ac:dyDescent="0.2">
      <c r="B74" s="157"/>
      <c r="C74" s="81"/>
      <c r="D74" s="104" t="s">
        <v>27</v>
      </c>
      <c r="E74" s="105"/>
      <c r="F74" s="87">
        <v>100</v>
      </c>
      <c r="G74" s="87"/>
      <c r="H74" s="91"/>
      <c r="K74" s="76"/>
      <c r="L74" s="76"/>
      <c r="M74" s="76"/>
      <c r="N74" s="76"/>
      <c r="O74" s="76"/>
    </row>
  </sheetData>
  <mergeCells count="47">
    <mergeCell ref="F31:F32"/>
    <mergeCell ref="B47:B49"/>
    <mergeCell ref="C47:D47"/>
    <mergeCell ref="B50:B52"/>
    <mergeCell ref="C50:D50"/>
    <mergeCell ref="B65:B69"/>
    <mergeCell ref="C65:D65"/>
    <mergeCell ref="B70:B74"/>
    <mergeCell ref="C70:D70"/>
    <mergeCell ref="C42:D42"/>
    <mergeCell ref="C46:D46"/>
    <mergeCell ref="B59:B61"/>
    <mergeCell ref="B62:B64"/>
    <mergeCell ref="C62:D62"/>
    <mergeCell ref="B42:B45"/>
    <mergeCell ref="B56:B58"/>
    <mergeCell ref="C56:D56"/>
    <mergeCell ref="B29:D29"/>
    <mergeCell ref="C59:D59"/>
    <mergeCell ref="B53:B55"/>
    <mergeCell ref="C53:D53"/>
    <mergeCell ref="B34:B38"/>
    <mergeCell ref="C34:D34"/>
    <mergeCell ref="C33:D33"/>
    <mergeCell ref="B39:B41"/>
    <mergeCell ref="C39:D39"/>
    <mergeCell ref="B27:D27"/>
    <mergeCell ref="B28:D28"/>
    <mergeCell ref="D2:G4"/>
    <mergeCell ref="B31:B32"/>
    <mergeCell ref="C31:D32"/>
    <mergeCell ref="G31:H31"/>
    <mergeCell ref="B11:H11"/>
    <mergeCell ref="B22:H22"/>
    <mergeCell ref="C17:D17"/>
    <mergeCell ref="C18:D18"/>
    <mergeCell ref="B16:D16"/>
    <mergeCell ref="B13:F13"/>
    <mergeCell ref="G13:H13"/>
    <mergeCell ref="B14:F14"/>
    <mergeCell ref="G14:H14"/>
    <mergeCell ref="E31:E32"/>
    <mergeCell ref="B2:C4"/>
    <mergeCell ref="B6:C6"/>
    <mergeCell ref="B24:H24"/>
    <mergeCell ref="B25:D25"/>
    <mergeCell ref="B26:D26"/>
  </mergeCells>
  <conditionalFormatting sqref="H39">
    <cfRule type="cellIs" dxfId="10" priority="42" operator="lessThan">
      <formula>0</formula>
    </cfRule>
  </conditionalFormatting>
  <conditionalFormatting sqref="H42">
    <cfRule type="cellIs" dxfId="9" priority="40" operator="lessThan">
      <formula>0</formula>
    </cfRule>
  </conditionalFormatting>
  <conditionalFormatting sqref="H70">
    <cfRule type="cellIs" dxfId="8" priority="32" operator="lessThan">
      <formula>60</formula>
    </cfRule>
  </conditionalFormatting>
  <conditionalFormatting sqref="H50">
    <cfRule type="cellIs" dxfId="7" priority="13" operator="equal">
      <formula>0</formula>
    </cfRule>
  </conditionalFormatting>
  <conditionalFormatting sqref="H47">
    <cfRule type="cellIs" dxfId="6" priority="8" operator="equal">
      <formula>0</formula>
    </cfRule>
  </conditionalFormatting>
  <conditionalFormatting sqref="H53">
    <cfRule type="cellIs" dxfId="5" priority="7" operator="equal">
      <formula>0</formula>
    </cfRule>
  </conditionalFormatting>
  <conditionalFormatting sqref="H56">
    <cfRule type="cellIs" dxfId="4" priority="6" operator="equal">
      <formula>0</formula>
    </cfRule>
  </conditionalFormatting>
  <conditionalFormatting sqref="H59">
    <cfRule type="cellIs" dxfId="3" priority="5" operator="equal">
      <formula>0</formula>
    </cfRule>
  </conditionalFormatting>
  <conditionalFormatting sqref="H62">
    <cfRule type="cellIs" dxfId="2" priority="4" operator="equal">
      <formula>0</formula>
    </cfRule>
  </conditionalFormatting>
  <conditionalFormatting sqref="H65">
    <cfRule type="cellIs" dxfId="1" priority="2" operator="lessThan">
      <formula>60</formula>
    </cfRule>
  </conditionalFormatting>
  <conditionalFormatting sqref="H34">
    <cfRule type="cellIs" dxfId="0" priority="1" operator="lessThan">
      <formula>60</formula>
    </cfRule>
  </conditionalFormatting>
  <pageMargins left="0.7" right="0.7" top="0.75" bottom="0.75" header="0.3" footer="0.3"/>
  <pageSetup paperSize="9" scale="53" fitToHeight="0" orientation="portrait" r:id="rId1"/>
  <rowBreaks count="1" manualBreakCount="1">
    <brk id="58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topLeftCell="A7" zoomScaleNormal="100" workbookViewId="0">
      <pane xSplit="5" ySplit="1" topLeftCell="F8" activePane="bottomRight" state="frozen"/>
      <selection activeCell="A7" sqref="A7"/>
      <selection pane="topRight" activeCell="F7" sqref="F7"/>
      <selection pane="bottomLeft" activeCell="A8" sqref="A8"/>
      <selection pane="bottomRight" activeCell="A7" sqref="A7:XFD7"/>
    </sheetView>
  </sheetViews>
  <sheetFormatPr baseColWidth="10" defaultColWidth="39.42578125" defaultRowHeight="12.75" outlineLevelRow="1" outlineLevelCol="1" x14ac:dyDescent="0.2"/>
  <cols>
    <col min="1" max="1" width="5.85546875" style="28" customWidth="1"/>
    <col min="2" max="2" width="63.42578125" style="28" bestFit="1" customWidth="1"/>
    <col min="3" max="5" width="17" style="28" hidden="1" customWidth="1" outlineLevel="1"/>
    <col min="6" max="6" width="11" style="28" customWidth="1" collapsed="1"/>
    <col min="7" max="9" width="11" style="28" customWidth="1"/>
    <col min="10" max="10" width="11" style="28" hidden="1" customWidth="1" outlineLevel="1"/>
    <col min="11" max="11" width="11" style="28" customWidth="1" collapsed="1"/>
    <col min="12" max="14" width="11" style="28" customWidth="1"/>
    <col min="15" max="16384" width="39.42578125" style="28"/>
  </cols>
  <sheetData>
    <row r="1" spans="1:14" ht="15" customHeight="1" x14ac:dyDescent="0.2">
      <c r="A1" s="27"/>
      <c r="B1" s="171" t="s">
        <v>41</v>
      </c>
      <c r="C1" s="172"/>
      <c r="D1" s="172"/>
      <c r="E1" s="172"/>
      <c r="F1" s="172"/>
      <c r="G1" s="172"/>
      <c r="H1" s="173"/>
      <c r="I1" s="165" t="s">
        <v>42</v>
      </c>
      <c r="J1" s="166"/>
    </row>
    <row r="2" spans="1:14" ht="15" customHeight="1" x14ac:dyDescent="0.2">
      <c r="A2" s="29"/>
      <c r="B2" s="174"/>
      <c r="C2" s="175"/>
      <c r="D2" s="175"/>
      <c r="E2" s="175"/>
      <c r="F2" s="175"/>
      <c r="G2" s="175"/>
      <c r="H2" s="176"/>
      <c r="I2" s="167" t="s">
        <v>43</v>
      </c>
      <c r="J2" s="168"/>
    </row>
    <row r="3" spans="1:14" ht="15" customHeight="1" x14ac:dyDescent="0.2">
      <c r="A3" s="30"/>
      <c r="B3" s="177"/>
      <c r="C3" s="178"/>
      <c r="D3" s="178"/>
      <c r="E3" s="178"/>
      <c r="F3" s="178"/>
      <c r="G3" s="178"/>
      <c r="H3" s="179"/>
      <c r="I3" s="169" t="s">
        <v>70</v>
      </c>
      <c r="J3" s="170"/>
    </row>
    <row r="5" spans="1:14" s="31" customFormat="1" ht="25.5" customHeight="1" x14ac:dyDescent="0.2">
      <c r="A5" s="180" t="s">
        <v>97</v>
      </c>
      <c r="B5" s="180"/>
      <c r="C5" s="180"/>
      <c r="D5" s="180"/>
      <c r="E5" s="180"/>
      <c r="F5" s="180"/>
      <c r="G5" s="180"/>
      <c r="H5" s="180"/>
      <c r="I5" s="180"/>
      <c r="J5" s="180"/>
    </row>
    <row r="7" spans="1:14" s="34" customFormat="1" ht="65.25" customHeight="1" x14ac:dyDescent="0.25">
      <c r="A7" s="32" t="s">
        <v>99</v>
      </c>
      <c r="B7" s="33" t="s">
        <v>98</v>
      </c>
      <c r="C7" s="32" t="s">
        <v>84</v>
      </c>
      <c r="D7" s="32" t="s">
        <v>85</v>
      </c>
      <c r="E7" s="32" t="s">
        <v>87</v>
      </c>
      <c r="F7" s="32" t="s">
        <v>112</v>
      </c>
      <c r="G7" s="32" t="s">
        <v>111</v>
      </c>
      <c r="H7" s="32" t="s">
        <v>91</v>
      </c>
      <c r="I7" s="32" t="s">
        <v>86</v>
      </c>
      <c r="J7" s="32" t="s">
        <v>88</v>
      </c>
      <c r="K7" s="32" t="s">
        <v>102</v>
      </c>
      <c r="L7" s="32" t="s">
        <v>103</v>
      </c>
      <c r="M7" s="32" t="s">
        <v>110</v>
      </c>
      <c r="N7" s="32" t="s">
        <v>117</v>
      </c>
    </row>
    <row r="8" spans="1:14" s="34" customFormat="1" ht="16.5" customHeight="1" x14ac:dyDescent="0.25">
      <c r="A8" s="32"/>
      <c r="B8" s="32" t="s">
        <v>93</v>
      </c>
      <c r="C8" s="32">
        <v>2</v>
      </c>
      <c r="D8" s="32">
        <v>3</v>
      </c>
      <c r="E8" s="32">
        <v>4</v>
      </c>
      <c r="F8" s="32">
        <v>5</v>
      </c>
      <c r="G8" s="32">
        <v>6</v>
      </c>
      <c r="H8" s="32">
        <v>7</v>
      </c>
      <c r="I8" s="32">
        <v>8</v>
      </c>
      <c r="J8" s="32">
        <v>9</v>
      </c>
      <c r="K8" s="32">
        <v>10</v>
      </c>
      <c r="L8" s="32">
        <v>11</v>
      </c>
      <c r="M8" s="32">
        <v>12</v>
      </c>
      <c r="N8" s="32">
        <v>13</v>
      </c>
    </row>
    <row r="9" spans="1:14" x14ac:dyDescent="0.2">
      <c r="A9" s="35" t="s">
        <v>67</v>
      </c>
      <c r="B9" s="36" t="s">
        <v>65</v>
      </c>
      <c r="C9" s="37">
        <v>0</v>
      </c>
      <c r="D9" s="37">
        <v>0</v>
      </c>
      <c r="E9" s="37">
        <v>0</v>
      </c>
      <c r="F9" s="37">
        <f>+SUM(F10:F12)</f>
        <v>0.60000000000000009</v>
      </c>
      <c r="G9" s="37">
        <f t="shared" ref="G9:N9" si="0">+SUM(G10:G12)</f>
        <v>0.60000000000000009</v>
      </c>
      <c r="H9" s="37">
        <f t="shared" si="0"/>
        <v>0.60000000000000009</v>
      </c>
      <c r="I9" s="37">
        <f t="shared" si="0"/>
        <v>0.60000000000000009</v>
      </c>
      <c r="J9" s="37">
        <f t="shared" si="0"/>
        <v>0.60000000000000009</v>
      </c>
      <c r="K9" s="37">
        <f t="shared" si="0"/>
        <v>0.60000000000000009</v>
      </c>
      <c r="L9" s="37">
        <f t="shared" si="0"/>
        <v>0.60000000000000009</v>
      </c>
      <c r="M9" s="37">
        <f t="shared" si="0"/>
        <v>0.60000000000000009</v>
      </c>
      <c r="N9" s="37">
        <f t="shared" si="0"/>
        <v>0.60000000000000009</v>
      </c>
    </row>
    <row r="10" spans="1:14" outlineLevel="1" x14ac:dyDescent="0.2">
      <c r="A10" s="38">
        <v>1</v>
      </c>
      <c r="B10" s="39" t="s">
        <v>56</v>
      </c>
      <c r="C10" s="40"/>
      <c r="D10" s="40"/>
      <c r="E10" s="40"/>
      <c r="F10" s="40">
        <v>0.5</v>
      </c>
      <c r="G10" s="40">
        <v>0.5</v>
      </c>
      <c r="H10" s="40">
        <v>0.5</v>
      </c>
      <c r="I10" s="40">
        <v>0.5</v>
      </c>
      <c r="J10" s="40">
        <v>0.5</v>
      </c>
      <c r="K10" s="40">
        <v>0.5</v>
      </c>
      <c r="L10" s="40">
        <v>0.5</v>
      </c>
      <c r="M10" s="40">
        <v>0.5</v>
      </c>
      <c r="N10" s="40">
        <v>0.5</v>
      </c>
    </row>
    <row r="11" spans="1:14" outlineLevel="1" x14ac:dyDescent="0.2">
      <c r="A11" s="38">
        <v>2</v>
      </c>
      <c r="B11" s="39" t="s">
        <v>10</v>
      </c>
      <c r="C11" s="40"/>
      <c r="D11" s="40"/>
      <c r="E11" s="40"/>
      <c r="F11" s="40">
        <v>0.05</v>
      </c>
      <c r="G11" s="40">
        <v>0.05</v>
      </c>
      <c r="H11" s="40">
        <v>0.05</v>
      </c>
      <c r="I11" s="40">
        <v>0.05</v>
      </c>
      <c r="J11" s="40">
        <v>0.05</v>
      </c>
      <c r="K11" s="40">
        <v>0.05</v>
      </c>
      <c r="L11" s="40">
        <v>0.05</v>
      </c>
      <c r="M11" s="40">
        <v>0.05</v>
      </c>
      <c r="N11" s="40">
        <v>0.05</v>
      </c>
    </row>
    <row r="12" spans="1:14" outlineLevel="1" x14ac:dyDescent="0.2">
      <c r="A12" s="38">
        <v>3</v>
      </c>
      <c r="B12" s="39" t="s">
        <v>11</v>
      </c>
      <c r="C12" s="40"/>
      <c r="D12" s="40"/>
      <c r="E12" s="40"/>
      <c r="F12" s="40">
        <v>0.05</v>
      </c>
      <c r="G12" s="40">
        <v>0.05</v>
      </c>
      <c r="H12" s="40">
        <v>0.05</v>
      </c>
      <c r="I12" s="40">
        <v>0.05</v>
      </c>
      <c r="J12" s="40">
        <v>0.05</v>
      </c>
      <c r="K12" s="40">
        <v>0.05</v>
      </c>
      <c r="L12" s="40">
        <v>0.05</v>
      </c>
      <c r="M12" s="40">
        <v>0.05</v>
      </c>
      <c r="N12" s="40">
        <v>0.05</v>
      </c>
    </row>
    <row r="13" spans="1:14" x14ac:dyDescent="0.2">
      <c r="A13" s="35" t="s">
        <v>68</v>
      </c>
      <c r="B13" s="36" t="s">
        <v>129</v>
      </c>
      <c r="C13" s="37">
        <v>0</v>
      </c>
      <c r="D13" s="37">
        <v>0</v>
      </c>
      <c r="E13" s="37">
        <v>0</v>
      </c>
      <c r="F13" s="37">
        <f>+SUM(F14:F21)</f>
        <v>0.39999999999999997</v>
      </c>
      <c r="G13" s="37">
        <f t="shared" ref="G13:N13" si="1">+SUM(G14:G21)</f>
        <v>0.39999999999999997</v>
      </c>
      <c r="H13" s="37">
        <f t="shared" si="1"/>
        <v>0.39999999999999997</v>
      </c>
      <c r="I13" s="37">
        <f t="shared" si="1"/>
        <v>0.39999999999999997</v>
      </c>
      <c r="J13" s="37">
        <f t="shared" si="1"/>
        <v>0.39999999999999997</v>
      </c>
      <c r="K13" s="37">
        <f t="shared" si="1"/>
        <v>0.39999999999999997</v>
      </c>
      <c r="L13" s="37">
        <f t="shared" si="1"/>
        <v>0.39999999999999997</v>
      </c>
      <c r="M13" s="37">
        <f t="shared" si="1"/>
        <v>0.39999999999999997</v>
      </c>
      <c r="N13" s="37">
        <f t="shared" si="1"/>
        <v>0.39999999999999997</v>
      </c>
    </row>
    <row r="14" spans="1:14" outlineLevel="1" x14ac:dyDescent="0.2">
      <c r="A14" s="38">
        <v>1</v>
      </c>
      <c r="B14" s="39" t="s">
        <v>60</v>
      </c>
      <c r="C14" s="40"/>
      <c r="D14" s="40"/>
      <c r="E14" s="40"/>
      <c r="F14" s="40">
        <v>0.05</v>
      </c>
      <c r="G14" s="40">
        <v>0.05</v>
      </c>
      <c r="H14" s="40">
        <v>0.05</v>
      </c>
      <c r="I14" s="40">
        <v>0.05</v>
      </c>
      <c r="J14" s="40">
        <v>0.05</v>
      </c>
      <c r="K14" s="40">
        <v>0.05</v>
      </c>
      <c r="L14" s="40">
        <v>0.05</v>
      </c>
      <c r="M14" s="40">
        <v>0.05</v>
      </c>
      <c r="N14" s="40">
        <v>0.05</v>
      </c>
    </row>
    <row r="15" spans="1:14" outlineLevel="1" x14ac:dyDescent="0.2">
      <c r="A15" s="38">
        <v>2</v>
      </c>
      <c r="B15" s="39" t="s">
        <v>59</v>
      </c>
      <c r="C15" s="40"/>
      <c r="D15" s="40"/>
      <c r="E15" s="40"/>
      <c r="F15" s="40">
        <v>0.05</v>
      </c>
      <c r="G15" s="40">
        <v>0.05</v>
      </c>
      <c r="H15" s="40">
        <v>0.05</v>
      </c>
      <c r="I15" s="40">
        <v>0.05</v>
      </c>
      <c r="J15" s="40">
        <v>0.05</v>
      </c>
      <c r="K15" s="40">
        <v>0.05</v>
      </c>
      <c r="L15" s="40">
        <v>0.05</v>
      </c>
      <c r="M15" s="40">
        <v>0.05</v>
      </c>
      <c r="N15" s="40">
        <v>0.05</v>
      </c>
    </row>
    <row r="16" spans="1:14" outlineLevel="1" x14ac:dyDescent="0.2">
      <c r="A16" s="38">
        <v>3</v>
      </c>
      <c r="B16" s="39" t="s">
        <v>61</v>
      </c>
      <c r="C16" s="40"/>
      <c r="D16" s="40"/>
      <c r="E16" s="40"/>
      <c r="F16" s="40">
        <v>0.05</v>
      </c>
      <c r="G16" s="40">
        <v>0.05</v>
      </c>
      <c r="H16" s="40">
        <v>0.05</v>
      </c>
      <c r="I16" s="40">
        <v>0.05</v>
      </c>
      <c r="J16" s="40">
        <v>0.05</v>
      </c>
      <c r="K16" s="40">
        <v>0.05</v>
      </c>
      <c r="L16" s="40">
        <v>0.05</v>
      </c>
      <c r="M16" s="40">
        <v>0.05</v>
      </c>
      <c r="N16" s="40">
        <v>0.05</v>
      </c>
    </row>
    <row r="17" spans="1:14" outlineLevel="1" x14ac:dyDescent="0.2">
      <c r="A17" s="38">
        <v>4</v>
      </c>
      <c r="B17" s="39" t="s">
        <v>62</v>
      </c>
      <c r="C17" s="40"/>
      <c r="D17" s="40"/>
      <c r="E17" s="40"/>
      <c r="F17" s="40">
        <v>0.05</v>
      </c>
      <c r="G17" s="40">
        <v>0.05</v>
      </c>
      <c r="H17" s="40">
        <v>0.05</v>
      </c>
      <c r="I17" s="40">
        <v>0.05</v>
      </c>
      <c r="J17" s="40">
        <v>0.05</v>
      </c>
      <c r="K17" s="40">
        <v>0.05</v>
      </c>
      <c r="L17" s="40">
        <v>0.05</v>
      </c>
      <c r="M17" s="40">
        <v>0.05</v>
      </c>
      <c r="N17" s="40">
        <v>0.05</v>
      </c>
    </row>
    <row r="18" spans="1:14" outlineLevel="1" x14ac:dyDescent="0.2">
      <c r="A18" s="38">
        <v>5</v>
      </c>
      <c r="B18" s="39" t="s">
        <v>12</v>
      </c>
      <c r="C18" s="40"/>
      <c r="D18" s="40"/>
      <c r="E18" s="40"/>
      <c r="F18" s="40">
        <v>0.05</v>
      </c>
      <c r="G18" s="40">
        <v>0.05</v>
      </c>
      <c r="H18" s="40">
        <v>0.05</v>
      </c>
      <c r="I18" s="40">
        <v>0.05</v>
      </c>
      <c r="J18" s="40">
        <v>0.05</v>
      </c>
      <c r="K18" s="40">
        <v>0.05</v>
      </c>
      <c r="L18" s="40">
        <v>0.05</v>
      </c>
      <c r="M18" s="40">
        <v>0.05</v>
      </c>
      <c r="N18" s="40">
        <v>0.05</v>
      </c>
    </row>
    <row r="19" spans="1:14" outlineLevel="1" x14ac:dyDescent="0.2">
      <c r="A19" s="38">
        <v>6</v>
      </c>
      <c r="B19" s="39" t="s">
        <v>13</v>
      </c>
      <c r="C19" s="40"/>
      <c r="D19" s="40"/>
      <c r="E19" s="40"/>
      <c r="F19" s="40">
        <v>0.05</v>
      </c>
      <c r="G19" s="40">
        <v>0.05</v>
      </c>
      <c r="H19" s="40">
        <v>0.05</v>
      </c>
      <c r="I19" s="40">
        <v>0.05</v>
      </c>
      <c r="J19" s="40">
        <v>0.05</v>
      </c>
      <c r="K19" s="40">
        <v>0.05</v>
      </c>
      <c r="L19" s="40">
        <v>0.05</v>
      </c>
      <c r="M19" s="40">
        <v>0.05</v>
      </c>
      <c r="N19" s="40">
        <v>0.05</v>
      </c>
    </row>
    <row r="20" spans="1:14" outlineLevel="1" x14ac:dyDescent="0.2">
      <c r="A20" s="38">
        <v>7</v>
      </c>
      <c r="B20" s="39" t="s">
        <v>109</v>
      </c>
      <c r="C20" s="40"/>
      <c r="D20" s="40"/>
      <c r="E20" s="40"/>
      <c r="F20" s="40">
        <v>0.05</v>
      </c>
      <c r="G20" s="40">
        <v>0.05</v>
      </c>
      <c r="H20" s="40">
        <v>0.05</v>
      </c>
      <c r="I20" s="40">
        <v>0.05</v>
      </c>
      <c r="J20" s="40">
        <v>0.05</v>
      </c>
      <c r="K20" s="40">
        <v>0.05</v>
      </c>
      <c r="L20" s="40">
        <v>0.05</v>
      </c>
      <c r="M20" s="40">
        <v>0.05</v>
      </c>
      <c r="N20" s="40">
        <v>0.05</v>
      </c>
    </row>
    <row r="21" spans="1:14" outlineLevel="1" x14ac:dyDescent="0.2">
      <c r="A21" s="38">
        <v>8</v>
      </c>
      <c r="B21" s="39" t="s">
        <v>100</v>
      </c>
      <c r="C21" s="40"/>
      <c r="D21" s="40"/>
      <c r="E21" s="40"/>
      <c r="F21" s="40">
        <v>0.05</v>
      </c>
      <c r="G21" s="40">
        <v>0.05</v>
      </c>
      <c r="H21" s="40">
        <v>0.05</v>
      </c>
      <c r="I21" s="40">
        <v>0.05</v>
      </c>
      <c r="J21" s="40">
        <v>0.05</v>
      </c>
      <c r="K21" s="40">
        <v>0.05</v>
      </c>
      <c r="L21" s="40">
        <v>0.05</v>
      </c>
      <c r="M21" s="40">
        <v>0.05</v>
      </c>
      <c r="N21" s="40">
        <v>0.05</v>
      </c>
    </row>
  </sheetData>
  <sheetProtection selectLockedCells="1"/>
  <mergeCells count="5">
    <mergeCell ref="I1:J1"/>
    <mergeCell ref="I2:J2"/>
    <mergeCell ref="I3:J3"/>
    <mergeCell ref="B1:H3"/>
    <mergeCell ref="A5:J5"/>
  </mergeCells>
  <pageMargins left="0.7" right="0.7" top="0.75" bottom="0.75" header="0.3" footer="0.3"/>
  <pageSetup paperSize="9" scale="4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4"/>
  <sheetViews>
    <sheetView topLeftCell="A46" workbookViewId="0">
      <selection activeCell="B14" sqref="B14"/>
    </sheetView>
  </sheetViews>
  <sheetFormatPr baseColWidth="10" defaultRowHeight="15" x14ac:dyDescent="0.25"/>
  <cols>
    <col min="1" max="1" width="11.42578125" style="19"/>
    <col min="2" max="2" width="71.42578125" style="19" customWidth="1"/>
    <col min="3" max="16384" width="11.42578125" style="19"/>
  </cols>
  <sheetData>
    <row r="2" spans="2:2" x14ac:dyDescent="0.25">
      <c r="B2" s="11" t="s">
        <v>10</v>
      </c>
    </row>
    <row r="3" spans="2:2" x14ac:dyDescent="0.25">
      <c r="B3" s="19" t="s">
        <v>14</v>
      </c>
    </row>
    <row r="4" spans="2:2" x14ac:dyDescent="0.25">
      <c r="B4" s="19" t="s">
        <v>15</v>
      </c>
    </row>
    <row r="6" spans="2:2" x14ac:dyDescent="0.25">
      <c r="B6" s="11" t="s">
        <v>11</v>
      </c>
    </row>
    <row r="7" spans="2:2" x14ac:dyDescent="0.25">
      <c r="B7" s="19" t="s">
        <v>16</v>
      </c>
    </row>
    <row r="8" spans="2:2" x14ac:dyDescent="0.25">
      <c r="B8" s="19" t="s">
        <v>17</v>
      </c>
    </row>
    <row r="9" spans="2:2" x14ac:dyDescent="0.25">
      <c r="B9" s="19" t="s">
        <v>118</v>
      </c>
    </row>
    <row r="11" spans="2:2" x14ac:dyDescent="0.25">
      <c r="B11" s="11" t="s">
        <v>12</v>
      </c>
    </row>
    <row r="12" spans="2:2" x14ac:dyDescent="0.25">
      <c r="B12" s="19" t="s">
        <v>18</v>
      </c>
    </row>
    <row r="13" spans="2:2" x14ac:dyDescent="0.25">
      <c r="B13" s="19" t="s">
        <v>19</v>
      </c>
    </row>
    <row r="15" spans="2:2" x14ac:dyDescent="0.25">
      <c r="B15" s="11" t="s">
        <v>13</v>
      </c>
    </row>
    <row r="16" spans="2:2" x14ac:dyDescent="0.25">
      <c r="B16" s="19" t="s">
        <v>20</v>
      </c>
    </row>
    <row r="17" spans="2:2" x14ac:dyDescent="0.25">
      <c r="B17" s="19" t="s">
        <v>21</v>
      </c>
    </row>
    <row r="19" spans="2:2" x14ac:dyDescent="0.25">
      <c r="B19" s="11" t="s">
        <v>23</v>
      </c>
    </row>
    <row r="20" spans="2:2" x14ac:dyDescent="0.25">
      <c r="B20" s="20" t="s">
        <v>24</v>
      </c>
    </row>
    <row r="21" spans="2:2" x14ac:dyDescent="0.25">
      <c r="B21" s="21" t="s">
        <v>25</v>
      </c>
    </row>
    <row r="22" spans="2:2" x14ac:dyDescent="0.25">
      <c r="B22" s="21" t="s">
        <v>26</v>
      </c>
    </row>
    <row r="23" spans="2:2" ht="15.75" thickBot="1" x14ac:dyDescent="0.3">
      <c r="B23" s="22" t="s">
        <v>27</v>
      </c>
    </row>
    <row r="26" spans="2:2" x14ac:dyDescent="0.25">
      <c r="B26" s="11" t="s">
        <v>32</v>
      </c>
    </row>
    <row r="27" spans="2:2" x14ac:dyDescent="0.25">
      <c r="B27" s="23" t="s">
        <v>28</v>
      </c>
    </row>
    <row r="28" spans="2:2" x14ac:dyDescent="0.25">
      <c r="B28" s="24" t="s">
        <v>29</v>
      </c>
    </row>
    <row r="29" spans="2:2" x14ac:dyDescent="0.25">
      <c r="B29" s="24" t="s">
        <v>30</v>
      </c>
    </row>
    <row r="30" spans="2:2" ht="15.75" thickBot="1" x14ac:dyDescent="0.3">
      <c r="B30" s="25" t="s">
        <v>31</v>
      </c>
    </row>
    <row r="32" spans="2:2" x14ac:dyDescent="0.25">
      <c r="B32" s="19" t="s">
        <v>34</v>
      </c>
    </row>
    <row r="33" spans="2:2" x14ac:dyDescent="0.25">
      <c r="B33" s="19" t="s">
        <v>3</v>
      </c>
    </row>
    <row r="34" spans="2:2" x14ac:dyDescent="0.25">
      <c r="B34" s="19" t="s">
        <v>2</v>
      </c>
    </row>
    <row r="35" spans="2:2" x14ac:dyDescent="0.25">
      <c r="B35" s="19" t="s">
        <v>35</v>
      </c>
    </row>
    <row r="37" spans="2:2" x14ac:dyDescent="0.25">
      <c r="B37" s="11" t="s">
        <v>40</v>
      </c>
    </row>
    <row r="38" spans="2:2" x14ac:dyDescent="0.25">
      <c r="B38" s="23" t="s">
        <v>36</v>
      </c>
    </row>
    <row r="39" spans="2:2" x14ac:dyDescent="0.25">
      <c r="B39" s="24" t="s">
        <v>37</v>
      </c>
    </row>
    <row r="40" spans="2:2" x14ac:dyDescent="0.25">
      <c r="B40" s="24" t="s">
        <v>38</v>
      </c>
    </row>
    <row r="41" spans="2:2" x14ac:dyDescent="0.25">
      <c r="B41" s="24" t="s">
        <v>39</v>
      </c>
    </row>
    <row r="43" spans="2:2" x14ac:dyDescent="0.25">
      <c r="B43" s="19" t="s">
        <v>71</v>
      </c>
    </row>
    <row r="44" spans="2:2" x14ac:dyDescent="0.25">
      <c r="B44" s="19" t="s">
        <v>2</v>
      </c>
    </row>
    <row r="45" spans="2:2" x14ac:dyDescent="0.25">
      <c r="B45" s="19" t="s">
        <v>72</v>
      </c>
    </row>
    <row r="46" spans="2:2" x14ac:dyDescent="0.25">
      <c r="B46" s="19" t="s">
        <v>73</v>
      </c>
    </row>
    <row r="47" spans="2:2" x14ac:dyDescent="0.25">
      <c r="B47" s="19" t="s">
        <v>74</v>
      </c>
    </row>
    <row r="48" spans="2:2" x14ac:dyDescent="0.25">
      <c r="B48" s="19" t="s">
        <v>75</v>
      </c>
    </row>
    <row r="49" spans="2:2" x14ac:dyDescent="0.25">
      <c r="B49" s="19" t="s">
        <v>76</v>
      </c>
    </row>
    <row r="52" spans="2:2" x14ac:dyDescent="0.25">
      <c r="B52" s="19" t="s">
        <v>83</v>
      </c>
    </row>
    <row r="53" spans="2:2" x14ac:dyDescent="0.25">
      <c r="B53" s="1" t="s">
        <v>84</v>
      </c>
    </row>
    <row r="54" spans="2:2" x14ac:dyDescent="0.25">
      <c r="B54" s="1" t="s">
        <v>85</v>
      </c>
    </row>
    <row r="55" spans="2:2" x14ac:dyDescent="0.25">
      <c r="B55" s="1" t="s">
        <v>87</v>
      </c>
    </row>
    <row r="56" spans="2:2" x14ac:dyDescent="0.25">
      <c r="B56" s="1" t="s">
        <v>112</v>
      </c>
    </row>
    <row r="57" spans="2:2" x14ac:dyDescent="0.25">
      <c r="B57" s="1" t="s">
        <v>111</v>
      </c>
    </row>
    <row r="58" spans="2:2" x14ac:dyDescent="0.25">
      <c r="B58" s="1" t="s">
        <v>91</v>
      </c>
    </row>
    <row r="59" spans="2:2" x14ac:dyDescent="0.25">
      <c r="B59" s="1" t="s">
        <v>86</v>
      </c>
    </row>
    <row r="60" spans="2:2" x14ac:dyDescent="0.25">
      <c r="B60" s="1" t="s">
        <v>88</v>
      </c>
    </row>
    <row r="61" spans="2:2" x14ac:dyDescent="0.25">
      <c r="B61" s="19" t="s">
        <v>102</v>
      </c>
    </row>
    <row r="62" spans="2:2" x14ac:dyDescent="0.25">
      <c r="B62" s="19" t="s">
        <v>103</v>
      </c>
    </row>
    <row r="63" spans="2:2" x14ac:dyDescent="0.25">
      <c r="B63" s="19" t="s">
        <v>110</v>
      </c>
    </row>
    <row r="64" spans="2:2" x14ac:dyDescent="0.25">
      <c r="B64" s="19" t="s">
        <v>117</v>
      </c>
    </row>
    <row r="66" spans="2:2" x14ac:dyDescent="0.25">
      <c r="B66" s="19" t="s">
        <v>115</v>
      </c>
    </row>
    <row r="67" spans="2:2" x14ac:dyDescent="0.25">
      <c r="B67" s="19" t="s">
        <v>113</v>
      </c>
    </row>
    <row r="68" spans="2:2" x14ac:dyDescent="0.25">
      <c r="B68" s="19" t="s">
        <v>114</v>
      </c>
    </row>
    <row r="69" spans="2:2" x14ac:dyDescent="0.25">
      <c r="B69" s="19" t="s">
        <v>106</v>
      </c>
    </row>
    <row r="71" spans="2:2" x14ac:dyDescent="0.25">
      <c r="B71" s="19" t="s">
        <v>116</v>
      </c>
    </row>
    <row r="72" spans="2:2" x14ac:dyDescent="0.25">
      <c r="B72" s="19" t="s">
        <v>106</v>
      </c>
    </row>
    <row r="73" spans="2:2" x14ac:dyDescent="0.25">
      <c r="B73" s="19" t="s">
        <v>108</v>
      </c>
    </row>
    <row r="74" spans="2:2" x14ac:dyDescent="0.25">
      <c r="B74" s="19" t="s">
        <v>107</v>
      </c>
    </row>
  </sheetData>
  <sheetProtection algorithmName="SHA-512" hashValue="RYTdiZitr4uPfLTUlOmpklkZq4/GSYKmrSI8JnBEx0ZlB9YBQ01zOo+nZIneLJYPFk8uYPhJ2iBCthKxARkuOw==" saltValue="d5uCdrC7YkzhRIPg2gFWVA==" spinCount="100000" sheet="1" objects="1" scenarios="1"/>
  <sortState ref="B52:B59">
    <sortCondition ref="B5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EmailElaborador xmlns="9336d2ca-641d-4916-8dc8-58ae6051bab2">jherrera@exsa.net</EmailElaborador>
    <EmailValidador xmlns="9336d2ca-641d-4916-8dc8-58ae6051bab2">jherrera@exsa.net</EmailValidador>
    <Modificado_x0020_por_x003a_ xmlns="9336d2ca-641d-4916-8dc8-58ae6051bab2">Juan Herrera</Modificado_x0020_por_x003a_>
    <EmailVerificador_x003a_ xmlns="9336d2ca-641d-4916-8dc8-58ae6051bab2" xsi:nil="true"/>
    <IDEstado xmlns="9336d2ca-641d-4916-8dc8-58ae6051bab2">5</IDEstado>
    <Ubicación_x0020_de_x0020_Copiar_x0020_Controladas xmlns="9336d2ca-641d-4916-8dc8-58ae6051bab2" xsi:nil="true"/>
    <Verificadores_x003a_ xmlns="9336d2ca-641d-4916-8dc8-58ae6051bab2">
      <UserInfo>
        <DisplayName/>
        <AccountId xsi:nil="true"/>
        <AccountType/>
      </UserInfo>
    </Verificadores_x003a_>
    <Aprobadores_x003a_ xmlns="9336d2ca-641d-4916-8dc8-58ae6051bab2">
      <UserInfo>
        <DisplayName>Noemi Miranda</DisplayName>
        <AccountId>119</AccountId>
        <AccountType/>
      </UserInfo>
      <UserInfo>
        <DisplayName>Alfredo Salazar</DisplayName>
        <AccountId>164</AccountId>
        <AccountType/>
      </UserInfo>
    </Aprobadores_x003a_>
    <Observaciones xmlns="f999fae2-ab47-4742-bde2-8ac3118eb91a" xsi:nil="true"/>
    <Area_x0020__x0028_Abreviatura_x0029_ xmlns="f999fae2-ab47-4742-bde2-8ac3118eb91a">COP</Area_x0020__x0028_Abreviatura_x0029_>
    <Elaboradores_x003a_ xmlns="9336d2ca-641d-4916-8dc8-58ae6051bab2">
      <UserInfo>
        <DisplayName/>
        <AccountId xsi:nil="true"/>
        <AccountType/>
      </UserInfo>
    </Elaboradores_x003a_>
    <Código xmlns="f999fae2-ab47-4742-bde2-8ac3118eb91a">COG-F-009</Código>
    <EmailRevisor_x003a_ xmlns="9336d2ca-641d-4916-8dc8-58ae6051bab2" xsi:nil="true"/>
    <Elaborador xmlns="9336d2ca-641d-4916-8dc8-58ae6051bab2">Juan Herrera</Elaborador>
    <Validadores_x003a_ xmlns="9336d2ca-641d-4916-8dc8-58ae6051bab2">
      <UserInfo>
        <DisplayName>Juan Herrera</DisplayName>
        <AccountId>185</AccountId>
        <AccountType/>
      </UserInfo>
    </Validadores_x003a_>
    <Revisores xmlns="9336d2ca-641d-4916-8dc8-58ae6051bab2">
      <UserInfo>
        <DisplayName/>
        <AccountId xsi:nil="true"/>
        <AccountType/>
      </UserInfo>
    </Revisores>
    <Código_x0020_de_x0020_Tipo_x0020_Documento xmlns="9336d2ca-641d-4916-8dc8-58ae6051bab2">F</Código_x0020_de_x0020_Tipo_x0020_Documento>
    <Aprobar xmlns="9336d2ca-641d-4916-8dc8-58ae6051bab2">Juan Herrera</Aprobar>
    <Secuencia xmlns="9336d2ca-641d-4916-8dc8-58ae6051bab2" xsi:nil="true"/>
    <Fecha_x0020_de_x0020_vigencia xmlns="f999fae2-ab47-4742-bde2-8ac3118eb91a">30/05/2017</Fecha_x0020_de_x0020_vigencia>
    <Revisor_x003a_ xmlns="9336d2ca-641d-4916-8dc8-58ae6051bab2" xsi:nil="true"/>
    <Bandeja xmlns="9336d2ca-641d-4916-8dc8-58ae6051bab2">DOCUMENTOS GENERALES</Bandeja>
    <Tipos_x0020_de_x0020_Documentos xmlns="f999fae2-ab47-4742-bde2-8ac3118eb91a">FORMATO</Tipos_x0020_de_x0020_Documentos>
    <Visualizadores_x003a_ xmlns="9336d2ca-641d-4916-8dc8-58ae6051bab2">
      <UserInfo>
        <DisplayName>EXSA\grp_usr_todos</DisplayName>
        <AccountId>327</AccountId>
        <AccountType/>
      </UserInfo>
    </Visualizadores_x003a_>
    <Validador_x003a_ xmlns="9336d2ca-641d-4916-8dc8-58ae6051bab2">Juan Herrera</Validador_x003a_>
    <EmailAprobador xmlns="9336d2ca-641d-4916-8dc8-58ae6051bab2">jherrera@exsa.net</EmailAprobador>
    <Estado_x0020_de_x0020_documento xmlns="f999fae2-ab47-4742-bde2-8ac3118eb91a">Aprobado</Estado_x0020_de_x0020_documento>
    <Verificador_x003a_ xmlns="9336d2ca-641d-4916-8dc8-58ae6051bab2" xsi:nil="true"/>
    <Última_x0020_Revisión xmlns="9336d2ca-641d-4916-8dc8-58ae6051bab2">30/05/2017</Última_x0020_Revisión>
    <Areas xmlns="f999fae2-ab47-4742-bde2-8ac3118eb91a">COMPRAS GENERALES</Areas>
    <Gerencias xmlns="f999fae2-ab47-4742-bde2-8ac3118eb91a">CADENA DE SUMINISTRO</Gerencias>
    <N_x00b0__x0020_Revisión xmlns="f999fae2-ab47-4742-bde2-8ac3118eb91a">1</N_x00b0__x0020_Revisión>
    <PermisoAsignado xmlns="87f3fb52-4b62-4ddf-9f55-814d46a43703" xsi:nil="true"/>
    <Acceso xmlns="87f3fb52-4b62-4ddf-9f55-814d46a437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AD Formato Maestro" ma:contentTypeID="0x01010014E83F1778104F49A0A3344492D91977009C3169336F18254389719763C0FF64D0" ma:contentTypeVersion="118" ma:contentTypeDescription="" ma:contentTypeScope="" ma:versionID="5d6201093afe6df932285925bff41c53">
  <xsd:schema xmlns:xsd="http://www.w3.org/2001/XMLSchema" xmlns:p="http://schemas.microsoft.com/office/2006/metadata/properties" xmlns:ns2="f999fae2-ab47-4742-bde2-8ac3118eb91a" xmlns:ns3="9336d2ca-641d-4916-8dc8-58ae6051bab2" xmlns:ns4="87f3fb52-4b62-4ddf-9f55-814d46a43703" targetNamespace="http://schemas.microsoft.com/office/2006/metadata/properties" ma:root="true" ma:fieldsID="29d15109ad1d7b73766eab212429ceb1" ns2:_="" ns3:_="" ns4:_="">
    <xsd:import namespace="f999fae2-ab47-4742-bde2-8ac3118eb91a"/>
    <xsd:import namespace="9336d2ca-641d-4916-8dc8-58ae6051bab2"/>
    <xsd:import namespace="87f3fb52-4b62-4ddf-9f55-814d46a43703"/>
    <xsd:element name="properties">
      <xsd:complexType>
        <xsd:sequence>
          <xsd:element name="documentManagement">
            <xsd:complexType>
              <xsd:all>
                <xsd:element ref="ns2:Gerencias" minOccurs="0"/>
                <xsd:element ref="ns2:Areas" minOccurs="0"/>
                <xsd:element ref="ns2:Tipos_x0020_de_x0020_Documentos" minOccurs="0"/>
                <xsd:element ref="ns2:Observaciones" minOccurs="0"/>
                <xsd:element ref="ns3:Visualizadores_x003a_" minOccurs="0"/>
                <xsd:element ref="ns2:Código" minOccurs="0"/>
                <xsd:element ref="ns2:N_x00b0__x0020_Revisión" minOccurs="0"/>
                <xsd:element ref="ns2:Fecha_x0020_de_x0020_vigencia" minOccurs="0"/>
                <xsd:element ref="ns3:Elaborador" minOccurs="0"/>
                <xsd:element ref="ns3:Verificador_x003a_" minOccurs="0"/>
                <xsd:element ref="ns3:Validador_x003a_" minOccurs="0"/>
                <xsd:element ref="ns3:Revisor_x003a_" minOccurs="0"/>
                <xsd:element ref="ns3:Aprobar" minOccurs="0"/>
                <xsd:element ref="ns3:EmailElaborador" minOccurs="0"/>
                <xsd:element ref="ns3:Verificadores_x003a_" minOccurs="0"/>
                <xsd:element ref="ns3:EmailVerificador_x003a_" minOccurs="0"/>
                <xsd:element ref="ns3:Validadores_x003a_" minOccurs="0"/>
                <xsd:element ref="ns3:EmailValidador" minOccurs="0"/>
                <xsd:element ref="ns3:Aprobadores_x003a_" minOccurs="0"/>
                <xsd:element ref="ns3:EmailAprobador" minOccurs="0"/>
                <xsd:element ref="ns3:Revisores" minOccurs="0"/>
                <xsd:element ref="ns3:EmailRevisor_x003a_" minOccurs="0"/>
                <xsd:element ref="ns3:IDEstado" minOccurs="0"/>
                <xsd:element ref="ns3:Ubicación_x0020_de_x0020_Copiar_x0020_Controladas" minOccurs="0"/>
                <xsd:element ref="ns2:Area_x0020__x0028_Abreviatura_x0029_" minOccurs="0"/>
                <xsd:element ref="ns3:Bandeja" minOccurs="0"/>
                <xsd:element ref="ns3:Código_x0020_de_x0020_Tipo_x0020_Documento" minOccurs="0"/>
                <xsd:element ref="ns3:Secuencia" minOccurs="0"/>
                <xsd:element ref="ns2:Estado_x0020_de_x0020_documento" minOccurs="0"/>
                <xsd:element ref="ns3:Modificado_x0020_por_x003a_" minOccurs="0"/>
                <xsd:element ref="ns4:Acceso" minOccurs="0"/>
                <xsd:element ref="ns4:PermisoAsignado" minOccurs="0"/>
                <xsd:element ref="ns3:Elaboradores_x003a_" minOccurs="0"/>
                <xsd:element ref="ns3:Última_x0020_Revisió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f999fae2-ab47-4742-bde2-8ac3118eb91a" elementFormDefault="qualified">
    <xsd:import namespace="http://schemas.microsoft.com/office/2006/documentManagement/types"/>
    <xsd:element name="Gerencias" ma:index="2" nillable="true" ma:displayName="Gerencias:" ma:format="Dropdown" ma:internalName="Gerencias">
      <xsd:simpleType>
        <xsd:restriction base="dms:Choice">
          <xsd:enumeration value="ADMINISTRACIÓN Y FINANZAS"/>
          <xsd:enumeration value="CADENA DE SUMINISTRO"/>
          <xsd:enumeration value="COMERCIAL"/>
          <xsd:enumeration value="DESARROLLO DE NUEVOS NEGOCIOS"/>
          <xsd:enumeration value="GERENCIA DE PRUEBA"/>
          <xsd:enumeration value="GERENCIA GENERAL"/>
          <xsd:enumeration value="GESTIÓN HUMANA"/>
          <xsd:enumeration value="INGENIERÍA Y MANTENIMIENTO"/>
          <xsd:enumeration value="INNOVACION"/>
          <xsd:enumeration value="LOGÍSTICA"/>
          <xsd:enumeration value="OPERACIONES"/>
          <xsd:enumeration value="PLANEAMIENTO Y PROCESOS"/>
          <xsd:enumeration value="PRODUCCIÓN"/>
          <xsd:enumeration value="SUSTENTABILIDAD"/>
        </xsd:restriction>
      </xsd:simpleType>
    </xsd:element>
    <xsd:element name="Areas" ma:index="3" nillable="true" ma:displayName="Área:" ma:format="Dropdown" ma:internalName="Areas0">
      <xsd:simpleType>
        <xsd:union memberTypes="dms:Text">
          <xsd:simpleType>
            <xsd:restriction base="dms:Choice">
              <xsd:enumeration value="ADMINISTRACIÓN  Y  TESORERIA"/>
              <xsd:enumeration value="ADMINISTRACION DE DATOS MAESTROS"/>
              <xsd:enumeration value="ADMINISTRACION DE PERSONAL"/>
              <xsd:enumeration value="ADMINISTRACIÓN DE VENTAS"/>
              <xsd:enumeration value="ALMACEN"/>
              <xsd:enumeration value="ALMACENES CALLAO"/>
              <xsd:enumeration value="AREA DE PRUEBA"/>
              <xsd:enumeration value="ASISTENCIA TECNICA TAJO ABIERTO"/>
              <xsd:enumeration value="ASISTENCIA TECNICA SUBTERRÁNEO"/>
              <xsd:enumeration value="CADENA DE SUMINISTROS"/>
              <xsd:enumeration value="COMERCIO EXTERIOR"/>
              <xsd:enumeration value="COMPRAS GENERALES"/>
              <xsd:enumeration value="COMPRAS DE MATERIA PRIMAS"/>
              <xsd:enumeration value="COMPRAS Y PLANEAMIENTO"/>
              <xsd:enumeration value="CONTABILIDAD"/>
              <xsd:enumeration value="CONTRALORIA"/>
              <xsd:enumeration value="CONTROL DE CALIDAD"/>
              <xsd:enumeration value="COSTOS"/>
              <xsd:enumeration value="CREDITOS Y COBRANZAS"/>
              <xsd:enumeration value="CUENTAS INTERNACIONALES"/>
              <xsd:enumeration value="DESARROLLO ORGANIZACIONAL"/>
              <xsd:enumeration value="DESARROLLO DE TALENTO"/>
              <xsd:enumeration value="DISTRIBUCION"/>
              <xsd:enumeration value="EXPORTACIONES"/>
              <xsd:enumeration value="GERENCIA ADM Y FINAN"/>
              <xsd:enumeration value="GERENCIA COMERCIAL"/>
              <xsd:enumeration value="GERENCIA DE GESTION HUMANA"/>
              <xsd:enumeration value="GERENCIA DE OPERACIONES"/>
              <xsd:enumeration value="GERENCIA GENERAL"/>
              <xsd:enumeration value="GERENCIA LOGISTICA"/>
              <xsd:enumeration value="GERENCIA P&amp;P"/>
              <xsd:enumeration value="GESTIÓN DEL CONOCIMIENTO"/>
              <xsd:enumeration value="GESTIÓN DE LA CONTINUIDAD"/>
              <xsd:enumeration value="GESTIÓN DE PRODUCTOS &amp; SERVICIOS NUEVOS"/>
              <xsd:enumeration value="INFRAESTRUCTURA Y SERVICIOS"/>
              <xsd:enumeration value="INGENIERIA"/>
              <xsd:enumeration value="INGENIERIA Y PROYECTOS"/>
              <xsd:enumeration value="INVESTIGACION Y DESARROLLO"/>
              <xsd:enumeration value="LEGAL"/>
              <xsd:enumeration value="MANTENIMIENTO"/>
              <xsd:enumeration value="MARKETING"/>
              <xsd:enumeration value="MEDIO AMBIENTE"/>
              <xsd:enumeration value="MINERIA A TAJO ABIERTO"/>
              <xsd:enumeration value="MINERIA SUBTERRANEA"/>
              <xsd:enumeration value="PLANEAMIENTO DE LA DEMANDA"/>
              <xsd:enumeration value="PLANEAMIENTO DE MATERIALES"/>
              <xsd:enumeration value="PLANIFICACION INTEGRAL"/>
              <xsd:enumeration value="PLANEAMIENTO Y CONTROL DE GESTIÓN"/>
              <xsd:enumeration value="PMO"/>
              <xsd:enumeration value="PROCESOS"/>
              <xsd:enumeration value="PROD. ACCESORIOS DE VOLADURA"/>
              <xsd:enumeration value="PROD. DINAMITAS"/>
              <xsd:enumeration value="PROD. EMULSIONES"/>
              <xsd:enumeration value="PROD. EXPLOSIVOS"/>
              <xsd:enumeration value="PROD. TACNA"/>
              <xsd:enumeration value="PROD. TRUJILLO"/>
              <xsd:enumeration value="PRODUCCION NAC-SAC"/>
              <xsd:enumeration value="PROYECTOS"/>
              <xsd:enumeration value="SALUD OCUPACIONAL"/>
              <xsd:enumeration value="SEGURIDAD"/>
              <xsd:enumeration value="SEGURIDAD MINERA"/>
              <xsd:enumeration value="SERVICIO DE VOLADURA"/>
              <xsd:enumeration value="SERVICIOS PARA LA MINERIA Y CONSTRUCCION"/>
              <xsd:enumeration value="SIVE ANTAMINA"/>
              <xsd:enumeration value="SIVE TOQUEPALA"/>
              <xsd:enumeration value="SIVE PUCAMARCA"/>
              <xsd:enumeration value="SIVE YANACOCHA"/>
              <xsd:enumeration value="SERVICIOS GENERALES"/>
              <xsd:enumeration value="SISTEMAS DE GESTIÓN"/>
              <xsd:enumeration value="SUSTENTABILIDAD"/>
              <xsd:enumeration value="TECNOLOGIA DE INFORMACION"/>
              <xsd:enumeration value="TRAFICO"/>
              <xsd:enumeration value="TRANSPORTE"/>
            </xsd:restriction>
          </xsd:simpleType>
        </xsd:union>
      </xsd:simpleType>
    </xsd:element>
    <xsd:element name="Tipos_x0020_de_x0020_Documentos" ma:index="4" nillable="true" ma:displayName="Tipo de Documento:" ma:format="Dropdown" ma:internalName="Tipos_x0020_de_x0020_Documentos">
      <xsd:simpleType>
        <xsd:restriction base="dms:Choice">
          <xsd:enumeration value="APRECIACION Y APLICACION DE REQUISITOS LEGALES"/>
          <xsd:enumeration value="CADENA DE VALOR"/>
          <xsd:enumeration value="CARTILLA"/>
          <xsd:enumeration value="CERTIFICADOS"/>
          <xsd:enumeration value="CONTROL DE REGISTROS"/>
          <xsd:enumeration value="CONTROL DE DOCUMENTOS EXTERNOS"/>
          <xsd:enumeration value="DESCRIPCION DE PUESTO"/>
          <xsd:enumeration value="DIAGRAMA"/>
          <xsd:enumeration value="DOCUMENTO PRUEBA"/>
          <xsd:enumeration value="DOCUMENTOS EXTERNOS"/>
          <xsd:enumeration value="ESTADISTICA"/>
          <xsd:enumeration value="ESTANDARES"/>
          <xsd:enumeration value="FORMATO"/>
          <xsd:enumeration value="GUÍA"/>
          <xsd:enumeration value="HOJA L"/>
          <xsd:enumeration value="HOJAS DE SEGURIDAD MSDS MATERIAS PRIMAS"/>
          <xsd:enumeration value="HOJAS DE SEGURIDAD MSDS PRODUCTOS TERMINADOS"/>
          <xsd:enumeration value="HOJAS DE SEGURIDAD MSDS SEMIELABORADOS"/>
          <xsd:enumeration value="IDENTIFICACIÓN DE PELIGROS Y EVALUACIÓN DE RIESGOS"/>
          <xsd:enumeration value="IDENTIFICACIÓN DE PELIGROS Y EVALUACIÓN DE RIESGOS - BASC"/>
          <xsd:enumeration value="INFORMES DE AUDITORIA INTERNA"/>
          <xsd:enumeration value="INSTRUCCIÓN"/>
          <xsd:enumeration value="IPER - ANÁLISIS DE RIESGOS"/>
          <xsd:enumeration value="LISTADO"/>
          <xsd:enumeration value="MANUAL"/>
          <xsd:enumeration value="MANUAL DE GESTIÓN DE LA COMUNICACIÓN EN SITUACIONES DE CRISIS"/>
          <xsd:enumeration value="MANUAL DEL SISTEMA DE GESTIÓN AMBIENTAL"/>
          <xsd:enumeration value="MANUAL DEL SISTEMA DE GESTION DE CALIDAD"/>
          <xsd:enumeration value="MANUAL DEL SISTEMA DE GESTION DE SEGURIDAD EN EL COMERCIO INTERNACIONAL"/>
          <xsd:enumeration value="MANUAL DEL SISTEMA DE GESTION DE SEGURIDAD Y SALUD OCUPACIONAL"/>
          <xsd:enumeration value="MANUAL DEL SISTEMA DE GESTION EN CONTROL Y SEGURIDAD - BASC"/>
          <xsd:enumeration value="MSDS"/>
          <xsd:enumeration value="MAPEO DE PROCESOS Y SUB PROCESOS"/>
          <xsd:enumeration value="MAPA DE PROCESOS - BASC"/>
          <xsd:enumeration value="MAPA DE RIESGOS"/>
          <xsd:enumeration value="NORMA"/>
          <xsd:enumeration value="NORMALIZACIÓN DE INDICADORES"/>
          <xsd:enumeration value="OBJETIVOS DEL SISTEMA DE GESTION"/>
          <xsd:enumeration value="ORGANIGRAMA"/>
          <xsd:enumeration value="PATRÓN FOTOGRÁFICO"/>
          <xsd:enumeration value="PETS"/>
          <xsd:enumeration value="PLACA"/>
          <xsd:enumeration value="PLAN DE GESTIÓN DE CRISIS"/>
          <xsd:enumeration value="PLAN DE CONTINUIDAD"/>
          <xsd:enumeration value="PLANES Y/O PROGRAMAS"/>
          <xsd:enumeration value="POLÍTICA"/>
          <xsd:enumeration value="POLITICA DE LOS SISTEMAS DE GESTION"/>
          <xsd:enumeration value="PRÁCTICA OPERATIVA"/>
          <xsd:enumeration value="PROCEDIMIENTO"/>
          <xsd:enumeration value="PROGRAMA DEL SISTEMA DE GESTION"/>
          <xsd:enumeration value="REGISTRO DE IDENTIFICACION DE ASPECTOS AMBIENTALES SIGNIFICATIVOS"/>
          <xsd:enumeration value="REGLAMENTO"/>
          <xsd:enumeration value="RESUMEN DE ASPECTOS AMBIENTALES"/>
          <xsd:enumeration value="TABLA"/>
        </xsd:restriction>
      </xsd:simpleType>
    </xsd:element>
    <xsd:element name="Observaciones" ma:index="5" nillable="true" ma:displayName="Observaciones" ma:internalName="Observaciones">
      <xsd:simpleType>
        <xsd:restriction base="dms:Note"/>
      </xsd:simpleType>
    </xsd:element>
    <xsd:element name="Código" ma:index="7" nillable="true" ma:displayName="Código" ma:internalName="C_x00f3_digo0">
      <xsd:simpleType>
        <xsd:restriction base="dms:Text">
          <xsd:maxLength value="255"/>
        </xsd:restriction>
      </xsd:simpleType>
    </xsd:element>
    <xsd:element name="N_x00b0__x0020_Revisión" ma:index="8" nillable="true" ma:displayName="N° Revisión" ma:decimals="0" ma:default="1" ma:internalName="N_x00B0__x0020_Revisi_x00f3_n0" ma:readOnly="false" ma:percentage="FALSE">
      <xsd:simpleType>
        <xsd:restriction base="dms:Number"/>
      </xsd:simpleType>
    </xsd:element>
    <xsd:element name="Fecha_x0020_de_x0020_vigencia" ma:index="9" nillable="true" ma:displayName="Fecha de vigencia" ma:internalName="Fecha_x0020_de_x0020_vigencia" ma:readOnly="false">
      <xsd:simpleType>
        <xsd:restriction base="dms:Text">
          <xsd:maxLength value="255"/>
        </xsd:restriction>
      </xsd:simpleType>
    </xsd:element>
    <xsd:element name="Area_x0020__x0028_Abreviatura_x0029_" ma:index="30" nillable="true" ma:displayName="Area (Abreviatura)" ma:hidden="true" ma:internalName="Area_x0020__x0028_Abreviatura_x0029_" ma:readOnly="false">
      <xsd:simpleType>
        <xsd:restriction base="dms:Text">
          <xsd:maxLength value="255"/>
        </xsd:restriction>
      </xsd:simpleType>
    </xsd:element>
    <xsd:element name="Estado_x0020_de_x0020_documento" ma:index="36" nillable="true" ma:displayName="Estado de documento" ma:default="En Elaboración" ma:format="Dropdown" ma:hidden="true" ma:internalName="Estado_x0020_de_x0020_documento0" ma:readOnly="false">
      <xsd:simpleType>
        <xsd:restriction base="dms:Choice">
          <xsd:enumeration value="En Elaboración"/>
          <xsd:enumeration value="En Verificación"/>
          <xsd:enumeration value="En Validación"/>
          <xsd:enumeration value="En Revisión"/>
          <xsd:enumeration value="En Aprobación"/>
          <xsd:enumeration value="Aprobado"/>
          <xsd:enumeration value="Observado"/>
        </xsd:restriction>
      </xsd:simpleType>
    </xsd:element>
  </xsd:schema>
  <xsd:schema xmlns:xsd="http://www.w3.org/2001/XMLSchema" xmlns:dms="http://schemas.microsoft.com/office/2006/documentManagement/types" targetNamespace="9336d2ca-641d-4916-8dc8-58ae6051bab2" elementFormDefault="qualified">
    <xsd:import namespace="http://schemas.microsoft.com/office/2006/documentManagement/types"/>
    <xsd:element name="Visualizadores_x003a_" ma:index="6" nillable="true" ma:displayName="Visualizadores:" ma:list="UserInfo" ma:internalName="Visualizadores_x003A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laborador" ma:index="10" nillable="true" ma:displayName="Elaborador:" ma:internalName="Elaborador0" ma:readOnly="false">
      <xsd:simpleType>
        <xsd:restriction base="dms:Text">
          <xsd:maxLength value="255"/>
        </xsd:restriction>
      </xsd:simpleType>
    </xsd:element>
    <xsd:element name="Verificador_x003a_" ma:index="11" nillable="true" ma:displayName="Verificador:" ma:internalName="Verificador_x003A_" ma:readOnly="false">
      <xsd:simpleType>
        <xsd:restriction base="dms:Text">
          <xsd:maxLength value="255"/>
        </xsd:restriction>
      </xsd:simpleType>
    </xsd:element>
    <xsd:element name="Validador_x003a_" ma:index="12" nillable="true" ma:displayName="Validador:" ma:internalName="Validador_x003A_" ma:readOnly="false">
      <xsd:simpleType>
        <xsd:restriction base="dms:Text">
          <xsd:maxLength value="255"/>
        </xsd:restriction>
      </xsd:simpleType>
    </xsd:element>
    <xsd:element name="Revisor_x003a_" ma:index="13" nillable="true" ma:displayName="Revisor:" ma:internalName="Revisor_x003A_" ma:readOnly="false">
      <xsd:simpleType>
        <xsd:restriction base="dms:Text">
          <xsd:maxLength value="255"/>
        </xsd:restriction>
      </xsd:simpleType>
    </xsd:element>
    <xsd:element name="Aprobar" ma:index="14" nillable="true" ma:displayName="Aprobador:" ma:internalName="Aprobar" ma:readOnly="false">
      <xsd:simpleType>
        <xsd:restriction base="dms:Text">
          <xsd:maxLength value="255"/>
        </xsd:restriction>
      </xsd:simpleType>
    </xsd:element>
    <xsd:element name="EmailElaborador" ma:index="15" nillable="true" ma:displayName="EmailElaborador:" ma:hidden="true" ma:internalName="EmailElaborador0" ma:readOnly="false">
      <xsd:simpleType>
        <xsd:restriction base="dms:Text">
          <xsd:maxLength value="255"/>
        </xsd:restriction>
      </xsd:simpleType>
    </xsd:element>
    <xsd:element name="Verificadores_x003a_" ma:index="17" nillable="true" ma:displayName="Verificadores:" ma:hidden="true" ma:list="UserInfo" ma:internalName="Verificadores_x003A_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mailVerificador_x003a_" ma:index="18" nillable="true" ma:displayName="EmailVerificador:" ma:hidden="true" ma:internalName="EmailVerificador_x003A_" ma:readOnly="false">
      <xsd:simpleType>
        <xsd:restriction base="dms:Text">
          <xsd:maxLength value="255"/>
        </xsd:restriction>
      </xsd:simpleType>
    </xsd:element>
    <xsd:element name="Validadores_x003a_" ma:index="20" nillable="true" ma:displayName="Validadores:" ma:hidden="true" ma:list="UserInfo" ma:internalName="Validadores_x003A_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mailValidador" ma:index="21" nillable="true" ma:displayName="EmailValidador:" ma:hidden="true" ma:internalName="EmailValidador0" ma:readOnly="false">
      <xsd:simpleType>
        <xsd:restriction base="dms:Text">
          <xsd:maxLength value="255"/>
        </xsd:restriction>
      </xsd:simpleType>
    </xsd:element>
    <xsd:element name="Aprobadores_x003a_" ma:index="23" nillable="true" ma:displayName="Aprobadores:" ma:hidden="true" ma:list="UserInfo" ma:internalName="Aprobadores_x003A_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mailAprobador" ma:index="24" nillable="true" ma:displayName="EmailAprobador:" ma:hidden="true" ma:internalName="EmailAprobador0" ma:readOnly="false">
      <xsd:simpleType>
        <xsd:restriction base="dms:Text">
          <xsd:maxLength value="255"/>
        </xsd:restriction>
      </xsd:simpleType>
    </xsd:element>
    <xsd:element name="Revisores" ma:index="26" nillable="true" ma:displayName="Revisores:" ma:hidden="true" ma:list="UserInfo" ma:internalName="Revisore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mailRevisor_x003a_" ma:index="27" nillable="true" ma:displayName="EmailRevisor:" ma:hidden="true" ma:internalName="EmailRevisor_x003A_" ma:readOnly="false">
      <xsd:simpleType>
        <xsd:restriction base="dms:Text">
          <xsd:maxLength value="255"/>
        </xsd:restriction>
      </xsd:simpleType>
    </xsd:element>
    <xsd:element name="IDEstado" ma:index="28" nillable="true" ma:displayName="IDEstado" ma:default="1" ma:hidden="true" ma:internalName="IDEstado0" ma:readOnly="false">
      <xsd:simpleType>
        <xsd:restriction base="dms:Text">
          <xsd:maxLength value="255"/>
        </xsd:restriction>
      </xsd:simpleType>
    </xsd:element>
    <xsd:element name="Ubicación_x0020_de_x0020_Copiar_x0020_Controladas" ma:index="29" nillable="true" ma:displayName="Ubicación de Copias Controladas" ma:internalName="Ubicaci_x00f3_n_x0020_de_x0020_Copiar_x0020_Controladas" ma:readOnly="false">
      <xsd:simpleType>
        <xsd:restriction base="dms:Note"/>
      </xsd:simpleType>
    </xsd:element>
    <xsd:element name="Bandeja" ma:index="31" nillable="true" ma:displayName="Bandeja" ma:format="Dropdown" ma:hidden="true" ma:internalName="Bandeja" ma:readOnly="false">
      <xsd:simpleType>
        <xsd:restriction base="dms:Choice">
          <xsd:enumeration value="DOCUMENTOS GENERALES"/>
          <xsd:enumeration value="DOCUMENTOS ESPECIALES"/>
          <xsd:enumeration value="DOCUMENTOS ESPECÍFICOS SISTEMA GESTIÓN"/>
          <xsd:enumeration value="DOCUMENTOS GENERALES SISTEMA GESTIÓN"/>
          <xsd:enumeration value="DOCUMENTOS ESPECÍFICOS OPERACIONES"/>
        </xsd:restriction>
      </xsd:simpleType>
    </xsd:element>
    <xsd:element name="Código_x0020_de_x0020_Tipo_x0020_Documento" ma:index="32" nillable="true" ma:displayName="Código de Tipo Documento" ma:internalName="C_x00f3_digo_x0020_de_x0020_Tipo_x0020_Documento">
      <xsd:simpleType>
        <xsd:restriction base="dms:Text">
          <xsd:maxLength value="255"/>
        </xsd:restriction>
      </xsd:simpleType>
    </xsd:element>
    <xsd:element name="Secuencia" ma:index="34" nillable="true" ma:displayName="Secuencia" ma:hidden="true" ma:internalName="Secuencia" ma:readOnly="false">
      <xsd:simpleType>
        <xsd:restriction base="dms:Text">
          <xsd:maxLength value="255"/>
        </xsd:restriction>
      </xsd:simpleType>
    </xsd:element>
    <xsd:element name="Modificado_x0020_por_x003a_" ma:index="37" nillable="true" ma:displayName="Modificado por:" ma:hidden="true" ma:internalName="Modificado_x0020_por_x003A_" ma:readOnly="false">
      <xsd:simpleType>
        <xsd:restriction base="dms:Text">
          <xsd:maxLength value="255"/>
        </xsd:restriction>
      </xsd:simpleType>
    </xsd:element>
    <xsd:element name="Elaboradores_x003a_" ma:index="40" nillable="true" ma:displayName="Elaboradores:" ma:list="UserInfo" ma:internalName="Elaboradores_x003A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Última_x0020_Revisión" ma:index="41" nillable="true" ma:displayName="Última Revisión" ma:internalName="_x00da_ltima_x0020_Revisi_x00f3_n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87f3fb52-4b62-4ddf-9f55-814d46a43703" elementFormDefault="qualified">
    <xsd:import namespace="http://schemas.microsoft.com/office/2006/documentManagement/types"/>
    <xsd:element name="Acceso" ma:index="38" nillable="true" ma:displayName="Acceso" ma:internalName="Acceso">
      <xsd:simpleType>
        <xsd:restriction base="dms:Note"/>
      </xsd:simpleType>
    </xsd:element>
    <xsd:element name="PermisoAsignado" ma:index="39" nillable="true" ma:displayName="PermisoAsignado" ma:internalName="PermisoAsignad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25E8F02-02CB-42AE-9B30-44FBF6F5A8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A776BB-CFBC-4352-BBB5-2DA8B9555CE6}">
  <ds:schemaRefs>
    <ds:schemaRef ds:uri="http://schemas.microsoft.com/office/2006/metadata/properties"/>
    <ds:schemaRef ds:uri="9336d2ca-641d-4916-8dc8-58ae6051bab2"/>
    <ds:schemaRef ds:uri="f999fae2-ab47-4742-bde2-8ac3118eb91a"/>
    <ds:schemaRef ds:uri="87f3fb52-4b62-4ddf-9f55-814d46a43703"/>
  </ds:schemaRefs>
</ds:datastoreItem>
</file>

<file path=customXml/itemProps3.xml><?xml version="1.0" encoding="utf-8"?>
<ds:datastoreItem xmlns:ds="http://schemas.openxmlformats.org/officeDocument/2006/customXml" ds:itemID="{7674F933-BE35-4828-BF4F-440A7AC40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99fae2-ab47-4742-bde2-8ac3118eb91a"/>
    <ds:schemaRef ds:uri="9336d2ca-641d-4916-8dc8-58ae6051bab2"/>
    <ds:schemaRef ds:uri="87f3fb52-4b62-4ddf-9f55-814d46a4370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COG-F-009</vt:lpstr>
      <vt:lpstr>COP-F-003</vt:lpstr>
      <vt:lpstr>Puntajes</vt:lpstr>
      <vt:lpstr>Datos</vt:lpstr>
      <vt:lpstr>'COG-F-009'!Área_de_impresión</vt:lpstr>
      <vt:lpstr>'COP-F-003'!Área_de_impresión</vt:lpstr>
      <vt:lpstr>'COG-F-009'!Títulos_a_imprimir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INFORMACIÓN DE PROVEEDOR PARA HOMOLOGACIÓN</dc:title>
  <dc:creator>Pedro Vallejos Espinoza</dc:creator>
  <cp:lastModifiedBy>Henry Pacotaipe Troncos</cp:lastModifiedBy>
  <cp:lastPrinted>2016-09-01T15:17:37Z</cp:lastPrinted>
  <dcterms:created xsi:type="dcterms:W3CDTF">2015-01-08T15:05:56Z</dcterms:created>
  <dcterms:modified xsi:type="dcterms:W3CDTF">2017-07-07T15:13:52Z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0x01010014E83F1778104F49A0A3344492D91977009C3169336F18254389719763C0FF64D0</vt:lpwstr>
  </property>
  <property fmtid="{D5CDD505-2E9C-101B-9397-08002B2CF9AE}" pid="3" name="Order">
    <vt:r8>523100</vt:r8>
  </property>
</Properties>
</file>