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lillianraz/Downloads/"/>
    </mc:Choice>
  </mc:AlternateContent>
  <xr:revisionPtr revIDLastSave="0" documentId="13_ncr:1_{58F5E594-B843-B647-8FAB-CEE0CB51F2DB}" xr6:coauthVersionLast="47" xr6:coauthVersionMax="47" xr10:uidLastSave="{00000000-0000-0000-0000-000000000000}"/>
  <bookViews>
    <workbookView xWindow="1740" yWindow="500" windowWidth="26460" windowHeight="17500" xr2:uid="{00000000-000D-0000-FFFF-FFFF00000000}"/>
  </bookViews>
  <sheets>
    <sheet name="meta-data" sheetId="7" r:id="rId1"/>
    <sheet name="full text reviews"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 i="5" l="1"/>
  <c r="Z2" i="5"/>
  <c r="AA2" i="5"/>
  <c r="AM188" i="5"/>
  <c r="AL188" i="5"/>
  <c r="AK188" i="5"/>
  <c r="AJ188" i="5"/>
  <c r="AI188" i="5"/>
  <c r="AH188" i="5"/>
  <c r="AG188" i="5"/>
  <c r="AF188" i="5"/>
  <c r="AE188" i="5"/>
  <c r="Y188" i="5" s="1"/>
  <c r="AD188" i="5"/>
  <c r="AC188" i="5"/>
  <c r="AB188" i="5"/>
  <c r="AA188" i="5"/>
  <c r="Z188" i="5"/>
  <c r="AM187" i="5"/>
  <c r="AL187" i="5"/>
  <c r="AK187" i="5"/>
  <c r="AJ187" i="5"/>
  <c r="AI187" i="5"/>
  <c r="AH187" i="5"/>
  <c r="AG187" i="5"/>
  <c r="AF187" i="5"/>
  <c r="AE187" i="5"/>
  <c r="Y187" i="5" s="1"/>
  <c r="AD187" i="5"/>
  <c r="AC187" i="5"/>
  <c r="AB187" i="5"/>
  <c r="AA187" i="5"/>
  <c r="Z187" i="5"/>
  <c r="AM186" i="5"/>
  <c r="AL186" i="5"/>
  <c r="AK186" i="5"/>
  <c r="AJ186" i="5"/>
  <c r="AI186" i="5"/>
  <c r="AH186" i="5"/>
  <c r="AG186" i="5"/>
  <c r="AF186" i="5"/>
  <c r="AE186" i="5"/>
  <c r="Y186" i="5" s="1"/>
  <c r="AD186" i="5"/>
  <c r="AC186" i="5"/>
  <c r="AB186" i="5"/>
  <c r="AA186" i="5"/>
  <c r="Z186" i="5"/>
  <c r="AM185" i="5"/>
  <c r="AL185" i="5"/>
  <c r="AK185" i="5"/>
  <c r="AJ185" i="5"/>
  <c r="AI185" i="5"/>
  <c r="AH185" i="5"/>
  <c r="AG185" i="5"/>
  <c r="AF185" i="5"/>
  <c r="AE185" i="5"/>
  <c r="Y185" i="5" s="1"/>
  <c r="AD185" i="5"/>
  <c r="AC185" i="5"/>
  <c r="AB185" i="5"/>
  <c r="AA185" i="5"/>
  <c r="Z185" i="5"/>
  <c r="AM184" i="5"/>
  <c r="AL184" i="5"/>
  <c r="AK184" i="5"/>
  <c r="AJ184" i="5"/>
  <c r="AI184" i="5"/>
  <c r="AH184" i="5"/>
  <c r="AG184" i="5"/>
  <c r="AF184" i="5"/>
  <c r="AE184" i="5"/>
  <c r="Y184" i="5" s="1"/>
  <c r="AD184" i="5"/>
  <c r="AC184" i="5"/>
  <c r="AB184" i="5"/>
  <c r="AA184" i="5"/>
  <c r="Z184" i="5"/>
  <c r="AM183" i="5"/>
  <c r="AL183" i="5"/>
  <c r="AK183" i="5"/>
  <c r="AJ183" i="5"/>
  <c r="AI183" i="5"/>
  <c r="AH183" i="5"/>
  <c r="AG183" i="5"/>
  <c r="AF183" i="5"/>
  <c r="AE183" i="5"/>
  <c r="Y183" i="5" s="1"/>
  <c r="AD183" i="5"/>
  <c r="AC183" i="5"/>
  <c r="AB183" i="5"/>
  <c r="AA183" i="5"/>
  <c r="Z183" i="5"/>
  <c r="AM182" i="5"/>
  <c r="AL182" i="5"/>
  <c r="AK182" i="5"/>
  <c r="AJ182" i="5"/>
  <c r="AI182" i="5"/>
  <c r="AH182" i="5"/>
  <c r="AG182" i="5"/>
  <c r="AF182" i="5"/>
  <c r="AE182" i="5"/>
  <c r="Y182" i="5" s="1"/>
  <c r="AD182" i="5"/>
  <c r="AC182" i="5"/>
  <c r="AB182" i="5"/>
  <c r="AA182" i="5"/>
  <c r="Z182" i="5"/>
  <c r="AM181" i="5"/>
  <c r="AL181" i="5"/>
  <c r="AK181" i="5"/>
  <c r="AJ181" i="5"/>
  <c r="AI181" i="5"/>
  <c r="AH181" i="5"/>
  <c r="AG181" i="5"/>
  <c r="AF181" i="5"/>
  <c r="AE181" i="5"/>
  <c r="Y181" i="5" s="1"/>
  <c r="AD181" i="5"/>
  <c r="AC181" i="5"/>
  <c r="AB181" i="5"/>
  <c r="AA181" i="5"/>
  <c r="Z181" i="5"/>
  <c r="AM180" i="5"/>
  <c r="AL180" i="5"/>
  <c r="AK180" i="5"/>
  <c r="AJ180" i="5"/>
  <c r="AI180" i="5"/>
  <c r="AH180" i="5"/>
  <c r="AG180" i="5"/>
  <c r="AF180" i="5"/>
  <c r="AE180" i="5"/>
  <c r="Y180" i="5" s="1"/>
  <c r="AD180" i="5"/>
  <c r="AC180" i="5"/>
  <c r="AB180" i="5"/>
  <c r="AA180" i="5"/>
  <c r="Z180" i="5"/>
  <c r="AM179" i="5"/>
  <c r="AL179" i="5"/>
  <c r="AK179" i="5"/>
  <c r="AJ179" i="5"/>
  <c r="AI179" i="5"/>
  <c r="AH179" i="5"/>
  <c r="AG179" i="5"/>
  <c r="AF179" i="5"/>
  <c r="AE179" i="5"/>
  <c r="Y179" i="5" s="1"/>
  <c r="AD179" i="5"/>
  <c r="AC179" i="5"/>
  <c r="AB179" i="5"/>
  <c r="AA179" i="5"/>
  <c r="Z179" i="5"/>
  <c r="AM178" i="5"/>
  <c r="AL178" i="5"/>
  <c r="AK178" i="5"/>
  <c r="AJ178" i="5"/>
  <c r="AI178" i="5"/>
  <c r="AH178" i="5"/>
  <c r="AG178" i="5"/>
  <c r="AF178" i="5"/>
  <c r="AE178" i="5"/>
  <c r="Y178" i="5" s="1"/>
  <c r="AD178" i="5"/>
  <c r="AC178" i="5"/>
  <c r="AB178" i="5"/>
  <c r="AA178" i="5"/>
  <c r="Z178" i="5"/>
  <c r="AM177" i="5"/>
  <c r="AL177" i="5"/>
  <c r="AK177" i="5"/>
  <c r="AJ177" i="5"/>
  <c r="AI177" i="5"/>
  <c r="AH177" i="5"/>
  <c r="AG177" i="5"/>
  <c r="AF177" i="5"/>
  <c r="AE177" i="5"/>
  <c r="Y177" i="5" s="1"/>
  <c r="AD177" i="5"/>
  <c r="AC177" i="5"/>
  <c r="AB177" i="5"/>
  <c r="AA177" i="5"/>
  <c r="Z177" i="5"/>
  <c r="AM176" i="5"/>
  <c r="AL176" i="5"/>
  <c r="AK176" i="5"/>
  <c r="AJ176" i="5"/>
  <c r="AI176" i="5"/>
  <c r="AH176" i="5"/>
  <c r="AG176" i="5"/>
  <c r="AF176" i="5"/>
  <c r="AE176" i="5"/>
  <c r="Y176" i="5" s="1"/>
  <c r="AD176" i="5"/>
  <c r="AC176" i="5"/>
  <c r="AB176" i="5"/>
  <c r="AA176" i="5"/>
  <c r="Z176" i="5"/>
  <c r="AM175" i="5"/>
  <c r="AL175" i="5"/>
  <c r="AK175" i="5"/>
  <c r="AJ175" i="5"/>
  <c r="AI175" i="5"/>
  <c r="AH175" i="5"/>
  <c r="AG175" i="5"/>
  <c r="AF175" i="5"/>
  <c r="AE175" i="5"/>
  <c r="Y175" i="5" s="1"/>
  <c r="AD175" i="5"/>
  <c r="AC175" i="5"/>
  <c r="AB175" i="5"/>
  <c r="AA175" i="5"/>
  <c r="Z175" i="5"/>
  <c r="AM174" i="5"/>
  <c r="AL174" i="5"/>
  <c r="AK174" i="5"/>
  <c r="AJ174" i="5"/>
  <c r="AI174" i="5"/>
  <c r="AH174" i="5"/>
  <c r="AG174" i="5"/>
  <c r="AF174" i="5"/>
  <c r="AE174" i="5"/>
  <c r="Y174" i="5" s="1"/>
  <c r="AD174" i="5"/>
  <c r="AC174" i="5"/>
  <c r="AB174" i="5"/>
  <c r="AA174" i="5"/>
  <c r="Z174" i="5"/>
  <c r="AM173" i="5"/>
  <c r="AL173" i="5"/>
  <c r="AK173" i="5"/>
  <c r="AJ173" i="5"/>
  <c r="AI173" i="5"/>
  <c r="AH173" i="5"/>
  <c r="AG173" i="5"/>
  <c r="AF173" i="5"/>
  <c r="AE173" i="5"/>
  <c r="Y173" i="5" s="1"/>
  <c r="AD173" i="5"/>
  <c r="AC173" i="5"/>
  <c r="AB173" i="5"/>
  <c r="AA173" i="5"/>
  <c r="Z173" i="5"/>
  <c r="AM172" i="5"/>
  <c r="AL172" i="5"/>
  <c r="AK172" i="5"/>
  <c r="AJ172" i="5"/>
  <c r="AI172" i="5"/>
  <c r="AH172" i="5"/>
  <c r="AG172" i="5"/>
  <c r="AF172" i="5"/>
  <c r="AE172" i="5"/>
  <c r="Y172" i="5" s="1"/>
  <c r="AD172" i="5"/>
  <c r="AC172" i="5"/>
  <c r="AB172" i="5"/>
  <c r="AA172" i="5"/>
  <c r="Z172" i="5"/>
  <c r="AM171" i="5"/>
  <c r="AL171" i="5"/>
  <c r="AK171" i="5"/>
  <c r="AJ171" i="5"/>
  <c r="AI171" i="5"/>
  <c r="AH171" i="5"/>
  <c r="AG171" i="5"/>
  <c r="AF171" i="5"/>
  <c r="AE171" i="5"/>
  <c r="Y171" i="5" s="1"/>
  <c r="AD171" i="5"/>
  <c r="AC171" i="5"/>
  <c r="AB171" i="5"/>
  <c r="AA171" i="5"/>
  <c r="Z171" i="5"/>
  <c r="AM170" i="5"/>
  <c r="AL170" i="5"/>
  <c r="AK170" i="5"/>
  <c r="AJ170" i="5"/>
  <c r="AI170" i="5"/>
  <c r="AH170" i="5"/>
  <c r="AG170" i="5"/>
  <c r="AF170" i="5"/>
  <c r="AE170" i="5"/>
  <c r="Y170" i="5" s="1"/>
  <c r="AD170" i="5"/>
  <c r="AC170" i="5"/>
  <c r="AB170" i="5"/>
  <c r="AA170" i="5"/>
  <c r="Z170" i="5"/>
  <c r="AM169" i="5"/>
  <c r="AL169" i="5"/>
  <c r="AK169" i="5"/>
  <c r="AJ169" i="5"/>
  <c r="AI169" i="5"/>
  <c r="AH169" i="5"/>
  <c r="AG169" i="5"/>
  <c r="AF169" i="5"/>
  <c r="AE169" i="5"/>
  <c r="Y169" i="5" s="1"/>
  <c r="AD169" i="5"/>
  <c r="AC169" i="5"/>
  <c r="AB169" i="5"/>
  <c r="AA169" i="5"/>
  <c r="Z169" i="5"/>
  <c r="AM168" i="5"/>
  <c r="AL168" i="5"/>
  <c r="AK168" i="5"/>
  <c r="AJ168" i="5"/>
  <c r="AI168" i="5"/>
  <c r="AH168" i="5"/>
  <c r="AG168" i="5"/>
  <c r="AF168" i="5"/>
  <c r="AE168" i="5"/>
  <c r="Y168" i="5" s="1"/>
  <c r="AD168" i="5"/>
  <c r="AC168" i="5"/>
  <c r="AB168" i="5"/>
  <c r="AA168" i="5"/>
  <c r="Z168" i="5"/>
  <c r="AM167" i="5"/>
  <c r="AL167" i="5"/>
  <c r="AK167" i="5"/>
  <c r="AJ167" i="5"/>
  <c r="AI167" i="5"/>
  <c r="AH167" i="5"/>
  <c r="AG167" i="5"/>
  <c r="AF167" i="5"/>
  <c r="AE167" i="5"/>
  <c r="Y167" i="5" s="1"/>
  <c r="AD167" i="5"/>
  <c r="AC167" i="5"/>
  <c r="AB167" i="5"/>
  <c r="AA167" i="5"/>
  <c r="Z167" i="5"/>
  <c r="AM166" i="5"/>
  <c r="AL166" i="5"/>
  <c r="AK166" i="5"/>
  <c r="AJ166" i="5"/>
  <c r="AI166" i="5"/>
  <c r="AH166" i="5"/>
  <c r="AG166" i="5"/>
  <c r="AF166" i="5"/>
  <c r="AE166" i="5"/>
  <c r="Y166" i="5" s="1"/>
  <c r="AD166" i="5"/>
  <c r="AC166" i="5"/>
  <c r="AB166" i="5"/>
  <c r="AA166" i="5"/>
  <c r="Z166" i="5"/>
  <c r="AM165" i="5"/>
  <c r="AL165" i="5"/>
  <c r="AK165" i="5"/>
  <c r="AJ165" i="5"/>
  <c r="AI165" i="5"/>
  <c r="AH165" i="5"/>
  <c r="AG165" i="5"/>
  <c r="AF165" i="5"/>
  <c r="AE165" i="5"/>
  <c r="Y165" i="5" s="1"/>
  <c r="AD165" i="5"/>
  <c r="AC165" i="5"/>
  <c r="AB165" i="5"/>
  <c r="AA165" i="5"/>
  <c r="Z165" i="5"/>
  <c r="AM164" i="5"/>
  <c r="AL164" i="5"/>
  <c r="AK164" i="5"/>
  <c r="AJ164" i="5"/>
  <c r="AI164" i="5"/>
  <c r="AH164" i="5"/>
  <c r="AG164" i="5"/>
  <c r="AF164" i="5"/>
  <c r="AE164" i="5"/>
  <c r="Y164" i="5" s="1"/>
  <c r="AD164" i="5"/>
  <c r="AC164" i="5"/>
  <c r="AB164" i="5"/>
  <c r="AA164" i="5"/>
  <c r="Z164" i="5"/>
  <c r="AM163" i="5"/>
  <c r="AL163" i="5"/>
  <c r="AK163" i="5"/>
  <c r="AJ163" i="5"/>
  <c r="AI163" i="5"/>
  <c r="AH163" i="5"/>
  <c r="AG163" i="5"/>
  <c r="AF163" i="5"/>
  <c r="AE163" i="5"/>
  <c r="Y163" i="5" s="1"/>
  <c r="AD163" i="5"/>
  <c r="AC163" i="5"/>
  <c r="AB163" i="5"/>
  <c r="AA163" i="5"/>
  <c r="Z163" i="5"/>
  <c r="AM162" i="5"/>
  <c r="AL162" i="5"/>
  <c r="AK162" i="5"/>
  <c r="AJ162" i="5"/>
  <c r="AI162" i="5"/>
  <c r="AH162" i="5"/>
  <c r="AG162" i="5"/>
  <c r="AF162" i="5"/>
  <c r="AE162" i="5"/>
  <c r="Y162" i="5" s="1"/>
  <c r="AD162" i="5"/>
  <c r="AC162" i="5"/>
  <c r="AB162" i="5"/>
  <c r="AA162" i="5"/>
  <c r="Z162" i="5"/>
  <c r="AM161" i="5"/>
  <c r="AL161" i="5"/>
  <c r="AK161" i="5"/>
  <c r="AJ161" i="5"/>
  <c r="AI161" i="5"/>
  <c r="AH161" i="5"/>
  <c r="AG161" i="5"/>
  <c r="AF161" i="5"/>
  <c r="AE161" i="5"/>
  <c r="Y161" i="5" s="1"/>
  <c r="AD161" i="5"/>
  <c r="AC161" i="5"/>
  <c r="AB161" i="5"/>
  <c r="AA161" i="5"/>
  <c r="Z161" i="5"/>
  <c r="AM160" i="5"/>
  <c r="AL160" i="5"/>
  <c r="AK160" i="5"/>
  <c r="AJ160" i="5"/>
  <c r="AI160" i="5"/>
  <c r="AH160" i="5"/>
  <c r="AG160" i="5"/>
  <c r="AF160" i="5"/>
  <c r="AE160" i="5"/>
  <c r="Y160" i="5" s="1"/>
  <c r="AD160" i="5"/>
  <c r="AC160" i="5"/>
  <c r="AB160" i="5"/>
  <c r="AA160" i="5"/>
  <c r="Z160" i="5"/>
  <c r="AM159" i="5"/>
  <c r="AL159" i="5"/>
  <c r="AK159" i="5"/>
  <c r="AJ159" i="5"/>
  <c r="AI159" i="5"/>
  <c r="AH159" i="5"/>
  <c r="AG159" i="5"/>
  <c r="AF159" i="5"/>
  <c r="AE159" i="5"/>
  <c r="Y159" i="5" s="1"/>
  <c r="AD159" i="5"/>
  <c r="AC159" i="5"/>
  <c r="AB159" i="5"/>
  <c r="AA159" i="5"/>
  <c r="Z159" i="5"/>
  <c r="AM158" i="5"/>
  <c r="AL158" i="5"/>
  <c r="AK158" i="5"/>
  <c r="AJ158" i="5"/>
  <c r="AI158" i="5"/>
  <c r="AH158" i="5"/>
  <c r="AG158" i="5"/>
  <c r="AF158" i="5"/>
  <c r="AE158" i="5"/>
  <c r="Y158" i="5" s="1"/>
  <c r="AD158" i="5"/>
  <c r="AC158" i="5"/>
  <c r="AB158" i="5"/>
  <c r="AA158" i="5"/>
  <c r="Z158" i="5"/>
  <c r="AM157" i="5"/>
  <c r="AL157" i="5"/>
  <c r="AK157" i="5"/>
  <c r="AJ157" i="5"/>
  <c r="AI157" i="5"/>
  <c r="AH157" i="5"/>
  <c r="AG157" i="5"/>
  <c r="AF157" i="5"/>
  <c r="AE157" i="5"/>
  <c r="Y157" i="5" s="1"/>
  <c r="AD157" i="5"/>
  <c r="AC157" i="5"/>
  <c r="AB157" i="5"/>
  <c r="AA157" i="5"/>
  <c r="Z157" i="5"/>
  <c r="AM156" i="5"/>
  <c r="AL156" i="5"/>
  <c r="AK156" i="5"/>
  <c r="AJ156" i="5"/>
  <c r="AI156" i="5"/>
  <c r="AH156" i="5"/>
  <c r="AG156" i="5"/>
  <c r="AF156" i="5"/>
  <c r="AE156" i="5"/>
  <c r="Y156" i="5" s="1"/>
  <c r="AD156" i="5"/>
  <c r="AC156" i="5"/>
  <c r="AB156" i="5"/>
  <c r="AA156" i="5"/>
  <c r="Z156" i="5"/>
  <c r="AM155" i="5"/>
  <c r="AL155" i="5"/>
  <c r="AK155" i="5"/>
  <c r="AJ155" i="5"/>
  <c r="AI155" i="5"/>
  <c r="AH155" i="5"/>
  <c r="AG155" i="5"/>
  <c r="AF155" i="5"/>
  <c r="AE155" i="5"/>
  <c r="Y155" i="5" s="1"/>
  <c r="AD155" i="5"/>
  <c r="AC155" i="5"/>
  <c r="AB155" i="5"/>
  <c r="AA155" i="5"/>
  <c r="Z155" i="5"/>
  <c r="AM154" i="5"/>
  <c r="AL154" i="5"/>
  <c r="AK154" i="5"/>
  <c r="AJ154" i="5"/>
  <c r="AI154" i="5"/>
  <c r="AH154" i="5"/>
  <c r="AG154" i="5"/>
  <c r="AF154" i="5"/>
  <c r="AE154" i="5"/>
  <c r="Y154" i="5" s="1"/>
  <c r="AD154" i="5"/>
  <c r="AC154" i="5"/>
  <c r="AB154" i="5"/>
  <c r="AA154" i="5"/>
  <c r="Z154" i="5"/>
  <c r="AM153" i="5"/>
  <c r="AL153" i="5"/>
  <c r="AK153" i="5"/>
  <c r="AJ153" i="5"/>
  <c r="AI153" i="5"/>
  <c r="AH153" i="5"/>
  <c r="AG153" i="5"/>
  <c r="AF153" i="5"/>
  <c r="AE153" i="5"/>
  <c r="Y153" i="5" s="1"/>
  <c r="AD153" i="5"/>
  <c r="AC153" i="5"/>
  <c r="AB153" i="5"/>
  <c r="AA153" i="5"/>
  <c r="Z153" i="5"/>
  <c r="AM152" i="5"/>
  <c r="AL152" i="5"/>
  <c r="AK152" i="5"/>
  <c r="AJ152" i="5"/>
  <c r="AI152" i="5"/>
  <c r="AH152" i="5"/>
  <c r="AG152" i="5"/>
  <c r="AF152" i="5"/>
  <c r="AE152" i="5"/>
  <c r="Y152" i="5" s="1"/>
  <c r="AD152" i="5"/>
  <c r="AC152" i="5"/>
  <c r="AB152" i="5"/>
  <c r="AA152" i="5"/>
  <c r="Z152" i="5"/>
  <c r="AM151" i="5"/>
  <c r="AL151" i="5"/>
  <c r="AK151" i="5"/>
  <c r="AJ151" i="5"/>
  <c r="AI151" i="5"/>
  <c r="AH151" i="5"/>
  <c r="AG151" i="5"/>
  <c r="AF151" i="5"/>
  <c r="AE151" i="5"/>
  <c r="Y151" i="5" s="1"/>
  <c r="AD151" i="5"/>
  <c r="AC151" i="5"/>
  <c r="AB151" i="5"/>
  <c r="AA151" i="5"/>
  <c r="Z151" i="5"/>
  <c r="AM150" i="5"/>
  <c r="AL150" i="5"/>
  <c r="AK150" i="5"/>
  <c r="AJ150" i="5"/>
  <c r="AI150" i="5"/>
  <c r="AH150" i="5"/>
  <c r="AG150" i="5"/>
  <c r="AF150" i="5"/>
  <c r="AE150" i="5"/>
  <c r="Y150" i="5" s="1"/>
  <c r="AD150" i="5"/>
  <c r="AC150" i="5"/>
  <c r="AB150" i="5"/>
  <c r="AA150" i="5"/>
  <c r="Z150" i="5"/>
  <c r="AM149" i="5"/>
  <c r="AL149" i="5"/>
  <c r="AK149" i="5"/>
  <c r="AJ149" i="5"/>
  <c r="AI149" i="5"/>
  <c r="AH149" i="5"/>
  <c r="AG149" i="5"/>
  <c r="AF149" i="5"/>
  <c r="AE149" i="5"/>
  <c r="Y149" i="5" s="1"/>
  <c r="AD149" i="5"/>
  <c r="AC149" i="5"/>
  <c r="AB149" i="5"/>
  <c r="AA149" i="5"/>
  <c r="Z149" i="5"/>
  <c r="AM148" i="5"/>
  <c r="AL148" i="5"/>
  <c r="AK148" i="5"/>
  <c r="AJ148" i="5"/>
  <c r="AI148" i="5"/>
  <c r="AH148" i="5"/>
  <c r="AG148" i="5"/>
  <c r="AF148" i="5"/>
  <c r="AE148" i="5"/>
  <c r="Y148" i="5" s="1"/>
  <c r="AD148" i="5"/>
  <c r="AC148" i="5"/>
  <c r="AB148" i="5"/>
  <c r="AA148" i="5"/>
  <c r="Z148" i="5"/>
  <c r="AM147" i="5"/>
  <c r="AL147" i="5"/>
  <c r="AK147" i="5"/>
  <c r="AJ147" i="5"/>
  <c r="AI147" i="5"/>
  <c r="AH147" i="5"/>
  <c r="AG147" i="5"/>
  <c r="AF147" i="5"/>
  <c r="AE147" i="5"/>
  <c r="Y147" i="5" s="1"/>
  <c r="AD147" i="5"/>
  <c r="AC147" i="5"/>
  <c r="AB147" i="5"/>
  <c r="AA147" i="5"/>
  <c r="Z147" i="5"/>
  <c r="AM146" i="5"/>
  <c r="AL146" i="5"/>
  <c r="AK146" i="5"/>
  <c r="AJ146" i="5"/>
  <c r="AI146" i="5"/>
  <c r="AH146" i="5"/>
  <c r="AG146" i="5"/>
  <c r="AF146" i="5"/>
  <c r="AE146" i="5"/>
  <c r="Y146" i="5" s="1"/>
  <c r="AD146" i="5"/>
  <c r="AC146" i="5"/>
  <c r="AB146" i="5"/>
  <c r="AA146" i="5"/>
  <c r="Z146" i="5"/>
  <c r="AM145" i="5"/>
  <c r="AL145" i="5"/>
  <c r="AK145" i="5"/>
  <c r="AJ145" i="5"/>
  <c r="AI145" i="5"/>
  <c r="AH145" i="5"/>
  <c r="AG145" i="5"/>
  <c r="AF145" i="5"/>
  <c r="AE145" i="5"/>
  <c r="Y145" i="5" s="1"/>
  <c r="AD145" i="5"/>
  <c r="AC145" i="5"/>
  <c r="AB145" i="5"/>
  <c r="AA145" i="5"/>
  <c r="Z145" i="5"/>
  <c r="AM144" i="5"/>
  <c r="AL144" i="5"/>
  <c r="AK144" i="5"/>
  <c r="AJ144" i="5"/>
  <c r="AI144" i="5"/>
  <c r="AH144" i="5"/>
  <c r="AG144" i="5"/>
  <c r="AF144" i="5"/>
  <c r="AE144" i="5"/>
  <c r="Y144" i="5" s="1"/>
  <c r="AD144" i="5"/>
  <c r="AC144" i="5"/>
  <c r="AB144" i="5"/>
  <c r="AA144" i="5"/>
  <c r="Z144" i="5"/>
  <c r="AM143" i="5"/>
  <c r="AL143" i="5"/>
  <c r="AK143" i="5"/>
  <c r="AJ143" i="5"/>
  <c r="AI143" i="5"/>
  <c r="AH143" i="5"/>
  <c r="AG143" i="5"/>
  <c r="AF143" i="5"/>
  <c r="AE143" i="5"/>
  <c r="Y143" i="5" s="1"/>
  <c r="AD143" i="5"/>
  <c r="AC143" i="5"/>
  <c r="AB143" i="5"/>
  <c r="AA143" i="5"/>
  <c r="Z143" i="5"/>
  <c r="AM142" i="5"/>
  <c r="AL142" i="5"/>
  <c r="AK142" i="5"/>
  <c r="AJ142" i="5"/>
  <c r="AI142" i="5"/>
  <c r="AH142" i="5"/>
  <c r="AG142" i="5"/>
  <c r="AF142" i="5"/>
  <c r="AE142" i="5"/>
  <c r="Y142" i="5" s="1"/>
  <c r="AD142" i="5"/>
  <c r="AC142" i="5"/>
  <c r="AB142" i="5"/>
  <c r="AA142" i="5"/>
  <c r="Z142" i="5"/>
  <c r="AM141" i="5"/>
  <c r="AL141" i="5"/>
  <c r="AK141" i="5"/>
  <c r="AJ141" i="5"/>
  <c r="AI141" i="5"/>
  <c r="AH141" i="5"/>
  <c r="AG141" i="5"/>
  <c r="AF141" i="5"/>
  <c r="AE141" i="5"/>
  <c r="Y141" i="5" s="1"/>
  <c r="AD141" i="5"/>
  <c r="AC141" i="5"/>
  <c r="AB141" i="5"/>
  <c r="AA141" i="5"/>
  <c r="Z141" i="5"/>
  <c r="AM140" i="5"/>
  <c r="AL140" i="5"/>
  <c r="AK140" i="5"/>
  <c r="AJ140" i="5"/>
  <c r="AI140" i="5"/>
  <c r="AH140" i="5"/>
  <c r="AG140" i="5"/>
  <c r="AF140" i="5"/>
  <c r="AE140" i="5"/>
  <c r="Y140" i="5" s="1"/>
  <c r="AD140" i="5"/>
  <c r="AC140" i="5"/>
  <c r="AB140" i="5"/>
  <c r="AA140" i="5"/>
  <c r="Z140" i="5"/>
  <c r="AM139" i="5"/>
  <c r="AL139" i="5"/>
  <c r="AK139" i="5"/>
  <c r="AJ139" i="5"/>
  <c r="AI139" i="5"/>
  <c r="AH139" i="5"/>
  <c r="AG139" i="5"/>
  <c r="AF139" i="5"/>
  <c r="AE139" i="5"/>
  <c r="Y139" i="5" s="1"/>
  <c r="AD139" i="5"/>
  <c r="AC139" i="5"/>
  <c r="AB139" i="5"/>
  <c r="AA139" i="5"/>
  <c r="Z139" i="5"/>
  <c r="AM138" i="5"/>
  <c r="AL138" i="5"/>
  <c r="AK138" i="5"/>
  <c r="AJ138" i="5"/>
  <c r="AI138" i="5"/>
  <c r="AH138" i="5"/>
  <c r="AG138" i="5"/>
  <c r="AF138" i="5"/>
  <c r="AE138" i="5"/>
  <c r="Y138" i="5" s="1"/>
  <c r="AD138" i="5"/>
  <c r="AC138" i="5"/>
  <c r="AB138" i="5"/>
  <c r="AA138" i="5"/>
  <c r="Z138" i="5"/>
  <c r="AM137" i="5"/>
  <c r="AL137" i="5"/>
  <c r="AK137" i="5"/>
  <c r="AJ137" i="5"/>
  <c r="AI137" i="5"/>
  <c r="AH137" i="5"/>
  <c r="AG137" i="5"/>
  <c r="AF137" i="5"/>
  <c r="AE137" i="5"/>
  <c r="Y137" i="5" s="1"/>
  <c r="AD137" i="5"/>
  <c r="AC137" i="5"/>
  <c r="AB137" i="5"/>
  <c r="AA137" i="5"/>
  <c r="Z137" i="5"/>
  <c r="AM136" i="5"/>
  <c r="AL136" i="5"/>
  <c r="AK136" i="5"/>
  <c r="AJ136" i="5"/>
  <c r="AI136" i="5"/>
  <c r="AH136" i="5"/>
  <c r="AG136" i="5"/>
  <c r="AF136" i="5"/>
  <c r="AE136" i="5"/>
  <c r="Y136" i="5" s="1"/>
  <c r="AD136" i="5"/>
  <c r="AC136" i="5"/>
  <c r="AB136" i="5"/>
  <c r="AA136" i="5"/>
  <c r="Z136" i="5"/>
  <c r="AM135" i="5"/>
  <c r="AL135" i="5"/>
  <c r="AK135" i="5"/>
  <c r="AJ135" i="5"/>
  <c r="AI135" i="5"/>
  <c r="AH135" i="5"/>
  <c r="AG135" i="5"/>
  <c r="AF135" i="5"/>
  <c r="AE135" i="5"/>
  <c r="Y135" i="5" s="1"/>
  <c r="AD135" i="5"/>
  <c r="AC135" i="5"/>
  <c r="AB135" i="5"/>
  <c r="AA135" i="5"/>
  <c r="Z135" i="5"/>
  <c r="AM134" i="5"/>
  <c r="AL134" i="5"/>
  <c r="AK134" i="5"/>
  <c r="AJ134" i="5"/>
  <c r="AI134" i="5"/>
  <c r="AH134" i="5"/>
  <c r="AG134" i="5"/>
  <c r="AF134" i="5"/>
  <c r="AE134" i="5"/>
  <c r="Y134" i="5" s="1"/>
  <c r="AD134" i="5"/>
  <c r="AC134" i="5"/>
  <c r="AB134" i="5"/>
  <c r="AA134" i="5"/>
  <c r="Z134" i="5"/>
  <c r="AM133" i="5"/>
  <c r="AL133" i="5"/>
  <c r="AK133" i="5"/>
  <c r="AJ133" i="5"/>
  <c r="AI133" i="5"/>
  <c r="AH133" i="5"/>
  <c r="AG133" i="5"/>
  <c r="AF133" i="5"/>
  <c r="AE133" i="5"/>
  <c r="Y133" i="5" s="1"/>
  <c r="AD133" i="5"/>
  <c r="AC133" i="5"/>
  <c r="AB133" i="5"/>
  <c r="AA133" i="5"/>
  <c r="Z133" i="5"/>
  <c r="AM132" i="5"/>
  <c r="AL132" i="5"/>
  <c r="AK132" i="5"/>
  <c r="AJ132" i="5"/>
  <c r="AI132" i="5"/>
  <c r="AH132" i="5"/>
  <c r="AG132" i="5"/>
  <c r="AF132" i="5"/>
  <c r="AE132" i="5"/>
  <c r="Y132" i="5" s="1"/>
  <c r="AD132" i="5"/>
  <c r="AC132" i="5"/>
  <c r="AB132" i="5"/>
  <c r="AA132" i="5"/>
  <c r="Z132" i="5"/>
  <c r="AM131" i="5"/>
  <c r="AL131" i="5"/>
  <c r="AK131" i="5"/>
  <c r="AJ131" i="5"/>
  <c r="AI131" i="5"/>
  <c r="AH131" i="5"/>
  <c r="AG131" i="5"/>
  <c r="AF131" i="5"/>
  <c r="AE131" i="5"/>
  <c r="Y131" i="5" s="1"/>
  <c r="AD131" i="5"/>
  <c r="AC131" i="5"/>
  <c r="AB131" i="5"/>
  <c r="AA131" i="5"/>
  <c r="Z131" i="5"/>
  <c r="AM130" i="5"/>
  <c r="AL130" i="5"/>
  <c r="AK130" i="5"/>
  <c r="AJ130" i="5"/>
  <c r="AI130" i="5"/>
  <c r="AH130" i="5"/>
  <c r="AG130" i="5"/>
  <c r="AF130" i="5"/>
  <c r="AE130" i="5"/>
  <c r="Y130" i="5" s="1"/>
  <c r="AD130" i="5"/>
  <c r="AC130" i="5"/>
  <c r="AB130" i="5"/>
  <c r="AA130" i="5"/>
  <c r="Z130" i="5"/>
  <c r="AM129" i="5"/>
  <c r="AL129" i="5"/>
  <c r="AK129" i="5"/>
  <c r="AJ129" i="5"/>
  <c r="AI129" i="5"/>
  <c r="AH129" i="5"/>
  <c r="AG129" i="5"/>
  <c r="AF129" i="5"/>
  <c r="AE129" i="5"/>
  <c r="Y129" i="5" s="1"/>
  <c r="AD129" i="5"/>
  <c r="AC129" i="5"/>
  <c r="AB129" i="5"/>
  <c r="AA129" i="5"/>
  <c r="Z129" i="5"/>
  <c r="AM128" i="5"/>
  <c r="AL128" i="5"/>
  <c r="AK128" i="5"/>
  <c r="AJ128" i="5"/>
  <c r="AI128" i="5"/>
  <c r="AH128" i="5"/>
  <c r="AG128" i="5"/>
  <c r="AF128" i="5"/>
  <c r="AE128" i="5"/>
  <c r="Y128" i="5" s="1"/>
  <c r="AD128" i="5"/>
  <c r="AC128" i="5"/>
  <c r="AB128" i="5"/>
  <c r="AA128" i="5"/>
  <c r="Z128" i="5"/>
  <c r="AM127" i="5"/>
  <c r="AL127" i="5"/>
  <c r="AK127" i="5"/>
  <c r="AJ127" i="5"/>
  <c r="AI127" i="5"/>
  <c r="AH127" i="5"/>
  <c r="AG127" i="5"/>
  <c r="AF127" i="5"/>
  <c r="AE127" i="5"/>
  <c r="Y127" i="5" s="1"/>
  <c r="AD127" i="5"/>
  <c r="AC127" i="5"/>
  <c r="AB127" i="5"/>
  <c r="AA127" i="5"/>
  <c r="Z127" i="5"/>
  <c r="AM126" i="5"/>
  <c r="AL126" i="5"/>
  <c r="AK126" i="5"/>
  <c r="AJ126" i="5"/>
  <c r="AI126" i="5"/>
  <c r="AH126" i="5"/>
  <c r="AG126" i="5"/>
  <c r="AF126" i="5"/>
  <c r="AE126" i="5"/>
  <c r="Y126" i="5" s="1"/>
  <c r="AD126" i="5"/>
  <c r="AC126" i="5"/>
  <c r="AB126" i="5"/>
  <c r="AA126" i="5"/>
  <c r="Z126" i="5"/>
  <c r="AM125" i="5"/>
  <c r="AL125" i="5"/>
  <c r="AK125" i="5"/>
  <c r="AJ125" i="5"/>
  <c r="AI125" i="5"/>
  <c r="AH125" i="5"/>
  <c r="AG125" i="5"/>
  <c r="AF125" i="5"/>
  <c r="AE125" i="5"/>
  <c r="Y125" i="5" s="1"/>
  <c r="AD125" i="5"/>
  <c r="AC125" i="5"/>
  <c r="AB125" i="5"/>
  <c r="AA125" i="5"/>
  <c r="Z125" i="5"/>
  <c r="AM124" i="5"/>
  <c r="AL124" i="5"/>
  <c r="AK124" i="5"/>
  <c r="AJ124" i="5"/>
  <c r="AI124" i="5"/>
  <c r="AH124" i="5"/>
  <c r="AG124" i="5"/>
  <c r="AF124" i="5"/>
  <c r="AE124" i="5"/>
  <c r="Y124" i="5" s="1"/>
  <c r="AD124" i="5"/>
  <c r="AC124" i="5"/>
  <c r="AB124" i="5"/>
  <c r="AA124" i="5"/>
  <c r="Z124" i="5"/>
  <c r="AM123" i="5"/>
  <c r="AL123" i="5"/>
  <c r="AK123" i="5"/>
  <c r="AJ123" i="5"/>
  <c r="AI123" i="5"/>
  <c r="AH123" i="5"/>
  <c r="AG123" i="5"/>
  <c r="AF123" i="5"/>
  <c r="AE123" i="5"/>
  <c r="Y123" i="5" s="1"/>
  <c r="AD123" i="5"/>
  <c r="AC123" i="5"/>
  <c r="AB123" i="5"/>
  <c r="AA123" i="5"/>
  <c r="Z123" i="5"/>
  <c r="AM122" i="5"/>
  <c r="AL122" i="5"/>
  <c r="AK122" i="5"/>
  <c r="AJ122" i="5"/>
  <c r="AI122" i="5"/>
  <c r="AH122" i="5"/>
  <c r="AG122" i="5"/>
  <c r="AF122" i="5"/>
  <c r="AE122" i="5"/>
  <c r="Y122" i="5" s="1"/>
  <c r="AD122" i="5"/>
  <c r="AC122" i="5"/>
  <c r="AB122" i="5"/>
  <c r="AA122" i="5"/>
  <c r="Z122" i="5"/>
  <c r="AM121" i="5"/>
  <c r="AL121" i="5"/>
  <c r="AK121" i="5"/>
  <c r="AJ121" i="5"/>
  <c r="AI121" i="5"/>
  <c r="AH121" i="5"/>
  <c r="AG121" i="5"/>
  <c r="AF121" i="5"/>
  <c r="AE121" i="5"/>
  <c r="Y121" i="5" s="1"/>
  <c r="AD121" i="5"/>
  <c r="AC121" i="5"/>
  <c r="AB121" i="5"/>
  <c r="AA121" i="5"/>
  <c r="Z121" i="5"/>
  <c r="AM120" i="5"/>
  <c r="AL120" i="5"/>
  <c r="AK120" i="5"/>
  <c r="AJ120" i="5"/>
  <c r="AI120" i="5"/>
  <c r="AH120" i="5"/>
  <c r="AG120" i="5"/>
  <c r="AF120" i="5"/>
  <c r="AE120" i="5"/>
  <c r="Y120" i="5" s="1"/>
  <c r="AD120" i="5"/>
  <c r="AC120" i="5"/>
  <c r="AB120" i="5"/>
  <c r="AA120" i="5"/>
  <c r="Z120" i="5"/>
  <c r="AM119" i="5"/>
  <c r="AL119" i="5"/>
  <c r="AK119" i="5"/>
  <c r="AJ119" i="5"/>
  <c r="AI119" i="5"/>
  <c r="AH119" i="5"/>
  <c r="AG119" i="5"/>
  <c r="AF119" i="5"/>
  <c r="AE119" i="5"/>
  <c r="Y119" i="5" s="1"/>
  <c r="AD119" i="5"/>
  <c r="AC119" i="5"/>
  <c r="AB119" i="5"/>
  <c r="AA119" i="5"/>
  <c r="Z119" i="5"/>
  <c r="AM118" i="5"/>
  <c r="AL118" i="5"/>
  <c r="AK118" i="5"/>
  <c r="AJ118" i="5"/>
  <c r="AI118" i="5"/>
  <c r="AH118" i="5"/>
  <c r="AG118" i="5"/>
  <c r="AF118" i="5"/>
  <c r="AE118" i="5"/>
  <c r="Y118" i="5" s="1"/>
  <c r="AD118" i="5"/>
  <c r="AC118" i="5"/>
  <c r="AB118" i="5"/>
  <c r="AA118" i="5"/>
  <c r="Z118" i="5"/>
  <c r="AM117" i="5"/>
  <c r="AL117" i="5"/>
  <c r="AK117" i="5"/>
  <c r="AJ117" i="5"/>
  <c r="AI117" i="5"/>
  <c r="AH117" i="5"/>
  <c r="AG117" i="5"/>
  <c r="AF117" i="5"/>
  <c r="AE117" i="5"/>
  <c r="Y117" i="5" s="1"/>
  <c r="AD117" i="5"/>
  <c r="AC117" i="5"/>
  <c r="AB117" i="5"/>
  <c r="AA117" i="5"/>
  <c r="Z117" i="5"/>
  <c r="AM116" i="5"/>
  <c r="AL116" i="5"/>
  <c r="AK116" i="5"/>
  <c r="AJ116" i="5"/>
  <c r="AI116" i="5"/>
  <c r="AH116" i="5"/>
  <c r="AG116" i="5"/>
  <c r="AF116" i="5"/>
  <c r="AE116" i="5"/>
  <c r="Y116" i="5" s="1"/>
  <c r="AD116" i="5"/>
  <c r="AC116" i="5"/>
  <c r="AB116" i="5"/>
  <c r="AA116" i="5"/>
  <c r="Z116" i="5"/>
  <c r="AM115" i="5"/>
  <c r="AL115" i="5"/>
  <c r="AK115" i="5"/>
  <c r="AJ115" i="5"/>
  <c r="AI115" i="5"/>
  <c r="AH115" i="5"/>
  <c r="AG115" i="5"/>
  <c r="AF115" i="5"/>
  <c r="AE115" i="5"/>
  <c r="Y115" i="5" s="1"/>
  <c r="AD115" i="5"/>
  <c r="AC115" i="5"/>
  <c r="AB115" i="5"/>
  <c r="AA115" i="5"/>
  <c r="Z115" i="5"/>
  <c r="AM114" i="5"/>
  <c r="AL114" i="5"/>
  <c r="AK114" i="5"/>
  <c r="AJ114" i="5"/>
  <c r="AI114" i="5"/>
  <c r="AH114" i="5"/>
  <c r="AG114" i="5"/>
  <c r="AF114" i="5"/>
  <c r="AE114" i="5"/>
  <c r="Y114" i="5" s="1"/>
  <c r="AD114" i="5"/>
  <c r="AC114" i="5"/>
  <c r="AB114" i="5"/>
  <c r="AA114" i="5"/>
  <c r="Z114" i="5"/>
  <c r="AM113" i="5"/>
  <c r="AL113" i="5"/>
  <c r="AK113" i="5"/>
  <c r="AJ113" i="5"/>
  <c r="AI113" i="5"/>
  <c r="AH113" i="5"/>
  <c r="AG113" i="5"/>
  <c r="AF113" i="5"/>
  <c r="AE113" i="5"/>
  <c r="Y113" i="5" s="1"/>
  <c r="AD113" i="5"/>
  <c r="AC113" i="5"/>
  <c r="AB113" i="5"/>
  <c r="AA113" i="5"/>
  <c r="Z113" i="5"/>
  <c r="AM112" i="5"/>
  <c r="AL112" i="5"/>
  <c r="AK112" i="5"/>
  <c r="AJ112" i="5"/>
  <c r="AI112" i="5"/>
  <c r="AH112" i="5"/>
  <c r="AG112" i="5"/>
  <c r="AF112" i="5"/>
  <c r="AE112" i="5"/>
  <c r="Y112" i="5" s="1"/>
  <c r="AD112" i="5"/>
  <c r="AC112" i="5"/>
  <c r="AB112" i="5"/>
  <c r="AA112" i="5"/>
  <c r="Z112" i="5"/>
  <c r="AM111" i="5"/>
  <c r="AL111" i="5"/>
  <c r="AK111" i="5"/>
  <c r="AJ111" i="5"/>
  <c r="AI111" i="5"/>
  <c r="AH111" i="5"/>
  <c r="AG111" i="5"/>
  <c r="AF111" i="5"/>
  <c r="AE111" i="5"/>
  <c r="Y111" i="5" s="1"/>
  <c r="AD111" i="5"/>
  <c r="AC111" i="5"/>
  <c r="AB111" i="5"/>
  <c r="AA111" i="5"/>
  <c r="Z111" i="5"/>
  <c r="AM110" i="5"/>
  <c r="AL110" i="5"/>
  <c r="AK110" i="5"/>
  <c r="AJ110" i="5"/>
  <c r="AI110" i="5"/>
  <c r="AH110" i="5"/>
  <c r="AG110" i="5"/>
  <c r="AF110" i="5"/>
  <c r="AE110" i="5"/>
  <c r="Y110" i="5" s="1"/>
  <c r="AD110" i="5"/>
  <c r="AC110" i="5"/>
  <c r="AB110" i="5"/>
  <c r="AA110" i="5"/>
  <c r="Z110" i="5"/>
  <c r="AM109" i="5"/>
  <c r="AL109" i="5"/>
  <c r="AK109" i="5"/>
  <c r="AJ109" i="5"/>
  <c r="AI109" i="5"/>
  <c r="AH109" i="5"/>
  <c r="AG109" i="5"/>
  <c r="AF109" i="5"/>
  <c r="AE109" i="5"/>
  <c r="Y109" i="5" s="1"/>
  <c r="AD109" i="5"/>
  <c r="AC109" i="5"/>
  <c r="AB109" i="5"/>
  <c r="AA109" i="5"/>
  <c r="Z109" i="5"/>
  <c r="AM108" i="5"/>
  <c r="AL108" i="5"/>
  <c r="AK108" i="5"/>
  <c r="AJ108" i="5"/>
  <c r="AI108" i="5"/>
  <c r="AH108" i="5"/>
  <c r="AG108" i="5"/>
  <c r="AF108" i="5"/>
  <c r="AE108" i="5"/>
  <c r="Y108" i="5" s="1"/>
  <c r="AD108" i="5"/>
  <c r="AC108" i="5"/>
  <c r="AB108" i="5"/>
  <c r="AA108" i="5"/>
  <c r="Z108" i="5"/>
  <c r="AM107" i="5"/>
  <c r="AL107" i="5"/>
  <c r="AK107" i="5"/>
  <c r="AJ107" i="5"/>
  <c r="AI107" i="5"/>
  <c r="AH107" i="5"/>
  <c r="AG107" i="5"/>
  <c r="AF107" i="5"/>
  <c r="AE107" i="5"/>
  <c r="Y107" i="5" s="1"/>
  <c r="AD107" i="5"/>
  <c r="AC107" i="5"/>
  <c r="AB107" i="5"/>
  <c r="AA107" i="5"/>
  <c r="Z107" i="5"/>
  <c r="AM106" i="5"/>
  <c r="AL106" i="5"/>
  <c r="AK106" i="5"/>
  <c r="AJ106" i="5"/>
  <c r="AI106" i="5"/>
  <c r="AH106" i="5"/>
  <c r="AG106" i="5"/>
  <c r="AF106" i="5"/>
  <c r="AE106" i="5"/>
  <c r="Y106" i="5" s="1"/>
  <c r="AD106" i="5"/>
  <c r="AC106" i="5"/>
  <c r="AB106" i="5"/>
  <c r="AA106" i="5"/>
  <c r="Z106" i="5"/>
  <c r="AM105" i="5"/>
  <c r="AL105" i="5"/>
  <c r="AK105" i="5"/>
  <c r="AJ105" i="5"/>
  <c r="AI105" i="5"/>
  <c r="AH105" i="5"/>
  <c r="AG105" i="5"/>
  <c r="AF105" i="5"/>
  <c r="AE105" i="5"/>
  <c r="Y105" i="5" s="1"/>
  <c r="AD105" i="5"/>
  <c r="AC105" i="5"/>
  <c r="AB105" i="5"/>
  <c r="AA105" i="5"/>
  <c r="Z105" i="5"/>
  <c r="AM104" i="5"/>
  <c r="AL104" i="5"/>
  <c r="AK104" i="5"/>
  <c r="AJ104" i="5"/>
  <c r="AI104" i="5"/>
  <c r="AH104" i="5"/>
  <c r="AG104" i="5"/>
  <c r="AF104" i="5"/>
  <c r="AE104" i="5"/>
  <c r="Y104" i="5" s="1"/>
  <c r="AD104" i="5"/>
  <c r="AC104" i="5"/>
  <c r="AB104" i="5"/>
  <c r="AA104" i="5"/>
  <c r="Z104" i="5"/>
  <c r="AM103" i="5"/>
  <c r="AL103" i="5"/>
  <c r="AK103" i="5"/>
  <c r="AJ103" i="5"/>
  <c r="AI103" i="5"/>
  <c r="AH103" i="5"/>
  <c r="AG103" i="5"/>
  <c r="AF103" i="5"/>
  <c r="AE103" i="5"/>
  <c r="Y103" i="5" s="1"/>
  <c r="AD103" i="5"/>
  <c r="AC103" i="5"/>
  <c r="AB103" i="5"/>
  <c r="AA103" i="5"/>
  <c r="Z103" i="5"/>
  <c r="AM102" i="5"/>
  <c r="AL102" i="5"/>
  <c r="AK102" i="5"/>
  <c r="AJ102" i="5"/>
  <c r="AI102" i="5"/>
  <c r="AH102" i="5"/>
  <c r="AG102" i="5"/>
  <c r="AF102" i="5"/>
  <c r="AE102" i="5"/>
  <c r="Y102" i="5" s="1"/>
  <c r="AD102" i="5"/>
  <c r="AC102" i="5"/>
  <c r="AB102" i="5"/>
  <c r="AA102" i="5"/>
  <c r="Z102" i="5"/>
  <c r="AM101" i="5"/>
  <c r="AL101" i="5"/>
  <c r="AK101" i="5"/>
  <c r="AJ101" i="5"/>
  <c r="AI101" i="5"/>
  <c r="AH101" i="5"/>
  <c r="AG101" i="5"/>
  <c r="AF101" i="5"/>
  <c r="AE101" i="5"/>
  <c r="Y101" i="5" s="1"/>
  <c r="AD101" i="5"/>
  <c r="AC101" i="5"/>
  <c r="AB101" i="5"/>
  <c r="AA101" i="5"/>
  <c r="Z101" i="5"/>
  <c r="AM100" i="5"/>
  <c r="AL100" i="5"/>
  <c r="AK100" i="5"/>
  <c r="AJ100" i="5"/>
  <c r="AI100" i="5"/>
  <c r="AH100" i="5"/>
  <c r="AG100" i="5"/>
  <c r="AF100" i="5"/>
  <c r="AE100" i="5"/>
  <c r="Y100" i="5" s="1"/>
  <c r="AD100" i="5"/>
  <c r="AC100" i="5"/>
  <c r="AB100" i="5"/>
  <c r="AA100" i="5"/>
  <c r="Z100" i="5"/>
  <c r="AM99" i="5"/>
  <c r="AL99" i="5"/>
  <c r="AK99" i="5"/>
  <c r="AJ99" i="5"/>
  <c r="AI99" i="5"/>
  <c r="AH99" i="5"/>
  <c r="AG99" i="5"/>
  <c r="AF99" i="5"/>
  <c r="AE99" i="5"/>
  <c r="Y99" i="5" s="1"/>
  <c r="AD99" i="5"/>
  <c r="AC99" i="5"/>
  <c r="AB99" i="5"/>
  <c r="AA99" i="5"/>
  <c r="Z99" i="5"/>
  <c r="AM98" i="5"/>
  <c r="AL98" i="5"/>
  <c r="AK98" i="5"/>
  <c r="AJ98" i="5"/>
  <c r="AI98" i="5"/>
  <c r="AH98" i="5"/>
  <c r="AG98" i="5"/>
  <c r="AF98" i="5"/>
  <c r="AE98" i="5"/>
  <c r="Y98" i="5" s="1"/>
  <c r="AD98" i="5"/>
  <c r="AC98" i="5"/>
  <c r="AB98" i="5"/>
  <c r="AA98" i="5"/>
  <c r="Z98" i="5"/>
  <c r="AM97" i="5"/>
  <c r="AL97" i="5"/>
  <c r="AK97" i="5"/>
  <c r="AJ97" i="5"/>
  <c r="AI97" i="5"/>
  <c r="AH97" i="5"/>
  <c r="AG97" i="5"/>
  <c r="AF97" i="5"/>
  <c r="AE97" i="5"/>
  <c r="Y97" i="5" s="1"/>
  <c r="AD97" i="5"/>
  <c r="AC97" i="5"/>
  <c r="AB97" i="5"/>
  <c r="AA97" i="5"/>
  <c r="Z97" i="5"/>
  <c r="AM96" i="5"/>
  <c r="AL96" i="5"/>
  <c r="AK96" i="5"/>
  <c r="AJ96" i="5"/>
  <c r="AI96" i="5"/>
  <c r="AH96" i="5"/>
  <c r="AG96" i="5"/>
  <c r="AF96" i="5"/>
  <c r="AE96" i="5"/>
  <c r="Y96" i="5" s="1"/>
  <c r="AD96" i="5"/>
  <c r="AC96" i="5"/>
  <c r="AB96" i="5"/>
  <c r="AA96" i="5"/>
  <c r="Z96" i="5"/>
  <c r="AM95" i="5"/>
  <c r="AL95" i="5"/>
  <c r="AK95" i="5"/>
  <c r="AJ95" i="5"/>
  <c r="AI95" i="5"/>
  <c r="AH95" i="5"/>
  <c r="AG95" i="5"/>
  <c r="AF95" i="5"/>
  <c r="AE95" i="5"/>
  <c r="Y95" i="5" s="1"/>
  <c r="AD95" i="5"/>
  <c r="AC95" i="5"/>
  <c r="AB95" i="5"/>
  <c r="AA95" i="5"/>
  <c r="Z95" i="5"/>
  <c r="AM94" i="5"/>
  <c r="AL94" i="5"/>
  <c r="AK94" i="5"/>
  <c r="AJ94" i="5"/>
  <c r="AI94" i="5"/>
  <c r="AH94" i="5"/>
  <c r="AG94" i="5"/>
  <c r="AF94" i="5"/>
  <c r="AE94" i="5"/>
  <c r="Y94" i="5" s="1"/>
  <c r="AD94" i="5"/>
  <c r="AC94" i="5"/>
  <c r="AB94" i="5"/>
  <c r="AA94" i="5"/>
  <c r="Z94" i="5"/>
  <c r="AM93" i="5"/>
  <c r="AL93" i="5"/>
  <c r="AK93" i="5"/>
  <c r="AJ93" i="5"/>
  <c r="AI93" i="5"/>
  <c r="AH93" i="5"/>
  <c r="AG93" i="5"/>
  <c r="AF93" i="5"/>
  <c r="AE93" i="5"/>
  <c r="Y93" i="5" s="1"/>
  <c r="AD93" i="5"/>
  <c r="AC93" i="5"/>
  <c r="AB93" i="5"/>
  <c r="AA93" i="5"/>
  <c r="Z93" i="5"/>
  <c r="AM92" i="5"/>
  <c r="AL92" i="5"/>
  <c r="AK92" i="5"/>
  <c r="AJ92" i="5"/>
  <c r="AI92" i="5"/>
  <c r="AH92" i="5"/>
  <c r="AG92" i="5"/>
  <c r="AF92" i="5"/>
  <c r="AE92" i="5"/>
  <c r="Y92" i="5" s="1"/>
  <c r="AD92" i="5"/>
  <c r="AC92" i="5"/>
  <c r="AB92" i="5"/>
  <c r="AA92" i="5"/>
  <c r="Z92" i="5"/>
  <c r="AM91" i="5"/>
  <c r="AL91" i="5"/>
  <c r="AK91" i="5"/>
  <c r="AJ91" i="5"/>
  <c r="AI91" i="5"/>
  <c r="AH91" i="5"/>
  <c r="AG91" i="5"/>
  <c r="AF91" i="5"/>
  <c r="AE91" i="5"/>
  <c r="Y91" i="5" s="1"/>
  <c r="AD91" i="5"/>
  <c r="AC91" i="5"/>
  <c r="AB91" i="5"/>
  <c r="AA91" i="5"/>
  <c r="Z91" i="5"/>
  <c r="AM90" i="5"/>
  <c r="AL90" i="5"/>
  <c r="AK90" i="5"/>
  <c r="AJ90" i="5"/>
  <c r="AI90" i="5"/>
  <c r="AH90" i="5"/>
  <c r="AG90" i="5"/>
  <c r="AF90" i="5"/>
  <c r="AE90" i="5"/>
  <c r="Y90" i="5" s="1"/>
  <c r="AD90" i="5"/>
  <c r="AC90" i="5"/>
  <c r="AB90" i="5"/>
  <c r="AA90" i="5"/>
  <c r="Z90" i="5"/>
  <c r="AM89" i="5"/>
  <c r="AL89" i="5"/>
  <c r="AK89" i="5"/>
  <c r="AJ89" i="5"/>
  <c r="AI89" i="5"/>
  <c r="AH89" i="5"/>
  <c r="AG89" i="5"/>
  <c r="AF89" i="5"/>
  <c r="AE89" i="5"/>
  <c r="Y89" i="5" s="1"/>
  <c r="AD89" i="5"/>
  <c r="AC89" i="5"/>
  <c r="AB89" i="5"/>
  <c r="AA89" i="5"/>
  <c r="Z89" i="5"/>
  <c r="AM88" i="5"/>
  <c r="AL88" i="5"/>
  <c r="AK88" i="5"/>
  <c r="AJ88" i="5"/>
  <c r="AI88" i="5"/>
  <c r="AH88" i="5"/>
  <c r="AG88" i="5"/>
  <c r="AF88" i="5"/>
  <c r="AE88" i="5"/>
  <c r="Y88" i="5" s="1"/>
  <c r="AD88" i="5"/>
  <c r="AC88" i="5"/>
  <c r="AB88" i="5"/>
  <c r="AA88" i="5"/>
  <c r="Z88" i="5"/>
  <c r="AM87" i="5"/>
  <c r="AL87" i="5"/>
  <c r="AK87" i="5"/>
  <c r="AJ87" i="5"/>
  <c r="AI87" i="5"/>
  <c r="AH87" i="5"/>
  <c r="AG87" i="5"/>
  <c r="AF87" i="5"/>
  <c r="AE87" i="5"/>
  <c r="Y87" i="5" s="1"/>
  <c r="AD87" i="5"/>
  <c r="AC87" i="5"/>
  <c r="AB87" i="5"/>
  <c r="AA87" i="5"/>
  <c r="Z87" i="5"/>
  <c r="AM86" i="5"/>
  <c r="AL86" i="5"/>
  <c r="AK86" i="5"/>
  <c r="AJ86" i="5"/>
  <c r="AI86" i="5"/>
  <c r="AH86" i="5"/>
  <c r="AG86" i="5"/>
  <c r="AF86" i="5"/>
  <c r="AE86" i="5"/>
  <c r="Y86" i="5" s="1"/>
  <c r="AD86" i="5"/>
  <c r="AC86" i="5"/>
  <c r="AB86" i="5"/>
  <c r="AA86" i="5"/>
  <c r="Z86" i="5"/>
  <c r="AM85" i="5"/>
  <c r="AL85" i="5"/>
  <c r="AK85" i="5"/>
  <c r="AJ85" i="5"/>
  <c r="AI85" i="5"/>
  <c r="AH85" i="5"/>
  <c r="AG85" i="5"/>
  <c r="AF85" i="5"/>
  <c r="AE85" i="5"/>
  <c r="Y85" i="5" s="1"/>
  <c r="AD85" i="5"/>
  <c r="AC85" i="5"/>
  <c r="AB85" i="5"/>
  <c r="AA85" i="5"/>
  <c r="Z85" i="5"/>
  <c r="AM84" i="5"/>
  <c r="AL84" i="5"/>
  <c r="AK84" i="5"/>
  <c r="AJ84" i="5"/>
  <c r="AI84" i="5"/>
  <c r="AH84" i="5"/>
  <c r="AG84" i="5"/>
  <c r="AF84" i="5"/>
  <c r="AE84" i="5"/>
  <c r="Y84" i="5" s="1"/>
  <c r="AD84" i="5"/>
  <c r="AC84" i="5"/>
  <c r="AB84" i="5"/>
  <c r="AA84" i="5"/>
  <c r="Z84" i="5"/>
  <c r="AM83" i="5"/>
  <c r="AL83" i="5"/>
  <c r="AK83" i="5"/>
  <c r="AJ83" i="5"/>
  <c r="AI83" i="5"/>
  <c r="AH83" i="5"/>
  <c r="AG83" i="5"/>
  <c r="AF83" i="5"/>
  <c r="AE83" i="5"/>
  <c r="Y83" i="5" s="1"/>
  <c r="AD83" i="5"/>
  <c r="AC83" i="5"/>
  <c r="AB83" i="5"/>
  <c r="AA83" i="5"/>
  <c r="Z83" i="5"/>
  <c r="AM82" i="5"/>
  <c r="AL82" i="5"/>
  <c r="AK82" i="5"/>
  <c r="AJ82" i="5"/>
  <c r="AI82" i="5"/>
  <c r="AH82" i="5"/>
  <c r="AG82" i="5"/>
  <c r="AF82" i="5"/>
  <c r="AE82" i="5"/>
  <c r="Y82" i="5" s="1"/>
  <c r="AD82" i="5"/>
  <c r="AC82" i="5"/>
  <c r="AB82" i="5"/>
  <c r="AA82" i="5"/>
  <c r="Z82" i="5"/>
  <c r="AM81" i="5"/>
  <c r="AL81" i="5"/>
  <c r="AK81" i="5"/>
  <c r="AJ81" i="5"/>
  <c r="AI81" i="5"/>
  <c r="AH81" i="5"/>
  <c r="AG81" i="5"/>
  <c r="AF81" i="5"/>
  <c r="AE81" i="5"/>
  <c r="Y81" i="5" s="1"/>
  <c r="AD81" i="5"/>
  <c r="AC81" i="5"/>
  <c r="AB81" i="5"/>
  <c r="AA81" i="5"/>
  <c r="Z81" i="5"/>
  <c r="AM80" i="5"/>
  <c r="AL80" i="5"/>
  <c r="AK80" i="5"/>
  <c r="AJ80" i="5"/>
  <c r="AI80" i="5"/>
  <c r="AH80" i="5"/>
  <c r="AG80" i="5"/>
  <c r="AF80" i="5"/>
  <c r="AE80" i="5"/>
  <c r="Y80" i="5" s="1"/>
  <c r="AD80" i="5"/>
  <c r="AC80" i="5"/>
  <c r="AB80" i="5"/>
  <c r="AA80" i="5"/>
  <c r="Z80" i="5"/>
  <c r="AM79" i="5"/>
  <c r="AL79" i="5"/>
  <c r="AK79" i="5"/>
  <c r="AJ79" i="5"/>
  <c r="AI79" i="5"/>
  <c r="AH79" i="5"/>
  <c r="AG79" i="5"/>
  <c r="AF79" i="5"/>
  <c r="AE79" i="5"/>
  <c r="Y79" i="5" s="1"/>
  <c r="AD79" i="5"/>
  <c r="AC79" i="5"/>
  <c r="AB79" i="5"/>
  <c r="AA79" i="5"/>
  <c r="Z79" i="5"/>
  <c r="AM78" i="5"/>
  <c r="AL78" i="5"/>
  <c r="AK78" i="5"/>
  <c r="AJ78" i="5"/>
  <c r="AI78" i="5"/>
  <c r="AH78" i="5"/>
  <c r="AG78" i="5"/>
  <c r="AF78" i="5"/>
  <c r="AE78" i="5"/>
  <c r="Y78" i="5" s="1"/>
  <c r="AD78" i="5"/>
  <c r="AC78" i="5"/>
  <c r="AB78" i="5"/>
  <c r="AA78" i="5"/>
  <c r="Z78" i="5"/>
  <c r="AM77" i="5"/>
  <c r="AL77" i="5"/>
  <c r="AK77" i="5"/>
  <c r="AJ77" i="5"/>
  <c r="AI77" i="5"/>
  <c r="AH77" i="5"/>
  <c r="AG77" i="5"/>
  <c r="AF77" i="5"/>
  <c r="AE77" i="5"/>
  <c r="Y77" i="5" s="1"/>
  <c r="AD77" i="5"/>
  <c r="AC77" i="5"/>
  <c r="AB77" i="5"/>
  <c r="AA77" i="5"/>
  <c r="Z77" i="5"/>
  <c r="AM76" i="5"/>
  <c r="AL76" i="5"/>
  <c r="AK76" i="5"/>
  <c r="AJ76" i="5"/>
  <c r="AI76" i="5"/>
  <c r="AH76" i="5"/>
  <c r="AG76" i="5"/>
  <c r="AF76" i="5"/>
  <c r="AE76" i="5"/>
  <c r="Y76" i="5" s="1"/>
  <c r="AD76" i="5"/>
  <c r="AC76" i="5"/>
  <c r="AB76" i="5"/>
  <c r="AA76" i="5"/>
  <c r="Z76" i="5"/>
  <c r="AM75" i="5"/>
  <c r="AL75" i="5"/>
  <c r="AK75" i="5"/>
  <c r="AJ75" i="5"/>
  <c r="AI75" i="5"/>
  <c r="AH75" i="5"/>
  <c r="AG75" i="5"/>
  <c r="AF75" i="5"/>
  <c r="AE75" i="5"/>
  <c r="Y75" i="5" s="1"/>
  <c r="AD75" i="5"/>
  <c r="AC75" i="5"/>
  <c r="AB75" i="5"/>
  <c r="AA75" i="5"/>
  <c r="Z75" i="5"/>
  <c r="AM74" i="5"/>
  <c r="AL74" i="5"/>
  <c r="AK74" i="5"/>
  <c r="AJ74" i="5"/>
  <c r="AI74" i="5"/>
  <c r="AH74" i="5"/>
  <c r="AG74" i="5"/>
  <c r="AF74" i="5"/>
  <c r="AE74" i="5"/>
  <c r="Y74" i="5" s="1"/>
  <c r="AD74" i="5"/>
  <c r="AC74" i="5"/>
  <c r="AB74" i="5"/>
  <c r="AA74" i="5"/>
  <c r="Z74" i="5"/>
  <c r="AM73" i="5"/>
  <c r="AL73" i="5"/>
  <c r="AK73" i="5"/>
  <c r="AJ73" i="5"/>
  <c r="AI73" i="5"/>
  <c r="AH73" i="5"/>
  <c r="AG73" i="5"/>
  <c r="AF73" i="5"/>
  <c r="AE73" i="5"/>
  <c r="Y73" i="5" s="1"/>
  <c r="AD73" i="5"/>
  <c r="AC73" i="5"/>
  <c r="AB73" i="5"/>
  <c r="AA73" i="5"/>
  <c r="Z73" i="5"/>
  <c r="AM72" i="5"/>
  <c r="AL72" i="5"/>
  <c r="AK72" i="5"/>
  <c r="AJ72" i="5"/>
  <c r="AI72" i="5"/>
  <c r="AH72" i="5"/>
  <c r="AG72" i="5"/>
  <c r="AF72" i="5"/>
  <c r="AE72" i="5"/>
  <c r="Y72" i="5" s="1"/>
  <c r="AD72" i="5"/>
  <c r="AC72" i="5"/>
  <c r="AB72" i="5"/>
  <c r="AA72" i="5"/>
  <c r="Z72" i="5"/>
  <c r="AM71" i="5"/>
  <c r="AL71" i="5"/>
  <c r="AK71" i="5"/>
  <c r="AJ71" i="5"/>
  <c r="AI71" i="5"/>
  <c r="AH71" i="5"/>
  <c r="AG71" i="5"/>
  <c r="AF71" i="5"/>
  <c r="AE71" i="5"/>
  <c r="Y71" i="5" s="1"/>
  <c r="AD71" i="5"/>
  <c r="AC71" i="5"/>
  <c r="AB71" i="5"/>
  <c r="AA71" i="5"/>
  <c r="Z71" i="5"/>
  <c r="AM70" i="5"/>
  <c r="AL70" i="5"/>
  <c r="AK70" i="5"/>
  <c r="AJ70" i="5"/>
  <c r="AI70" i="5"/>
  <c r="AH70" i="5"/>
  <c r="AG70" i="5"/>
  <c r="AF70" i="5"/>
  <c r="AE70" i="5"/>
  <c r="Y70" i="5" s="1"/>
  <c r="AD70" i="5"/>
  <c r="AC70" i="5"/>
  <c r="AB70" i="5"/>
  <c r="AA70" i="5"/>
  <c r="Z70" i="5"/>
  <c r="AM69" i="5"/>
  <c r="AL69" i="5"/>
  <c r="AK69" i="5"/>
  <c r="AJ69" i="5"/>
  <c r="AI69" i="5"/>
  <c r="AH69" i="5"/>
  <c r="AG69" i="5"/>
  <c r="AF69" i="5"/>
  <c r="AE69" i="5"/>
  <c r="Y69" i="5" s="1"/>
  <c r="AD69" i="5"/>
  <c r="AC69" i="5"/>
  <c r="AB69" i="5"/>
  <c r="AA69" i="5"/>
  <c r="Z69" i="5"/>
  <c r="AM68" i="5"/>
  <c r="AL68" i="5"/>
  <c r="AK68" i="5"/>
  <c r="AJ68" i="5"/>
  <c r="AI68" i="5"/>
  <c r="AH68" i="5"/>
  <c r="AG68" i="5"/>
  <c r="AF68" i="5"/>
  <c r="AE68" i="5"/>
  <c r="Y68" i="5" s="1"/>
  <c r="AD68" i="5"/>
  <c r="AC68" i="5"/>
  <c r="AB68" i="5"/>
  <c r="AA68" i="5"/>
  <c r="Z68" i="5"/>
  <c r="AM67" i="5"/>
  <c r="AL67" i="5"/>
  <c r="AK67" i="5"/>
  <c r="AJ67" i="5"/>
  <c r="AI67" i="5"/>
  <c r="AH67" i="5"/>
  <c r="AG67" i="5"/>
  <c r="AF67" i="5"/>
  <c r="AE67" i="5"/>
  <c r="Y67" i="5" s="1"/>
  <c r="AD67" i="5"/>
  <c r="AC67" i="5"/>
  <c r="AB67" i="5"/>
  <c r="AA67" i="5"/>
  <c r="Z67" i="5"/>
  <c r="AM66" i="5"/>
  <c r="AL66" i="5"/>
  <c r="AK66" i="5"/>
  <c r="AJ66" i="5"/>
  <c r="AI66" i="5"/>
  <c r="AH66" i="5"/>
  <c r="AG66" i="5"/>
  <c r="AF66" i="5"/>
  <c r="AE66" i="5"/>
  <c r="Y66" i="5" s="1"/>
  <c r="AD66" i="5"/>
  <c r="AC66" i="5"/>
  <c r="AB66" i="5"/>
  <c r="AA66" i="5"/>
  <c r="Z66" i="5"/>
  <c r="AM65" i="5"/>
  <c r="AL65" i="5"/>
  <c r="AK65" i="5"/>
  <c r="AJ65" i="5"/>
  <c r="AI65" i="5"/>
  <c r="AH65" i="5"/>
  <c r="AG65" i="5"/>
  <c r="AF65" i="5"/>
  <c r="AE65" i="5"/>
  <c r="Y65" i="5" s="1"/>
  <c r="AD65" i="5"/>
  <c r="AC65" i="5"/>
  <c r="AB65" i="5"/>
  <c r="AA65" i="5"/>
  <c r="Z65" i="5"/>
  <c r="AM64" i="5"/>
  <c r="AL64" i="5"/>
  <c r="AK64" i="5"/>
  <c r="AJ64" i="5"/>
  <c r="AI64" i="5"/>
  <c r="AH64" i="5"/>
  <c r="AG64" i="5"/>
  <c r="AF64" i="5"/>
  <c r="AE64" i="5"/>
  <c r="Y64" i="5" s="1"/>
  <c r="AD64" i="5"/>
  <c r="AC64" i="5"/>
  <c r="AB64" i="5"/>
  <c r="AA64" i="5"/>
  <c r="Z64" i="5"/>
  <c r="AM63" i="5"/>
  <c r="AL63" i="5"/>
  <c r="AK63" i="5"/>
  <c r="AJ63" i="5"/>
  <c r="AI63" i="5"/>
  <c r="AH63" i="5"/>
  <c r="AG63" i="5"/>
  <c r="AF63" i="5"/>
  <c r="AE63" i="5"/>
  <c r="Y63" i="5" s="1"/>
  <c r="AD63" i="5"/>
  <c r="AC63" i="5"/>
  <c r="AB63" i="5"/>
  <c r="AA63" i="5"/>
  <c r="Z63" i="5"/>
  <c r="AM62" i="5"/>
  <c r="AL62" i="5"/>
  <c r="AK62" i="5"/>
  <c r="AJ62" i="5"/>
  <c r="AI62" i="5"/>
  <c r="AH62" i="5"/>
  <c r="AG62" i="5"/>
  <c r="AF62" i="5"/>
  <c r="AE62" i="5"/>
  <c r="Y62" i="5" s="1"/>
  <c r="AD62" i="5"/>
  <c r="AC62" i="5"/>
  <c r="AB62" i="5"/>
  <c r="AA62" i="5"/>
  <c r="Z62" i="5"/>
  <c r="AM61" i="5"/>
  <c r="AL61" i="5"/>
  <c r="AK61" i="5"/>
  <c r="AJ61" i="5"/>
  <c r="AI61" i="5"/>
  <c r="AH61" i="5"/>
  <c r="AG61" i="5"/>
  <c r="AF61" i="5"/>
  <c r="AE61" i="5"/>
  <c r="Y61" i="5" s="1"/>
  <c r="AD61" i="5"/>
  <c r="AC61" i="5"/>
  <c r="AB61" i="5"/>
  <c r="AA61" i="5"/>
  <c r="Z61" i="5"/>
  <c r="AM60" i="5"/>
  <c r="AL60" i="5"/>
  <c r="AK60" i="5"/>
  <c r="AJ60" i="5"/>
  <c r="AI60" i="5"/>
  <c r="AH60" i="5"/>
  <c r="AG60" i="5"/>
  <c r="AF60" i="5"/>
  <c r="AE60" i="5"/>
  <c r="Y60" i="5" s="1"/>
  <c r="AD60" i="5"/>
  <c r="AC60" i="5"/>
  <c r="AB60" i="5"/>
  <c r="AA60" i="5"/>
  <c r="Z60" i="5"/>
  <c r="AM59" i="5"/>
  <c r="AL59" i="5"/>
  <c r="AK59" i="5"/>
  <c r="AJ59" i="5"/>
  <c r="AI59" i="5"/>
  <c r="AH59" i="5"/>
  <c r="AG59" i="5"/>
  <c r="AF59" i="5"/>
  <c r="AE59" i="5"/>
  <c r="Y59" i="5" s="1"/>
  <c r="AD59" i="5"/>
  <c r="AC59" i="5"/>
  <c r="AB59" i="5"/>
  <c r="AA59" i="5"/>
  <c r="Z59" i="5"/>
  <c r="AM58" i="5"/>
  <c r="AL58" i="5"/>
  <c r="AK58" i="5"/>
  <c r="AJ58" i="5"/>
  <c r="AI58" i="5"/>
  <c r="AH58" i="5"/>
  <c r="AG58" i="5"/>
  <c r="AF58" i="5"/>
  <c r="AE58" i="5"/>
  <c r="Y58" i="5" s="1"/>
  <c r="AD58" i="5"/>
  <c r="AC58" i="5"/>
  <c r="AB58" i="5"/>
  <c r="AA58" i="5"/>
  <c r="Z58" i="5"/>
  <c r="AM57" i="5"/>
  <c r="AL57" i="5"/>
  <c r="AK57" i="5"/>
  <c r="AJ57" i="5"/>
  <c r="AI57" i="5"/>
  <c r="AH57" i="5"/>
  <c r="AG57" i="5"/>
  <c r="AF57" i="5"/>
  <c r="AE57" i="5"/>
  <c r="Y57" i="5" s="1"/>
  <c r="AD57" i="5"/>
  <c r="AC57" i="5"/>
  <c r="AB57" i="5"/>
  <c r="AA57" i="5"/>
  <c r="Z57" i="5"/>
  <c r="AM56" i="5"/>
  <c r="AL56" i="5"/>
  <c r="AK56" i="5"/>
  <c r="AJ56" i="5"/>
  <c r="AI56" i="5"/>
  <c r="AH56" i="5"/>
  <c r="AG56" i="5"/>
  <c r="AF56" i="5"/>
  <c r="AE56" i="5"/>
  <c r="Y56" i="5" s="1"/>
  <c r="AD56" i="5"/>
  <c r="AC56" i="5"/>
  <c r="AB56" i="5"/>
  <c r="AA56" i="5"/>
  <c r="Z56" i="5"/>
  <c r="AM55" i="5"/>
  <c r="AL55" i="5"/>
  <c r="AK55" i="5"/>
  <c r="AJ55" i="5"/>
  <c r="AI55" i="5"/>
  <c r="AH55" i="5"/>
  <c r="AG55" i="5"/>
  <c r="AF55" i="5"/>
  <c r="AE55" i="5"/>
  <c r="Y55" i="5" s="1"/>
  <c r="AD55" i="5"/>
  <c r="AC55" i="5"/>
  <c r="AB55" i="5"/>
  <c r="AA55" i="5"/>
  <c r="Z55" i="5"/>
  <c r="AM54" i="5"/>
  <c r="AL54" i="5"/>
  <c r="AK54" i="5"/>
  <c r="AJ54" i="5"/>
  <c r="AI54" i="5"/>
  <c r="AH54" i="5"/>
  <c r="AG54" i="5"/>
  <c r="AF54" i="5"/>
  <c r="AE54" i="5"/>
  <c r="Y54" i="5" s="1"/>
  <c r="AD54" i="5"/>
  <c r="AC54" i="5"/>
  <c r="AB54" i="5"/>
  <c r="AA54" i="5"/>
  <c r="Z54" i="5"/>
  <c r="AM53" i="5"/>
  <c r="AL53" i="5"/>
  <c r="AK53" i="5"/>
  <c r="AJ53" i="5"/>
  <c r="AI53" i="5"/>
  <c r="AH53" i="5"/>
  <c r="AG53" i="5"/>
  <c r="AF53" i="5"/>
  <c r="AE53" i="5"/>
  <c r="Y53" i="5" s="1"/>
  <c r="AD53" i="5"/>
  <c r="AC53" i="5"/>
  <c r="AB53" i="5"/>
  <c r="AA53" i="5"/>
  <c r="Z53" i="5"/>
  <c r="AM52" i="5"/>
  <c r="AL52" i="5"/>
  <c r="AK52" i="5"/>
  <c r="AJ52" i="5"/>
  <c r="AI52" i="5"/>
  <c r="AH52" i="5"/>
  <c r="AG52" i="5"/>
  <c r="AF52" i="5"/>
  <c r="AE52" i="5"/>
  <c r="Y52" i="5" s="1"/>
  <c r="AD52" i="5"/>
  <c r="AC52" i="5"/>
  <c r="AB52" i="5"/>
  <c r="AA52" i="5"/>
  <c r="Z52" i="5"/>
  <c r="AM51" i="5"/>
  <c r="AL51" i="5"/>
  <c r="AK51" i="5"/>
  <c r="AJ51" i="5"/>
  <c r="AI51" i="5"/>
  <c r="AH51" i="5"/>
  <c r="AG51" i="5"/>
  <c r="AF51" i="5"/>
  <c r="AE51" i="5"/>
  <c r="Y51" i="5" s="1"/>
  <c r="AD51" i="5"/>
  <c r="AC51" i="5"/>
  <c r="AB51" i="5"/>
  <c r="AA51" i="5"/>
  <c r="Z51" i="5"/>
  <c r="AM50" i="5"/>
  <c r="AL50" i="5"/>
  <c r="AK50" i="5"/>
  <c r="AJ50" i="5"/>
  <c r="AI50" i="5"/>
  <c r="AH50" i="5"/>
  <c r="AG50" i="5"/>
  <c r="AF50" i="5"/>
  <c r="AE50" i="5"/>
  <c r="Y50" i="5" s="1"/>
  <c r="AD50" i="5"/>
  <c r="AC50" i="5"/>
  <c r="AB50" i="5"/>
  <c r="AA50" i="5"/>
  <c r="Z50" i="5"/>
  <c r="AM49" i="5"/>
  <c r="AL49" i="5"/>
  <c r="AK49" i="5"/>
  <c r="AJ49" i="5"/>
  <c r="AI49" i="5"/>
  <c r="AH49" i="5"/>
  <c r="AG49" i="5"/>
  <c r="AF49" i="5"/>
  <c r="AE49" i="5"/>
  <c r="Y49" i="5" s="1"/>
  <c r="AD49" i="5"/>
  <c r="AC49" i="5"/>
  <c r="AB49" i="5"/>
  <c r="AA49" i="5"/>
  <c r="Z49" i="5"/>
  <c r="AM48" i="5"/>
  <c r="AL48" i="5"/>
  <c r="AK48" i="5"/>
  <c r="AJ48" i="5"/>
  <c r="AI48" i="5"/>
  <c r="AH48" i="5"/>
  <c r="AG48" i="5"/>
  <c r="AF48" i="5"/>
  <c r="AE48" i="5"/>
  <c r="Y48" i="5" s="1"/>
  <c r="AD48" i="5"/>
  <c r="AC48" i="5"/>
  <c r="AB48" i="5"/>
  <c r="AA48" i="5"/>
  <c r="Z48" i="5"/>
  <c r="AM47" i="5"/>
  <c r="AL47" i="5"/>
  <c r="AK47" i="5"/>
  <c r="AJ47" i="5"/>
  <c r="AI47" i="5"/>
  <c r="AH47" i="5"/>
  <c r="AG47" i="5"/>
  <c r="AF47" i="5"/>
  <c r="AE47" i="5"/>
  <c r="Y47" i="5" s="1"/>
  <c r="AD47" i="5"/>
  <c r="AC47" i="5"/>
  <c r="AB47" i="5"/>
  <c r="AA47" i="5"/>
  <c r="Z47" i="5"/>
  <c r="AM46" i="5"/>
  <c r="AL46" i="5"/>
  <c r="AK46" i="5"/>
  <c r="AJ46" i="5"/>
  <c r="AI46" i="5"/>
  <c r="AH46" i="5"/>
  <c r="AG46" i="5"/>
  <c r="AF46" i="5"/>
  <c r="AE46" i="5"/>
  <c r="Y46" i="5" s="1"/>
  <c r="AD46" i="5"/>
  <c r="AC46" i="5"/>
  <c r="AB46" i="5"/>
  <c r="AA46" i="5"/>
  <c r="Z46" i="5"/>
  <c r="AM45" i="5"/>
  <c r="AL45" i="5"/>
  <c r="AK45" i="5"/>
  <c r="AJ45" i="5"/>
  <c r="AI45" i="5"/>
  <c r="AH45" i="5"/>
  <c r="AG45" i="5"/>
  <c r="AF45" i="5"/>
  <c r="AE45" i="5"/>
  <c r="Y45" i="5" s="1"/>
  <c r="AD45" i="5"/>
  <c r="AC45" i="5"/>
  <c r="AB45" i="5"/>
  <c r="AA45" i="5"/>
  <c r="Z45" i="5"/>
  <c r="AM44" i="5"/>
  <c r="AL44" i="5"/>
  <c r="AK44" i="5"/>
  <c r="AJ44" i="5"/>
  <c r="AI44" i="5"/>
  <c r="AH44" i="5"/>
  <c r="AG44" i="5"/>
  <c r="AF44" i="5"/>
  <c r="AE44" i="5"/>
  <c r="Y44" i="5" s="1"/>
  <c r="AD44" i="5"/>
  <c r="AC44" i="5"/>
  <c r="AB44" i="5"/>
  <c r="AA44" i="5"/>
  <c r="Z44" i="5"/>
  <c r="AM43" i="5"/>
  <c r="AL43" i="5"/>
  <c r="AK43" i="5"/>
  <c r="AJ43" i="5"/>
  <c r="AI43" i="5"/>
  <c r="AH43" i="5"/>
  <c r="AG43" i="5"/>
  <c r="AF43" i="5"/>
  <c r="AE43" i="5"/>
  <c r="Y43" i="5" s="1"/>
  <c r="AD43" i="5"/>
  <c r="AC43" i="5"/>
  <c r="AB43" i="5"/>
  <c r="AA43" i="5"/>
  <c r="Z43" i="5"/>
  <c r="AM42" i="5"/>
  <c r="AL42" i="5"/>
  <c r="AK42" i="5"/>
  <c r="AJ42" i="5"/>
  <c r="AI42" i="5"/>
  <c r="AH42" i="5"/>
  <c r="AG42" i="5"/>
  <c r="AF42" i="5"/>
  <c r="AE42" i="5"/>
  <c r="Y42" i="5" s="1"/>
  <c r="AD42" i="5"/>
  <c r="AC42" i="5"/>
  <c r="AB42" i="5"/>
  <c r="AA42" i="5"/>
  <c r="Z42" i="5"/>
  <c r="AM41" i="5"/>
  <c r="AL41" i="5"/>
  <c r="AK41" i="5"/>
  <c r="AJ41" i="5"/>
  <c r="AI41" i="5"/>
  <c r="AH41" i="5"/>
  <c r="AG41" i="5"/>
  <c r="AF41" i="5"/>
  <c r="AE41" i="5"/>
  <c r="Y41" i="5" s="1"/>
  <c r="AD41" i="5"/>
  <c r="AC41" i="5"/>
  <c r="AB41" i="5"/>
  <c r="AA41" i="5"/>
  <c r="Z41" i="5"/>
  <c r="AM40" i="5"/>
  <c r="AL40" i="5"/>
  <c r="AK40" i="5"/>
  <c r="AJ40" i="5"/>
  <c r="AI40" i="5"/>
  <c r="AH40" i="5"/>
  <c r="AG40" i="5"/>
  <c r="AF40" i="5"/>
  <c r="AE40" i="5"/>
  <c r="Y40" i="5" s="1"/>
  <c r="AD40" i="5"/>
  <c r="AC40" i="5"/>
  <c r="AB40" i="5"/>
  <c r="AA40" i="5"/>
  <c r="Z40" i="5"/>
  <c r="AM39" i="5"/>
  <c r="AL39" i="5"/>
  <c r="AK39" i="5"/>
  <c r="AJ39" i="5"/>
  <c r="AI39" i="5"/>
  <c r="AH39" i="5"/>
  <c r="AG39" i="5"/>
  <c r="AF39" i="5"/>
  <c r="AE39" i="5"/>
  <c r="Y39" i="5" s="1"/>
  <c r="AD39" i="5"/>
  <c r="AC39" i="5"/>
  <c r="AB39" i="5"/>
  <c r="AA39" i="5"/>
  <c r="Z39" i="5"/>
  <c r="AM38" i="5"/>
  <c r="AL38" i="5"/>
  <c r="AK38" i="5"/>
  <c r="AJ38" i="5"/>
  <c r="AI38" i="5"/>
  <c r="AH38" i="5"/>
  <c r="AG38" i="5"/>
  <c r="AF38" i="5"/>
  <c r="AE38" i="5"/>
  <c r="Y38" i="5" s="1"/>
  <c r="AD38" i="5"/>
  <c r="AC38" i="5"/>
  <c r="AB38" i="5"/>
  <c r="AA38" i="5"/>
  <c r="Z38" i="5"/>
  <c r="AM37" i="5"/>
  <c r="AL37" i="5"/>
  <c r="AK37" i="5"/>
  <c r="AJ37" i="5"/>
  <c r="AI37" i="5"/>
  <c r="AH37" i="5"/>
  <c r="AG37" i="5"/>
  <c r="AF37" i="5"/>
  <c r="AE37" i="5"/>
  <c r="Y37" i="5" s="1"/>
  <c r="AD37" i="5"/>
  <c r="AC37" i="5"/>
  <c r="AB37" i="5"/>
  <c r="AA37" i="5"/>
  <c r="Z37" i="5"/>
  <c r="AM36" i="5"/>
  <c r="AL36" i="5"/>
  <c r="AK36" i="5"/>
  <c r="AJ36" i="5"/>
  <c r="AI36" i="5"/>
  <c r="AH36" i="5"/>
  <c r="AG36" i="5"/>
  <c r="AF36" i="5"/>
  <c r="AE36" i="5"/>
  <c r="Y36" i="5" s="1"/>
  <c r="AD36" i="5"/>
  <c r="AC36" i="5"/>
  <c r="AB36" i="5"/>
  <c r="AA36" i="5"/>
  <c r="Z36" i="5"/>
  <c r="AM35" i="5"/>
  <c r="AL35" i="5"/>
  <c r="AK35" i="5"/>
  <c r="AJ35" i="5"/>
  <c r="AI35" i="5"/>
  <c r="AH35" i="5"/>
  <c r="AG35" i="5"/>
  <c r="AF35" i="5"/>
  <c r="AE35" i="5"/>
  <c r="Y35" i="5" s="1"/>
  <c r="AD35" i="5"/>
  <c r="AC35" i="5"/>
  <c r="AB35" i="5"/>
  <c r="AA35" i="5"/>
  <c r="Z35" i="5"/>
  <c r="AM34" i="5"/>
  <c r="AL34" i="5"/>
  <c r="AK34" i="5"/>
  <c r="AJ34" i="5"/>
  <c r="AI34" i="5"/>
  <c r="AH34" i="5"/>
  <c r="AG34" i="5"/>
  <c r="AF34" i="5"/>
  <c r="AE34" i="5"/>
  <c r="Y34" i="5" s="1"/>
  <c r="AD34" i="5"/>
  <c r="AC34" i="5"/>
  <c r="AB34" i="5"/>
  <c r="AA34" i="5"/>
  <c r="Z34" i="5"/>
  <c r="AM33" i="5"/>
  <c r="AL33" i="5"/>
  <c r="AK33" i="5"/>
  <c r="AJ33" i="5"/>
  <c r="AI33" i="5"/>
  <c r="AH33" i="5"/>
  <c r="AG33" i="5"/>
  <c r="AF33" i="5"/>
  <c r="AE33" i="5"/>
  <c r="Y33" i="5" s="1"/>
  <c r="AD33" i="5"/>
  <c r="AC33" i="5"/>
  <c r="AB33" i="5"/>
  <c r="AA33" i="5"/>
  <c r="Z33" i="5"/>
  <c r="AM32" i="5"/>
  <c r="AL32" i="5"/>
  <c r="AK32" i="5"/>
  <c r="AJ32" i="5"/>
  <c r="AI32" i="5"/>
  <c r="AH32" i="5"/>
  <c r="AG32" i="5"/>
  <c r="AF32" i="5"/>
  <c r="AE32" i="5"/>
  <c r="Y32" i="5" s="1"/>
  <c r="AD32" i="5"/>
  <c r="AC32" i="5"/>
  <c r="AB32" i="5"/>
  <c r="AA32" i="5"/>
  <c r="Z32" i="5"/>
  <c r="AM31" i="5"/>
  <c r="AL31" i="5"/>
  <c r="AK31" i="5"/>
  <c r="AJ31" i="5"/>
  <c r="AI31" i="5"/>
  <c r="AH31" i="5"/>
  <c r="AG31" i="5"/>
  <c r="AF31" i="5"/>
  <c r="AE31" i="5"/>
  <c r="Y31" i="5" s="1"/>
  <c r="AD31" i="5"/>
  <c r="AC31" i="5"/>
  <c r="AB31" i="5"/>
  <c r="AA31" i="5"/>
  <c r="Z31" i="5"/>
  <c r="AM30" i="5"/>
  <c r="AL30" i="5"/>
  <c r="AK30" i="5"/>
  <c r="AJ30" i="5"/>
  <c r="AI30" i="5"/>
  <c r="AH30" i="5"/>
  <c r="AG30" i="5"/>
  <c r="AF30" i="5"/>
  <c r="AE30" i="5"/>
  <c r="Y30" i="5" s="1"/>
  <c r="AD30" i="5"/>
  <c r="AC30" i="5"/>
  <c r="AB30" i="5"/>
  <c r="AA30" i="5"/>
  <c r="Z30" i="5"/>
  <c r="AM29" i="5"/>
  <c r="AL29" i="5"/>
  <c r="AK29" i="5"/>
  <c r="AJ29" i="5"/>
  <c r="AI29" i="5"/>
  <c r="AH29" i="5"/>
  <c r="AG29" i="5"/>
  <c r="AF29" i="5"/>
  <c r="AE29" i="5"/>
  <c r="Y29" i="5" s="1"/>
  <c r="AD29" i="5"/>
  <c r="AC29" i="5"/>
  <c r="AB29" i="5"/>
  <c r="AA29" i="5"/>
  <c r="Z29" i="5"/>
  <c r="AM28" i="5"/>
  <c r="AL28" i="5"/>
  <c r="AK28" i="5"/>
  <c r="AJ28" i="5"/>
  <c r="AI28" i="5"/>
  <c r="AH28" i="5"/>
  <c r="AG28" i="5"/>
  <c r="AF28" i="5"/>
  <c r="AE28" i="5"/>
  <c r="Y28" i="5" s="1"/>
  <c r="AD28" i="5"/>
  <c r="AC28" i="5"/>
  <c r="AB28" i="5"/>
  <c r="AA28" i="5"/>
  <c r="Z28" i="5"/>
  <c r="AM27" i="5"/>
  <c r="AL27" i="5"/>
  <c r="AK27" i="5"/>
  <c r="AJ27" i="5"/>
  <c r="AI27" i="5"/>
  <c r="AH27" i="5"/>
  <c r="AG27" i="5"/>
  <c r="AF27" i="5"/>
  <c r="AE27" i="5"/>
  <c r="Y27" i="5" s="1"/>
  <c r="AD27" i="5"/>
  <c r="AC27" i="5"/>
  <c r="AB27" i="5"/>
  <c r="AA27" i="5"/>
  <c r="Z27" i="5"/>
  <c r="AM26" i="5"/>
  <c r="AL26" i="5"/>
  <c r="AK26" i="5"/>
  <c r="AJ26" i="5"/>
  <c r="AI26" i="5"/>
  <c r="AH26" i="5"/>
  <c r="AG26" i="5"/>
  <c r="AF26" i="5"/>
  <c r="AE26" i="5"/>
  <c r="Y26" i="5" s="1"/>
  <c r="AD26" i="5"/>
  <c r="AC26" i="5"/>
  <c r="AB26" i="5"/>
  <c r="AA26" i="5"/>
  <c r="Z26" i="5"/>
  <c r="AM25" i="5"/>
  <c r="AL25" i="5"/>
  <c r="AK25" i="5"/>
  <c r="AJ25" i="5"/>
  <c r="AI25" i="5"/>
  <c r="AH25" i="5"/>
  <c r="AG25" i="5"/>
  <c r="AF25" i="5"/>
  <c r="AE25" i="5"/>
  <c r="Y25" i="5" s="1"/>
  <c r="AD25" i="5"/>
  <c r="AC25" i="5"/>
  <c r="AB25" i="5"/>
  <c r="AA25" i="5"/>
  <c r="Z25" i="5"/>
  <c r="AM24" i="5"/>
  <c r="AL24" i="5"/>
  <c r="AK24" i="5"/>
  <c r="AJ24" i="5"/>
  <c r="AI24" i="5"/>
  <c r="AH24" i="5"/>
  <c r="AG24" i="5"/>
  <c r="AF24" i="5"/>
  <c r="AE24" i="5"/>
  <c r="Y24" i="5" s="1"/>
  <c r="AD24" i="5"/>
  <c r="AC24" i="5"/>
  <c r="AB24" i="5"/>
  <c r="AA24" i="5"/>
  <c r="Z24" i="5"/>
  <c r="AM23" i="5"/>
  <c r="AL23" i="5"/>
  <c r="AK23" i="5"/>
  <c r="AJ23" i="5"/>
  <c r="AI23" i="5"/>
  <c r="AH23" i="5"/>
  <c r="AG23" i="5"/>
  <c r="AF23" i="5"/>
  <c r="AE23" i="5"/>
  <c r="Y23" i="5" s="1"/>
  <c r="AD23" i="5"/>
  <c r="AC23" i="5"/>
  <c r="AB23" i="5"/>
  <c r="AA23" i="5"/>
  <c r="Z23" i="5"/>
  <c r="AM22" i="5"/>
  <c r="AL22" i="5"/>
  <c r="AK22" i="5"/>
  <c r="AJ22" i="5"/>
  <c r="AI22" i="5"/>
  <c r="AH22" i="5"/>
  <c r="AG22" i="5"/>
  <c r="AF22" i="5"/>
  <c r="AE22" i="5"/>
  <c r="Y22" i="5" s="1"/>
  <c r="AD22" i="5"/>
  <c r="AC22" i="5"/>
  <c r="AB22" i="5"/>
  <c r="AA22" i="5"/>
  <c r="Z22" i="5"/>
  <c r="AM21" i="5"/>
  <c r="AL21" i="5"/>
  <c r="AK21" i="5"/>
  <c r="AJ21" i="5"/>
  <c r="AI21" i="5"/>
  <c r="AH21" i="5"/>
  <c r="AG21" i="5"/>
  <c r="AF21" i="5"/>
  <c r="AE21" i="5"/>
  <c r="Y21" i="5" s="1"/>
  <c r="AD21" i="5"/>
  <c r="AC21" i="5"/>
  <c r="AB21" i="5"/>
  <c r="AA21" i="5"/>
  <c r="Z21" i="5"/>
  <c r="AM20" i="5"/>
  <c r="AL20" i="5"/>
  <c r="AK20" i="5"/>
  <c r="AJ20" i="5"/>
  <c r="AI20" i="5"/>
  <c r="AH20" i="5"/>
  <c r="AG20" i="5"/>
  <c r="AF20" i="5"/>
  <c r="AE20" i="5"/>
  <c r="Y20" i="5" s="1"/>
  <c r="AD20" i="5"/>
  <c r="AC20" i="5"/>
  <c r="AB20" i="5"/>
  <c r="AA20" i="5"/>
  <c r="Z20" i="5"/>
  <c r="AM19" i="5"/>
  <c r="AL19" i="5"/>
  <c r="AK19" i="5"/>
  <c r="AJ19" i="5"/>
  <c r="AI19" i="5"/>
  <c r="AH19" i="5"/>
  <c r="AG19" i="5"/>
  <c r="AF19" i="5"/>
  <c r="AE19" i="5"/>
  <c r="Y19" i="5" s="1"/>
  <c r="AD19" i="5"/>
  <c r="AC19" i="5"/>
  <c r="AB19" i="5"/>
  <c r="AA19" i="5"/>
  <c r="Z19" i="5"/>
  <c r="AM18" i="5"/>
  <c r="AL18" i="5"/>
  <c r="AK18" i="5"/>
  <c r="AJ18" i="5"/>
  <c r="AI18" i="5"/>
  <c r="AH18" i="5"/>
  <c r="AG18" i="5"/>
  <c r="AF18" i="5"/>
  <c r="AE18" i="5"/>
  <c r="Y18" i="5" s="1"/>
  <c r="AD18" i="5"/>
  <c r="AC18" i="5"/>
  <c r="AB18" i="5"/>
  <c r="AA18" i="5"/>
  <c r="Z18" i="5"/>
  <c r="AM17" i="5"/>
  <c r="AL17" i="5"/>
  <c r="AK17" i="5"/>
  <c r="AJ17" i="5"/>
  <c r="AI17" i="5"/>
  <c r="AH17" i="5"/>
  <c r="AG17" i="5"/>
  <c r="AF17" i="5"/>
  <c r="AE17" i="5"/>
  <c r="Y17" i="5" s="1"/>
  <c r="AD17" i="5"/>
  <c r="AC17" i="5"/>
  <c r="AB17" i="5"/>
  <c r="AA17" i="5"/>
  <c r="Z17" i="5"/>
  <c r="AM16" i="5"/>
  <c r="AL16" i="5"/>
  <c r="AK16" i="5"/>
  <c r="AJ16" i="5"/>
  <c r="AI16" i="5"/>
  <c r="AH16" i="5"/>
  <c r="AG16" i="5"/>
  <c r="AF16" i="5"/>
  <c r="AE16" i="5"/>
  <c r="Y16" i="5" s="1"/>
  <c r="AD16" i="5"/>
  <c r="AC16" i="5"/>
  <c r="AB16" i="5"/>
  <c r="AA16" i="5"/>
  <c r="Z16" i="5"/>
  <c r="AM15" i="5"/>
  <c r="AL15" i="5"/>
  <c r="AK15" i="5"/>
  <c r="AJ15" i="5"/>
  <c r="AI15" i="5"/>
  <c r="AH15" i="5"/>
  <c r="AG15" i="5"/>
  <c r="AF15" i="5"/>
  <c r="AE15" i="5"/>
  <c r="Y15" i="5" s="1"/>
  <c r="AD15" i="5"/>
  <c r="AC15" i="5"/>
  <c r="AB15" i="5"/>
  <c r="AA15" i="5"/>
  <c r="Z15" i="5"/>
  <c r="AM14" i="5"/>
  <c r="AL14" i="5"/>
  <c r="AK14" i="5"/>
  <c r="AJ14" i="5"/>
  <c r="AI14" i="5"/>
  <c r="AH14" i="5"/>
  <c r="AG14" i="5"/>
  <c r="AF14" i="5"/>
  <c r="AE14" i="5"/>
  <c r="Y14" i="5" s="1"/>
  <c r="AD14" i="5"/>
  <c r="AC14" i="5"/>
  <c r="AB14" i="5"/>
  <c r="AA14" i="5"/>
  <c r="Z14" i="5"/>
  <c r="AM13" i="5"/>
  <c r="AL13" i="5"/>
  <c r="AK13" i="5"/>
  <c r="AJ13" i="5"/>
  <c r="AI13" i="5"/>
  <c r="AH13" i="5"/>
  <c r="AG13" i="5"/>
  <c r="AF13" i="5"/>
  <c r="AE13" i="5"/>
  <c r="Y13" i="5" s="1"/>
  <c r="AD13" i="5"/>
  <c r="AC13" i="5"/>
  <c r="AB13" i="5"/>
  <c r="AA13" i="5"/>
  <c r="Z13" i="5"/>
  <c r="AM12" i="5"/>
  <c r="AL12" i="5"/>
  <c r="AK12" i="5"/>
  <c r="AJ12" i="5"/>
  <c r="AI12" i="5"/>
  <c r="AH12" i="5"/>
  <c r="AG12" i="5"/>
  <c r="AF12" i="5"/>
  <c r="AE12" i="5"/>
  <c r="Y12" i="5" s="1"/>
  <c r="AD12" i="5"/>
  <c r="AC12" i="5"/>
  <c r="AB12" i="5"/>
  <c r="AA12" i="5"/>
  <c r="Z12" i="5"/>
  <c r="AM11" i="5"/>
  <c r="AL11" i="5"/>
  <c r="AK11" i="5"/>
  <c r="AJ11" i="5"/>
  <c r="AI11" i="5"/>
  <c r="AH11" i="5"/>
  <c r="AG11" i="5"/>
  <c r="AF11" i="5"/>
  <c r="AE11" i="5"/>
  <c r="Y11" i="5" s="1"/>
  <c r="AD11" i="5"/>
  <c r="AC11" i="5"/>
  <c r="AB11" i="5"/>
  <c r="AA11" i="5"/>
  <c r="Z11" i="5"/>
  <c r="AM10" i="5"/>
  <c r="AL10" i="5"/>
  <c r="AK10" i="5"/>
  <c r="AJ10" i="5"/>
  <c r="AI10" i="5"/>
  <c r="AH10" i="5"/>
  <c r="AG10" i="5"/>
  <c r="AF10" i="5"/>
  <c r="AE10" i="5"/>
  <c r="Y10" i="5" s="1"/>
  <c r="AD10" i="5"/>
  <c r="AC10" i="5"/>
  <c r="AB10" i="5"/>
  <c r="AA10" i="5"/>
  <c r="Z10" i="5"/>
  <c r="AM9" i="5"/>
  <c r="AL9" i="5"/>
  <c r="AK9" i="5"/>
  <c r="AJ9" i="5"/>
  <c r="AI9" i="5"/>
  <c r="AH9" i="5"/>
  <c r="AG9" i="5"/>
  <c r="AF9" i="5"/>
  <c r="AE9" i="5"/>
  <c r="Y9" i="5" s="1"/>
  <c r="AD9" i="5"/>
  <c r="AC9" i="5"/>
  <c r="AB9" i="5"/>
  <c r="AA9" i="5"/>
  <c r="Z9" i="5"/>
  <c r="AM8" i="5"/>
  <c r="AL8" i="5"/>
  <c r="AK8" i="5"/>
  <c r="AJ8" i="5"/>
  <c r="AI8" i="5"/>
  <c r="AH8" i="5"/>
  <c r="AG8" i="5"/>
  <c r="AF8" i="5"/>
  <c r="AE8" i="5"/>
  <c r="Y8" i="5" s="1"/>
  <c r="AD8" i="5"/>
  <c r="AC8" i="5"/>
  <c r="AB8" i="5"/>
  <c r="AA8" i="5"/>
  <c r="Z8" i="5"/>
  <c r="AM7" i="5"/>
  <c r="AL7" i="5"/>
  <c r="AK7" i="5"/>
  <c r="AJ7" i="5"/>
  <c r="AI7" i="5"/>
  <c r="AH7" i="5"/>
  <c r="AG7" i="5"/>
  <c r="AF7" i="5"/>
  <c r="AE7" i="5"/>
  <c r="Y7" i="5" s="1"/>
  <c r="AD7" i="5"/>
  <c r="AC7" i="5"/>
  <c r="AB7" i="5"/>
  <c r="AA7" i="5"/>
  <c r="Z7" i="5"/>
  <c r="AM6" i="5"/>
  <c r="AL6" i="5"/>
  <c r="AK6" i="5"/>
  <c r="AJ6" i="5"/>
  <c r="AI6" i="5"/>
  <c r="AH6" i="5"/>
  <c r="AG6" i="5"/>
  <c r="AF6" i="5"/>
  <c r="AE6" i="5"/>
  <c r="Y6" i="5" s="1"/>
  <c r="AD6" i="5"/>
  <c r="AC6" i="5"/>
  <c r="AB6" i="5"/>
  <c r="AA6" i="5"/>
  <c r="Z6" i="5"/>
  <c r="AM5" i="5"/>
  <c r="AL5" i="5"/>
  <c r="AK5" i="5"/>
  <c r="AJ5" i="5"/>
  <c r="AI5" i="5"/>
  <c r="AH5" i="5"/>
  <c r="AG5" i="5"/>
  <c r="AF5" i="5"/>
  <c r="AE5" i="5"/>
  <c r="Y5" i="5" s="1"/>
  <c r="AD5" i="5"/>
  <c r="AC5" i="5"/>
  <c r="AB5" i="5"/>
  <c r="AA5" i="5"/>
  <c r="Z5" i="5"/>
  <c r="AM4" i="5"/>
  <c r="AL4" i="5"/>
  <c r="AK4" i="5"/>
  <c r="AJ4" i="5"/>
  <c r="AI4" i="5"/>
  <c r="AH4" i="5"/>
  <c r="AG4" i="5"/>
  <c r="AF4" i="5"/>
  <c r="AE4" i="5"/>
  <c r="Y4" i="5" s="1"/>
  <c r="AD4" i="5"/>
  <c r="AC4" i="5"/>
  <c r="AB4" i="5"/>
  <c r="AA4" i="5"/>
  <c r="Z4" i="5"/>
  <c r="AM3" i="5"/>
  <c r="AL3" i="5"/>
  <c r="AK3" i="5"/>
  <c r="AJ3" i="5"/>
  <c r="AI3" i="5"/>
  <c r="AH3" i="5"/>
  <c r="AG3" i="5"/>
  <c r="AF3" i="5"/>
  <c r="AE3" i="5"/>
  <c r="Y3" i="5" s="1"/>
  <c r="AD3" i="5"/>
  <c r="AC3" i="5"/>
  <c r="AB3" i="5"/>
  <c r="AA3" i="5"/>
  <c r="Z3" i="5"/>
  <c r="AM2" i="5"/>
  <c r="AL2" i="5"/>
  <c r="AK2" i="5"/>
  <c r="AJ2" i="5"/>
  <c r="AI2" i="5"/>
  <c r="AH2" i="5"/>
  <c r="AG2" i="5"/>
  <c r="AF2" i="5"/>
  <c r="Y2" i="5"/>
  <c r="AD2" i="5"/>
  <c r="AC2" i="5"/>
  <c r="AB2" i="5"/>
  <c r="X2" i="5" l="1"/>
  <c r="X21" i="5"/>
  <c r="X25" i="5"/>
  <c r="X37" i="5"/>
  <c r="X58" i="5"/>
  <c r="X62" i="5"/>
  <c r="X66" i="5"/>
  <c r="X70" i="5"/>
  <c r="X74" i="5"/>
  <c r="X78" i="5"/>
  <c r="X82" i="5"/>
  <c r="X86" i="5"/>
  <c r="X90" i="5"/>
  <c r="X94" i="5"/>
  <c r="X98" i="5"/>
  <c r="X102" i="5"/>
  <c r="X109" i="5"/>
  <c r="X113" i="5"/>
  <c r="X117" i="5"/>
  <c r="X121" i="5"/>
  <c r="X125" i="5"/>
  <c r="X129" i="5"/>
  <c r="X6" i="5"/>
  <c r="X10" i="5"/>
  <c r="X15" i="5"/>
  <c r="X32" i="5"/>
  <c r="X29" i="5"/>
  <c r="X14" i="5"/>
  <c r="X23" i="5"/>
  <c r="X27" i="5"/>
  <c r="X39" i="5"/>
  <c r="X56" i="5"/>
  <c r="X60" i="5"/>
  <c r="X64" i="5"/>
  <c r="X68" i="5"/>
  <c r="X72" i="5"/>
  <c r="X76" i="5"/>
  <c r="X80" i="5"/>
  <c r="X84" i="5"/>
  <c r="X88" i="5"/>
  <c r="X92" i="5"/>
  <c r="X96" i="5"/>
  <c r="X100" i="5"/>
  <c r="X7" i="5"/>
  <c r="X18" i="5"/>
  <c r="X30" i="5"/>
  <c r="X34" i="5"/>
  <c r="X22" i="5"/>
  <c r="X38" i="5"/>
  <c r="X9" i="5"/>
  <c r="X17" i="5"/>
  <c r="X36" i="5"/>
  <c r="X41" i="5"/>
  <c r="X133" i="5"/>
  <c r="X141" i="5"/>
  <c r="X145" i="5"/>
  <c r="X149" i="5"/>
  <c r="X153" i="5"/>
  <c r="X157" i="5"/>
  <c r="X161" i="5"/>
  <c r="X165" i="5"/>
  <c r="X169" i="5"/>
  <c r="X173" i="5"/>
  <c r="X177" i="5"/>
  <c r="X181" i="5"/>
  <c r="X185" i="5"/>
  <c r="X8" i="5"/>
  <c r="X16" i="5"/>
  <c r="X26" i="5"/>
  <c r="X31" i="5"/>
  <c r="X35" i="5"/>
  <c r="X40" i="5"/>
  <c r="X57" i="5"/>
  <c r="X61" i="5"/>
  <c r="X65" i="5"/>
  <c r="X69" i="5"/>
  <c r="X73" i="5"/>
  <c r="X77" i="5"/>
  <c r="X81" i="5"/>
  <c r="X85" i="5"/>
  <c r="X89" i="5"/>
  <c r="X93" i="5"/>
  <c r="X97" i="5"/>
  <c r="X101" i="5"/>
  <c r="X104" i="5"/>
  <c r="X108" i="5"/>
  <c r="X112" i="5"/>
  <c r="X116" i="5"/>
  <c r="X120" i="5"/>
  <c r="X124" i="5"/>
  <c r="X128" i="5"/>
  <c r="X44" i="5"/>
  <c r="X48" i="5"/>
  <c r="X52" i="5"/>
  <c r="X132" i="5"/>
  <c r="X136" i="5"/>
  <c r="X140" i="5"/>
  <c r="X144" i="5"/>
  <c r="X148" i="5"/>
  <c r="X152" i="5"/>
  <c r="X156" i="5"/>
  <c r="X160" i="5"/>
  <c r="X164" i="5"/>
  <c r="X168" i="5"/>
  <c r="X172" i="5"/>
  <c r="X176" i="5"/>
  <c r="X180" i="5"/>
  <c r="X184" i="5"/>
  <c r="X188" i="5"/>
  <c r="X5" i="5"/>
  <c r="X13" i="5"/>
  <c r="X20" i="5"/>
  <c r="X55" i="5"/>
  <c r="X147" i="5"/>
  <c r="X151" i="5"/>
  <c r="X155" i="5"/>
  <c r="X159" i="5"/>
  <c r="X163" i="5"/>
  <c r="X167" i="5"/>
  <c r="X171" i="5"/>
  <c r="X175" i="5"/>
  <c r="X179" i="5"/>
  <c r="X183" i="5"/>
  <c r="X187" i="5"/>
  <c r="X4" i="5"/>
  <c r="X12" i="5"/>
  <c r="X19" i="5"/>
  <c r="X24" i="5"/>
  <c r="X33" i="5"/>
  <c r="X59" i="5"/>
  <c r="X63" i="5"/>
  <c r="X67" i="5"/>
  <c r="X71" i="5"/>
  <c r="X75" i="5"/>
  <c r="X79" i="5"/>
  <c r="X83" i="5"/>
  <c r="X87" i="5"/>
  <c r="X91" i="5"/>
  <c r="X95" i="5"/>
  <c r="X99" i="5"/>
  <c r="X103" i="5"/>
  <c r="X106" i="5"/>
  <c r="X110" i="5"/>
  <c r="X114" i="5"/>
  <c r="X118" i="5"/>
  <c r="X122" i="5"/>
  <c r="X126" i="5"/>
  <c r="X3" i="5"/>
  <c r="X11" i="5"/>
  <c r="X28" i="5"/>
  <c r="X146" i="5"/>
  <c r="X150" i="5"/>
  <c r="X154" i="5"/>
  <c r="X158" i="5"/>
  <c r="X162" i="5"/>
  <c r="X166" i="5"/>
  <c r="X170" i="5"/>
  <c r="X174" i="5"/>
  <c r="X178" i="5"/>
  <c r="X182" i="5"/>
  <c r="X186" i="5"/>
  <c r="X45" i="5"/>
  <c r="X49" i="5"/>
  <c r="X53" i="5"/>
  <c r="X43" i="5"/>
  <c r="X47" i="5"/>
  <c r="X51" i="5"/>
  <c r="X42" i="5"/>
  <c r="X46" i="5"/>
  <c r="X50" i="5"/>
  <c r="X54" i="5"/>
  <c r="X105" i="5"/>
  <c r="X137" i="5"/>
  <c r="X107" i="5"/>
  <c r="X111" i="5"/>
  <c r="X115" i="5"/>
  <c r="X119" i="5"/>
  <c r="X123" i="5"/>
  <c r="X127" i="5"/>
  <c r="X131" i="5"/>
  <c r="X135" i="5"/>
  <c r="X139" i="5"/>
  <c r="X143" i="5"/>
  <c r="X130" i="5"/>
  <c r="X134" i="5"/>
  <c r="X138" i="5"/>
  <c r="X142" i="5"/>
</calcChain>
</file>

<file path=xl/sharedStrings.xml><?xml version="1.0" encoding="utf-8"?>
<sst xmlns="http://schemas.openxmlformats.org/spreadsheetml/2006/main" count="6494" uniqueCount="2732">
  <si>
    <t>authors</t>
  </si>
  <si>
    <t>YEAR</t>
  </si>
  <si>
    <t>journal</t>
  </si>
  <si>
    <t>title</t>
  </si>
  <si>
    <t>abstract</t>
  </si>
  <si>
    <t>tags</t>
  </si>
  <si>
    <t>Notes</t>
  </si>
  <si>
    <t>Assigned to</t>
  </si>
  <si>
    <t>observational?</t>
  </si>
  <si>
    <t>possible duplicate with other source?</t>
  </si>
  <si>
    <t>Ocean</t>
  </si>
  <si>
    <t>Study site</t>
  </si>
  <si>
    <t>Study type</t>
  </si>
  <si>
    <t>Number of coral spp</t>
  </si>
  <si>
    <t>Nutrient(s) type</t>
  </si>
  <si>
    <t>Nutrient dose range</t>
  </si>
  <si>
    <t>Exposure duration</t>
  </si>
  <si>
    <t>Coral response type 1</t>
  </si>
  <si>
    <t>Coral response type 2</t>
  </si>
  <si>
    <t>Coral response type 3</t>
  </si>
  <si>
    <t>Coral response type 4</t>
  </si>
  <si>
    <t>Coral response type 5</t>
  </si>
  <si>
    <t>Burkepile, Deron E
  and Shantz, Andrew A
  and Adam, Thomas C
  and Munsterman, Katrina S
  and Speare, Kelly E
  and Ladd, Mark C
  and Rice, Mallory M
  and Ezzat, Leila
  and McIlroy, Shelby
  and Wong, Jane C Y
  and Baker, David M
  and Brooks, Andrew J
  and Schmitt, Russell J
  and Holbrook, Sally J</t>
  </si>
  <si>
    <t>ECOSYSTEMS</t>
  </si>
  <si>
    <t>Nitrogen Identity Drives Differential Impacts of Nutrients on Coral Bleaching and Mortality</t>
  </si>
  <si>
    <t>Nitrogen pollution increases the susceptibility of corals to
 heat-induced bleaching. However, different forms of nitrogen (nitrate
 vs. ammonium/urea) may have different impacts on thermal tolerance of
 corals. We used an 18-month field experiment on the oligotrophic fore
 reef of Moorea, French Polynesia, to test how different forms of
 nitrogen (nitrate vs. urea) impacted coral bleaching. The experiment
 spanned two moderate thermal stress events in 2016 and 2017. Nitrate
 increased bleaching prevalence in Acropora by up to 100% and in
 Pocillopora by up to 60% compared to control corals. Urea exposure
 often had intermediate effects on bleaching (not different from either
 control or nitrate-exposed corals) in both taxa. Importantly, nitrate
 prolonged bleaching in both Acropora and Pocillopora as nitrate-exposed
 corals remained bleached even after thermal stress ended, while control
 and urea-exposed corals had mostly recovered. Nitrate exposure also
 increased the prevalence of partial mortality in Pocillopora colonies
 and more than tripled the number of colonies that completely died. Our
 data are the first to show contrasting effects of different forms of
 nitrogen on coral bleaching and mortality in a natural reef environment,
 linking previous patterns from large-scale correlative studies with
 results from more mechanistic laboratory experiments. Most importantly,
 we showed that corals exposed to nitrate exhibited more frequent
 bleaching, bleached for longer duration, and were more likely to die
 than corals in low nitrogen conditions. Exposure to excess nitrogen,
 particularly anthropogenic nitrogen, may lower the temperature threshold
 at which corals bleach, triggering bleaching events on polluted reefs
 even when typical thermal stress thresholds have not been crossed.</t>
  </si>
  <si>
    <t>ammonia</t>
  </si>
  <si>
    <t>NA</t>
  </si>
  <si>
    <t>EC</t>
  </si>
  <si>
    <t>N</t>
  </si>
  <si>
    <t>Pacific</t>
  </si>
  <si>
    <t>field</t>
  </si>
  <si>
    <t>reef, 3 Phyla</t>
  </si>
  <si>
    <t>2-9uM</t>
  </si>
  <si>
    <t>10 weeks</t>
  </si>
  <si>
    <t>bleaching</t>
  </si>
  <si>
    <t>tissue mortality</t>
  </si>
  <si>
    <t>proportion of dead colonies</t>
  </si>
  <si>
    <t>field experiment but they added nutrients and measured the amount of nutrients in the water</t>
  </si>
  <si>
    <t>?</t>
  </si>
  <si>
    <t>DW</t>
  </si>
  <si>
    <t>coral cover</t>
  </si>
  <si>
    <t>Atlantic</t>
  </si>
  <si>
    <t>lab</t>
  </si>
  <si>
    <t>ammonium</t>
  </si>
  <si>
    <t>urea</t>
  </si>
  <si>
    <t>24 hours</t>
  </si>
  <si>
    <t>calcification</t>
  </si>
  <si>
    <t>nitrate</t>
  </si>
  <si>
    <t>Ammonium, phosphate</t>
  </si>
  <si>
    <t>2 years</t>
  </si>
  <si>
    <t>linear extension</t>
  </si>
  <si>
    <t>Nitrate, phosphate</t>
  </si>
  <si>
    <t>3 weeks</t>
  </si>
  <si>
    <t>growth</t>
  </si>
  <si>
    <t>mortality</t>
  </si>
  <si>
    <t>zooxanthellae density</t>
  </si>
  <si>
    <t>Chl a</t>
  </si>
  <si>
    <t>Ammonium</t>
  </si>
  <si>
    <t>4 weeks</t>
  </si>
  <si>
    <t>mitotic index</t>
  </si>
  <si>
    <t>20 uM</t>
  </si>
  <si>
    <t>32 days</t>
  </si>
  <si>
    <t>14 days</t>
  </si>
  <si>
    <t>Calcification</t>
  </si>
  <si>
    <t>4 days</t>
  </si>
  <si>
    <t>observational</t>
  </si>
  <si>
    <t>Observational</t>
  </si>
  <si>
    <t>Coral Cover</t>
  </si>
  <si>
    <t>Indian</t>
  </si>
  <si>
    <t>Settlement</t>
  </si>
  <si>
    <t>AB</t>
  </si>
  <si>
    <t>nitrate,urea</t>
  </si>
  <si>
    <t>Su, Yilu
  and Zhou, Zhi
  and Yu, Xiaopeng</t>
  </si>
  <si>
    <t>MOLECULAR BIOLOGY REPORTS</t>
  </si>
  <si>
    <t>Possible roles of glutamine synthetase in responding to environmental changes in a scleractinian coral</t>
  </si>
  <si>
    <t>Glutamine synthetase is an enzyme that plays an essential role in the
 metabolism of nitrogen by catalyzing the condensation of glutamate and
 ammonia to form glutamine. In this study, the activity and responses of
 glutamine synthetase towards environmental changes were investigated in
 the scleractinian coral Pocillopora damicornis. The identified glutamine
 synthetase (PdGS) was comprised of 362 amino acids and predicted to
 contain one Gln-synt_N and one Gln-synt_C domain. Expression of PdGS
 mRNA increased significantly after 12 h (1.28-fold, p &lt; 0.05) of
 exposure to elevated ammonium, while glutamine synthetase activity
 increased significantly from 12 to 24 h, peaking at 12 h (54.80 U
 mg(-1), p &lt; 0.05). The recombinant protein of the mature PdGS (rPdGS)
 was expressed in E. coli BL21, and its activities were detected under
 different temperature, pH and glufosinate levels. The highest levels of
 rPdGS activity were observed at 25 A degrees C and pH 8 respectively,
 but decreased significantly at lower temperature, and higher or lower
 pH. Furthermore, the level of rPdGS activities was negatively correlated
 with the concentration of glufosinate, specifically decreasing at 10(-5)
 mol L-1 glufosinate to be less than 50% (p &lt; 0.05) of that in the
 blank. These results collectively suggest that PdGS, as a homologue of
 glutamine synthetase, was involved in the nitrogen assimilation in the
 scleractinian coral. Further, its physiological functions could be
 suppressed by high temperature, ocean acidification and residual
 glufosinate, which might further regulate the coral-zooxanthella
 symbiosis via the nitrogen metabolism in the scleractinian coral P.
 damicornis.</t>
  </si>
  <si>
    <t>China Sea</t>
  </si>
  <si>
    <t>10umol/L</t>
  </si>
  <si>
    <t>PdGS extression</t>
  </si>
  <si>
    <t>Glutamine synthetase activity</t>
  </si>
  <si>
    <t>maybe just because we havent used this response before</t>
  </si>
  <si>
    <t>Marubini, F</t>
  </si>
  <si>
    <t>ASFA Dissertations and Theses</t>
  </si>
  <si>
    <t>The physiological response of hermatypic corals to nutrient enrichment</t>
  </si>
  <si>
    <t>Nutrient enrichment of tropical waters constitutes an increasing threat to the health and biodiversity of coral reefs. In order to manage these ecosystems effectively, the onset of nutrient pollution has to be closely monitored. This thesis examined the possibility of using some physiological responses of hermatypic corals as an early-warning bio-assay, to detect nutrient enrichment before reef deterioration has taken place. To this aim, the physiology of the common branching coral Porites porites and the massive coral Montastrea annularis was studied both in the laboratory and on the reef under different nutrient conditions. By measuring the organic and inorganic productivity of corals and by constructing carbon budgets, it was hoped to relate differences in the fixation, allocation and utilisation of carbon to differences in nutrient regimes. Nubbins of Porites porites and explants of Montastrea annularis were chosen as the experimental units. Nubbins were obtained by cutting coral tips (approx. 20 mm), grounding their cut surface flat, and gluing them onto a perspex tile with cyanoacrylate glue. To obtain explants, a coral head was cored under a drill press fitted with a hole saw. Cores were then cut to fit, and sealed into polyethylene cups with underwater epoxy putty. A new culturing system was developed to grow corals successfully in the laboratory under completely controlled and repeatable conditions. This system (the photostat) consisted of glass aquaria (30x21x18 cm) placed in a constant temperature water-bath under metal halide lamps. The aquaria were fitted with specially designed air lines and coral trays to maintain a strong water motion around the corals, independent of the rate of water-flow. A peristaltic pump ensured a daily water turn-over. A new improved carbon budget methodology was developed by comparing the well established methods of Davies (1984) and Muscatine et al (1984) on Porites porites. These methodologies differed in the measurement of zooxanthellae respiration rate (Rz) and zoozanthellae growth rate. Rz,DAVIES was found to be twice as small as Rz,MUSCATINE (RZ, MUSCATINE (RZ, DAVIES - 18.1 gC cm-2d-1 vs. Rz,MUSCATINE - 33.1 gC cm-2d-1), but this accounted for a difference of only 3 percent when Rz was expressed as a percentage of the total daily carbon input. By comparison, a 25-fold difference between methods occurred in the component of carbon required for the daily growth of the zooxanthellae. Davies' method measured the net rate of zooxanthellae growth (NET) from the increase in surface area, assuming a constant zooxanthellae population density. In this case NET was only 1.65 gC cm-2d-1.</t>
  </si>
  <si>
    <t>man.</t>
  </si>
  <si>
    <t>extracted below</t>
  </si>
  <si>
    <t>Chapter 5 of dissertation, published as Marubini_Davies_1996_Nitrate_increases_zooxanthellae_population.pdf</t>
  </si>
  <si>
    <t>phosphate</t>
  </si>
  <si>
    <t>0, 0.2, 1, 5</t>
  </si>
  <si>
    <t>30 days</t>
  </si>
  <si>
    <t>calcification rate</t>
  </si>
  <si>
    <t>symbiont density</t>
  </si>
  <si>
    <t>Chlorophyl content</t>
  </si>
  <si>
    <t>photosynthetic rate</t>
  </si>
  <si>
    <t>I do not see this published elsewhere but I could be wrong</t>
  </si>
  <si>
    <t>Gaither, Michelle R
  and Rowan, Rob</t>
  </si>
  <si>
    <t>JOURNAL OF EXPERIMENTAL MARINE BIOLOGY AND ECOLOGY</t>
  </si>
  <si>
    <t>Zooxanthellar symbiosis in planula larvae of the coral Pocillopora damicornis</t>
  </si>
  <si>
    <t>We characterized the planular-zooxanthellae symbiosis of the coral
 Pocillopora damicornis using criteria that are familiar in studies on
 corals. Similar to adult corals, planulae exhibited photoacclimation, as
 changes in symbiont chlorophyll a (chl a); changes in the
 light-saturation constant for photosynthesis (I-k); and, at insufficient
 light, fewer zooxanthellae, decreased respiration, increased weight
 loss, and increased sensitivity to photoinhibition. Numbers of
 zooxanthellae in newly-released planulae varied by at least three-fold
 within broods. Planulae with low versus high numbers of zooxanthellae
 (termed pale versus dark planulae, respectively) did not differ in
 symbiont chl a content, I-k, or biomass-specific rate of dark
 respiration. Pale planulae had lower rates of photosynthesis, but this
 difference vanished after three weeks, when zooxanthellar numbers
 increased by 225% in pale planulae and by 31% in dark planulae.
 Numbers of zooxanthellae also increased significantly in planulae
 cultured in ammonium-enriched seawater; ammonium also apparently
 prevented weight loss and induced settlement. Approximately 70% of
 photosynthetically-fixed carbon (labeled using C-14) apparently was
 translocated from the zooxanthellae to their host. A comparison of
 planulae cultured at 0.3% versus 11% sunlight suggested that
 photosynthesis provided similar to 31% of the energy utilized by the
 latter. Overall, we conclude that the physiology of symbiosis in
 planulae of P. damicornis is broadly similar to symbiosis physiology in
 adult corals. Published by Elsevier B.V.</t>
  </si>
  <si>
    <t xml:space="preserve">4,18 uM </t>
  </si>
  <si>
    <t>23 days</t>
  </si>
  <si>
    <t>dry weight</t>
  </si>
  <si>
    <t>zoox per cell</t>
  </si>
  <si>
    <t xml:space="preserve">Chl a per cell </t>
  </si>
  <si>
    <t>chl a per planula</t>
  </si>
  <si>
    <t>lab study using planula</t>
  </si>
  <si>
    <t>JONES, P</t>
  </si>
  <si>
    <t>MARINE POLLUTION BULLETIN</t>
  </si>
  <si>
    <t>PHOSPHORUS KILLS CORAL-REEFS</t>
  </si>
  <si>
    <t>phosphorus,no abstract</t>
  </si>
  <si>
    <t>just a paragraph opinipn type piece</t>
  </si>
  <si>
    <t>MARINE ECOLOGY PROGRESS SERIES</t>
  </si>
  <si>
    <t>INFLUENCE OF THE POPULATION-DENSITY OF ZOOXANTHELLAE AND SUPPLY OF AMMONIUM ON THE BIOMASS AND METABOLIC CHARACTERISTICS OF THE REEF CORALS SERIATOPORA-HYSTRIX AND STYLOPHORA-PISTILLATA</t>
  </si>
  <si>
    <t>no abstract</t>
  </si>
  <si>
    <t>Y (duplicate in search)</t>
  </si>
  <si>
    <t>10-40uM</t>
  </si>
  <si>
    <t>21 days</t>
  </si>
  <si>
    <t>population density of zooxanthellae</t>
  </si>
  <si>
    <t>chlorphyl concentation</t>
  </si>
  <si>
    <t>surface area</t>
  </si>
  <si>
    <t>net photosynthetic rate</t>
  </si>
  <si>
    <t>Humanes, Adriana
  and Fink, Artur
  and Willis, Bette L
  and Fabricius, Katharina E
  and de Beer, Dirk
  and Negri, Andrew P</t>
  </si>
  <si>
    <t>Effects of suspended sediments and nutrient enrichment on juvenile corals</t>
  </si>
  <si>
    <t>Three to six-month-old juveniles of Acropora tennis, A. millepora and
 Pocillopora acute were experimentally co-exposed to nutrient enrichment
 and suspended sediments (without light attenuation or sediment
 deposition) for 40 days. Suspended sediments reduced survivorship of A.
 millepora strongly, proportional to the sediment concentration, but not
 in A. tennis or P. acuta juveniles. However, juvenile growth of the
 latter two species was reduced to less than half or to zero,
 respectively. Additionally, suspended sediments increased effective
 quantum yields of symbionts associated with A. millepora and A. tennis,
 but not those associated with P. acuta. Nutrient enrichment did not
 significantly affect juvenile survivorship, growth or photophysiology
 for any of the three species, either as a sole stressor or in
 combination with suspended sediments. Our results indicate that exposure
 to suspended sediments can be energetically costly for juveniles of some
 coral species, implying detrimental longer-term but species-specific
 repercussions for populations and coral cover.</t>
  </si>
  <si>
    <t>OC - organic carbon from reef</t>
  </si>
  <si>
    <t xml:space="preserve">0.6 uM </t>
  </si>
  <si>
    <t>40 days</t>
  </si>
  <si>
    <t>% juvenile survivorship</t>
  </si>
  <si>
    <t>effective quantum yield</t>
  </si>
  <si>
    <t>Palmer, J
  and Strom, S L
  and Macri, E
  and Muller-Parker, G</t>
  </si>
  <si>
    <t>[np]. 24-28 Jan 2000.</t>
  </si>
  <si>
    <t>Role of Nitrogen Availability in the Response of the Coral Montastraea faveolata to Environmental Stress</t>
  </si>
  <si>
    <t>Evaluating the rate at which stressed coral, along with its endosymbiotic zooxanthellae, consumes or releases ammonium is important to assess coral reactions to stress. In July 1999, we studied the coral {\it Montastraea faveolata} at Lee Stocking Island, Bahamas, as part of the Science Education and Research for Undergraduates (SEARUN) program funded by NSF. Under normal conditions, zooxanthellate corals take up ammonium from seawater. We hypothesized that high temperature (31 C, 2 above ambient) and elevated light (80x and 2x reef irradiance for UVB and PAR, respectively) would progressively stress the coral, rendering it unable to maintain high uptake rates and perhaps causing ammonium excretion. We enriched coral plugs daily with ammonium and 2 and 10 muM seawater concentrations (maintaining an N:P ratio of 15:1) and measured seawater ammonium concentrations over time. Enrichment with 10 muM ammonium led to higher uptake rates than enrichment with 2 muM ammonium. Exposure to elevated light did not affect ammonium uptake of corals enriched with nutrients. Addition of ammonium led to elevated chlorophyll levels, and enabled these corals to withstand light and temperature stress. Unenriched corals, which showed evidence of bleaching, sometimes released large amounts of ammonium. Nutrient availability may play an important role in the response of corals to environmental stress.</t>
  </si>
  <si>
    <t>only shows up as a citation</t>
  </si>
  <si>
    <t>Morelock, J
  and Ramirez, W</t>
  </si>
  <si>
    <t>EOS, Transactions, American Geophysical Union</t>
  </si>
  <si>
    <t>Monitoring Change in Coral Colonies by Changing Physical Environments</t>
  </si>
  <si>
    <t>To determine the effect of degrading or improving water quality on coral reefs, we have set up an experiment as part of a broader investigation of coral in which we are determining the effects of sediment and nutrient stress on living coral cover. We selected sites on the shelf off Mayagez, Puerto Rico where four sites of coral reefs are impacted by terrigenous sediment and/or nutrient influx, and one clean water site. To measure recovery of individual coral removed from stress conditions and the effect of stress conditions on healthy corals, we transplanted corals from stressed environments into the clean water environment. These transplants were onto concrete slabs to avoid local bottom effects. Coral from the clean area were also transplanted as controls. We transplanted coral from the clean environment into stressed conditions at the other sites to observe the effects on these coral. Alizerin red was used to mark the coral at the time of transplant. Fourteen species of coral were transplanted. Photographs are being taken bi-monthly to observe changes. At the end of the study, growth rates will be measured. The study is scheduled to run for two years, but we have already seen that: uCoral are more resistant than expected when subjected to nutrient or sediment stress uThe colonies either died within the first month, or continued to survive. uStressed coral moved into the clean environment have shown little change except Montastraea cavernosa colonies that are actively budding between older polyps</t>
  </si>
  <si>
    <t>conference abstract only - no full text</t>
  </si>
  <si>
    <t>Silbiger, Nyssa J
  and Nelson, Craig E
  and Remple, Kristina
  and Sevilla, Jessica K
  and Quinlan, Zachary A
  and Putnam, Hollie M
  and Fox, Michael D
  and Donahue, Megan J</t>
  </si>
  <si>
    <t>PROCEEDINGS OF THE ROYAL SOCIETY B-BIOLOGICAL SCIENCES</t>
  </si>
  <si>
    <t>Nutrient pollution disrupts key ecosystem functions on coral reefs</t>
  </si>
  <si>
    <t>There is a long history of examining the impacts of nutrient pollution
 and pH on coral reefs. However, little is known about how these two
 stressors interact and influence coral reef ecosystem functioning. Using
 a six-week nutrient addition experiment, we measured the impact of
 elevated nitrate (NO3-) and phosphate (PO43-) on net community
 calcification (NCC) and net community production (NCP) rates of
 individual taxa and combined reef communities. Our study had four major
 outcomes: (i) NCC rates declined in response to nutrient addition in all
 substrate types, (ii) the mixed community switched from net
 calcification to net dissolution under medium and high nutrient
 conditions, (iii) nutrients augmented pH variability through modified
 photosynthesis and respiration rates, and (iv) nutrients disrupted the
 relationship between NCC and aragonite saturation state documented in
 ambient conditions. These results indicate that the negative effect of
 NO3- and PO43- addition on reef calcification is likely both a direct
 physiological response to nutrients and also an indirect response to a
 shifting pH environment from altered NCP rates. Here, we show that
 nutrient pollution could make reefs more vulnerable to global changes
 associated with ocean acidification and accelerate the predicted shift
 from net accretion to net erosion.</t>
  </si>
  <si>
    <t>nitrate and phosphate</t>
  </si>
  <si>
    <t>0.15-7.6 uM Nitrate, .15-2.6uM phosphate</t>
  </si>
  <si>
    <t>net calcification</t>
  </si>
  <si>
    <t>net production</t>
  </si>
  <si>
    <t>Rosic, Nedeljka
  and Kaniewska, Paulina
  and Chan, Chon-Kit Kenneth
  and Ling, Edmund Yew Siang
  and Edwards, David
  and Dove, Sophie
  and Hoegh-Guldberg, Ove</t>
  </si>
  <si>
    <t>BMC GENOMICS</t>
  </si>
  <si>
    <t>Early transcriptional changes in the reef-building coral Acropora aspera in response to thermal and nutrient stress</t>
  </si>
  <si>
    <t>Background: Changes to the environment as a result of human activities
 can result in a range of impacts on reef building corals that include
 coral bleaching (reduced concentrations of algal symbionts), decreased
 coral growth and calcification, and increased incidence of diseases and
 mortality. Understanding how elevated temperatures and nutrient
 concentration affect early transcriptional changes in corals and their
 algal endosymbionts is critically important for evaluating the responses
 of coral reefs to global changes happening in the environment. Here, we
 investigated the expression of genes in colonies of the reef-building
 coral Acropora aspera exposed to short-term sub-lethal levels of thermal
 (+6 degrees C) and nutrient stress (ammonium-enrichment: 20 mu M).
 Results: The RNA-Seq data provided hundreds of differentially expressed
 genes (DEGs) corresponding to various stress regimes, with 115 up- and
 78 down-regulated genes common to all stress regimes. A list of DEGs
 included up- regulated coral genes like cytochrome c oxidase and
 NADH-ubiquinone oxidoreductase and up- regulated photosynthetic genes of
 algal origin, whereas coral GFP-like fluorescent chromoprotein and
 sodium/potassium-transporting ATPase showed reduced transcript levels.
 Taxonomic analyses of the coral holobiont disclosed the dominant
 presence of transcripts from coral (similar to 70%) and Symbiodinium
 (similar to 10-12%), as well as similar to 15-20% of unknown sequences
 which lacked sequence identity to known genes. Gene ontology analyses
 revealed enriched pathways, which led to changes in the dynamics of
 protein networks affecting growth, cellular processes, and energy
 requirement.
 Conclusions: In corals with preserved symbiont physiological performance
 (based on Fv/Fm, photo-pigment and symbiont density), transcriptomic
 changes and DEGs provided important insight into early stages of the
 stress response in the coral holobiont. Although there were no signs of
 coral bleaching after exposure to short-term thermal and nutrient stress
 conditions, we managed to detect oxidative stress and apoptotic changes
 on a molecular level and provide a list of prospective stress biomarkers
 for both partners in symbiosis. Consequently, our findings are important
 for understanding and anticipating impacts of anthropogenic global
 climate change on coral reefs.</t>
  </si>
  <si>
    <t>1 day</t>
  </si>
  <si>
    <t>upregulation of various genes (ribulose bisphosphate carboxylase, caroteno-
chlorophyll a-c-binding protein, Hsp 90)</t>
  </si>
  <si>
    <t xml:space="preserve">not sure if we will use this response </t>
  </si>
  <si>
    <t>Hadjioannou, Louis
  and Jimenez, Carlos
  and Rottier, Cecile
  and Sfenthourakis, Spyros
  and Ferrier-Pages, Christine</t>
  </si>
  <si>
    <t>SCIENTIFIC REPORTS</t>
  </si>
  <si>
    <t>Response of the temperate scleractinian coral Cladocora caespitosa to high temperature and long-term nutrient enrichment</t>
  </si>
  <si>
    <t>Anthropogenic nutrient enrichment and increased seawater temperatures
 are responsible for coral reef decline. In particular, they disrupt the
 relationship between corals and their dinoflagellate symbionts
 (bleaching). However, some coral species can afford either high
 temperatures or nutrient enrichment and their study can bring new
 insights into how corals acclimate or adapt to stressors. Here, we
 focused on the role of the nutrient history in influencing the response
 of the Mediterranean scleractinian coral Cladocora caespitosa to thermal
 stress. Colonies living naturally in nutrient-poor (&lt;0.5 mu M nitrogen,
 &lt;0.2 mu M phosphorus, LN) and nutrient-rich (ca. 10-20 mu M nitrogen,
 0.4 mu M phosphorus, HN) locations were sampled, maintained under the
 right nutrient conditions, and exposed to a temperature increase from 17
 degrees C to 24 degrees C and 29 degrees C. While both HN and LN
 colonies decreased their concentrations of symbionts and/or
 photosynthetic pigments, HN colonies were able to maintain significant
 higher rates of net and gross photosynthesis at 24 degrees C compared to
 LN colonies. In addition, while there was no change in protein
 concentration in HN corals during the experiment, proteins continuously
 decreased in LN corals with increased temperature. These results are
 important in that they show that nutrient history can influence the
 response of scleractinian corals to thermal stress. Further
 investigations of under-studied coral groups are thus required in the
 future to understand the processes leading to coral resistance to
 environmental perturbations.</t>
  </si>
  <si>
    <t>Atlantic Ocean</t>
  </si>
  <si>
    <t>nitrate and ammonium together</t>
  </si>
  <si>
    <t>5-7uM</t>
  </si>
  <si>
    <t>6 weeks</t>
  </si>
  <si>
    <t>Chl a concentration</t>
  </si>
  <si>
    <t>protein concentration</t>
  </si>
  <si>
    <t>photosynthetic efficiency</t>
  </si>
  <si>
    <t>Dizon, R M
  and Yap, H T</t>
  </si>
  <si>
    <t>Coral responses in single- and mixed-species plots to nutrient disturbance</t>
  </si>
  <si>
    <t>Space is a limiting resource in coral reef communities causing actively
 growing coral colonies to come in proximity and interact with each
 other. Although most contact interactions among corals have been studied
 extensively, very few non-contact and non-aggressive interactions have
 been documented so far. We present results from a 3 yr field study of
 coral communities showing that, under unperturbed conditions, the
 reef-building coral Porites cylindrica exhibits significantly higher
 growth when transplanted together with 2 other species (P. rus and
 Pavona frondifera) than when grown in monoculture. However, the
 introduction of a chronic disturbance (nutrient enrichment) adversely
 affected its growth rates and survival, thus overturning the earlier
 trend. Furthermore, the 3 species used in the experiment exhibited
 different responses to the perturbation (negative, no effect, positive).
 Our results show that the presence of other species can enhance
 performance at the colony level, while differential species responses
 potentially provide buffering effects at the community level that may
 contribute to the maintenance of community structure and function during
 periods of disturbance.</t>
  </si>
  <si>
    <t>nitrogen dioxide, nitrate, phosphate together from fertilizer</t>
  </si>
  <si>
    <t>0.25-2.04 uM</t>
  </si>
  <si>
    <t>28 days</t>
  </si>
  <si>
    <t>growth rate (g mo-) of colony</t>
  </si>
  <si>
    <t>carbonate accumulation (g mo-1)</t>
  </si>
  <si>
    <t>linear growth</t>
  </si>
  <si>
    <t>branching index</t>
  </si>
  <si>
    <t>survival</t>
  </si>
  <si>
    <t>nutrient enrichment in field with fertilizer</t>
  </si>
  <si>
    <t>Cox, E F
  and Ward, S</t>
  </si>
  <si>
    <t>Impact of elevated ammonium on reproduction in two Hawaiian scleractinian corals with different life history patterns</t>
  </si>
  <si>
    <t>Elevated nutrients have the potential to disrupt reproduction in
 scleractinian corals, with consequent impacts on population dynamics.
 Reproduction in broadcast spawning (Montipora capitata) and brooding
 (Pocillopora damicornis) species was assessed following exposure to
 elevated ammonium in a microcosm experiment. Planulation in P.
 damicornis ceased following 4 months of ammonium exposure and did not
 recover until 3 months after termination of nutrient enrichment. Larval
 settlement and survivorship were not affected by ammonium enrichment.
 Few significant changes were found for reproductive parameters of M.
 capitata. There was a significant but small decrease in egg size (430
 mum in control eggs to 408 mum in eggs from ammonium enrichment
 treatments), but no differences in total fecundity or fertilization
 success. This may be related to the presence of zooxanthellae in the
 eggs of M. capitata, in contrast to changes in reproduction previously
 reported in Acropora species, whose eggs do not contain zooxanthellae.
 (C) 2002 Elsevier Science Ltd. All rights reserved.</t>
  </si>
  <si>
    <t>20um</t>
  </si>
  <si>
    <t>7 months</t>
  </si>
  <si>
    <t>% colonies spawned</t>
  </si>
  <si>
    <t>larval settlement</t>
  </si>
  <si>
    <t>Tengku Mohd Kamil, Tengku</t>
  </si>
  <si>
    <t>PQDT - UK &amp; Ireland</t>
  </si>
  <si>
    <t>The effects of temperature, irradiance and nutrient stress on maximum quantum yield of 3 scleractinian corals</t>
  </si>
  <si>
    <t>Coral bleaching is the major threat to coral reefs worldwide. Coral reefs, as an essential part of the marine ecosystem, are under severe threat from many sources, including high sea water temperatures, solar irradiance and anthropogenic impacts such as nutrient enrichment, sewage disturbance and others. Malaysian corals were affected during the global mass bleaching events in 1998 and 2010 which caused bleaching and some mortality, but coral reef degradation is also due to other causes. Mostly Peninsular Malaysia coral reefs are affected by agricultural activities and human development causing sedimentation and nutrient runoff. To date, the photosynthetic performance of Malaysian corals under such stresses is unknown, and laboratory experiments were conducted to assess how some commonly occurring corals of that region respond to stress factors. The objectives of this study were: (1) To record maximum quantum yield of chlorophyll fluorescence (Fv/Fm) of coral species; Stylophora pistillata, Montipora digitata and Seriatopora hystrix in treatments of stressors of high/ambient temperature-light levels and high/ambient temperature-nitrate levels, (2) To record maximum quantum yield of chlorophyll fluorescence (Fv/Fm) of coral species in stress treatments of combinations of high/ambient temperature-light levels and high/ambient temperature-nitrate levels, (3) To differentiate changes in quantum yield fluorescence among the three corals species before stress, after stress and after 24-h recovery stage. Colours and paling were also being examined by using CoralWatch Coral Health Chart. To achieve this, S. pistillata, M. digitata and S. hystrix were exposed to: a) ambient (27¬∞C, 200 Œºmol quanta m‚àí2s‚àí1), (b) high light (27oC, 520 Œºmol quanta m‚àí2s‚àí1), (c) high temperature (30¬∞C, 200 Œºmol quanta m‚àí2s‚àí1) and (d) high temperature + high light (30¬∞C, 520 Œºmol quanta m‚àí2s‚àí1). In a further investigation, the overnutrification factor was introduced: (a) ambient control (27oC, 2 ŒºM NO3‚àí), (b) high nitrate (27oC, 15 ŒºM NO3‚àí), (c) high temperature (30oC, 2 ŒºM NO3‚àí), (d) high temperature + high nitrate (30oC, 15 ŒºM NO3). 20 minutes of dark-adapted photochemical efficiency (Fv/Fm) was measured using a pulse-amplitude-modulation (PAM) chlorophyll fluorometer (WATERPAM, Walz, Germany). Besides, here it includes the study of Reef Check data and relates it with 50-km monitoring product of Degree Heating Week Coral Reef Watch for 2009 until 2011 in Peninsular Malaysia and East Malaysia to predict bleaching behaviours within Malaysian waters. For the temperature-light stress treatments, there were significant decreases in maximum quantum yield for all species, due to photoinhibition. The results show that S. hystrix is susceptible to thermal stress. In temperature-nitrate stress experiments, it is suggested that nutrient enrichment may not have a synergistic effect, and that high temperatures alone significantly impact Fv/Fm values (three-way ANOVA, p &gt; 0.05) for all coral species. Slow growing corals (S. pistillata) appear to cope better with the environmental changes than the fast-growing corals (M. digitata and S. hystrix). This research helps understand the effects of coral bleaching and nitrate stress and may be of value to researchers and managers of marine parks in the Malaysian region to better understand coral health.</t>
  </si>
  <si>
    <t>Y (dissertation),  but not yet published seperately</t>
  </si>
  <si>
    <t>Summons, R E
  and Boag, T S
  and Osmond, C B</t>
  </si>
  <si>
    <t>Proceedings of the Royal Society of London. Series B, Biological Sciences</t>
  </si>
  <si>
    <t>The Effect of Ammonium on Photosynthesis and the Pathway of Ammonium Assimilation in Gymnodinium microadriaticum in vitro and in Symbiosis with Tridacnid Clams and Corals</t>
  </si>
  <si>
    <t>[The effects of added ammonium ion (10-1000 Œº M) on photosynthetic 14CO2 fixation by tissues slices from the mantle of tridacnid clams, by coral tips, and by isolated zooxanthellae from clam mantle were examined. Ammonium ions stimulated photosynthesis in tissue slices but not in freshly isolated zooxanthellae. When ammonium stimulated 14CO2 fixation by coral tips an increase in water-soluble labelled compounds, especially amino acids, was observed. Even though ammonium ions did not stimulate photosynthesis in isolated zooxanthellae from clam mantle, light stimulated ammonium uptake in these cells. Studies with 15NH4 + confirmed earlier observations (in zooxanthellae isolated from Hippopus) of light-stimulated transfer of ammonium from the amido-N of glutamine to the amino-N of glutamate, glutamine and other amino acids. This observation, in isolated zooxanthellae and tissue slices, suggests that the glutamine synthase--glutamate synthetase pathway of ammonium incorporation is light-driven in these systems. The possible significance of these processes during ammonium recycling by symbiotic algae in marine animals is discussed.]</t>
  </si>
  <si>
    <t>field and lab</t>
  </si>
  <si>
    <t>10-1000 uM</t>
  </si>
  <si>
    <t>1 hour</t>
  </si>
  <si>
    <t>methods are not clear about whether the coral tips were exposed to ammonium or isolated zooxanthellae were exposed</t>
  </si>
  <si>
    <t>Achituv, Y
  and Ben-Zion, M
  and Mizrahi, L</t>
  </si>
  <si>
    <t>Pacific Science</t>
  </si>
  <si>
    <t>Carbohydrate, lipid, and protein composition of zooxanthellae and animal fractions of the coral Pocillopora damicornis exposed to ammonium enrichment</t>
  </si>
  <si>
    <t>The carbohydrate, lipid, and protein composition of coral tissue and zooxanthellae were compared in Hawaiian Pocillopora damicornis (Linnaeus) colonies kept at different ammonium levels. Corals were maintained at two levels of ammonium enrichment (20 mu M and 50 mu M), in locally drawn seawater with &lt; 1 mu M ammonium, and in water stripped of ammonium by running over a flume with macroalgae. No significant differences due to the treatment were found in the biochemical composition of the coral tissue. The values from control corals were 900, 275, and 170 mu g/cm super(2) for protein, carbohydrates, and lipids, respectively. Under all treatments the carbohydrate levels of zooxanthellae were inconsistent, but did not differ much from the control value of about 650 pg per cell. Lipid content in the control of nonenriched algae remained at ca. 140 pg per cell. However, in the 20- mu M treatment algal lipid content increased to about 200 pg per cell during the second and fourth weeks, decreased slightly at 6 weeks, and remained at 164 pg per cell after 8 weeks. In the 50- mu M ammonium treatment, there was a decrease to levels of about 40 pg lipids per cell for the entire period. Protein content increased from a control value of 590 pg per cell to ca. 950 pg per cell after 2 and 4 weeks of 20- mu M ammonium enrichment and then after 6 weeks dropped back to the control level. At 50- mu M ammonium the algal protein content increased after 2 weeks and remained at about 900 pg per cell after 6 and 8 weeks. The preliminary nature of this study is emphasized.</t>
  </si>
  <si>
    <t>Y (from a workshop, other aspects discussed in Stambler et al. (1994) and Atkinson 1988)</t>
  </si>
  <si>
    <t>20, 50 uM</t>
  </si>
  <si>
    <t>8 weeks</t>
  </si>
  <si>
    <t>ug protein in tissue</t>
  </si>
  <si>
    <t>ug carbohydrates in tissue</t>
  </si>
  <si>
    <t>ug lipid in tissue</t>
  </si>
  <si>
    <t>ratio lipids:protein in tissue</t>
  </si>
  <si>
    <t>ratio carb:protein</t>
  </si>
  <si>
    <t>Not sute if responses will be common in other literature, all the responses were also measure in zooxanthellae</t>
  </si>
  <si>
    <t>Steven, A</t>
  </si>
  <si>
    <t>Reef research. Townsville</t>
  </si>
  <si>
    <t>Encore: The research program</t>
  </si>
  <si>
    <t>A summary is provided of studies being undertaken during the ENCORE programme - Enrichment of Nutrients on Coral Reefs Experiment, which was designed to quantify the fat of nitrogen and phosphorus within a coral reef, and assess their impacts on a variety of coral reef organisms. The research is structured in 4 interlocking programmes: 1) organism level response; 2) population and community responses; 3) integrative processes; and 4) modelling nutrient enrichment effects.</t>
  </si>
  <si>
    <t>only shows up as citation</t>
  </si>
  <si>
    <t>cannot find</t>
  </si>
  <si>
    <t>Zaneveld, Jesse R
  and Burkepile, Deron E
  and Shantz, Andrew A
  and Pritchard, Catharine E
  and McMinds, Ryan
  and Payet, J√©r√¥me P
  and Welsh, Rory
  and Correa, Adrienne M S
  and Lemoine, Nathan P
  and Rosales, Stephanie
  and Fuchs, Corinne
  and Maynard, Jeffrey A
  and Thurber, Rebecca Vega</t>
  </si>
  <si>
    <t>Nature Communications</t>
  </si>
  <si>
    <t>Overfishing and nutrient pollution interact with temperature to disrupt coral reefs down to microbial scales</t>
  </si>
  <si>
    <t>Losses of corals worldwide emphasize the need to understand what drives reef decline. Stressors such as overfishing and nutrient pollution may reduce resilience of coral reefs by increasing coral‚Äìalgal competition and reducing coral recruitment, growth and survivorship. Such effects may themselves develop via several mechanisms, including disruption of coral microbiomes. Here we report the results of a 3-year field experiment simulating overfishing and nutrient pollution. These stressors increase turf and macroalgal cover, destabilizing microbiomes, elevating putative pathogen loads, increasing disease more than twofold and increasing mortality up to eightfold. Above-average temperatures exacerbate these effects, further disrupting microbiomes of unhealthy corals and concentrating 80% of mortality in the warmest seasons. Surprisingly, nutrients also increase bacterial opportunism and mortality in corals bitten by parrotfish, turning normal trophic interactions deadly for corals. Thus, overfishing and nutrient pollution impact reefs down to microbial scales, killing corals by sensitizing them to predation, above-average temperatures and bacterial opportunism. PMID:27270557</t>
  </si>
  <si>
    <t>reef</t>
  </si>
  <si>
    <t>nitrogen and phosphorus (froma fertilizer)</t>
  </si>
  <si>
    <t>3 years</t>
  </si>
  <si>
    <t>coral mortality (%)</t>
  </si>
  <si>
    <t>tissue gain (%)</t>
  </si>
  <si>
    <t>Godinot, C
  and Ferrier-Pages, C
  and Montagna, P
  and Grover, R</t>
  </si>
  <si>
    <t>Tissue and skeletal changes in the scleractinian coral Stylophora pistillata Esper 1797 under phosphate enrichment</t>
  </si>
  <si>
    <t>Long-term phosphate enrichments (0, 0.5, and 2.5 mu mol L-1; 4 toll
 weeks) were used to assess a possible limitation in phosphorus of
 zooxanthellae and to complement data on the effect of phosphate
 enrichment on calcification and elemental composition of the tissue in
 the scleractinian coral Stylophora pistillata. Phosphate addition mainly
 affected the coral symbionts. Indeed, at 2.5 mu mol L-1 P-enriched,
 zooxanthellae had a greater photosynthetic efficiency, their
 intracellular carbon and nitrogen contents increased by 70% and their
 phosphorus content by 190%, while their specific growth rate increased
 by 18%. C:P and N:P ratios in zooxanthellae were much higher than the
 Redfield ratios advocated for nutrient-repleted phytoplankton, and
 decreased with phosphate enrichment. Collectively, these results suggest
 a phosphorus limitation of the zooxanthellae growth in hospite. However,
 the increase in zooxanthellae specific growth rate did not lead to the
 building of a higher symbiont density, as zooxanthellae growth just
 matched the tissue and skeletal growth of the enriched corals. Benefits
 of phosphate supplementation were thus not substantial enough to lead to
 the building of higher zooxanthellae density and to their balanced
 growth, which suggests that symbiont growth was likely limited by
 another nutrient as well, probably nitrogen. At the host level, there
 were no changes in the elemental composition or in the protein levels,
 while skeletal growth rate increased by 31% between unenriched and 2.5
 mu mol L-1 P-enriched corals. Phosphate-enriched corals also
 incorporated 1.7 times more phosphorus into their skeleton than did
 unenriched corals. These results evidenced that zooxanthellae and the
 skeleton are the two accumulation sites of inorganic phosphorus within
 the symbiotic association. (C) 2011 Elsevier B.V. All rights reserved.</t>
  </si>
  <si>
    <t>phosphorus</t>
  </si>
  <si>
    <t>(0, 0.5, and 2.5 μmol L−1</t>
  </si>
  <si>
    <t>4-11 weeks</t>
  </si>
  <si>
    <t>chlorphyl content</t>
  </si>
  <si>
    <t>skeletal dry mass</t>
  </si>
  <si>
    <t>ratios of P, Mg, Sr to Ca in corals</t>
  </si>
  <si>
    <t>Total C, N, P</t>
  </si>
  <si>
    <t>response #6 % phosphorus enrichment, paper has a table that reviews coral responses to phosphate in literature</t>
  </si>
  <si>
    <t>Devlin, Quinn B</t>
  </si>
  <si>
    <t>ProQuest Dissertations and Theses</t>
  </si>
  <si>
    <t>Nutrient dynamics in the coral-algal symbiosis: Developing insight from biogeochemical techniques</t>
  </si>
  <si>
    <t>This work addresses the threats of nitrogen loading to coral reefs and encompasses many unanswered questions on the topic of dissolved inorganic (DIN) utilization by Scleractinian corals and their endosymbiotic algae. Experimental efforts were made to understand the conditions under which NO3- or NH4+ leads to declines in calcification and identify other physiological changes in the coral-algal symbiosis which may accompany such growth declines. The synergistic influences of NH4+ and CO2 were investigated in order to gain insight on the potential influences of elevated DIN on corals in a high CO2 world. The study of NO3- and NH4+ uptake and impacts on corals hosting two different endosymbiont clades of Symbiodinium was carried out to predict how nutrient enrichments may influence corals which host more thermally tolerant symbiont communities. Finally, in light of the importance of managing nitrogen loading to reefs, the validity of the use of ?15N in coral tissue as a nutrient source indicator was investigated through direct measurements of the 15N fractionation associated with NO3- and NH4+ uptake.</t>
  </si>
  <si>
    <t>chapter 1 of dissertation, not published seperately</t>
  </si>
  <si>
    <t>NaNO3, NH4Cl</t>
  </si>
  <si>
    <t>10, 20, 50 uM</t>
  </si>
  <si>
    <t>nutrient uptake</t>
  </si>
  <si>
    <t>C:N</t>
  </si>
  <si>
    <t>this chapter focused on uptake rates, which may not be comparable to other studies or considered a clear stress response</t>
  </si>
  <si>
    <t xml:space="preserve">10, 20, 50 uM nitrate and ammonium, </t>
  </si>
  <si>
    <t>30-32 days</t>
  </si>
  <si>
    <t>C enrichment in skeleton</t>
  </si>
  <si>
    <t>% new carbon</t>
  </si>
  <si>
    <t>this chapter has a couple different experiments, i split it in to two because one of the sets of experiments was about 1 month, while the other was 18 weeks with a different species</t>
  </si>
  <si>
    <t>Chapter 4 B dissertation, not published seperately</t>
  </si>
  <si>
    <t>18 weeks</t>
  </si>
  <si>
    <t>Nitrate, ammonium</t>
  </si>
  <si>
    <t>Tanaka, Y
  and Ogawa, H
  and Miyajima, T</t>
  </si>
  <si>
    <t>Coral Reefs</t>
  </si>
  <si>
    <t>Erratum: Erratum to: Effects of nutrient enrichment on the release of dissolved organic carbon and nitrogen by the scleractinian coral Montipora digitata</t>
  </si>
  <si>
    <t>Not Available</t>
  </si>
  <si>
    <t>exudate</t>
  </si>
  <si>
    <t>correction of Table in Tanaka et al 20011</t>
  </si>
  <si>
    <t>Y, this is a correction to Tanaka et al 2010</t>
  </si>
  <si>
    <t>chl a content</t>
  </si>
  <si>
    <t>C, N, P content</t>
  </si>
  <si>
    <t>Sotka, E E
  and Hay, M E</t>
  </si>
  <si>
    <t>CORAL REEFS</t>
  </si>
  <si>
    <t>Effects of herbivores, nutrient enrichment, and their interactions on macroalgal proliferation and coral growth</t>
  </si>
  <si>
    <t>We conducted a 20-week manipulative field experiment on shallow
 forereefs of the Florida Keys to assess the separate and interactive
 effects of herbivory and nutrient enrichment on the development of
 macroalgal communities and the fitness of the corals Porites porites and
 Siderastrea siderea. Excluding large herbivorous fishes produced
 macrophyte blooms both with and without nutrient enrichment. In
 contrast, there were no direct effects of nutrient enrichment. There
 were, however, small, but significant, interactive effects of herbivory
 and enrichment on macroalgal cover. Following nutrient enrichment, total
 macroalgae and the common seaweeds Dictyota spp. were suppressed in the
 presence, but not in the absence, of large herbivorous fishes-suggesting
 that fishes were selectively feeding on nutrient-enriched macrophytes.
 Access by large herbivores prevented algal overgrowth of corals, but
 these large fishes also directly grazed both corals. Excluding fishes
 did not alter survivorship of either coral species, but did decrease
 parrotfish grazing scars on both corals and increased the net growth of
 P. porites. Nutrient additions had no direct effects on the survivorship
 of corals, but there was a trend (P = 0.097) for nutrients to stimulate
 the growth of P. porites. The preponderance of experiments available to
 date indicates that loss of key herbivores is a major factor driving
 macroalgal blooms on coral reefs; anthropogenic nutrient pollution
 generally plays a more minor role.</t>
  </si>
  <si>
    <t>DIN, SRP (fertilizer)</t>
  </si>
  <si>
    <t xml:space="preserve">0.34-.74 uM DIN, .01-.22 uMSRP </t>
  </si>
  <si>
    <t>142 days</t>
  </si>
  <si>
    <t>corals overgrown with algae</t>
  </si>
  <si>
    <t>corals with grazing scars</t>
  </si>
  <si>
    <t>coral survivorship</t>
  </si>
  <si>
    <t>coral growth</t>
  </si>
  <si>
    <t>Rosset, Sabrina
  and Wiedenmann, Jorg
  and Reed, Adam J
  and D'Angelo, Cecilia</t>
  </si>
  <si>
    <t>Phosphate deficiency promotes coral bleaching and is reflected by the ultrastructure of symbiotic dinoflagellates</t>
  </si>
  <si>
    <t>Enrichment of reef environments with dissolved inorganic nutrients is
 considered a major threat to the survival of corals living in symbiosis
 with dinoflagellates (Symbiodinium sp.). We argue, however, that the
 direct negative effects on the symbiosis are not necessarily caused by
 the nutrient enrichment itself but by the phosphorus starvation of the
 algal symbionts that can be caused by skewed nitrogen (N) to phosphorus
 (P) ratios. We exposed corals to imbalanced N:P ratios in long-term
 experiments and found that the undersupply of phosphate severely
 disturbed the symbiosis, indicated by the loss of coral biomass,
 malfunctioning of algal photosynthesis and bleaching of the corals. In
 contrast, the corals tolerated an undersupply with nitrogen at high
 phosphate concentrations without negative effects on symbiont
 photosynthesis, suggesting a better adaptation to nitrogen limitation.
 Transmission electron microscopy analysis revealed that the signatures
 of ultrastructural biomarkers represent versatile tools for the
 classification of nutrient stress in symbiotic algae. Notably, high N:P
 ratios in the water were clearly identified by the accumulation of uric
 acid crystals. (C) 2017 The Authors. Published by Elsevier Ltd.</t>
  </si>
  <si>
    <t>Nitrogen and phosphorus</t>
  </si>
  <si>
    <t>P ratios (HN/LP = ~38 μM NO3
−/~0.18 μM PO4
−; N:P ratio = 211:1) and low ni-
trogen/high phosphorus (LN/HP = ~0.06 μM NO3
−/~3.6 μM PO4
−; N:P
ratio = 1: 60).</t>
  </si>
  <si>
    <t>zoox cell size</t>
  </si>
  <si>
    <t>lipid accumulation</t>
  </si>
  <si>
    <t>quantum yield</t>
  </si>
  <si>
    <t>starch granuals</t>
  </si>
  <si>
    <t>uric acid crystals</t>
  </si>
  <si>
    <t>Unsure if this wll be comparable to other studies since ratios were adjusted</t>
  </si>
  <si>
    <t>Jompa, Jamaluddin
  and McCook, Laurence J</t>
  </si>
  <si>
    <t>Limnology and Oceanography</t>
  </si>
  <si>
    <t>The Effects of Nutrients and Herbivory on Competition between a Hard Coral (Porites cylindrica) and a Brown Alga (Lobophora variegata)</t>
  </si>
  <si>
    <t>[Coral reef degradation often involves a phase shift from coral- to macroalgal-dominated reefs. Declining levels of herbivory or increasing supply of nutrients have both been suggested as a cause of increased algal abundance and consequent competitive overgrowth of corals. However, explicit demonstration of the processes involved and their relative strengths requires simultaneous tests of all three factors: competition, herbivory, and nutrient effects. We experimentally tested the factorial effects of nutrients and herbivory on the competitive interaction between a brown alga Lobophora variegata and a scleractinian coral Porites cylindrica. The results of the experiment show that coral tissue mortality was strongly enhanced by the presence of the competitor (L. variegata), and this effect was significantly greater when herbivores were excluded. In contrast, the coral growth (skeletal extension) of P. cylindrica was not significantly affected by any treatments. The addition of nutrients did not have a significant effect on corals overall, but had a small effect on algal growth and consequent coral tissue mortality when herbivores were excluded. The factorial combination of treatments in this experiment allows interpretation of the causal relationships between each factor, demonstrating that nutrient effects on algal growth only led to competitive effects on corals when herbivory was insufficient to consume excess algal growth and that both herbivore and nutrient effects on corals were dependent on the strength and outcome of the competitive interaction between corals and algae.]</t>
  </si>
  <si>
    <t>ammonium chloride and sodium-dihydrogen phosphate</t>
  </si>
  <si>
    <t>0.1-10uM ammonium, 0.08-1uM phosphate</t>
  </si>
  <si>
    <t>3 months</t>
  </si>
  <si>
    <t>coral tissue mortality</t>
  </si>
  <si>
    <t>skeletal extension</t>
  </si>
  <si>
    <t>tissue P %</t>
  </si>
  <si>
    <t>tissue N %</t>
  </si>
  <si>
    <t>they had caged/uncaged treatments and algal overgrowth/no algae treatments. I think we can compared caged treatments in the 3 different nutrient treatments</t>
  </si>
  <si>
    <t>Population dynamics of symbiotic zooxanthellae in the coral Pocillopora damicornis exposed to elevated ammonium [(NH sub(4)) sub(2)SO sub(4)] concentrations</t>
  </si>
  <si>
    <t>Division synchrony and growth rate of symbiotic zooxanthellae was investigated for populations living in colonies of the reef-building coral Pocillopora damicornis (Linnaeus) exposed to different concentrations of ammonium [(NH sub(4)) sub(2)SO sub(4)] in seawater. Presence of low concentrations of ammonium (0.2 mu M) did not affect (compared with corals growing in ammonium-stripped seawater) either division synchrony or growth rate. Exposure to higher concentrations of ammonium (20 or 50 mu M), however, affected the population dynamics of the zooxanthellae residing in P. damicornis. Zooxanthellae in corals exposed to 20 mu M ammonium had mitotic indices (percentage of total cells dividing) that were two to three times higher than mitotic indices of zooxanthellae in control (0.2 mu M) corals. Although division of zooxanthellae was still phased in corals exposed to 20 mu M ammonium, there were many more cells dividing out of phase compared with control corals. Division of zooxanthellae in corals exposed to 50 mu M was not phased. Calculated growth rates of zooxanthellae exposed to 20 or 50 mu M ammonium were higher than those representative of zooxanthellae living in control corals, although growth rate of both carbon and nitrogen pools was lower in 50 mu M as compared with 20 mu M ammonium. These data support the conclusion that population dynamics of symbiotic zooxanthellae within P. damicornis are affected by concentrations of ammonium in seawater that are equal to or higher than 20 mu M and that 50 mu M ammonium concentrations may be toxic to some extent. These data taken in isolation, however, do not constitute an effective test of the hypothesis that zooxanthellae are limited by the supply of ammonium under ambient conditions and further emphasize the importance of enrichment studies concentrating on growth and nitrogen incorporation rates measured for the entire symbiotic association.</t>
  </si>
  <si>
    <t>0.2, 20, 50 uM</t>
  </si>
  <si>
    <t>mitotic index%</t>
  </si>
  <si>
    <t>C (umol cm- 2 day-I)</t>
  </si>
  <si>
    <t>N (ulmol cm- 2 day-I)</t>
  </si>
  <si>
    <t>specific growth rates (uz)</t>
  </si>
  <si>
    <t>[Anonymous]</t>
  </si>
  <si>
    <t>Nutrients may be the root cause of coral decline</t>
  </si>
  <si>
    <t>no abstract,potential review</t>
  </si>
  <si>
    <t>Yellowlees, D
  and Rees, T A V
  and Fitt, W K</t>
  </si>
  <si>
    <t>Effect of ammonium-supplemented seawater on glutamine synthetase and glutamate dehydrogenase activities in host tissue and zooxanthellae of Pocillopora damicornis and on ammonium uptake rates of the zooxanthellae</t>
  </si>
  <si>
    <t>Host glutamine synthetase activity decreases in Pocillopora damicornis (Linnaeus) following exposure of the coral to seawater containing elevated ammonium (20 mu M). Zooxanthellae isolated from these corals exhibited lower ammonium uptake capacity and glutamine synthetase activity compared with those from the control corals. Ammonium concentration of the surrounding seawater had no effect on the NADPH-dependent glutamate dehydrogenase activity in the host.</t>
  </si>
  <si>
    <t>20uM,50 uM</t>
  </si>
  <si>
    <t>2 weeks, 8 weeks</t>
  </si>
  <si>
    <t>GLUTAMINE SYNTHETASE activity</t>
  </si>
  <si>
    <t>GLUTAMATE DEHYDROGENASE activity</t>
  </si>
  <si>
    <t>zooxanthellae responses ere measured on isolated zoox</t>
  </si>
  <si>
    <t>Faxneld, Suzanne
  and Jorgensen, Tove L
  and Tedengren, Michael</t>
  </si>
  <si>
    <t>ESTUARINE COASTAL AND SHELF SCIENCE</t>
  </si>
  <si>
    <t>Effects of elevated water temperature, reduced salinity and nutrient enrichment on the metabolism of the coral Turbinaria mesenterina</t>
  </si>
  <si>
    <t>Water quality is declining in many coastal areas, which has caused coral
 degradation worldwide. In addition, reduced water quality may aggravate
 the impacts of seawater temperature. In this study the effects of
 increased temperature (31 degrees C), nitrate enrichment (+5 mu M
 NO(3)(-)), low salinity (20) and combinations of these stressors were
 investigated compared to ambient water (25 degrees C, 30, 0.3 mu M
 NO(3)(-)) on the metabolism and survival of the coral Turbinaria
 mesenterina from the Tonkin Gulf, Vietnam. The results showed that all
 specimens exposed to a combination of all three stressors (i.e. high
 temperature + high nitrate + low salinity) died after 24 h exposure,
 while those that had been exposed to high nitrate + low salinity at
 ambient temperature did not show any effects on the metabolism or
 survival. Furthermore, corals exposed to low salinity + high temperature
 displayed a decrease in gross primary production/respiration (GP/R)
 ratio and the mortality rate was 50%. In addition, all corals exposed
 to increased temperature, alone or in combination with another stressor,
 displayed a GP/R(24h) ratio below 1.0, suggesting that they depend on
 stored energy to cover their metabolic requirements. The results showed
 that corals may tolerate short-term exposure to stressors such as low
 salinity + high nitrate concentration in ambient temperature, while
 additional increased temperature lead to rapid mortality, hence
 suggesting a synergistic effect.
 Thus, the effect of climate change might be more severe in nearshore
 coastal areas where corals already are exposed to several disturbances.
 (C) 2010 Elsevier Ltd. All rights reserved.</t>
  </si>
  <si>
    <t>nitrogen</t>
  </si>
  <si>
    <t xml:space="preserve">5 uM </t>
  </si>
  <si>
    <t>Gross Productivity / Respiration (ratio)</t>
  </si>
  <si>
    <t>gross porduction rate</t>
  </si>
  <si>
    <t>respiration rate</t>
  </si>
  <si>
    <t>there were other variables, but there is a control and nitrate only treatment, not a 1 just becasue I am unsure of how many papers used this repsonse</t>
  </si>
  <si>
    <t>Stambler, N</t>
  </si>
  <si>
    <t>SYMBIOSIS</t>
  </si>
  <si>
    <t>Effects of light intensity and ammonium enrichment on the hermatypic coral Stylophora pistillata and its zooxanthellae</t>
  </si>
  <si>
    <t>The response of zooxanthellate corals to ammonium enrichment depends on
 light intensity. In these corals the growth of both algal symbionts and
 the host animal is controlled by nitrogen and carbon fluxes and their
 ratios. The combined effects of light intensity {[}100% (HL), 50%
 (ML), 10% (LL), and less than 1% (D) of sunlight] and ammonium
 concentration (&lt;1 and 20 mu M) on the symbiotic coral Stylophora
 pistillata were examined. Algal density depended on light intensity;
 being lowest (4.60x10(5) cells/cm(2)) for colonies maintained under &lt;1%
 of sunlight, and highest (1.97x10(6) cells/cm(2)) under high light (HL).
 Under low light intensity (LL), the algal population density also
 increased from 8.89x10(5) to 1.95x10(6) cells/cm(2) as a response to
 ammonium enrichment, whereas under other light intensities there was no
 such response. Chlorophyll concentration per algal cell increased as
 light intensity decreased, concomitantly with structural change in the
 chloroplast. There was an increase in surface density of thylakoid per
 cell without change in surface density of thylakoids per chloroplast.
 Contrary to changes in light intensity, ammonium concentration did not
 cause pigment changes or any ultrastructural changes in the algae. There
 was no clear effect on the metabolism of the colonies, since both
 respiration and maximal photosynthesis remained nearly constant under
 all treatments.</t>
  </si>
  <si>
    <t>0.5-2uM Phosphate, 7-15 uM ammonium</t>
  </si>
  <si>
    <t>cell (zooxanthellae) per cm2</t>
  </si>
  <si>
    <t>ug protein per cm2</t>
  </si>
  <si>
    <t>C:P</t>
  </si>
  <si>
    <t>chl/ cell or chl/cm</t>
  </si>
  <si>
    <t xml:space="preserve">Also linear growth measured, no ammonium only treatment, but phosphate only treatment. </t>
  </si>
  <si>
    <t>Baker, David M
  and Freeman, Christopher J
  and Wong, Jane C Y
  and Fogel, Marilyn L
  and Knowlton, Nancy</t>
  </si>
  <si>
    <t>ISME JOURNAL</t>
  </si>
  <si>
    <t>Climate change promotes parasitism in a coral symbiosis</t>
  </si>
  <si>
    <t>Coastal oceans are increasingly eutrophic, warm and acidic through the
 addition of anthropogenic nitrogen and carbon, respectively. Among the
 most sensitive taxa to these changes are scleractinian corals, which
 engineer the most biodiverse ecosystems on Earth. Corals' sensitivity is
 a consequence of their evolutionary investment in symbiosis with the
 dinoflagellate alga, Symbiodinium. Together, the coral holobiont has
 dominated oligotrophic tropical marine habitats. However, warming
 destabilizes this association and reduces coral fitness. It has been
 theorized that, when reefs become warm and eutrophic, mutualistic
 Symbiodinium sequester more resources for their own growth, thus
 parasitizing their hosts of nutrition. Here, we tested the hypothesis
 that sub- bleaching temperature and excess nitrogen promotes symbiont
 parasitism by measuring respiration (costs) and the assimilation and
 translocation of both carbon (energy) and nitrogen (growth; both
 benefits) within Orbicella faveolata hosting one of two Symbiodinium
 phylotypes using a dual stable isotope tracer incubation at ambient (26
 degrees C) and sub- bleaching (31 degrees C) temperatures under elevated
 nitrate. Warming to 31 degrees C reduced holobiont net primary
 productivity (NPP) by 60% due to increased respiration which decreased
 host % carbon by 15% with no apparent cost to the symbiont.
 Concurrently, Symbiodinium carbon and nitrogen assimilation increased by
 14 and 32%, respectively while increasing their mitotic index by 15%,
 whereas hosts did not gain a proportional increase in translocated
 photosynthates. We conclude that the disparity in benefits and costs to
 both partners is evidence of symbiont parasitism in the coral symbiosis
 and has major implications for the resilience of coral reefs under
 threat of global change.</t>
  </si>
  <si>
    <t>n</t>
  </si>
  <si>
    <t>2.2-3 mM</t>
  </si>
  <si>
    <t>9.8 hours</t>
  </si>
  <si>
    <t>% enrichment C, N</t>
  </si>
  <si>
    <t>change in Carbon content</t>
  </si>
  <si>
    <t>This was more about N assimilation than N as a stressor it seems</t>
  </si>
  <si>
    <t>Yuan, Chao
  and Zhou, Zhi
  and Zhang, Yidan
  and Chen, Guangmei
  and Yu, Xiaopeng
  and Ni, Xingzhen
  and Tang, Jia
  and Huang, Bo</t>
  </si>
  <si>
    <t>Effects of elevated ammonium on the transcriptome of the stony coral Pocillopora damicornis</t>
  </si>
  <si>
    <t>The survival of corals worldwide has been seriously threatened by
 eutrophication events concomitant with the increase in ocean pollution.
 In the present study, whole transcriptomes of the stony coral
 Pocillopora damicornis exposed to elevated ammonium were sequenced. A
 total of 121,366,983 pair-end reads were obtained, and 209,337 genes
 were assembled, including 42,399 coral-derived and 54,874
 zooxanthella-derived genes. Further, a comparison of the control versus
 stress group revealed 6572 differentially expressed genes. For 1015
 significantly upregulated genes, 24 GO terms were overrepresented, among
 which 3 terms related to apoptosis and cell death induction included one
 caspase, five bcl-2-like proteins, and two tumor necrosis factor
 receptor super family member genes. For 5557 significantly downregulated
 genes, the top 10 overrepresented terms were related to metabolism and
 signal transduction. These results indicate that apoptosis and cell
 death could be induced under elevated ammonium, suggesting that
 metabolic regulation and signal transduction might be involved in the
 reconstruction of the coral zooxanthellae symbiotic balance in the stony
 coral P. damicornis. (C) 2016 Elsevier Ltd. All rights reserved.</t>
  </si>
  <si>
    <t>ammonium chlroide</t>
  </si>
  <si>
    <t>100 uM/L</t>
  </si>
  <si>
    <t>12 hours</t>
  </si>
  <si>
    <t># of differentially expressed genes</t>
  </si>
  <si>
    <t>#significantly upregulated genes</t>
  </si>
  <si>
    <t>enrihcment of Gene ontology terms</t>
  </si>
  <si>
    <t>this is a transcriptomic paper which may make it difficult to compare to others</t>
  </si>
  <si>
    <t>Jompa, Jamaluddin</t>
  </si>
  <si>
    <t>Interactions between macroalgae and scleractinian corals in the context of reef degradation</t>
  </si>
  <si>
    <t>Competition between hard corals and macroalgae is important to the overall status of coral reefs, especially during reef degradation which often involves a 'phase shift' from coral to algal dominated reefs. Declining levels of herbivory due to over-fishing (the 'top-down' model), or increasing supply of nutrients (eutrophication, the 'bottom-up' model) have both been suggested to cause increased algal abundance and consequent competitive overgrowth of corals. Despite the importance of coral-algal competition to either of these models, there is little direct evidence demonstrating competition with algae as the cause of coral declines, and in particular, very little evidence unambiguously demonstrating shifts in competitive balance due to either reduced herbivory or increased nutrient supply. This thesis aims to provide more experimental evidence on the processes, mechanisms and outcomes of the interactions between corals and algae for (i) a range of levels, from individual to community; (ii) a range of algal taxa and functional groups; and (iii) ranges of ecological factors such as water quality or nutrients and herbivory. The first study compared the effects of a turfing, filamentous red alga, Anotrichium tenue, and general mixed, filamentous algal turfs, on massive Porites corals. Comparisons of plots with A. tenue present, A. tenue experimentally removed, and with mixed turfs only present, indicated that A. tenue was able to overgrow and kill healthy coral, whereas mixed algal turfs could not. These contrasting effects demonstrate the potential variability in coral-algal competitive effects and outcomes, even within a functional group. I further explored this variability using three different algal species; the turfing, filamentous red alga Corallophila huysmansii, the non-turfing, large green filamentous alga Chlorodesmis spp., and the corticated red alga Hypnea pannosa. Experimental tests again indicate considerable variation in the effects on corals, with C. huysmansii causing considerable coral tissue mortality, whereas neither Chlorodesmis nor H. pannosa had major effects on the corals. To explore how herbivory may affect coral-algal competitive outcomes, I examined the interaction between the creeping foliose brown alga, Lobophora variegata, and the branching coral, Porites cylindrica, under natural and experimentally reduced levels of herbivory. These experiments used exclusion cages to test for effects of herbivores, and removal of algae or coral tissue, at their interaction boundary, to test for competitive inhibition of each competitor by the other. The results showed that overgrowth of the alga caused significant coral tissue mortality, but that the coral also inhibited algal growth. Nonetheless, the algae were markedly superior competitors. Importantly, reduced herbivory resulted in faster algal (net) growth and consequent overgrowth and mortality of coral tissue, demonstrating the critical importance of herbivory to the outcome of the competitive interaction. This approach was extended to apply simultaneous, factorial tests of the effects of herbivores, nutrients and algal competitor on the coral. Coral tissue mortality was strongly enhanced by the presence of the algal competitor and this effect was significantly higher when herbivores were excluded. Addition of nutrients had no significant effect on corals overall, but had a small effect on algal growth and consequent coral tissue mortality when herbivores were excluded. The factorial design of this experiment not only provides the first direct comparisons of the strength of all 3 main effects, but also explores the interactions between those effects, and hence the processes involved. Importantly, whilst algal abundance and hence competitive impact were affected by herbivore consumption at all levels of nutrient supply, nutrient supply did not influence algal abundance except when consumption by herbivores was reduced. Inshore reefs of the Great Barrier Reef commonly have extensive beds of large brown macroalgae (seaweeds) such as Sargassum spp., that are widely assumed to have negative impacts on coral populations. To test this assumption, I compared coral performance in large (5 x 5 m) plots in which the macroalgal canopy was removed, with that in control plots with intact algal canopies. In one study, the macroalgae had a negative impact on corals, reducing their recruitment, growth and survival. However, a second study showed a surprising increase in coral bleaching in plots from which the Sargassum canopy had been experimentally removed. Combined bleaching and recovery results suggest that coral bleaching-related mortality was higher in the removal plots. Thus the protection from bleaching provided by the Sargassum canopy may benefit long-term coral populations, as well as competing with them. Comparison of competitive outcomes involving different algal types and functional groups, and under different herbivory and nutrient levels suggests three general conclusions. Firstly, the outcomes of the interactions are variable depending on coral-algal taxa and/or group involved. Secondly, this variability is readily interpreted in terms of a limited number of mechanisms by which corals and algae can interact: direct overgrowth, shading, abrasion, chemical or allelopathic effects, pre-emption of space,and sloughing of epithelial or mucus layers. The potential importance of these mechanisms can in turn be interpreted in terms of a limited number of properties of the algal taxa involved. These properties, which include thallus size, structure, growth form, reproductive mechanisms, and allelochemical production, are largely, but not entirely, summarised by existing algal functional groups. Thirdly, the specific interactions between competition, herbivory and nutrient enhancement, in which nutrient effects depended on levels of herbivory, but not vice versa, suggest that 'top-down' control appeared to over-ride 'bottom-up' control of algal abundance and competitive impact. Given the central importance of coral-algal competition to the process of coral reef phase shifts, understanding the variability and complexity in that competition will have important implications for the prediction and consequences of such phase shifts.</t>
  </si>
  <si>
    <t>Y (Chap 5 is Jompa-and-McCook_2002_The-effects-of-nutrients.pdf)</t>
  </si>
  <si>
    <t>Lam, E K Y
  and Chui, A P Y
  and Kwok, C K
  and Ip, A H P
  and Chan, S W
  and Leung, H N
  and Yeung, L C
  and Ang Jr., P O</t>
  </si>
  <si>
    <t>High levels of inorganic nutrients affect fertilization kinetics, early development and settlement of the scleractinian coral Platygyra acuta</t>
  </si>
  <si>
    <t>Dose-response experiments were conducted to investigate the effects of
 ammonia nitrogen (NH3/NH4 (+)) and orthophosphate (PO43-) on four stages
 of larval development in Platygyra acuta, including fertilization,
 embryonic development and the survival, motility, and settlement of
 planula larvae. Fertilization success was reduced significantly under
 200 mu M NH3/NH4 (+) or PO43-. These high doses of NH3/NH4 (+) and PO4-
 affected egg viability (or sperm viability and polyspermic block
 simultaneously) and polyspermic block, respectively. These results
 provide the first evidence to indicate the mechanisms of how inorganic
 nutrients might affect coral fertilization processes. For embryonic
 development, NH3/NH4 (+) at 25-200 mu M caused delay in cell division
 after 2-h exposure and NH3/NH4 (+) at 100-200 mu M resulted in larval
 death after 72 h. However, no significant differences were observed in
 the mobility and survivorship of either planula or competent larvae
 under different levels of NH3/NH4 (+) or PO43-. There was a significant
 (similar to 30 %) drop in the settlement of competent larvae under the
 combined effect of 100 mu M NH3/NH4 (+) and PO4 (3-). The effects of
 elevated nutrients appeared to become more significant only on gametes
 or larvae undergoing active cellular activities at fertilization, early
 development, and settlement.</t>
  </si>
  <si>
    <t>pacific</t>
  </si>
  <si>
    <t>"ammonia nitrogen" and orthophosphate</t>
  </si>
  <si>
    <t>5-200uM</t>
  </si>
  <si>
    <t>4 hours (fert), 24 hours (embryos), 48 hours larvae</t>
  </si>
  <si>
    <t>fertilization success (%)</t>
  </si>
  <si>
    <t>% embryo in stages</t>
  </si>
  <si>
    <t>% embryo survivorship</t>
  </si>
  <si>
    <t>% metamorphosis</t>
  </si>
  <si>
    <t>TOMASCIK, T</t>
  </si>
  <si>
    <t>SETTLEMENT-PATTERNS OF CARIBBEAN SCLERACTINIAN CORALS ON ARTIFICIAL SUBSTRATA ALONG A EUTROPHICATION GRADIENT, BARBADOS, WEST-INDIES</t>
  </si>
  <si>
    <t>Artificial substrate settlement plates (terracotta tiles) were set out
 on 3 fringing reefs for a period of 12 mo to study settlement patterns
 of juvenile scleractinian corals along a eutrophication gradient on the
 west coast of Barbados, W.I. A total of 716 coral planulae settled on
 120 experimental plates after 12 mo of exposure. Statistically higher (p
 &lt; 0.05) average number of juvenile corals per plate (XBAR = 9.2 +/- 3.3;
 N = 40) was recorded on a less eutrophic reef compared to 2 more
 eutrophic reefs (XBAR = 6.9 +/- 3.1; N = 40 and XBAR = 1.9 +/- 1.3; N =
 40). Differences in juvenile coral settlement between reef zones, within
 each reef, were dependent on the reef's position along the
 eutrophication gradient. Statistically higher number of coral planulae
 (XBAR = 7.2 +/- 4.5; N = 60) successfully settled on vertical plates
 compared to horizontal plates (XBAR = 4.8 +/- 3.3; N = 60). Coral
 planulae did not settle on upper surfaces of horizontal plates. In terms
 of relative abundance, the most common coral species in the juvenile
 population on the experimental plates were Porites astreoides Lamarck
 which accounted for 42% of the settled planulae, followed by Agaricia
 spp. (23%); and P porites (Pallas) (19%). Juveniles of Montastrea
 annularis (Ellis &amp; Solander), Siderastrea spp. and Diploria spp., while
 present at 2 northern reefs, were absent from the most eutrophic reef.</t>
  </si>
  <si>
    <t>atlantic</t>
  </si>
  <si>
    <t>7 genera</t>
  </si>
  <si>
    <t>"eutrophication gradient"</t>
  </si>
  <si>
    <t>1 year</t>
  </si>
  <si>
    <t>relative abundance of coral on tile</t>
  </si>
  <si>
    <t>juvenile corals per tile</t>
  </si>
  <si>
    <t>year long settlement field experiment on a eutrophication gradient</t>
  </si>
  <si>
    <t>Purnomo, Pujiono W
  and Afiati, Norma</t>
  </si>
  <si>
    <t>Aquaculture, Aquarium, Conservation &amp; Legislation</t>
  </si>
  <si>
    <t>Post west monsoon planulae recruitment in damaged coastal corals of Panjang Island, Jepara, Central Java, Indonesia</t>
  </si>
  <si>
    <t>Successfulness of planulae metamorphosis to become juveniles introduced succession toward the formation of a new coral community following a stress. This study is therefore, aimed to evaluate the recovery of coastal coral community in Panjang Island after west monsoon based upon several variables of water quality, recruitment through the succession stages, survivorship and the overall growth of the coral. During the first week of June 2013 until the end of October 2013, six collector devices were immersed between the slope and plain of continental shelf at the north, south and eastward of Panjang Island at 1.5 m depths. Data collected comprised of bacteria, floristic and faunistic macro- and micro-periphyton including planulae and coral juveniles, along with salinity, temperature, depth, turbidity, dissolved oxygen, orthophosphate and nitrate of the water, as well as inorganic and organic content of the sediment. Recorded genera in the collection were Pontes, Acropora, Pocillopora and Platygyra. Results suggested that coastal coral in Panjang Island inclined to extinct, in particular due to the severe sedimentation load. Planulae recruit considered low with metamorphosis ability to become juveniles only at 5 colonies.m'2.month-1 at the southward and 1.3 colonies.m'2.month-1 at the northward of the island. On the other hand, dissolved organic materials in the sediment which may support the diversity of bacteria, floral- and faunal periphyton, may also prompt the increase of nitrate to cause macroalgal bloom, which in turn may cover the whole coral surface and induced the spread of pathogenic bacteria, i.e., Pseudomonas sp and Phormidium coralyticum amongst the recruited planulae.</t>
  </si>
  <si>
    <t>community,field</t>
  </si>
  <si>
    <t>nitrate and phosphate (naturally occuring measured in water)</t>
  </si>
  <si>
    <t>.3-.5mgL Nitrate,  .009-.34 phosphate</t>
  </si>
  <si>
    <t>% live coral cover</t>
  </si>
  <si>
    <t>number of colonies</t>
  </si>
  <si>
    <t>Zhang, Yidan
  and Zhou, Zhi
  and Wang, Lingui
  and Huang, Bo</t>
  </si>
  <si>
    <t>Cell Stress &amp; Chaperones</t>
  </si>
  <si>
    <t>Transcriptome, expression, and activity analyses reveal a vital heat shock protein 70 in the stress response of stony coral Pocillopora damicornis</t>
  </si>
  <si>
    <t>[Coral bleaching occurs worldwide with increasing frequencies and intensities, which is caused by the stress response of stony coral to environmental change, especially increased sea surface temperature. In the present study, transcriptome, expression, and activity analyses were employed to illustrate the underlying molecular mechanisms of heat shock protein 70 (HSP70) in the stress response of coral to environmental changes. The domain analyses of assembled transcripts revealed 30 HSP70 gene contigs in stony coral Pocillopora damicornis. One crucial HSP70 (PdHSP70) was observed, whose expressions were induced by both elevated temperature and ammonium after expression difference analysis. The complete complementary DNA (cDNA) sequence of PdHSP70 was identified, which encoded a polypeptide of 650 amino acids with a molecular weight of 71.93 kDa. The deduced amino acid sequence of PdHSP70 contained a HSP70 domain (from Pro8 to Gly616), and it shared the highest similarity (95%) with HSP70 from Stylophora pistillata. The expression level of PdHSP70 gene increased significantly at 12 h, and returned to the initial level at 24 h after the stress of high temperature (32 ¬∞C). The cDNA fragment encoding the mature peptide of PdHSP70 was recombined and expressed in the prokaryotic expression system. The ATPase activity of recombinant PdHSP70 protein was determined, and it did not change significantly in a wide range of temperature from 25 to 40 ¬∞C. These results collectively suggested that PdHSP70 was a vital heat shock protein 70 in the stony coral R damicornis, whose mRNA expression could be induced by diverse environmental stress and whose activity could remain stable under heat stress. PdHSP70 might be involved in the regulation of the bleaching owing to heat stress in the stony coral P. damicornis.]</t>
  </si>
  <si>
    <t>ammonium,gene expression,baseline</t>
  </si>
  <si>
    <t>not clear</t>
  </si>
  <si>
    <t>expression level HSP70</t>
  </si>
  <si>
    <t>methods do not make it clear which corals were exposed to ammonium and at what concentrations, but it looks like corals who were treated with ammonium were also treated with elevated seawater temperature</t>
  </si>
  <si>
    <t>Snidvongs, A</t>
  </si>
  <si>
    <t>Effect of nutrient enrichment on the zooxanthellae of a reef coral, Pocillopora damicornis .</t>
  </si>
  <si>
    <t>Pocillopora damicornis , a symbiotic coral, was kept in the following 4 controlled nutrient regimes for 8 weeks: ambient unfiltered Kaneohe Bay seawater; nitrogen addition as ammonium chloride to approximately equals 15 mu m above ambient level; phosphorus addition as potassium phosphate (monobasic) to approximately equals 1 mu m above ambient; and both nitrogen and phosphorus addition to the levels of 2 and 3. In the control treatment atomic N:C and P:C ratios of symbiotic zooxanthellae were well below Redfield ratio, suggesting nutrient limitation. Nitrogen enrichment resulted in an increased cellular nitrogen content. When only phosphorus was added, both C and P per cell decreased, suggesting the possibility of smaller cell, and thus, higher cell division rate. Under these experimental conditions, zooxanthellae did not respond to elevated phosphorus by increasing cellular phosphorus content and P:C ratio. Possibly, the in situ availability of phosphorus was not enhanced by the same mechanism as nitrogen.</t>
  </si>
  <si>
    <t>nitrogen,phosphorus</t>
  </si>
  <si>
    <t>conference proceeding from 1988, then looks like it was publshed in 1993</t>
  </si>
  <si>
    <t>Ezzat, Leila
  and Maguer, Jean-Francois
  and Grover, Renaud
  and Ferrier-Pages, Christine</t>
  </si>
  <si>
    <t>New insights into carbon acquisition and exchanges within the coral - dinoflagellate symbiosis under NH4+ and NO3- supply</t>
  </si>
  <si>
    <t>Anthropogenic nutrient enrichment affects the biogeochemical cycles and
 nutrient stoichiometry of coastal ecosystems and is often associated
 with coral reef decline. However, the mechanisms by which dissolved
 inorganic nutrients, and especially nitrogen forms (ammonium versus
 nitrate) can disturb the association between corals and their symbiotic
 algae are subject to controversial debate. Here, we investigated the
 coral response to varying N:P ratios, with nitrate or ammonium as a
 nitrogen source. We showed significant differences in the carbon
 acquisition by the symbionts and its allocation within the symbiosis
 according to nutrient abundance, type and stoichiometry. In particular,
 under low phosphate concentration (0.05 mu M), a 3 mu M nitrate
 enrichment induced a significant decrease in carbon fixation rate and
 low values of carbon translocation, compared with control conditions (N
 : P = 0.5 : 0.05), while these processes were significantly enhanced
 when nitrate was replaced by ammonium. A combined enrichment in ammonium
 and phosphorus (N: P = 3 : 1) induced a shift in nutrient allocation to
 the symbionts, at the detriment of the host. Altogether, these results
 shed light into the effect of nutrient enrichment on reef corals. More
 broadly, they improve our understanding of the consequences of nutrient
 loading on reef ecosystems, which is urgently required to refine risk
 management strategies.</t>
  </si>
  <si>
    <t>ammonia,nitrogen,phosphorus,mechanistic,physiological</t>
  </si>
  <si>
    <t>indian</t>
  </si>
  <si>
    <t xml:space="preserve">ammonium, Nitrate, </t>
  </si>
  <si>
    <t>3 uM N + 2.5uM ammonium, 3 uM N + 2.5 um nitrate, 1uM P +3uM N</t>
  </si>
  <si>
    <t>ug Chl (a+c) per cm-2</t>
  </si>
  <si>
    <t>zooxathellae per cm2</t>
  </si>
  <si>
    <t>total protein mg/cm2</t>
  </si>
  <si>
    <t>gross photosynthesis (umoles O2 per hour per zoox)</t>
  </si>
  <si>
    <t>treatments elevated more than one nutrient at a time</t>
  </si>
  <si>
    <t>Bruno, J F
  and Petes, L E
  and Harvell, C D
  and Hettinger, A</t>
  </si>
  <si>
    <t>ECOLOGY LETTERS</t>
  </si>
  <si>
    <t>Nutrient enrichment can increase the severity of coral diseases</t>
  </si>
  <si>
    <t>The prevalence and severity of marine diseases have increased over the
 last 20 years, significantly impacting a variety of foundation and
 keystone species. One explanation is that changes in the environment
 caused by human activities have impaired host resistance and/or have
 increased pathogen virulence. Here, we report evidence from field
 experiments that nutrient enrichment can significantly increase the
 severity of two important Caribbean coral epizootics: aspergillosis of
 the common gorgonian sea fan Gorgonia ventalina and yellow band disease
 of the reef-building corals Montastraea annularis and M. franksii.
 Experimentally increasing nutrient concentrations by 2-5x nearly doubled
 host tissue loss caused by yellow band disease. In a separate
 experiment, nutrient enrichment significantly increased two measures of
 sea fan aspergillosis severity. Our results may help explain the
 conspicuous patchiness of coral disease severity, besides suggesting
 that minimizing nutrient pollution could be an important management tool
 for controlling coral epizootics.</t>
  </si>
  <si>
    <t>disease</t>
  </si>
  <si>
    <t>nitrate, phosphorus, ammonium from fertilizer</t>
  </si>
  <si>
    <t>1.0 to 6.4 uM for nitrate, 0.9 to 4.6 uM for phosphorus and 1.0 to 11.0 uM ammonium</t>
  </si>
  <si>
    <t>disease advancement (cm)</t>
  </si>
  <si>
    <t>tissue loss (cm)</t>
  </si>
  <si>
    <t>third species studied is a sea fan, this paper manipulated nutrient levels to look at disease advancement in response</t>
  </si>
  <si>
    <t>Stimson, J</t>
  </si>
  <si>
    <t>The annual cycle of density of zooxanthellae in the tissues of field and laboratory-held Pocillopora damicornis (Linnaeus)</t>
  </si>
  <si>
    <t>Three data sets collected over a number of years indicate that the
 density of zooxanthellae in the tissues of the hermatypic coral
 Pocillopora damicornis (Linnaeus) living in shallow water is
 approximately twice as high in winter as in summer. One of the data sets
 was obtained by sampling reef flat colonies. A second data set was
 obtained by sampling colonies maintained in outdoor laboratory tanks
 continuously supplied with sea water (laboratory controls) and a third
 set was maintained in similar tanks which were continuously supplied
 with ammonium enriched sea water. The set of nutrient-enriched corals
 showed higher algal densities than the control corals. Comparison of the
 annual pattern in these three sets with environmental variables suggests
 the pattern may be in response to seasonal differences in insolation,
 either Visible or UV. (C) 1997 Elsevier Science B.V.</t>
  </si>
  <si>
    <t>lab and field</t>
  </si>
  <si>
    <t>15uM NH4</t>
  </si>
  <si>
    <t>1-4 months</t>
  </si>
  <si>
    <t>cells per cm x 10^6 (zooxanthellae)</t>
  </si>
  <si>
    <t xml:space="preserve">this study looked at zoox levels in corals from field throghout the year and in the lab to examine seasonal changes in density. There is a control treament of corals in the lab to compare the ammonium treated corals to </t>
  </si>
  <si>
    <t>Jessen, Christian
  and Lizcano, Javier FelipeVilla Villa
  and Bayer, Till
  and Roder, Cornelia
  and Aranda, Manuel
  and Wild, Christian
  and Voolstra, Christian R</t>
  </si>
  <si>
    <t>PLOS ONE</t>
  </si>
  <si>
    <t>In-situ Effects of Eutrophication and Overfishing on Physiology and Bacterial Diversity of the Red Sea Coral Acropora hemprichii</t>
  </si>
  <si>
    <t>Coral reefs of the Central Red Sea display a high degree of endemism,
 and are increasingly threatened by anthropogenic effects due to intense
 local coastal development measures. Overfishing and eutrophication are
 among the most significant local pressures on these reefs, but there is
 no information available about their potential effects on the associated
 microbial community. Therefore, we compared holobiont physiology and
 16S-based bacterial communities of tissue and mucus of the hard coral
 Acropora hemprichii after 1 and 16 weeks of in-situ inorganic nutrient
 enrichment (via fertilizer diffusion) and/or herbivore exclusion (via
 caging) in an offshore reef of the Central Red Sea. Simulated
 eutrophication and/or overfishing treatments did not affect coral
 physiology with respect to coral respiration rates, chlorophyll a
 content, zooxanthellae abundance, or delta N-15 isotopic signatures. The
 bacterial community of A. hemprichii was rich and uneven, and diversity
 increased over time in all treatments. While distinct bacterial species
 were identified as a consequence of eutrophication, overfishing, or
 both, two bacterial species that could be classified to the genus
 Endozoicomonas were consistently abundant and constituted two thirds of
 bacteria in the coral. Several nitrogen-fixing and denitrifying bacteria
 were found in the coral specimens that were exposed to experimentally
 increased nutrients. However, no particular bacterial species was
 consistently associated with the coral under a given treatment and the
 single effects of manipulated eutrophication and overfishing could not
 predict the combined effect. Our data underlines the importance of
 conducting field studies in a holobiont framework, taking both,
 physiological and molecular measures into account.</t>
  </si>
  <si>
    <t>fertilizer</t>
  </si>
  <si>
    <t>0.8 - 1.4 uM DIN, 0.05-.18 SRP</t>
  </si>
  <si>
    <t>16 weeks</t>
  </si>
  <si>
    <t>compared bacterial community diversity in corals enriched vs not enriched nutrients, marked 0.25 because it is difficult to compare to other studies and may not measure a stressor, they measured respiration rates, chlorophyll a levels, zooxanthellae abundance, or
coral and algal isotopic nitrogen ratios, but did not find significant differences and did not include data</t>
  </si>
  <si>
    <t>Bucher, D J
  and Harrison, P L</t>
  </si>
  <si>
    <t>Proceedings of the Ninth International Coral Reef Symposium, Bali, 23-27 October 2000, Volume 1</t>
  </si>
  <si>
    <t>Growth response of the reef coral Acropora longicyathus to elevated inorganic nutrients: do responses to nutrients vary among coral taxa?</t>
  </si>
  <si>
    <t>Rates of linear extension and changes in buoyant weight were measured for transplanted colonies of Acropora longicyathus exposed to elevated concentrations of ammonium and/or phosphate in the ENCORE experiment (One Tree Island, Great Barrier Reef). Linear extension was significantly faster in elevated phosphate treatments compared with controls. Rates of buoyant weight change were significantly increased by elevated ammonium on an annual basis, but significant reductions occurred in winter. Phosphate significantly increased the rate of buoyant weight change in some seasons but had no significant effect on an annual basis. Caution is therefore advised when extrapolating short-term growth data to represent annual trends. Chlorophyll a content of phosphate-treated corals was significantly higher than controls. Unlike other coral taxa in previous studies, elevated chlorophyll a content in Acropora longicyathus in this study did not correlate with reduced calcification. Growth of Acropora corals may be less sensitive to `clean' (i.e. unaccompanied by reduced salinity, elevated sediments, or other pollutants) elevated inorganic nutrient concentrations than growth of other coral taxa used in nutrient enrichment studies to date, and wider use of this cosmopolitan genus in manipulative experiments is recommended.</t>
  </si>
  <si>
    <t>ammonium and phosphate</t>
  </si>
  <si>
    <t>(20pM NH,', 4μM POP</t>
  </si>
  <si>
    <t>406 days</t>
  </si>
  <si>
    <t>mean linear extension rate</t>
  </si>
  <si>
    <t>change in radius (bouyany wait tranformed to deltaR)</t>
  </si>
  <si>
    <t>chlorphyl a (ug/g) fry weight</t>
  </si>
  <si>
    <t>ENCORE field manipulated study</t>
  </si>
  <si>
    <t>Rasher, Douglas B
  and Engel, Sebastian
  and Bonito, Victor
  and Fraser, Gareth J
  and Montoya, Joseph P
  and Hay, Mark E</t>
  </si>
  <si>
    <t>OECOLOGIA</t>
  </si>
  <si>
    <t>Effects of herbivory, nutrients, and reef protection on algal proliferation and coral growth on a tropical reef</t>
  </si>
  <si>
    <t>Maintaining coral reef resilience against increasing anthropogenic
 disturbance is critical for effective reef management. Resilience is
 partially determined by how processes, such as herbivory and nutrient
 supply, affect coral recovery versus macroalgal proliferation following
 disturbances. However, the relative effects of herbivory versus nutrient
 enrichment on algal proliferation remain debated. Here, we manipulated
 herbivory and nutrients on a coral-dominated reef protected from
 fishing, and on an adjacent macroalgal-dominated reef subject to fishing
 and riverine discharge, over 152 days. On both reefs, herbivore
 exclusion increased total and upright macroalgal cover by 9-46 times,
 upright macroalgal biomass by 23-84 times, and cyanobacteria cover by
 0-27 times, but decreased cover of encrusting coralline algae by
 46-100% and short turf algae by 14-39%. In contrast, nutrient
 enrichment had no effect on algal proliferation, but suppressed cover of
 total macroalgae (by 33-42%) and cyanobacteria (by 71% on the
 protected reef) when herbivores were excluded. Herbivore exclusion, but
 not nutrient enrichment, also increased sediment accumulation,
 suggesting a strong link between herbivory, macroalgal growth, and
 sediment retention. Growth rates of the corals Porites cylindrica and
 Acropora millepora were 30-35% greater on the protected versus fished
 reef, but nutrient and herbivore manipulations within a site did not
 affect coral growth. Cumulatively, these data suggest that herbivory
 rather than eutrophication plays the dominant role in mediating
 macroalgal proliferation, that macroalgae trap sediments that may
 further suppress herbivory and enhance macroalgal dominance, and that
 corals are relatively resistant to damage from some macroalgae but are
 significantly impacted by ambient reef condition.</t>
  </si>
  <si>
    <t>152 days</t>
  </si>
  <si>
    <t>Growth (%)</t>
  </si>
  <si>
    <t>osmocote fertilizer added every 30 days, also had herbivory exclusion aspect, no significant difference</t>
  </si>
  <si>
    <t>Limited phosphorus availability is the Achilles heel of tropical reef corals in a warming ocean</t>
  </si>
  <si>
    <t>During the 20th century, seawater temperatures have significantly
 increased, leading to profound alterations in biogeochemical cycles and
 ecosystem processes. Elevated temperatures have also caused massive
 bleaching (symbiont/pigment loss) of autotrophic symbioses, such as in
 coral-dinoflagellate association. As symbionts provide most nutrients to
 the host, their expulsion during bleaching induces host starvation.
 However, with the exception of carbon, the nutritional impact of
 bleaching on corals is still unknown, due to the poorly understood
 requirements in inorganic nutrients during stress. We therefore assessed
 the uptake rates of nitrogen and phosphate by five coral species
 maintained under normal and thermal stress conditions. Our results
 showed that nitrogen acquisition rates were significantly reduced during
 thermal stress, while phosphorus uptake rates were significantly
 increased in most species, suggesting a key role of this nutrient.
 Additional experiments showed that during thermal stress, phosphorus was
 required to maintain symbiont density and photosynthetic rates, as well
 as to enhance the translocation and retention of carbon within the host
 tissue. These findings shed new light on the interactions existing
 between corals and inorganic nutrients during thermal stress, and
 highlight the importance of phosphorus for symbiont health.</t>
  </si>
  <si>
    <t>ammonium chloride, sodium nitrate, sodium dihydrogen phosphate</t>
  </si>
  <si>
    <t xml:space="preserve">3uM </t>
  </si>
  <si>
    <t>10 days</t>
  </si>
  <si>
    <t>uptake of nutrient (uM nutreint per ug protein per hour)</t>
  </si>
  <si>
    <t>Carbon assimilation (ug C per cm2 per hour)</t>
  </si>
  <si>
    <t>transfer of photosynthates (%)</t>
  </si>
  <si>
    <t>Electron Transfer Rate (ETR)</t>
  </si>
  <si>
    <t>they also manipulated temperature, but thereis a control temperature treatment with enich nutrients</t>
  </si>
  <si>
    <t>Serrano, Xaymara M
  and Miller, Margaret W
  and Hendee, James C
  and Jensen, Brittany A
  and Gapayao, Justine Z
  and Pasparakis, Christina
  and Grosell, Martin
  and Baker, Andrew C</t>
  </si>
  <si>
    <t>Effects of thermal stress and nitrate enrichment on the larval performance of two Caribbean reef corals</t>
  </si>
  <si>
    <t>The effects of multiple stressors on the early life stages of
 reef-building corals are poorly understood. Elevated temperature is the
 main physiological driver of mass coral bleaching events, but increasing
 evidence suggests that other stressors, including elevated dissolved
 inorganic nitrogen (DIN), may exacerbate the negative effects of thermal
 stress. To test this hypothesis, we investigated the performance of
 larvae of Orbicella faveolata and Porites astreoides, two important
 Caribbean reef coral species with contrasting reproductive and algal
 transmission modes, under increased temperature and/or elevated DIN. We
 used a fluorescence-based microplate respirometer to measure the oxygen
 consumption of coral larvae from both species, and also assessed the
 effects of these stressors on P. astreoides larval settlement and
 mortality. Overall, we found that (1) larvae increased their respiration
 in response to different factors (O. faveolata in response to elevated
 temperature and P. astreoides in response to elevated nitrate) and (2)
 P. astreoides larvae showed a significant increase in settlement as a
 result of elevated nitrate, but higher mortality under elevated
 temperature. This study shows how microplate respirometry can be
 successfully used to assess changes in respiration of coral larvae, and
 our findings suggest that the effects of thermal stress and nitrate
 enrichment in coral larvae may be species specific and are neither
 additive nor synergistic for O. faveolata or P. astreoides. These
 findings may have important consequences for the recruitment and
 community reassembly of corals to nutrient-polluted reefs that have been
 impacted by climate change.</t>
  </si>
  <si>
    <t>nitrogen,nitrogen</t>
  </si>
  <si>
    <t>3uM, 12uM</t>
  </si>
  <si>
    <t>3-5 days</t>
  </si>
  <si>
    <t>% cummulative settlement</t>
  </si>
  <si>
    <t>% cummulative mortality of swimming planulae</t>
  </si>
  <si>
    <t>O2 consumption per larvae nmol/min</t>
  </si>
  <si>
    <t>Ezzat, Le√Øla
  and Towle, Erica
  and Irisson, Jean-Olivier
  and Langdon, Chris
  and Ferrier-Pag√®s, Christine</t>
  </si>
  <si>
    <t>The relationship between heterotrophic feeding and inorganic nutrient availability in the scleractinian coral &lt;em&gt;T&lt;/em&gt;. &lt;em&gt;reniformis&lt;/em&gt; under a short-term temperature increase</t>
  </si>
  <si>
    <t>[Worldwide increase in seawater temperature represents one of the major threats affecting corals, which experience bleaching, and thereafter a significant decrease in photosynthesis and calcification. The impact of bleaching on coral physiology may be exacerbated when coupled with eutrophication, i.e., increasing plankton, inorganic nutrient concentrations, sedimentation and turbidity due to coastal urbanization. Whereas zooplankton provision (heterotrophy) may alleviate the negative consequences of thermal stress, inorganic nutrient supply may exacerbate them, which creates a paradox. Our experimental study aims to disentangle the effects of these two components of eutrophication on the physiological response of Turbinaria reniformis subject to normal and to a short-term temperature increase. Additionally, three different inorganic nutrient ratios were tested to assess the influence of nutrient stoichiometry on coral physiology: control (ambient SW 0.5 ŒºM N and 0.1 ŒºM P), N only (ambient + 2 ŒºM N) and N + P (ambient + 2 ŒºM N and + 0.5 ŒºM P). Our results show a deleterious effect of a 2 ŒºM nitrate enrichment alone (N) on coral photosynthetic processes under thermal stress as well as on calcification rates when associated with heterotrophy. On the contrary, a coupled nitrate and phosphorus enrichment (N + P) maintained coral metabolism and calcification during thermal stress and enhanced them when combined with heterotrophy. Broadly, our results shed light on the tight relationship existing between inorganic nutrient availability and heterotrophy. Moreover, it assesses the relevance of N: P stoichiometry as a determining factor for the health of the holobiont that may be adapted to specific nutrient ratios in its surrounding environment.]</t>
  </si>
  <si>
    <t>sodium nitrate, monosodium phosphate</t>
  </si>
  <si>
    <t>2.0 uM NaNO3, 0.5 uM NaH2PO4.</t>
  </si>
  <si>
    <t>uM O2/hour/cm2</t>
  </si>
  <si>
    <t>rETR</t>
  </si>
  <si>
    <t>% changes in growth per day</t>
  </si>
  <si>
    <t>ingestion rate (artemia per hour per polyp)</t>
  </si>
  <si>
    <t>%changes in chlorphyl content</t>
  </si>
  <si>
    <t>Titlyanov, E
  and Bil', K
  and Fomina, I
  and Titlyanova, T
  and Leletkin, V
  and Eden, N
  and Malkin, A
  and Dubinsky, Z</t>
  </si>
  <si>
    <t>MARINE BIOLOGY</t>
  </si>
  <si>
    <t>Effects of dissolved ammonium addition and host feeding with Artemia salina on photoacclimation of the hermatypic coral Stylophora pistillata</t>
  </si>
  <si>
    <t>Effects of nutrient treatments on photoacclimation of the hermatypic
 coral Stylophora pistillata (Esper) were studied. Studies on
 photoacclimation of colonies from different light regimes in the field
 were evaluated and used to design laboratory experiments. Coral colonies
 were collected in the Gulf of Eilat (Israel) from January to March 1993.
 Exterior branches of colonies from different depths (1 to 40 m)
 displayed different trends in production characteristics at reduced and
 very low levels of illumination. From 24 +/- 3% to 12 +/- 2% of
 incident surface photosynthetic active radiation (PAR(o)), zooxanthella
 population density and chlorophyll cl-fu per 10(6) zooxanthellae
 increased, a trend seen in the range of light levels optimal for coral
 growth (90 to 30% PAR(o)). The P-max of CO2 per 10(6) zooxanthellae
 decreased, while P-max of CO2 per 10(3) polyps increased, indicating an
 increase in zooxanthella population density at low light levels.
 Proliferous zooxanthella frequency (PZF, a measure of zooxanthella
 division) declined significantly at light levels &lt; 18 +/- 3% PAR(o). At
 the lowest levels of illumination (&lt; 5% PAR(o)), zooxanthella
 population density decreased, as did the PZF; chi a + c per 10(6)
 zooxanthellae was unchanged. In 28-d experiments, exterior coral
 branches from the upper surfaces of colonies from 3 m depth (65 +/- 4%
 PAR(o)) were incubated in aquaria under bright (80 to 90% PAR(o)),
 reduced (20 to 30% PAR(o)), and extremely low (2 to 4% PAR(o)) light
 intensities. At each light intensity, the corals were maintained in
 three feeding treatments: sea water (SW); ammonium enriched SW (SW + N);
 SW with Artemia salina nauplii (SW + A). An increase in P-max of CO2 per
 10(3) polyps was found in corals acclimated to reduced light (20 to 30%
 PAR,) in nutrient-enriched SW, while in SW, where the increase in
 zooxanthella population density was smaller, it did not occur. Nutrient
 enrichments (SW + N at 2 to 4% PAR(o) and SW + A at 20 to 30% PAR(o))
 increased zooxanthella population density, but had no effect on chi a +
 c per 10(6) zooxanthellae. Acclimation for 14 d to reduced (10 to 20%
 PAR(o)) and extremely low (1 to 3% PAR(o)) light intensities shifted
 C-14 photoassimilation into glycerol and other compounds (probably
 glycerides), rather than sugars. Both ammonium addition and feeding with
 Artemia salina nauplii resulted in an increase in photosynthetic
 assimilation of C-14 into amino acids. We conclude that acclimation to
 reduced light consists of two processes: an increase in photosynthetic
 pigments and in zooxanthella population density. Both processes require
 nitrogen, the increase in zooxanthella population density needing more;
 this adaptation is therefore limited in nitrogen-poor sea water.</t>
  </si>
  <si>
    <t>10uM</t>
  </si>
  <si>
    <t>zooxanthellae per polyp (population density)</t>
  </si>
  <si>
    <t>chl (a+c) ug 10^-6 zooxanthellae</t>
  </si>
  <si>
    <t>uM CO2 10^-3 per (polyp or zooxanthelllae) (photosynthesis rate)</t>
  </si>
  <si>
    <t>Marubini, F
  and Atkinson, M J</t>
  </si>
  <si>
    <t>Effects of lowered pH and elevated nitrate on coral calcification</t>
  </si>
  <si>
    <t>Both CO2 chemistry and nutrient concentrations of seawater affect coral
 calcification. The relative effects of these factors on growth of corals
 were studied using coral tips or `nubbins' of the hermatypic coral
 Porites compressa. Coral nubbins were grown over 5 wk in different
 combinations of pCO(2) (760 and 3980 mu atm), HCO3- (1670 and 1520 mu
 M), CO32- (110 and 20 mu M), and NO3- (0.42 to 5.66 mu M). The pCO(2)
 was increased and CO32- decreased by adding HCl to normal seawater; NO3-
 was increased by adding KNO3 to ambient seawater. Corals growing in
 seawater at a reduced pH of 7.2 calcified at half the rate of control
 corals at pH 8.0, indicating that coral growth is strongly dependent on
 the concentration of CO32- ions in seawater. Reduction of calcification
 from lowered pH and CO32- was greater than reduction from nitrate
 additions. Corals in low pH treatments recovered their initial
 calcification rates within 2 d of re-introduction to ambient seawater,
 indicating the effects of CO2 chemistry are immediate and reversible.
 Changes in calcification from increases in atmospheric CO2, and hence
 decreases in CO32-, may be larger than local effects from elevated
 nutrients.</t>
  </si>
  <si>
    <t>Nitrate (from potassium nitrate)</t>
  </si>
  <si>
    <t>0.4, 0.5, 1, 5 uM KNO3</t>
  </si>
  <si>
    <t>38 days</t>
  </si>
  <si>
    <t>growth rate (mg/day)</t>
  </si>
  <si>
    <t>growth rate (% of ambient)</t>
  </si>
  <si>
    <t>Muller-Parker, G
  and McCloskey, L R
  and Hoeegh-Guldberg, O
  and McAuley, P J</t>
  </si>
  <si>
    <t>Effect of ammonium enrichment on animal and algal biomass of the coral Pocillopora damicornis</t>
  </si>
  <si>
    <t>Algal and animal biomass parameters of colonies of the Pacific coral Pocillopora damicornis (Linnaeus) were measured as a function of time of exposure to elevated concentrations of seawater ammonium (20 and 50 mu M [(NH sub(4)) sub(2)]) ranging from 2 to 8 weeks. Areal concentrations of zooxanthellae, chlorophyll, and protein increased with 20 mu M ammonium addition. During the 8-week period of exposure to 20 mu M ammonium, the population density of zooxanthellae increased from 3.5 to 7.5 x 10 super(5) cells cm super(-2), chlorophyll a content of zooxanthellae increased from 5.7 to 8.6 pg, and animal protein concentration doubled (from 0.74 to 1.38 mg cm super(-2)). These data indicate that both the coral animal and the zooxanthellae respond to the addition of exogenous dissolved inorganic nitrogen provided as 20 mu M ammonium. Growth of the symbiotic association in response to the addition of 20 mu M ammonium adds further evidence to support the argument that growth of tropical symbioses is limited by the availability of nitrogen. However, the coral response is likely to depend on the concentration of ammonium provided, because the biomass parameters of corals held at 50 mu M ammonium did not change significantly with time of exposure to the added nutrient.</t>
  </si>
  <si>
    <t>20uM, 50 uM</t>
  </si>
  <si>
    <t>Density of zooxanthellae (per cm2 or per mg protein)</t>
  </si>
  <si>
    <t>pg Chl (A or C) per cell</t>
  </si>
  <si>
    <t>animal protein per cm2</t>
  </si>
  <si>
    <t>other metrics measured from the same experiment and published in Stambler et al 1994</t>
  </si>
  <si>
    <t>Ramirez, Wilson
  and Morelock, Jack</t>
  </si>
  <si>
    <t>Monitoring change in coral colonies by changing physical environments</t>
  </si>
  <si>
    <t>To determine the effect of degrading or improving water quality on coral reefs, we have set up an experiment as part of a broader investigation of coral in which we are determining the effects of sediment and nutrient stress on living coral cover. We selected sites on the shelf off Mayaguez, Puerto Rico where four sites of coral reefs are impacted by terrigenous sediment and/or nutrient influx, and one clean water site. To measure recovery of individual coral removed from stress conditions and the effect of stress conditions on healthy corals, we transplanted corals from stressed environments into the clean water environment. These transplants were onto concrete slabs to avoid local bottom effects. Coral from the clean area were also transplanted as controls. We transplanted coral from the clean environment into stressed conditions to observe the effects on these coral. Alizarin Red-S was used to mark the coral at the time of transplant. Twelve species of coral were transplanted from clear water to stressed habitats and four of these species were transplanted from stressed environments to clean water. Photographs were taken bi-monthly to observe changes. At the end of the study, growth rates were measured. The study ran for two years, showing the following effects: (1) Coral are more resistant than expected when subjected to nutrient or sediment stress, (2) The coral transplanted to environments impacted by sewage showed the most significat negative impact. (3) Few coral colonies died within the first month (transplant effect), but the rest survived showing a high success in the transplant procedure, (4) Stressed coral moved into the clean environment showed only slightly higher growth than the rest of the coral, (4) Montastraea cavernosa colonies reproduced asexually actively right after transplantation.</t>
  </si>
  <si>
    <t>sewage</t>
  </si>
  <si>
    <t>could not find on AGU wesbite even though i looked in the issue it was supposed to be in</t>
  </si>
  <si>
    <t>Hall, Emily R
  and Muller, Erinn M
  and Goulet, Tamar
  and Bellworthy, Jessica
  and Ritchie, Kimberly B
  and Fine, Maoz</t>
  </si>
  <si>
    <t>Eutrophication may compromise the resilience of the Red Sea coral Stylophora pistillata to global change</t>
  </si>
  <si>
    <t>Environmental stressors are adversely affecting coral reef ecosystems.
 There is ample evidence that scleractinian coral growth and physiology
 may be compromised by reduced pH, and elevated temperature, and that
 this is exacerbated by local environmental stressors. The Gulf of Aqaba
 is considered a coral reef refuge from acidification and warming but
 coastal development and nutrient effluent may pose a local threat. This
 study examined the effects of select forecasted environmental changes
 (acidification, warming, and increased nutrients) individually and in
 combination on the coral holobiont Stylophora pistillata from the Gulf
 of Aqaba to understand how corals in a potential global climate change
 refugia may fare in the face of local eutrophication. The results
 indicate interactions between all stressors, with elevated nutrient
 concentrations having the broadest individual and additive impacts upon
 the performance of S. pistillata. These findings highlight the
 importance of maintaining oligotrophic conditions to secure these reefs
 as potential refugia.</t>
  </si>
  <si>
    <t>nitrate, nitrite, phosphate (all together)</t>
  </si>
  <si>
    <t>(nitrate + nitrite (1 μM) + phosphate (0.0625 μM))</t>
  </si>
  <si>
    <t>Photosynthetic capacity (Fv/Fm, ETR, and NPQ)</t>
  </si>
  <si>
    <t>Rates of photosynthesis and respiration</t>
  </si>
  <si>
    <t>Chlorophyl A (ug/cell)</t>
  </si>
  <si>
    <t>total protein (mg/cm2)</t>
  </si>
  <si>
    <t>temperature experiment, then nutrient</t>
  </si>
  <si>
    <t>McGuire, Maia Patterson</t>
  </si>
  <si>
    <t>The biology of the coral Porites astreoides: Reproduction, larval settlement behavior and responses to ammonium enrichment</t>
  </si>
  <si>
    <t>Several aspects of the biology and physiology of the common Atlantic coral, Porites astreoides, were studied. Nightly larval release was quantified for each of 146 P. astreoides colonies collected over 3.5 years. Planulae were released each month over several nights centered on the new moon. The majority of larval release occurred in April and May, although smaller numbers of larvae were observed from June through as late as September. P. astreoides larvae showed no preference for texture or orientation of the surface (upper, side or lower) on which they attached. The presence of calcareous red algae increased attachment. Colonies grew from a single polyp to a maximum of 25 polyps in eight months. Planula larvae contained about four times as much lipid and had higher zooxanthellae densities per mg protein as adult tissues. About 60% of the photosynthetically-produced carbon was translocated from zooxanthellae to host tissues in both adults and larvae. It has been proposed that zooxanthellae in vivo are nitrogen-limited and that N-enrichment results in a decrease in translocation to the host and a subsequent decrease in coral calcification. This hypothesis was tested for 3 levels of ammonium enrichment (2, 5 and 10 $\mu$M) by maintaining replicate subsamples from individual colonies of Porites astreoides in unenriched (controls) and ammonium chloride-enriched seawater for up to 4 weeks. Translocation was estimated by incubating the corals in seawater containing $\sp{14}$C-labeled bicarbonate. Zooxanthellae and animal fractions were separated and radioactivity was assessed in each fraction. There were no significant differences between enriched and control corals in the 2$\mu$M experiment. At the two higher levels of enrichment, zooxanthellae densities in enriched corals were 25-30% higher than those in controls. Enriched zooxanthellae had lower C:N ratios and translocated significantly less radiolabeled carbon than controls from the same colonies. However, translocation per cm$\sp2$ was not different between enriched and control treatments. It was hypothesized that responses of planula larvae and juvenile corals to ammonium enrichment would include changes in protein content, zooxanthellae density, translocation and calcification. Unlike adult colonies, there were no measurable effects of ammonium enrichment on either larvae or recruits of P. astreoides.</t>
  </si>
  <si>
    <t>NH4</t>
  </si>
  <si>
    <t>Chl a + Chl c per zoox</t>
  </si>
  <si>
    <t xml:space="preserve">C:N </t>
  </si>
  <si>
    <t>growth (surface area)</t>
  </si>
  <si>
    <t>Y (this is the disseration because the published chapter is hard to find)</t>
  </si>
  <si>
    <t>5 weeks</t>
  </si>
  <si>
    <t>Fox, Michael Douglas</t>
  </si>
  <si>
    <t>The Trophic Ecology of Reef-Building Corals: The Influence of Resource Availability on Coral Nutrition at Multiple Scales</t>
  </si>
  <si>
    <t>Understanding the natural processes that drive resource distribution and the associated response of organisms is a principal goal in ecology. Mixotrophic organisms are particularly interesting in this regard because their fitness is linked to the resources essential for both primary producers (e.g., light and nutrients) and consumers (e.g., food). Reef-building corals are among the most widely distributed mixotrophs and form the foundation of one of the most productive and diverse marine ecosystems, coral reefs. To date, a disproportionate amount of research has focused on the role of endosymbiotic microalgae in defining coral nutrition and we have a limited understanding of how corals respond to variation in food availability through time and space. This dissertation examines how mixotrophic corals can modify their nutritional modes in accordance with resource availability at multiple spatial scales. The Southern Line Islands of Kiribati in the central Pacific Ocean span a known upwelling gradient and have distinct differences in nearshore primary production. Combining remotely sensed estimates of surface chl-a as a proxy for food availability and stable isotope analysis of a common coral species, I found that corals are more heterotrophic at more productive islands. I then extended this relationship globally by synthesizing published isotopic data on corals and found that large-scale patterns of chl-a can predict how heterotrophic corals are likely to be. I then developed a more precise method to studying coral trophic ecology at finer spatial scales. Using Œ¥13C analysis of amino acids, I found extreme trophic plasticity (0‚Äì100% contribution of heterotrophic nutrition) among conspecific corals at the scale of meters to kilometers around Palmyra Atoll. Finally, I conducted a nutrient enrichment experiment to examine the physiological responses of corals to changes in autotrophic nutrition in the absence of heterotrophic nutrition. I found that elevated nutrient concentrations have species-specific effects on coral calcification likely due to modifications in resource sharing between corals and their endosymbionts. Collectively, the results of my dissertation address a critical knowledge gap in coral biology and provide a framework to resolve the importance of heterotrophic nutrition in the persistence of coral reef ecosystems in an era of global change.</t>
  </si>
  <si>
    <t>Dissertation, but do not see chapter 3 published yet</t>
  </si>
  <si>
    <t>Nitrogen and Phosphorus</t>
  </si>
  <si>
    <t>Nitrate+nitrite: 1-6.84umol/L, Phosphate:0.56-2.24 umol/L</t>
  </si>
  <si>
    <t>skelatal growth</t>
  </si>
  <si>
    <t xml:space="preserve">calcification (surface and protein) </t>
  </si>
  <si>
    <t>symbiont density (surface area and protein)</t>
  </si>
  <si>
    <t>Fv/Fm</t>
  </si>
  <si>
    <t>total chlorophyl (surface area and symbiont)</t>
  </si>
  <si>
    <t>Marszalek, D S</t>
  </si>
  <si>
    <t>Proc. Fourth International Coral Reef Symp, 1982</t>
  </si>
  <si>
    <t>Effects of sewage effluents on reef corals.</t>
  </si>
  <si>
    <t>Ocean-outfall disposal of domestic waste in tropical areas raises questions concerning the level of prior treatment and the overall impact of the effluents on corals and other marine organisms. To resolve these issues, an experimental waste treatment plant and bioeffects laboratory was constructed at Miami, Florida, U.S.A., under government sponsorship. Preliminary results using the reef corals Montastrea cavernosa, M. annularis and Dichocoenia stokesii as test specimens indicate the nutrient loading has the most pronounded effect on reef corals. Certain treatments and effluent concentrations greatly enhance the growth of algae at the expense of the corals. Coral morbidity and mortality under those experimental conditions were apparently not directly related to effluent toxicity, but were the result of competiton with algae for space and especially light.</t>
  </si>
  <si>
    <t>no document available on ReefBase</t>
  </si>
  <si>
    <t>Kumar Chumun, Pramod
  and Estela Casareto, Beatriz
  and Higuchi, Tomihiko
  and Irikawa, Akiyuki
  and Bhagooli, Ranjeet
  and Ishikawa, Yoshio
  and Suzuki Yoshimi, Yoshimi</t>
  </si>
  <si>
    <t>Eco - Engineering</t>
  </si>
  <si>
    <t>High Nitrate Levels Exacerbate Thermal Photo-physiological Stress of Zooxanthellae in the Reef-building Coral Pocillopora damicornis</t>
  </si>
  <si>
    <t>Increase in sea surface temperature and excessive input of nutrient in reef waters, due to anthropogenic activities have been among the various factors responsible for bleaching and mortality of corals around the world. So, this study investigated the effects of elevated nitrate (NO3) concentration and temperature on the coral, Pocillopora damicornis. Coral fragments were incubated for two days at different temperatures (27¬∞C and 32¬∞C) and NO3 concentrations (‚àº0.4 ŒºM and 10 ŒºM). Following 48 hours of stress under 32¬∞C and 10 ŒºM NO3, the nubbins were moved to 27¬∞C and ambient (‚àº0.4 ŒºM) NO3 levels for 48 hours of recovery period. Maximum quantum yield (Fv /Fm) and maximum excitation pressure (Qm) at photosystem II indicated that combined effect of high temperature and high NO3 were more severe and only corals under these conditions exhibited an incomplete recovery. Furthermore, zooxanthellae density and pigment data showed that the response mechanism of these coral nubbins were different from high temperature or high NO3 stress only. Aftre the recovery phase, zooxanthellae density was higher (‚àº1.5 fold) whereas chlorophyll a per cell was lower (‚àº1.5 fold) than the control (27¬∞C and ‚àº0.4 ŒºM NO3) for combined stress of high nitrate and temperature. On the other hand, xanthophyll ratio for these nubbins was still significantly higher than the control, thus showing a possible mechanism of recovery by dissipating excess loght energy as heat. Hence, this study showed that under thermal stress, high nitrate amplifies damage to the in hospite zooxanthellae of the coral Pocillopora damicornis and recovery of the holobiont is more diffi cult after the stress.</t>
  </si>
  <si>
    <t>(~0.4 μM and 10 μM).</t>
  </si>
  <si>
    <t>2 days</t>
  </si>
  <si>
    <t>maximum excitation pressure</t>
  </si>
  <si>
    <t>chlrophyll A per cell</t>
  </si>
  <si>
    <t>changes in xanthophyll density</t>
  </si>
  <si>
    <t>temperature also manipulated, but there is nutrient only treatments</t>
  </si>
  <si>
    <t>Sorokin, Yu I</t>
  </si>
  <si>
    <t>Vestn. AN SSSR, (no. 11), 23-33, (1978)</t>
  </si>
  <si>
    <t>[Ecosystems of coral reefs]</t>
  </si>
  <si>
    <t>The paper is based on the results of investigations carried out on the reefs of some islands in the Pacific on the Great Australian Barrier Reef and at biological stations on the Hawaiian and Marshall Islands from 1968 to 1976. The role of periphyton and plankton microflora as a component of the reef ecosystem and the role of various food sources in the nutritional balance of the corals themselves were studied. The objective of the investigations was to obtain data which would help in understanding the biological mechanisms determining the unique features of the coral ecosystems such as extremely high productivity and the fact that its level is independent of the productivity of environmental waters as well as the fact that the reef structure is independent of its location. The obtained data point to the fact that coral development as a major agent of reef formation is practically not dependent on the concentration of nutrient salts in water. This conclusion seems to give the clue to the causes of high productivity and its independence of environmental water productivity. The bacterial population of the reef plays an important role in the energy relationships between the components of the reef ecosystem and in supplying it with external energy and nutrients.</t>
  </si>
  <si>
    <t>cannot find a way to access it online, maybe a book chapter</t>
  </si>
  <si>
    <t>Wooldridge, Scott A</t>
  </si>
  <si>
    <t>Water quality and coral bleaching thresholds: Formalising the linkage for the inshore reefs of the Great Barrier Reef, Australia</t>
  </si>
  <si>
    <t>The threats of wide-scale coral bleaching and reef demise associated
 with anthropogenic climate change are widely known. Here, the additional
 role of poor water quality in lowering the thermal tolerance (i.e.
 bleaching `resistance') of symbiotic reef corals is considered. In
 particular, a quantitative linkage is established between
 terrestrially-sourced dissolved inorganic nitrogen (DIN) loading and the
 upper thermal bleaching thresholds of inshore reefs on the Great Barrier
 Reef, Australia. Significantly, this biophysical linkage provides
 concrete evidence for the oft-expressed belief that improved coral reef
 management will increase the regional-scale survival prospects of corals
 reefs to global climate change. Indeed, for inshore reef areas with a
 high runoff exposure risk, it is shown that the potential benefit of
 this `local' management imperative is equivalent to similar to 2.0-2.5
 degrees C in relation to the upper thermal bleaching limit; though in
 this case, a potentially cost-prohibitive reduction in end-of-river DIN
 of &gt;50-80% would be required. An integrated socio-economic modelling
 framework is outlined that will assist future efforts to understand
 (optimise) the alternate tradeoffs that the water quality/coral
 bleaching linkage presents. Crown Copyright (c) 2008 Published by
 Elsevier Ltd. All rights reserved.</t>
  </si>
  <si>
    <t>potential review</t>
  </si>
  <si>
    <t>not a manipulative study, more like review or model</t>
  </si>
  <si>
    <t>Voss, Joshua D
  and Richardson, Laurie L</t>
  </si>
  <si>
    <t>Nutrient enrichment enhances black band disease progression in corals</t>
  </si>
  <si>
    <t>Infectious diseases are recognized as significant contributors to the
 dramatic loss of corals observed worldwide. However, the causes of
 increased coral disease prevalence and severity are not well understood.
 One potential factor is elevated nutrient concentration related to
 localized anthropogenic activities such as inadequate waste water
 treatment or terrestrial runoff. In this study the effect of nutrient
 enrichment on the progression of black band disease (BBD) was
 investigated using both in situ and laboratory experiments. Experimental
 increases in localized nutrient availability using commercial time
 release fertilizer in situ resulted in doubling of BBD progression and
 coral tissue loss in the common reef framework coral Siderastrea
 siderea. Laboratory experiments in which artificially infected S.
 siderea colonies were exposed to increased nitrate concentrations (up to
 3 mu M) demonstrated similar increases in BBD progression. These
 findings provide evidence that the impacts of this disease on coral
 populations are exacerbated by nutrient enrichment and that management
 to curtail excess nutrient loading may be important for reducing coral
 cover loss due to BBD.</t>
  </si>
  <si>
    <t>nitrate (from the fertilizer osmocote)</t>
  </si>
  <si>
    <t>3uM</t>
  </si>
  <si>
    <t>band migration</t>
  </si>
  <si>
    <t>this paper was looking at weather black band disease spread moe quickly under nutriaent enrichment</t>
  </si>
  <si>
    <t>Maher, Rebecca L
  and Rice, Mallory M
  and McMinds, Ryan
  and Burkepile, Deron E
  and Thurber, Rebecca Vega</t>
  </si>
  <si>
    <t>Multiple stressors interact primarily through antagonism to drive changes in the coral microbiome</t>
  </si>
  <si>
    <t>Perturbations in natural systems generally are the combination of
 multiple interactions among individual stressors. However, methods to
 interpret the effects of interacting stressors remain challenging and
 are biased to identifying synergies which are prioritized in
 conservation. Therefore we conducted a multiple stressor experiment (no
 stress, single, double, triple) on the coral Pocillopora meandrina to
 evaluate how its microbiome changes compositionally with increasing
 levels of perturbation. We found that effects of nutrient enrichment,
 simulated predation, and increased temperature are antagonistic, rather
 than synergistic or additive, for a variety of microbial community
 diversity measures. Importantly, high temperature and scarring alone had
 the greatest effect on changing microbial community composition and
 diversity. Using differential abundance analysis, we found that the main
 effects of stressors increased the abundance of opportunistic taxa, and
 two-way interactions among stressors acted antagonistically on this
 increase, while three-way interactions acted synergistically. These data
 suggest that: (1) multiple statistical analyses should be conducted for
 a complete assessment of microbial community dynamics, (2) for some
 statistical metrics multiple stressors do not necessarily increase the
 disruption of microbiomes over single stressors in this coral species,
 and (3) the observed stressor-induced community dysbiosis is
 characterized by a proliferation of opportunists rather than a depletion
 of a proposed coral symbiont of the genus Endozoicomonas.</t>
  </si>
  <si>
    <t>south pacific</t>
  </si>
  <si>
    <t>nitrate, ammonium</t>
  </si>
  <si>
    <t>4uM</t>
  </si>
  <si>
    <t>Simpsons index</t>
  </si>
  <si>
    <t>weighted unifrac between group distances</t>
  </si>
  <si>
    <t>differential abundance of OTUs</t>
  </si>
  <si>
    <t xml:space="preserve">this paper focused on the changes in the microbal community and may be hard to comapre to others.   </t>
  </si>
  <si>
    <t>Hoegh-Guldberg, Ove
  and Smith, G Jason</t>
  </si>
  <si>
    <t>Marine Ecology Progress Series</t>
  </si>
  <si>
    <t>Influence of the population density of zooxanthellae and supply of ammonium on the biomass and metabolic characteristics of the reef corals Seriatopora hystrix and Stylophora pistillata</t>
  </si>
  <si>
    <t>[In May 1987, the population density of zooxanthellae in the reef coral Seriatopora hystrix around Lizard Island (Great Barrier Reef) varied within and between colonies. This naturally occurring variability made it possible to examine the effect of the population density of zooxanthellae on the physiological characteristics of S. hystrix and its zooxanthellae. As the population density of zooxanthellae increased, the chlorophyll a content and maximum rate of photosynthesis of the zooxanthellae decreased. Phytoplankton studies suggest that cellular chlorophyll content will increase if cells are selfshaded or will decrease if cells are nitrogen-limited. To test the hypothesis that zooxanthellae in S. hystrix and Stylophora pistillata are nitrogen-limited at their highest population densities, colonies of S. hystrix and S. pistillata with high densities of zooxanthellae were incubated in aquaria to which ammonium (ca 10 to 40ŒºM) was added at regular intervals. After 3wk, the population density, chlorophyll a content and maximum rate of photosynthesis of the zooxanthellae had significantly increased, indicating that the biomass of zooxanthellae in reef corals can be limited by the availability of inorganic nitrogen to the association.]</t>
  </si>
  <si>
    <t>duplicate called Hoegh-Guldberg-and-Smith_1989_Influence-of-the-population.pdf</t>
  </si>
  <si>
    <t>extracted above</t>
  </si>
  <si>
    <t>Tanaka, Yasuaki
  and Iguchi, Akira
  and Inoue, Mayuri
  and Mori, Chiharu
  and Sakai, Kazuhiko
  and Suzuki, Atsushi
  and Kawahata, Hodaka
  and Nakamura, Takashi</t>
  </si>
  <si>
    <t>Microscopic observation of symbiotic and aposymbiotic juvenile corals in nutrient-enriched seawater</t>
  </si>
  <si>
    <t>Symbiotic and aposymbiotic juvenile corals, which were grown in the
 laboratory from the gametes of the scleractinian coral Acropora
 digitifera and had settled down onto plastic culture plates, were
 observed with a microscope under different nutrient conditions. The
 symbiotic corals successfully removed the surrounding benthic microalgae
 (BMA), whereas the aposymbiotic corals were in close physical contact
 with BMA. The areal growth rate of the symbiotic corals was
 significantly higher than that of the aposymbiotic corals. The addition
 of nutrients to the culture seawater increased the chlorophyll a content
 in the symbiotic coral polyps and enhanced the growth of some of the
 symbiotic corals, however the average growth rate was not significantly
 affected, most likely because of the competition with BMA. The
 comparison between the symbiotic and aposymbiotic juvenile corals showed
 that the establishment of a symbiotic association could be imperative
 for post-settlement juvenile corals to survive in high-nutrient
 seawater. (C) 2012 Elsevier Ltd. All rights reserved.</t>
  </si>
  <si>
    <t>8.8uM/L  NO3-, 0.6uM/L phosphate</t>
  </si>
  <si>
    <t>skeletal weight (ug)</t>
  </si>
  <si>
    <t>grpwth rate (%/day)</t>
  </si>
  <si>
    <t>larval mortality</t>
  </si>
  <si>
    <t>aposymbiotic and symbiotic juveniles used</t>
  </si>
  <si>
    <t>Snidvongs, A
  and Kinzie, R A I I I</t>
  </si>
  <si>
    <t>Bulletin of Marine Science. 1987.</t>
  </si>
  <si>
    <t>Effect of nutrients addition on reef coral Pocilliopora damicornis .</t>
  </si>
  <si>
    <t>Colonies of Pocillopora damicornis were exposed to four different ratios of dissolved N:P for two months. Atomic ratio of organic carbon: total nitrogen: total phosphorus in the coral tissue, zooxanthellae and skeleton was determined before and after the experiment. The results point out the effect of nutrients on coral-algal symbiosis and may be extrapolated to the natural systems where coral reefs may undergo eutrophication.</t>
  </si>
  <si>
    <t>DIC (pCO2 403 μatm/ pHTotal 8.2 and 996 μatm/pHTotal 7.8) and DOC (added as Glucose 0 and 294 μmol L-1, background DOC concentration of 83 μmol L-1)</t>
  </si>
  <si>
    <t>Aquatic toxicology (Amsterdam, Netherlands)</t>
  </si>
  <si>
    <t>Enhancement of coral calcification via the interplay of nickel and urease.</t>
  </si>
  <si>
    <t>Corals are the main reef builders through the formation of calcium carbonate skeletons. In recent decades, coral calcification has however been impacted by many global (climate change) and local stressors (such as destructive fishing practices and changes in water quality). In this particular context, it is crucial to identify and characterize the various factors that promote coral calcification. We thus performed the first investigation of the effect of nickel and urea enrichment on the calcification rates of three coral species. These two factors may indeed interact with calcification through the activity of urease, which catalyzes the hydrolysis of urea to produce inorganic carbon and ammonia that are involved in the calcification process. Experiments were performed with the asymbiotic coral Dendrophyllia arbuscula and, to further assess if urea and/or nickel has an indirect link with calcification through photosynthesis, results were compared with those obtained with two symbiotic corals, Acropora muricata and Pocillopora damicornis, for which we also measured photosynthetic rates. Ambient and enriched nickel (0.12 and 3.50‚ÄØŒºg‚ÄØL -1 ) combined with ambient and enriched urea concentrations (0.26 and 5.52‚ÄØŒºmol‚ÄØL -1 ) were tested during 4 weeks in aquaria. We demonstrate in the study that a nickel enrichment alone or combined with a urea enrichment strongly stimulated urea uptake rates of the three tested species. In addition, this enhancement of urea uptake and hydrolysis significantly increased the long-term calcification rates (i.e. growth) of the three coral species investigated, inducing a 1.49-fold to 1.64-fold increase, respectively for D. arbuscula and P. damicornis. Since calcification was greatly enhanced by nickel in the asymbiotic coral species - i.e. in absence of photosynthesis - we concluded that the effect of increased urease activity on calcification was mainly direct. According to our results, it can be assumed that corals in some fringing reefs, benefiting from seawater enriched in nickel may have advantages and might be able to use urea more effectively as a carbon and nitrogen source. It can also be suggested that urea, for which hotspots are regularly measured in reef waters may alleviate the negative consequences of thermal stress on corals. Copyright ¬© 2018 Elsevier B.V. All rights reserved.</t>
  </si>
  <si>
    <t>(0.26 and 5.52 μmol L−1</t>
  </si>
  <si>
    <t>Fv/Fm, rETR</t>
  </si>
  <si>
    <t>growth rate</t>
  </si>
  <si>
    <t>symbiodinium density</t>
  </si>
  <si>
    <t>chlrophyll concentration</t>
  </si>
  <si>
    <t>also added nickel</t>
  </si>
  <si>
    <t>Meyer, Friedrich W
  and Vogel, Nikolas
  and Diele, Karen
  and Kunzmann, Andreas
  and Uthicke, Sven
  and Wild, Christian</t>
  </si>
  <si>
    <t>Effects of High Dissolved Inorganic and Organic Carbon Availability on the Physiology of the Hard Coral Acropora millepora from the Great Barrier Reef</t>
  </si>
  <si>
    <t>Coral reefs are facing major global and local threats due to climate
 change-induced increases in dissolved inorganic carbon (DIC) and because
 of land-derived increases in organic and inorganic nutrients. Recent
 research revealed that high availability of labile dissolved organic
 carbon (DOC) negatively affects scleractinian corals. Studies on the
 interplay of these factors, however, are lacking, but urgently needed to
 understand coral reef functioning under present and near future
 conditions. This experimental study investigated the individual and
 combined effects of ambient and high DIC (pCO(2) 403 mu atm/pH(Total)
 8.2 and 996 mu atm/pH(Total) 7.8) and DOC (added as Glucose 0 and 294 mu
 mol L-1, background DOC concentration of 83 mu mol L-1) availability on
 the physiology (net and gross photosynthesis, respiration, dark and
 light calcification, and growth) of the scleractinian coral Acropora
 millepora (Ehrenberg, 1834) from the Great Barrier Reef over a 16 day
 interval. High DIC availability did not affect photosynthesis,
 respiration and light calcification, but significantly reduced dark
 calcification and growth by 50 and 23%, respectively. High DOC
 availability reduced net and gross photosynthesis by 51% and 39%,
 respectively, but did not affect respiration. DOC addition did not
 influence calcification, but significantly increased growth by 42%.
 Combination of high DIC and high DOC availability did not affect
 photosynthesis, light calcification, respiration or growth, but
 significantly decreased dark calcification when compared to both
 controls and DIC treatments. On the ecosystem level, high DIC
 concentrations may lead to reduced accretion and growth of reefs
 dominated by Acropora that under elevated DOC concentrations will likely
 exhibit reduced primary production rates, ultimately leading to loss of
 hard substrate and reef erosion. It is therefore important to consider
 the potential impacts of elevated DOC and DIC simultaneously to assess
 real world scenarios, as multiple rather than single factors influence
 key physiological processes in coral reefs.</t>
  </si>
  <si>
    <t>DIC, DOC</t>
  </si>
  <si>
    <t>DIC (pCO2 403 μatm/ pHTotal 8.2 and 996 μatm/pHTotal 7.8) and DOC (added as Glucose 0 and 294 μmol L-1, background</t>
  </si>
  <si>
    <t>16 days</t>
  </si>
  <si>
    <t>growth (%)</t>
  </si>
  <si>
    <t>net, gross photosynthesis</t>
  </si>
  <si>
    <t>chlorophyll content</t>
  </si>
  <si>
    <t>protein content</t>
  </si>
  <si>
    <t>Stambler, N
  and Cox, E F
  and Vago, R</t>
  </si>
  <si>
    <t>Effect of ammonium enrichment on respiration, zooxanthellar densities, and pigment concentrations in two species in Hawaiian corals</t>
  </si>
  <si>
    <t>Small branch tips or 'nubbins' of two species of Hawaiian corals, Pocillopora damicornis (Linnaeus) and Montipora verrucosa Vaughan, ( mu M), ambient () 2 mu M), and two enriched (20 mu M and 50 mu M) in microcosm tanks. Nubbins represent replicates of a single coral colony. We examined the effect of ammonium enrichment on zooxanthellar densities, pigment concentrations, and respiration rates of the nubbins. Nubbins of both P. damicornis and M. verrucosa showed a trend of increased pigment concentration with elevated ammonium concentration. Pocillopora damicornis increased from 9.3 mu g chlorophyll a cm super(-2) in the ammonium-stripped treatment to 24.8 mu g cm super(-2) in the 50- mu M ammonium treatment. Similarly, M. verrucosa increased from 1.9 to 19.4 mu g chlorophyll a cm super(-2). There were no significant differences in algal densities, pigment concentrations per cell, pigment ratios, or respiration rates.</t>
  </si>
  <si>
    <t>2,20,50 uM</t>
  </si>
  <si>
    <t>algal density</t>
  </si>
  <si>
    <t>chla, chl c per cell</t>
  </si>
  <si>
    <t>Tanaka, Yasuaki
  and Iguchi, Akira
  and Nishida, Kozue
  and Inoue, Mayuri
  and Nakamura, Takashi
  and Suzuki, Atsushi
  and Sakai, Kazuhiko</t>
  </si>
  <si>
    <t>LIMNOLOGY AND OCEANOGRAPHY</t>
  </si>
  <si>
    <t>Nutrient availability affects the response of juvenile corals and the endosymbionts to ocean acidification</t>
  </si>
  <si>
    <t>The interactive effects of nutrient availability and ocean acidification
 on coral calcification were investigated using post-settlement juvenile
 corals of Acropora digitifera cultured in nutrient-sufficient or
 nutrient-depleted seawater for 4 d and then exposed to seawater with
 different partial pressure of carbon dioxide (P-CO2) conditions (38.8 or
 92.5 Pa) for 10 d. After the nutrient pretreatment, corals in the high
 nutrient condition (HN corals) had a significantly higher abundance of
 endosymbiotic algae than did those in the low nutrient condition (LN
 corals). The high abundance of endosymbionts in HN corals was reduced as
 a result of subsequent seawater acidification, and the chlorophyll a per
 algal cell increased. The photosynthetic oxygen production rate by
 endosymbionts was enhanced by the acidified seawater regardless of the
 nutrient treatment, indicating that the reduction in endosymbiont
 density in HN corals due to acidification was compensated for by the
 increase in chlorophyll a per cell. Though the photosynthetic rate
 increased in the acidified conditions for both LN and HN corals, the
 calcification rate significantly decreased for LN corals but not for HN
 corals. The acquisition of nutrients from seawater, rather than the
 increase in alkalinity caused by photosynthesis, might effectively
 alleviate the negative response of coral calcification to seawater
 acidification, suggesting that the response of corals and their
 endosymbionts to ocean acidification can be influenced by nutrient
 conditions.</t>
  </si>
  <si>
    <t xml:space="preserve">NO3-, PO43-, </t>
  </si>
  <si>
    <t>3.55uM, 0.22uM</t>
  </si>
  <si>
    <t>7 days</t>
  </si>
  <si>
    <t>Chl a per cell</t>
  </si>
  <si>
    <t>chl a density</t>
  </si>
  <si>
    <t>endosymbiont density</t>
  </si>
  <si>
    <t>O2 production</t>
  </si>
  <si>
    <t>calcifiction rate</t>
  </si>
  <si>
    <t xml:space="preserve">second part of experiment had to pCO2 treatments </t>
  </si>
  <si>
    <t>Holcomb, M
  and Cohen, A L
  and McCorkle, D C</t>
  </si>
  <si>
    <t>Biogeosciences</t>
  </si>
  <si>
    <t>An investigation of the calcification response of the scleractinian coral Astrangia poculata to elevated pCO2 and the effects of nutrients, zooxanthellae and gender</t>
  </si>
  <si>
    <t>The effects of nutrients and pCO sub(2) on zooxanthellate and azooxanthellate colonies of the temperate scleractinian coral Astrangia poculata (Ellis and Solander, 1786) were investigated at two different temperatures (16 degree C and 24 degree C). Corals exposed to elevated pCO sub(2) tended to have lower relative calcification rates, as estimated from changes in buoyant weights. Experimental nutrient enrichments had no significant effect nor did there appear to be any interaction between pCO sub(2) and nutrients. Elevated pCO sub(2) appeared to have a similar effect on coral calcification whether zooxanthellae were present or absent at 16 degree C. However, at 24 degree C, the interpretation of the results is complicated by a significant interaction between gender and pCO sub(2) for spawning corals. At 16 degree C, gamete release was not observed, and no gender differences in calcification rates were observed - female and male corals showed similar reductions in calcification rates in response to elevated CO sub(2) (15% and 19% respectively). Corals grown at 24 degree C spawned repeatedly and male and female corals exhibited two different growth rate patterns - female corals grown at 24 degree C and exposed to CO sub(2) had calcification rates 39% lower than females grown at ambient CO sub(2), while males showed a non-significant decline of 5% under elevated CO sub(2). The increased sensitivity of females to elevated pCO sub(2) may reflect a greater investment of energy in reproduction (egg production) relative to males (sperm production). These results suggest that both gender and spawning are important factors in determining the sensitivity of corals to ocean acidification, and considering these factors in future research may be critical to predicting how the population structures of marine calcifiers will change in response to ocean acidification.</t>
  </si>
  <si>
    <t>pCO2</t>
  </si>
  <si>
    <t>used a coldwater coral</t>
  </si>
  <si>
    <t>Marubini, Francesca
  and Thake, Brenda</t>
  </si>
  <si>
    <t>Bicarbonate Addition Promotes Coral Growth</t>
  </si>
  <si>
    <t>[The addition of 2 mM bicarbonate to aquaria containing tropical ocean water and branches of Porites porites caused a doubling of the skeletal growth rate of the coral. Nitrate or ammonium addition (20 ŒºM) to oligotrophic sea-water caused a significant reduction in coral growth, but when seawater containing the extra bicarbonate was supplemented with combined nitrogen, no depression of the higher growth rate was evident. We infer that (1) the present dissolved inorganic carbon (DIC) content of the ocean limits coral growth, (2) this limitation is exacerbated by nitrate and ammonium, and (3) adding DIC increases coral calcification rates and confers protection against nutrient enrichment.]</t>
  </si>
  <si>
    <t>ammonia,nitrogen</t>
  </si>
  <si>
    <t>nitrate, ammonium, DIC</t>
  </si>
  <si>
    <t xml:space="preserve">20uM, ammonium and nitrate, 2uM DIC </t>
  </si>
  <si>
    <t>chlorophyl content</t>
  </si>
  <si>
    <t>Samlansin, Kittiya
  and Chawakitchareon, Petchporn
  and Rungsupa, Sompop</t>
  </si>
  <si>
    <t>INTERNATIONAL TRANSACTION JOURNAL OF ENGINEERING MANAGEMENT &amp; APPLIED SCIENCES &amp; TECHNOLOGIES</t>
  </si>
  <si>
    <t>EFFECTS OF SALINITY AND NITRATE ON CORAL HEALTH LEVELS: A CASE STUDY OF HUMP CORAL (Porites sp.)</t>
  </si>
  <si>
    <t>This research focused on the effect of salinity and nitrate on coral
 health levels in hump coral (Porites sp.). The corals incubated under
 salinity vary in 15, 20, 25, and 30 psu, and nitrate vary in 5, 20, 60,
 and 100 mu g-N/l with triplicate experiments. The experimental results
 showed that the range of salinity in 20, 25 and 30 psu at 120 hours was
 unable to calculate LC50 (Lethal Concentration) because of insufficient
 in motility percentage. However, the results showed that 15 psu of
 salinity at 120 hours was able to calculate LC50 using Probit analysis.
 LC50 in 15 psu of salinity at 120 hours was equally to 105.40 mu g-N/l.
 The loss of Zooxanthellae from coral tissues could observe by the change
 in color as coral slowly turning into paling color but there were no
 releasing mucus and tissue damage as tissue sloughed-off observed in any
 treatments in this study because of the highly tolerant to reduced
 salinity and high nitrate in Porites sp. The experimental results showed
 that the corals incubated under separately high nitrate or reduced
 salinity treatment indicated an increased amount of loss of
 Zooxanthellae. Then, the combination of salinity and nitrate exposure in
 coral can create more stressful conditions and adversely affect coral
 health status than exposure to salinity or nitrate alone.
 Disciplinary: Environmental Science and Engineering, Marine Sciences.
 (C) 2020 INT TRANS J ENG MANAG SCI TECH.</t>
  </si>
  <si>
    <t xml:space="preserve">Indian </t>
  </si>
  <si>
    <t>5, 20, 60, and 100 μg-N/l</t>
  </si>
  <si>
    <t>5 days</t>
  </si>
  <si>
    <t>Health status % (used a color card)</t>
  </si>
  <si>
    <t>mortality %</t>
  </si>
  <si>
    <t>zooxanthellae density (cells/L)</t>
  </si>
  <si>
    <t>Tanaka, Y
  and Miyajima, T
  and Koike, I
  and Hayashibara, T
  and Ogawa, H</t>
  </si>
  <si>
    <t>[np]. 2008.</t>
  </si>
  <si>
    <t>EFFECTS OF NUTRIENT ENRICHMENT ON RELEASE OF DISSOLVED AND PARTICULATE ORGANIC MATTAR FROM REEF-BUILDING CORALS</t>
  </si>
  <si>
    <t>Coral branches of Acropora pulchra were incubated in nutrient-enriched seawater (5 ¬µmol l super(-1) nitrate, 0.3 ¬µmol l super(-1) phosphate) for 1-22 d, and effects of the nutrient enrichment on organic matter release from the corals have been investigated. Release rates of dissolved and particulate organic matter (DOM and POM) were measured by bottle incubations in gently stirred seawater for 5 h. The results have shown that the nutrient enrichment enhanced POM release rates per unit surface area of the corals at daytime, while the effect was not found for DOM. Symbiotic algal cells released from the host accounted for only 10% of the released POM, but release rates of chl a were significantly correlated with those of the bulk POM . These suggest that symbiotic algae and other POM such as coral mucus were simultaneously released as a result of the nutrient enrichment. Inorganic nutrients have been considered to enhance symbiotic algal photosynthesis and conversely reduce coral calcification. This study has suggested that the imbalance between the two processes could be alleviated by POM release to the ambient seawater, rather than DOM.</t>
  </si>
  <si>
    <t>Carbon, Nitrogen</t>
  </si>
  <si>
    <t>63-93 μmol C L−1 and 4.9-6.7 μmol N L−1</t>
  </si>
  <si>
    <t>atom % excess</t>
  </si>
  <si>
    <t>DOC accumulation</t>
  </si>
  <si>
    <t>DON accumulation</t>
  </si>
  <si>
    <t>Muscatine, L
  and Ferrier-Pages, C
  and Blackburn, A
  and Gates, R D
  and Baghdasarian, G
  and Allemand, D</t>
  </si>
  <si>
    <t>Cell specific density of symbiotic dinoflagellates in tropical anthozoans</t>
  </si>
  <si>
    <t>Symbiotic dinoflagellates are abundant in the endoderm cells of tropical
 marine anthozoans, but the cell-specific density (CSD) of symbionts has
 not yet been investigated. In this study we used mechanical and
 enzymatic methods of maceration, and staining with substrate-specific
 fluorochromes, to observe a large number of individual host cells from
 33 species of tropical anthozoans collected in Florida, Hawaii and
 Jamaica or cultured in Monaco. In the majority of species, most of the
 host cells contained a single algal cell (singlet). Host cells with two
 or more (up to six) algae were much less abundant. The average CSD for
 the 33 species was 1.54 +/- 0.30 (range 1.11 to 2.19). Singlets arranged
 in a monolayer can account for the areal density of algae observed in
 many anthozoans. The dinoflagellates occupy most of the interior of
 macerated host cells, leaving the host cytoplasm and cell membrane as a
 thin outer layer, often unresolvable by light microscopy. This spatial
 arrangement may favor diffusion and transport of CO(2), bicarbonate
 ions, and nutrients from the environment to the algae. The effect of
 nutrient enrichment on CSD was determined by exposing eleven species to
 chronically elevated levels of ammonium-N. After four weeks all species
 exhibited a dramatic increase in algal mitotic index and CSD. The
 potential consequences of environmentally induced increases in CSD in
 tropical anthozoans are discussed in terms of the decreased
 cell-specific photosynthesis (CO(2) limitation) and decreased rates of
 calcification observed in other studies.</t>
  </si>
  <si>
    <t>Atlantic, pacific, Indian</t>
  </si>
  <si>
    <t>algae per cell</t>
  </si>
  <si>
    <t>they used many species, not all corals. graphs will be hard to extract from becasue they are 3D</t>
  </si>
  <si>
    <t>Rice, Mallory M
  and Maher, Rebecca L
  and Thurber, Rebecca Vega
  and Burkepile, Deron E</t>
  </si>
  <si>
    <t>PEERJ</t>
  </si>
  <si>
    <t>Different nitrogen sources speed recovery from corallivory and uniquely alter the microbiome of a reef-building coral</t>
  </si>
  <si>
    <t>Corals are in decline worldwide due to local anthropogenic stressors,
 such as nutrient loading, and global stressors, such as ocean warming.
 Anthropogenic nutrient loading, which is often rich in nitrate, inhibits
 coral growth and worsens corals' response to warming while natural
 sources of nitrogen, such as ammonium from fish excretion, promotes
 coral growth. Although the effects of nutrient loading and ocean warming
 have been well-studied, it remains unclear how these factors may
 interact with biotic processes, such as corallivory, to alter coral
 health and the coral microbiome. This study examined how nitrate vs.
 ammonium enrichment altered the effects of increased seawater
 temperature and simulated parrotfish corallivory on the health of
 Pocillopora meandrina and its microbial community. We tested the effects
 of nitrogen source on the response to corallivory under contrasting
 temperatures (control: 26 degrees C, warming: 29 degrees C) in a
 factorial mesocosm experiment in Moorea, French Polynesia. Corals were
 able to maintain growth rates despite simultaneous stressors. Seawater
 warming suppressed wound healing rates by nearly 66%. However, both
 ammonium and nitrate enrichment counteracted the effect of higher
 temperatures on would healing rates. Elevated seawater temperature and
 ammonium enrichment independently increased Symbiodiniaceae densities
 relative to controls, yet there was no effect of nitrate enrichment on
 algal symbiont densities. Microbiome variability increased with the
 addition of nitrate or ammonium. Moreover, microbial indicator analysis
 showed that Desulfovibrionaceae Operational taxonomic units (OTUs) are
 indicators of exclusively temperature stress while Rhodobacteraceae and
 Saprospiraceae OTUs were indicators of high temperature, wounding, and
 nitrogen enrichment. Overall, our results suggest that nitrogen source
 may not alter the response of the coral host to simultaneous stressors,
 but that the associated microbial community may be distinct depending on
 the source of enrichment.</t>
  </si>
  <si>
    <t>nut x temp,ammonia,nitrogen</t>
  </si>
  <si>
    <t>4 μM NO−3 or 4 μM NH4+</t>
  </si>
  <si>
    <t>growth (mg/cm2/day)</t>
  </si>
  <si>
    <t>healing rate (mm2 per day)</t>
  </si>
  <si>
    <t>symbiont density (cells per cm2)</t>
  </si>
  <si>
    <t>also looked at microbial diversity</t>
  </si>
  <si>
    <t>Bongiorni, L
  and Shafir, S
  and Rinkevich, B</t>
  </si>
  <si>
    <t>Effects of particulate matter released by a fish farm (Eilat, Red Sea) on survival and growth of Stylophora pistillata coral nubbins</t>
  </si>
  <si>
    <t>This field study aims to determine whether increased levels of
 organically enriched particulate matter released by net pen fish farms
 (Eilat, Red Sea) would affect the growth of nubbins taken from the
 branching coral Stylophora pistillata. We followed the survival and
 growth of 1322 nubbins pruned from five colonies that were transplanted
 at a depth of 6 in in the vicinity of the fish cages and in a reference
 site, in front of the Interuniversity Institute (IUI). Nubbins were
 attached on U-shaped PVC plates in three orientations (up, vertical and
 down positions). After 50 days, survival was high in both localities and
 no difference was recorded between the spatial orientations. At the fish
 farm, however, burial of the nubbin's lateral growths and partial
 coverage of nubbins by settled particulate matter resulted in
 significant reduction of the lateral growth rates of nubbins settled in
 the up position as compared to the reference site. On the other hand,
 faster growth rates were recorded in the vertical set of nubbins at the
 fish farm when compared with the IUI site. These results strengthen the
 conclusion that physical effects, rather than nutrient enrichment, may
 constitute the main cause of stress for minute coral fragments
 (resembling coral recruits) growing near the vicinity of a fish farm.
 (C) 2003 Elsevier Ltd. All rights reserved.</t>
  </si>
  <si>
    <t>fish farm effluent</t>
  </si>
  <si>
    <t>0.003–0.277 uM nitrite, 0.065–1.058 uM nitrate, 0.028–0.44 uM phosphate and 0.089–2.5 uM ammonia</t>
  </si>
  <si>
    <t>50 days</t>
  </si>
  <si>
    <t>growth rate (mm per day)</t>
  </si>
  <si>
    <t>survival %</t>
  </si>
  <si>
    <t>nubbins put at control site and near fish farm, many factors other than nutrients</t>
  </si>
  <si>
    <t>Nordemar, I
  and Nystrom, M
  and Dizon, R</t>
  </si>
  <si>
    <t>Effects of elevated seawater temperature and nitrate enrichment on the branching coral Porites cylindrica in the absence of particulate food</t>
  </si>
  <si>
    <t>Compounded disturbances are becoming increasingly common on coral reefs.
 Impacts of global warming, which is generally perceived as the most
 serious threat to coral reefs today, often coincide with various common
 anthropogenic disturbances, such as pollution and overharvesting. To
 better evaluate the impact of global warming, interactions between
 elevated temperature and background disturbance should be investigated.
 In this study, the physiological response of the reef-building coral
 Porites cylindrica was investigated, when exposed to enrichment of
 dissolved inorganic nitrate (+ 15 muM for 14 days) and elevated seawater
 temperature ( + 2 C for 48 h), in the absence of particulate food. It
 was shown that P. cvlindrica was able to tolerate the temperature
 exposure without losing symbiotic microalgae or chlorophyll pigments,
 although the photosynthetic capacity was affected. Nitrate enrichment
 significantly reduced primary production rate, although zooxanthella
 population density and chlorophyll concentrations were not affected. The
 combination of elevated temperature and nitrate enrichment produced an
 even more pronounced reduction of the production rate. Since coral
 respiration rate remained unaffected by the treatments, this implies
 that the corals were unable to acclimate to impaired photosynthesis.
 However, there was no indication of subsequently reduced tissue growth
 or increased host catabolism based on tissue biomass measurements. On
 the other hand, all corals, including controls, lost tissue biomass
 during the exposure, suggesting a dependence on particulate food. Our
 results imply that corals on nutrient-exposed reefs may be more stressed
 during periods of elevated temperature, compared to corals in more
 pristine areas.</t>
  </si>
  <si>
    <t>Nitrate</t>
  </si>
  <si>
    <t>15 uM</t>
  </si>
  <si>
    <t>tissue biomass content</t>
  </si>
  <si>
    <t>gross primary production rate</t>
  </si>
  <si>
    <t>Rocker, Melissa M
  and Kenkel, Carly D
  and Francis, David S
  and Willis, Bette L
  and Bay, Line K</t>
  </si>
  <si>
    <t>Plasticity in gene expression and fatty acid profiles of Acropora tenuis reciprocally transplanted between two water quality regimes in the central Great Barrier Reef, Australia</t>
  </si>
  <si>
    <t>To investigate plasticity in biochemical and physiological health
 attributes of corals, identical colony fragments of the coral Acropora
 tenuis, from two inshore populations, were exposed to native and novel
 environmental regimes. Variation in global gene expression (GE) and
 lipid and fatty acid (FA) composition of surviving colony fragments were
 quantified after four months. Major FA classes, with the exception of
 short-chain (C18) polyunsaturated fatty acids (PUFA), decreased in
 concentration when coral fragments were exposed to lower water quality
 regardless of their source population. In contrast, a strong effect of
 source population was detected in the GE profiles of all coral fragments
 and was enriched with genes associated with translation, ribosome
 biogenesis and ribosome cellular components. One cluster of co-expressed
 genes positively correlated with multiple individual FA and included
 genes involved in developmental processes and cellular pathways. This
 study demonstrates the strong influence of a source effect defining gene
 expression relating to basic biological functions, including
 biosynthetic processing, translation and ribosome biogenesis. However,
 there is plasticity in FA composition and specific genes relating to
 elevated health and immunity, which can respond to changes in
 environmental conditions. These findings suggest hope for future corals,
 if we can reduce anthropogenic water quality stressors.</t>
  </si>
  <si>
    <t>water quality</t>
  </si>
  <si>
    <t>transplant experiment, nutrients not manipulated</t>
  </si>
  <si>
    <t>Wiedenmann, Joerg
  and D'Angelo, Cecilia
  and Smith, Edward G
  and Hunt, Alan N
  and Legiret, Francois-Eric
  and Postle, Anthony D
  and Achterberg, Eric P</t>
  </si>
  <si>
    <t>NATURE CLIMATE CHANGE</t>
  </si>
  <si>
    <t>Nutrient enrichment can increase the susceptibility of reef corals to bleaching</t>
  </si>
  <si>
    <t>Mass coral bleaching, resulting from the breakdown of coral-algal
 symbiosis has been identified as the most severe threat to coral reef
 survival on a global scale(1). Regionally, nutrient enrichment of reef
 waters is often associated with a significant loss of coral cover and
 diversity(2). Recently, increased dissolved inorganic nitrogen
 concentrations have been linked to a reduction of the temperature
 threshold of coral bleaching(3), a phenomenon for which no mechanistic
 explanation is available. Here we show that increased levels of
 dissolved inorganic nitrogen in combination with limited phosphate
 concentrations result in an increased susceptibility of corals to
 temperature- and light-induced bleaching. Mass spectrometric analyses of
 the algal lipidome revealed a marked accumulation of sulpholipids under
 these conditions. Together with increased phosphatase activities, this
 change indicates that the imbalanced supply of dissolved inorganic
 nitrogen results in phosphate starvation of the symbiotic algae. Based
 on these findings we introduce a conceptual model that links
 unfavourable ratios of dissolved inorganic nutrients in the water column
 with established mechanisms of coral bleaching. Notably, this model
 improves the understanding of the detrimental effects of coastal
 nutrient enrichment on coral reefs, which is urgently required to
 support knowledge-based management strategies to mitigate the effects of
 climate change.</t>
  </si>
  <si>
    <t>DIN, Phosphate</t>
  </si>
  <si>
    <t>DIN ∼ 0.7 - 6.5 μM/phosphate ∼0.006 - 0.3 μM</t>
  </si>
  <si>
    <t>12 weeks</t>
  </si>
  <si>
    <t>zooxanthellae density (cells/cm2)</t>
  </si>
  <si>
    <t>phosphatase activity</t>
  </si>
  <si>
    <t>materials and methods in supplementary material</t>
  </si>
  <si>
    <t>Garren, Melissa Sara</t>
  </si>
  <si>
    <t>Dissertation Abstracts International. Vol. 72, no. 10, suppl. B, 100 p. 2011.</t>
  </si>
  <si>
    <t>Microbial Responses and Coral Reef Resilience to Organic Matter Inputs.</t>
  </si>
  <si>
    <t>Little attention has been given to the small-scale mechanisms relevant to microbial processes that determine the resilience of individual corals to the stress of organic matter (OM) inputs. Such mechanisms may be a critical link for predicting larger scale patterns of reef resilience. The research presented here aims to develop methods necessary to elucidate these processes and to explore the in situ responses of microbial assemblages on coral reefs experiencing persistent OM enrichment. A new method using trypsinization of coral mucus before staining for epifluorescence microscopy is described. It is then applied to a coral reef ecosystem influenced by sewage effluent to discover that corals exposed to effluent had the same number of bacteria present as reference corals; however, the size structure of the community was significantly different. Investigating the responses of microbial communities (from both the water column and corals) to OM inputs from coastal milkfish (Chanos chanos ) pens, we found that the percentage of the water bacterial community attached to particles increased by more than 50-fold near the pens. This suggested a physiological or life-strategy change may be induced by such enrichment. A clonally replicated coral transplantation experiment examined the response of naiuve coral-associated bacterial communities to high and low levels of pen effluent exposure. We found that the communities on corals exposed to high levels of effluent had drastically altered community compositions after five days and the abundance of bacteria in the coral mucus-tissue slurries were ~100-fold higher controls at low effluent and reference sites. We also observed a surprising resilience of these communities in that their composition and total abundance recovered by day 22. A combination of novel imaging technology (high speed laser scanning confocal microscopy on live coral) and controlled aquaria experiments were developed and used to investigate a microscale mechanism by which such resilience may occur: that corals may release ('shed') bacteria into the surrounding water as a mechanism for controlling bacterial abundance on their surface. We observed this phenomenon in real time, and quantified an increase in the rate at which corals shed bacteria as a response to OM enrichment.</t>
  </si>
  <si>
    <t>Y, published chapter is Garren-et-al_2008</t>
  </si>
  <si>
    <t>Bucher, Daniel J
  and Harrison, Peter L</t>
  </si>
  <si>
    <t>FRONTIERS IN MARINE SCIENCE</t>
  </si>
  <si>
    <t>Changes in Radial Polyp Tissues of Acropora Longicyathus After Long-Term Exposure to Experimentally Elevated Nutrient Concentrations</t>
  </si>
  <si>
    <t>Coral tissues control growth and calcification processes that ultimately
 build coral reefs but relatively little information is available on the
 effects of nutrients on polyp tissues. The structure and organization of
 coral tissues were investigated using thin (0.5-1 mu m) sections of
 young 3 months) radial polyps of the reef-building coral Acropora
 longicyathus that had been exposed to elevated concentrations of
 ammonium ('N') and/or phosphate ('P') in the ENCORE experiment at One
 Tree Island, southern Great Barrier Reef. Young polyps of N-treated
 corals had similar porosity but significantly decreased length of
 calicoblastic body wall per cross-section of the septotheca compared
 with controls. Other studies using older skeletons of the same corals
 found they were significantly less porous than controls and their
 branches had reduced extension rates and reduced lesion-healing ability,
 indicating that increased calcification occurred in the infilling
 process rather than during apical extension. The free body wall
 epidermal tissues of P-treated polyps were significantly thicker than
 corals in control conditions and their calyx walls had significantly
 greater length of calicoblastic body wall per cross-section despite
 similar porosity to controls. This suggests that phosphate stimulated
 tissue growth and apical calcification. Although other studies of the
 chlorophyll content of older tissue found it was significantly increased
 by phosphate treatments, more rapid extension of the branches kept
 Symbiodiniacean densities in the younger polyps similar to controls. We
 recorded a reduction in the density of mucous bodies in P-treated
 corals, which is potentially significant for the survival of corals in
 polluted water because of the important roles of mucus in facilitating
 removal of sediment from the coral surface and as a barrier to pathogen
 infection.</t>
  </si>
  <si>
    <t>ammonium, phosphate</t>
  </si>
  <si>
    <t>(20 μM NH4+, 4uMPO3 2+</t>
  </si>
  <si>
    <t>11 months</t>
  </si>
  <si>
    <t>Zoox/mm (two types: CBW and FBW)</t>
  </si>
  <si>
    <t>mucous bodies per mm2</t>
  </si>
  <si>
    <t>width of freebody wall</t>
  </si>
  <si>
    <t>ENCORE system, unsure of weather parameters are comparable to other studies</t>
  </si>
  <si>
    <t>Tanaka, Yasuald
  and Inoue, Mayuri
  and Nakamura, Takashi
  and Suzuki, Atsushi
  and Sakai, Kazuhiko</t>
  </si>
  <si>
    <t>Loss of zooxanthellae in a coral under high seawater temperature and nutrient enrichment</t>
  </si>
  <si>
    <t>To investigate the effect of nutrient concentrations on coral-algal
 symbiosis under thermal stress, the abundance and release of
 zooxanthellae in the coral Acropora tenuis were quantified under
 laboratory conditions. The coral fragments were first cultured in either
 low-nutrient (LN) or high-nutrient (HN) seawater condition at 27 degrees
 C for 25 days and the seawater temperature was then elevated and kept at
 31 degrees C for 1 week for both nutrient conditions. Nutrient
 enrichment at 27 degrees C increased the densities of symbiotic algae
 and chlorophyll a and the algal release rates (AR) from the host coral
 to the ambient seawater. The percentage of algal release rate to the
 standing stock (AR%) was approximately 0.015%h(-1) for both nutrient
 conditions at 27 degrees C. After the seawater temperature was elevated
 to 31 degrees C, the densities of zooxanthellae in the corals decreased
 by 21-61%, and AR and AR% increased. The corals in HN lost more
 zooxanthellae per unit surface area than those in LN, but the lost
 percentages were not significantly different between LN and HN. AR% was
 also not significantly different between LN and HN at 31 degrees C.
 These results indicated that the percentage rate of symbiotic algal loss
 was not affected by the nutrient condition, implying that nutrient
 incorporation itself would not accelerate coral bleaching
 susceptibility. (C) 2014 Elsevier B.V. All rights reserved.</t>
  </si>
  <si>
    <t>nitrate, nitrite, ammonium, phosphate</t>
  </si>
  <si>
    <t>4.8 uM nitrate, 0.11uM nitrite, 0.14 uM ammonium, 0.28uM phosphate</t>
  </si>
  <si>
    <t>27 days</t>
  </si>
  <si>
    <t>chl a concentration</t>
  </si>
  <si>
    <t>algal release percentage</t>
  </si>
  <si>
    <t>Zhu, B H
  and Wang, G C
  and Huang, B
  and Tseng, C K</t>
  </si>
  <si>
    <t>CHINESE SCIENCE BULLETIN</t>
  </si>
  <si>
    <t>Effects of temperature, hypoxia, ammonia and nitrate on the bleaching among three coral species</t>
  </si>
  <si>
    <t>Coral bleaching, which is defined as the loss of colour in corals due to
 the loss of their symbiotic algae (commonly called zooxanthellae) or
 pigments or both, is occurring globally at increasing rates, and its
 harm becomes more and more serious during these two decades. The
 significance of these bleaching events to the health of coral reef
 ecosystems is extreme, as bleached corals exhibited high mortality,
 reduced fecundity and productivity and increased susceptibility to
 diseases. This decreased coral fitness is easily to lead to reef
 degradation and ultimately to the breakdown of the coral reef
 ecosystems. Recently, the reasons leading to coral bleaching are thought
 to be as follows: too high or too low temperature, excess ultraviolet
 exposure, heavy metal pollution, cyanide poison and seasonal cycle. To
 date there has been little knowledge of whether mariculture can result
 in coral bleaching and which substance has the worst effect on corals.
 And no research was conducted on the effect of hypoxia on corals. To
 address these questions, effects of temperature, hypoxia, ammonia and
 nitrate on bleaching of three coral species were studied through
 examination of morphology and the measurement of the number of symbiotic
 algae of three coral species Acropora nobilis, Palythoa sp. and
 Alveopora verrilliana. Results showed that increase in temperature and
 decrease in dissolved oxygen could lead to increasing number of
 symbiotic algae and more serious bleaching. In addition, the
 concentration of 0.001 mmol/L ammonia or nitrate could increase
 significantly the expulsion of the symbiotic algae of the three coral
 species. Except for Acropora nobilis, the numbers of symbiotic algae of
 other two corals did not significantly increase with the increasing
 concentration of ammonia and nitrate. Furthermore, different hosts have
 different stress susceptibilities on coral bleaching.</t>
  </si>
  <si>
    <t>ammonia, nitrate</t>
  </si>
  <si>
    <t>0-10mmol</t>
  </si>
  <si>
    <t>expulsion of symbiotic algae per eyeshot</t>
  </si>
  <si>
    <t>they exposed corals to other stressors, but nutrient treaments wer independent, not sure if response is comparable to others</t>
  </si>
  <si>
    <t>Radecker, Nils
  and Pogoreutz, Claudia
  and Ziegler, Maren
  and Ashok, Ananya
  and Barreto, Marcelle M
  and Chaidez, Veronica
  and Grupstra, Carsten G B
  and Ng, Yi Mei
  and Perna, Gabriela
  and Aranda, Manuel
  and Voolstra, Christian R
  and R√§decker, Nils</t>
  </si>
  <si>
    <t>Ecology and evolution</t>
  </si>
  <si>
    <t>Assessing the effects of iron enrichment across holobiont compartments reveals reduced microbial nitrogen fixation in the Red Sea coral Pocillopora verrucosa.</t>
  </si>
  <si>
    <t>The productivity of coral reefs in oligotrophic tropical waters is sustained by an efficient uptake and recycling of nutrients. In reef-building corals, the engineers of these ecosystems, this nutrient recycling is facilitated by a constant exchange of nutrients between the animal host and endosymbiotic photosynthetic dinoflagellates (zooxanthellae), bacteria, and other microbes. Due to the complex interactions in this so-called coral holobiont, it has proven difficult to understand the environmental limitations of productivity in corals. Among others, the micronutrient iron has been proposed to limit primary productivity due to its essential role in photosynthesis and bacterial processes. Here, we tested the effect of iron enrichment on the physiology of the coral Pocillopora verrucosa from the central Red Sea during a 12-day experiment. Contrary to previous reports, we did not see an increase in zooxanthellae population density or gross photosynthesis. Conversely, respiration rates were significantly increased, and microbial nitrogen fixation was significantly decreased. Taken together, our data suggest that iron is not a limiting factor of primary productivity in Red Sea corals. Rather, increased metabolic demands in response to iron enrichment, as evidenced by increased respiration rates, may reduce carbon (i.e., energy) availability in the coral holobiont, resulting in reduced microbial nitrogen fixation. This decrease in nitrogen supply in turn may exacerbate the limitation of other nutrients, creating a negative feedback loop. Thereby, our results highlight that the effects of iron enrichment appear to be strongly dependent on local environmental conditions and ultimately may depend on the availability of other nutrients.</t>
  </si>
  <si>
    <t>iron</t>
  </si>
  <si>
    <t>iron chloride</t>
  </si>
  <si>
    <t>6nm iron chloride</t>
  </si>
  <si>
    <t>N2 fixation</t>
  </si>
  <si>
    <t>gross, net photosynthesis</t>
  </si>
  <si>
    <t>respiration</t>
  </si>
  <si>
    <t>max quantum yield (Fv/Fm)</t>
  </si>
  <si>
    <t>not sure if iron counts as a nutrient for our analysis</t>
  </si>
  <si>
    <t>Ferrier-Pages, C
  and Schoelzke, V
  and Jaubert, J
  and Muscatine, L
  and Hoegh-Guldberg, O</t>
  </si>
  <si>
    <t>Response of a scleractinian coral, Stylophora pistillata, to iron and nitrate enrichment</t>
  </si>
  <si>
    <t>The purpose of this study was to determine whether the addition of iron
 alone or in combination with nitrate affects growth and photosynthesis
 of the scleractinian coral, Stylophora pistillata, and its symbiotic
 dinoflagellates. For this purpose, we used three series of two tanks for
 a 3-week enrichment with iron (Fe), nitrate (N) and nitrate + iron
 (NFe). Two other tanks were kept as a control (C). Stock solutions of
 FeCl3 and NaNO3 were diluted to final concentrations of 6 nM Fe and 2
 muM N and continuously pumped from batch tanks into the experimental
 tanks with a peristaltic pump. Results obtained showed that iron
 addition induced a significant increase in the areal density of
 zooxanthellae (ANOVA, p = 0.0013; change from 6.3 +/- 0.7 x 10(5) in the
 control to 8.5 +/- 0.6 x 10(5) with iron). Maximal gross photosynthetic
 rates normalized per surface area also significantly increased following
 iron enrichment (ANOVA, p = 0.02; change from 1.23 +/- 0.08 for the
 control colonies to 1.81 +/- 0.24 mu mol O-2 cm(-2) h(-1) for the
 iron-enriched colonies). There was, however, no significant difference
 in the photosynthesis normalized on a per cell basis. Nitrate enrichment
 alone (2 muM) did not significantly change the zooxanthellae density or
 the rates of photosynthesis. Nutrient addition (both iron and nitrogen)
 increased the cell-specific density of the algae (CSD) compared to the
 control (G-test, p = 0.3 x 10(-9)), with an increase in the number of
 doublets and triplets. CSD was equal to 1.70 +/- 0.04 in the Fe-enriched
 colonies, 1.54 +/- 0.12 in the N- and NFe-enriched colonies and 1.37 +/-
 0.02 in the control. Growth rates measured after 3 weeks in colonies
 enriched with Fe, N and NFe were 23%, 34% and 40% lower than those
 obtained in control colonies (ANOVA. p = 0.011). (C) 2001 Elsevier
 Science B.V. All rights reserved.</t>
  </si>
  <si>
    <t>iron, nitrate</t>
  </si>
  <si>
    <t>6nM iron, 2um Nitrate</t>
  </si>
  <si>
    <t>symbiont density (cells per cm)</t>
  </si>
  <si>
    <t>chlorophyl content (ug/cm2)</t>
  </si>
  <si>
    <t>photosynthetic rates</t>
  </si>
  <si>
    <t>mean growth (%/d)</t>
  </si>
  <si>
    <t>Tanaka, Yasuaki
  and Grottoli, Andrea G
  and Matsui, Yohei
  and Suzuki, Atsushi
  and Sakai, Kazuhiko</t>
  </si>
  <si>
    <t>Effects of nitrate and phosphate availability on the tissues and carbonate skeleton of scleractinian corals</t>
  </si>
  <si>
    <t>To study the effects of nutrient availability on scleractinian corals,
 fragments of Montipora digitata and Porites cylindrica were cultured in
 nutrient-enriched seawater (nitrate: 1.4 to 1.9 mu mol l(-1) and
 phosphate: 0.1 mu mol l(-1)) for 2 mo under laboratory conditions. For
 both coral species, the chlorophyll a concentration of the endosymbiotic
 algae increased significantly in both nitrogen only (+ N) and nitrogen
 plus phosphorus (+ NP) treatments compared to the control. Endosymbiont
 carbon (C) content of M. digitata increased only under + NP conditions,
 indicating that phosphorus (P) was limiting the production of
 endosymbiont cells. Host C and nitrogen (N) contents were not affected
 by nutrient enrichment for both coral species, suggesting that the
 moderate nutrient enrichment did not contribute considerably to the
 production of host tissue. C stable isotope ratios (delta C-13) of the
 endosymbionts and host gradually decreased during the experiment, and
 even more so in the + N treatment. This suggests that the coral host
 preferentially catabolized delta C-13-enriched organic matter, such as
 storage lipids, and that this catabolism was enhanced when the N: P
 ratio of available nutrients was not balanced. Finally, the skeletal
 delta C-13 was also positively correlated with the host and endosymbiont
 delta C-13 values, which implies that the delta C-13 of host tissue was
 at least partially affecting the skeletal delta C-13. Overall, moderate
 nutrient enrichment should not have a negative effect on coral
 metabolism provided that the N: P ratio of available nutrients is
 balanced.</t>
  </si>
  <si>
    <t>potassium nitrate, potassium dihydrogen phosphate</t>
  </si>
  <si>
    <t>0.13-1.86 Nitrate, 0.02-.12 phosphate</t>
  </si>
  <si>
    <t>9 weeks</t>
  </si>
  <si>
    <t>chl a, c density</t>
  </si>
  <si>
    <t xml:space="preserve">C:N endosymbiont, coral </t>
  </si>
  <si>
    <t>C% symbiont, coral</t>
  </si>
  <si>
    <t>Loiola, Miguel
  and Oliveira, Marilia D M
  and Kikuchi, Ruy K P</t>
  </si>
  <si>
    <t>Tolerance of Brazilian brain coral Mussismilia braziliensis to sediment and organic matter inputs</t>
  </si>
  <si>
    <t>In Brazil, where reefs occur in markedly turbid environments, the
 relationship between sedimentation/ organic matter and corals is poorly
 known. Thus, the ex situ effects of sediment with and without organic
 matter over the Delta F/Fm and physical state of Mussismilia
 braziliensis were analyzed. The Delta F/Fm and coral physical state,
 evaluated through the susceptibility index to sedimentation (SI), were
 measured in seven colonies exposed to sedimentation (0-450 mg cm(-2)
 day(-1)) free of organic matter after 45 days of exposure, and in 12
 colonies exposed to sedimentation (0-500 mg cm(-2) day(-1)) with organic
 matter content (10%), in which case Delta F/Fm was measured after 72 h
 and SI after 120 h. In both cases there were effects of increasing
 sedimentation on the SI with no effect on Delta F/Fm. Despite the
 tolerance to high sedimentation rates shown by this coral, we noted that
 the presence of organic matter might reduce its tolerance to
 sedimentation stress. (C) 2013 Elsevier Ltd. All rights reserved.</t>
  </si>
  <si>
    <t>sediment</t>
  </si>
  <si>
    <t>this was a sedimentation experiment</t>
  </si>
  <si>
    <t>Shantz, Andrew A</t>
  </si>
  <si>
    <t>The individual and interactive effects of nitrogen and phosphorus enrichment on coral reefs</t>
  </si>
  <si>
    <t>Human domination of global nutrient cycles is profoundly altering our planet. Yet on coral reefs, the effects of changing nutrient regimes have likely been over-simplified. This dissertation investigates the complexity of animal-nutrient interactions at the organismal level and explores how the outcomes of these interactions cascade through levels of biological organization. To do so, I examined the effects of nitrogen (N) and phosphorus (P) on corals and macroalgae, and how these effects in turn influenced reef communities and entire ecosystems. I show that P consistently increases coral growth rates while N has variable, often negative, effects on coral growth. The majority of this variability was explained by the contrasting responses of corals to ammonium, which had negligible effects on coral growth, versus nitrate, which consistently had negative effects on corals. Experimental manipulations of nutrient regimes revealed that these effects could be attributed, in part, to increased damage to the photosynthetic components of the corals‚Äô endosymbionts. Nitrogen and P-enrichment also impacted macroalgae, increasing the nutrient content of algal tissue and in turn, consumption patterns of herbivorous fishes. Initial phase parrotfishes and juvenile surgeonfishes increased their feeding rates on algae rich in N and P respectively. However, adults from both species were irresponsive to algal nutrient content. At the community level, the effects of N and P on corals, algae and herbivory were linked to the development of distinct benthic communities. Algae cover was lower and coral growth rates higher around reef structures that were consistently enriched with N and P excreted by sheltering fishes. At the ecosystem level, I found that the responses of corals to N and P enrichment were similar to those of other nutrient-sharing mutualists. Across terrestrial and marine environments, I show that N and P enrichment consistently decouples mutualism performance, benefiting one partner at the expense of the other. Thus, collectively this dissertation demonstrates that the impacts of global nutrient loading resonate from single organisms through whole ecosystems.</t>
  </si>
  <si>
    <t>chapter 2</t>
  </si>
  <si>
    <t>review</t>
  </si>
  <si>
    <t>this chapter was a review and metanalysis of nutrient enrichment on corals</t>
  </si>
  <si>
    <t>chapter 3</t>
  </si>
  <si>
    <t>floricote fertilizer</t>
  </si>
  <si>
    <t>3.18uM nitrate, 1.71 uM ammonium, 3.51uM P</t>
  </si>
  <si>
    <t>quantum yield (Fv/Fm)</t>
  </si>
  <si>
    <t>photoinhiition</t>
  </si>
  <si>
    <t>Shiroma, Kazuyo
  and Suzuki, Yoshimi
  and Estela Casareto, Beatriz
  and Ishikawa, Yoshio</t>
  </si>
  <si>
    <t>Effects of Heat Stress and Nitrate Enrichment on Nitrogen Allocation in Zooxanthellate Corals</t>
  </si>
  <si>
    <t>Effects of environmental changes on organic carbon and nitrogen partitions between zooxanthellate corals and host were studied with Montipora digitata. Nubbins from corals were kept at 21¬∞C (March) or 28¬∞C (July) with and without nitrate enrichment (5Œºmol L-1) for 6 days, then experimental groups were moved to 28¬∞C (March) or 33¬∞C (July) and kept for 3 days under 12-hour light condition. Nubbins with neither enrichment nor heat increment were used as control. Particulate organic carbon and nitrogen (POC and PON) in hosts and symbionts were measured along with nitrate in incubation medium. Nitrate in incubation bottles decreased to less than 0.5Œºmol L-1 within 24 hours of incubation. PON in host and symbiont for the experimental groups was statistically similar to those for the control both in March and July. POC in symbiont for combined stress (enrichment and heat stress) was significantly lower than that for the control in March. Host POC/PON for the combined stress group was higher than that for the control in March. Symbiont POC/PON for the enrichment group and host POC/PON for all experimental groups were significantly lower than those for the control in July. These results indicated that nitrate uptake by symbiont and photosynthate translocations from symbiont to host were influenced by nitrate enrichment and/or heat stress. Different POC/PON responses between March and July suggest that temperature is an important factor for evaluating the effect of nitrate enrichment and heat stress on POC/PON in M. digitata.</t>
  </si>
  <si>
    <t>5uM/L</t>
  </si>
  <si>
    <t>9 days</t>
  </si>
  <si>
    <t>POC (host, symbiont)</t>
  </si>
  <si>
    <t>PON (host, symbiont)</t>
  </si>
  <si>
    <t xml:space="preserve">not sure if uptake of N counts as a stress response </t>
  </si>
  <si>
    <t>Pagarigan, Lauren K</t>
  </si>
  <si>
    <t>Masters Abstracts International. Vol. 47, no. 01, 96 p. 2008.</t>
  </si>
  <si>
    <t>Molecular assessment of sub-lethal stress in the Hawaiian coral, Pocillopora meandrina, exposed to elevated inorganic nutrient concentrations and an acute temperature increase.</t>
  </si>
  <si>
    <t>Today, coral reef ecosystems worldwide exhibit a general decline because of chronic and acute damaging events on inshore and offshore reefs. Two key threats coral reefs currently face are elevated seawater temperatures and exposure to nutrient enriched water. Increased sea surface temperatures have severely impacted coral reefs around the world, but the Hawaiian islands have not yet been heavily impacted by bodies of warm water and mass-scale coral bleaching. Inshore coral reefs of Hawaii are, however, often exposed to elevated levels of inorganic nutrients, especially nitrogen. This happens because coastal coral reefs of the main Hawaiian islands are chronically affected by land activities more immediately than other locations due to the islands' high gradient geography. This study investigated the use of Heat Shock Protein 70 (Hsp70) expression at the protein level, in addition to the density of symbiotic dinoflagellates, to examine the multiple stress events of long-term ammonium exposure followed by an acute exposure to elevated seawater temperature on reef building corals. Hsp70 was quantified using western blotting. Corals in a manipulative experiment exposed to long-term inorganic nutrients and acute elevation of sea-water temperature expressed more HSP70 and had less symbiotic dinoflagellates than corals exposed to an acute elevation of seawater temperature alone. These results suggest corals in nutrient-exposed reefs are more physiologically susceptible to anomalous bodies of warm water than corals in an oligotrophic environment.</t>
  </si>
  <si>
    <t>Book for library use only</t>
  </si>
  <si>
    <t>Renegar, D A
  and Riegl, B M</t>
  </si>
  <si>
    <t>Effect of nutrient enrichment and elevated CO2 partial pressure on growth rate of Atlantic scleractinian coral Acropora cervicornis</t>
  </si>
  <si>
    <t>The growth rate of Acropora cervicornis branch tips maintained in the
 laboratory was measured before, during, and after exposure to elevated
 nitrate (5 and 10 mu M NO3-), phosphate (2 and 4 mu M P-PO43) and/or
 PCO2 (CO2 similar to 700 to 800 mu atm). The effect of increased PCO2
 was greater than that of nutrient enrichment alone. High concentrations
 of nitrate or phosphate resulted in significant decreases in growth
 rate, in both the presence and absence of increased PCO2. The effect of
 nitrate and phosphate enrichment combined was additive or antagonistic
 relative to nutrient concentration and PCO2 level. Growth rate recovery
 was greater after exposure to increased nutrients or CO2 compared to
 increased nutrients and CO2. If these results accurately predict coral
 response in the natural environment, it is reasonable to speculate that
 the survival and reef-building potential of this species will be
 significantly negatively impacted by continued coastal nutrification and
 projected PCO2 increases.</t>
  </si>
  <si>
    <t>Renegar_Riegl_2005_Effect_nutrient_enirchment_elevated.pdf</t>
  </si>
  <si>
    <t>nitrate, phosphate, CO2</t>
  </si>
  <si>
    <t>5, 10 uM/L Nitrate, 2,5 uM/L Phosphate, 800 uatm pCO2</t>
  </si>
  <si>
    <t>% mortality</t>
  </si>
  <si>
    <t>multiple periods, may be difficult to extract because of various time points</t>
  </si>
  <si>
    <t>Humanes, Adriana
  and Ricardo, Gerard F
  and Willis, Bette L
  and Fabricius, Katharina E
  and Negri, Andrew P</t>
  </si>
  <si>
    <t>Cumulative effects of suspended sediments, organic nutrients and temperature stress on early life history stages of the coral Acropora tenuis</t>
  </si>
  <si>
    <t>Coral reproduction is vulnerable to both declining water quality and
 warming temperatures, with simultaneous exposures likely compounding the
 negative impact of each stressor. We investigated how early life
 processes of the coral Acropora tenuis respond to increasing levels of
 suspended sediments in combination with temperature or organic
 nutrients. Fertilization success and embryo development were more
 sensitive to suspended sediments than to high temperatures or nutrient
 enrichment, while larval development (after acquisition of cilia) and
 settlement success were predominantly affected by thermal stress.
 Fertilization success was reduced 80% by suspended sediments, and up to
 24% by temperature, while the addition of nutrients to suspended
 sediments had no further impact. Larval survivorship was unaffected by
 any of these treatments. However, settlement success of larvae
 developing from treatment-exposed embryos was negatively affected by all
 three stressors (e.g. up to 55% by suspended sediments), while exposure
 only during later larval stages predominantly responded to temperature
 stress. Environmentally relevant levels of suspended sediments and
 temperature had the greatest impacts, affecting more processes than the
 combined impacts of sediments and nutrients. These results suggest that
 management strategies to maintain suspended sediments at low
 concentrations during coral spawning events will benefit coral
 recruitment, especially with warming climate.</t>
  </si>
  <si>
    <t>duplicate, other called Humanes-et-al_2017_Effects-of-suspended-sediments.pdf</t>
  </si>
  <si>
    <t>EFFECTS OF NITROGEN AND PHOSPHORUS ENRICHMENT ON IN-VIVO SYMBIOTIC ZOOXANTHELLAE OF POCILLOPORA-DAMICORNIS</t>
  </si>
  <si>
    <t>The reef coral Pocillopora damicornis (Linnaeus) was grown for 8 wk in
 four nutrient treatments: control, consisting of ambient, unfiltered
 Kaneohe Bay seawater {[}dissolved inorganic nitrogen (DIN, approximately
 1.0 muM) and dissolved inorganic phosphate (DIP, approximately 0.3
 muM)]; nitrogen enrichment (15 muM DIN as ammonium); phosphorus
 enrichment (1.2 muM DIP as inorganic phosphate); and 15 muM DIN + 1.2
 muM DIP. Analyses of zooxanthellae for C, N, P and chlorophyll a after
 the 8 wk experiment indicated that DIN enrichment increased the cellular
 chlorophyll a and excess nitrogen fraction of the algae, but did not
 affect C cell-1. DIP enrichment decreased both C and P cell-1, but the
 decrease was proportionally less for C cell-1. The response of cellular
 P to both DIN and DIP enrichment appeared to be in the same direction
 and could not be explained as a primary effect of external nutrient
 enrichment. The observed response of cellular P might be a consequence
 of in situ CO2 limitation. DIN enrichment could increase the CO2 (aq)
 demand by increasing the net production per unit area. DIP enrichment
 could slow down calcification, thus decreasing the availability of CO2
 (aq) in the coral tissue.</t>
  </si>
  <si>
    <t>I think this is the actual published paper, other with the same authors may have been conference abstracts</t>
  </si>
  <si>
    <t xml:space="preserve">ammonium, phosphate, </t>
  </si>
  <si>
    <t xml:space="preserve">15uM ammonium, 1.2uM phosphate. </t>
  </si>
  <si>
    <t>N:C, P:C</t>
  </si>
  <si>
    <t>chlorophyl A content (per cell)</t>
  </si>
  <si>
    <t>Rasmussen, Cecily Ellen</t>
  </si>
  <si>
    <t>Anthropogenic disturbance of environmental signals retained in massive corals</t>
  </si>
  <si>
    <t>Samples of Porites coral were removed from seven different reefs (No Name, Hastings, Upolu, Thetford, Batt, Green Island and Brook Islands Reefs), including two from the same reef (Green Island Reef), within Australia's Great Barrier Reef Marine Park. Chemical and morphological data retrieved from these samples were used to investigate historical change in water quality surrounding the growing corals, particularly as this related to the increased use of phosphatic fertiliser on the nearby mainland. The study focused on a narrow section of the continental shelf adjacent to the mouth of the Barron River. In this area coral reefs are close to a mainland significantly altered for anthropogenic purposes. No Name Reef (approximately 300 km north of the study area and reasonably distant from known anthropogenic input) was included as a control. The Brook Islands Reef (approximately 300 km south of the study area) was added for geographic variability. Support data was gained by a two year nutrient monitoring programme of the Barron and Mossman River catchments, and marine waters adjacent to these two river systems. Additional information was acquired by the experimental supplementation of Acropora formosa corals with 2.0 ŒºM, 4.0 ŒºM and 8.0 ŒºM PO‚ÇÑ. Stream phosphate levels responded rapidly to rainfall. During the April 1989 flood period between 710 and 2,850 tonnes of Superphosphate were delivered into the ocean. Estimates vary according to the presumed ratio of soluble to particulate phosphate in the flood plume (e.g. see Cosser 1987 and Brodie &amp; Mitchell 1992). The lower figure is nearly half the total industry estimated fertiliser usage (1810 tonnes) for the Far Northern Statistical Division during 1988. The greater figure is more than a third higher than Australian Bureau of Statistics figures for the same period (Pulsford 1990). The marine monitoring program suggested that nutrient monitoring was an insufficient method of estimating water quality. The phosphate supplementation experiment showed that elevated levels of phosphate hindered calcium carbonate production with considerable alteration to the internal and external morphology of the coral skeleton. Chemical analysis of the Porites samples suggested that intra-reefal variation in the coral skeleton was minor, but with sufficient inconsistencies in the annual record to suggest that localised, micro-environmental conditions exist and should be recognised when attempting to reconstruct environmental records from the coral skeleton. Statistically, the inner- and inner/mid-shelf sample sets were significantly different from each other and from all other sample sets. No significant statistical difference could be distinguished in the mid- to outer-shelf sample sets, but the relative contribution of each element differed for each of these sample sets. The difference between the samples from nearer to shore and those from the outershelf was also apparent in the reconstructed coral inferred environmental record. Strontium-based sea-surface temperature estimates provided an adequate record of historical sea surface temperatures from the mid- to outer-shelf samples (No Name, Hastings, Upolu and Thetford Reefs), but were unreliable for the closer to shore samples (Batt, Green Island and Brook Island Reefs). Similar inconsistencies were noted in associations with climatic variables. Data from the outer-shelf No Name Reef sample correlated with climatic data associated with the Southern Oscillation Index (SOI) while data from the Green Island Reef sample correlated with Mean Sea Level Pressure read at Darwin. These inconsistencies were inherent in the coral-inferred record and were not associated with anthropogenic influence. However, ambiguities in the chemical composition and morphological structure of the Green Island sample were noted post-1950. These inconsistencies were statistically correlated to the use of fertiliser on the nearby mainland. Changes to the internal porosity of the coral skeleton were similar to those noted in the experimental phosphate supplementation programme. The study concludes that chemical and morphological variations in the skeleton of the massive Porites coral are suitable for hindcasting paleoenvironmental conditions laid down in the skeleton at the time of precipitation. The study further concludes that there is significant evidence of anthropogenic influence in the Green Island sample, and that this influence is related to the use of fertilisers on the nearby mainland.</t>
  </si>
  <si>
    <t>N, chapter 4</t>
  </si>
  <si>
    <t>2,4,8 uM</t>
  </si>
  <si>
    <t>% skeletal material</t>
  </si>
  <si>
    <t>linear extension seems to be common, also % skelatol material may be useable for growth?</t>
  </si>
  <si>
    <t>Ezzat, Leila
  and Maguer, Jean-Francois
  and Grover, Renaud
  and Rottier, Cecile
  and Tremblay, Pascale
  and Ferrier-Pages, Christine</t>
  </si>
  <si>
    <t>FUNCTIONAL ECOLOGY</t>
  </si>
  <si>
    <t>Nutrient starvation impairs the trophic plasticity of reef-building corals under ocean warming</t>
  </si>
  <si>
    <t>Global warming of the world's oceans is driving reef-building corals
 towards their upper thermal limit, inducing bleaching, nutrient
 starvation and mortality. In addition, corals are predicted to
 experience large fluctuations in seawater nutrient concentrations,
 following water column stratification or eutrophication problems, which
 can further alter their nutritional capacities and ultimately their
 resilience to global change. We investigated the effect of thermal
 stress and dissolved inorganic nutrient (DINUT) availability on the
 auto- and heterotrophic nutritional capacities of corals. In particular,
 we assessed the effect of nitrogen enrichment or DINUT depletion (both
 in nitrogen and in phosphorus) on the assimilation of heterotrophic
 nutrients and on the heat-stress tolerance of the reef-building coral
 Stylophora pistillata. Here, we show that DINUT depletion enhanced coral
 bleaching under thermal stress and more importantly, significantly
 impaired rates of heterotrophic nutrient assimilation, inducing coral
 starvation. In contrast, corals grown under nitrogen enrichment
 maintained high rates of heterotrophic nutrient assimilation and avoided
 bleaching, although nutrient uptake rates were lowered. We therefore
 observed a positive coupling between auto- and heterotrophy within the
 coral-dinoflagellate symbiosis, indicating that heterotrophic processes
 require a minimum of autotrophically acquired nutrients to be
 functional. These findings show that the trophic plasticity of corals
 directly depends on the availability of dissolved inorganic nutrients in
 seawater. The lack of a shift towards greater heterotrophy under DINUT
 depletion may lead to substantial modifications of the role that feeding
 plays in the response of reef-building corals to climate change.</t>
  </si>
  <si>
    <t>2uM</t>
  </si>
  <si>
    <t>chlorophyl (a+c) content</t>
  </si>
  <si>
    <t>NH4CL uptake rate</t>
  </si>
  <si>
    <t>gross photosynthesis</t>
  </si>
  <si>
    <t xml:space="preserve">also measured calcification rate, </t>
  </si>
  <si>
    <t>Rosset, Sabrina
  and D'Angelo, Cecilia
  and Wiedenmann, Jorg</t>
  </si>
  <si>
    <t>Ultrastructural Biomarkers in Symbiotic Algae Reflect the Availability of Dissolved Inorganic Nutrients and Particulate Food to the Reef Coral Holobiont</t>
  </si>
  <si>
    <t>Reef building corals associated with symbiotic algae (zooxanthellae) can
 access environmental nutrients from different sources, most
 significantly via the uptake of dissolved inorganic nutrients by the
 algal symbiont and heterotrophic feeding of the coral host. Climate
 change is expected to alter the nutrient environment in coral reefs with
 the potential to benefit or disturb coral reef resilience. At present,
 the relative importance of the two major nutrient sources is not well
 understood, making predictions of the responses of corals to changes in
 their nutrient environment difficult. Therefore, we have examined the
 long-term effects of the availability of different concentrations of
 dissolved inorganic nutrients and of nutrients in particulate organic
 form on the model coral Euphyllia paradivisa. Coral and algal biomass
 showed a significantly stronger increase in response to elevated levels
 of dissolved inorganic nutrients as compared to the supply with
 particulate food. Also, changes in the zooxanthellae ultrastructure,
 determined by transmission electron microscopy (TEM), were mostly driven
 by the availability of dissolved inorganic nutrients under the present
 experimental conditions. The larger size of symbiont cells, their
 increased accumulation of lipid bodies, a higher number of starch
 granules and the fragmentation of their accumulation body could be
 established as reliable biomarkers of low availability of dissolved
 inorganic nutrients to the coral holobiont.</t>
  </si>
  <si>
    <t>cultivated in lab in the Atlantic</t>
  </si>
  <si>
    <t>phosphate, Nitrate</t>
  </si>
  <si>
    <t>0.3uM phosphate, NO2-/NO3- 6.5uM</t>
  </si>
  <si>
    <t>1.5 years</t>
  </si>
  <si>
    <t>wet weight/polyp</t>
  </si>
  <si>
    <t>% polyps feeding</t>
  </si>
  <si>
    <t>not sure if measurements are comparable to other studies</t>
  </si>
  <si>
    <t>Biscere, T
  and Ferrier-Pages, C
  and Grover, R
  and Gilbert, A
  and Rottier, C
  and Wright, A
  and Payri, C
  and Houlbreque, F</t>
  </si>
  <si>
    <t>AQUATIC TOXICOLOGY</t>
  </si>
  <si>
    <t>Enhancement of coral calcification via the interplay of nickel and urease</t>
  </si>
  <si>
    <t>Corals are the main reef builders through the formation of calcium
 carbonate skeletons. In recent decades, coral calcification has however
 been impacted by many global (climate change) and local stressors (such
 as destructive fishing practices and changes in water quality). In this
 particular context, it is crucial to identify and characterize the
 various factors that promote coral calcification. We thus performed the
 first investigation of the effect of nickel and urea enrichment on the
 calcification rates of three coral species. These two factors may indeed
 interact with calcification through the activity of urease, which
 catalyzes the hydrolysis of urea to produce inorganic carbon and ammonia
 that are involved in the calcification process. Experiments were
 performed with the asymbiotic coral Dendrophyllia arbuscula and, to
 further assess if urea and/or nickel has an indirect link with
 calcification through photosynthesis, results were compared with those
 obtained with two symbiotic corals, Acropora muricata and Pocillopora
 damicornis, for which we also measured photosynthetic rates. Ambient and
 enriched nickel (0.12 and 3.50 mu g L-1 ) combined with ambient and
 enriched urea concentrations (0.26 and 5.52 mu mol L-1) were tested
 during 4 weeks in aquaria. We demonstrate in the study that a nickel
 enrichment alone or combined with a urea enrichment strongly stimulated
 urea uptake rates of the three tested species. In addition, this
 enhancement of urea uptake and hydrolysis significantly increased the
 long-term calcification rates (i.e. growth) of the three coral species
 investigated, inducing a 1.49-fold to 1.64-fold increase, respectively
 for D. arbuscula and P. damicornis. Since calcification was greatly
 enhanced by nickel in the asymbiotic coral species - i.e. in absence of
 photosynthesis - we concluded that the effect of increased urease
 activity on calcification was mainly direct. According to our results,
 it can be assumed that corals in some fringing reefs, benefiting from
 seawater enriched in nickel may have advantages and might be able to use
 urea more effectively as a carbon and nitrogen source. It can also be
 suggested that urea, for which hotspots are regularly measured in reef
 waters may alleviate the negative consequences of thermal stress on
 corals.</t>
  </si>
  <si>
    <t>collected from red sea, maintained in lab for years</t>
  </si>
  <si>
    <t>5.52uM/L</t>
  </si>
  <si>
    <t>1 week</t>
  </si>
  <si>
    <t>uptake rate</t>
  </si>
  <si>
    <t>also studied nickel, symbiont density and oxygen fluxed also measured</t>
  </si>
  <si>
    <t>Bednarz, Vanessa N
  and Grover, Renaud
  and Ferrier-Pages, Christine</t>
  </si>
  <si>
    <t>Elevated ammonium delays the impairment of the coral-dinoflagellate symbiosis during labile carbon pollution</t>
  </si>
  <si>
    <t>Labile dissolved organic carbon (DOC) is a major pollutant in coastal
 marine environments affected by anthropogenic impacts, and may
 significantly contribute to coral bleaching and subsequent mortality on
 coastal reefs. DOC can cause bleaching indirectly through the rapid
 proliferation of copiotrophic and pathogenic bacteria. Here we
 demonstrate that labile DOC compounds can also impair the
 coral-dinoflagellate symbiosis by directly affecting coral physiology on
 both the host and algal symbiont level. In a controlled aquarium
 experiment, we monitored over several weeks key physiological parameters
 of the tropical coral Stylophora pistillata exposed to ambient and
 elevated labile DOC levels (0.1 and 1.0 mM) in combination with low and
 high nitrogen (i.e. ammonium) conditions (0.2 and 4.0 mu M). At the
 symbiont level, DOC exposure under low ammonium availability decreased
 the photosynthetic efficiency accompanied by similar to 75 % Chl a and
 similar to 50 % symbiont cell reduction. The photosynthetic functioning
 of the symbionts recovered once the DOC enrichment ceased indicating a
 reversible shift between autotrophic and heterotrophic metabolism. At
 the host level, the assimilation of exogenous DOC sustained the tissue
 carbon reserves, but induced a depletion of the nitrogen reserves,
 indicated by similar to 35 % decreased protein levels. This suggests an
 imbalanced exogenous carbon to nitrogen supply with nitrogen potentially
 limiting host metabolism on the long-term. We also demonstrate that
 increased ammonium availability delayed DOC-induced bleaching likely by
 keeping symbionts in a photosynthetically competent state, which is
 crucial for symbiosis maintenance and coral survival. Overall, the
 present study provides further insights into how coastal pollution can
 de-stabilize the coral-algal symbiosis and cause coral bleaching.
 Therefore, reducing coastal pollution and sustaining ecological
 integrity are critical to strengthen the resilience of coral reefs
 facing climate change.</t>
  </si>
  <si>
    <t>1mM DOC, 4uM ammonium</t>
  </si>
  <si>
    <t>carbohydrate, lipid, protein content</t>
  </si>
  <si>
    <t>Redding</t>
  </si>
  <si>
    <t>Chemical pollution and human sewage link to coral disease</t>
  </si>
  <si>
    <t>duplicate, other is Redding_2013_Link_between_sewage-derived.pdf</t>
  </si>
  <si>
    <t>Liu, Pi-Jen
  and Lin, Shiue-Ming
  and Fan, Tung-Yung
  and Meng, Pei-Jie
  and Shao, Kwang-Tsao
  and Lin, Hsing-Juh</t>
  </si>
  <si>
    <t>Rates of Overgrowth by Macroalgae and Attack by Sea Anemones Are Greater for Live Coral than Dead Coral under Conditions of Nutrient Enrichment</t>
  </si>
  <si>
    <t>[A mesocosm experiment was conducted to determine the effects of nutrient enrichment on competitive interactions between a hard coral, a green alga, and a sea anemone. In the low-nutrient controls, abundances of the green alga, Codium edule, and a sea anemone, Mesactinia genesis, remained low, and they coexisted with live or dead scleractinian coral, Acropora muricata. Combined nitrogen and phosphorus additions markedly increased the photosynthetic efficiencies of zooxanthellae in A. muricata, the coverage of C. edule, and the asexual reproduction by M. genesis. After 35 d of nutrient addition, C. edule had begun to overgrow live A. muricata, but not dead coral. A. muricata finally died after 105 d, after being totally overgrown by C. edule. Within a few days of contact with live A. muricata, M. genesis was observed for the first time to have induced inflation of modified marginal aggressive organs known as acrorhagi tentacles, which it uses to attack neighboring coral. Nevertheless, M. genesis was not observed to attack C. edule, but moved away from it in the nutrient-enriched tanks. The hierarchy of competitive superiority under nutrient enrichment was in the order of C. edule &gt; M. genesis &gt; A. muricata. From this experiment, it was evident that nutrient enrichment inhibits corals' ability to compete with sea anemones and algae in Nanwan Bay, southern Taiwan.]</t>
  </si>
  <si>
    <t>overgrowth</t>
  </si>
  <si>
    <t>nitrogen, phosphorus</t>
  </si>
  <si>
    <t>5.5mmol Nitrate, .48 mmol phosphate</t>
  </si>
  <si>
    <t>4 months</t>
  </si>
  <si>
    <t>this study looked at interactions between corals, anemones, and algae, but there was a control with no interactions, and an enriched treatment with no interaction</t>
  </si>
  <si>
    <t>Shaver, Elizabeth C
  and Shantz, Andrew A
  and McMinds, Ryan
  and Burkepile, Deron E
  and Thurber, Rebecca L Vega
  and Silliman, Brian R</t>
  </si>
  <si>
    <t>Ecology</t>
  </si>
  <si>
    <t>Effects of predation and nutrient enrichment on the success and microbiome of a foundational coral</t>
  </si>
  <si>
    <t>By inflicting damage to prey tissues, consumer species may increase stress in prey hosts and reduce overall fitness (i.e., primary effects, such as growth or reproduction) or cause secondary effects by affecting prey interactions with other species such as microbes. However, little is known about how abiotic conditions affect the outcomes of these biotic interactions. In coral reef communities, both nutrient enrichment and predation have been linked to reduced fitness and disease facilitation in corals, yet no study to date has tested their combined effects on corals or their associated microbial communities (i.e., microbiomes). Here, we assess the effects of grazing by a prevalent coral predator (the short coral snail, Coralliophila abbreviata) and nutrient enrichment on staghorn coral, Acropora cervicornis, and its microbiomes using a factorial experiment and high-throughput DNA sequencing. We found that predation, but not nutrients, significantly reduced coral growth and increased mortality, tissue loss, and turf algae colonization. Partial predation and nutrient enrichment both independently altered coral microbiomes such that one bacterial genus came to dominate the microbial community. Nutrient-enriched corals were associated with significant increases in Rickettsia-like organisms, which are currently one of several microbial groups being investigated as a disease agent in this coral species. However, we found no effects of nutrient enrichment on coral health, disease, or their predators. This research suggests that in the several months following coral transplantation (i.e., restoration) or disturbance (i.e., recovery), Caribbean acroporid corals appear to be highly susceptible to negative effects caused by predators, but not or not yet susceptible to nutrient enrichment despite changes to their microbial communities.</t>
  </si>
  <si>
    <t>osmicote fertilizer</t>
  </si>
  <si>
    <t>(N = 1.474 ppm; P = 0.4211 ppm)</t>
  </si>
  <si>
    <t>2 months</t>
  </si>
  <si>
    <t>Mortality %</t>
  </si>
  <si>
    <t>algal cover</t>
  </si>
  <si>
    <t>tissue loss</t>
  </si>
  <si>
    <t>Chauvin, Anne
  and Denis, Vianney
  and Cuet, Pascale</t>
  </si>
  <si>
    <t>Is the response of coral calcification to seawater acidification related to nutrient loading?</t>
  </si>
  <si>
    <t>The effect of decreasing aragonite saturation state (Omega(Arag)) of
 seawater (elevated pCO(2)) on calcification rates of Acropora muricata
 was studied using nubbins prepared from parent colonies located at two
 sites of La Saline reef (La R,union Island, western Indian Ocean): a
 back-reef site (BR) affected by nutrient-enriched groundwater discharge
 (mainly nitrate), and a reef flat site (RF) with low terrigenous inputs.
 Protein and chlorophyll a content of the nubbins, as well as
 zooxanthellae abundance, were lower at RF than BR. Nubbins were
 incubated at similar to 27A degrees C over 2 h under sunlight, in
 filtered seawater manipulated to get differing initial pCO(2) (1,440-340
 mu atm), Omega(Arag) (1.4-4.0), and dissolved inorganic carbon (DIC)
 concentrations (2,100-1,850 mu mol kg(-1)). Increasing DIC
 concentrations at constant total alkalinity (A(T)) resulted in a
 decrease in Omega(Arag) and an increase in pCO(2). A(T) at the beginning
 of the incubations was kept at a natural level of 2,193 +/- A 6 mu mol
 kg(-1) (mean +/- A SD). Net photosynthesis (NP) and calcification were
 calculated from changes in pH and A(T) during the incubations.
 Calcification decrease in response to doubling pCO(2) relative to
 preindustrial level was 22% for RF nubbins. When normalized to surface
 area of the nubbins, (1) NP and calcification were higher at BR than RF,
 (2) NP increased in high pCO(2) treatments at BR compared to low pCO(2)
 treatments, and (3) calcification was not related to Omega(Arag) at BR.
 When normalized to NP, calcification was linearly related to Omega(Arag)
 at both sites, and the slopes of the relationships were not
 significantly different. The increase in NP at BR in the high pCO(2)
 treatments may have increased calcification and thus masked the negative
 effect of low Omega(Arag) on calcification. Removing the effect of NP
 variations at BR showed that calcification declined in a similar manner
 with decreased Omega(Arag) (increased pCO(2)) whatever the nutrient
 loading.</t>
  </si>
  <si>
    <t>NO3-, pCO2</t>
  </si>
  <si>
    <t>4.86umol on back reef with runoff,  1.441 uatm</t>
  </si>
  <si>
    <t>chlorphyl a content</t>
  </si>
  <si>
    <t>net photosynthesis</t>
  </si>
  <si>
    <t>this was more an OA study, but the reefs used had different nutrient levels</t>
  </si>
  <si>
    <t>COOK, C B
  and MULLERPARKER, G
  and ORLANDINI, C D</t>
  </si>
  <si>
    <t>AMMONIUM ENHANCEMENT OF DARK CARBON FIXATION AND NITROGEN LIMITATION IN ZOOXANTHELLAE SYMBIOTIC WITH THE REEF CORALS MADRACIS-MIRABILIS AND MONTASTREA-ANNULARIS</t>
  </si>
  <si>
    <t>The nutrient status (limitation vs sufficiency) of dinoflagellates
 (zooxanthellae) symbiotic with reef corals in Bermuda was assessed in
 1989 and 1990 by measuring the enhancement of dark carbon fixation with
 20 muM ammonium by isolated symbionts. A colony of Madracis mirabilis
 was kept in the laboratory and fed daily or starved for one month.
 Symbionts from fed portions of the colony had ammonium-enhancement
 ratios (NH4 dark+; SW(dark); SW = seawater without added ammoniUm)
 similar to those of the original field population (1.2 to 1.3).
 Ammonium-enhancement ratios increased with starvation of the host (xBAR
 greater-than-or-equal-to 1.7) as did values for V(D') : V(L)
 {[}(ammonium dark rate - seawater dark rate): light rate in seawater].
 Both parameters indicated decreasing nitrogen sufficiency of the algae
 when the host was not fed, but starvation appeared to affect these algae
 less than symbionts of sea anemones. Field samples of zooxanthellae from
 M. mirabilis (Three Hill Shoals and Bailey's Bay Flats) yielded results
 similar to those for fed corals, but those taken from Bailey's Bay Flats
 in May 1990 yielded exceptionally high values for enhancement (&gt;3) and
 V(D') : V(L) indicating pronounced nitrogen limitation at the time of
 sampling. We sampled zooxanthellae from populations of Montastrea
 annularis at 8 m (Three Hill Shoals) and 24 m (Soldier's Point) depths.
 Enhancement and V(D') : V(L) values for zooxanthellae from the 8 m
 corals were density-dependent: symbionts from corals with `'normal''
 symbiont densities displayed the most nitrogen limitation (enhancement
 values = 1.4 to 2.0), while those from bleached corals with lower
 density exhibited enhancement and V(D') : V(L) values typical of
 nitrogen-sufficient algae. Symbionts isolated from the 25 m corals
 yielded the highest values, and appeared to exhibit the least
 nitrogen-sufficiency for this species.</t>
  </si>
  <si>
    <t>20uM</t>
  </si>
  <si>
    <t>1 month</t>
  </si>
  <si>
    <t>Dark C fixation</t>
  </si>
  <si>
    <t>relationship between symbiont dentsity and ammonium enhancement</t>
  </si>
  <si>
    <t>most of the experiment was on extracted zoox</t>
  </si>
  <si>
    <t>Dunn, Jeremy G
  and Sammarco, Paul W
  and LaFleur Jr., Gary</t>
  </si>
  <si>
    <t>Effects of phosphate on growth and skeletal density in the scleractinian coral Acropora muricata: A controlled experimental approach</t>
  </si>
  <si>
    <t>Phosphate contamination can negatively affect corals, modifying growth
 rates, skeletal density, reproduction, mortality, and zooxanthellae. We
 determined the effects of elevated phosphate on coral growth and
 density. Genetically distinct colonies of Acropora muricata were
 sub-divided and distributed among three 110-L aquaria, and exposed to
 phosphate levels of 0.09, 0.20, and 0.50 mg L-1 for four months. Total
 skeletal length, living tissue length, weight, branch production, and
 polyp extension were measured. Linear extension and tissue growth
 increased under all conditions. Growth rates were highest at a phosphate
 concentration of 0.50 mg L-1. Weight increased through time, graded from
 low to high with phosphate concentration. Density decreased through
 time, and was significantly lowest in the high phosphate treatment.
 Phosphate concentration produced no visible effects of stress on the
 corals, as indicated by polyp extension and lack of mortality. It is
 suggested that the phosphate enhanced growth was due to increased
 zooxanthellar populations and photosynthetic production within the
 coral. Skeletal density reduction may be due to phosphate binding at the
 calcifying surface and the creation of a porous and structurally weaker
 calcium carbonate/calcium phosphate skeleton. Increased phosphate
 concentrations, often characteristic of eutrophic conditions, caused
 increased coral growth but also a more brittle skeleton. The latter is
 likely more susceptible to breakage and damage from other destructive
 forces (e.g., bioerosion) and makes increased coral growth a poor
 indicator of reef health. (C) 2011 Published by Elsevier B.V.</t>
  </si>
  <si>
    <t>.1-.5 mg/L</t>
  </si>
  <si>
    <t>115 days</t>
  </si>
  <si>
    <t>growth differences in total skelatal length</t>
  </si>
  <si>
    <t>Taylor, D L</t>
  </si>
  <si>
    <t>Nutrition of Algal-Invertebrate Symbiosis. II. Effects of Exogenous Nitrogen Sources on Growth, Photosynthesis and the Rate of Excretion by Algal Symbionts in vivo and in vitro</t>
  </si>
  <si>
    <t>[The effect of increasing concentrations of ammonia, nitrate and urea was tested on (1) axenic cultures of the symbiont Gymnodinium microadriaticum, (2) symbionts freshly isolated from the tissues of the staghorn coral Acropora cervicornis, and (3) symbionts in vivo in this same host. Rates of symbiont photosynthesis and excretion were measured by using H14CO3 -. Rates of skeletogenesis in A. cervicornis were measured using 45Ca2+. Growth was determined by cell count. Analysis of growth rates in established cultures and freshly isolated symbionts, shows no apparent stimulation by these nitrogen additions at the concentrations used. Growth is comparable to controls. Ammonia, in concentrations ranging between 20 and 200 Œº M, increases the photosynthetic rate of symbionts in vivo and in vitro. The rate of excretion of labelled photosynthate is also stimulated. Calcification by the host is increased proportionally in these same experiments. Ammonia addition has no measurable effect in the dark or in the presence of 10-5 M 3,3:4-dichlorophenyl-1:1-dimethyl urea (DCMU). Similar results are obtained with urea additions in vivo. Increasing concentrations of nitrate in vivo and in vitro and urea in vitro do not stimulate photosynthesis, excretion or calcification (nitrate only) in these experiments.]</t>
  </si>
  <si>
    <t>ammonia, nitrate, urea</t>
  </si>
  <si>
    <t>.1-200uM</t>
  </si>
  <si>
    <t>2 hours? not clear</t>
  </si>
  <si>
    <t>rate of calcification</t>
  </si>
  <si>
    <t>carbon excretion</t>
  </si>
  <si>
    <t>Ban, Stephen Shigeyoshi</t>
  </si>
  <si>
    <t>Multiple stressor effects on coral reefs</t>
  </si>
  <si>
    <t>Coral reef ecosystems around the world face a number of threats, including ocean acidification, increased ocean temperatures due to anthropogenic global warming (AGW), increased disease outbreaks, crown-of-thorns starfish outbreaks, terrestrial sedimentation, eutrophication, pollution, and fishing pressure. At the same time, coral reef ecosystems provide valuable direct and indirect economic and social benefits to millions of people worldwide. However, the intensity and spatial distribution of threats are likely to change with increasing human population and economic development, and thus understanding how multiple stressors may interact and affect coral reefs ‚Äì particularly in the face of incomplete knowledge about these stressors ‚Äì is an issue of pressing importance. This thesis aims to explore and advance the understanding of interactions between multiple stressors and their effects as they pertain to coral reefs generally and the Great Barrier Reef specifically. I review several of the components that are integral to this issue, including: stressors and stress ecology, research to date on the issue of multiple stressors and coral reefs, the multiple threats from climate change to coral reefs, and approaches to modelling and managing multiple stressors. The overall aim of this thesis is to quantitatively evaluate the importance of multiple stressor interactions to coral reef ecosystems and to assess alternative management approaches to mitigating the effects of potentially increased prevalence and severity of these stressors. I do this through both assessing the state of existing knowledge as well as by using new approaches to model stressors and stressor effects within the context of the GBR. In addition, I seek to provide an example of how these effects can be conceptualized and managed more effectively in the face of uncertain knowledge and incomplete data. The specific research objectives of my thesis are as follows: 1. To synthesize the available knowledge of multiple stressors on coral reefs; 2. To use the occurrence of bleaching and disease in the GBR as a case study to determine the spatial and temporal overlap of these stressors; 3. To use expert knowledge to identify key uncertainties and knowledge gap(s) regarding multiple stressor interactions on coral reef systems; 4. To apply expert-elicited knowledge about stressors and stressor interactions on the GBR to map potential threats to reefs under a variety of different climate change and management scenarios. Chapter 2 addresses research objective 1 by using a formal literature search to provide the foundation for a qualitative and selected quantitative meta-analysis of multiple-stressors as they pertains to coral reef ecosystems, and by examining the evidence for the prevalence of synergistic, antagonistic, and additive interactions between stressors. Here I investigate stressor interactions in two ways: first by examining stressor interactions with other stressors, and secondly by looking at potentially synergistic effects between two or more stressors on a response variable (where stressors interact to produce an effect that is greater than purely additive). For stressor-stressor interactions, I found 176 studies that examined interactions between at least two stressors. Applying network analysis to analyse relationships between stressors, I found that pathogens were exacerbated by more co-stressors than any other stressor, while sedimentation, storms, and water temperature directly affected the largest number of other stressors. Pathogens, nutrients, and crown-of-thorns starfish were the most-influenced stressors. In terms of responses to multiple stressors, I found 187 studies that examined the effects of two or more stressors on a third dependent variable. The interaction of irradiance and temperature on corals has been the subject of more research than any other combination of stressors, with many studies reporting a synergistic effect on coral symbiont photosynthetic performance. Second, I performed a quantitative meta-analysis of existing literature on the interaction between temperature and irradiance. Although the sample size was small, I found that the mean effect size of combined treatments was statistically indistinguishable from a purely additive interaction. This chapter provides evidence that considerable gaps remain in our knowledge regarding numerous stressor interactions and effects, and that the available evidence is inconclusive on whether synergistic effects are widespread in coral reef systems. Chapter 3 addresses research objective 2 by using data from the AIMS Long-term Monitoring Program (LTMP) to examine the spatial and temporal overlap of bleaching and disease in the GBR. Coral bleaching and disease have often been hypothesized to be mutually reinforcing or co-occurring, but much of the research supporting this has only drawn an implicit connection through common environmental predictors. I examine whether an explicit relationship between white syndrome and bleaching exists using assemblage-level monitoring data from up to 112 sites on the reef slopes spread throughout the GBR over 11 years of monitoring. None of the temperature metrics commonly used to predict mass bleaching performed strongly when applied to these data, and the inclusion of bleaching as a predictor did not improve model in predicting white syndrome outbreaks. Conversely, the inclusion of white syndrome as a predictor did not improve models of bleaching. Evidence for spatial co-occurrence of bleaching and white syndrome at the assemblage level in this dataset was also very weak. These results suggest the hypothesized relationship between bleaching and disease events may be weaker than previously thought, and more likely to be driven by common responses to environmental stressors, rather than directly facilitating one another. Chapter 4 addresses research objective 3 by exploring the use of Bayesian Belief Networks (hereafter BBNs) in conjunction with expert elicitation to determine the degree of expert consensus about the greatest threats to the GBR, and assessing the degree of confidence that experts have about the effects of various stressors both alone and in combination. BBNs are finding increasing application in adaptive ecosystem management where data are limited and uncertainty is high. I used a formal expert-elicitation process to obtain estimates of outcomes associated with a variety of scenarios in the GBR that combined stressors both within and outside the control of local managers. Among consulted experts, there was much stronger consensus about certain stressor effects - such as between temperature anomalies and bleaching ‚Äì than others, such as the relationship between water quality and coral health. In general, models generated from the mean responses from experts predicted that climate change effects could potentially overshadow the mitigating effects of management actions to reduce local stressors. Chapter 5 addresses research objective 4 by implementing the model developed in Chapter 4 in a spatial way through the use of several scenarios. Coral reefs are one example of an ecosystem where management of local stressors may be a way of mitigating or delaying the effects of climate change. In this chapter, I use a combination of an expert-elicited BBN and empirical, spatial environmental data to examine how hypothetical scenarios of climate change and local management would result in different outcomes for coral reefs on the GBR. I also assess whether reefs within the existing protected area network differ in their predicted probability of decline from reefs outside the protected area network. Parameterizing the BBN using the mean responses from my expert pool resulted in predictions of limited efficacy of local management in combating the effects of climate change; however, there was considerable variability in expert responses; thus, I also examine the effect that using optimistic versus pessimistic expert responses has on the model predictions of coral cover decline on the GBR. Many reefs within the central GBR appear to be at risk of further decline, but further parameterization of the model as data and knowledge become available will improve predictive power. This approach serves as a proof of concept for subsequent work that can fine-tune parameters and explore uncertainties in predictions of responses to management. My thesis thus addresses two critical elements that are often missing from studies examining the conservation implications of multiple stressors (especially on coral reefs): interactions between stressor/stressor effects and assessing the effect of different management options on these interactions.</t>
  </si>
  <si>
    <t>Review</t>
  </si>
  <si>
    <t>Y</t>
  </si>
  <si>
    <t>metanalysis</t>
  </si>
  <si>
    <t>THE TEMPORAL PATTERN AND RATE OF RELEASE OF ZOOXANTHELLAE FROM THE REEF CORAL POCILLOPORA-DAMICORNIS (LINNAEUS) UNDER NITROGEN-ENRICHMENT AND CONTROL CONDITIONS</t>
  </si>
  <si>
    <t>The rate of loss of zooxanthellae from intact Pocillopora damicornis
 (Linnaeus) was determined for colonies growing in laboratory tanks
 supplied with either ambient seawater or seawater enriched with
 dissolved inorganic N. Algal release peaked during midday in both
 treatments. Corals in N-enriched water released 40% more algae . U-1
 surface area . day-1 than did control corals. However, algal densities
 in the N-enriched corals were three times higher than in controls, so
 specific release rate was lower for N-enriched corals. Lipid content of
 the N-enriched corals was also lower than in the controls. These results
 suggest that N enrichment results in: greater algal standing stock and a
 reduced rate of transfer of photosynthate to the host. N enrichment more
 than doubled algal densities in this coral indicating that zooxanthellae
 in situ may be nutrient limited and that algal densities are, to some
 extent, a function of nutrient levels in the external environment and
 not entirely regulated by the host.</t>
  </si>
  <si>
    <t>17uM</t>
  </si>
  <si>
    <t>algal release rate</t>
  </si>
  <si>
    <t>lipid content</t>
  </si>
  <si>
    <t>Hodel, E C
  and Vargas-Angel, B</t>
  </si>
  <si>
    <t>Histopathological Assessment and Comparison of Sedimentation and Phosphate Stress in the Caribbean Staghorn Coral, Acropora cervicornis</t>
  </si>
  <si>
    <t>Histological techniques were employed to assess and compare tissue and cellular responses of Southeast Florida collected Acropora cervicornis to increased sedimentation and phosphate enrichment. Coral fragments were acclimated for 12 weeks in laboratory closed-system aquaria, prior to a 5-week experimental period with the following treatments: daily sediment loading at a rate of 200 mg/cm super(2), phosphate loading at a concentration of similar to 5 mu g/L, a combination of these two, and control conditions. Each treatment consisted of four replicate tanks containing 5 coral nubbins each. One haphazardly selected coral specimen from each tank was removed weekly throughout the experiment for histological processing and staining. Epithelial changes including mucocyte swelling, reduced mucocyte abundance, decreased mucin production, reduced spirocyst abundance, and thinning were more severe for sand, phosphate, and sand-phosphate specimens compared to acclimated and control specimens. With prolonged exposure during the experimental period, these changes became more drastic. Thinning of the gastrodermis, as well as reduced mucocyte size, and increased debris within these tissues, were more acute in sand, phosphate, and sand-phosphate specimens compared to control and acclimated specimens. Zooxanthella densities were higher among sand and sand-phosphate specimens relative to acclimated, control, and phosphate specimens. Swelling of the calicoblastic epithelium was more prevalent among sand and sand-phosphate specimens compared to acclimated, control, and phosphate specimens. Gonads were present in all field specimens collected in late November and early December and declined in number during the acclimation period. After Week 1 of the experimental period, 50% of control specimens had gonads in contrast to only 1.7% of other treated specimens. After Week 2 of the experiment, no gonads were found among any of the treatments, suggesting interruption of gametogenesis, possibly due to tank effects. Degenerative changes such as these indicate compromised health of coral specimens, therefore this study may serve as a tool to aid in health assessment and monitoring of critical populations of A. cervicornis in the greater Caribbean, with additional applications to the fields of coral disease and coral culture.</t>
  </si>
  <si>
    <t>4 week</t>
  </si>
  <si>
    <t>histological response</t>
  </si>
  <si>
    <t xml:space="preserve">this is a 2 page report, only abstract and some data, fulll resource not available </t>
  </si>
  <si>
    <t>Muller-Parker, G
  and Cook, C B
  and D'Elia, C F</t>
  </si>
  <si>
    <t>Elemental composition of the coral Pocillopora damicornis exposed to elevated seawater ammonium</t>
  </si>
  <si>
    <t>The elemental composition (C, N, and P) of zooxanthellae and host tissue from the coral Pocillopora damicornis (Linnaeus) was determined after maintenance in flowing seawater with 20- mu M and 50- mu M ammonium enrichments for periods of 2 to 8 weeks. Compared with ambient seawater controls, total zooxanthellar nitrogen ( mu g N/cm super(2) colony surface) increased four-fold during exposure to 20 mu M ammonium. This resulted from increases in N content of zooxanthellae and in zooxanthellae population densities. C:N ratios of zooxanthellae decreased from 19.7 ( plus or minus 4.0) to 10.3 ( plus or minus 3.0), and N:P ratios increased from 21.4 ( plus or minus 3.1) to 30.4 ( plus or minus 2.2) after 8 weeks in 20 mu M ammonium. Zooxanthellae from the 8-week 50- mu M ammonium corals had values of 8.9 ( plus or minus 0.6) for C:N and 40.4 ( plus or minus 2.3) for N:P. Coral animal C, N, and P content were not affected by ammonium-enriched seawater. The C:N ratio of coral animal tissue was 5.2 ( plus or minus 0.0), and the N:P ratio was 20.1 ( plus or minus 0.2) after 8 weeks in 20- mu M ammonium seawater. There were no changes in host C:N, N:P, or C:P with ammonium enrichment. Thus, most of the N from the elevated seawater ammonium is retained by the zooxanthellae of P. damicornis, rather than by the animal tissue. Accordingly, sustained high concentrations of ammonium are likely to result in increased N storage by zooxanthellae and to affect the relative size of zooxanthellar to animal N pools.</t>
  </si>
  <si>
    <t>2, 20, 50 uM</t>
  </si>
  <si>
    <t>C,N,P content of zooxanthellae, animal</t>
  </si>
  <si>
    <t>C: N, N: P, and C: P of zooxanthellae, animal</t>
  </si>
  <si>
    <t>Tricart, S</t>
  </si>
  <si>
    <t>Museum National d'Histoire Naturelle, Paris (France). 204 pp. 2001.</t>
  </si>
  <si>
    <t>Scleractinian growth and calcification in two Indo-Pacific reef complexes (Moorea and Reunion islands). Eutrophication effects on growth of Porites (Synarea) rus.</t>
  </si>
  <si>
    <t>This study aims to address problems regarding health evaluations of two reefs in the Indo-Pacific region, Moorea in the Pacific and Reunion in the Indian Ocean. Growth rates, skeletal densities and calcification rates were measured in dominant scleractinians. This provided data on variability in large scale distributions, positions on reef and of morphology within and among species, and allowed estimates-of production of potential and gross rates of carbonates in these species. The shape of the colonies strongly influences the results compared to other analysed factors, which suggests the importance of taking into account form factors in sampling, interspecific comparisons, and, aposteriori, when interpreting the results. The estimates of carbonate production confirmed the the progressive restoration of the Tiahura reef (Moorea), and the conservation of a healthy condition of the Trou d'eau-reef flat (Reunion), even though there was a decrease in calcification in the latter. The approach to integrate seesonal variation and calcification rates of each studied species is promising in that if provides data on the health status of the majority of the coral colonies on the reefs. At Reunion. two stations were chosen for their different trophic characteristics, one is healthy and the other is eutrophized. Growth rates, skeletal densities, calcification rates, skeletal architecture. and phosphorus chemistry of Porites (Synarea) rus were compared between stations. The decrease of skeletal density and the increase of porosity appears to provide reliable skeletal indicators for clinical signs of reef eutrophication. Thus, colonies exposed to eutrophication present larger and fewer pores. This results can in part be explained by larger and fewer calices, by more spaced dissepiments, and by a general thickening of skeleton structural elements. In situ measurements of phosphate rates provide data to interpret growth rat: variation among stations. Pontes (Synarea) rus, ubiquist and an opportunistic species, appeared perfectly adapted to an eutrophicated environment. Three explanatory hypothesis are formulated: direct benefit, consequence of reef community modifications, and favorable modifications of food metabolism. This study on Porites (Synarea) rus shows that examinations of whole reef community compositions are necessary to diagnose reef eutrophication, and that measurements of in situ nutrient concentrations can be applied to explain part of the observations. Furthermore, it indicates that analyses of the health condition of Pontes (Synarea) rus should be dissociated from the general aspect of the reef condition, and consequently, that any evaluation of reef health requires data from different reefs parts as well as from different scleractinian genera.Original Abstract: Le Lut de ce travail est d'enrichir l'approche sur l'evaluation de l'etat de sante de recifs situes dans deux complexes recifaux Indo-Pacifique: l'ile de Moorea (ocean Pacifique) et l'ile de la Reunion (ocean Indien). Pour cela les taux de croissance, les densites et les taux de calcification de Scleractiniaires a forte dominance sur les recifs ont ete etudies. Ceci a permis, d'une part, selon les especes et leur echantillonnages, de s'interesser a l'influence, sur ces parametres, des facteurs de geographie, de position sur le recif et de formes des colonies et, d'autre part, d'estimer les taux de productions carbonatees potentiel et brute de ces especes sur les recifs. La forme des colonies influence fortement les resultats par rapport a l'action des autres facteurs analyses. Ceci rappelle l'importance de la prise en compte du facteur forme lors de l'echantillonnage, de la comparaison inter-specifique ou a posteriori, au moment de l'interpretation des resultats. Les estimations de productions carbonatees ont confirme la phase progressive de retablissement sur le recif de Tiahura (Moorea) et la conservation d'une bonne vitalite du platier de Trou d'Eau (la Reunion) bien que la calcification de ce dernier ait diminue. Cette approche, en integrant les variations saisonnieres et en precisant le pouvoir calcifiant de chaque espece etudiee, semble donc interessante pour l'obtention de donnees sur l'etat de sante de la majorite des colonies coralliennes qui constituent le recif. A la Reunion, deux stations ont ete choisies pour leur signature trophique opposee, une est sain tandis que l'autre presente des signes cliniques d'eutrophisation. Les parametres de croissance. de densite et de calcification ainsi que l'architecture et la chimie en phosphore du squelette de l'espece Porites (Synarea) rus y ont ete compares. Chez cette espece, la diminution de la densite et l'augmentation de la porosite semblent etre des indicateurs squelettiques environnementaux fiables en cas de signes cliniques d'eutrophisation sur le recif. Ainsi, les colonies de la station soumise a eutrophisation presentent des pores plus grands et moins nombreux. Ces resultats pourraient en partie s'expliquer par des calices egalement plus grands et moins nombreux, des dissepiments plus espaces et un epaississement general des elements structuraux du squelette. Les mesures des taux de phosphates in situ ont permis d'apporter une interpretation aux ecarts de taux de croissance entre stations. Porites (Synarea) rus, espece ubiquiste et opportuniste, s'est parfaitement acclimatee aux caracteristiques trophiques du milieu eutrophise. Trois hypotheses sont avancees: benefice direct, consequence des modifications de la communaute recifale, modification favorable du metabolisme alimentaire. Cette etude sur Porites (Syrerea) montre qu'une observation de la composition de la communaute recifale dans son ensemble est necessaire pour etablir le diagnostic d'eutrophisation sur le recif et que les mesures des concentrations en nutriments in situ sont utiles pour interpreter certains resultats de squelettogenese. Cette approche a montre que l'etat de sante de l'espece Porites (Synarea) rus est a dissocier de l'aspect general du recif dont elle provient. Par consequent, l'evaluation de la sante d'un recif necessite le croisement de donnees acquises pour differents compartiments recifaux et pour differents genres de Scleractiniaires.</t>
  </si>
  <si>
    <t>never recieved from ILL, can only find citation</t>
  </si>
  <si>
    <t>Hoadley, Kenneth D</t>
  </si>
  <si>
    <t>Investigating physiological variability across different algal and cnidarian symbioses: Possible implications for climate change</t>
  </si>
  <si>
    <t>The unique and mutualistic symbioses between scleractinian corals and the dinoflagellate algae Symbiodinium spp. is critical to the overall success and continual growth of many reef corals worldwide. Unfortunately, these symbioses are susceptible to rising oceanic temperature and changes in carbonate chemistry. However, high genetic diversity within the host and symbiont suggests their responses may vary in a species-specific manner, potentially forming coral climate change ‚Äòwinners‚Äô and ‚Äòlosers‚Äô. Here I initially identified potential interactive effects between elevated temperature and pCO2 concentration on the biochemical composition (protein, carbohydrate and lipid content) of the host and symbiont portions within four Pacific coral species and their respective symbionts. Temperature was the principle driver of physiological change and each host + symbiont combination responded to the stress differently, as greater change in biochemical composition was noted within the more thermally tolerant symbioses (M. monastrea and T. reniformis). I extended the question of interactive effects between independent variables by including nutrient concentration as a factor, along with temperature and pCO 2, focusing only on the coral T. reniformis with its symbiont S. trenchii. Temperature remained the leading factor in driving physiological change as net photosynthesis and cellular chlorophyll a increased with temperature under ambient pCO2, whereas temperature related differences in cellular volume were more pronounced under elevated pCO2. Additionally, increased nutrient concentrations mitigated thermal affects under all pCO 2 conditions and suggest significant interactive effects between temperature, pCO2 and nutrient concentrations. Given the variability in physiological response to both temperature and pCO2 previously observed, I next focused on a better characterization of the unique symbioses established within each host and symbiont combination, including two non-calcifying and symbiotic species. Specifically, I utilized multiple cnidarian symbioses to ask if symbiont type affects translocation of energy rich photosynthate to the host and if this varies with changes in pCO2 and temperature. Two calcifying scleractinian corals (Montipora hirsuta and Pocillopora damicornis) and one non-calcifying coral (Discosoma nummiforme) were exposed to the individual and combined effects of elevated temperature and pCO2 in order to induce a range of physiological states within each symbioses. An inverse relationship between cellular density and net photosynthesis is observed, as were differences in the ratio of photosynthesis cell-1 to carbon translocation cell-1, which appeared to be dependent on the host+symbiont combination. Because anemones represent one of the few cnidarian species where positive effects of elevated pCO2 have been consistently documented, I also measured carbon uptake and translocation along with asexual reproduction within the anemone Exaiptasia pallida under ambient and elevated pCO2 conditions. Additionally we asked whether physiological differences could be detected at the symbiont sub species level, by infecting the host anemones with different S. minutum genotypes. Elevated pCO2 conditions did increase net photosynthesis, carbon incorporation and asexual budding. Subtle differences were also observed across host/symbiont genotypes, placing functional significance on genotypic variance below the species level. I also had the opportunity to extend our comparison of host + symbiont diversity through field studies conducted in Palau. There I investigated the diversity of response strategies to elevated temperature for six congeneric coral species collected from an inshore rock island habitat and an offshore reef-system. Inshore reef corals harbored different symbiont species than their offshore counterparts and likely played a major role in establishing the greater thermal tolerance observed for colonies collected from the warmer inshore reefs. Host dependent differences in symbiont physiology were also observed and affected the overall response to high temperature. Although symbiont phenotype can certainly provide a major source of adaptive potential for corals as they combat future climate change scenarios, host physiology also remains an important factor in establishing thermal resistance. As a proxy for phenotypic plasticity within the host coral, I quantified epigenetic modification of cytosine residues within the E. pallida genome in response to elevated temperature and across anemones housing B1 vs. D4-5 symbionts. Clear structure in CpG density across functional gene categories was apparent in both the promoter and gene body regions for E. pallida and changes in methylation status occurred in response to both temperature and symbiont species. Interestingly, the average net increase in methylation status observed between low and high temperature and between B1 and D4-5 symbionts are significantly higher within the promoter region as compared to gene introns and exons and may point to the promoter regions as an important target for epigenetic control through DNA methylation.</t>
  </si>
  <si>
    <t>Chapter 3 of PhD, not published on its on</t>
  </si>
  <si>
    <t>NO3/NO2, PO43-</t>
  </si>
  <si>
    <t>(0.4, 3.5 NO3/NO2), (0.2,0.3 phosphate)</t>
  </si>
  <si>
    <t>33 days</t>
  </si>
  <si>
    <t>Chl a content</t>
  </si>
  <si>
    <t>Burkepile, Deron E
  and Hay, Mark E</t>
  </si>
  <si>
    <t>Nutrient versus herbivore control of macroalgal community development and coral growth on a Caribbean reef</t>
  </si>
  <si>
    <t>Coral reefs are in global decline, with seaweeds replacing corals as
 spatial dominants. Overfishing of herbivores, anthropogenic
 eutrophication, and interactions between these factors have been
 postulated as causes, but long-term tests of these factors are uncommon.
 We factorially manipulated herbivorous fishes and nutrients at a depth
 of 16 to 18 m for 7 to 10 mo in 2 experiments over 2 yr. Herbivore
 exclusion increased algal cover by about 4 to 10x, algal biomass by 4 to
 6x, and suppressed cover of crustose coralline algae by 80 to 100%.
 Nutrient enrichment had no effect on the cover or mass of upright algae,
 but altered species composition by suppressing cyanobacteria and
 facilitating red macroalgae in the absence of herbivores. Nutrient
 addition increased macroalgal species richness in the absence, but not
 the presence of herbivores. Feeding by herbivorous fishes increased by 3
 to 13x on nutrient-enriched vs. control plots. This herbivory
 facilitated cover of crustose coralline algae, demonstrated that
 herbivores selectively target more nutritional prey, and suggested that
 herbivores could suppress macrophyte accumulation at sites with
 increased nutrient availability. Effects of fishes and nutrients on
 corals varied as a function of coral species. For the branching coral
 Porites porites, 56% of individuals exposed to fishes were completely
 consumed; however, individuals that survived grew 60 to 80% more in the
 presence of fishes. For Porites astreoides, exposure to fishes did not
 affect mortality, but increased net growth by 3 to 4 times. For this
 coral, nutrient addition decreased growth when exposed to fishes but not
 when protected from fishes, suggesting that fishes may have fed more on
 nutrient-enriched corals.</t>
  </si>
  <si>
    <t>DIN, SRP</t>
  </si>
  <si>
    <t>.1-4uM DIN,  .01-.3 SRP</t>
  </si>
  <si>
    <t>this study also has caged vs not caged treatmetns, but there was a caged control and caged enriched</t>
  </si>
  <si>
    <t>Kuntz, N M
  and Kline, D I
  and Sandin, S A
  and Rohwer, F</t>
  </si>
  <si>
    <t>Pathologies and mortality rates caused by organic carbon and nutrient stressors in three Caribbean coral species</t>
  </si>
  <si>
    <t>Anthropogenic inputs, including organic carbon and nutrient loading, are
 increasingly changing the water quality on coral reefs. Herein we show
 that treating Montastraea annularis, Agaricia tenuifolia and Porites
 furcata with various organic carbon sources (starch, lactose, arabinose
 and mannose) results in different species-specific and carbon-specific
 pathologies and rates of mortality. The variation in the pathological
 characteristics caused by stressors showed that visual cues for
 determining coral health and disease may be misleading. The probability
 of mortality increased significantly over time with continual exposure
 to several of the stressors, suggesting that chronic stressors may be
 more harmful than acute stressors. In contrast to the organic carbon
 sources, high concentrations of nutrients (phosphate, ammonium and
 nitrate) did not directly kill corals. The variation in coral responses
 to anthropogenic stressors means that changes on disturbed coral reefs
 will depend on the type of and duration of exposure to the stressor, as
 well as on the species of coral.</t>
  </si>
  <si>
    <t>phosphate, ammonium, nitrate</t>
  </si>
  <si>
    <t>0.5-2.5 uM phosphate, 5-25uM ammonium, 2.5-7.5 nitrate</t>
  </si>
  <si>
    <t>Ferrier Pages, C
  and Gattuso, J P
  and Dallot, S
  and Jaubert, J</t>
  </si>
  <si>
    <t>Effect of nutrient enrichment on growth and photosynthesis of the zooxanthellate coral Stylophora pistillata</t>
  </si>
  <si>
    <t>The effect of prolonged (9 week) nutrient enrichment on the growth and photosynthetic rates of the zooxanthellate coral Stylophora pistillata was investigated. The main questions were: (1) what is the exposure time needed to induce measurable change in growth rate? (2) which are the concentrations of nitrogen and phosphorus required to cause changes in these rates? (3) what is the recovery potential of the corals after the nutrient stress? For this purpose, three tanks (N, P, NP) were enriched with ammonium (N), phosphorus (P) or both nutrients (NP), respectively. A fourth tank (C) served as a control. The growth of 40 nubbins (10 in each tank) was monitored during four periods: period 1 (nutrient-poor conditions), period 2 (10 m NH4 and/or 2 m PO4 enrichment), period 3 (20 m NH4 and/or 2 m PO4) and period 4 (nutrient-poor conditions). Period 4 was performed to study the recovery potential of corals after a nutrient stress. During period 1, growth rates remained constant in all tanks. In the P tank, growth rates declined during the two enrichment periods, with a total decrease of 60% by the end of period 3. In the N tank, growth rates remained nearly constant during period 2 but decreased in period 3 (60% decrease). In the NP tank, 50% and 25% decreases were observed during periods 2 and 3. At the end of the recovery period, a regain in growth rate was observed in the N and NP tanks (35 and 30% increase, respectively, compared with the rates measured at the end of period 3) and growth rates returned to 60% of the initial rates. By contrast, in the P tank, there was no regain in growth and a further decrease of 5% was observed. Rates of photosynthesis were often higher during the enriched than the nutrient-poor period (up to 150% increase). Corals with the highest percent increases in maximal gross photosynthetic rate (P super(g)max) had the smallest decreases in growth rate due to nutrient enrichment. In conclusion, high ammonium (20 m) and relatively low phosphorus concentrations (2 m) are required to induce a significant decrease in coral growth rate. The largest reduction was observed with both ammonium and phosphorus enrichment. The decrease in growth rate was rapid following nutrient enrichment, since a 10% decrease or more could be observed after the first week of treatment.</t>
  </si>
  <si>
    <t>10, 20uM ammonium,  2uM phosphate</t>
  </si>
  <si>
    <t>Ramati, S</t>
  </si>
  <si>
    <t>Israel Journal of Zoology</t>
  </si>
  <si>
    <t>The effect of eutrophication on corals' tissue regeneration</t>
  </si>
  <si>
    <t>Reef corals are often damaged by natural events and anthropogenic disturbances leading to lesions of the corals' tissues. Such lesions may recover, remain permanent, or sometimes expand and lead to complete colony mortality. The recovery of damaged tissue can therefore affect important life-history parameters of corals, including their survival and reproductive output. The survival of two groups of coral fragments was compared in the first experiment. The fragments were taken from colonies of the species Stylophora pistillata. In one group the tissue was bordering an area of skeleton covered with algae, while in the second group the tissue ended in the fracture plane that was covered with tissue. The results of this experiment showed a decrease in the survival of the fragment group that competed with algae. The second experiment was carried out in order to test the hypothesis that regeneration rate and extent will decrease under nutrient enrichment.</t>
  </si>
  <si>
    <t>conference proceeding</t>
  </si>
  <si>
    <t>MUSCATINE, L
  and FALKOWSKI, P G
  and DUBINSKY, Z
  and COOK, P A
  and MCCLOSKEY, L R</t>
  </si>
  <si>
    <t>PROCEEDINGS OF THE ROYAL SOCIETY SERIES B-BIOLOGICAL SCIENCES</t>
  </si>
  <si>
    <t>THE EFFECT OF EXTERNAL NUTRIENT RESOURCES ON THE POPULATION-DYNAMICS OF ZOOXANTHELLAE IN A REEF CORAL</t>
  </si>
  <si>
    <t>Red Sea</t>
  </si>
  <si>
    <t>Lab</t>
  </si>
  <si>
    <t>0 - 20 uM; 0 - 2 uM</t>
  </si>
  <si>
    <t>chl A</t>
  </si>
  <si>
    <t>Measured symbiont density and other parameters in a nutrient enrichment experiment; only present nominal nutrient concentrations</t>
  </si>
  <si>
    <t>Kim, T
  and Park, H-S</t>
  </si>
  <si>
    <t>Ocean and Polar Research</t>
  </si>
  <si>
    <t>Effect of Inorganic Nutrient Enrichment and Water Temperature Increment on the Zooxanthellae Density in the Scleractinian Coral Tissues</t>
  </si>
  <si>
    <t>The coral symbiotic algae zooxanthellae is often expelled from the host as the host coral is under physiological stress, causing the coral to turn completely white. Such coral bleaching events are occurring more frequently with the increase in the global warming, ocean acidification and increased level of anthropogenic impacts such as eutrophication. In the present study, we investigated the effects of inorganic nutrients including ammonium, nitrate, phosphate and elevated water temperature on the symbiotic zooxanthellae density in the fragment of branching coral Acropora nobilis. Zooxanthellae density in the host coral decreased 8 hrs after the experiment at a given elevated water temperature (32 degree C, p &lt; 0.05). In contrast, no clear coral bleaching or decrease in the symbiotic algae density was observed from the branching coral exposed to a normal water temperature of 30 degree C and high levels of nutrients such as 20 mu M of NH sub(4)Cl, 20 mu M of NaNO sub(3) and, 10 mu M KH sub(2)PO sub(4). Accordingly, the data indicated high water temperature is one of the stressful factors to cause bleaching in A. nobilis, whereas the high levels of nutrients is not a factor. It is believed that the results obtained in the present study are useful as baseline information in the management of the coral reefs.</t>
  </si>
  <si>
    <t>ammonia,nitrogen,phosphorus</t>
  </si>
  <si>
    <t>No English full text</t>
  </si>
  <si>
    <t>Thurber, Rebecca L Vega
  and Burkepile, Deron E
  and Fuchs, Corinne
  and Shantz, Andrew A
  and McMinds, Ryan
  and Zaneveld, Jesse R
  and Vega Thurber, Rebecca L</t>
  </si>
  <si>
    <t>GLOBAL CHANGE BIOLOGY</t>
  </si>
  <si>
    <t>Chronic nutrient enrichment increases prevalence and severity of coral disease and bleaching</t>
  </si>
  <si>
    <t>Nutrient loading is one of the strongest drivers of marine habitat
 degradation. Yet, the link between nutrients and disease epizootics in
 marine organisms is often tenuous and supported only by correlative
 data. Here, we present experimental evidence that chronic nutrient
 exposure leads to increases in both disease prevalence and severity and
 coral bleaching in scleractinian corals, the major habitat-forming
 organisms in tropical reefs. Over 3 years, from June 2009 to June 2012,
 we continuously exposed areas of a coral reef to elevated levels of
 nitrogen and phosphorus. At the termination of the enrichment, we
 surveyed over 1200 scleractinian corals for signs of disease or
 bleaching. Siderastrea siderea corals within enrichment plots had a
 twofold increase in both the prevalence and severity of disease compared
 with corals in unenriched control plots. In addition, elevated nutrient
 loading increased coral bleaching; Agaricia spp. of corals exposed to
 nutrients suffered a 3.5-fold increase in bleaching frequency relative
 to control corals, providing empirical support for a hypothesized link
 between nutrient loading and bleaching-induced coral declines. However,
 1year later, after nutrient enrichment had been terminated for 10months,
 there were no differences in coral disease or coral bleaching prevalence
 between the previously enriched and control treatments. Given that our
 experimental enrichments were well within the ranges of ambient nutrient
 concentrations found on many degraded reefs worldwide, these data
 provide strong empirical support to the idea that coastal nutrient
 loading is one of the major factors contributing to the increasing
 levels of both coral disease and coral bleaching. Yet, these data also
 suggest that simple improvements to water quality may be an effective
 way to mitigate some coral disease epizootics and the corresponding loss
 of coral cover in the future.</t>
  </si>
  <si>
    <t>Field</t>
  </si>
  <si>
    <t>Osmocote (measured DIN, SRP)</t>
  </si>
  <si>
    <t>1.15 - 3.91 uM; 0.035 - 0.27 uM</t>
  </si>
  <si>
    <t>dark spot syndrome</t>
  </si>
  <si>
    <t>Measured disease and bleaching over a multi-year field nutrient enrichment experiment; also measured after a return to baseline</t>
  </si>
  <si>
    <t>Renegar, Dorothy-Ellen A</t>
  </si>
  <si>
    <t>Histology and ultrastructure of &lt;i&gt;Montastraea cavernosa &lt;/i&gt; and &lt;i&gt;Porites astreoides&lt;/i&gt; during regeneration and recruitment: Anthropogenic stressors and transplant success</t>
  </si>
  <si>
    <t>Corals combine photosynthesis and calcification in an intricate and delicately balanced relationship to form large biomineralized structures that are dominant features of tropical coastlines worldwide. Coral reefs have great scientific and economic importance but have recently experienced widespread decline attributed to increasing anthropogenic pressure on reef systems. Physical damage events, such as ship groundings, when coupled with existing nutrient stress and changing global climate present a poor outlook for successful natural recovery of reef communities. The main goal of the proposed research is to better understand how environmental factors, both local and global, affect the coral holobiont and influence overall coral fitness. The target species of this research, Montastraea cavernosa and Porites astreoides, are important and widespread Caribbean reef-builders. While it has been shown that nutrient and pCO2 stress affect coral growth and calcification, study of specific effects on coral tissue and reproductive success has not received significant attention in the literature despite considerable current interest. This study addresses this data gap in quantitatively examining the effect of elevated nutrients and pCO2 on 1) P. astreoides recruit survivorship, development, early calcification, and symbiotic zooxanthellae morphology; 2) M. cavernosa and P. astreoides wound regeneration, tissue characteristics over time at the histological and ultrastructural level, and trends in symbiotic zooxanthellae morphology; and 3) survival, growth and histological/ultrastructural characteristics of M. cavernosa and P. astreoides fragments transplanted to the field and in the laboratory. Histological and ultrastructural observations from corals transplanted to the field are then compared to ex-situ laboratory experimental corals. In the fleshy and large-polyped faviid M. cavernosa, healing of a linear wound was characterized by granulation of new tissue across the wound site, facilitated by coalescent granular amoebocytes. The wound healing strategy of this species appears to progress with wound closure and re-epithelialization before calcification resumes, as actively calcifying calicodermis was generally not observed at the healing front. Tissue regeneration in the small-polyped P. astreoides was characterized by formation of multiple islands of eosinophilic healing fronts along the depth of the wound track, and an accumulation of granular amoebocyte cells in regenerating tissue. The wound healing strategy of this species appeared to result in re-epithelialization of exposed body wall without necessarily closing the wound. Elevated pCO2 significantly reduced survivorship in P. astreoides recruits, and both nutrient enrichment and elevated pCO2 significantly reduced wound regeneration rate in M. cavernosa and P. astreoides. In both species, phosphate enrichment had the greatest deleterious effect on wound repair. A significant application of this study is the identification of possible zooxanthellar morphological indices of elevated nutrients and ocean acidification. The similarity in starch, lipid and uric acid accumulation patterns in Symbiodinium sp. from P. astreoides recruits and coral fragments of both species indicate a correlation between these anthropogenic stressors and the intracellular accumulation of excess carbon and nitrogen by the symbiont. Zooxanthellar carbon accumulation, in the form of starch and/or lipid, was the greatest under elevated nitrate. Zooxanthellar nitrogen accumulation, in the form of uric acid, was the greatest under elevated CO 2. Comparison of zooxanthellar metrics between the field corals ( P. astreoides, and M. cavernosa) and ex-situ corals and recruits indicated that carbon accumulation in Symbiodinium from field corals was consistently significantly less than in the ex-situ experimental P. astreoides recruits and M. cavernosa fragments exposed to elevated nitrate. This indicates that the field corals were likely not exposed to elevated nitrate at the time of collection. Both M. cavernosa and P. astreoides adults in the field accumulated significantly less uric acid than their counterparts in the tissue repair experiment, indicating that the field corals were exposed to higher pH and lower CO2 than the ex-situ corals. These results suggest that the field corals were not exposed to nutrient concentration profiles similar to the experimental treatments, particularly elevated nitrate. However, histological metrics indicated that the transplanted corals were subjected to increasing sedimentation stress over time. Overall, nitrate was found to affect recruits and adults on a similar scale, while phosphate and pCO2 affected carbon and nitrogen storage more in recruits compared to adults. While nutrients and pCO2 had no mechanistic effect on regeneration at histological level, ultrastructural metrics indicate an impact on the mutualistic energy exchange between the symbiotic partners, partially decoupling symbiosis. Effects were generally found to be greater in P. astreoides compared to M. cavernosa, and the unique life history strategy of the subject species and differences in their endosymbiont physiology reveal distinct responses to elevated nutrients and pCO2. Although the laboratory findings were not necessarily applicable to field observations, they provide insight into factors that may influence fragment success in the field. Quantitative assessment of the effect of elevated nutrients and pCO2 is thus useful in management decisions involving water quality standards, and is essential in the prediction of future coral condition and resilience.</t>
  </si>
  <si>
    <t>0 - 10 uM; 0 - 4 uM</t>
  </si>
  <si>
    <t>juvenile mortality</t>
  </si>
  <si>
    <t>wound regeneration</t>
  </si>
  <si>
    <t>Higuchi, Tomihiko
  and Yuyama, Ikuko
  and Nakamura, Takashi</t>
  </si>
  <si>
    <t>REGIONAL STUDIES IN MARINE SCIENCE</t>
  </si>
  <si>
    <t>The combined effects of nitrate with high temperature and high light intensity on coral bleaching and antioxidant enzyme activities</t>
  </si>
  <si>
    <t>The frequency and severity of coral bleaching events have increased in
 recent decades. Regionally, human-attributed nutrient pollution,
 particularly nitrate, has increased in coastal areas due to inflow from
 rivers and groundwater. The combined effects of increased nitrate
 concentrations with high temperature or high light on bleaching events
 and reactive oxygen species levels (ROS) were tested. Coral fragments of
 Montipora digitata were incubated for 3 and 6 days at different light
 intensities (200 and 600 mu mol m(-2) s(-1)), temperatures (27 and 32
 degrees C), and nitrate concentrations (&lt; 1 and 10 mu M). Quantum yields
 of the photosynthetic electron transport system were significantly
 decreased under high-temperature conditions. Because there were strong
 correlations between zooxanthellae density and antioxidant enzyme
 activities (superoxide dismutase and catalase), we hypothesized that a
 decrease in zooxanthellae occurred due to oxidative stresses. Our
 results show that enrichment of nitrate can accelerate coral bleaching
 under high light or high temperature conditions compared with single
 stress conditions. If the concentration of nitrate increases damage to
 coral reefs in coastal areas could significantly increase under high
 temperature or high light stress. (C) 2015 Elsevier B.V. All rights
 reserved.</t>
  </si>
  <si>
    <t>nitrogenxtemp</t>
  </si>
  <si>
    <t>&lt;1 - 10 uM</t>
  </si>
  <si>
    <t>3 and 6 days</t>
  </si>
  <si>
    <t>antioxidant enzymes</t>
  </si>
  <si>
    <t>Measured coral responses to temperature, light, and nitrate treatments</t>
  </si>
  <si>
    <t>Ezzat, Le&amp;#xef;la
  and Maguer, Jean-Fran&amp;#xe7;ois
  and Grover, Renaud
  and Ferrier-Pag&amp;#xe8;s, Christine</t>
  </si>
  <si>
    <t>Proceedings: Biological Sciences</t>
  </si>
  <si>
    <t>New insights into carbon acquisition and exchanges within the coral-dinoflagellate symbiosis under NH4+ and NO3- supply</t>
  </si>
  <si>
    <t>[Anthropogenic nutrient enrichment affects the biogeochemical cycles and nutrient stoichiometry of coastal ecosystems and is often associated with coral reef decline. However, the mechanisms by which dissolved inorganic nutrients, and especially nitrogen forms (ammonium versus nitrate) can disturb the association between corals and their symbiotic algae are subject to controversial debate. Here, we investigated the coral response to varying N:P ratios, with nitrate or ammonium as a nitrogen source. We showed significant differences in the carbon acquisition by the symbionts and its allocation within the symbiosis according to nutrient abundance, type and stoichiometry. In particular, under low phosphate concentration (0.05 &amp;#x3bc;M), a 3 &amp;#x3bc;M nitrate enrichment induced a significant decrease in carbon fixation rate and low values of carbon translocation, compared with control conditions (N:P = 0.5: 0.05), while these processes were significantly enhanced when nitrate was replaced by ammonium. A combined enrichment in ammonium and phosphorus (N:P = 3:1) induced a shift in nutrient allocation to the symbionts, at the detriment of the host. Altogether, these results shed light into the effect of nutrient enrichment on reef corals. More broadly, they improve our understanding of the consequences of nutrient loading on reef ecosystems, which is urgently required to refine risk management strategies.]</t>
  </si>
  <si>
    <t>Nitrate, ammonium, phosphate</t>
  </si>
  <si>
    <t>0.4 - 3.5 uM; 0.03 - 1.2 uM; 0 - 2.5 uM</t>
  </si>
  <si>
    <t>carbon allocation</t>
  </si>
  <si>
    <t>Mostly focused on carbon allocation, but did measure several health parameters under nutrient treatments so have have usable data</t>
  </si>
  <si>
    <t>DiRoberts, Laura Elizabeth</t>
  </si>
  <si>
    <t>Nitrogen Cycling in the Temperate Northern Star Coral, &lt;em&gt;Astrangia poculata&lt;/em&gt;: Distinguishing Autotrophic from Heterotrophic Nutrient Contributions</t>
  </si>
  <si>
    <t>Coral reefs are in a global state of decline due to coral bleaching, which is a state of dysbiosis between the coral host and its algal endosymbionts that can bring about a nutritional crisis potentially leading to mass mortality. In this study, I used a temperate coral, Astrangia poculata, to determine the effects of symbiotic state and trophic status on nitrogen acquisition. The facultatively heterotrophic nature of A. poculata allows for the decoupled analysis of host and symbiont without the induced stress of a dysbiotic event. In this study, I used Œ¥15N labeled DIN to track the assimilation and translocation of ammonium and nitrate by fed and starved colonies of both symbiotic and aposymbiotic A. poculata. I also analyzed tissue samples for Œ¥13C, %N, %C, and C:N. Using photosynthetic efficiency as a proxy, I analyzed changes in symbiont health before and after being treated with DIN. Stable isotope analysis suggested that corals acquire more of their nitrogen from DIN than from heterotrophy, that their symbiotic algae, Breviolum psygmophilum, are responsible for a greater amount of DIN assimilation than the host, and that ammonium is more readily assimilated than nitrate. Protein analysis was inconclusive in determining any potential advantages to symbiotic state. Photosynthetic efficiency analysis suggested that ammonium boosts symbiont activity and nitrate may adversely affect symbionts. Overall, both symbiotic state and nutritional condition influenced holobiont health, and symbionts were found to be the driving force behind nitrogen acquisition. These results suggest that dysbiosis not only inhibits corals‚Äô mixotrophic strategy of nutrient acquisition but suggests that symbiosis has advantages across nitrogen acquisition pathways that are augmented by feeding. As such, starved, aposymbiotic corals suffer from energetic double jeopardy, and having either feeding or symbiosis alone does not fully equivocate to the energetic advantage of both.</t>
  </si>
  <si>
    <t>Ammonium, nitrate</t>
  </si>
  <si>
    <t>0.357 - 5 uM; 0.035 - 5 uM</t>
  </si>
  <si>
    <t>3 days</t>
  </si>
  <si>
    <t>C:N ratio</t>
  </si>
  <si>
    <t>uptake</t>
  </si>
  <si>
    <t>Thesis, used nutrient treatments but was mostly focused on metabolism and nutrient uptake so may not be relevant. Also may not count as a warm-water coral</t>
  </si>
  <si>
    <t>Holcomb, Michael
  and McCorkle, Daniel C
  and Cohen, Anne L</t>
  </si>
  <si>
    <t>Long-term effects of nutrient and CO2 enrichment on the temperate coral Astrangia poculata (Ellis and Solander, 1786)</t>
  </si>
  <si>
    <t>Zooxanthellate colonies of the scleractinian coral Astrangia poculata
 were grown under combinations of ambient and elevated nutrients (5 mu M
 NO3-, 0.3 mu M PO4-3, and 2 nM Fe+2) and CO2 (similar to 780 ppmv)
 treatments for a period of 6 months. Coral calcification rates,
 estimated from buoyant weights, were not significantly affected by
 moderately elevated nutrients at ambient CO2 and were negatively
 affected by elevated CO2 at ambient nutrient levels. However,
 calcification by corals reared under elevated nutrients combined with
 elevated CO2 was not significantly different from that of corals reared
 under ambient conditions, suggesting that CO2 enrichment can lead to
 nutrient limitation in zooxanthellate corals. A conceptual model is
 proposed to explain how nutrients and CO2 interact to control
 zooxanthellate coral calcification. Nutrient limited corals are unable
 to utilize an increase in dissolved inorganic carbon (DIC) as nutrients
 are already limiting growth, thus the effect of elevated CO2 on
 saturation state drives the calcification response. Under nutrient
 replete conditions, corals may have the ability to utilize more DIC,
 thus the calcification response to CO2 becomes the product of a negative
 effect on saturation state and a positive effect on gross carbon
 fixation, depending upon which dominates, the calcification response can
 be either positive or negative. This may help explain how the range of
 coral responses found in different studies of ocean acidification can be
 obtained. (C) 2010 Elsevier BM. All rights reserved.</t>
  </si>
  <si>
    <t>NO3, PO4</t>
  </si>
  <si>
    <t>4,6±1μMNO3, 0.7±0.2 μM PO4in the nutrient enrichedtreatment; ambient conditions were 3±5 μM NH4, 0.8±0.7 μM NO3,0.5±0.3 μM PO4,</t>
  </si>
  <si>
    <t>boyant weight</t>
  </si>
  <si>
    <t>This experiment also looked at the combined effects of ph &amp; nutrient levels.</t>
  </si>
  <si>
    <t>Weber, M
  and Lott, C
  and Fabricius, K E</t>
  </si>
  <si>
    <t>Sedimentation stress in a scleractinian coral exposed to terrestrial and marine sediments with contrasting physical, organic and geochemical properties</t>
  </si>
  <si>
    <t>Terrestrial runoff increases siltation and nutrient availability on
 coastal coral reefs worldwide. However the factors determining stress in
 corals when exposed to short-term sedimentation, including the
 interactions between sediments and nutrients, are little understood. We
 exposed corals to ten different sediment types at environmentally
 relevant concentrations (33 to 160 mg DW cm(-2)) and exposure times (12
 to 60 h) in laboratory and field experiments. The sediments originated
 from 2 estuaries, 2 nearshore and one offshore locations and also
 included ground-up aragonite. For two of these sediments, three grain
 size fractions were used (silt &lt; 63 mu m, fine sand: 63-250 mu m, medium
 sand: 250-500 mu m). Sediments were characterised by 19 parameters
 grouped into ``physical{''}, ``organic and nutrient-related{''} and
 ``geochemical{''} parameters. Changes in the photosynthetic yield of the
 coral Montipora peltiformis was measured by pulse-amplitude modulated
 chlorophyll fluorometry (PAM) as proxy for photophysiological stress
 from exposure, and to determine rates of recovery. Different sediments
 exerted greatly contrasting levels of stress in the corals. Our results
 show that grain size and organic and nutrient-related sediment
 properties are key factors determining sedimentation stress in corals
 after short-term exposure. Photophysiological stress was measurable
 after 36 h of exposure to most of the silt-sized sediments, and coral
 recovery was incomplete after 48 to 96 h recovery time. The four sandy
 sediment types caused no measurable stress at the same concentration for
 the same exposure time. Stress levels were strongly related to the
 values of organic and nutrient-related parameters in the sediment,
 weakly related to the physical parameters and unrelated to the
 geochemical parameters measured. M peltiformis removed the sandy grain
 size classes more easily than the silt, and nutrient-poor sediments were
 removed more easily than nutrient-rich sediments. Anoxia developed on
 the sediment surfaces of the nutrient-rich silts, which had become slimy
 and smelled of hydrogen sulphide, suggesting increased bacterial
 activity. Our finding that silt-sized and nutrient-rich sediments can
 stress corals after short exposure, while sandy sediments or
 nutrient-poor silts affect corals to a lesser extent, will help refining
 predictions of sedimentation threats to coral reefs at given
 environmental conditions. (c) 2006 Elsevier B.V. All rights reserved.</t>
  </si>
  <si>
    <t>Field/Lab</t>
  </si>
  <si>
    <t>Nitrogen &amp; Phosphorus</t>
  </si>
  <si>
    <t>12 to 60 hrs</t>
  </si>
  <si>
    <t>photophysical stress</t>
  </si>
  <si>
    <t xml:space="preserve">This is mostly a sediment study, they do not separate sediment from nutrient loading. </t>
  </si>
  <si>
    <t>Iijima, M
  and Yasumoto, K
  and Yasumoto, J
  and Yasumoto, M H
  and Iguchi, A
  and Jimbo, M
  and Watabe, S</t>
  </si>
  <si>
    <t>American Geophysical Union</t>
  </si>
  <si>
    <t>Phosphorus enrichment hampers the development of juvenile coral by directly inhibiting biomineral skeleton elongation</t>
  </si>
  <si>
    <t>Coral reef degradation resulting from various types of stress such as excessive nutrient enrichment in and inflow of gravel into coastal waters is of increasing global concern. In general, tropical and subtropical seawaters are poor in nutrients and thus oligotrophic. Therefore, the above-mentioned stresses result in the decline of environments favorable to coral growth. Especially inorganic phosphates have been considered to possibly inhibit the formation of coral skeleton. Despite many studies about the effects of nutrients on coral, a clear consensus on how nutrients deteriorative effect on the coral has not been established. Recently, we found that biogenic polyamines can react with carbon dioxide (CO2) and accelerate an aragonite formation of CaCO3in seawater. In this study, we examined that the effect of phosphates and nitrates on in vitro the aragonite formation of CaCO3by using biogenic polyamines and in vivo aragonite formation of skeletons in juvenile coral of Acropora digitifera, showing that phosphates clearly inhibited both in vitro and in vivo CaCO3formations at similar concentrations. In contrast, nitrates inhibited neither in vitro aragonite formation of CaCO3nor in vivo aragonite formation of juvenile coral skeletons. These findings indicate that phosphates have a detrimental effect on bioinorganic coral calcification. Furthermore, the findings that phosphate enrichment promotes the inhibiting effect on skeleton formation led us to conclude that enriched phosphate is adsorbed to the skeleton surface and inhibit normal development skeleton of juvenile coral. Calcareous sediment could be a source of phosphate in coastal environments. The juvenile coral, a sessile animal, will be strongly affected by phosphate dissolved from the calcareous sediment in coastal environments.</t>
  </si>
  <si>
    <t xml:space="preserve">NA </t>
  </si>
  <si>
    <t>Grottoli, A G</t>
  </si>
  <si>
    <t>GEOCHIMICA ET COSMOCHIMICA ACTA</t>
  </si>
  <si>
    <t>Effect of light and brine shrimp on skeletal delta C-13 in the Hawaiian coral Porites compressa: A tank experiment</t>
  </si>
  <si>
    <t>Previous experimental fieldwork showed that coral skeletal delta(13)C
 values decreased when solar intensity was reduced, and increased in the
 absence of zooplankton. However, actual seasonal changes in solar
 irradiance levels are typically less pronounced than those used in the
 previous experiment and the effect of increases in the consumption of
 zooplankton in the coral diet on skeletal delta(13)C remains relatively
 unknown. In the present study, the effects of four different light and
 heterotrophy regimes on coral skeletal delta(13)C values were measured.
 Porites compressa corals were grown in outdoor flow-through tanks under
 112%, 100%, 75%, and 50% light conditions at the Hawaii Institute of
 Marine Biology, Hawaii. In addition, corals were fed either zero, low,
 medium, or high concentrations of brine shrimp. Decreases in light from
 100% resulted in significant decreases in delta(13)C that is most
 likely due to a corresponding decrease in photosynthesis. Increases in
 light to 112% also resulted in a decrease in delta(13)C values. This
 latter response may be a consequence of photoinhibition. The overall
 curved response in delta(13)C values was described by a significant
 quadratic function. Increases in brine shrimp concentrations resulted in
 increased skeletal delta(13)C levels. This unexpected outcome appears to
 be attributable to enhanced nitrogen supply associated with the brine
 shrimp diet which led to increased zooxanthellae concentrations,
 increased photosynthesis rates, and thus increased delta(13)C values.
 This result highlights the potential influence of nutrients from
 heterotrophically acquired carbon in maintaining the zooxanthellae-host
 symbiosis in balance. In addition, evidence is presented that suggests
 that coral skeletal growth and delta(13)C are decoupled. These results
 increase our knowledge of how light and heterotrophy affects the
 delta(13)C of coral skeletons. Copyright (C) 2002 Elsevier Science Ltd.</t>
  </si>
  <si>
    <t>brine shrimp</t>
  </si>
  <si>
    <t>varying concentrations of brine shrimp</t>
  </si>
  <si>
    <t>Aug 8th - Oct 4th</t>
  </si>
  <si>
    <t xml:space="preserve">d13C </t>
  </si>
  <si>
    <t>This was mostly an experiment based on feeding corals and exposing them to different irradiances. Not really nutrients.</t>
  </si>
  <si>
    <t>Rosset, Sabrina Laura</t>
  </si>
  <si>
    <t>Plasticity &amp;amp; adaptations of the coral-zooxanthellae symbiosis: responses to nutrient availability &amp;amp; insight into inherent thermal tolerance; Ch2 Ultrastructural biomarkers in symbiotic algae reflect availability of dissolved inorganic nutrients and particulate food to the reef coral holobiont</t>
  </si>
  <si>
    <t>Sustaining an environment which conveys a high resilience to reef corals is critical in order to mitigate the immediate threat of climate change to reef ecosystems. The nutrient environment plays a significant role in sustaining the stability of the coral-zooxanthellae symbiosis, making anthropogenic nutrient pollution as well as the climate change driven nutrient impoverishment of oceanic waters pressing threats to coral reef persistence. Yet, many aspects of coral nutrient biology remain poorly understood, impeding science driven management strategies. This thesis aimed to advance our knowledge on how different nutrient environments affect the functioning of the coral-algal symbiosis by teasing apart the interacting effects of two principal nutrient sources (dissolved inorganic nutrient uptake and heterotrophic feeding), as well as of the two essential nutrients, nitrogen and phosphorus, both in dissolved inorganic and particulate organic forms. This was achieved through long-term exposure (up to 1.5 years) of the Euphyllia paradivisa-clade C1 Symbiodinium association to replete (+N+P), limited (-N-P), or imbalanced (+N-P/-N+P) dissolved inorganic nutrient availabilities in combination with targeted host feeding with balanced or nitrogen enriched prey items. Thereby, this work stood apart from past investigations by yielding definitive phenotypes representative of different nutrient availabilities. Moreover, the importance of food quality when considering the benefit of heterotrophy to reef corals had previously been overlooked. Findings suggest that heterotrophy provides a greater benefit to the coral host than to the symbiont and is unable to compensate for diminished dissolved inorganic nutrient availability, demonstrating a significantly greater dependence of the symbiosis to the latter nutrient source. A balanced N/P ratio, both in dissolved inorganic and particulate organic form, was shown to be essential for the stability of the symbiosis and for the nutritional benefit provided by heterotrophy. Particularly nitrogen enrichment resulted in severe nutrient stress and compromised thermal stress resilience, implying a vital reliance on a continued supply of phosphorus and emphasising the necessity of managing nitrogen pollution and monitoring N/P ratios. Zooxanthellae ultrastructural biomarkers established in this thesis (cell size, lipid body, starch granule and uric acid crystal accumulation, accumulation body fragmentation) hold potential for the aid in the identification of, and discrimination between different forms of nutrient stress in reef corals. Yet, ultimately corals need to adapt to warmer oceans. Diverse Symbiodinium genotypes convey varied thermal tolerance to their coral host. Yet, the mechanisms underpinning their thermal sensitivity remain largely elusive. The second aim of this thesis was to examine the role played by the algal membrane composition. The intact polar lipid biochemistry of a thermally-sensitive (clade C) and -tolerant (clade D) type were characterised by HPLC-ESI tandem mass spectrometry. Distinctions in chloroplast membrane composition could be related to differential inherent thermal tolerance. Moreover, vast differences in the lipid biochemistry of extraplastidic membranes were identified, exemplifying unprecedented metabolic differences among Symbiodinium clades. Biochemical markers of a thermally tolerant phenotype (MGDG/DGDG ratio, glycolipid saturation) could advance our understanding and projections of the potential of reef corals to acclimate and adapt to future climate change scenarios.</t>
  </si>
  <si>
    <t>National Oceanography Centre of Southampton, Didn't say where they got the corals</t>
  </si>
  <si>
    <t>Mesocosm</t>
  </si>
  <si>
    <t>0.7 - 6.5 &amp; 0.006 - 0.3 uM (N:P)</t>
  </si>
  <si>
    <t>&gt;1.5 years</t>
  </si>
  <si>
    <t>Symbiotn characteristics (health, phylotype, mitotic rate)</t>
  </si>
  <si>
    <t>polyp weight and protein content</t>
  </si>
  <si>
    <t>This study did not give the location that the corals came from. They measured the effects of different N:P conditions on E. paradivisa and they believed that &gt;1.5 years would allow for the symbionts to be properly developed and acclimated to the different environments.</t>
  </si>
  <si>
    <t>Plasticity &amp;amp; adaptations of the coral-zooxanthellae symbiosis: responses to nutrient availability &amp;amp; insight into inherent thermal tolerance; Ch3: The coral-zooxanthellae symbiosis is significantly dependent on an external supply of phosoporus than nitrogen</t>
  </si>
  <si>
    <t>N &amp; P</t>
  </si>
  <si>
    <t>64.52 - 0.16, 3.57- 0.32 uM (N &amp; P)</t>
  </si>
  <si>
    <t>Symbiont characteristics</t>
  </si>
  <si>
    <t>polyp biomass</t>
  </si>
  <si>
    <t>Plasticity &amp;amp; adaptations of the coral-zooxanthellae symbiosis: responses to nutrient availability &amp;amp; insight into inherent thermal tolerance; Ch4: Heterotrophic feeding is only beneficial towards coral stress resilience if nitrogen and phosphorus intake is balanced</t>
  </si>
  <si>
    <t>64.52 - 0.16, 1.81 - 0.32 uM (N &amp; P)</t>
  </si>
  <si>
    <t>&gt;2 years, 5 weeks of feeding with different qualities of food</t>
  </si>
  <si>
    <t>feeding</t>
  </si>
  <si>
    <t>GFP-like protien concentration</t>
  </si>
  <si>
    <t>This study looked at the effect of environmental N:P ratios on coral holobiont health and heterotrophic feeding. They also measured the response of the colonies to additional stressors. Not sure if this is actually a good one to include because it doesn't seem like the N:P goes that high, into the "dangerous" realms.</t>
  </si>
  <si>
    <t>Humphrey, C
  and Weber, M
  and Lott, C
  and Cooper, T
  and Fabricius, K</t>
  </si>
  <si>
    <t>Effects of suspended sediments, dissolved inorganic nutrients and salinity on fertilisation and embryo development in the coral Acropora millepora (Ehrenberg, 1834)</t>
  </si>
  <si>
    <t>Exposure of coral reefs to river plumes carrying increasing loads of
 nutrients and sediments is a pressing issue for coral reefs around the
 world including the Great Barrier Reef (GBR). Laboratory experiments
 were conducted to investigate the effects of changes in inorganic
 nutrients (nitrate, ammonium and phosphate), salinity and various types
 of suspended sediments in isolation and in combination on rates of
 fertilisation and early embryonic development of the scleractinian coral
 Acropora millepora. Dose-response experiments showed that fertilisation
 declined significantly with increasing sediments and decreasing
 salinity, while inorganic nutrients at up to 20 mu M nitrate or ammonium
 and 4 mu M phosphate had no significant effect on fertilisation.
 Suspended sediments of &gt;= 100 mg l-1 and salinity of 30 ppt reduced
 fertilisation by &gt; 50%. Developmental abnormality occurred in 100% of
 embryos at 30 ppt salinity, and no fertilisation occurred at &lt;= 28 ppt.
 Another experiment tested interactions between sediment, salinity and
 nutrients and showed that fertilisation was significantly reduced when
 nutrients and low concentrations of sediments co-occurred, although both
 on their own had no effect on fertilisation rates. Similarly, while
 slightly reduced salinity on its own had no effect, fertilisation was
 reduced when it coincided with elevated levels of sediments or
 nutrients. Both these interactions were synergistic. A third experiment
 showed that sediments with different geophysical and nutrient properties
 had differential effects on fertilisation, possibly related to sediment
 and nutrient properties. The findings highlight the complex nature of
 the effects of changing water quality on coral health, particularly
 stressing the significance of water quality during coral spawning time.</t>
  </si>
  <si>
    <t xml:space="preserve">0 - 20, 0 - 4, 0 - 2, respectively </t>
  </si>
  <si>
    <t>5 hrs (I think!)</t>
  </si>
  <si>
    <t>fertilization</t>
  </si>
  <si>
    <t>abnormal development</t>
  </si>
  <si>
    <t xml:space="preserve">They also looked at the combined effects of sediment and salinity. GBR set study. </t>
  </si>
  <si>
    <t>Beraud, Eric
  and Gevaert, Francois
  and Rottier, Cecile
  and Ferrier-Pages, Christine</t>
  </si>
  <si>
    <t>JOURNAL OF EXPERIMENTAL BIOLOGY</t>
  </si>
  <si>
    <t>The response of the scleractinian coral Turbinaria reniformis to thermal stress depends on the nitrogen status of the coral holobiont</t>
  </si>
  <si>
    <t>The physiological response of the scleractinian coral Turbinaria
 reniformis to ammonium enrichment (3 mu mol l(-1)) was examined at 26
 degrees C as well as during a 7 day increase in temperature to 31
 degrees C (thermal stress). At 26 degrees C, ammonium supplementation
 had little effect on the coral physiology. It induced a decrease in
 symbiont density, compensated by an increase in chlorophyll content per
 symbiont cell. Organic carbon release was reduced, likely because of a
 better utilization of the photosynthesized carbon (i.e. incorporation
 into proteins, kept in the coral tissue). The delta N-15 signatures of
 the ammonium-enriched symbionts and host tissue were also significantly
 decreased, by 4 and 2 parts per thousand, respectively, compared with
 the non-enriched conditions, suggesting a significant uptake of
 inorganic nitrogen by the holobiont. Under thermal stress, coral
 colonies that were not nitrogen enriched experienced a drastic decrease
 in photosynthetic and photoprotective pigments (chlorophyll a,
 beta-carotene, diadinoxanthin, diatoxanthin and peridinin), followed by
 a decrease in the rates of photosynthesis and calcification. Organic
 carbon release was not affected by this thermal stress. Conversely,
 nitrogen-enriched corals showed an increase in their pigment
 concentrations, and maintained rates of photosynthesis and calcification
 at ca. 60% and 100% of those measured under control conditions,
 respectively. However, these corals lost more organic carbon into the
 environment. Overall, these results indicate that inorganic nitrogen
 availability can be important to determining the resilience of some
 scleractinian coral species to thermal stress, and can have a function
 equivalent to that of heterotrophic feeding concerning the maintenance
 of coral metabolism under stress conditions.</t>
  </si>
  <si>
    <t>3 umol/L</t>
  </si>
  <si>
    <t>Photosynthesis related</t>
  </si>
  <si>
    <t>Respiration &amp; other physological stuff</t>
  </si>
  <si>
    <t xml:space="preserve">Corals taken from the red sea. Measured the effect of ammonium enrichment on a bunch of things related to adult coral function. </t>
  </si>
  <si>
    <t>Kline, David I
  and Kuntz, Neilan M
  and Breitbart, Mya
  and Knowlton, Nancy
  and Rohwer, Forest</t>
  </si>
  <si>
    <t>Role of elevated organic carbon levels and microbial activity in coral mortality</t>
  </si>
  <si>
    <t>Coral reefs are suffering a long-term global decline, yet the causes
 remain contentious. The role of poor water quality in this decline is
 particularly unclear, with most previous studies providing only weak
 correlations between elevated nutrient levels and coral mortality. Here
 we experimentally show that routinely measured components of water
 quality (nitrate, phosphate, ammonia) do not cause substantial coral
 mortality. In contrast, dissolved organic carbon (DOC), which is rarely
 measured on reefs, does. Elevated DOC levels also accelerate the growth
 rate of microbes living in the corals' surface mucopolysaccharide layer
 by an order of magnitude, suggesting that mortality occurs due to a
 disruption of the balance between the coral and its associated
 microbiota. We propose a model by which elevated DOC levels cause
 Caribbean reefs to shift further from coral to macroalgal dominance.
 Increasing DOC levels on coral reefs should be recognized as a threat
 and routinely monitored.</t>
  </si>
  <si>
    <t>nitrate, phosphate, ammonium</t>
  </si>
  <si>
    <t>(supplied as 0.5, 2.5,
5.0 μM KH2PO4), nitrate (supplied as 1.0, 2.5, 6.25 μM
Ca(NO3)2), ammonia (supplied as 0.5, 2.5, 5.0 μM
NH4Cl),</t>
  </si>
  <si>
    <t>1 - 26 hrs</t>
  </si>
  <si>
    <t>microbrial production rate</t>
  </si>
  <si>
    <t>bacterial survival</t>
  </si>
  <si>
    <t>Measured microbial and coral responses to differnt nutrient levels.</t>
  </si>
  <si>
    <t>Wang, Lu
  and Shantz, Andrew A
  and Payet, Jerome P
  and Sharpton, Thomas J
  and Foster, Amelia
  and Burkepile, Deron E
  and Thurber, Rebecca Vega</t>
  </si>
  <si>
    <t>Corals and Their Microbiomes Are Differentially Affected by Exposure to Elevated Nutrients and a Natural Thermal Anomaly</t>
  </si>
  <si>
    <t>Nutrient pollution can increase the prevalence and severity of coral
 disease and bleaching in ambient temperature conditions or during
 experimental thermal challenge. However, there have been few
 opportunities to study the effects of nutrient pollution during natural
 thermal anomalies. Here we present results from an experiment conducted
 during the 2014 bleaching event in the Florida Keys, USA, that exposed
 Agaricia sp. (Undaria) and Siderastrea siderea corals to 3 types of
 elevated nutrients: nitrogen alone, phosphorous alone, and the
 combination of nitrogen and phosphorus. Overall, bleaching prevalence
 and severity was high regardless of treatment, but nitrogen enrichment
 alone both prolonged bleaching and increased coral mortality in Agaricia
 corals. At the same time, the elevated temperatures increased the
 prevalence of Dark Spot Syndrome (DSS), a disease typically associated
 with cold temperatures in Siderastrea siderea corals. However, nutrient
 exposure alone did not increase the prevalence or severity of disease,
 suggesting that thermal stress overwhelms the effects of nutrient
 pollution on this disease during such an extreme thermal event. Analysis
 of 78 Siderastrea siderea microbial metagenomes also showed that the
 thermal event was correlated with significant shifts in the composition
 and function of the associated microbiomes, and corals with DSS had
 microbiomes distinct from apparently healthy corals. In particular, we
 identified shifts in viral, archaeal, and fungal families. These shifts
 were likely driven by the extreme temperatures or other environmental
 co-variates occurring during the 2014 bleaching event. However, no
 microbial taxa were correlated with signs of DSS. Furthermore, although
 nutrient exposure did not affect microbial alpha diversity, it did
 significantly affect microbiome beta-diversity, an effect that was
 independent of time. These results suggest that strong thermal anomalies
 and local nutrient pollution both interact and act independently to
 alter coral health in a variety of ways, that ultimately contribute to
 disease, bleaching, and mortality of reefs in the Florida Keys.</t>
  </si>
  <si>
    <t>Manipulative</t>
  </si>
  <si>
    <t>nitrogen &amp; phosphorus</t>
  </si>
  <si>
    <t>3.18 uM - 0.71 uM (NO3) &amp; 0.34 uM - 0.14 uM (PO4). slow release nutrient diffuser (150g, 12%  NO3) &amp; (45g, 40% PO4)</t>
  </si>
  <si>
    <t>6 months</t>
  </si>
  <si>
    <t>Bleaching</t>
  </si>
  <si>
    <t>DSS</t>
  </si>
  <si>
    <t>Microbial community shift</t>
  </si>
  <si>
    <t>Manipulative field study looking at the combined effects of thermal anomolies and elevated nutrient loading on coral and holobiont health/structure.</t>
  </si>
  <si>
    <t>Marubini, F
  and Davies, P S</t>
  </si>
  <si>
    <t>Nitrate increases zooxanthellae population density and reduces skeletogenesis in corals</t>
  </si>
  <si>
    <t>Very little information exists on the effects of nitrate on corals,
 although this is the major form in which nitrogen is present in tropical
 eutrophic coastal waters. In this study we incubated nubbins of Porites
 porites and explants of Montastrea annularis in laboratory photostats
 illuminated by halide lamps, with concentrations of nitrate of 0, 1, 5
 and 20 mu M, for 40 and 30 d, respectively. At the end of this period it
 was found that the population density of the zooxanthellae had increased
 significantly with increased nitrate concentration, suggesting nitrogen
 limitation of the growth rate of Zooxanthellae in the control group.
 There were also significant increases in the amount of chlorophyll a and
 cz per algal cell, in the volume of the algal cells, and in the protein
 per cell. Overall, the protein per unit surface increased, but this was
 attributable solely to increased algal protein: there was no significant
 change in host protein. Maximum gross photosynthesis normalized to
 surface area was enhanced by nitrate addition, reflecting the increase
 in algal population density. There was no change when normalized on a
 per cell basis. Respiration rate normalized to protein content was
 decreased by nitrate. The most dramatic change was in the rate of
 skeletogenesis, which decreased by similar or equal to 50% in both
 species when exposed to nitrate enrichment. A model is presented which
 suggests that the diffusion-limited supply of CO2 from surrounding
 seawater is used preferentially by the enlarged zooxanthellae population
 for photosynthesis, thereby reducing the availability of inorganic
 carbon for calcification. It is concluded that enhanced nitrate levels
 in tropical coastal waters will have a hitherto unrecognized effect on
 the growth I-ate of tropical coral reefs.</t>
  </si>
  <si>
    <t>NO3</t>
  </si>
  <si>
    <t>1, 5, 20 uM</t>
  </si>
  <si>
    <t xml:space="preserve">photosynthesis  </t>
  </si>
  <si>
    <t>respiration.</t>
  </si>
  <si>
    <t>skeleton growth</t>
  </si>
  <si>
    <t>biomass</t>
  </si>
  <si>
    <t>Chapter 5. Measured the effect of NO3 on 2 species of corals.</t>
  </si>
  <si>
    <t>PO4</t>
  </si>
  <si>
    <t>0.2, 1, 5 uM</t>
  </si>
  <si>
    <t>Chapter 6. Measured the effect of PO4 on 2 species of corals.</t>
  </si>
  <si>
    <t>ambient nutrient levels</t>
  </si>
  <si>
    <t>Table 7.1</t>
  </si>
  <si>
    <t>Chapter 7. Measured response of corals in different nutrient level field sites.</t>
  </si>
  <si>
    <t>McClanahan, T R
  and Steneck, R S
  and Pietri, D
  and Cokos, B
  and Jones, S</t>
  </si>
  <si>
    <t>Interaction between inorganic nutrients and organic matter in controlling coral reef communities in Glovers Reef Belize</t>
  </si>
  <si>
    <t>We studied the responses of algae, corals, and small fish to elevated
 inorganic fertilizer, organic matter, and their combination over a
 49-day summer period in cages that simulated the coral reef in the
 remote Glovers reef atoll, Belize. The addition of organic matter
 reduced while fertilization had no effect on the numbers of herbivorous
 damsel and parrotfishes. All measures of algal biomass were influenced
 by fertilization. The combined inorganic and organic enrichment produced
 the highest algal biomass, which is most likely due to the combined
 effect of higher nutrients and lower herbivory. The cover of turf and
 total algae were influenced by all treatments and their interactions and
 most strongly and positively influenced by fertilization followed by
 organic matter and the combination of organic matter and inorganic
 fertilizer. The inorganic and combined treatments were both dominated by
 two turf algae, Enteromorpha prolifera and Digenia simplex, while the
 nonfertilized treatments were dominated by brown frondose algae
 Lobophora variegata, Padina sanctae, and Dictyota cervicornis. The
 organic matter treatment had greater cover of P. sanctae and D.
 cervicornis than the untreated control, which was dominated by Lobophora
 variegata, also the dominant algae on the nearby patch reefs. Crustose
 corallines grew slowly (similar to 2.5 mm/49 days) and were not
 influenced by the treatments when grown on vertical surfaces but
 decreased on horizontal coral plates in the combined organic matter and
 fertilization treatment. No mortality occurred for the two coral species
 that were added to the cages. Porites furcata darkened in the fertilized
 cages while there was a mix of paling and darkening for a small amount
 of the coral tissue of Diploria labyrinthiformes. Inorganic
 fertilization stimulates small filamentous turf algae and Symbiodinium
 living in coral but inhibits brown frondose algae. Organic matter
 inhibits small herbivorous fish, L. variegata, and encrusting coralline
 algae when growing on horizontal surfaces. (c) 2005 Published by
 Elsevier Ltd.</t>
  </si>
  <si>
    <t xml:space="preserve">Manipulative  </t>
  </si>
  <si>
    <t>slow release fertilizer</t>
  </si>
  <si>
    <t>2X : 500 g P2O5, 215 g ammonium and 57.5 g nitrates</t>
  </si>
  <si>
    <t>49 days</t>
  </si>
  <si>
    <t>Changes in community structure (algal dominace)</t>
  </si>
  <si>
    <t>paling or darkening of tissue</t>
  </si>
  <si>
    <t>This study was really focused on algae rather than coral... but they were looking at the combined effects of elevated nutrients and the removal of herbivores</t>
  </si>
  <si>
    <t>Quinlan, Zachary A
  and Remple, Kristina
  and Fox, Michael D
  and Silbiger, Nyssa J
  and Oliver, Thomas A
  and Putnam, Hollie M
  and Kelly, Linda Wegley
  and Carlson, Craig A
  and Donahue, Megan J
  and Nelson, Craig E</t>
  </si>
  <si>
    <t>LIMNOLOGY AND OCEANOGRAPHY LETTERS</t>
  </si>
  <si>
    <t>Fluorescent organic exudates of corals and algae in tropical reefs are compositionally distinct and increase with nutrient enrichment</t>
  </si>
  <si>
    <t>Dissolved organic matter (DOM) composition influences microbial
 community metabolism and benthic primary producers are a source of DOM
 in coral reefs. As reef benthic communities change, in part due to
 nutrient pollution, understanding impacts on reef microbial processes
 requires knowledge of DOM sources and composition. We conducted a
 multi-week mesocosm experiment dosing four coral reef benthic
 constituents with three levels of nitrate and phosphate to contrast
 exudate composition and quantify the effects of nutrient enrichment on
 exudate release. Moderate nutrient enrichment enhanced bulk dissolved
 organic carbon exudation by all producers. Corals exuded rapidly
 accumulating DOM with a markedly high concentration of aromatic amino
 acid-like fluorescent DOM components that clearly distinguishes them
 from algal exudates, which were dominated by humic-like fluorescent
 components and did not accumulate significantly. Our results indicate
 that corals and algae release DOM of different quality and the quantity
 of DOM release increases with inorganic nutrient availability.</t>
  </si>
  <si>
    <t>DOM (nitrate &amp; phosphate)</t>
  </si>
  <si>
    <t>500 g P2O5, 215 g ammonium and 57.5 g nitrates</t>
  </si>
  <si>
    <t>change in coral and algal cover</t>
  </si>
  <si>
    <t>They measured the change in coral and algal cover within their mesocosm experiment. Not totally sure if this would work for the metaanalysis</t>
  </si>
  <si>
    <t>Humanes, Adriana
  and Noonan, Sam H C
  and Willis, Bette L
  and Fabricius, Katharina E
  and Negri, Andrew P</t>
  </si>
  <si>
    <t>Cumulative Effects of Nutrient Enrichment and Elevated Temperature Compromise the Early Life History Stages of the Coral Acropora tenuis</t>
  </si>
  <si>
    <t>Inshore coral reefs are experiencing the combined pressures of excess
 nutrient availability associated with coastal activities and warming
 seawater temperatures. Both pressures are known to have detrimental
 effects on the early life history stages of hard corals, but studies of
 their combined effects on early demographic stages are lacking. We
 conducted a series of experiments to test the combined effects of
 nutrient enrichment (three levels) and elevated seawater temperature (up
 to five levels) on early life history stages of the inshore coral
 Acropora tenuis, a common species in the Indo-Pacific and Red Sea.
 Gamete fertilization, larval survivorship and larval settlement were all
 significantly reduced as temperature increased, but only fertilization
 was further affected by simultaneous nutrient enrichment. Combined high
 temperatures and nutrient enrichment affected fertilization in an
 additive manner, whereas embryo abnormalities increased synergistically.
 Higher than normal temperatures (32 degrees C) increased coral juvenile
 growth rates 1.6-fold, but mortality also increased by 50%. The
 co-occurrence of nutrient enrichment with high temperatures reduced
 juvenile mortality to 36%, ameliorating temperature stress
 (antagonistic interaction). Overall, the types of effect (additive vs
 synergistic or antagonistic) and their magnitude varied among life
 stages. Gamete and embryo stages were more affected by temperature
 stress and, in some cases, also by nutrient enrichment than juveniles.
 The data suggest that coastal runoff events might exacerbate the impacts
 of warming temperatures on fertilization if these events co-occur during
 corals spawning. The cumulative impacts of simultaneous exposure to
 nutrient enrichment and elevated temperatures over all early life
 history stages increases the likelihood for failure of larval supply and
 recruitment for this coral species. Our results suggest that improving
 the water quality of river discharges into coastal areas might help to
 enhance the thermal tolerances of early life history stages in this
 common coral species.</t>
  </si>
  <si>
    <t>decaying natural inshore plankton and sus-
pended detritus</t>
  </si>
  <si>
    <t>(+0), (+0.3), or (+0.6) mg OC l−1 FSW.</t>
  </si>
  <si>
    <t>24 -48 hrs</t>
  </si>
  <si>
    <t>% fertilization</t>
  </si>
  <si>
    <t>% settlement</t>
  </si>
  <si>
    <t>embryo survival</t>
  </si>
  <si>
    <t>Multiple experiemnts looking at the combined effects of sediment, temp, and nutrients on larval responses. Their nutrient uses are a bit iffy.</t>
  </si>
  <si>
    <t>Palacio-Castro, Ana Maria</t>
  </si>
  <si>
    <t>Abiotic Controls on Endosymbiotic Algal Communities and Their Implications for Coral Bleaching Susceptibility and Recovery</t>
  </si>
  <si>
    <t>Ocean warming, acidification, and nutrient pollution are threatening the persistence of coral reef ecosystems worldwide. This dissertation assessed the effects of these stressors on the disruption of the coral-algal symbiosis (bleaching) and aimed to identify factors that promote more resistant holobiont partnerships. I used highly sensitive qPCR assays to monitor dynamic changes in Symbiodiniaceae algal communities during heat stress and recovery, and during the exposure to elevated nutrients and CO2. During natural bleaching events in Florida and Panama, I evaluated the potential for multiple coral species to increase their temperature tolerance through the acquisition of thermotolerant symbionts (Chapters 2 and 4). Heat stress favored the acquisition of thermotolerant algal taxa (Durusdinium) in two coral species, including one believed not to be able to change its symbiont partner. However, I also documented no increase in Durusdinium in three coral species exposed to back-to-back bleaching events in consecutive years. Since annual bleaching conditions are expected to become common in the coming decades, I monitored the persistence of thermotolerant symbionts under nonstressful temperatures, and evaluated how the frequency of heat disturbances affects the trajectory of symbiont community recovery (Chapters 2 and 3). Symbiont communities dominated by Durusdinium were generally unstable under non-bleaching conditions and were replaced by thermosensitive algae over a period of months. However, Durusdinium-dominated communities persisted longer when this symbiont accounted for &gt;98% of the initial community, resulting in more stable communities that were maintained for 2-3 years. Finally, because global warming will likely interact with other local and global stressors, I assessed the effect of elevated nutrients and CO2 on pre-bleaching symbiont communities and further bleaching susceptibility (Chapters 5 and 6). The effects of elevated nutrients and CO2 were small in comparison with the effects of heat stress. However, these stressors strongly impaired coral host performance, and sometimes exacerbated the effects of subsequent heat stress. Between predicted back-to-back bleaching events and the high likelihood that global carbon emissions will exceed RCP4.5, understanding the dynamic relationship between corals and their algal symbionts is key to helping researchers protect the future of coral reefs. This dissertation emphasizes differential effects of warming, acidification, and nutrification that vary depending on coral species and algal symbiont communities, suggesting that multispecies approaches should be taken to understand how coral reefs will respond to the expected future conditions.</t>
  </si>
  <si>
    <t>Requested from Lib</t>
  </si>
  <si>
    <t>Fabricius, Katharina E
  and Cseke, Szilvia
  and Humphrey, Craig
  and De'ath, Glenn</t>
  </si>
  <si>
    <t>Does Trophic Status Enhance or Reduce the Thermal Tolerance of Scleractinian Corals? A Review, Experiment and Conceptual Framework</t>
  </si>
  <si>
    <t>Global warming, and nutrient and sediment runoff from coastal
 development, both exert increasing pressures on coastal coral reefs. The
 objective of this study was to resolve the question of whether coastal
 eutrophication may protect corals from thermal stress by improving their
 nutritional status, or rather diminish their thermal tolerance through
 the synergy of dual stressors. A review of previous studies on the topic
 of combined trophic status and heat exposure on the thermal tolerance of
 corals reveals a broad range of outcomes, including synergistic,
 additive and antagonistic effects. We conducted a 90-day long experiment
 exposing corals to realistic levels of elevated nutrients and sediments,
 and heat stress. Colonies of two common scleractinian corals (Acropora
 millepora and Montipora tuberculosa) were kept in coastal seawater, or
 coastal seawater that was further organically and nutrient enriched
 (OE), and/or enriched with nitrate. Batches of OE were created daily,
 facilitating nutrient uptake, plankton succession and organic enrichment
 as observed in coastal waters. After 10 days of acclimation, 67% of the
 colonies had their temperature gradually increased from 27 degrees to
 31.2 degrees C. After 3-7 weeks of heat stress, colonies of both species
 had significantly greater reductions in fluorescence yields and lower
 survival in OE than without addition of OE. Furthermore,
 photophysiological recovery was incomplete 31-38 days after ending the
 heat stress only in the OE treatments. Nitrate alone had no measurable
 effect on survival, bleaching and recovery in either species. Skeletal
 growth rates were reduced by 45% in heat-stressed A. millepora and by
 24% in OE-exposed M. tuberculosa. We propose a conceptual trophic
 framework that resolves some of the apparently contradictory outcomes
 revealed by the review. Our study shows that management actions to
 reduce coastal eutrophication can improve the resistance and resilience
 of vulnerable coastal coral reefs to warming temperatures.</t>
  </si>
  <si>
    <t>nitrate + organic enrichment (added other nutrients)</t>
  </si>
  <si>
    <t>0.23 - 4.0 umol/L</t>
  </si>
  <si>
    <t>90 days</t>
  </si>
  <si>
    <t>Survival</t>
  </si>
  <si>
    <t>photo-physiological responses</t>
  </si>
  <si>
    <t>skeletal growth</t>
  </si>
  <si>
    <t>Measured the effects of elevated nutrients on coral health.Also added additional stressors!</t>
  </si>
  <si>
    <t>Harrison, P L
  and Ward, S</t>
  </si>
  <si>
    <t>Marine Biology</t>
  </si>
  <si>
    <t>Elevated levels of nitrogen and phosphorus reduce fertilization success of gametes from scleractinian reef corals.</t>
  </si>
  <si>
    <t>Spawned gametes were collected from colonies of Acropora longicyathus at One Tree Island and Goniastrea aspera at Magnetic Island, Great Barrier Reef, Australia, for use in fertilisation trials. Mean fertilisation rates were significantly reduced compared with controls (P &lt; 0.003), when gametes from the branching coral A. longicyathus were exposed to elevated ammonium concentrations at 1 mu M and above in one cross (60-64% reduction), and at 100 mu M in another cross (16% reduction). Mean fertilisation success of A. longicyathus gametes was also significantly reduced compared with controls in both crosses (P = 0.000) at concentrations of 1 mu M phosphate and above (35-75% reduction), and at 1 mu M ammonium plus 1 mu M phosphate and all higher concentrations (68-74% reduction). Similarly, the mean percentage of regular embryos that were developing normally was significantly reduced in most nutrient treatments compared with controls (P = 0.000). Fertilisation trials using gametes from the brain coral G. aspera resulted in a significantly lower percentage of regular embryos (P = 0.001) and a significantly higher percentage of deformed embryos (P = 0.001) developing after exposure to elevated nutrient treatments compared with controls. Mean fertilisation rates for this species were only significantly reduced (P = 0.034) in the 50 mu M ammonium plus phosphate treatment in one cross (8% reduction), compared with the control. Therefore, ammonium and phosphate enrichment significantly impairs fertilisation success and embryo development in scleractinian reef corals.</t>
  </si>
  <si>
    <t>ammonium &amp; phosphate</t>
  </si>
  <si>
    <t>0 - 100 uM</t>
  </si>
  <si>
    <t xml:space="preserve">30 min </t>
  </si>
  <si>
    <t>Fertilization sucess</t>
  </si>
  <si>
    <t>Measured just the effects of elevated nutrient levels on gametes (fertilization sucess)</t>
  </si>
  <si>
    <t>Hoegh-Guldberg, O
  and Williamson, J</t>
  </si>
  <si>
    <t>Availability of two forms of dissolved nitrogen to the coral Pocillopora damicornis and its symbiotic zooxanthellae</t>
  </si>
  <si>
    <t>The relative contribution of dissolved nitrogen (ammonium and dissolved
 free amino acids DFAAs) to the nitrogen budget of the reef-building
 coral Pocillopora damicornis was assessed for colonies growing on
 control and ammonium-enriched reefs at One Tree Island (southern Great
 Barrier Reef) during the ENCORE (Enrichment of Nutrient on Coral Reef;
 1993 to 1996) project. P. damicornis acquired ammonium at rates of
 between 5.1 and 91.8 nmol N cm(-2) h(-1) which were not affected by
 nutrient treatment except in the case of one morph. In this case, uptake
 rates decreased from 80.5 to 42.8 nmol cm(-2) h(-1) (P &lt; 0.05) on
 exposure to elevated ammonium over 12 mo. The presence or absence of
 light during measurement did not influence the uptake of ammonium ions.
 Nitrogen budgets revealed that the uptake of ammonium from
 concentrations of 0.11 to 0.13 mu M could completely satisfy the demand
 of growing P. damicornis for new nitrogen. P. damicornis also took up
 DFAAs at rates ranging from 4.9 to 9.8 nmol N cm(-2) h(-1). These rates
 were higher in the dark than in the light (9.0 vs 5.1 nmol m(-2) h(-1),
 P &lt; 0.001). Uptake rates were highest for the amino acids serine,
 arginine and alanine, and lowest for tyrosine. DFAA concentrations
 within the ENCORE microatolls that received ammonium were undetectable,
 whereas they ranged up to 100 nM within the control microatolls. The
 contribution of DFAAs to the nitrogen budget of P. damicornis
 constituted only a small fraction of the nitrogen potentially
 contributed by ammonium under field conditions. Even at the highest
 field concentrations measured during this study, DFAAs could contribute
 only similar or equal to 11.3% of the nitrogen demand of P. damicornis.
 This contribution, however, may be an important source of nitrogen when
 other sources such as ammonium are scarce or during periods when high
 concentrations of DFAAs become sporadically available (e.g. cell
 breakage during fish-grazing).</t>
  </si>
  <si>
    <t>ammonium enriched reef</t>
  </si>
  <si>
    <t>10 uM ammonium &amp; 2 uM phosphate</t>
  </si>
  <si>
    <t>ENCORE experiment</t>
  </si>
  <si>
    <t>Nitrogen uptake rates</t>
  </si>
  <si>
    <t>Measured the uptake rates of ammonium for p. damicornis on nutrient enriched and control reefs. This is an ENCORE experiment</t>
  </si>
  <si>
    <t>Teece, M
  and Lirman, D</t>
  </si>
  <si>
    <t>Proceedings from the 2010 AGU Ocean Sciences Meeting</t>
  </si>
  <si>
    <t>Effects of degraded water quality and availability of food resources on the health of Scleractinian corals in the Florida Keys, U.S.A</t>
  </si>
  <si>
    <t>Scleractinian corals typically thrive in oligotrophic waters however many inshore reefs of the Florida Keys support healthy coral populations. These reefs are affected by higher nutrient levels and increased suspended particle loads from both anthropogenic and natural processes leading to higher light attenuation and decreased photosynthetic rates. We compared the health of two coral species, Montastrea faveolata and Porites astreoides, on these inshore reefs with those on offshore reefs that are characterized by lower nutrient and lower light attenuation levels. We estimated coral health by measuring the total fat and protein content, which are good indicators of overall health. We also determined zooplankton and suspended particles densities on reefs to quantify food availability and determined the extent of heterotrophic feeding of individual coral heads using compound specific stable isotope analysis of individual fatty acids. We determined that corals on inshore reefs have adapted to these less than ideal conditions by changing their feeding behavior and relying on heterotrophic assimilation and capture of zooplankton to sustain growth. Our approach shows that corals can adapt to local stressors including decreased water quality through changing their feeding strategies. More importantly, this approach allows us to determine the physiological response of individual coral heads to their environment, such that the effect of global changes in water conditions on individual corals can also be assessed.</t>
  </si>
  <si>
    <t>conference abstract</t>
  </si>
  <si>
    <t>Dubinsky, Z
  and Stambler, N
  and Ben-Zion, M
  and Mccloskey, L R
  and Muscatine, L
  and Falkowski, P G</t>
  </si>
  <si>
    <t>The Effect of External Nutrient Resources on the Optical Properties and Photosynthetic Efficiency of Stylophora pistillata</t>
  </si>
  <si>
    <t>[Enrichment of the hermatypic Red Sea coral Stylophora pistillata with dissolved inorganic nitrogen, inorganic nitrogen+phosphorus, and feeding on Artemia, all led to increases in areal pigmentation in comparison with control colonies. These increases, unlike photoadaptive ones, resulted from growth in cell numbers ranging from √ó 2.75 in the Artemia-fed to √ó 4.85 in the N+P-enriched corals. The treated corals absorbed 51-85% of incident light, whereas the controls absorbed only 33%. Areal photosynthesis increased with treatment, although to a lesser degree than absorptivity. This difference resulted in reduced photosynthetic efficiencies in the treated colonies. Photosynthetic rates, calculated on a percell basis, were inversely correlated with algal densities, indicating possible competition among the algae for CO2.]</t>
  </si>
  <si>
    <t>DIN, DIN + DIP, &amp; feeding</t>
  </si>
  <si>
    <t>100 umol ammonium, 10 umol phosphate &amp; 100 umol ammonium, &amp; Artemia salina nauplii.</t>
  </si>
  <si>
    <t>18 days</t>
  </si>
  <si>
    <t>Photo-physiological responses</t>
  </si>
  <si>
    <t>They measured the effects of elevated nutrients on individual colonies (I don't think they had replicates.)</t>
  </si>
  <si>
    <t>Liu, Pi-Jen
  and Hsin, Min-Chieh
  and Huang, Yen-Hsun
  and Fan, Tung-Yung
  and Meng, Pei-Jie
  and Lu, Chung-Cheng
  and Lin, Hsing-Juh</t>
  </si>
  <si>
    <t>Nutrient Enrichment Coupled with Sedimentation Favors Sea Anemones over Corals</t>
  </si>
  <si>
    <t>Fine sediments, which account for the majority of total fluvial sediment
 flux, have been suggested to degrade coral reefs on a global scale.
 Furthermore, sediment impacts can be exacerbated by extreme rainfall
 events associated with global climate change and anthropogenic nutrient
 enrichment. We report the findings from a series of mesocosm experiments
 exploring the effects of short-term sedimentation and nutrient
 enrichment on the interactions between the hard coral Acropora muricata,
 the sea anemone Mesactinia ganesis, and the green macroalga Codium
 edule. Mesocosms were manipulated to simulate either unimpacted reefs or
 reefs exposed to elevated levels of fine sediments for 10 or 14 days to
 simulate the effects of heavy rainfall. The first and second experiments
 were aimed to examine the effects of inorganic and organic sediments,
 respectively. The third experiment was designed to examine the
 interactive effects of nutrient enrichment and elevated sediment loads.
 Neither inorganic nor organic sediment loadings significantly affected
 the physiological performance of the coral, but, importantly, did reduce
 its ability to compete with other organisms. Photosynthetic efficiencies
 of both the green macroalga and the sea anemone increased in response to
 both sediment loadings when they were simultaneously exposed to nutrient
 enrichment. While organic sediment loading increased the nitrogen
 content of the green macroalga in the first experiment, inorganic
 sediment loading increased its phosphorus content in the second
 experiment. The coral mortality due to sea anemones attack was
 significantly greater upon exposure to enriched levels of organic
 sediments and nutrients. Our findings suggest that the combined effects
 of short-term sedimentation and nutrient enrichment could cause
 replacement of corals by sea anemones on certain coral reefs.</t>
  </si>
  <si>
    <t>enriched nutrients &amp; sediment</t>
  </si>
  <si>
    <t>NaNO3 (5.50 mmol NO3 m-2 d-1) and KH2PO4 (0.48 mmol PO43 m-2 d-1).</t>
  </si>
  <si>
    <t>21 days + 14 day recovery</t>
  </si>
  <si>
    <t>Coral mortality</t>
  </si>
  <si>
    <t>This was a mesocosm exp that looked at the combined effects of sediment loading and enriched nutrients for community interactions - algae, anenome, &amp; coral</t>
  </si>
  <si>
    <t>Voss, Joshua Daniel</t>
  </si>
  <si>
    <t>Coral disease dynamics and environmental drivers in the northern Florida Keys and Lee Stocking Island, Bahamas</t>
  </si>
  <si>
    <t>Coral reefs are experiencing declines worldwide and recently coral diseases have been identified as significant contributors to coral mortality. However, little is known regarding the factors that drive coral disease distributions and dynamics. Current knowledge of the organisms that cause coral diseases is also limited, with pathogens having been identified for only 5 of the 21 described coral diseases. The study presented here describes coral disease dynamics in terms of occurrence, prevalence, spatial distribution, and host species susceptibility from 2002--2004 on reefs of the Northern Florida Keys (NFK) and Lee Stocking Island (LSI) in the Bahamas' Exuma chain. In addition, this research investigated the influence of temperature, sediment, and nutrient availability on coral disease prevalence and severity. Finally, microbial communities associated with a polymicrobial disease, black band, were examined to address spatial and temporal variability. Four scleractinian diseases were observed in repeated surveys conducted during June-August of each year: black band disease (BBD), white plague type 2 (WP), dark spots syndrome (DSS), and yellow band disease-(YBD). Coral disease prevalence was generally low in both the NFK and LSI as compared to epizootic levels reported previously in the NFK and other regions of the Caribbean. Disease prevalence and species susceptibility varied spatially and temporally. Massive framework species, including Siderastrea siderea, Colpophyllia natans, and Montastraea annularis, along with relatively smaller colonies of Meandrina meandrites and Dichocoenia stokesi, were most susceptible to disease. Temperature, sedimentation, and dissolved inorganic nitrogen were positively correlated with BBD infections. Furthermore, experimental nutrient enrichment exacerbated coral tissue loss to BBD both in situ and in vivo. Profiling of BBD microbial communities using length heterogeneity PCR revealed variation over space and time, with significantly distinct bacterial assemblages in the NFK, LSI, and US Virgin Islands. This study contributes to knowledge of the relationship between coral diseases and the environment, and facilitates predictions regarding potential changes in coral reef communities under differing environmental conditions. Additionally, this research provides further understanding of coral disease dynamics at both the host and microbial pathogen levels.</t>
  </si>
  <si>
    <t>disease,sickness</t>
  </si>
  <si>
    <t xml:space="preserve">Likely </t>
  </si>
  <si>
    <t>~6</t>
  </si>
  <si>
    <t>Table 4 (just ambient nutrient ranges)</t>
  </si>
  <si>
    <t>2002 - 2004</t>
  </si>
  <si>
    <t>Coral disease</t>
  </si>
  <si>
    <t>Field &amp; Lab</t>
  </si>
  <si>
    <t>20 days and 10 days</t>
  </si>
  <si>
    <t>BBD</t>
  </si>
  <si>
    <t>Kline, D I
  and Kuntz, N
  and Breitbart, M
  and Grayson, J
  and Mitchell, G
  and Knowlton, N
  and Rohwer, F</t>
  </si>
  <si>
    <t>Microbial Imbalances on Coral Reefs: Anthropogenic Impacts and Reef Decline</t>
  </si>
  <si>
    <t>Coral reefs and their associated biodiversity are being degraded at an alarming rate. Among the most degraded reefs are those of the Caribbean, which have suffered an 80 percent decline in coral coverage over the last thirty years (Gardner et al. 2003). This research examines how anthropogenic stress affects the relationship between a coral and its associated microbial community. Coral associated bacteria are known to be diverse, abundant, and species-specific yet their role in coral health and immunity is largely unknown. In a series of experiments utilizing a custom designed culturing system (the AADAMS), we demonstrate that routinely measured aspects of water quality (nitrate, phosphate, ammonia) do not cause substantial coral mortality at environmentally relevant treatment levels. In contrast, dissolved organic carbon (DOC), which is rarely measured on reefs, does. Elevated DOC levels also accelerate the growth rate of bacteria living in the corals' surface mucopolysaccharide layer (SML) by an order of magnitude, suggesting that mortality occurs due to a disruption of the balance between the coral and its associated microbiota. Furthermore, we present data from White Band Disease type I (WBD I) transmission studies which reveal that WBD I is contagious and its transmission is likely influenced by anthropogenic stress. We also describe a new concept to exploit the convergence of modern high- resolution digital imaging, inexpensive computational power and mass storage, and advances in computer vision theory that can be used to create digital 'expert systems'. Our goal is to develop an effective digital imaging - computer vision system for automated reef structural ecological surveys that should allow more rapid quantification of reef health.</t>
  </si>
  <si>
    <t>nitrogen,ammonia,phosphorus</t>
  </si>
  <si>
    <t>No paper found</t>
  </si>
  <si>
    <t>Koop, K
  and Booth, D
  and Broadbent, A
  and Brodie, J
  and Bucher, D
  and Capone, D
  and Coll, J
  and Dennison, W
  and Erdmann, M
  and Harrison, P
  and Hoegh-Guldberg, O
  and Hutchings, P
  and Jones, G B
  and Larkum, A W
  and O'Neil, J
  and Steven, A
  and Tentori, E
  and Ward, S
  and Williamson, J
  and Yellowlees, D</t>
  </si>
  <si>
    <t>Marine pollution bulletin</t>
  </si>
  <si>
    <t>ENCORE: the effect of nutrient enrichment on coral reefs. Synthesis of results and conclusions.</t>
  </si>
  <si>
    <t>Coral reef degradation resulting from nutrient enrichment of coastal waters is of increasing global concern. Although effects of nutrients on coral reef organisms have been demonstrated in the laboratory, there is little direct evidence of nutrient effects on coral reef biota in situ. The ENCORE experiment investigated responses of coral reef organisms and processes to controlled additions of dissolved inorganic nitrogen (N) and/or phosphorus (P) on an offshore reef (One Tree Island) at the southern end of the Great Barrier Reef, Australia. A multi-disciplinary team assessed a variety of factors focusing on nutrient dynamics and biotic responses. A controlled and replicated experiment was conducted over two years using twelve small patch reefs ponded at low tide by a coral rim. Treatments included three control reefs (no nutrient addition) and three + N reefs (NH4Cl added), three + P reefs (KH2PO4 added), and three + N + P reefs. Nutrients were added as pulses at each low tide (ca twice per day) by remotely operated units. There were two phases of nutrient additions. During the initial, low-loading phase of the experiment nutrient pulses (mean dose = 11.5 microM NH4+; 2.3 microM PO4(-3)) rapidly declined, reaching near-background levels (mean = 0.9 microM NH4+; 0.5 microM PO4(-3)) within 2-3 h. A variety of biotic processes, assessed over a year during this initial nutrient loading phase, were not significantly affected, with the exception of coral reproduction, which was affected in all nutrient treatments. In Acropora longicyathus and A. aspera, fewer successfully developed embryos were formed, and in A. longicyathus fertilization rates and lipid levels decreased. In the second, high-loading, phase of ENCORE an increased nutrient dosage (mean dose = 36.2 microM NH4+; 5.1 microM PO4(-3)) declining to means of 11.3 microM NH4+ and 2.4 microM PO4(-3) at the end of low tide) was used for a further year, and a variety of significant biotic responses occurred. Encrusting algae incorporated virtually none of the added nutrients. Organisms containing endosymbiotic zooxanthellae (corals and giant clams) assimilated dissolved nutrients rapidly and were responsive to added nutrients. Coral mortality, not detected during the initial low-loading phase, became evident with increased nutrient dosage, particularly in Pocillopora damicornis. Nitrogen additions stunted coral growth, and phosphorus additions had a variable effect. Coral calcification rate and linear extension increased in the presence of added phosphorus but skeletal density was reduced, making corals more susceptible to breakage. Settlement of all coral larvae was reduced in nitrogen treatments, yet settlement of larvae from brooded species was enhanced in phosphorus treatments. Recruitment of stomatopods, benthic crustaceans living in coral rubble, was reduced in nitrogen and nitrogen plus phosphorus treatments. Grazing rates and reproductive effort of various fish species were not affected by the nutrient treatments. Microbial nitrogen transformations in sediments were responsive to nutrient loading with nitrogen fixation significantly increased in phosphorus treatments and denitrification increased in all treatments to which nitrogen had been added. Rates of bioerosion and grazing showed no significant effects of added nutrients. ENCORE has shown that reef organisms and processes investigated in situ were impacted by elevated nutrients. Impacts were dependent on dose level, whether nitrogen and/or phosphorus were elevated and were often species-specific. The impacts were generally sub-lethal and subtle and the treated reefs at the end of the experiment were visually similar to control reefs. Rapid nutrient uptake indicates that nutrient concentrations alone are not adequate to assess nutrient condition of reefs. Sensitive and quantifiable biological indicators need to be developed for coral reef ecosystems. The potential bioindicators identified in ENCORE should be tested in future research on coral reef/nutrient interactions. Synergistic and cumulative effects of elevated nutrients and other environmental parameters, comparative studies of intact vs. disturbed reefs, offshore vs. inshore reefs, or the ability of a nutrient-stressed reef to respond to natural disturbances require elucidation. An expanded understanding of coral reef responses to anthropogenic impacts is necessary, particularly regarding the subtle, sub-lethal effects detected in the ENCORE studies.</t>
  </si>
  <si>
    <t>NH4, PO4</t>
  </si>
  <si>
    <t>11.5 - 36.2 uM, 2.3 - 5.1 uM</t>
  </si>
  <si>
    <t>Mortality</t>
  </si>
  <si>
    <t xml:space="preserve">Table 9 shows other papers with more coral responses </t>
  </si>
  <si>
    <t>Growth rate</t>
  </si>
  <si>
    <t>microdensity &amp; bulk density</t>
  </si>
  <si>
    <t>This is a compilation of all results and conclusions from the ENCORE experiment. They go into detail for some responses but also provide a list of papers and the responses they measured.</t>
  </si>
  <si>
    <t>Jiang, Z-J Zhijian Z-J Zhijian
  and Huang, X-P Xiaoping</t>
  </si>
  <si>
    <t>Marine environmental science/Haiyang Huanjing Kexue. Dalian</t>
  </si>
  <si>
    <t>Recent progress on effect of eutrophication on coral reef ecosystem</t>
  </si>
  <si>
    <t>The impact of eutrophication on the coral reefs was dramatically brought to the world's attention. And a lot of ecologists have deeply researched it through laboratory and field experiments. The systematical reviews and synthesizes were done by the available information on the effects of eutrophication on (1) calcification, tissue growth, zooxanthellae populations and photosynthesis in adult hard corals; (2) the six main stages of coral repeoduction and recruitment (including gamete production, egg fertilization, embryo development and laval survival, larval settlement and metamorphosis, recruit survival and juvenile growth and survival); (3) coral diseases; (4) the succession of coral reef community structure. At last, the important aspects in this area, the needs to be investigated in future were pointed out. It includes (1) the long-term response of coral-zooxanthellae symbiosis to eutrophication; (2) the applying of isotopic tracing technology and chlorophyll fluorescence technique to study the impact of eutrophication on carbon and nitrogen cycle in the coral-zooxanthella symbiosis; (3) the effects mechanism of eutrophication on the coral reproduction, recruitment and coral disease; (4) the interaction of eutrophication and herbivore on coral community structure; (5) the identity of the organisms and processes might be useful as a biological indicator of nutrient stress.</t>
  </si>
  <si>
    <t>Not in english</t>
  </si>
  <si>
    <t>Bassim, K M
  and Sammarco, P W</t>
  </si>
  <si>
    <t>Effects of temperature and ammonium on larval development and survivorship in a scleractinian coral (Diploria strigosa)</t>
  </si>
  <si>
    <t>Increases in ambient water temperature on coral reefs around the world,
 along with regional nutrient enrichment, have been a growing concern in
 coral reef ecology. We studied the effects of seawater temperature and
 ammonium concentrations on the azoo-xanthellate planular larvae of
 Diploria strigosa Dana, 1846 (Cnidaria: Scleractinia) over a period of 9
 days. We did this to determine whether increases in these environmental
 variables affect coral larval development and survival. Settlement
 frequencies were also examined. Larvae were placed in water baths at
 28degreesC, 30degreesC, and 32degreesC (ambient temperature at time of
 sampling was similar to29 degreesC). Larvae in 30degreesC and 32degreesC
 suffered approximately 50% and 70% greater mortality, respectively,
 than those at 28degreesC. At each of the three temperatures, separate
 groups of larvae were exposed to a 20 muM l(-1) concentration of NH4+
 (as NH4Cl), a concentration similar to that measured on certain reefs in
 the Florida Keys. Seawater temperatures of 30-32degreesC slowed or
 halted development in the later stages of larval development. At
 32degreesC, time spent by larvae in a swimming/ searching mode was
 observed to be higher than that at 28degreesC or 30degreesC. In the
 28degreesC and 30degreesC treatments, D. strigosa planulae exhibited
 phototactic responses similar to those of other scleractinian
 corals-positively phototactic initially and then negatively so after
 greater than or equal to50 h; at seawater temperatures of 32 degreesC,
 planulae became immediately negatively phototactic. In general, an
 increase in the seawater temperature caused a significant decrease in
 ciliary activity (motility) and rate of settlement in the larvae in a
 manner proportional to temperature. The presence of ammonium also caused
 a significant decrease in these variables, and these effects were
 additive with respect to those of increased temperature. The lack of
 symbiotic algae (which can assimilate ammonia) may have contributed to
 the observed increased mortality levels under conditions of enriched
 NH4+. Calculation of isochrons (distances which a larva may traverse
 within a given period of time) for planulae exposed to conditions of
 increased temperature and/or ammonium concentrations suggests that a
 resultant decrease in larval longevity could potentially decrease
 distance of larval dispersal.</t>
  </si>
  <si>
    <t>20 uM/L</t>
  </si>
  <si>
    <t>Motility</t>
  </si>
  <si>
    <t>This expeirment looked at the combined effect of ammonium enrichment &amp; increased temperatures.</t>
  </si>
  <si>
    <t>Zaneveld, J
  and Pollock, F J
  and McMinds, R
  and Smith, S
  and Payet, J
  and Hanna, B
  and Welsh, R
  and Foster, A
  and Ohdera, A
  and Shantz, A A
  and Burkepile, D E
  and Maynard, J A
  and Medina, M
  and Vega Thurber, R</t>
  </si>
  <si>
    <t>Big Data Approaches To Coral-Microbe Symbiosis</t>
  </si>
  <si>
    <t>Coral reefs face increasing challenges worldwide, threatened by overfishing and nutrient pollution, which drive growth of algal competitors of corals, and periods of extreme temperature, which drive mass coral bleaching. I will discuss two projects that examine how coral's complex relationships with microorganisms affect the response of coral colonies and coral species to environmental challenge. Microbiological studies have documented key roles for coral's microbial symbionts in energy harvest and defense against pathogens. However, the evolutionary history of corals and their microbes is little studied. As part of the Global Coral Microbiome Project, we are characterizing bacterial, archaeal, fungal, and Symbiodinium diversity across &gt;1400 DNA samples from all major groups of corals, collected from 15 locations worldwide. This collection will allow us to ask how coral- microbe associations evolved over evolutionary time, and to determine whether microbial symbiosis helps predict the relative vulnerability of certain coral species to environmental stress. In the second project, we experimentally characterized how the long-term effects of human impacts such as overfishing and nutrient pollution influence coral-microbe symbiosis. We conducted a three-year field experiment in the Florida Keys applying nutrient pollution or simulated overfishing to reef plots, and traced the effects on reef communities, coral microbiomes, and coral health. The results show that extremes of temperature and algal competition destabilize coral microbiomes, increasing pathogen blooms, coral disease, and coral death. Surprisingly, these local stressors interacted strongly with thermal stress: the greatest microbiome disruption, and &gt;80% of coral mortality happened in the hottest periods. Thus, overfishing and nutrient pollution may interact with increased climate-driven episodes of sub-bleaching thermal stress to increase coral mortality by disrupt reef communities down to microbial scales.</t>
  </si>
  <si>
    <t>AGU Ocean Sciences Meeting</t>
  </si>
  <si>
    <t>Meeting abstract</t>
  </si>
  <si>
    <t>Holcomb, Michael</t>
  </si>
  <si>
    <t>Coral calcification: Insights from inorganic experiments and coral responses to environmental variables</t>
  </si>
  <si>
    <t>The mechanisms involved in the formation of coral skeletons are examined using a laboratory model for coral calcification and the growth of living corals under different environmental conditions. Abiogenic aragonite was precipitated from seawater over a range of saturation states (Chapter 1). Abiogenic aragonite formed at high saturation state (Œ©&gt;‚àí20) had a granular appearance and was enriched in trace elements, similar to the crystals found within the centers of calcification and dark bands in coral skeletons. Abiogenic aragonite formed fibrous crystals at lower saturation states, similar to the crystals which radiate out from the centers of calcification. These similarities suggest that the internal calcifying environment of the coral experiences a wide range of saturation states. To estimate when periods of high or low saturation state occur within the coral, corals were stained to mark the skeleton deposited during specific time intervals (Chapter 2). Dark bands are shown to form between dusk and dawn. A conceptual model is proposed in which daytime saturation state is limited by the availability of CO2 due to the uptake of CO2 by photosynthesis. To test the potential for photosynthesis to limit CO2 availability to calcification, corals were grown under experimentally manipulated CO2 and nutrient levels. Elevated CO 2 levels were found to decrease calcification in zooxanthellate colonies of the coral Astrangia poculata, however the addition of inorganic nutrients reduced the negative impact of CO2 (Chapter 3), while reduced calcification rates were associated with elevated nutrients at ambient CO2 levels. Together these results suggest that nutrient availability may limit photosynthesis under elevated pCO 2 conditions, while at ambient conditions additional stimulation of photosynthesis may limit the CO2 supply to calcification. To further test the interaction of photosynthesis with calcification, the effects of nutrients, CO2, and temperature were tested on both zooxanthellate and azooxanthellate coral colonies (Chapter 4). No clear pattern of nutrient enhancement of photosynthesis or calcification was found. However, a pronounced gender difference was found in the effect of CO2 on calcification in spawning corals, with female corals being more sensitive to elevated CO 2. (Copies available exclusively from MIT Libraries, Rm. 14-0551, Cambridge, MA 02139-4307. Ph. 617-253-5668; Fax 617-253-1690.)</t>
  </si>
  <si>
    <t>WHOI</t>
  </si>
  <si>
    <t>(5 uM NO3, 0.3 UM P023, and 2uM Fe )</t>
  </si>
  <si>
    <t>They also looked at the combined effects of nutrients &amp; increase CO2 concentrations</t>
  </si>
  <si>
    <t>PASTOROK, R A
  and BILYARD, G R</t>
  </si>
  <si>
    <t>EFFECTS OF SEWAGE POLLUTION ON CORAL-REEF COMMUNITIES</t>
  </si>
  <si>
    <t>This is a review</t>
  </si>
  <si>
    <t>Gil, Michael A</t>
  </si>
  <si>
    <t>Context dependence in effects of nutrient enrichment on tropical coral reefs</t>
  </si>
  <si>
    <t>Anthropogenic nutrient enrichment of natural systems is rapidly increasing around the world, stimulating fast-growing, weedy species that can elicit a suite of negative effects on foundation species in marine systems. However, despite the magnitude and immediacy of this environmental issue, we understand little of the specific conditions under which nutrient enrichment will control primary producers and, consequently, affect the greater community. In particular, nutrient enrichment can occur: at many different levels, in combination with other anthropogenic stressors, and over vastly different spatial scales and landscapes. Therefore, in my dissertation research, I used field experiments to: 1) examine how the magnitude of nutrient enrichment affects corals (Ch. 2), and 2) test whether nutrient enrichment effects on reef communities depend on other pervasive environmental stressors (Ch. 3). Additionally, I examined the effects of enrichment scale (using mathematical modeling; Ch. 4) and reef habitat configuration (using an observational study and experiment; Ch. 5), on the relative importance of bottom-up (e.g., nutrient enrichment) vs. top-down (e.g., herbivory) effects on primary producers. I found that enrichment effects on primary producers in coral reefs depend strongly on a variety of factors, including the magnitude of enrichment, the co-occurrence of other prominent environmental stressors, and the scale and landscape over which enrichment takes place. My findings both support (Ch. 3, 5) and refute (Ch. 4) the paradigm in marine systems that herbivores suppress enrichment effects, indicating that while small-scale experiments show herbivore control of enrichment, the mechanisms underlying these effects may fail to operate over more ecologically relevant scales of space and time. Collectively, my findings indicate that the vulnerability of aquatic systems to nutrient enrichment likely depends critically on longterm population dynamics of herbivores.</t>
  </si>
  <si>
    <t>Lab/Field</t>
  </si>
  <si>
    <t>Slow release fertilizer</t>
  </si>
  <si>
    <t>0, 5, 10, 25, 50, 85, or
125 g of Osmocote®</t>
  </si>
  <si>
    <t>Chapter 2. Corals were taken to a marine station (field but controlled)</t>
  </si>
  <si>
    <t>Slow release fertilizer. Nitrate &amp; Nitrite</t>
  </si>
  <si>
    <t>50 grams Osmocote</t>
  </si>
  <si>
    <t>algal growth</t>
  </si>
  <si>
    <t>Chapter 3. Looked at synergistic effects of sedimentation, nutrient enrichment, &amp; overfishing.</t>
  </si>
  <si>
    <t>Courtial, Lucile
  and Planas Bielsa, Victor
  and Houlbr√®que, Fanny
  and Ferrier-Pag√®s, Christine</t>
  </si>
  <si>
    <t>PloS one</t>
  </si>
  <si>
    <t>Effects of ultraviolet radiation and nutrient level on the physiological response and organic matter release of the scleractinian coral Pocillopora damicornis following thermal stress.</t>
  </si>
  <si>
    <t>Understanding which factors enhance or mitigate the impact of high temperatures on corals is crucial to predict the severity of coral bleaching worldwide. On the one hand, global warming is usually associated with high ultraviolet radiation levels (UVR), and surface water nutrient depletion due to stratification. On the other hand, eutrophication of coastal reefs increases levels of inorganic nutrients and decreases UVR, so that the effect of different combinations of these stressors on corals is unknown. In this study, we assessed the individual and crossed effects of high temperature, UVR and nutrient level on the key performance variables of the reef building coral Pocillopora damicornis. We found that seawater warming was the major stressor, which induced bleaching and impaired coral photosynthesis and calcification in all nutrient and UVR conditions. The strength of this effect however, was nutrient dependent. Corals maintained in nutrient-depleted conditions experienced the highest decrease in net photosynthesis under thermal stress, while nutrient enrichment (3 ŒºM NO3- and 1 ŒºM PO4+) slightly limited the negative impact of temperature through enhanced protein content, photosynthesis and respiration rates. UVR exposure had only an effect on total nitrogen release rates, which significantly decreased under normal growth conditions and tended to decrease also under thermal stress. This result suggests that increased level of UVR will lead to significant changes in the nutrient biogeochemistry of surface reef waters. Overall, our results show that environmental factors have different and interactive effects on each of the coral's physiological parameters, requiring multifactorial approaches to predict the future of coral reefs.</t>
  </si>
  <si>
    <t>Nitrate &amp; phosphate</t>
  </si>
  <si>
    <t>(&lt;0.1 μM nitrate and &lt;0.05 μM phosphate) - (3 μM NO3 and 0.5 μM of phosphates)</t>
  </si>
  <si>
    <t>photosynthetic abilities</t>
  </si>
  <si>
    <t>resipration</t>
  </si>
  <si>
    <t>They looked at depleted and elevated nutrient levels + the combined effects of other stressors!</t>
  </si>
  <si>
    <t>Lubarsky, K</t>
  </si>
  <si>
    <t>Effects of Submarine Groundwater Discharge (SGD) on the Growth of the Lobe Coral Porites lobata in Maunalua Bay, Hawaii.</t>
  </si>
  <si>
    <t>Submarine groundwater discharge (SGD) constitutes a large percentage of the freshwater inputs onto coastal coral reefs on high islands such as the Hawaiian Islands, although the impact of SGD on coral reef health is currently understudied. In Maunalua Bay, on Oahu, Hawaii, SGD is discharged onto shallow reef flats from discrete seeps, creating natural gradients of water chemistry across the reef flat. We used this system to investigate rates of growth of the lobe coral Porites lobata across a gradient of SGD influence at two study sites within the bay, and to characterize the variation in water chemistry gradient over space and time due to SGD. SGD input at these sites is tidally modulated, and the groundwater itself is brackish and extremely nutrient-rich (mean=190 ŒºM NO3- at the Black Point study site, mean=40 ŒºM NO3- at Wailupe Beach Park), with distinct carbonate signatures at both study sites. Coral nubbins were placed across the gradient for 6 months, and growth was measured using three metrics: surface area (photo analysis), buoyant weight, and linear extension. Various chemical parameters, including pH, salinity, total alkalinity, nutrients, and chlorphyll were sampled at the same locations across the gradient over 24 hour periods in the spring and fall in order to capture spatial and temporal variation in water chemistry due to the SGD plume. Spatial patterns and temporal variation in water chemistry were correlated with the observed spatial patterns in coral growth across the SGD gradient.</t>
  </si>
  <si>
    <t>Cox, E F</t>
  </si>
  <si>
    <t>Effects of Bleaching on Reproductive Parameters of the Hawaiian Coral {Montipora capitata}</t>
  </si>
  <si>
    <t>Episodes of mass coral bleaching are expected to become more common with global climate change. Although corals may recover from bleaching episodes, the stress associated with bleaching may have sublethal impacts on coral physiology. Of particular interest are the potential impacts of bleaching on reproduction. This study investigated a population of the Hawaiian scleractinian coral, {\it Montipora capitata}, impacted by bleaching during the summer of 2004. Recovery of coral clonemates was assessed under 4 environmental conditions in a semi- natural microatoll system (plus fish minus nutrient control; plus fish plus nutrient; minus fish minus nutrient; and minus fish plus nutrient), and reproduction during the following 2005 summer spawning period was quantified (number of bundles released, number of eggs per bundle, egg size, fertilization rates). In addition, reproduction in fragments from field colonies that bleached or did not bleach was measured. Reproduction (number of bundles per ml coral volume) was not significantly different in fragments from bleached or control field colonies. All clonemates in the 4 treatments recovered with no significant differences in growth, and there were no statistically significant differences in reproduction in 2005. Although {\it Montipora capitata} is susceptible to bleaching, either the normally high variability in reproduction obscured the signal of the impacts of bleaching on reproduction or recovery from bleaching was adequate to allow for continued gametogenesis and spawning.</t>
  </si>
  <si>
    <t>Voss, J D</t>
  </si>
  <si>
    <t>BLACK BAND DISEASE DYNAMICS: ASSESSING NUTRIENT IMPACTS AND MICROBIAL COMMUNITY VARIATION</t>
  </si>
  <si>
    <t>Black band disease (BBD) is a pathogenic microbial assemblage that infects scleractinian corals worldwide. Despite over thirty years of BBD research, the microbial community composition of this disease and the environmental conditions that promote infection remain elusive. The research presented here specifically examines the potential role of nutrient concentration in BBD occurrence. Regression analyses indicated significant positive relationships between dissolved inorganic nitrogen and BBD prevalence in both the Florida Keys (FK) and Lee Stocking Island (LSI), Bahamas. This study is one of few to quantitatively address the potential difference in coral disease dynamics between human-impacted (FK) and relatively pristine (LSI) reef systems. In addition to investigation of the environmental drivers that affect BBD prevalence, this study utilized length heterogeneity polymerase chain reaction (LH-PCR) profiling to assess patterns of variation in the BBD bacterial community. Multivariate ordination and nonparametric analyses of the LH-PCR profiles revealed significantly distinct BBD microbial communities sampled from different geographic regions of the Caribbean. The results of this study, in concert with the findings of previous and ongoing molecular analyses of BBD bacterial communities, attest to the intrinsic variability and complexity of this dynamic microbial assemblage.</t>
  </si>
  <si>
    <t>disease,obs.,sickness</t>
  </si>
  <si>
    <t>Not found</t>
  </si>
  <si>
    <t>McKenna, S A
  and Richmond, R H
  and Roos, G</t>
  </si>
  <si>
    <t>BULLETIN OF MARINE SCIENCE</t>
  </si>
  <si>
    <t>Assessing the effects of sewage on coral reefs: Developing techniques to detect stress before coral mortality</t>
  </si>
  <si>
    <t>no abstract,sewage,obs.</t>
  </si>
  <si>
    <t>8 months</t>
  </si>
  <si>
    <t>Survivorship</t>
  </si>
  <si>
    <t>fecundity</t>
  </si>
  <si>
    <t>Measured differences in coral responses to transplantation in different sites with different levels of sewage outfalls</t>
  </si>
  <si>
    <t>Kitchen, Rebecca M
  and Piscetta, Madeline
  and de Souza, Mariana Rocha
  and Lenz, Elizabeth A
  and Schar, Daniel W H
  and Gates, Ruth D
  and Wall, Christopher B</t>
  </si>
  <si>
    <t>Symbiont transmission and reproductive mode influence responses of three Hawaiian coral larvae to elevated temperature and nutrients</t>
  </si>
  <si>
    <t>Elevated temperatures and nutrients are degrading coral reef ecosystems,
 but the understanding of how early life stages of reef corals respond to
 these stressors remains limited. Here, we test the impact of temperature
 (mean similar to 27 degrees C vs. similar to 29 degrees C) and nitrate
 and phosphate enrichment (ambient, + 5 mu M nitrate, + 1 mu M phosphate
 and combined + 5 mu M nitrate with 1 mu M phosphate) on coral larvae
 using three Hawaiian coral species with different modes of symbiont
 transmission and reproduction: Lobactis scutaria (horizontal, gonochoric
 broadcast spawner), Pocillopora acuta (vertical, hermaphroditic brooder)
 and Montipora capitata (vertical, hermaphroditic broadcast spawner).
 Temperature and nutrient effects were species specific and appear
 antagonistic for L. scutaria and M. capitata, but not for P. acuta.
 Larvae survivorship in all species was lowest under nitrate enrichment
 at 27 degrees C. M. capitata and L. scutaria survivorship increased at
 29 degrees C. However, positive effects of warming on survivorship were
 lost under high nitrate, but phosphate attenuated nitrate effects when
 N/P ratios were balanced. P. acuta larvae exhibited high survivorship (&gt;
 91%) in all treatments and showed little change in larval size, but
 lower respiration rates at 29 degrees C. Elevated nutrients (+N+P) led
 to the greatest loss in larvae size for aposymbiotic L. scutaria, while
 positive growth in symbiotic M. capitata larvae was reduced under
 warming and highest in +N+P treatments. Overall, we report a greater
 sensitivity of broadcast spawners to warming and nutrient changes
 compared to a brooding coral species. These results suggest variability
 in biological responses to warming and nutrient enrichment is influenced
 by life-history traits, including the presence of symbionts (vertical
 transmission), in addition to nutrient type and nutrient stoichiometry.</t>
  </si>
  <si>
    <t>(ambient,  +5 uM nitrate, +1 uM phosphate and combined +5 uM nitrate with +1 uM phosphate)</t>
  </si>
  <si>
    <t>Survivorship (lavae)</t>
  </si>
  <si>
    <t>Respiration</t>
  </si>
  <si>
    <t>Symbiont densities</t>
  </si>
  <si>
    <t>Larval size</t>
  </si>
  <si>
    <t>Measured effects of elevated nutrients and temperature on Hawaiian coral responses.</t>
  </si>
  <si>
    <t>Ellis, Joanne I
  and Jamil, Tahira
  and Anlauf, Holger
  and Coker, Darren J
  and Curdia, Joao
  and Hewitt, Judi
  and Jones, Burton H
  and Krokos, George
  and K√ºrten, Benjamin
  and Hariprasad, Dasari
  and Roth, Florian
  and Carvalho, Susana
  and Hoteit, Ibrahim
  and Ellis I, Joanne
  and Kuerten, Benjamin</t>
  </si>
  <si>
    <t>Global Change Biology</t>
  </si>
  <si>
    <t>Multiple stressor effects on coral reef ecosystems</t>
  </si>
  <si>
    <t>Global climate change has profound implications on species distributions
 and ecosystem functioning. In the coastal zone, ecological responses may
 be driven by various biogeochemical and physical environmental factors.
 Synergistic interactions can occur when the combined effects of
 stressors exceed their individual effects. The Red Sea, characterized by
 strong gradients in temperature, salinity, and nutrients along the
 latitudinal axis provides a unique opportunity to study ecological
 responses over a range of these environmental variables. Using multiple
 linear regression models integrating in situ, satellite and
 oceanographic data, we investigated the response of coral reef taxa to
 local stressors and recent climate variability. Taxa and functional
 groups responded to a combination of climate (temperature, salinity,
 air-sea heat fluxes, irradiance, wind speed), fishing pressure and
 biogeochemical (chlorophyll a and nutrients - phosphate, nitrate,
 nitrite) factors. The regression model for each species showed
 interactive effects of climate, fishing pressure and nutrient variables.
 The nature of the effects (antagonistic or synergistic) was dependent on
 the species and stressor pair. Variables consistently associated with
 the highest number of synergistic interactions included heat flux terms,
 temperature, and wind speed followed by fishing pressure. Hard corals
 and coralline algae abundance were sensitive to changing environmental
 conditions where synergistic interactions decreased their percentage
 cover. These synergistic interactions suggest that the negative effects
 of fishing pressure and eutrophication may exacerbate the impact of
 climate change on corals. A high number of interactions were also
 recorded for algae, however for this group, synergistic interactions
 increased algal abundance. This study is unique in applying regression
 analysis to multiple environmental variables simultaneously to
 understand stressor interactions in the field. The observed responses
 have important implications for understanding climate change impacts on
 marine ecosystems and whether managing local stressors, such as nutrient
 enrichment and fishing activities, may help mitigate global drivers of
 change.</t>
  </si>
  <si>
    <t>~50</t>
  </si>
  <si>
    <t>can't find</t>
  </si>
  <si>
    <t>2014, 2015</t>
  </si>
  <si>
    <t>Regression values</t>
  </si>
  <si>
    <t>They measured regressions of positive vs. negative associations of a bunch of different env. factors.</t>
  </si>
  <si>
    <t>Iijima, Mariko
  and Yasumoto, Ko
  and Yasumoto, Jun
  and Yasumoto-Hirose, Mina
  and Kuniya, Nami
  and Takeuchi, Ryota
  and Nozaki, Masashi
  and Nanba, Nobuyoshi
  and Nakamura, Takashi
  and Jimbo, Mitsuru
  and Watabe, Shugo</t>
  </si>
  <si>
    <t>MARINE BIOTECHNOLOGY</t>
  </si>
  <si>
    <t>Phosphate Enrichment Hampers Development of Juvenile Acropora digitifera Coral by Inhibiting Skeleton Formation</t>
  </si>
  <si>
    <t>Coral reef degradation due to various local stresses, such as nutrient
 enrichment and terrestrial run-off into coastal waters, is an increasing
 global concern. Inorganic phosphates have been considered to possibly
 inhibit skeleton formation in corals. Despite many studies available on
 the effects of nutrients on corals, a clear consensus on how nutrients
 exert deteriorative effects on corals has not been established
 satisfactorily. In this study, we examined the effects of phosphates and
 nitrates on in vitro aragonite CaCO3 formation by using biogenic
 polyamines and in vivo aragonite formation in the skeleton of juvenile
 Acropora digitifera corals. We showed that the phosphates at similar
 concentrations clearly inhibited both in vitro and in vivo CaCO3
 formation. In contrast, nitrates inhibited neither in vitro aragonite
 CaCO3 formation nor in vivo aragonite formation in juvenile coral
 skeleton. Furthermore, our findings showed that inhibition of coral
 skeleton formation was due to absorption of phosphate on the skeleton,
 which inorganically inhibited normal development of juvenile coral
 skeleton.</t>
  </si>
  <si>
    <t>phosphate &amp; nitrates</t>
  </si>
  <si>
    <t>phospahet: 0.5, 1, 5, 10, 25 or 50 μM &amp; nitrate at 0.5, 1 or 5 mM.</t>
  </si>
  <si>
    <t>skeleton formation</t>
  </si>
  <si>
    <t xml:space="preserve">They measured the effects of increased nutrients on skeleton formation and calcification (they did other calcification studies too) but I think they also had the ph at 8-8.2 </t>
  </si>
  <si>
    <t>Zhou, Zhi
  and Zhang, Guoqing
  and Chen, Guangmei
  and Ni, Xingzhen
  and Guo, Liping
  and Yu, Xiaopeng
  and Xiao, Chunlin
  and Xu, Yanlai
  and Shi, Xiaowei
  and Huang, Bo</t>
  </si>
  <si>
    <t>Elevated ammonium reduces the negative effect of heat stress on the stony coral Pocillopora damicornis</t>
  </si>
  <si>
    <t>Climate change and environmental pollution have been threatening the
 survival of corals. In the present study, whole transcriptomes of the
 coral Pocillopora damicornis were sequenced under high temperature and
 elevated ammonium. After reads mapping and abundance estimation,
 differentially expressed genes were obtained in the Control/Heat,
 Control/Heat_NH4 and Heat/Heat_NH4 comparisons. Five overrepresented
 GO terms centering the tumor necrosis factor signaling pathway were
 noted for significantly upregulated genes in the Control/Heat and
 Control/Heat_NH4 comparisons. In addition, five GO terms related to
 apoptosis and cell death were overrepresented for significantly
 upregulated genes in the Control/Heat comparison but not in the Control/
 Heat_NH4 comparison. The expression level of 112 genes in these GO
 terms increased significantly in the Heat group, but only 44 genes
 showed the increase trend in the Heat_NH4 group. These results
 collectively suggested that elevated ammonium could reduce the negative
 effect of heat stress on the coral P. damicornis. (C) 2017 Elsevier Ltd.
 All rights reserved.</t>
  </si>
  <si>
    <t>10 umol/L</t>
  </si>
  <si>
    <t>gene expression</t>
  </si>
  <si>
    <t>This study is super similar to the Yu study! But they are just looking at different gene expressions.</t>
  </si>
  <si>
    <t>Effects of nutrient enrichment on the release of dissolved organic carbon and nitrogen by the scleractinian coral Montipora digitata (vol 29, pg 675, 2010)</t>
  </si>
  <si>
    <t>The effects of nutrient enrichment on the release of dissolved organic
 carbon and nitrogen (DOC and DON, respectively) from the coral Montipora
 digitata were investigated in the laboratory. Nitrate (NO3 (-)) and
 phosphate (PO4 (3-)) were supplied to the aquarium to get the final
 concentrations of 10 and 0.5 mu mol l(-1), respectively, and the corals
 were incubated for 8 days. The release rate of DON per unit coral
 surface area significantly decreased after the nutrient enrichment,
 while the release rate of DOC was constant. Because the chlorophyll a
 (chl a) content of zooxanthellae per unit surface area increased, the
 release rate of DOC significantly decreased when normalized to unit chl
 a. These results suggested that the incorporation of NO3 (-) and PO4
 (3-) stimulated the synthesis of new cellular components in the coral
 colonies and consequently, reduced extracellular release of DOC and DON.
 Actually, significant increase in N and P contents relative to C content
 was observed in the coral's tissue after the nutrient enrichment. The
 present study has concluded that inorganic nutrient enrichment not only
 affects coral-algal metabolism inside the colony but also affects a
 microbial community around the coral because the organic matter released
 from corals functions as energy carrier in the coral reef ecosystem.</t>
  </si>
  <si>
    <t>Nitrate &amp;phosphate</t>
  </si>
  <si>
    <t>10, 0.5 umol/L (N, P)</t>
  </si>
  <si>
    <t>11 days</t>
  </si>
  <si>
    <t>chl a</t>
  </si>
  <si>
    <t>DOM release (DOC &amp; DON)</t>
  </si>
  <si>
    <t xml:space="preserve">This study meausred the effect of phosphate and nitrate on coral-symbiont and coral respiration (DOM). They didn't varying the exposure a ton, just a single change, but seems like a usable exp </t>
  </si>
  <si>
    <t>Muthukrishnan, R
  and Fong, P</t>
  </si>
  <si>
    <t>Multiple anthropogenic stressors exert complex, interactive effects on a coral reef community</t>
  </si>
  <si>
    <t>‚Ä¶ The study reef was comprised of large areas of branching Pocilloporid corals that were ‚Ä¶ has been suggested as an optimal method of nutrient enrichment in tropical coral reefs (Littler ‚Ä¶ a pulsed high sediment load that may occur during storms that re-suspend sediment or increase ‚Ä¶</t>
  </si>
  <si>
    <t>Not reported</t>
  </si>
  <si>
    <t>Fertilizer (19% N, 6% P, 12%K)</t>
  </si>
  <si>
    <t>from 14.5 through 27.5 (micro-mol/L)</t>
  </si>
  <si>
    <t>24 weeks</t>
  </si>
  <si>
    <t>the use a slow release Osmocote fertilizer in nylon bags (2 at each site) and replaced every 2 weeks. They saw a doubling in surface nutrient concentration from pre-loading levels of 14.5 to 27.5</t>
  </si>
  <si>
    <t>Yu, Xiaopeng
  and Huang, Bo
  and Zhou, Zhi
  and Tang, Jia
  and Yu, Yang</t>
  </si>
  <si>
    <t>GENE</t>
  </si>
  <si>
    <t>Involvement of caspase3 in the acute stress response to high temperature and elevated ammonium in stony coral Pocillopora damicornis</t>
  </si>
  <si>
    <t>Apoptosis is orchestrated by a family of cysteine proteases known as the
 caspases, and caspase3 is the primary executioner caspase in the
 apoptosis. In the present study, the potential role of caspase3 was
 investigated under the exposure to high temperature and elevated
 ammonium in stony coral Pocillopora damicornis. The cDNA of a caspase3
 (PdCaspase3) was identified to encode a polypeptide of 344 amino acids,
 and the encoded protein contained one CASc domain (Caspase,
 interleukin-1 beta converting enzyme homologues, from Va176 to Asn333).
 The recombinant protein of the mature PdCaspase3 was expressed in
 Escherichia coli BL21 (DE3)Transetta, and it displayed caspase3-like
 activity which catalyzed the reaction of DEVD-p-nitroanilide cleavage.
 The expression level of PdCaspase3 mRNA increased significantly at 24 h
 after acute heat stress and 12 h after acute ammonium stress, reached
 2.28-fold (P &lt; 0.05) and 1.76-fold (P &lt; 0.05) of that in the blank
 group, respectively. The activation level of caspase3 began to increase
 at 12 h (1.41-fold,P &lt; 0.05), and reached the peak at 24 h (1.54-fold, P
 &lt; 0.05) after acute heat stress. Furthermore, the activation level of
 caspase3 increased significantly during 6-24 h, with the highest level
 at 24 h (1.44-fold, P &lt; 0.05) after acute ammonium stress. These results
 collectively suggested that PdCaspase3, as a homologue of caspase3, was
 involved in the response to high temperature and elevated ammonium,
 which might further regulate the symbiosis between the host and
 zooxanthellae in the stony coral P. damicornis.</t>
  </si>
  <si>
    <t>10 umol / L</t>
  </si>
  <si>
    <t>6 - 24 hrs</t>
  </si>
  <si>
    <t>capsase3</t>
  </si>
  <si>
    <t>DNA</t>
  </si>
  <si>
    <t>They also measured the coral response with a heat treatment as well as elevated ammonium</t>
  </si>
  <si>
    <t>Rice, Mallory Marie</t>
  </si>
  <si>
    <t>Interactive Effects Anthropogenic and Biotic Stressors on Coral Reefs</t>
  </si>
  <si>
    <t>Anthropogenic stressors are impacting coastal ecosystems and reducing the populations sizes of marine foundation species at unprecedented rates. Understanding the influence of various anthropogenic stressors to foundation species that promote ecosystem productivity and species diversity is of particular importance to predict community composition and structure in the Anthropocene. Over the past several decades, much research has been devoted to understanding the independent and interactive nature of global (e.g., rising sea surface temperatures, ocean acidification) and local (e.g., overfishing, land-based pollution) anthropogenic stressors on scleractinian corals from the microbial to reef scale. However, there have been few investigations on how these various stressors may interact with ongoing biotic processes to alter corals across these scales. Scleractinian corals experience a multitude of biotic processes, such as predation (i.e., corallivory) by fishes, echinoderms, and gastropods and interspecific competition for space on the benthos with benthic algae. The tissue and/or skeletal damage induced by corallivores can induce partial or whole colony mortality and dramatically reduce available energetic resources. Competition with benthic algae reduces coral settlement, growth, and can increase coral mortality. There is considerable interest in understanding how these processes may influence corals‚Äô response to various anthropogenic stressors. In this dissertation, I explore how anthropogenic stressors may influence how corals respond to corallivory and examine the temporal dynamics in coral-algal competition across reefs with different land-based pollution regimes in Moorea, French Polynesia. First, I explored how nitrogen identity (natural vs. fish-derived) and concurrent seawater warming may affect how Pocillopora corals respond to parrotfish corallivory using a mesocosm experiment. Results revealed that nitrogen supply, regardless of identity, counteracted the reduced wound healing observed under seawater warming. This is likely driven by higher algal symbiont populations under nitrogen enrichment. Further, nitrogen enrichment increased coral microbiome variability while nitrogen identity was associated with unique microbial indicator taxa. Second, I examined how sedimentation and nutrient loading may influence how massive Porites corals respond to gastropod corallivory using in situ field surveys on Moorean fringing reefs and a factorial field experiment. Sediment and gastropod corallivory independently increased coral partial mortality by ~20%, yet nutrient enrichment reduced overall partial mortality regardless of sediment or corallivory treatment. This is likely explained by higher algal symbiont populations and increased chlorophyll production for enriched corals, which may have provided more carbon products, and thus more energy, to cope with the stress associated with sedimentation and/or corallivory. Lastly, I examined the dynamics of coral-algal competition using a decade time-series data set across sites characterized by unique sedimentation and nutrient loading regimes and how coral colony size influences competitive outcomes In general, the frequency of coral-algal interactions increased over time but the outcomes of these interactions depended on algal functional group. Competition with algae was more likely to be associated with coral tissue loss as coral colony size increases. Thus, coral-algal interaction outcomes were dynamic temporally and influenced by both coral colony size and the algal functional group in competition.</t>
  </si>
  <si>
    <t>obs.</t>
  </si>
  <si>
    <t>PAPAZACHARIOU, VASILIKI</t>
  </si>
  <si>
    <t>PQDT - Global</t>
  </si>
  <si>
    <t>Coral fungia fungites- associated microbial communities and their shifts upon anthropogenic disturbances</t>
  </si>
  <si>
    <t>One of the main focus of coral reef ecology has been to shed light on the importance of all microbial members of coral holobiont and how their interactions contribute to the coral‚Äôs resilience. However, knowledge is lacking about the composition of microbial communities inhabiting the surface mucus layer of corals including Fungia fungites, a species that lives under stressful conditions close to fish farms in Vietnam. I investigated the prokaryotic communities that are thriving in Fungia fungites surface mucus layer (SML) in the wild and how they were affected upon antibiotics and nitrogen stress using 16S rRNA gene-based techniques. Firstly, I observed a significant alteration in the composition of microbial communities due to antibiotics effect, with exposed communities featuring lower richness and Œ±-diversity in contrast to the controls. Further, mucosal microbial communities were found to be mostly dominated by Proteobacteria (especially of the classes of Alphaproteobacteria and Gammaproteobacteria) and less by Bacteroidetes (Flavobacteriia). Results from this study suggest a developed antibiotic resistance of Alteromonadales and Campylobacterales indicated by their increased abundance upon antibiotics effect. Moving forward, future studies should focus on exploring also the contribution of non-prokaryotic microbial members of Fungia fungites holobiont and how antibiotic resistance can potentially influence coral‚Äôs health. The results support that Fungia fungites SML microbial communities are strongly affected by antibiotics exposure and call for future research to focus on the function of these microbial communities and how they can contribute to the coral‚Äôs resilience.</t>
  </si>
  <si>
    <t>nitrogen,bacteria</t>
  </si>
  <si>
    <t>0.3 - +5 uM</t>
  </si>
  <si>
    <t>OTUs</t>
  </si>
  <si>
    <t>alpha diversity &amp; richness</t>
  </si>
  <si>
    <t>They measured changes in the coral holobiont after nutrient stress and the introduction of antibiotics.</t>
  </si>
  <si>
    <t>Ward, S
  and Harrison, P</t>
  </si>
  <si>
    <t>Changes in gametogenesis and fecundity of acroporid corals that were exposed to elevated nitrogen and phosphorus during the ENCORE experiment</t>
  </si>
  <si>
    <t>Colonies of two scleractinian reef coral species, Acropora longicyathus
 and Acropora aspera were transplanted into patch reefs at One Tree Reef,
 Great Barrier Reef, Australia as part of the ENCORE experiment. These
 corals and colonies of A. aspera which were naturally present in the
 patch reefs were exposed to four treatments over two years: controls
 with normal seawater, elevated levels of nitrogen only, phosphorus only,
 or nitrogen plus phosphorus. These corals were sampled and used to
 determine whether gametogenic cycles and fecundity were affected by
 nutrient enrichment. Acropora longicyathus had a single annual
 gametogenic cycle. Corals exposed to elevated nitrogen produced
 significantly smaller and fewer eggs and contained less testes material
 than those which were not exposed to nitrogen. Exposure to elevated
 phosphorus only resulted in corals producing more but smaller eggs, and
 more testes material. Egg numbers of colonies from other treatments
 decreased as the gametogenic cycles continued, but those of the
 phosphorus colonies showed almost no reduction in egg numbers between
 the early and late stages of the gametogenic cycles. These results have
 important management implications for coral reefs as they demonstrate
 that small increases in concentrations of nitrogen and phosphorus can
 have severe effects on reproductive activity in these species of
 scleractinian corals. (C) 2000 Elsevier Science B.V. All rights
 reserved.</t>
  </si>
  <si>
    <t>field,fecundity</t>
  </si>
  <si>
    <t>Cannot find measurements</t>
  </si>
  <si>
    <t>Feb 1993 - Nov 1995</t>
  </si>
  <si>
    <t>egg #</t>
  </si>
  <si>
    <t>egg size</t>
  </si>
  <si>
    <t># of testes</t>
  </si>
  <si>
    <t>An ENCORE experiement looking at the effects of increased nutrients on fecundity parameters. This was a field experiement.</t>
  </si>
  <si>
    <t>Hoegh-Guldberg, Ian Ove</t>
  </si>
  <si>
    <t>The regulatory biology of plant-animal endosymbiosis</t>
  </si>
  <si>
    <t>Symbiotic algae live within the cells of invertebrates from a wide range of taxa. A key feature of these associations is the remarkably constant population density of algae within the cells of the host. Little is known about the underlying mechanisms that govern the equilibrium between host and symbiont. This dissertation explores the regulatory mechanisms that determine the population density of symbiotic dinoflagellates (Symbiodinium sp.) within the tissues of three cnidarians: Aiptasea pulchella (Anthozoa: Actinia), Stylophora pistillata (Anthozoa: Scleractinia) and Seriatopora hystrix (Anthozoa: Scleractinia). A. pulchella expels zooxanthellae within pellets that form in the lower region of the pharynx. The specific expulsion rate of zooxanthellae from A. pulchella kept under control conditions was 0.027 $\pm$ 0.003 d$\sp{-1}$, which was 63% of the rate at which new zooxanthellae enter the population via the division of existing cells. Several 'stressful' conditions increased the expulsion of zooxanthellae in laboratory culture. Continuous darkness caused the specific expulsion rate to increase to 0.099 d$\sp{-1}$, as did elevating water temperature (32$\sp\circ$C) and reducing salinity (23 ppt). Depriving anemones of food also influenced the expulsion of zooxanthellae from A. pulchella. Zooxanthellae eventually disappeared from the tissues of stressed A. pulchella, and data suggested that the missing zooxanthellae were expelled rather than digested by A. pulchella. By comparison, the reef-building corals S. pistillata and S. hystrix expelled very few zooxanthellae. Specific expulsion rates under control conditions ranged between 1 and 20 $\times$ 10$\sp{-4}$ d$\sp{-1}$, which is less than 2% of the specific growth rate of zooxanthellae in these populations. When corals were incubated at elevated temperatures ($&gt;$30$\sp\circ$C), the specific expulsion rate increased to 1000 times that seen at control temperatures within 4 hours of the onset of elevated temperatures. Reducing salinity (30 ppt) or increasing light levels did not cause zooxanthellae to be expelled. Ammonium enrichment experiments with S. pistillata and S. hystrix revealed that the number of zooxanthellae in the tissues of these two hosts is limited by the availability of inorganic nitrogen. This latter observation may explain the reduced expulsion rates of zooxanthellae from reef-building corals.</t>
  </si>
  <si>
    <t>10 - 40 uM</t>
  </si>
  <si>
    <t>15 days</t>
  </si>
  <si>
    <t>zooxanthellae health characteristic</t>
  </si>
  <si>
    <t>Chapter 5 of dissertation. Measured changes in zooxanthellae characteristics with changes in ammonium concentrations.</t>
  </si>
  <si>
    <t>Vermeij, Mark J A
  and van Moorselaar, Imke
  and Engelhard, Sarah
  and Hornlein, Christine
  and Vonk, Sophie M
  and Visser, Petra M</t>
  </si>
  <si>
    <t>The Effects of Nutrient Enrichment and Herbivore Abundance on the Ability of Turf Algae to Overgrow Coral in the Caribbean</t>
  </si>
  <si>
    <t>Turf algae are multispecies communities of small marine macrophytes that
 are becoming a dominant component of coral reef communities around the
 world. To assess the impact of turf algae on corals, we investigated the
 effects of increased nutrients (eutrophication) on the interaction
 between the Caribbean coral Montastraea annularis and turf algae at
 their growth boundary. We also assessed whether herbivores are capable
 of reducing the abundance of turf algae at coral-algae boundaries. We
 found that turf algae cause visible (overgrowth) and invisible negative
 effects (reduced fitness) on neighbouring corals. Corals can overgrow
 neighbouring turf algae very slowly (at a rate of 0.12 mm 3 wk(-1)) at
 ambient nutrient concentrations, but turf algae overgrew corals (at a
 rate of 0.34 mm 3 wk(-1)) when nutrients were experimentally increased.
 Exclusion of herbivores had no measurable effect on the rate turf algae
 overgrew corals. We also used PAM fluorometry (a common approach for
 measuring of a colony's ``fitness{''}) to detect the effects of turf
 algae on the photophysiology of neighboring corals. Turf algae always
 reduced the effective photochemical efficiency of neighbouring corals,
 regardless of nutrient and/or herbivore conditions. The findings that
 herbivores are not capable of controlling the abundance of turf algae
 and that nutrient enrichment gives turf algae an overall competitive
 advantage over corals together have serious implications for the health
 of Caribbean coral reef systems. At ambient nutrient levels, traditional
 conservation measures aimed at reversing coral-to-algae phase shifts by
 reducing algal abundance (i.e., increasing herbivore populations by
 establishing Marine Protected Areas or tightening fishing regulations)
 will not necessarily reduce the negative impact of turf algae on local
 coral communities. Because turf algae have become the most abundant
 benthic group on Curacao (and likely elsewhere in the Caribbean), new
 conservation strategies are required to mitigate their negative impact
 on coral communities.</t>
  </si>
  <si>
    <t>community</t>
  </si>
  <si>
    <t>multiple</t>
  </si>
  <si>
    <t xml:space="preserve">65 gr </t>
  </si>
  <si>
    <t>3 - 6 weeks</t>
  </si>
  <si>
    <t>turf algal overgrowth</t>
  </si>
  <si>
    <t>They also measured the additive affects of herbivores/no herbivores and nutrient enrichment.</t>
  </si>
  <si>
    <t>Langdon, C
  and Atkinson, M J</t>
  </si>
  <si>
    <t>JOURNAL OF GEOPHYSICAL RESEARCH-OCEANS</t>
  </si>
  <si>
    <t>Effect of elevated pCO(2) on photosynthesis and calcification of corals and interactions with seasonal change in temperature/irradiance and nutrient enrichment</t>
  </si>
  <si>
    <t>{[}1] An investigation was conducted to determine the effects of
 elevated pCO(2) on the net production and calcification of an assemblage
 of corals maintained under near-natural conditions of temperature,
 light, nutrient, and flow. Experiments were performed in summer and
 winter to explore possible interactions between seasonal change in
 temperature and irradiance and the effect of elevated pCO(2). Particular
 attention was paid to interactions between net production and
 calcification because these two processes are thought to compete for the
 same internal supply of dissolved inorganic carbon (DIC). A nutrient
 enrichment experiment was performed because it has been shown to induce
 a competitive interaction between photosynthesis and calcification that
 may serve as an analog to the effect of elevated pCO(2). Net carbon
 production, NPC, increased with increased pCO(2) at the rate of 3 +/-
 2% (mu mol CO(2)aq kg(-1))(-1). Seasonal change of the slope
 NPC-{[}CO(2)aq] relationship was not significant. Calcification (G) was
 strongly related to the aragonite saturation state Omega(a). Seasonal
 change of the G-Omega(a) relationship was not significant. The
 first-order saturation state model gave a good fit to the pooled summer
 and winter data: G = (8 +/- 1 mmol CaCO3 m(-2) h(-1))(Omega(a) - 1),
 r(2) = 0.87, P = 0.0001. Both nutrient and CO2 enrichment resulted in an
 increase in NPC and a decrease in G, giving support to the hypothesis
 that the cellular mechanism underlying the decrease in calcification in
 response to increased pCO(2) could be competition between photosynthesis
 and calcification for a limited supply of DIC.</t>
  </si>
  <si>
    <t>DIC</t>
  </si>
  <si>
    <t>[PO4] to 13 uM and [NH4] to 109 uM.</t>
  </si>
  <si>
    <t>4 hrs</t>
  </si>
  <si>
    <t>This paper mostly studied the effects of pCO2 but they looked at nutrient uptake rates &amp; elevated nutrient stuff</t>
  </si>
  <si>
    <t>Chawakitchareon, P
  and Udomsap, B
  and Rungsupa, S</t>
  </si>
  <si>
    <t>NEW BIOTECHNOLOGY</t>
  </si>
  <si>
    <t>The effect of temperature and ammonia on species-dependent coral health status: A comparative case study of Acropora sp and Porites sp.</t>
  </si>
  <si>
    <t>no abstract,ammonia</t>
  </si>
  <si>
    <t>abstract only</t>
  </si>
  <si>
    <t>Abstract only &amp; file doesn't open</t>
  </si>
  <si>
    <t>Cabral-Tena, Rafael A
  and Paz-Garc√≠a, David A
  and Reyes-Bonilla, H√©ctor
  and Gonz√°lez-Pel√°ez, Sergio S
  and Balart, Eduardo F</t>
  </si>
  <si>
    <t>Spatiotemporal Variability in Coral (Anthozoa: Scleractinia) Larval Recruitment in the Southern Gulf of California 1</t>
  </si>
  <si>
    <t>Sexual recruitment allows corals to maintain their populations through time, reach new habitats, and repopulate areas after an environmental or anthropogenic disturbance. This study aimed to estimate spatiotemporal variation of sexual recruitment along two areas of the southwestern coast of the Gulf of California (Bah√≠a de La Paz and Bah√≠a de Loreto) considered to be suboptimal for coral development (strong seasonality and variability of sea-surface temperature, incidence of hurricanes, turbidity and nutrient concentration, and low Œ©ar). Recruitment data were compared to sea-surface temperatures and with recruitment data from other sites in the eastern Pacific that have less-stressful environments. Terracotta tiles were used as collectors of larval coral propagules; tiles were immersed for 3-month periods between August 2004 and September 2005. Higher recruitment was found during the warm season, and coral recruits were found at almost all sites, including a vessel grounding area. Recruitment was higher in Bah√≠a de La Paz [12.80 ¬± 29.57 individuals (ind) m-2 yr-1] than in Bah√≠a de Loreto (0.99 ¬± 1.49 ind m-2 yr-1). Coral recruits belonged to five coral genera in Bah√≠a de La Paz, with Porites as the dominant genus (102 recruits), followed by Pocillopora (six), Psammocora (three), Pavona, and Tubastraea (one each). At Bah√≠a de Loreto, recruits of two coral genera were recorded: Porites (four) and Psammocora (one). Despite being conducted in a highly stressful environment, this study reports the second-highest rate of Porites recruits in the eastern Pacific and the first instance of Psammocora recruits (four ind) in the area.</t>
  </si>
  <si>
    <t>field,field</t>
  </si>
  <si>
    <t>site based differences</t>
  </si>
  <si>
    <t>coral recruitment</t>
  </si>
  <si>
    <t>This was mostly focused on temperature but they mentioned nutrient concentrations. Looked at recruitment differences between sites</t>
  </si>
  <si>
    <t>Roder, C</t>
  </si>
  <si>
    <t>Coral Acclimatization to Disturbance</t>
  </si>
  <si>
    <t>The global distribution of tropical shallow water coral reefs within the tropical belt of 30 degree North and South is determined by temperature, salinity, light and aragonite saturation state. Within these geographical limits various additional factors such as currents, nutrient conditions or abundance of plankton and particulate or dissolved organics are important for the development and persistence of reefs as well as for their condition. Many of these factors are closely related, enhance or diminish each other and often have several direct or indirect impacts on organism or ecosystem level at once. Enhanced nutrient inputs (Chapter I, IV, VI) not only increase the density of the coral's symbiotic algae (zooxanthellae) and their photopigments, but also enhance the distribution of benthic algae which compete with corals for light and space.</t>
  </si>
  <si>
    <t>Book with only 1 page available</t>
  </si>
  <si>
    <t>Morris, Luke A
  and Voolstra, Christian R
  and Quigley, Kate M
  and Bourne, David G
  and Bay, Line K</t>
  </si>
  <si>
    <t>TRENDS IN MICROBIOLOGY</t>
  </si>
  <si>
    <t>Nutrient Availability and Metabolism Affect the Stability of Coral-Symbiodiniaceae Symbioses</t>
  </si>
  <si>
    <t>Coral reefs rely upon the highly optimized coral-Symbiodiniaceae
 symbiosis, making them sensitive to environmental change and susceptible
 to anthropogenic stress. Coral bleaching is predominantly attributed to
 photo-oxidative stress, yet nutrient availability and metabolism
 underpin the stability of symbioses. Recent studies link symbiont
 proliferation under nutrient enrichment to bleaching; however, the
 interactions between nutrients and symbiotic stability are nuanced.
 Here, we demonstrate how bleaching is regulated by the forms and ratios
 of available nutrients and their impacts on autotrophic carbon
 metabolism, rather than algal symbiont growth. By extension, historical
 nutrient conditions mediate host-symbiont compatibility and bleaching
 tolerance over proximate and evolutionary timescales. Renewed
 investigations into the coral nutrient metabolism will be required to
 truly elucidate the cellular mechanisms leading to coral bleaching.</t>
  </si>
  <si>
    <t>This appears to be a review. But, they have a really nice figure describing the potential responses of simbionts to different nutrient scenarios, this in itself could be useful.</t>
  </si>
  <si>
    <t>Haas, Andreas
  and Al-Zibdah, Mohammed
  and Wild, Christian</t>
  </si>
  <si>
    <t>Effect of inorganic and organic nutrient addition on coral-algae assemblages from the Northern Red Sea</t>
  </si>
  <si>
    <t>Previous studies in fringing reefs of the Northern Red Sea demonstrated
 that the in-situ competition of corals and algae in natural assemblages
 is highly variable between seasons displaying fast overgrowth of corals
 by benthic reef algae in fall that follows close to equilibrium between
 both groups of organisms in summer. This may be caused by up to 5-fold
 higher inorganic nutrient and 6-fold higher organic nutrient
 concentrations in fall and winter, thereby potentially promoting algae
 and cyanobacteria growth with concomitant phase shift. A long term
 mesocosm experiment (duration: 90 days) was conducted in order to study
 the effect of dissolved inorganic (ammonium, phosphate, nitrate, and mix
 of all three) and organic (glucose) nutrient addition onto the
 competitive process in the dominant coral-algae assemblages of the
 Northern Red Sea involving branching corals of the genus Acropora and a
 typical consortium of benthic turf algae. Nutrients were added in 3-fold
 higher concentrations compared to the annual averages, and the
 parameters algal growth, extension of bleached area on corals, tissue
 colour change and chlorophyll a concentrations were monitored at regular
 intervals over experimental duration. This revealed that elevated
 ammonium concentrations and elevated organic nutrient concentrations
 stimulate algal growth, while coral tissue pigmentation and chlorophyll
 a content were significantly decreased. But only in the elevated organic
 nutrient treatment all effects on corals were significantly pronounced
 when assembled with benthic turf algae. Supplementary logger
 measurements revealed that O-2 water concentrations were significantly
 lower in the elevated organic nutrient mesocosm compared to all other
 treatments, confirming side-effects on microbial activity. These
 findings indicate that organic nutrient input into coral reefs can
 affect physiology and metabolism of both corals and benthic turf algae.
 Reinforcing interaction between both groups of organisms along with
 involvement of microbes may facilitate phase shifts in coral reef
 ecosystems. (C) 2009 Elsevier B.V. All rights reserved.</t>
  </si>
  <si>
    <t>ammonium, phosphate, &amp; nitrate</t>
  </si>
  <si>
    <t>340 ml NH4Cl (1 M), 420 ml NaNO3
(1 M), 90 ml Na3PO4
(1 M)</t>
  </si>
  <si>
    <t>Mesocosm exp. looking at nutrient enrichment &amp; changes in coral health and specifically phaseshifts.</t>
  </si>
  <si>
    <t>Jessen, Christian
  and Roder, Cornelia
  and Villa Lizcano, Javier Felipe
  and Voolstra, Christian R
  and Wild, Christian
  and Lizcano, Javier FelipeVilla</t>
  </si>
  <si>
    <t>PLoS ONE</t>
  </si>
  <si>
    <t>In-Situ Effects of Simulated Overfishing and Eutrophication on Benthic Coral Reef Algae Growth, Succession, and Composition in the Central Red Sea: e66992</t>
  </si>
  <si>
    <t>Overfishing and land-derived eutrophication are major local threats to coral reefs and may affect benthic communities, moving them from coral dominated reefs to algal dominated ones. The Central Red Sea is a highly under-investigated area, where healthy coral reefs are contending against intense coastal development. This in-situ study investigated both the independent and combined effects of manipulated inorganic nutrient enrichment (simulation of eutrophication) and herbivore exclosure (simulation of overfishing) on benthic algae development. Light-exposed and shaded terracotta tiles were positioned at an offshore patch reef close to Thuwal, Saudi Arabia and sampled over a period of 4 months. Findings revealed that nutrient enrichment alone affected neither algal dry mass nor algae-derived C or N production. In contrast, herbivore exclusion significantly increased algal dry mass up to 300-fold, and in conjunction with nutrient enrichment, this total increased to 500-fold. Though the increase in dry mass led to a 7 and 8-fold increase in organic C and N content, respectively, the algal C/N ratio (18 plus or minus 1) was significantly lowered in the combined treatment relative to controls (26 plus or minus 2). Furthermore, exclusion of herbivores significantly increased the relative abundance of filamentous algae on the light-exposed tiles and reduced crustose coralline algae and non-coralline red crusts on the shaded tiles. The combination of the herbivore exclusion and nutrient enrichment treatments pronounced these effects. The results of our study suggest that herbivore reduction, particularly when coupled with nutrient enrichment, favors non-calcifying, filamentous algae growth with high biomass production, which thoroughly outcompetes the encrusting (calcifying) algae that dominates in undisturbed conditions. These results suggest that the healthy reefs of the Central Red Sea may experience rapid shifts in benthic community composition with ensuing effects for biogeochemical cycles if anthropogenic impacts, particularly overfishing, are not controlled.</t>
  </si>
  <si>
    <t>580 grams / frame</t>
  </si>
  <si>
    <t>Coral wasn't measured. They measured changes in algal proportions on tiles.</t>
  </si>
  <si>
    <t>Rodriguez-Casariego, Javier A
  and Ladd, Mark C
  and Shantz, Andrew A
  and Lopes, Christian
  and Cheema, Manjinder S
  and Kim, Bohyun
  and Roberts, Steven B
  and Fourqurean, James W
  and Ausio, Juan
  and Burkepile, Deron E
  and Eirin-Lopez, Jose M
  and Rodriguez‚ÄêCasariego, J</t>
  </si>
  <si>
    <t>ECOLOGY AND EVOLUTION</t>
  </si>
  <si>
    <t>Coral epigenetic responses to nutrient stress: Histone H2A.X phosphorylation dynamics and DNA methylation in the staghorn coral Acropora cervicornis</t>
  </si>
  <si>
    <t>Nutrient pollution and thermal stress constitute two of the main drivers
 of global change in the coastal oceans. While different studies have
 addressed the physiological effects and ecological consequences of these
 stressors in corals, the role of acquired modifications in the coral
 epigenome during acclimatory and adaptive responses remains unknown. The
 present work aims to address that gap by monitoring two types of
 epigenetic mechanisms, namely histone modifications and DNA methylation,
 during a 7-week-long experiment in which staghorn coral fragments
 (Acropora cervicornis) were exposed to nutrient stress (nitrogen,
 nitrogen + phosphorus) in the presence of thermal stress. The major
 conclusion of this experiment can be summarized by two main results:
 First, coral holobiont responses to the combined effects of nutrient
 enrichment and thermal stress involve the post-translational
 phosphorylation of the histone variant H2A.X (involved in responses to
 DNA damage), as well as nonsignificant modifications in DNA methylation
 trends. Second, the reduction in H2A.X phosphorylation (and the
 subsequent potential impairment of DNA repair mechanisms) observed after
 prolonged coral exposure to nitrogen enrichment and thermal stress is
 consistent with the symbiont-driven phosphorus limitation previously
 observed in corals subject to nitrogen enrichment. The alteration of
 this epigenetic mechanism could help to explain the synergistic effects
 of nutrient imbalance and thermal stress on coral fitness (i.e.,
 increased bleaching and mortality) while supporting the positive effect
 of phosphorus addition to improving coral resilience to thermal stress.
 Overall, this work provides new insights into the role of epigenetic
 mechanisms during coral responses to global change, discussing future
 research directions and the potential benefits for improving
 restoration, management and conservation of coral reef ecosystems
 worldwide.</t>
  </si>
  <si>
    <t>slow release ammonium nitrate fertilizer (nitrogen, phosphorus)</t>
  </si>
  <si>
    <t>DIN = 1.2 uM to 3x, and SRP = 0.04 uM to 3x.</t>
  </si>
  <si>
    <t>7 weeks</t>
  </si>
  <si>
    <t>measured coral holobiont changes</t>
  </si>
  <si>
    <t>phosphorylation of the histone variant</t>
  </si>
  <si>
    <t>Not sure that this one would be actually useful because they don't fully separate out the nutrients. They looks at changes in the holobiont with elveated nutrient levels.</t>
  </si>
  <si>
    <t>Effects of Bleaching on Reproductive Parameters of the Hawaiian Coral Montipora capitata</t>
  </si>
  <si>
    <t>Episodes of mass coral bleaching are expected to become more common with global climate change. Although corals may recover from bleaching episodes, the stress associated with bleaching may have sublethal impacts on coral physiology. Of particular interest are the potential impacts of bleaching on reproduction. This study investigated a population of the Hawaiian scleractinian coral, Montipora capitata, impacted by bleaching during the summer of 2004. Recovery of coral clonemates was assessed under 4 environmental conditions in a semi-natural microatoll system (plus fish minus nutrient control; plus fish plus nutrient; minus fish minus nutrient; and minus fish plus nutrient), and reproduction during the following 2005 summer spawning period was quantified (number of bundles released, number of eggs per bundle, egg size, fertilization rates). In addition, reproduction in fragments from field colonies that bleached or did not bleach was measured. Reproduction (number of bundles per ml coral volume) was not significantly different in fragments from bleached or control field colonies. All clonemates in the 4 treatments recovered with no significant differences in growth, and there were no statistically significant differences in reproduction in 2005. Although Montipora capitata is susceptible to bleaching, either the normally high variability in reproduction obscured the signal of the impacts of bleaching on reproduction or recovery from bleaching was adequate to allow for continued gametogenesis and spawning.</t>
  </si>
  <si>
    <t>Townsend, J E
  and Bove, C B
  and Baumann, J
  and Davies, S W
  and Castillo, K</t>
  </si>
  <si>
    <t>The interactive effects of nutrient and salinity stress on corals from distinct environments on the Belize Barrier Reef System</t>
  </si>
  <si>
    <t>Global climate change has induced shifts in local weather patterns near many coral reef ecosystems, resulting in greater frequency and intensity of major rainfall events. These changes in precipitation, combined with land use changes, have resulted in greater nutrient loading and more severe seasonal decreases in seawater salinity surrounding coral reefs. In order to investigate how different populations of corals might respond to these stressors, we are quantifying the effects of salinity and nitrate (NO3-) concentrations on calcification across corals from nearshore and forereef environments. Colonies of Siderastrea siderea, a commonly found highly stress tolerant species in the southern portion of the Belize Barrier Reef System (BBRS) were collected, fragmented, and reared in four salinity/nutrient treatments that simulate natural seasonal conditions: 1) local average salinity (32 psu) and nutrient concentration ([NO3-] = 2.5 Œºmol), 2) low salinity (24 psu) with average nutrient concentration, 3) average salinity and increased nutrient concentration (([NO3-] = 5.5 Œºmol), and 4) low salinity and increased nutrient concentration. S. siderea were collected from nearshore, where nutrient loading and depressed salinity occur regularly during the rainy season , and the forereef, where corals are less commonly exposed to these stressors. Changes in coral calcification and symbiont density were monitored for 60 days in order to simulate the duration of one rainy season in southern Belize, which experiences 2-3 months of heavy rainfall each year. Understanding these interactive roles of nutrients and salinity, as well as the role that local environments play in coral survivorship, will be important considerations for the future of coral reefs in the face of climate change.</t>
  </si>
  <si>
    <t>Nitrate &amp; Salinity (also did a cold shock)</t>
  </si>
  <si>
    <t>2.5 - 8.0 M</t>
  </si>
  <si>
    <t>growth rate/bouyant weight</t>
  </si>
  <si>
    <t>Measured changes in fragement health after exposure to nitrate and nitrate+salinity change. Also did a cold shock test after 30 day exposer to see how the fragments recovered.</t>
  </si>
  <si>
    <t>Schloder, C
  and D'Croz, L</t>
  </si>
  <si>
    <t>Responses of massive and branching coral species to the combined effects of water temperature and nitrate enrichment</t>
  </si>
  <si>
    <t>The branching coral species Pocillopora damicornis (Linnaeus) and the
 massive coral species Porites lobata Dana were exposed for 30 days to
 different temperatures and nitrate concentrations to study the response
 of the coral-zooxanthella symbiosis. Results suggest that the effect of
 nitrate enrichment on the polyp-zooxanthella symbiosis varies according
 to the coral morphology. After the experimental period only 30% of P.
 damicornis colonies remained healthy, in contrast to 90% of P. lobata.
 The branching P damicornis was significantly affected by the addition of
 nitrate, whereas P. lobata was significantly influenced by water
 temperature. The two species showed enhanced zooxanthella volume, and
 chlorophyll contents per cell under high nitrate concentrations. The
 reduced zooxanthellae density in both species indicated a detrimental
 influence of the interaction of high nitrate and high temperature.
 Tissue soluble proteins in P. lobata were significantly reduced by
 elevated temperature. Results showed that tissue soluble proteins and
 chlorophylls in P. lobata were from two- to three-fold higher than in P.
 damicornis. The number of zooxanthellae in P. lobata was double that of
 P. damicornis. Therefore, we suggest that the slow-growing species R
 lobata is better able to cope with changing environmental conditions
 than the fast-growing coral R damicornis. (C) 2004 Elsevier B.V. All
 rights reserved.</t>
  </si>
  <si>
    <t>Nitrate (&amp; temperature)</t>
  </si>
  <si>
    <t>Not measured in tanks but "high and low"</t>
  </si>
  <si>
    <t>symbiont response</t>
  </si>
  <si>
    <t xml:space="preserve">They measured/estimated the stoke nitrate and the flow rate but did not measured the concentration in the tanks. They looked at the effects of Nitrate enrichment and temperature on the coral symbionts of two species </t>
  </si>
  <si>
    <t>Westmoreland, Lori S H
  and Niemuth, Jennifer N
  and Gracz, Hanna S
  and Stoskopf, Michael K</t>
  </si>
  <si>
    <t>FACETS</t>
  </si>
  <si>
    <t>Altered acrylic acid concentrations in hard and soft corals exposed to deteriorating water conditions</t>
  </si>
  <si>
    <t>A reliable marker of early coral response to environmental stressors can
 help guide decision-making to mitigate global coral reef decline by
 detecting problems before the development of clinically observable
 disease. We document the accumulation of acrylic acid in two divergent
 coral taxa, stony small polyp coral (Acropora sp.) and soft coral
 (Lobophytum sp.), in response to deteriorating water quality
 characterized by moderately increased ammonia (0.25 ppm) and phosphate
 (0.15 ppm) concentrations and decreased calcium (360 ppm) concentration,
 using nuclear magnetic resonance spectroscopy (NMR)-based metabolomic
 techniques. Changes in acrylic acid concentration in polyp tissues free
 of zooxanthellae suggest that acrylic acid could be a product of animal
 metabolism and not exclusively a metabolic by-product of the osmolyte
 dimethylsulfoniopropionate (DMSP) in marine algae or bacteria. Our
 findings build on previously documented depletions of acrylic acid in
 wild coral potentially correlated to temperature stress and provide
 additional insight into approaches to further characterize the nature of
 the metabolic accumulation of acrylic acid under controlled experimental
 conditions.</t>
  </si>
  <si>
    <t>ammonia,phosphorus</t>
  </si>
  <si>
    <t>0.25 ppm, 0.15 ppm, 360 ppm</t>
  </si>
  <si>
    <t>Not really sure</t>
  </si>
  <si>
    <t>Acrylic acid</t>
  </si>
  <si>
    <t>This is a strange journal. They measured the coral responses over time but then after an unplanned change in water quality parameters. They measured a hard and soft coral response.</t>
  </si>
  <si>
    <t>Stambler, N
  and Popper, N
  and Dubinsky, Z
  and Stimson, J</t>
  </si>
  <si>
    <t>Effects of nutrient enrichment and water motion on the coral Pocillopora damicornis .</t>
  </si>
  <si>
    <t>Exposure of the hermatypic coral Pocillopora damicornis (Linnaeus) to elevated levels of dissolved inorganic phosphorus did not affect the colony or the zooxanthellae. Exposure to elevated levels of dissolved inorganic nitrogen and inorganic nitrogen + phosphorus led to an increase in algal density, and as a results, to an increase in the chlorophyll concentration. These latter two experimental enrichments slowed skeletal growth rate of the corals, probably because of a decrease in the photosynthetic rate of the algae and perhaps a decrease in the translocation of photosynthetic products from the algae to the coral. The algae probably used the photosynthetic energy for their own increased growth. Experimental manipulation of water motion used in these experiments did not affect the coral or the symbiotic algae.</t>
  </si>
  <si>
    <t>nitrogen,phosphorus,man.</t>
  </si>
  <si>
    <t>Phosphate, Ammonium, and both together</t>
  </si>
  <si>
    <t>0.1 - 2.0 (P only), 2-15 and 0.1 -2. (for N and P, together I think) uM</t>
  </si>
  <si>
    <t>changes in symbiont characteristics (like photosynthesis)</t>
  </si>
  <si>
    <t>skeletal growth rate</t>
  </si>
  <si>
    <t xml:space="preserve">Tank experiments with one species p. damicornis. They measured the effect of phosphate enrichment and water motion then included ammonium (I don't think they separated out ammonium) but they did provide the tank nutrient concentrations! Very exciting!! </t>
  </si>
  <si>
    <t>Ferrier-Pages, C
  and Gattuso, J P
  and Dallot, S
  and Jaubert, J</t>
  </si>
  <si>
    <t>The effect of prolonged (9 week) nutrient enrichment on the growth and
 photosynthetic rates of the zooxanthellate coral Stylophora pistillata
 was investigated. The main questions were: (1) what is the exposure time
 needed to induce measurable change in growth rate? (2) which are the
 concentrations of nitrogen and phosphorus required to cause changes in
 these rates? (3) what is the recovery potential of the corals after the
 nutrient stress? For this purpose, three tanks (N, P, NP) were enriched
 with ammonium (N), phosphorus (P) or both nutrients (NP), respectively.
 A fourth tank (C) served as a control. The growth of 40 nubbins (10 in
 each tank) was monitored during four periods: period 1 (nutrient-poor
 conditions), period 2 (10 mu M NH4 and/or mu M PO4 enrichment), period 3
 (20 mu M NH4 and/or 2 mu M PO4) and period 4 (nutrient-poor conditions).
 Period 4 was performed to study the recovery potential of corals after a
 nutrient stress. During period 1, growth rates remained constant in all
 tanks. In the P tank, growth rates declined during the two enrichment
 periods, with a total decrease of 60% by the end of period 3. In the N
 tank, growth rates remained nearly constant during period 2 but
 decreased in period 3 (60% decrease). In the NP tank, 50% and 25%
 decreases were observed during periods 2 and 3. At the end of the
 recovery period, a regain in growth rate was observed in the N and NP
 tanks (35 and 30% increase, respectively, compared with the rates
 measured at the end of period 3) and growth rates returned to 60% of
 the initial rates. By contrast, in the P tank, there was no regain in
 growth and a further decrease of 5% was observed. Rates of
 photosynthesis were often higher during the enriched than the
 nutrient-poor period (up to 150% increase). Corals with the highest
 percent increases in maximal gross photosynthetic rate (P-max(g)) had
 the smallest decreases in growth rate due to nutrient enrichment. In
 conclusion, high ammonium (20 mu M) and relatively low phosphorus
 concentrations (2 mu M) are required to induce a significant decrease in
 coral growth rate. The largest reduction was observed with both ammonium
 and phosphorus enrichment. The decrease in growth rate was rapid
 following nutrient enrichment, since a 10% decrease or more could be
 observed after the first week of treatment.</t>
  </si>
  <si>
    <t>duplicate entry</t>
  </si>
  <si>
    <t>Tanaka, Yasuaki
  and Miyajima, Toshihiro
  and Koike, Isao
  and Hayashibara, Takeshi
  and Ogawa, Hiroshi</t>
  </si>
  <si>
    <t>Imbalanced Coral Growth between Organic Tissue and Carbonate Skeleton Caused by Nutrient Enrichment</t>
  </si>
  <si>
    <t>[Effects of moderate nutrient enrichment (&lt;latex&gt;$NO_3^-: &lt;5 \mumol L^{-1}$&lt;/latex&gt;, &lt;latex&gt;$PO_4^{3-}: &lt;0.3 \mumol L^{-1}$&lt;/latex&gt;) on two carbon (C) fixation rates (photosynthesis and calcification) of the zooxanthellate coral Acropora pulchra were investigated under laboratory conditions. The coral branches were incubated in the nutrient condition for three different periods (0, 5, 10 d) to observe changes in tissue biomass and zooxanthellate chlorophyll a (Chl a) concentration. Next, the incubated corals were simultaneously transferred to nutrient-depleted seawater containing &lt;tex-math&gt;$^{13}C-labeled$&lt;/tex-math&gt; dissolved inorganic carbon to assay net photosynthesis and calcification rates. Chl a concentration per unit surface area increased 2.6-fold for the 10-d enrichment, and net photosynthetic rates were also stimulated up to a similar level (2.8-fold). Tissue biomass of the host coral and zooxanthellae was approximately doubled during the period. On the other hand, calcification rates only increased 1.3-fold, suggesting that even moderate nutrient loading resulted in one-sided enhancement of the algal photosynthetic activity. The measured C fixation ratios of organic C:skeletal C were higher than the structural ratios, and the inconsistency became greater as Chl a concentration increased. The increased photosynthetic products could be excessively stored in the organic tissue and/or released into the ambient seawater.]</t>
  </si>
  <si>
    <t>NO3 &amp; PO3</t>
  </si>
  <si>
    <t>(NO3 : &lt;5 micromol/L, PO3 :  &lt;0.3 micromol/L)</t>
  </si>
  <si>
    <t>photosynthesis</t>
  </si>
  <si>
    <t>Measured changes in calcification rates &amp; photosynethesis with elevated (slightly) nutrient concentrations</t>
  </si>
  <si>
    <t>Webster, G
  and Smith</t>
  </si>
  <si>
    <t>Proceedings of the Ninth International Coral Reef Symposium, Bali, 23-27 October 2000, Volume 2</t>
  </si>
  <si>
    <t>Reduced juvenile coral populations on reefs affected by sewage discharge in Bermuda</t>
  </si>
  <si>
    <t>Coral and algal community structure and juvenile coral size-frequency distributions were assessed at replicate sewage-impacted sites and distant control sites on coral reefs off the South Shore of Bermuda in 1997 and 1999. Video transects detected significantly greater (p&lt;0.001) fleshy algal cover at the impact sites compared to the control sites. Densities of juvenile Diploria spp., the major reef framework-building corals, were significantly lower at the impact sites (p&lt;0.01). Size-frequency distributions of the dominant juvenile coral, Porites astreoides, at the impact sites had significantly fewer colonies in the smallest size classes compared to the control sites. From 1997 to 1999 the juvenile P. astreoides population structure shifted to larger sizes at the control sites only. We conclude that the sewage outfall has had a limited effect on the adjacent reefs, possibly reducing juvenile coral recruitment, growth and survival through competitive interactions with macroalgae.</t>
  </si>
  <si>
    <t>observational,sewage</t>
  </si>
  <si>
    <t>on reefbase but cannot get it</t>
  </si>
  <si>
    <t>Meng, Pei-Jie
  and Lee, Hung-Jen
  and Wang, Jih-Terng
  and Chen, Chung-Chi
  and Lin, Hsing-Juh
  and Tew, Kwee Siong
  and Hsieh, Wei-Jiun</t>
  </si>
  <si>
    <t>ENVIRONMENTAL POLLUTION</t>
  </si>
  <si>
    <t>A long-term survey on anthropogenic impacts to the water quality of coral reefs, southern Taiwan</t>
  </si>
  <si>
    <t>Before 2001, the ecological protection area in the Kenting National Park
 (KTNP), southern Taiwan, was poorly described. In this study, a set of
 four-year data (2001-2004) of seawater qualities at 19 sampling sites
 around the Nanwan Bay in the KTNP was used to explore anthropogenic
 impacts to ecological environment, especially coral reefs. The
 parameters of water quality were analyzed immediately after collection.
 The results showed that higher values of nutrients and suspended solids
 were attributed to the higher run-off around Nanwan Bay. The fluxes of
 nutrients and suspended solids were consistently correlated to rainfall.
 Hence, equations were developed to calculate nutrient fluxes and
 suspended solids by using only rainfall data. Our results show that
 suspended solids and ammonia were the dominant factors leading to the
 drop in coral coverage. In summary, the water quality in the intertidal
 zone of Nanwan Bay has been degraded and required greater attention. (C)
 2008 Elsevier Ltd. All rights reserved.</t>
  </si>
  <si>
    <t>observational,ammonia,observational</t>
  </si>
  <si>
    <t>Philippine Sea</t>
  </si>
  <si>
    <t>nitrite, nitrate, phosphate, ammonia</t>
  </si>
  <si>
    <t>0.42,1.4,1.86,10.0 micro-grams/L</t>
  </si>
  <si>
    <t>Indirect measurement of nutrient effect on coral cover, but they show the correlation in table 2</t>
  </si>
  <si>
    <t>HUNTE, W
  and WITTENBERG, M</t>
  </si>
  <si>
    <t>EFFECTS OF EUTROPHICATION AND SEDIMENTATION ON JUVENILE CORALS .2. SETTLEMENT</t>
  </si>
  <si>
    <t>Settlement of juvenile scleractinian corals was investigated from 1987
 to 1990 on eutrophic and less eutrophic fringing reefs on the west coast
 of Barbados, West Indies. The number of coral recruits and number of
 recruiting coral species on cement blocks decreased with increasing
 eutrophication of the reefs. This may suggest lower settlement rates on
 eutrophic reefs, but could also have resulted from higher
 post-settlement mortality, since blocks were examined only once after 3
 yr of immersion. Coral settlement rates to artificial plates that were
 checked monthly were also lower on the more eutrophic reefs. This could
 result from lower local availability of larvae caused by fewer adult
 corals and/or lower reproductive rates of corals on eutrophic reefs.
 However, the ratio of coral recruits to adult coral abundance was
 considerably lower on eutrophic reefs, suggesting that local coral
 abundance alone can not explain lower settlement rates on eutrophic
 reefs. The lower rates on eutrophic reefs may result from a lower
 probability of coral larvae settling when present, perhaps because of a
 limited availability of suitable settlement substrate. Colonization of
 settlement plates by non-coralline organisms was heavier on eutrophic
 reefs, and unoccupied space was lower, supporting the suggestion that
 suitable coral settlement substrate may be limiting on eutrophic reefs.
 Moreover, coralline algae, which facilitate metamorphosis and settlement
 of coral larvae, were less abundant on settlement plates on eutrophic
 reefs.</t>
  </si>
  <si>
    <t>Eutriphocation</t>
  </si>
  <si>
    <t>Measured recruitment at reef site with different eutriphocation levels (didn't measure values, but I think these are the same sites &amp; timeline as Wittenberg 1992)</t>
  </si>
  <si>
    <t>Fabricius, Katharina E
  and Cooper, Timothy F
  and Humphrey, Craig
  and Uthicke, Sven
  and De'ath, Glenn
  and Davidson, Johnston
  and LeGrand, Helene
  and Thompson, Angus
  and Schaffelke, Britta</t>
  </si>
  <si>
    <t>A bioindicator system for water quality on inshore coral reefs of the Great Barrier Reef</t>
  </si>
  <si>
    <t>Responses of bioindicator candidates for water quality were quantified
 in two studies on inshore coral reefs of the Great Barrier Reef (GBR).
 In Study 1,33 of the 38 investigated candidate indicators (including
 coral physiology, benthos composition, coral recruitment, macrobioeroder
 densities and FORAM index) showed significant relationships with a
 composite index of 13 water quality variables. These relationships were
 confirmed in Study 2 along four other water quality gradients (turbidity
 and chlorophyll). Changes in water quality led to multi-faceted shifts
 from phototrophic to heterotrophic benthic communities, and from diverse
 coral dominated communities to low-diversity communities dominated by
 macroalgae. Turbidity was the best predictor of biota; hence turbidity
 measurements remain essential to directly monitor water quality on the
 GBR, potentially complemented by our final calibrated 12 bioindicators.
 In combination, this bioindicator system may be used to assess changes
 in water quality, especially where direct water quality data are
 unavailable. Crown Copyright (C) 2011 Published by Elsevier Ltd. All
 rights reserved.</t>
  </si>
  <si>
    <t>Water quality</t>
  </si>
  <si>
    <t>recruitement</t>
  </si>
  <si>
    <t>color</t>
  </si>
  <si>
    <t>cover</t>
  </si>
  <si>
    <t>Kumaresan, Saravanan
  and Shekhar, Sudhanshu
  and Chakraborty, Supriyo
  and Sundaramanickam, Arumugam
  and Kuly, Nowfer</t>
  </si>
  <si>
    <t>Environmental variables and nutrients in selected islands of Lakshadweep Sea; Addressing coral bleaching</t>
  </si>
  <si>
    <t>An observational investigation on the environmental variables in the
 coral reef ecosystem of the Lakshadweep Sea was made with reference to
 coral bleaching. The investigation was done during 2014-2015 in selected
 islands of Lakshadweep Sea. The environmental variables recorded were
 sea surface temperature (SST; 28.1-31.5 degrees C), salinity (34.0-38.36
 psu), pH(7.9-8.3), dissolved oxygen (DO; 3.19-7.70 mg/L), total organic
 carbon of water (WTOC; 1.6-3.20 ppm) and net primary productivity (NPP;
 0.440-2.060 mgC/m(3)/hr). Nutrients of nitrite (NO2; 0.052-1.522 mu
 mol/L), nitrate (NO3; 0.293-14.867 mu mol/L), in-organic phosphate (IP;
 0.287-2.070 mu mol/L), total phosphorous (TP; 1.919-5.200 mu mol/L) and
 reactive silicate (RS; 3.791 -19.422 mu mol/L) were also recorded. PCA
 showed positive loadings for salinity, DO, NO2, IP, TP, and RS in the
 Lakshadweep Sea. Currents and their divergence patterns influencing the
 upwelling in the nearshore islands might be the sources for the
 availability of nutrients. Data were treated statistically (linear
 regression) to understand the interrelationship between the variables.
 DO was found normal, indicating that the waters of the Lakshadweep Sea
 are well mixed and aerated. Nutrients such as NO2, NO3, IP and RS in
 Kavaratti and Agatti islands were found higher indicating that these
 islands are under the influence of anthropogenic activities. Cluster
 analysis revealed clear groupings among the islands. Agatti and Kalpetti
 islands were grouped together indicating more similarity in the values
 of environmental variables than with other islands. SST was found in the
 higher range over a study period and also over to the past similar to 5
 decades as per records and pH was found at the lower level in majority
 of the assessments. The unvaried ranges of SST and pH (P &gt;0.01) might
 have favored bleaching of the corals in the Lakshadweep Sea. The
 nutrient levels recorded presently besides the other variables will
 serve as the baseline data for future investigations in the Lakshadweep
 Sea. (C) 2018 Elsevier B.V. All rights reserved.</t>
  </si>
  <si>
    <t>observational,field</t>
  </si>
  <si>
    <t>N(s) &amp; P(s)</t>
  </si>
  <si>
    <t>Table 2a,b</t>
  </si>
  <si>
    <t>2014 - 2015</t>
  </si>
  <si>
    <t>Just measured differences in water quality metrics, no responses from corals</t>
  </si>
  <si>
    <t>Meesters, Erik H
  and Bak, Rolf P M
  and Westmacott, Susie
  and Ridgley, Mark
  and Dollar, Steve</t>
  </si>
  <si>
    <t>Conservation Biology</t>
  </si>
  <si>
    <t>A Fuzzy Logic Model to Predict Coral Reef Development under Nutrient and Sediment Stress</t>
  </si>
  <si>
    <t>[Coral reefs are highly complex systems characterized by mostly nonlinear relationships between biotic and abiotic components. Traditional models of reef dynamics often require unavailable data and precision, which limits their success and usefulness. We tested a new approach in coral reef modeling with fuzzy logic. Fuzzy logic has been applied successfully in modeling highly nonlinear systems in engineering, decision support systems, and ecology. As part of an integrated coastal zone management model, we constructed a coral reef model that predicts changes in coral cover and diversity under anthropogenic stress, namely nutrient enrichment and increased sedimentation. The model reflects our current knowledge of the fringing reefs of Curacao, Netherlands Antilles. The seven input variables used were dissolved inorganic nitrogen and phosphate, suspended particulate matter, maximum colony size, substratum available for colonization, coral cover, and coral diversity. Each variable was divided into three triangular fuzzy sets reflecting low, medium, and high values. For each of the 2187 possible input combinations we estimated cover and diversity after 10 years. We consulted experts with a thorough knowledge of the local reef system and have automatically accounted for interactions between the variables described above. The model clearly shows how increases in nutrient and sediment inputs affect coral cover and diversity. Although the model can be refined continuously, it appears to reflect accurately the current knowledge of reef dynamics, making a beneficial contribution to education, management, and science.]</t>
  </si>
  <si>
    <t xml:space="preserve">soluable phosphorus, dissolved inorganic nitrogen </t>
  </si>
  <si>
    <t>They have a range for the nutrients, but the range is based off of some field measurements and the literature. This would be a super tricky one to extract data from.</t>
  </si>
  <si>
    <t>Pollock, F Joseph
  and van de Water, Jeroen A J M
  and Schaffelke, Britta
  and Willis, Bette L
  and Bourne, David G</t>
  </si>
  <si>
    <t>Royal Society Open Science</t>
  </si>
  <si>
    <t>Reduced diversity and stability of coral-associated bacterial communities and suppressed immune function precedes disease onset in corals</t>
  </si>
  <si>
    <t>Disease is an emerging threat to coral reef ecosystems worldwide, highlighting the need to understand how environmental conditions interact with coral immune function and associated microbial communities to affect holobiont health. Increased coral disease incidence on reefs adjacent to permanently moored platforms on Australia's Great Barrier Reef provided a unique case study to investigate environment‚Äìhost‚Äìmicrobe interactions in situ. Here, we evaluate coral-associated bacterial community (16S rRNA amplicon sequencing), immune function (protein-based prophenoloxidase-activating system), and water quality parameters before, during and after a disease event. Over the course of the study, 31% of tagged colonies adjacent to platforms developed signs of white syndrome (WS), while all control colonies on a platform-free reef remained visually healthy. Corals adjacent to platforms experienced significant reductions in coral immune function. Additionally, the corals at platform sites that remained visually healthy throughout the study had reduced bacterial diversity compared to healthy colonies at the platform-free site. Interestingly, prior to the observation of macroscopic disease, corals that would develop WS had reduced bacterial diversity and significantly greater community heterogeneity between colonies compared to healthy corals at the same location. These results suggest that activities associated with offshore marine infrastructure impacts coral immunocompetence and associated bacterial community, which affects the susceptibility of corals to disease. PMID:31312497</t>
  </si>
  <si>
    <t>observational,disease</t>
  </si>
  <si>
    <t>ammonium, nitrite, nitrate, phosphate, silicate, DOP, DON, DOC</t>
  </si>
  <si>
    <t>November - June</t>
  </si>
  <si>
    <t>coral associated microbial communit</t>
  </si>
  <si>
    <t>immune function</t>
  </si>
  <si>
    <t>White syndrome disease</t>
  </si>
  <si>
    <t>This paper looked more at the microbial community and the immune of the corals, so the bacteria that cause white syndrome disease. I am pretty sure they just looked at the mucus here.</t>
  </si>
  <si>
    <t>Bongiorni, Lucia
  and Shafir, Shai
  and Angel, Dror
  and Rinkevich, Baruch</t>
  </si>
  <si>
    <t>Survival, growth and gonad development of two hermatypic corals subjected to &lt;em&gt;in situ&lt;/em&gt; fish-farm nutrient enrichment</t>
  </si>
  <si>
    <t>[ABSTRACT: Nutrient enrichment in oligotrophic tropical waters is considered one of the main causes for coral reef degradation. In the present study, the impacts of net-pen fish-farming in the Gulf of Eilat, Red Sea, on coral biology were evaluated by investigating survival, growth and gonad development in 2 common branching coral species. From 10 Acropora eurystoma genotypes (colonies) 200 branches were collected and suspended for 7 mo from PVC plates adjacent to a commercial fish farm. They grew 3 times faster than a similar set of branches taken from the same 10 colonies and suspended on PVC plates at a non-enriched reference site. The increase in branch weight and volume was 2.7 and 4.3 times greater, respectively, at the fish farm than at the reference site. Survival rates were 100% at both sites. Nubbins of Stylophora pistillata deployed on plates at the 2 sites initially (first 4 mo) grew more rapidly at the reference site, but after 13 mo, the vertical extension levels were significantly larger at the fish-farm site (19.2 ¬± 6.1 vs 16.3 ¬± 4.6 mm, respectively). The average number of oocytes polyp‚Äì1 and the number of polyps with developing testes in mature S. pistillata colonies were significantly higher at the fish farm than at the reference site. It is suggested that nutrients released from intensive mariculture may not necessarily lead to the demise of coral reefs, as is commonly presumed.]</t>
  </si>
  <si>
    <t>fish farm particulate matter</t>
  </si>
  <si>
    <t xml:space="preserve">Looked at the effects of fish farm nutrient enrichment on coral nubbin growth &amp; survival. Didn't measure nutrients directly </t>
  </si>
  <si>
    <t>Sabdono, Agus
  and Radjasa, Ocky Karna
  and Trianto, Agus
  and Sarjito
  and Munasik
  and Wijayanti, Diah Permata</t>
  </si>
  <si>
    <t>Preliminary study of the effect of nutrient enrichment, released by marine floating cages, on the coral disease outbreak in Karimunjawa, Indonesia</t>
  </si>
  <si>
    <t>Coral disease is a significant factor causing the degradation of
 Karimunjawa coral reefs. The objective of this study was to determine
 the possible effects of nutrient enrichment, released by floating cages
 used for fish culture, on the coral disease outbreak in Karimunjawa
 National Park, Java Sea. The islands of Genting, Sambangan, and Seruni
 were selected as study sites as they represent islands with human
 habitation and a high intensity of mariculture activity, no human
 habitation and a high intensity of mariculture activity, and no human
 habitation or mariculture activity, respectively. The results show that
 the prevalence of coral diseases in Genting, Sambangan, and Seruni were
 significantly different (p &lt; 0.01). However, there was no significant
 correlation between the nutrient concentrations (N and P) and coral
 disease prevalence (R-2 = 0.39; p = 0.07 for nitrate and R-2 = 0.42; p =
 0.058 for phosphate). The nutrients on the islands affected by marine
 fish cages tended to increase. We suggest that the continuation of
 orderly ecosystem monitoring, with increasing sample sizes, in
 Karimunjawa is urgently needed. (C) 2019 Published by Elsevier B.V.</t>
  </si>
  <si>
    <t>observational,field,disease</t>
  </si>
  <si>
    <t>Nitrate &amp; Phosphate</t>
  </si>
  <si>
    <t>0.04 - 0.59 mg/L (N), 0.012 - 0.032 (P) &lt;-- ambient values</t>
  </si>
  <si>
    <t>live coral cover</t>
  </si>
  <si>
    <t>coral disease</t>
  </si>
  <si>
    <t>They measure the effect of different nutrient concentrations at reefs due to human presence + farming, farming, and neither and have a correlation with the live coral cover and disease prevelance</t>
  </si>
  <si>
    <t>Wang, Zhangyi</t>
  </si>
  <si>
    <t>Hai Yang hu Zhao tong bao</t>
  </si>
  <si>
    <t>Relationship between Water Quality Factors and Coral Growth in Dazhou Island</t>
  </si>
  <si>
    <t>The project of coral reef protection in Dazhou Island waters,Wanning,Hainan Province,was conducted to investigate the relationship between coral growth rate and water quality.Through regular monitoring of water quality factors and coral growth at different sites of the island to explore the environmental factors suitable for the growth of coral.The study provided a theoretical basis for the wild coral reproduction and the ecological restoration of coral reefs.Corals growth rate is connected to the water quality.We monitored the length growth rate of Acropora formosa and the area growth rate of A.hyacinthu.The average monthly growth rate of A.formosa from from February to May were 4.45%,5.68%,6.94% and 10.59%,respectively.In contrast,A,hyacinthu had a greater initial area,and developed faster.Both species showed the exponential growth.From February to May,their average monthly growth rates were 10.09%,13.82%,11.06% and 20.92%,respectively.Coral growth rate was positively correlated with water temperature and negatively correlated with water quality factors such as COD,DIN,DIP and SS,and had no obvious correlation with DO concentration.A comparison of coral rate in four different seas showed that domestic waste and sewage generated by human activities and the breakdown of ships have a serious impact on coral growth.</t>
  </si>
  <si>
    <t>Lin, Zhenyue
  and Chen, Mingliang
  and Dong, Xu
  and Zheng, Xinqing
  and Huang, Haining
  and Xu, Xun
  and Chen, Jianming</t>
  </si>
  <si>
    <t>Transcriptome profiling of Galaxea fascicularis and its endosymbiont Symbiodinium reveals chronic eutrophication tolerance pathways and metabolic mutualism between partners</t>
  </si>
  <si>
    <t>In the South China Sea, coastal eutrophication in the Beibu Gulf has
 seriously threatened reef habitats by subjecting corals to chronic
 physiological stress. To determine how coral holobionts may tolerate
 such conditions, we examined the transcriptomes of healthy colonies of
 the galaxy coral Galaxea fascicularis and its endosymbiont Symbiodinium
 from two reef sites experiencing pristine or eutrophied nutrient
 regimes. We identified 236 and 205 genes that were differentially
 expressed in eutrophied hosts and symbionts, respectively. Both gene
 sets included pathways related to stress responses and metabolic
 interactions. An analysis of genes originating from each partner
 revealed striking metabolic integration with respect to vitamins,
 cofactors, amino acids, fatty acids, and secondary metabolite
 biosynthesis. The expression levels of these genes supported the
 existence of a continuum of mutualism in this coral-algal symbiosis.
 Additionally, large sets of transcription factors, cell signal
 transduction molecules, biomineralization components, and
 galaxin-related proteins were expanded in G. fascicularis relative to
 other coral species.</t>
  </si>
  <si>
    <t>N(s) &amp; P</t>
  </si>
  <si>
    <t>Figure 1</t>
  </si>
  <si>
    <t>coral gene expression</t>
  </si>
  <si>
    <t>symbiont gene expression</t>
  </si>
  <si>
    <t>They measured the differences in gene expression of coral and symbiont in "pristine" &amp; "eutriphied" reefs.</t>
  </si>
  <si>
    <t>Costa, O
  and Attrill, M
  and Nimmo, M</t>
  </si>
  <si>
    <t>EGS - AGU - EUG Joint Assembly</t>
  </si>
  <si>
    <t>Coastal nutrification and coral health at Porto Seguro reefs, Brazil</t>
  </si>
  <si>
    <t>Human activities have substantially increased the natural flux of nutrients to coastal systems worldwide. In Brazilian reefs, all major stresses (sedimentation, overfishing, tourism-related activities and nutrification) are human induced. To assess nutrification levels in Brazilian coastal reefs, measurements of the distribution patterns of nutrients and chlorophyll concentrations were conducted in three nearshore and offshore reefs with distinct nutrient inputs along the south coast of Bahia State. Seawater and porewater samples were analysed for soluble reactive phosphorus, total oxidised nitrogen and reactive silica. Benthic surveys were performed at all sites to investigate the relationships between benthic community composition and nutrient and chlorophyll concentrations. Sampling was undertaken in dry and rainy seasons. Results of both seawater and porewater nutrient measurements revealed the occurrence of consistent spatial and temporal patterns. An inshore-offshore gradient reflects the occurrence of land-based point sources, with significant amount of nutrients being delivered by human activities on the coast (untreated sewage and groundwater seepage). Another spatial gradient is related to distance from a localized source of pollution (an urban settlement without sewerage treatment) with two nearshore reefs presenting distinct nutrient and chlorophyll concentrations. Seasonal variations suggest that submarine groundwater discharge (SGD) is the primary source of nutrients for the coastal reefs during rainy season. The data also suggests that the SGD effect is not restricted to nearshore reefs, and may be an important factor controlling the differences between landward and seaward sides on the offshore reef. Benthic community assessment revealed that turf alga is the dominant group in all studied reefs and that zoanthids are the organisms most adapted to take advantage of nutrient increase in coastal areas. At nearshore reefs, there was a negative correlation between zoanthids and algal abundance and a positive correlation with the amount of available space for settlement. On the offshore reef, correlation of algal cover with both zoanthids and available space were negative, suggesting that hard substrate may be the primary limiting factor for algal settlement and growth in the nearshore reefs. Highly variable physical disturbances (like wave energy and low tide exposure) between landward and seaward reef sides appear to be the factors controlling algal distribution in the offshore reef. Highly spatial variability in coral cover ultimately reflects the patchy distribution of stony corals over the reefs.</t>
  </si>
  <si>
    <t>Abstract only</t>
  </si>
  <si>
    <t>Sawall, Yvonne
  and Jompa, Jamaluddin
  and Litaay, Magdalena
  and Maddusila, Andi
  and Richter, Claudio</t>
  </si>
  <si>
    <t>Coral recruitment and potential recovery of eutrophied and blast fishing impacted reefs in Spermonde Archipelago, Indonesia</t>
  </si>
  <si>
    <t>Coral recruitment was assessed in highly diverse and economically
 important Spermonde Archipelago, a reef system subjected to land-based
 sources of siltation/pollution and destructive fishing, over a period of
 2 years. Recruitment on settlement tiles reached up to 705 spat m(-2)
 yr(-1) and was strongest in the dry season Uuly-October), except
 off-shore, where larvae settled earlier. Pocilloporidae dominated
 nearshore, while a more diverse community of Acroporidae, Poritidae and
 others settled in the less polluted mid-shelf and off-shore reefs.
 Non-coral fouling community appeared to hardly influence initial coral
 settlement on the tiles, although, this does not necessarily infer low
 coral post-settlement mortality, which may be enhanced at the near- and
 off-shore reefs as indicated by increased abundances of potential space
 competitors on natural substrate. Blast fishing showed no local
 reduction in coral recruitment and live hard coral cover increased in
 oligotrophic reefs, indicating potential for coral recovery, if managed
 effectively. (C) 2013 Elsevier Ltd. All rights reserved.</t>
  </si>
  <si>
    <t xml:space="preserve">eutriphocation and blast fishing </t>
  </si>
  <si>
    <t xml:space="preserve">recuritment </t>
  </si>
  <si>
    <t>benthic community composisiton</t>
  </si>
  <si>
    <t xml:space="preserve">This study measured mostly the relationshio between blast fishing and coral recuritment/ benthic community composition. They did look at the correlation between eutriphocation and the above responses but I don't think they fully measured water quality (maybe they did) but it was from near-shore to off-shore, so a gradient of nutrient levels. </t>
  </si>
  <si>
    <t>Sealey, K S</t>
  </si>
  <si>
    <t>Large-scale ecological impacts of development on tropical islands systems: comparison of developed and undeveloped islands in the central Bahamas</t>
  </si>
  <si>
    <t>The relationship between density of development and the health of
 nearshore marine habitats is explored through spatial and temporal
 comparisons of patch reef environments in the central Bahamas. Nearshore
 patch reefs are important fish habitats, and tend to have high, but
 variable, coral cover and benthic diversity in the Bahamian archipelago.
 Twelve patch reef stations were established off developed and
 undeveloped islands in the central Bahamas. Environmental parameters
 were measured over an 18-mo period to examine seasonal, tidal, and
 diurnal variability. Water quality measurements were not significantly
 different between developed and undeveloped sites for temperature,
 salinity, dissolved oxygen, chlorophyll-a, total nitrogen and total
 phosphorus. Only turbidity measurements were significantly different
 among sites, attributed to storm events. Ecological surveys recorded
 macroalgae species, stony coral species, coral cover, and coral
 vitality. Significant differences in species composition between
 developed and undeveloped stations were seen, with a higher coral
 diversity, lower coral cover, and higher incidence of coral lesions on
 developed patch reefs. A 53-yr comparison of nearshore environments from
 aerial imagery showed significant loss of patch reefs and seagrass areas
 with increasing development density. Results stress the importance of
 comparison reefs in marine protected areas for evaluating impacts of
 coastal development on nearshore marine habitats.</t>
  </si>
  <si>
    <t>Nitrogen &amp; Phosphate</t>
  </si>
  <si>
    <t>They measured ambient levels at the reefs sites they studied</t>
  </si>
  <si>
    <t>% coral lesions</t>
  </si>
  <si>
    <t>This was an observational study that looked at a bunch of water quality metrics and they wanted to compare a developed vs not developed area. I don't think they saw a relationship for nutrients, only for turbidity levels.</t>
  </si>
  <si>
    <t>Widiastuti
  and Faiqoh, Elok</t>
  </si>
  <si>
    <t>Abundance assessment of indicator bacteria for coral health in the Pemuteran Waters, North Bali, Indonesia</t>
  </si>
  <si>
    <t>The increase of anthropogenic land-based activities in the Pemuteran village, a tourist spot in the northern part of Bali Island, threatened the health of its coral reefs. Therefore, this study aimed to assess the impact of anthropogenic activities in the coral reef by using two indicator bacteria (Enterococci and Vibrio). Study sites were chosen based on human activities whereas coral genus was selected following the three most abundant genera in each site. The mucus of coral fragments and the water column overlying the reefs were sampled. These samples were both tested for the presence of Vibrio in TCBS nutrient at 37 C for 24 hours and Enterococci in Slanetz and Bartley nutrient at 41 C for 24 hours. Results showed that the abundance of Enterococci in the mucus of all coral genera were relatively similar, whereas its abundances in seawater were significantly higher than those in mucus. In contrast to Vibrio, the abundances in mucus in all coral genera were significantly higher than those in seawater. Despite the likely relativeness to the natural characteristics of both indicator bacteria, the extremely high concentration of total organic carbon and nitrate in the water column, particularly nitrate, significantly enhance the abundance of Enterococci. The high level of nutrients was detected in the site which has the highest human activities, milkfish culture and marine recreational spot. The abundant of Vibrio may reveal the cause of the high prevalence of coral diseases in this area, whereas Enterococci indicate that anthropogenic pollution has reached its coral reef ecosystem.</t>
  </si>
  <si>
    <t>&lt;0.1 - 0.51</t>
  </si>
  <si>
    <t>mean cfu</t>
  </si>
  <si>
    <t>They measured coral responses and the assoicated bacteria at multple sites with different ambient nutrient concentrations.</t>
  </si>
  <si>
    <t>Prouty, Nancy G
  and Cohen, Anne
  and Yates, Kimberly K
  and Storlazzi, Curt D
  and Swarzenski, Peter W
  and White, Darla</t>
  </si>
  <si>
    <t>Vulnerability of Coral Reefs to Bioerosion From Land-Based Sources of Pollution</t>
  </si>
  <si>
    <t>Ocean acidification (OA), the gradual decline in ocean pH and {[}CO32-]
 caused by rising levels of atmospheric CO2, poses a significant threat
 to coral reef ecosystems, depressing rates of calcium carbonate (CaCO3)
 production, and enhancing rates of bioerosion and dissolution. As ocean
 pH and {[}CO32-] decline globally, there is increasing emphasis on
 managing local stressors that can exacerbate the vulnerability of coral
 reefs to the effects of OA. We show that sustained, nutrient rich, lower
 pH submarine groundwater discharging onto nearshore coral reefs off west
 Maui lowers the pH of seawater and exposes corals to nitrate
 concentrations 50 times higher than ambient. Rates of coral
 calcification are substantially decreased, and rates of bioerosion are
 orders of magnitude higher than those observed in coral cores collected
 in the Pacific under equivalent low pH conditions but living in
 oligotrophic waters. Heavier coral nitrogen isotope (delta N-15) values
 pinpoint not only site-specific eutrophication, but also a sewage
 nitrogen source enriched in N-15. Our results show that eutrophication
 of reef seawater by land-based sources of pollution can magnify the
 effects of OA through nutrient driven-bioerosion. These conditions could
 contribute to the collapse of coastal coral reef ecosystems sooner than
 current projections predict based only on ocean acidification.</t>
  </si>
  <si>
    <t>NH+4, Si, PO3-4, NO-3 &amp; NO-2</t>
  </si>
  <si>
    <t>6 days</t>
  </si>
  <si>
    <t>bioerosion</t>
  </si>
  <si>
    <t>calcification rates</t>
  </si>
  <si>
    <t>They measured the effects on growth of reefs at different distances from sewage seeps.</t>
  </si>
  <si>
    <t>Diaz-Ortega, Geraldine
  and Hernandez-Delgado, Edwin A</t>
  </si>
  <si>
    <t>Natural Resources</t>
  </si>
  <si>
    <t>Unsustainable Land-Based Source Pollution in a Climate of Change: A Roadblock to the Conservation and Recovery of Elkhorn Coral Acropora palmata (Lamarck 1816)</t>
  </si>
  <si>
    <t>Chronic eutrophication and turbidity are critical detrimental factors impacting coral reef ecosystems, adversely affecting their ecological functions, services, benefits, and resilience across multiple spatial scales and over prolonged periods of time. Inadequate land use practices and lack of appropriate sewage treatment can adversely contribute to increase land-based source pollution (LBSP) impacts in coastal waters and to magnify impacts by sea surface warming trends associated to climate change. Fringing coral reefs offVega Baja, Puerto Rico, support extensive remnant patches of Elkhorn coral Acropora palmata (Lamarck 1816), which was listed in 2006 as a threatened species under the US Endangered Species Act. Chronic impacts by LBSP have significantly affected local downstream fringing reefs. We characterized the spatial extent of a water quality stress gradient across 12 reefs along the Vega Baja coast through monthly measurements of multiple physico-chemical parameters. Most parameters, particularly PO sub( 4), NH super( +) sub( 4), chlorophyll-a, and the concentration of optical brighteners (OABs), showed a statistically significant increase (PERMANOVA, p &lt; 0.05) in waters close to the main pollution sources, but also in waters adjacent to Cibuco River effluents. Dissolved oxygen also declined and turbidity increased on polluted sites. PO sub( 4), NH super( +) sub( 4) , and chlorophyll-a, exceeded recommended concentrations for coral reef ecosystems by factors of 7 - 50 times, 600 - 1240 times, and 17 - 83 times, respectively, depending on the source of the effluents and the distance from sewage pollution sources. Also, water turbidity exceeded 4 - 10 times the recommended value for pristine coral reefs. Coral reefs showed significant decline in close proximity to the polluted zone, showing a significantly different benthic community structure (PERMANOVA, p &lt; 0.0001) dominated by non-reef building taxa (i.e., macroalgae, algal turf) and bare substrate. Percent coral cover and abundance of A. palmata, showed a significant increase with distance. Coral species richness, species diversity index, and the variance in taxonomic distinctness were very low on reef patches adjacent to the polluted zone, increased at a moderate distance with increasing coral cover and co-existence of multiple species, and declined far from the pollution source due to dominance exerted by A. palmata. This study suggests that chronic LBSP resulted in a major decline of one of the largest and most dense remnant stands of A. palmata across the northeastern Caribbean and that nutrient and chlorophyll-a concentrations were unsustainable for coral reefs. This situation requires immediate solution to prevent further damage to these unprecedented resources. It further suggests that chronic LBSP may synergistically magnify sea-surface warming impacts driving corals to an increased state of risk in face of forecasted climate change impacts. Actions to mitigate and adapt to climate change impacts on coral reefs must require a priori controls of LBSP to be effective.</t>
  </si>
  <si>
    <t>PO4, + NH4</t>
  </si>
  <si>
    <t>Figure 6</t>
  </si>
  <si>
    <t>species richness</t>
  </si>
  <si>
    <t>% coral</t>
  </si>
  <si>
    <t>Measured nutrient levels a multiple nearshore sites (Puerto Rico) and the coral community responses</t>
  </si>
  <si>
    <t>WITTENBERG, M
  and HUNTE, W</t>
  </si>
  <si>
    <t>EFFECTS OF EUTROPHICATION AND SEDIMENTATION ON JUVENILE CORALS .1. ABUNDANCE, MORTALITY AND COMMUNITY STRUCTURE</t>
  </si>
  <si>
    <t>This study investigated effects of eutrophication and sedimentation on
 juvenile abundance, juvenile mortality and community structure of
 scleractinian corals on fringing reefs on the west coast of Barbados,
 West Indies, in 1989. Juvenile abundance was lower on
 eutrophic/high-sediment reefs than less eutrophic/low-sediment reefs,
 but juvenile size was larger on the former. The larger size could result
 from size-selective mortality against smaller juveniles on the eutrophic
 reefs, from lower recruitment to the eutrophic reefs, or from faster
 growth on the eutrophic reefs. Juvenile mortality was higher on the
 eutrophic reefs than the less eutrophic reefs and may result from
 increased smothering of corals by algae and sediment. Algae were more
 abundant on the eutrophic reefs, probably in response to elevated
 nutrients and/or because grazers (Diadema antillarum; herbivorous fish)
 were less common on eutrophic reefs. Juvenile community structure on all
 reefs was dominated by Type 1 corals (high recruitment, high natural
 mortality), but Type 2 corals (low recruitment, low natural mortality)
 became more common in adult communities on the less eutrophic reefs.
 This transition in community structure did not occur on the eutrophic
 reefs, adult community structure continuing to be dominated by Type 1
 corals. The fact that the pattern of relative abundance of species in
 the juvenile community is maintained in the adult community on the
 eutrophic reefs suggests that juvenile mortality rates of different
 species are similar on eutrophic reefs' and hence that differences in
 adult community structure between eutrophic and less eutrophic reefs may
 be largely explained by interspecific differences in juvenile mortality
 becoming smaller on eutrophic reefs.</t>
  </si>
  <si>
    <t>6 - 15</t>
  </si>
  <si>
    <t>P(s) &amp; N(s)</t>
  </si>
  <si>
    <t>Table 1.</t>
  </si>
  <si>
    <t>abundance</t>
  </si>
  <si>
    <t>community structure</t>
  </si>
  <si>
    <t>Measured differences in community response (mostly for juvenile corals) at sites with different eutriphocation levels</t>
  </si>
  <si>
    <t>Heikoop, J M
  and Risk, M J
  and Lazier, A V
  and Edinger, E N
  and Jompa, J
  and Limmon, G V
  and Dunn, J J
  and Browne, D R
  and Schwarcz, H P</t>
  </si>
  <si>
    <t>Nitrogen-15 signals of anthropogenic nutrient loading in reef corals</t>
  </si>
  <si>
    <t>The N-15 content of tissue from the coral Porites lobata mas enriched,
 relative to corals from reference sites, at 5 of 7 Indo-Pacific
 sewage-affected reefs. Enrichment Nas as high as 3.7. The delta(13)C of
 sewage-affected corals suggests they maintained a high degree of
 autotrophic nutrition. N-15-enriched wastewater dissolved inorganic
 nitrogen (DIN), derived from untreated sewage, is the most likely cause
 for enrichment in coral tissue N-15, though changes in coral nutrition,
 metabolism and zooxanthellae population dynamics are possible additional
 factors. Isotopic measurements of coral tissue can provide a simple
 means of detecting wastewater uptake by corals. (C) 2000 Elsevier
 Science Ltd. All rights reserved.</t>
  </si>
  <si>
    <t>Indo-Pacific</t>
  </si>
  <si>
    <t>d15N in coral tissue</t>
  </si>
  <si>
    <t>Measured the differences of d15N concentraitions in coral tissue throughout the Indo-Pacific. Did not measure nutrient levels in water though (not clearly stated at least)</t>
  </si>
  <si>
    <t>Thawonsode, Nissara
  and Meksumpun, Shettapong
  and Kasamesiri, Pattira</t>
  </si>
  <si>
    <t>SCIENCEASIA</t>
  </si>
  <si>
    <t>Relationship between environmental conditions and recovery of the coral reefs in the Andaman coast of Thailand</t>
  </si>
  <si>
    <t>The coral reef ecosystem in the Andaman sea was studied by monitoring
 aquatic environmental conditions and reef condition from years
 2005-2009. Following the Asian tsunami in December 2004, the
 ammonium-nitrogen concentration in the surface water in Ranong province
 ranged from 8.45-14.08 mu M, while in Phang Nga area, it was between
 9.99 and 25.11 mu M. Mean sea surface temperatures in Ranong and Phang
 Nga were 30.6 +/- 0.4 degrees C during the dry season. The growth rate
 of Acropora spp. in Chong Khat bay, Surin Marine National Park, was 1.0
 cm/month during the first 5 months after the tsunami. After this
 five-month period, corals, especially Acropora spp., showed signs of
 recovery but then faced extensive bleaching in May 2005. Three years
 after the tsunami, the coral reefs in deep water areas could grow and
 recover rapidly although they faced serious bleaching while coral reefs
 in the shallower waters were in a poor condition after serious bleaching
 in May 2005. This phenomenon revealed that the mass mortality of corals
 in shallow waters was enhanced by high seawater temperature and high
 turbidity due to phytoplankton blooms. Overall results indicate that the
 relationships between environmental conditions and coral reef status in
 the Andaman sea is an issue of great concern and coastal corals may
 gradually degrade in the near future unless action is taken to alleviate
 coastal environmental problems.</t>
  </si>
  <si>
    <t>N, P, Si</t>
  </si>
  <si>
    <t>Table 1 has the ambient nutrient measurements for each field site</t>
  </si>
  <si>
    <t>2005 - 2009 (obs, once per year)</t>
  </si>
  <si>
    <t xml:space="preserve">They measured the nutirent and other environmental factors in reefs within the Adaaman sea over a 4 year period after a tsunami and bleaching event. </t>
  </si>
  <si>
    <t>Amaar, M S A
  and Ghobashi, A A
  and Omran, M A
  and Shaaban, A M</t>
  </si>
  <si>
    <t>Egyptian Journal of Aquatic Research</t>
  </si>
  <si>
    <t>Status of Coral Reef Affected by Different Impacts in Some Sites of the Red Sea</t>
  </si>
  <si>
    <t>Using SCUBA diving, surveying the coral reef communities at four sites, Red Sea Egypt was done. These sites are: Ras El Behar (polluted by petroleum oil), El- Hamraween (impacted by phosphate shipping), Shabrour Umm Gam'ar (harmed by recreational activities and has been suffering from the outbreak of Acanthaster planci during 1998) and Kalawy (a control site). The skeletal growth of the coral Stylophora pistillata was promoted greatly at the expense of other corals, in presence of chronic oil pollution (Ras El-Behar). In contrast, this species was completely suppressed in presence of phosphate and sulphur enrichment. Petroleum oil led to coral scarcity, space monopolization by one coral and increased sea urchins and algae. Coral reefs enriched with phosphate in the field, surprisingly was accompanied by extraordinary well flourishing corals. El-Hamraween was the only site having as higher number and abundance of Acropora as the control site. The abundance of Porites and Pocillopora was higher than the control site. Shabrour Umm Gam'ar, the site suffering from Acanthaster planci outbreak during 1998, was characterized by soft corals which were more abundant than stony corals, indicating that soft corals have higher rate of growth and recovery than stony corals after Acanthaster planci attack. Hydrocorals were abundant in the control site (kalawy).</t>
  </si>
  <si>
    <t>many</t>
  </si>
  <si>
    <t>Phosphate &amp; hydrocarbons</t>
  </si>
  <si>
    <t>7.36 - 501.76 ug / L</t>
  </si>
  <si>
    <t>some health measures</t>
  </si>
  <si>
    <t xml:space="preserve">Field survey at different sites affected by oil spills and elevated nutirents. </t>
  </si>
  <si>
    <t>Garren, M
  and Raymundo, L
  and Guest, J
  and Harvell, C
  and Azam, F</t>
  </si>
  <si>
    <t>Dynamic Interactions among Coral-Associated Bacteria in Response to Fish Farm Effluent Exposure over Short Time Scales</t>
  </si>
  <si>
    <t>The functioning of coral reef ecosystems is dependent upon a symbiotic relationship between the reef-building corals and their microbial associates, which can include single-celled algae (zooxanthellae), bacteria, archaea, viruses, fungi, and endolithic algae. Coastal pollution is one major threat to reefs, and intensive fish farming is a rapidly growing source of this pollution. Understanding the limits of resilience of these associated microbial communities is a key step toward accurate predictions of the ecosystem response to varying levels of environmental stress. With this aim, we investigated the susceptibility and resilience of the bacterial communities associated with a common reef-building coral, Porites cylindrica, to coastal pollution by performing a clonally replicated transplantation experiment in Bolinao, Philippines adjacent to intensive fish farming. ten fragments from each of four colonies (total of 40 fragments) were followed for 22 days across five sites: a well-flushed reference site (the original fragment source); two sites with low exposure to milkfish (Chanos chanos) aquaculture effluent; and two sites with high exposure. Elevated levels of dissolved organic carbon (DOC), chlorophyll a, total heterotrophic and autotrophic bacteria abundance, virus like particle (VLP) abundances, and culturable Vibrio abundance characterized the high effluent sites. The relatively high percentage of total cells that were dividing at any given time point (ranging from 8.6 plus or minus 3.1% at a low effluent site to 17.0 plus or minus 1.1% at the fish pens) indicated that the enriched DOC observed at all sites (ranging from 77.5 plus or minus 0.8 mu M at a low effluent site to 189.8 plus or minus 1.0 mu M at the fish pens) was readily utilizable to the microbial community to support growth. Based on 16S rRNA clone libraries and denaturing gradient gel electrophoresis (DGGE) analysis, we observed rapid, dramatic changes in the coral-associated bacterial communities within five days of high effluent exposure. Evidence suggested that bacteria from the fish pen effluent could colonize the surface of corals with high exposure. The community composition on fragments at these high effluent sites increased in diversity and shifted towards known human and coral pathogens (i.e. Arcobacter, Fusobacterium, and Desulfovibrio) without the host corals showing signs of disease. The communities shifted back towards their original composition by day 22 without reduction in effluent levels. This study reveals fish farms as a likely source of pathogens with the potential to proliferate on corals and an unexpected short-term resilience of coral-associated bacterial communities to eutrophication pressure. Our data also provide insight into some of the microbial biodiversity that may be integral in the resilience of coral reef ecosystems, and suggest that an increase in diversity could be indicative of, or correlated to, stress events.</t>
  </si>
  <si>
    <t>Lubarsky, Katie A
  and Silbiger, Nyssa J
  and Donahue, Megan J</t>
  </si>
  <si>
    <t>Effects of submarine groundwater discharge on coral accretion and bioerosion on two shallow reef flats</t>
  </si>
  <si>
    <t>Submarine groundwater discharge (SGD) is an important source of
 nutrients to many coastal reefs, yet there is little information on how
 SGD impacts key coral reef processes. Here, we investigated the effect
 of SGD on coral growth and bioerosion rates from Porites lobata nubbins
 and blocks of calcium carbonate (CaCO3) on two reef flats in Maunalua
 Bay, O'ahu. Over a 6-month (coral nubbins) and yearlong (CaCO3 blocks)
 deployment period, we combined multiple metrics of coral growth (buoyant
 weight, surface area, and linear extension) and bioerosion with a suite
 of co-measured physicochemical parameters that are indicators for SGD
 (carbonate chemistry, dissolved inorganic nutrients, temperature,
 salinity, and water motion). All coral growth metrics showed a modal
 response to SGD, and the percent change in buoyant weights and nubbin
 surface area were negatively related to pH variation. SGD negatively
 affected coral survival, indicating that at high levels of SGD, salinity
 stress could be killing corals, but at mid-levels SGD-associated
 nutrients could be increasing growth rates. SGD had a positive effect on
 bioerosion, most likely due to the positive effect of increased
 nutrients on bioeroding organisms. Further, coral accretion rates were
 two orders of magnitude higher than bioerosion rates; however, given the
 low coral cover on these reef flats, the total carbonate accreted by
 corals is much lower than suggested by rates alone. These results
 indicate that corals can thrive on SGD-impacted reefs if isolated from
 secondary stressors, so active management to reduce macroalgae and
 sedimentation could allow coral recovery in Maunalua Bay.</t>
  </si>
  <si>
    <t>submarine groundwater discharge (NO3, NO2, PO4)</t>
  </si>
  <si>
    <t>ambient values (SGD gradient)</t>
  </si>
  <si>
    <t>174 days &amp; 1 month</t>
  </si>
  <si>
    <t>Coral accretion rate</t>
  </si>
  <si>
    <t>bioerosion rate</t>
  </si>
  <si>
    <t>Masters thesis looking at variations in coral accertion &amp; bioerosion at a gradient of submarine groundwater discharge concentrations</t>
  </si>
  <si>
    <t>Devlin, Michelle J
  and Lyons, Brett P
  and Bacon, John
  and Edmonds, Nathan
  and Tracey, Dieter
  and Al Zaidan, Abdullah S
  and Al Ajmi, Fahad
  and Al-Wazzan, Zainab A
  and Al-Hussain, Mona M
  and Al Khaled, Hessa
  and Le Quesne, Will J F</t>
  </si>
  <si>
    <t>Principles to enable comprehensive national marine ecosystem status assessments from disparate data: The state of the marine environment in Kuwait</t>
  </si>
  <si>
    <t>This paper presents an approach for preparing a comprehensive national
 marine ecosystem assessment and its application to the marine and
 coastal areas of the State of Kuwait. The approach is based on a set of
 principles to enable diverse data sources, of differing data quality and
 salience, to be combined into a single coordinated national assessment
 of marine ecosystem status to support the implementation of
 ecosystem-based management. The approach enables state assessments for
 multiple components of the marine ecosystem to be undertaken in a
 coordinated manner, using differing methods varying from quantitative to
 qualitative assessments depending on data and indicator availability.
 The marine ecosystem assessment is structured according to 6 major
 themes: i) Biodiversity, ii) Commercial Fisheries, iii) Food and Water
 Quality for Human Health, iv) Environmental Pollution, v) Eutrophication
 and Harmful Algal Blooms, and vi) Coastal Process and Oceanography.
 Comprehensive ecosystem assessments are an essential part of
 implementing the ecosystem approach, however detailed data directly
 related to clear, specified numerical management targets covering all
 aspects of a marine ecosystem are rarely available. The development of a
 State of the Marine Environment Report (SOMER) for Kuwait demonstrates
 that a coordinated comprehensive ecosystem assessment can be conducted
 using disparate data, and in relation to partially specified regulatory
 management objectives. The Kuwait SOMER highlighted the issues of
 coastal pollution, particularly sewage, for human health and the
 environment. It shows that the rapid urbanization of Kuwait has led to
 significant changes in the ecology, with clear impacts on coral reef
 health, the availability of nesting locations for turtles and habitats
 for migratory birds. Long-term changes in nutrient input, via waste
 water and modified freshwater inputs is resulting in demonstrable
 impacts on a range of marine species and habitats within Kuwait marine
 waters. It also supports the move towards a regional approach required
 due to transboundary properties of many of the ecosystem components,
 drivers and pressures.</t>
  </si>
  <si>
    <t>The focus of this paper was trying to set out critera for research efforts in Kuwait.</t>
  </si>
  <si>
    <t>Butler, I R
  and Sommer, B
  and Zann, M
  and Zhao, J-x -x.
  and Pandolfi, J M</t>
  </si>
  <si>
    <t>The impacts of flooding on the high-latitude, terrigenoclastic influenced coral reefs of Hervey Bay, Queensland, Australia</t>
  </si>
  <si>
    <t>This study examines the impacts of an acute flooding event on the
 marginal, high-latitude, terrigenoclastic influenced coral reefs of
 Hervey Bay in southeast Queensland, Australia. In January 2011, the Mary
 River near Hervey Bay experienced its eleventh highest flood on record.
 The Mary River catchment has been highly modified since European
 colonisation, and, as a result of heavy rain and flooding, Hervey Bay
 was exposed to reduced salinity and elevated levels of turbidity and
 nutrients for approximately 14 weeks. Through the use of photograph
 transects and point intercept analysis, per cent cover of coral reef
 benthic communities was measured prior to and just after the flooding
 event. Sites were located between 250 m and 5 km from the mainland and
 from 18 to 85 km away from the mouth of the Mary River. Overall, there
 was a similar to 40 % reduction in coral cover post-flood, including
 significant mortality up to 89 % at four of six reefs. Mortality did
 not vary with distance along the coast from the Mary River, but
 mortality was found to be highest closer to the mainland, where
 turbidity and nutrients levels were also the highest. Despite the
 decades of input of highly turbid and nutrient laden waters from the
 Mary River, recovery has occurred in the past, and, given the
 persistence of similar conditions, would be expected to take place
 again. Climate change predicts increased frequency of severe storms and
 flooding, and this, combined with elevated sedimentation and nutrients
 from the highly modified catchment, may reduce these recovery periods,
 resulting in the deterioration of Hervey Bay reef communities.</t>
  </si>
  <si>
    <t>Table 2 (values due to heavy rains)</t>
  </si>
  <si>
    <t>14 weeks</t>
  </si>
  <si>
    <t>relative abundance</t>
  </si>
  <si>
    <t>Study community changes during and after a heavy rainfall event</t>
  </si>
  <si>
    <t>Redding, Jamey E
  and Myers-Miller, Roxanna L
  and Baker, David M
  and Fogel, Marilyn
  and Raymundo, Laurie J
  and Kim, Kiho</t>
  </si>
  <si>
    <t>Link between sewage-derived nitrogen pollution and coral disease severity in Guam</t>
  </si>
  <si>
    <t>The goals of this study were to evaluate the contribution of
 sewage-derived N to reef flat communities in Guam and to assess the
 impact of N inputs on coral disease. We used stable isotope analysis of
 macroalgae and a soft coral, sampled bimonthly, as a proxy for N
 dynamics, and surveyed Porites spp., a dominant coral taxon on Guam's
 reefs, for white syndrome disease severity. Results showed a strong
 influence of sewage-derived N in nearshore waters, with delta N-15
 values varying as a function of species sampled, site, and sampling
 date. Increases in sewage-derived N correlated significantly with
 increases in the severity of disease among Porites spp., with delta N-15
 values accounting for more than 48% of the variation in changes in
 disease severity. The anticipated military realignment and related
 population increase in Guam are expected to lead to increased white
 syndrome infections and other coral diseases. (C) 2013 Elsevier Ltd. All
 rights reserved.</t>
  </si>
  <si>
    <t>obs.,sickness,observational</t>
  </si>
  <si>
    <t>sewarge derived N</t>
  </si>
  <si>
    <t xml:space="preserve">coral disease </t>
  </si>
  <si>
    <t>They measured an increase in d15N with rainfall and the increase in bacteria associated with coral diseases. It was a bit confusing for me to understand this one, but it seems like it would work for the observational ones.</t>
  </si>
  <si>
    <t>Mohammed</t>
  </si>
  <si>
    <t>Dar es Salaam. XI; 77p. 2000.</t>
  </si>
  <si>
    <t>Nutrient dynamics in the sediments and water column on selected coral reefs on the west coast of Unguja Island</t>
  </si>
  <si>
    <t>Nutrient dynamics in the water column and the sediment, primary production, sediment organic load, benthic cover and sediment grain size were analysed and compared between two coral reefs, i.e. Chapwani and Bawe close to Zanzibar Town. The selected coral reefs are receiving sewage effluent which is characterised by suspended solids, organic substances, nitrogenous compounds, phosphates and other inorganic nutrients.</t>
  </si>
  <si>
    <t>observational,sewage,observational</t>
  </si>
  <si>
    <t>dissertation but cannot access</t>
  </si>
  <si>
    <t>Ben-Romdhane, Haifa
  and Ouarda, Taha B M J
  and Marpu, Prashanth
  and Rajan, Anbiah
  and Bugla, Ibrahim
  and Perry, Richard J O
  and Ghedira, Hosni</t>
  </si>
  <si>
    <t>ECOLOGICAL INDICATORS</t>
  </si>
  <si>
    <t>Studying coral reef patterns in UAE waters using panel data analysis and multinomial logit and probit models</t>
  </si>
  <si>
    <t>Like coral reefs around the world, the reefs of the United Arab Emirates
 (UAE) are facing global climate change and associated threats. The
 coasts and islands that flank Abu Dhabi host an important number of
 corals that should be the focus of conservation actions. Well-designed
 conservation and management plans require efficient monitoring systems
 that include understanding coral reef patterns. To understand some of
 these patterns; coral cover data, satellite-derived and in-situ water
 quality parameters from nine key reef environments in the UAE from 2011
 to 2014 to model coral patterns were used. The objectives were to model
 coral patterns and realistically predict coral damage intensity with
 changing environmental variables. Coral damage cover models were defined
 and estimated for the coral damage cover. Effects of environmental
 factors were estimated, and predictions of coral damage intensity were
 presented with changing factors. Main findings, based on the studied
 data, showed that nutrient enrichment, a proxy for anthropogenic
 pressure, and salinity are the most influential factors to induce coral
 damage in UAE waters. Furthermore, results demonstrated that the
 probability of severe damage increases with decreasing water oxygenation
 and with increasing temperature, light, salinity, acidity and nutrient
 levels. The defined and estimated predictions accounted for corals'
 behavioural aspects, across individual reefs and over time. This
 approach is more appropriate than estimation predictions that just
 account for historic trends. Nevertheless, there are, probably, many
 components within the model framework that can be expanded and/or
 improved as more information become available. An extended dataset will
 enable a means to independently validate the defined models and test
 other modelling approaches. Continually increasing the insitu and remote
 sensing data sizes, spatially and temporally, defines a long-term
 priority.</t>
  </si>
  <si>
    <t>damaged coral cover</t>
  </si>
  <si>
    <t>Mostly a predictive study on the impacts of a bunch of different variables</t>
  </si>
  <si>
    <t>Bell, Tomoko
  and Jenson, John W
  and Lander, Mark A
  and Randall, Richard H
  and Partin, Judson W
  and Hardt, Benjamin
  and Banner, Jay L</t>
  </si>
  <si>
    <t>Technical Report. Water and Environment Research Institute of the Western Pacific University of Guam</t>
  </si>
  <si>
    <t>CORAL AND SPELEOTHEM IN SITU MONITORING AND GEOCHEMICAL ANALYSIS: GUAM, MARIANA ISLANDS, USA</t>
  </si>
  <si>
    <t>The purpose of this study was to initiate reliable, correlative, modern and ancient baseline proxy data for Guam's past hydrologic and climatic conditions using geochemical records accumulated in live coral from its coastal water and in speleothems from coastal caves. Two coastal marine sites were studied: (1) Gabgab Beach, which is well inside Guam's Apra Harbor on the west-central coast; and (2) Haputo Bay, which is 25 km to the northeast on the northwest coast, and faces the open ocean across a platform reef. In addition, we monitored nitrate at the Gabgab site and drip water from two sites in Jinapsan Cave to investigate the biological influence on the calcification of coral and speleothems. The concentrations of nitrate at the Gabgab site do not appear to have had any significant affect on the coral calcification system. The Gabgab coral core revealed interesting correlations between the Sr/Ca signal and wet-dry climatic conditions on Guam. It is thus inferred that some factors related to wet season influence the relationship between SST and coral Sr/Ca.</t>
  </si>
  <si>
    <t>70 page book is it worth scanning?</t>
  </si>
  <si>
    <t xml:space="preserve">Book </t>
  </si>
  <si>
    <t>Garrison, V H
  and Kellogg, C A
  and Carr, R S
  and Foreman, W T
  and Majewski, M S
  and Nipper, M
  and Simonich, S L
  and Smith, G W</t>
  </si>
  <si>
    <t>Do Persistent Organic Pollutants, Metals, and Microbes Transported with African Dust Contribute to Disease on Coral Reefs?</t>
  </si>
  <si>
    <t>Persistent organic pollutants (pesticides, polychlorinated biphenyls, and polyaromatic hydrocarbons), metals, and viable pathogens have been identified in African dust air samples from the Caribbean and the Sahara. These findings support our hypothesis that African dust air masses transport biological and chemical contaminants, along with known nutrients, thousands of kilometers to the Caribbean and the Americas. Although global atmospheric systems have been transporting fine soil particles across oceans for millions of years, dust air- mass composition has changed over the past several decades as a result of human activities in both the source regions and the areas over which the dust traverses: burning of biomass and waste; widespread use of pesticides, plastics, and pharmaceuticals; and increased industrialization. The suite of persistent organic pollutants and some of the metals we have identified in dust air masses in the Caribbean and Saharan are known to be actively toxic, carcinogenic, mutagenic, or disruptive of endocrine systems in humans and other organisms, or to interfere with photosynthesis. Preliminary ecotoxicology tests indicate African dust collected in the Caribbean is highly toxic to the gametes and embryos of some marine organisms. In addition, a proven coral pathogen, {\it Aspergillus sydowii}, has been identified in dust air samples from the Caribbean and soil from the Sahara. These preliminary research findings offer support for our corollary hypothesis that the chemical and microbial contaminants transported with dust adversely affect downwind coral reefs and human health. Based on these latest findings and the ecotoxicology literature, we present plausible pathways and processes by which nutrients, microbes, and pollutants in African dust may play a role in disease on coral reefs. Is it a coincidence that coral reef declines began at the same time that the quantities of dust transported from Africa increased and the composition of the dust changed?</t>
  </si>
  <si>
    <t>only an abstract</t>
  </si>
  <si>
    <t>Caballero, Hansel</t>
  </si>
  <si>
    <t>Coral community structure of three sites of the north coast of Havana, Cuba.</t>
  </si>
  <si>
    <t>A research having as goal a characterization of 3 reefs areas on the northern shore of Havana was conducted in the period from February 2000 to April 2001in a location where the National Aquarium of Cuba carries out collections of fish and invertebrates for their subsequent exhibition in fishtanks and fishbowls. Five sampling stations were established in each reef area along a profile perpendicular to the coast in a depth range of 1 to 20 meters. A one-meter sided square frame was employed in order to quantify the number of species and colonies of corals ,sponges and gorgons. Further a lineal transect of 10 meters was used to quantify the substrate covering lays of corals, sponges and algae as well as a 25-cm sided square frame in order to estimate the relative abundance of the morphologic-functional groups of algae. Both the diversity and abundance of coral species were equivalent in the three reefs and vary according to the biotopes. It dominated the algal covering of the substrate with values beyond 70%. Fleshy macroalgae dominated in the coastal areas of the Aquarium and of Barlovento while alga turf was prevalent in El Salado area. The general coral covering was lower than 15% in the three reefs with significant differences between them. The covering of sponges was lower than 8% with Barlovento showing the greatest sponge covering. The coral density showed similar values to those described for the region with differences between the strata of each reef. Gorgons and sponges showed smaller density than the corals and reached their higher number in the deepest zones. The average sizes of the coral colonies turned out to be small in all the three places. The sedimentation and the high level of nutrients are evident ,being observed a favorable gradient toward El Salado area.Original Abstract: La investigacion se llevo a cabo en el periodo comprendido entre febrero 2000 y abril 2001 con el objetivo de caracterizar 3 arrecifes de la costa norte de La Habana donde el Acuario Nacional de Cuba realiza colectas de peces e invertebrados para su posterior exhibicion en pecera. En cada arrecife se establecieron cinco estaciones de muestreo a lo largo de un perfil perpendicular a la costa desde 1 hasta los 20 metros de profundidad. Se empleo el marco cuadrado de un metro de lado para cuantificar el numero de especies y de colonias de coral y el numero de colonias de esponjas y gorgonias. Se utilizo el transecto lineal de 10 metros para cuantificar el cubrimiento del sustrato por corales, esponjas y algas y el marco cuadrado de 25 cm de lado para estimar la abundancia relativa de los grupos morfofuncionales de algas. La diversidad y abundancia de especies de coral fue equivalente en los tres arrecifes y varia segun los biotopos. Predomino la cobertura algal del sustrato con valores por encima del 70 % de cubrimiento. Las macroalgas carnosas dominaron en el Litoral Acuario y Barlovento y el turf algal en El Salado. El cubrimiento coralino general fue menor del 15 % en los tres arrecifes con diferencias significativas entre ellos. El cubrimiento de esponjas fue menor del 8 % y Barlovento tuvo la mayor cobertura de esponjas. La densidad de corales presento valores semejantes a los descritos para la region con diferencias entre los estratos de cada arrecife. Las gorgonias y esponjas mostraron menor densidad que los corales y alcanzaron su mayor numero en las zonas mas profundas. Las tallas promedio de las colonias de coral resultaron pequenas en los tres sitios. La sedimentacion y el elevado nivel de nutrientes son evidentes observandose un gradiente de favorabilidad hacia El Salado.</t>
  </si>
  <si>
    <t>Not showing up anywhere, will keep looking</t>
  </si>
  <si>
    <t>Kasnir, M</t>
  </si>
  <si>
    <t>Ilmu kelautan/Indonesian journal of marine sciences</t>
  </si>
  <si>
    <t>Analysis of the ecological aspects of management Minawisata Spermonde Islands Pangkep Regency, South Sulawesi.</t>
  </si>
  <si>
    <t>Diverse activities in Spermonde Islands cause serious damage on coral reef and seagrass ecosystems. This research was aimed to study several aspects of marine ecology Marine fishery tourism development. The research was conducted from March to August 2010 at Spermonde Islands i.e. Sapuli, Satando, Saugi, Cambang-cambang, Salemo, Sakoala, Sabangko, Sagara, Sabutung and Gusung Torajae. The research stations were determined based on results of satellite images. Data types were namely the quality of water temperature, salinity, pH, brightness, depth, flow velocity, and substrate, DO, phosphate and nitrate. The condition of coral cover was determined by using line intercept transect. The relationship between characteristic ecosystems of aquatic environment was studied by using Correspondence Analysis. Results showed that the condition of live coral cover in the category of damaged bad to good, condition of water quality is still possible to do for various uses, while the relationship of environmental characteristics with the condition of coral reefs found two features of the group, acquired the marine area of allocation Marine fishery tourism, tourist beach area of 29.39 ha, 742.47 ha of marine tourism, floating nets 2438.27 ha, 136.98 ha of grass cultivation and fisheries on the outer reef waters P. Sapuli, and Gusung Torajae.Original Abstract: Pemanfaatan berbagai kegiatan di perairan Kepulauan Spermonde menyebabkan kerusakan ekosistem terumbu karang dan padang lamun. Penelitian ini bertujuan untuk mengkaji aspek ekologi penatakelolaan pengembangan minawisata bahari. Penelitian dilaksanakan Maret-Agustus 2010 di Kepulauan Spermonde, yaitu pada Pulau Sapuli, P. Satando, P. Saugi, P. Cambang-cambang, P. Salemo, P. Sakoala, P. Sabangko, P. Sagara, P. Sabutung, dan Gusung Torajae. Penentuan stasiun didasarkan atas hasil citra satelit, jenis data yaitu; kualitas air terdiri dari Suhu, salinitas, pH, kecerahan, kedalaman, kecepatan arus, dan substrat, DO, Fosfat dan nitrat. Kondisi penutupan karang menggunakan metode line intercept transect. Hubungan antara karakteristik lingkungan perairan dengan ekosistem menggunakan Correspondence Analysis. Hasil diperoleh bahwa kondisi tutupan karang hidup dalam kategori rusak buruk hingga baik, kondisi kualitas air masih memungkinkan dilakukan untuk berbagai pemanfaatan, sedangkan hubungan karakteristik lingkungan perairan dengan kondisi terumbu karang ditemukan dua ciri kelompok, Luasan peruntukan minawisata bahari diperoleh luasan yaitu wisata pantai 29,39 ha, wisata bahari 742,47 ha, karamba jaring apung 2.438,27 ha, budidaya rumput 136,98 ha dan perikanan karang di bagian luar perairan P. Sapuli, dan Gusung Torajae.</t>
  </si>
  <si>
    <t>observational,observational</t>
  </si>
  <si>
    <t>Rocker, Melissa M
  and Francis, David S
  and Fabricius, Katharina E
  and Willis, Bette L
  and Bay, Line K</t>
  </si>
  <si>
    <t>Variation in the health and biochemical condition of the coral Acropora tenuis along two water quality gradients on the Great Barrier Reef, Australia</t>
  </si>
  <si>
    <t>This study explores how plasticity in biochemical attributes, used as
 indicators of health and condition, enables the coral Acropora tenuis to
 respond to differing water quality regimes in inshore regions of the
 Great Barrier Reef. Health attributes were monitored along a strong and
 weak water quality gradient, each with three reefs at increasing
 distances from a major river source. Attributes differed significantly
 only along the strong gradient; corals grew fastest, had the least dense
 skeletons, highest symbiont densities and highest lipid concentrations
 closest to the river mouth, where water quality was poorest. High
 nutrient and particulate loads were only detrimental to skeletal
 density, which decreased as linear extension increased, highlighting a
 trade-off. Our study underscores the importance of assessing multiple
 health attributes in coral reef monitoring. For example, autotrophic
 indices are poor indicators of coral health and condition, but improve
 when combined with attributes like lipid content and biomass.</t>
  </si>
  <si>
    <t>Water Quality (nutrients are not separated out into components)</t>
  </si>
  <si>
    <t>measure over a gradient</t>
  </si>
  <si>
    <t>coral health</t>
  </si>
  <si>
    <t>symbiont density &amp; symbiont type</t>
  </si>
  <si>
    <t>skeletal densities</t>
  </si>
  <si>
    <t xml:space="preserve">Coral health metrics were measured over a gradient of water quality -- they "planted" coral fragments on floating platforms. </t>
  </si>
  <si>
    <t>Winters, Gidon
  and Beer, Sven
  and Ben Zvi, Batsheva
  and Brickner, Itzik
  and Loya, Yossi</t>
  </si>
  <si>
    <t>Spatial and temporal photoacclimation of Stylophora pistillata: zooxanthella size, pigmentation, location and clade</t>
  </si>
  <si>
    <t>Photoacclimation of the symbiotic hermatypic coral Stylophora pistillata
 was studied both for colonies growing at different depths (1 to 20 m)
 sampled within the same season ('spatial photoacchmation') and for
 colonies growing at the same depth (5 m) but sampled throughout the year
 ('temporal photoacclimation'). Specimens were darker and had increased
 chlorophyll densities (chlorophyll per coral surface area) under
 low-light conditions caused both by increased depth and, in
 shallow-growing specimens, by the winter season. However, while
 increased depth involved increased zooxanthella chlorophyll content,
 acclimation to low irradiances by shallow-growing corals during the
 winter mostly involved an increase in algal density. In shallow-growing
 corals, both zooxanthella chlorophyll content and coral chlorophyll
 density fluctuated seasonally in correlation with light more than with
 nitrogen or temperature. This could be related to the fact that reefs in
 Eilat, Israel, are exposed to more solar radiation than many other reefs
 in the world. Histological analyses of high-light corals showed that
 zooxanthellae were located deeper inside the host tissue and were
 smaller in diameter compared to zooxanthellae from low-light corals.
 Additionally, while deep-water colonies hosted clade C zooxanthellae,
 colonies growing in shallow waters, both in high- and very low-light
 environments, hosted clade A. These clade differences were found to
 affect coral physiology, as examined in a short-term thermal stress
 experiment, with clade-A colonies having higher thermal resilience than
 clade-C colonies, Taken together, our results show evidence of different
 mechanisms that help adjust the light-capturing abilities of S.
 pistillata zooxanthellae to spatial and. temporal changes in irradiance.</t>
  </si>
  <si>
    <t>symbiont focused,observational</t>
  </si>
  <si>
    <t>NO3 &amp; NO2</t>
  </si>
  <si>
    <t>~0 - 1.6 (NO2), ~0 - 0.3 (NO3)</t>
  </si>
  <si>
    <t>Sep 2004 - Aug 2005</t>
  </si>
  <si>
    <t>Chl density</t>
  </si>
  <si>
    <t>zooxanthellae characteristics</t>
  </si>
  <si>
    <t>This study wasn't really focused on increased nutrient (it seemed like they were just measuring the seasonal cycles) but they also looked at irradiance and temperature differences. Red Sea</t>
  </si>
  <si>
    <t>Abelson, A
  and Olinky, R
  and Gaines, S</t>
  </si>
  <si>
    <t>Coral recruitment to the reefs of Eilat, Red Sea: temporal and spatial variation, and possible effects of anthropogenic disturbances</t>
  </si>
  <si>
    <t>The accelerating deterioration of the coral reefs of Eilat has raised
 debate over the exact causes and how they affect the reefs. The
 hypothesis of the present study was that a low recruitment rate of
 reef-building coral species may play an important role in the decline of
 the Eilat reefs. Our goal was to assess spatial and temporal recruitment
 patterns in Eilat, focusing on examining the possible impact of human
 activities. The results of coral recruitment to 10 series of ceramic
 tiles on metal racks, revealed very low overall recruitment relative to
 other geographical regions. In addition, we found that recruitment rates
 and recruit survival were lowest at sites closest to the major
 eutrophication sources in Eilat. The low recruitment rates may be
 chronically too low to compensate for the elevated coral mortality rates
 of recent years. The significant differences between the present study
 and a similar study carried out during the same period using a different
 method, emphasize the crucial need for a standardized method for
 recruitment assessment in coral reefs worldwide. (c) 2005 Elsevier Ltd.
 All rights reserved.</t>
  </si>
  <si>
    <t>None measured</t>
  </si>
  <si>
    <t>recruitment</t>
  </si>
  <si>
    <t>Wittenberg, Mark</t>
  </si>
  <si>
    <t>Effects of eutrophication on juvenile scleractinian corals</t>
  </si>
  <si>
    <t>This study investigates effects of eutrophication on settlement, abundance, mortality and community structure of soleractinian corals on fringing reefs on the west coast of Barbados, W.I. Juvenile abundance was lower, but juvenile size larger, on eutrophic than less eutrophic reefs. The lower abundance results at least in part from a higher juvenile mortality on eutrophic reefs. Algae were more abundant and grazers (Diadema antillarum and herbivorous fish) less abundant on eutrophic reefs. Juvenile community structure on all reefs, and adult community structure on eutrophic reefs, was dominated by type 1 corals (high recruitment, high natural mortality). Type 2 corals (low recruitment, low natural mortality) were common in adult communities on less eutrophic reefs. Settlement of coral recruits on artificial substrates was lower on more eutrophic reefs.</t>
  </si>
  <si>
    <t>dissertation</t>
  </si>
  <si>
    <t>phosphate, phosphorus, nitrate, nitrogen, nitrite</t>
  </si>
  <si>
    <t>Yearly measurements (Table 1)</t>
  </si>
  <si>
    <t>1981 - 1989</t>
  </si>
  <si>
    <t>juvenile abundance</t>
  </si>
  <si>
    <t>Sawall, Yvonne
  and Al-Sofyani, Abdulmohsin
  and Banguera-Hinestroza, Eulalia
  and Voolstra, Christian R</t>
  </si>
  <si>
    <t>Spatio-Temporal Analyses of Symbiodinium Physiology of the Coral Pocillopora verrucosa along Large-Scale Nutrient and Temperature Gradients in the Red Sea</t>
  </si>
  <si>
    <t>Algal symbionts (zooxanthellae, genus Symbiodinium) of scleractinian
 corals respond strongly to temperature, nutrient and light changes.
 These factors vary greatly along the north-south gradient in the Red Sea
 and include conditions, which are outside of those typically considered
 optimal for coral growth. Nevertheless, coral communities thrive
 throughout the Red Sea, suggesting that zooxanthellae have successfully
 acclimatized or adapted to the harsh conditions they experience
 particularly in the south (high temperatures and high nutrient supply).
 As such, the Red Sea is a region, which may help to better understand
 how zooxanthellae and their coral hosts successfully acclimatize or
 adapt to environmental change (e. g. increased temperatures and
 localized eutrophication). To gain further insight into the physiology
 of coral symbionts in the Red Sea, we examined the abundance of dominant
 Symbiodinium types associated with the coral Pocillopora verrucosa, and
 measured Symbiodinium physiological characteristics (i.e. photosynthetic
 processes, cell density, pigmentation, and protein composition) along
 the latitudinal gradient of the Red Sea in summer and winter. Despite
 the strong environmental gradients from north to south, our results
 demonstrate that Symbiodinium microadriaticum (type A1) was the
 predominant species in P. verrucosa along the latitudinal gradient.
 Furthermore, measured physiological characteristics were found to vary
 more with prevailing seasonal environmental conditions than with
 region-specific differences, although the measured environmental
 parameters displayed much higher spatial than temporal variability. We
 conclude that our findings might present the result of long-term
 acclimatization or adaptation of S. microadriaticum to regionally
 specific conditions within the Red Sea. Of additional note, high
 nutrients in the South correlated with high zooxanthellae density
 indicating a compensation for a temperature-driven loss of
 photosynthetic performance, which may prove promising for the resilience
 of these corals under increase of temperature increase and
 eutrophication.</t>
  </si>
  <si>
    <t>"the red sea gradient"</t>
  </si>
  <si>
    <t xml:space="preserve">They did not say anything directly about nutrients, but they measured Chla &amp; flow in water column (also temperature). They took fragments from colonies at the sites they chose and they brought them back to the lab to look at their different adaptaions/responses to their environments. </t>
  </si>
  <si>
    <t>Donovan, Mary K
  and Adam, Thomas C
  and Shantz, Andrew A
  and Speare, Kelly E
  and Munsterman, Katrina S
  and Rice, Mallory M
  and Schmitt, Russell J
  and Holbrook, Sally J
  and Burkepile, Deron E</t>
  </si>
  <si>
    <t>PROCEEDINGS OF THE NATIONAL ACADEMY OF SCIENCES OF THE UNITED STATES OF AMERICA</t>
  </si>
  <si>
    <t>Nitrogen pollution interacts with heat stress to increase coral bleaching across the seascape</t>
  </si>
  <si>
    <t>Climate change is increasing the frequency and magnitude of temperature
 anomalies that cause coral bleaching, leading to widespread mortality of
 stony corals that can fundamentally alter reef structure and function.
 However, bleaching often is spatially variable for a given heat stress
 event, and drivers of this heterogeneity are not well resolved. While
 small-scale experiments have shown that excess nitrogen can increase the
 susceptibility of a coral colony to bleaching, we lack evidence that
 heterogeneity in nitrogen pollution can shape spatial patterns of coral
 bleaching across a seascape. Using island-wide surveys of coral
 bleaching and nitrogen availability within a Bayesian hierarchical
 modeling framework, we tested the hypothesis that excess nitrogen
 interacts with temperature anomalies to alter coral bleaching for the
 two dominant genera of branching corals in Moorea, French Polynesia. For
 both coral genera, Pocillopora and Acropora, heat stress primarily drove
 bleaching prevalence (i.e., the proportion of colonies on a reef that
 bleached). In contrast, the severity of bleaching (i.e., the proportion
 of an individual colony that bleached) was positively associated with
 both heat stress and nitrogen availability for both genera. Importantly,
 nitrogen interacted with heat stress to increase bleaching severity up
 to twofold when nitrogen was high and heat stress was relatively low.
 Our finding that excess nitrogen can trigger severe bleaching even under
 relatively low heat stress implies that mitigating nutrient pollution
 may enhance the resilience of coral communities in the face of mounting
 stresses from global climate change.</t>
  </si>
  <si>
    <t xml:space="preserve">Nitrogen </t>
  </si>
  <si>
    <t xml:space="preserve">Bayesian hierarchical model used to measure/describe the interactions between heat stress and excess nitrogen. </t>
  </si>
  <si>
    <t>Butler, I R
  and Sommer, B
  and Zann, M
  and Zhao, J-X -X.
  and Pandolfi, J M</t>
  </si>
  <si>
    <t>The cumulative impacts of repeated heavy rainfall, flooding and altered Water quality on the high-latitude coral reefs of Hervey Bay, Queensland, Australia</t>
  </si>
  <si>
    <t>Terrestrial runoff and flooding have resulted in major impacts on coral
 communities worldwide, but we lack detailed understanding of flood plume
 conditions and their ecological effects. Over the course of repeated
 flooding between 2010 and 2013, we measured coral cover and water
 quality on the highlatitude coral reefs of Hervey Bay, Queensland,
 Australia. In 2013, salinity, total suspended solids, total nitrogen and
 total phosphorus were altered for up to six months post-flooding.
 Submarine groundwater caused hypo-saline conditions for a further four
 months. Despite the greater magnitude of flooding in 2013, declines in
 coral abundance (similar to 28%) from these floods were lower than the
 2011 flood (similar to 40%), which occurred immediately after a decade
 of severe drought. There was an overall cumulative decrease of coral by
 similar to 56% from 2010 to 2013. Our study highlights the need for
 local scale monitoring and research to facilitate informed management
 and conservation of catchments and marine environments. (C) 2015
 Elsevier Ltd. All rights reserved.</t>
  </si>
  <si>
    <t>observational,nitrogen,phosphorus</t>
  </si>
  <si>
    <t>water quality (N &amp; P)</t>
  </si>
  <si>
    <t>Figure 3 has all the ranges</t>
  </si>
  <si>
    <t>Coral cover</t>
  </si>
  <si>
    <t>Measured coral cover in relation to water quality, but provided the water quality measurements in some figures.</t>
  </si>
  <si>
    <t>Ikeda, Syunsuke
  and Osawa, Kazutoshi
  and Akamatsu, Yoshihisa</t>
  </si>
  <si>
    <t>PROCEEDINGS OF THE JAPAN ACADEMY SERIES B-PHYSICAL AND BIOLOGICAL SCIENCES</t>
  </si>
  <si>
    <t>Sediment and nutrients transport in watershed and their impact on coastal environment</t>
  </si>
  <si>
    <t>Sediment and nutrients fields especially from farmlands were studied in
 a watershed in Ishigaki island, Okinawa, Japan. The transport processes
 of these materials in rivers, mangrove, lagoon and coastal zones were
 studied by using various observation methods including stable isotope
 analysis. They were simulated by rising a WEPP model which was modified
 to be applicable to such small islands by identifying several factors
 from the observations. The model predicts that a proper combination of
 civil engineering countermeasure and change of farming method can reduce
 the sediment yield from the watershed by 74%. Observations of water
 quality and coral recruitment test in Nagura bay indicate that the water
 is eutrophicated and the corals cannot grow for a long time. Based on
 these observations, a quantitative target of the reduction of sediment
 and nutrients yield in watershed can be decided rationally.</t>
  </si>
  <si>
    <t>Nitrogen(s) &amp; phophates</t>
  </si>
  <si>
    <t>ambient values</t>
  </si>
  <si>
    <t>They measured sediment and nutrient influx after rain fall and looked at a bunch of the water quality parameters. Just tex on the recuritment experiments</t>
  </si>
  <si>
    <t>Tomascik, T
  and Sander, F</t>
  </si>
  <si>
    <t>Marine biology. Berlin, Heidelberg</t>
  </si>
  <si>
    <t>Effects of eutrophication on reef-building corals. 1. Growth rate of the reef-building coral Montastrea annularis .</t>
  </si>
  <si>
    <t>Growth rates (linear extension) of Montastrea annularis (Ellis and Solander), measured along the environmental gradient, exhibit high correlation with a number of water quality variables. Concentration of suspended particulate matter is the best univariate estimator of M. annularis skeletal extension rates (r super(2) = 0.79, P &lt; 0.0001). This results suggest that suspended particulate matter may be an energy sources for reef corals, increasing growth up to a certain maximum concentration. After this, reduction of growth occurs due to smothering, reduced light levels and reduced zooxanthellae photosynthesis.</t>
  </si>
  <si>
    <t>N, P, ammonium</t>
  </si>
  <si>
    <t>Table 2 has the list of nutrients measured at each site (ambient levels)</t>
  </si>
  <si>
    <t>1 year obs (weekly sampling)</t>
  </si>
  <si>
    <t>growth rate (linear extension)</t>
  </si>
  <si>
    <t xml:space="preserve">They measured the differences in growth rates at sites with different water quality parameters. </t>
  </si>
  <si>
    <t>Sims, Zoe C
  and Cohen, Anne L
  and Luu, Victoria H
  and Wang, Xingchen T
  and Sigman, Daniel M</t>
  </si>
  <si>
    <t>Uptake of groundwater nitrogen by a near-shore coral reef community on Bermuda</t>
  </si>
  <si>
    <t>Nutrient enrichment can slow growth, enhance bioerosion rates, and
 intensify algal competition for reef-building corals. In areas of high
 human population density and/or limited waste management, submarine
 groundwater discharge can transfer anthropogenic nutrients from polluted
 groundwater to coastal reefs. In this case study, we investigate the
 impact of submarine groundwater discharge on a near-shore reef in
 Bermuda, where over 60% of sewage generated by the island's 64,000
 residents enters the groundwater through untreated cesspits.
 Temperature, salinity, pH, and alkalinity were monitored at a
 groundwater discharge vent, three locations across the adjacent coral
 reef (0-30 m from shore), and a comparison patch reef site 2 km from
 shore. Groundwater discharge was characterized by low salinity, low
 aragonite saturation state (omega(ar)), high alkalinity, elevated
 nitrate + nitrite (NO3- + NO2-; hereafter, ``NO3-{''}) concentrations (&gt;
 400 mu M), and an elevated N-15/N-14 ratio of NO3- (delta N-15 = 10.9
 +/- 0.02 parts per thousand vs. air, mean +/- SD). Rainfall and tidal
 cycles strongly impacted groundwater discharge, with maximum discharge
 during low tide. NO3- concentrations on the near-shore reef averaged 4
 mu M, ten times higher than that found at the control site 2 km away,
 and elevated NO3- delta N-15 at the near-shore reef indicated
 sewage-contaminated groundwater as a significant nitrogen source. Tissue
 delta N-15 of Porites astreoides, a dominant reef-building coral, was
 elevated by 3 parts per thousand on the near-shore reef compared to the
 control site, indicating that corals across the near-shore reef were
 assimilating groundwater-derived nitrogen. In addition, coral skeletal
 density and calcification rates across the near-shore reef were
 inversely correlated with NO3- concentration and delta N-15, indicating
 a negative coral health response to groundwater-borne nutrient inputs.
 P. astreoides bioerosion rates, in contrast, did not show an effect from
 the groundwater input.</t>
  </si>
  <si>
    <t>observational,SGD</t>
  </si>
  <si>
    <t>water quality (but had nutrients separated)</t>
  </si>
  <si>
    <t>They measured 6 different ambient concentrations (along a distance gradient) at each site</t>
  </si>
  <si>
    <t>d15N uptake rates</t>
  </si>
  <si>
    <t>They measured the effects of the submarine groundwater on coral reefs at varying distances from the water source.</t>
  </si>
  <si>
    <t>Huang, Hui
  and Li, Xiu Bao
  and Titlyanov, Eduard A
  and Ye, Cheng
  and Titlyanova, Tamara V
  and Guo, Ya Ping
  and Zhang, Jing</t>
  </si>
  <si>
    <t>BOTANICA MARINA</t>
  </si>
  <si>
    <t>Linking macroalgal delta N-15-values to nitrogen sources and effects of nutrient stress on coral condition in an upwelling region</t>
  </si>
  <si>
    <t>Land-based sewage pollution is a major threat to the health of
 near-shore coral reefs. Macroalgal delta N-15-values are useful
 indicators for tracking nitrogen sources and sewage input; however, the
 direct link between delta N-15-values of macroalgae and the coral
 condition, including live coral cover, species richness, and juvenile
 coral density, is unclear. Macroalgal delta N-15-values of two species,
 Lobophora variegata and Tricleocarpa oblongata, were measured in
 Wenchang (northeast Hainan Island, South China Sea) in both the dry and
 wet seasons, to assess the influence of nitrogen sources and nutrient
 stress resulting from sewage input or upwelling on the condition of
 corals. Macroalgal delta N-15-values showed that shallow stations
 between the reef and the coast were severely affected by sewage input
 (e.g., river discharges and aquaculture ponds), whereas deep stations on
 the outside of the reef were influenced by upwelling-based nutrients.
 Correlation and redundancy analysis demonstrated that delta N-15-values
 of L. variegata had a stronger relation with coral condition than any
 other environmental parameter (e.g., water quality index, turbidity, and
 dissolved nutrients), with significant negative correlations in both the
 dry and wet seasons. Thus, macroalgal delta N-15-values can be used to
 determine where nutrient stress is negatively affecting corals,
 highlighting the links of human activities and coastal upwelling with
 marine ecosystems.</t>
  </si>
  <si>
    <t>DIN, P</t>
  </si>
  <si>
    <t>Juvenile coral density</t>
  </si>
  <si>
    <t>looked at d15N uptake rates in macroalgae sps. and the relationships to coral responses. Also measured the nutrient values</t>
  </si>
  <si>
    <t>Ceccarelli, Daniela M
  and Evans, Richard D
  and Logan, Murray
  and Mantel, Philippa
  and Puotinen, Marji
  and Petus, Caroline
  and Russ, Garry R
  and Williamson, David H</t>
  </si>
  <si>
    <t>ECOLOGICAL APPLICATIONS</t>
  </si>
  <si>
    <t>Long-term dynamics and drivers of coral and macroalgal cover on inshore reefs of the Great Barrier Reef Marine Park</t>
  </si>
  <si>
    <t>Quantifying the role of biophysical and anthropogenic drivers of coral
 reef ecosystem processes can inform management strategies that aim to
 maintain or restore ecosystem structure and productivity. However, few
 studies have examined the combined effects of multiple drivers,
 partitioned their impacts, or established threshold values that may
 trigger shifts in benthic cover. Inshore fringing reefs of the Great
 Barrier Reef Marine Park (GBRMP) occur in high-sediment, high-nutrient
 environments and are under increasing pressure from multiple acute and
 chronic stressors. Despite world-leading management, including networks
 of no-take marine reserves, relative declines in hard coral cover of
 40-50% have occurred in recent years, with localized but persistent
 shifts from coral to macroalgal dominance on some reefs. Here we use
 boosted regression tree analyses to test the relative importance of
 multiple biophysical drivers on coral and macroalgal cover using a
 long-term (12-18 yr) data set collected from reefs at four island
 groups. Coral and macroalgal cover were negatively correlated at all
 island groups, and particularly when macroalgal cover was above 20%.
 Although reefs at each island group had different
 disturbance-and-recovery histories, degree heating weeks (DHW) and
 routine wave exposure consistently emerged as common drivers of coral
 and macroalgal cover. In addition, different combinations of sea-surface
 temperature, nutrient and turbidity parameters, exposure to high
 turbidity (primary) floodwater, depth, grazing fish density, farming
 damselfish density, and management zoning variously contributed to
 changes in coral and macroalgal cover at each island group. Clear
 threshold values were apparent for multiple drivers including wave
 exposure, depth, and degree heating weeks for coral cover, and depth,
 degree heating weeks, chlorophyll a, and cyclone exposure for macroalgal
 cover, however, all threshold values were variable among island groups.
 Our findings demonstrate that inshore coral reef communities are
 typically structured by broadscale climatic perturbations, superimposed
 upon unique sets of local-scale drivers. Although rapidly escalating
 climate change impacts are the largest threat to coral reefs of the
 GBRMP and globally, our findings suggest that proactive management
 actions that effectively reduce chronic stressors at local scales should
 contribute to improved reef resistance and recovery potential following
 acute climatic disturbances.</t>
  </si>
  <si>
    <t>Chla &amp; Kd490 as proxy for nutrient levels in water column</t>
  </si>
  <si>
    <t>NR</t>
  </si>
  <si>
    <t>maroalgal cover</t>
  </si>
  <si>
    <t>Measured changes in community structure on a bunch of GBR reefs with different stressors. Their aim was to get threshold values. Regression tree analysis.</t>
  </si>
  <si>
    <t>WALKER, D I
  and ORMOND, R F G</t>
  </si>
  <si>
    <t>CORAL DEATH FROM SEWAGE AND PHOSPHATE POLLUTION AT AQABA, RED-SEA</t>
  </si>
  <si>
    <t>observational,no abstract</t>
  </si>
  <si>
    <t>No direct measurement of nutrients. Sewage outfall. But the measure the concentration of phosphate in terms of a proportion (Table 2).</t>
  </si>
  <si>
    <t>8 week (observational exp)</t>
  </si>
  <si>
    <t>Coral death</t>
  </si>
  <si>
    <t>Observation field study in the red sea measuring the effects of sewage out falls on coral colonies. They argue that the interaction between increase PO4 levels and sediment are what is leading to the coral death. But this is just observational</t>
  </si>
  <si>
    <t>Kuroyama, Junji
  and Toyota, Takayoshi
  and Tsutsui, Hiroyuki
  and Nakashima, Toshimitsu</t>
  </si>
  <si>
    <t>Report of Japan Marine Science and Technology Center/Kaiyo Kagaku Gijutsu Senta Shiken Kenkyu Hokoku. Yokosuka</t>
  </si>
  <si>
    <t>Study of environmental factors around a reef slope and the effect of a typhoon in the Okinawa Sekisei Lagoon</t>
  </si>
  <si>
    <t>We performed a survey on the present coral reef environment and coral growing conditions in the Okinawa Sekisei Lagoon in October 1998. Through measurements of water temperature, salinity, chlorophyll-a and nutrients in and around the lagoon, we sought the environmental factors that impacted on coral growth and coral reef development, mainly around the reef slope. Coral growth and coral reef development around the northern reef slope were better than around the southern reef slope. We found that, especially, bottom topography, water temperature and nutrients were the environmental factors related to the difference. We inferred that light and nutrients were more abundant around the northern reef slope which had a gentler slope, and, therefore, coral growth and coral reef development around the northern reef slope were better than around the southern reef slope. In addition, the change of coral reef environment with the passage of typhoon No.10 was measured. It was confirmed that vertical mixing had become active and that the typhoon promoted homogenization of the surface water, which had the effect lowering the surface layer temperature. We surmised that the surface layer temperature had become too high because there were abnormally few typhoons in the summer when the coral bleaching phenomenon was observed in the sea area around the Sekisei Lagoon.</t>
  </si>
  <si>
    <t>Bruce, Thiago
  and Meirelles, Pedro M
  and Garcia, Gizele
  and Paranhos, Rodolfo
  and Rezende, Carlos E
  and de Moura, Rodrigo L
  and Filho, Ronaldo-Francini
  and Coni, Ericka O C
  and Vasconcelos, Ana Tereza
  and Amado Filho, Gilberto
  and Hatay, Mark
  and Schmieder, Robert
  and Edwards, Robert
  and Dinsdale, Elizabeth
  and Thompson, Fabiano L</t>
  </si>
  <si>
    <t>Abrolhos Bank Reef Health Evaluated by Means of Water Quality, Microbial Diversity, Benthic Cover, and Fish Biomass Data</t>
  </si>
  <si>
    <t>The health of the coral reefs of the Abrolhos Bank (southwestern
 Atlantic) was characterized with a holistic approach using measurements
 of four ecosystem components: (i) inorganic and organic nutrient
 concentrations, {[}1] fish biomass, {[}1] macroalgal and coral cover and
 (iv) microbial community composition and abundance. The possible
 benefits of protection from fishing were particularly evaluated by
 comparing sites with varying levels of protection. Two reefs within the
 well-enforced no-take area of the National Marine Park of Abrolhos
 (Parcel dos Abrolhos and California) were compared with two unprotected
 coastal reefs (Sebastiao Gomes and Pedra de Leste) and one legally
 protected but poorly enforced coastal reef (the ``paper park{''} of
 Timbebas Reef). The fish biomass was lower and the fleshy macroalgal
 cover was higher in the unprotected reefs compared with the protected
 areas. The unprotected and protected reefs had similar seawater
 chemistry. Lower vibrio CFU counts were observed in the fully protected
 area of California Reef. Metagenome analysis showed that the unprotected
 reefs had a higher abundance of archaeal and viral sequences and more
 bacterial pathogens, while the protected reefs had a higher abundance of
 genes related to photosynthesis. Similar to other reef systems in the
 world, there was evidence that reductions in the biomass of herbivorous
 fishes and the consequent increase in macroalgal cover in the Abrolhos
 Bank may be affecting microbial diversity and abundance. Through the
 integration of different types of ecological data, the present study
 showed that protection from fishing may lead to greater reef health. The
 data presented herein suggest that protected coral reefs have higher
 microbial diversity, with the most degraded reef (Sebastiao Gomes)
 showing a marked reduction in microbial species richness. It is
 concluded that ecological conditions in unprotected reefs may promote
 the growth and rapid evolution of opportunistic microbial pathogens.</t>
  </si>
  <si>
    <t>ammonia, nitrate, nitrite, nitrogen, phosphate</t>
  </si>
  <si>
    <t>(0.10 and 0.2 mM for the protected and unprotected reefs, respectively), total phosphorous (0.20 and 0.47 mM), nitrite (0.06
and 0.15 mM), nitrate (0.13 and 1.22 mM), and total nitrogen (4.7
and 11.3 mM)</t>
  </si>
  <si>
    <t>algae cover</t>
  </si>
  <si>
    <t>fish biomass</t>
  </si>
  <si>
    <t>microbial community</t>
  </si>
  <si>
    <t>Measured lots of reef health parameters on reefs within and outside of the marine protected zones.</t>
  </si>
  <si>
    <t>Vega-Rodriguez, Maria</t>
  </si>
  <si>
    <t>Influence of Water Quality on Stony Coral Diversity and Net Community Productivity in the Florida Keys</t>
  </si>
  <si>
    <t>I examined the influence of water quality (water temperature, nutrients and turbidity) on stony coral diversity and net community productivity in shallow-water reef ecosystems of the Florida Keys between 1996 and 2010. Differences in stony coral diversity in Florida Keys patch reefs with respect to sea surface temperature (SST) variability are evaluated in Chapter Two. Habitat-specific differences in stony coral diversity with respect to changes in a suite of environmental parameters (water turbidity, nutrients, water temperature and depth) are addressed in Chapter Three. Differences in daytime net community production and light-adapted stony coral photosynthetic efficiencies among three reef sites with different turbidity levels and seasons (May and October) are presented in Chapter Four. Environmental parameters examined to characterize the differences in stony coral diversity across the Florida Reef Tract included satellite-derived sea surface temperature [SST] and Degree Heating Weeks [DHWs], field observations of bio-optical properties of the water, and nutrient concentrations. These parameters were compared with live coral cover and species richness, net community production, and coral photo-physiological observations. In Chapter Two, I found that stony coral cover and diversity was higher in patch reefs of the Florida Keys relative to offshore and deeper reefs. Additionally, I found that found that years for which cold and warm-water extremes coincided (i.e., highest SST variance), such as 1997-98 and 2009-2010, led to significant reductions in both H‚Äô and SR. Coral bleaching and mortality were associated with exposure to cold- and warm-water temperature extremes and the combination of both extremes were associated with reductions in stony coral diversity. The highest species richness and abundance were found in patch reefs of the Middle Keys, despite exposure to the warmest water-temperature anomaly events (as indicated by DHWs exceeding the coral bleaching threshold of 4) observed during the summers of 1998 and 2010. In Chapter Three, I found that the environmental parameters that best explained the differences in stony coral diversity (species composition and abundance) on patch reefs of the Florida Keys were water turbidity, nutrients, surface water temperature, % surface oxygen saturation and chlorophyll a concentrations averaged over a period of 24 months. Moreover, a short-term study (described in Chapter Four) indicated that the net community production (NEP) was similar among sites with different water turbidity levels (i.e., Cheeca Rocks and Crocker Reef; Upper Keys and Sugarloaf Key; Lower Keys) and seasons (May or October). However, the light-adapted photosynthetic efficiencies (ŒîF/Fm') varied spatiotemporally. The highest ŒîF/Fm' values (0.57‚Äì0.69) were found at the nearshore patch reef of Sugarloaf Key, Lower Keys, in October 2012. At this patch reef, high light attenuation (Kd (488) = 0.12 m-1) was associated with absorption by colored dissolved organic matter and exacerbated by particulates following thunderstorms. The lowest ŒîF/Fm' values (&lt;0.55) were observed at Crocker Reef where corals were exposed to the clearest and bluest water. These results indicate that shallow-water corals in Florida Keys patch reefs effectively adjust their photosynthetic efficiencies in response to changes in available light to maximize daily mean NEP. This study represents a baseline against which future observations on coral reef biodiversity and net community production in the Florida Keys reef tract may be evaluated. (Abstract shortened by ProQuest.)</t>
  </si>
  <si>
    <t>observational,obs.</t>
  </si>
  <si>
    <t>Nitrate Nitrite</t>
  </si>
  <si>
    <t>1year</t>
  </si>
  <si>
    <t>coral diversity</t>
  </si>
  <si>
    <t>They just seemed to survey the florida keys. I think they do a PCA.</t>
  </si>
  <si>
    <t>Rice, Mallory M
  and Maher, Rebecca L
  and Correa, Adrienne M S
  and Moeller V, Holly
  and Lemoine, Nathan P
  and Shantz, Andrew A
  and Burkepile, Deron E
  and Silbiger, Nyssa J</t>
  </si>
  <si>
    <t>Macroborer presence on corals increases with nutrient input and promotes parrotfish bioerosion</t>
  </si>
  <si>
    <t>Bioerosion by reef-dwelling organisms influences net carbonate budgets
 on reefs worldwide. External bioeroders, such as parrotfish and sea
 urchins, and internal bioeroders, including sponges and lithophagid
 bivalves, are major contributors to bioerosion on reefs. Despite their
 importance, few studies have examined how environmental (e.g.,
 nutrients) or biological drivers (e.g., the actions of other bioeroders)
 may influence bioeroder dynamics on reefs. For example, internal
 bioeroders could promote external bioerosion by weakening the coral
 skeletal matrix. Our study investigated: (1) whether nutrient supply
 influences the dynamics between internal and external bioeroders and (2)
 how the presence of a boring bivalve, Lithophaga spp., influences
 parrotfish bioerosion on massive Porites corals. We hypothesized that
 nutrient supply would be positively correlated with Lithophaga densities
 on massive Porites colonies, and that as bivalve density increased, the
 frequency and intensity of parrotfish bioerosion would increase. To test
 these hypotheses, we analyzed six time points over a 10-yr period from a
 time series of benthic images and nitrogen content of a dominant
 macroalga from the fringing reefs around Moorea, French Polynesia. We
 found Lithophaga densities were positively correlated with nitrogen
 availability. Further, massive Porites that are more infested with
 Lithophaga had both a higher probability of being bitten by parrotfish
 and a higher density of bite scars from parrotfishes. Our findings
 indicate that increasing nutrient availability may strengthen the
 relationship between internal and external bioeroders, suggesting that
 colonies at more eutrophic sites may experience higher bioerosion rates.</t>
  </si>
  <si>
    <t>observational,bioerosion</t>
  </si>
  <si>
    <t>"Nutrient supply"</t>
  </si>
  <si>
    <t>2006 - 2016</t>
  </si>
  <si>
    <t>bioerosion due to Lithophaga spp and parrotfish bites</t>
  </si>
  <si>
    <t>Gochfeld, D
  and Miller, J
  and Olson, J B</t>
  </si>
  <si>
    <t>Variability in Susceptibility and Response to Dark Spot Syndrome in Siderastrea siderea</t>
  </si>
  <si>
    <t>Among scleractinian corals, recent years have seen both an increased prevalence of diseases and an increased number of species infected. Although etiologic agents responsible for these diseases are gradually being elucidated, many conditions are still not fully characterized and their causes are unknown. Dark Spot Syndrome (DSS) is a condition of unknown origin that can result in tissue necrosis but often does not. DSS or a similar condition affects several species of Caribbean corals, but is most frequently observed affecting the massive reef-building coral Siderastrea siderea. Siderastrea siderea exhibits variability in susceptibility to DSS over various spatial scales, ranging from meters to hundreds of kilometers. The variability observed does not appear to correlate strongly with local or regional variability in environmental factors such as temperature, depth or nutrient load, suggesting that other factors may be responsible for DSS prevalence. In some populations, DSS may affect up to 80% of colonies of S. siderea and thus has the potential to impact Caribbean coral communities. Since tissue necrosis is not always associated with DSS, we investigated other potential impacts on host colonies and their symbionts. This research was supported by NOAA/NIUST grants to DG and JBO.</t>
  </si>
  <si>
    <t>EOS transaction</t>
  </si>
  <si>
    <t>Shimoda, Toru
  and Ichikawa, Tadafumi
  and Matsukawa, Yasuo</t>
  </si>
  <si>
    <t>Bulletin of the National Research Institute of Fisheries Science</t>
  </si>
  <si>
    <t>Nutrient conditions and their effects on coral growth in reefs around Ryukyu Islands</t>
  </si>
  <si>
    <t>In order to investigate the nutrient conditions and their effects on coral growth in reefs around the Ryukyu Islands, the relationship between nutrients (ammonium (NH sub(4)-N), nitrite (NO sub(3)-N), nitrate (NO sub(2)-N), phosphate (PO sub(4)-P) and silicate (SiO sub(2)-Si)) and chlorophyll alpha concentrations in reef waters and the growth condition of corals were surveyed. NH sub(4)-N ranged from 0.1 to 3 mu M, NO sub(3)-N from 0.1 to 1.4 mu M, NO sub(2)-N from 0.03 to 1.11 mu M, PO sub(4)-P from O to 0.16 mu M, SiO sub(2)-Si from 1.2 to 6.9 mu M and chlorophyll alpha concentrations from 0.11 to 0.41 mu g/L at good and very good growth sites of corals. Corals tended to decline or be replaced with sea grass increasing with eutrophication and/or silt sedimentation. The relationship between nutrient concentrations and growth grade suggested, on the whole, that nutrient concentrations in reefs for the protection of corals should be set at the level of 2 mu M for DIN(NH sub(4)-N + NO sub(3)-N + NO sub(2)-N), 0.1 mu M for DIP(PO sub(4)-P), 100 mu gN/L in total N and 0.3 to 10 mu gP/L in total P, which is about a half of the environmental standards related to water pollution for conservation of natural environment, 200 mu g/L and 20 mu g/L in total N and P, respectively. It is clear from these results that eutrophication, especially that occurring around the Okinawa Main Island, will damage coral reefs, and that measurements and experiments are urgently required to establish guidelines necessary to preserve these resources.</t>
  </si>
  <si>
    <t>not found</t>
  </si>
  <si>
    <t>Wahl, Martin
  and Al Sofyani, Abdulmohsin
  and Saha, Mahasweta
  and Kruse, Inken
  and Lenz, Mark
  and Sawall, Yvonne</t>
  </si>
  <si>
    <t>Large Scale Patterns of Antimicrofouling Defenses in the Hard Coral Pocillopora verrucosa in an Environmental Gradient along the Saudi Arabian Coast of the Red Sea</t>
  </si>
  <si>
    <t>Large scale patterns of ecologically relevant traits may help identify
 drivers of their variability and conditions beneficial or adverse to the
 expression of these traits. Antimicrofouling defenses in scleractinian
 corals regulate the establishment of the associated biofilm as well as
 the risks of infection. The Saudi Arabian Red Sea coast features a
 pronounced thermal and nutritional gradient including regions and
 seasons with potentially stressful conditions to corals. Assessing the
 patterns of antimicrofouling defenses across the Red Sea may hint at the
 susceptibility of corals to global change. We investigated microfouling
 pressure as well as the relative strength of 2 alternative
 antimicrofouling defenses (chemical antisettlement activity, mucus
 release) along the pronounced environmental gradient along the Saudi
 Arabian Red Sea coast in 2 successive years. Microfouling pressure was
 exceptionally low along most of the coast but sharply increased at the
 southernmost sites. Mucus release correlated with temperature. Chemical
 defense tended to anti-correlate with mucus release. As a result, the
 combined action of mucus release and chemical antimicrofouling defense
 seemed to warrant sufficient defense against microbes along the entire
 coast. In the future, however, we expect enhanced energetic strain on
 corals when warming and/or eutrophication lead to higher bacterial
 fouling pressure and a shift towards putatively more costly defense by
 mucus release.</t>
  </si>
  <si>
    <t>Altantic</t>
  </si>
  <si>
    <t>They do not provide the measurement values, just a correlation between lattitude and the env. paramters measured. Maybe exact values are in the paper though?</t>
  </si>
  <si>
    <t>Chemical defense againt microfouling (a few metrics related to this)</t>
  </si>
  <si>
    <t>"No environmental monitoring" -- the pollution levels were just based off of circumstansal evidence. They looked at the health of a specific coral species common to the red sea to see the effects of more polluted areas on the coral's ability to prevent microfouling.</t>
  </si>
  <si>
    <t>Norat-Ramirez, J
  and Mendez-Lazaro, P
  and Hernandez-Delgado, E A
  and Maffei-Torres, H
  and Cordero-Rivera, L</t>
  </si>
  <si>
    <t>OCEAN &amp; COASTAL MANAGEMENT</t>
  </si>
  <si>
    <t>A septic waste index model to measure the impact of septic tanks on coastal water quality and coral reef communities in Rincon, Puerto Rico</t>
  </si>
  <si>
    <t>The impact of fecal contamination of coastal waters and coral reefs is a
 major cause of concern in marine reserves in Puerto Rico. The
 measurement of the association between septic tank frequency in
 watersheds of creeks draining into these reserves and coastal water
 quality and coral reef condition is of importance in configuring
 pollution control policy. Fecal coliforms and enterococci assays were
 used to measure the density of fecal contaminants across the Tres Palmas
 Marine Reserve (TPMR) in Rincon, Puerto Rico. Inshore waters are
 intermittent creeks, receiving fecal pollution only from faulty septic
 tanks. Fecal indicators measurements showed higher densities near the
 southernmost creek mouth emptying into TPMR, a finding consistent with a
 larger amount of dwellings with septic tanks within this watershed
 (Vista Azul creek). A Septic Weight Index was constructed to analyze
 sewage impact from all watersheds draining into the marine reserve.
 Linear Regression analyses showed a significant association between
 these non-point source fecal pollution sources and both coastal water
 quality and impact on some parameters measuring the condition of
 Acropora palmata coral reef colonies.</t>
  </si>
  <si>
    <t>~3</t>
  </si>
  <si>
    <t>septic pollution (measured fecal coliforms &amp; enterococcus bacteria densities cfu/100mL)</t>
  </si>
  <si>
    <t>bleaching and cover</t>
  </si>
  <si>
    <t>They did not really compare the stressor to the coral cover and bleaching metrics directly. Also, not sure if septic contamination counts as nutrient stressors</t>
  </si>
  <si>
    <t>Ennis, Rosmin S
  and Brandt, Marilyn E
  and Grimes, Kristin R Wilson
  and Smith, Tyler B</t>
  </si>
  <si>
    <t>Coral reef health response to chronic and acute changes in water quality in St. Thomas, United States Virgin Islands</t>
  </si>
  <si>
    <t>It is suspected that land cover alteration on the southern coast of St.
 Thomas, USVI has increased runoff, degrading nearshore water quality and
 coral reef health. Chronic and acute changes in water quality, sediment
 deposition, and coral health metrics were assessed in three zones based
 upon perceived degree of human influence. Chlorophyll (p &lt; 0.0001) and
 turbidity (p = 0.0113) were significantly higher in nearshore zones and
 in the high impact zone during heavy precipitation. Net sediment
 deposition and terrigenous content increased in nearshore zones during
 periods of greater precipitation and port activity. Macroalgae
 overgrowth significantly increased along a gradient of decreasing water
 quality (p &lt; 0.0001). Coral bleaching in all zones peaked in November
 with a regional thermal stress event (p &lt; 0.0001). However, mean
 bleaching prevalence was significantly greater in the most impacted zone
 compared to the offshore zone (p = 0.0396), suggesting a link between
 declining water quality and bleaching severity. Published by Elsevier
 Ltd.</t>
  </si>
  <si>
    <t>nitrate, nitrite, DIN, phosphate, ammonium</t>
  </si>
  <si>
    <t>Figure 3 has values and zones</t>
  </si>
  <si>
    <t>Aug 2013 - Feb 2014</t>
  </si>
  <si>
    <t>Diversity</t>
  </si>
  <si>
    <t>Macroalgal cover</t>
  </si>
  <si>
    <t>Observational study, looked at differences in wq and coral reef health at multiple zones throughout multple seasons</t>
  </si>
  <si>
    <t>Morelock, Jack
  and Ramirez, Wilson R
  and Bruckner, Andy W
  and Carlo, Milton</t>
  </si>
  <si>
    <t>Status of coral reefs, Southwest Puerto Rico</t>
  </si>
  <si>
    <t>Assessments of coral reefs off the west and south coasts of Puerto Rico, between Mayaguez and Ponce, were conducted over the last 20 years to determine the status and trends of important reef-building species. Species composition, abundance and cover of stony corals were determined from photoquadrats (0.7 m2 area) placed along 30 m transects that followed depth contours. Coral cover varied from more than 50% to less than 1% and has exhibited an accelerating decline over the 20 year study. The most notable changes have been seen on nearshore reefs affected by coastal runoff, nutrient input or river discharge. The healthiest reefs (highest living coral cover) identified in this study were located at the shelf edge of La Parguera - where communities were dominated by massive species such as the Montastraea annularis complex and Colpophyllia natans, and plating species like Agaricia lamarki in deeper water (25-40 m depth). A shift in species composition occurred on turbid reefs, with a dominance by Montastraea cavernosa - and reef-building corals declined in abundance or were absent below 15 m depth. Acropora palmata has been dramatically reduced in abundance over the last 20 years, but areas of Acropora palmata thickets are still present. Some reefs still have fairly extensive populations of Acropora cervicornis.</t>
  </si>
  <si>
    <t>Not measured</t>
  </si>
  <si>
    <t>This one considered a reef with less coastal runoff to be the "healthy reef", but it did not seem to measure the nutrient concentrations on the reef directly, so not really that useful...</t>
  </si>
  <si>
    <t>Loya, Y</t>
  </si>
  <si>
    <t>Possible effects of water pollution on the community structure of Red Sea corals.</t>
  </si>
  <si>
    <t>The community structure and spp diversity of hermatypic corals was studied during 1969-1973, in 2 reef flats in the northern Gulf of Eilat, Red Sea: the reef flat of the nature reserve at Eilat, which is chronically polluted by oil and minerals, and a control reef, located 5 km further south, which is free from oil pollution. In 1969, the nature reserve and the control reef had similar coral community structure. In Sept 1970, both reefs suffered approx 90% mortality of corals, as a result of an unexpected and extremely low tide. In 1973 the control reef was 'blooming' with a highly diverse coral community, while almost no signs of coral recolonization have been observed at the nature reserve, and it is significantly lower in diversity. It is suggested that phosphate eutrophication and chronic oil pollution are the major man-made disturbances that interfere with coral colonization of the reef flat at the nature reserve. Although no direct evidence is provided that oil damages hermatypic corals, the data strongly suggest that chronic oil spills prevent normal settlement and/or development of coral larvae. It is possible that chronic oil pollution results in either 1 or a combination of the following: (1) damage to the reproductive system of corals; (2) decreased viability of coral larvae; (3) changes in some physical properties of the reef flat which interfere with normal settlement of coral larvae.</t>
  </si>
  <si>
    <t>observational,community</t>
  </si>
  <si>
    <t>Oil spills and phosphate</t>
  </si>
  <si>
    <t>1969 - 1973</t>
  </si>
  <si>
    <t>Community Structure</t>
  </si>
  <si>
    <t>% cover</t>
  </si>
  <si>
    <t>Measured large scale differences in reef health on a control reef (not frequent oil spills) and on a damaged reef.</t>
  </si>
  <si>
    <t>Kruzic, Petar
  and Srsen, Pavica
  and Benkovic, Laura</t>
  </si>
  <si>
    <t>FACIES</t>
  </si>
  <si>
    <t>The impact of seawater temperature on coral growth parameters of the colonial coral Cladocora caespitosa (Anthozoa, Scleractinia) in the eastern Adriatic Sea</t>
  </si>
  <si>
    <t>The scleractinian coral Cladocora caespitosa deserves a special place
 among the major carbonate bioconstructors of the Mediterranean Sea.
 Annual coral skeleton growth, coral calcification, and skeleton density
 of the colonial coral C. caespitosa taken from 25 locations in the
 eastern Adriatic Sea were analyzed and compared with annual sea surface
 temperatures (SST). The growth rates of the coral C. caespitosa from the
 25 stations in the Adriatic Sea ranged from 1.92 to 4.19 mm per year,
 with higher growth rates of the investigated corallites in the southern
 part of the Adriatic Sea. These growth rates are similar to those
 measured in other areas of the Mediterranean Sea. The correlation
 between coral growth and sea temperatures in the Adriatic Sea is seen as
 follows: An X-radiograph analysis of coral growth in C. caespitosa
 colonies that are over 60 years old showed that higher growth rates of
 this coral coincided with a warmer period in the Mediterranean Sea. A
 positive significant correlation exists between corallite growth rates
 and SST and coral calcification and SST. A negative correlation exists
 between coral density and SST. Coral growth rates also showed a
 correlation with higher eutrophication caused by nearby fish farms,
 along with a greater depth of the investigated colonies and high bottom
 currents.</t>
  </si>
  <si>
    <t>This study only focues on temperature. They mention briefly that there is a correlation between eutriphocation and some of the responses but they don't provide any data (other than site level difference), but no measurement of water quality at those sites</t>
  </si>
  <si>
    <t>Oliver, L M
  and Fisher, W S
  and Fore, L
  and Smith, A
  and Bradley, P</t>
  </si>
  <si>
    <t>ENVIRONMENTAL MONITORING AND ASSESSMENT</t>
  </si>
  <si>
    <t>Assessing land use, sedimentation, and water quality stressors as predictors of coral reef condition in St. Thomas, US Virgin Islands</t>
  </si>
  <si>
    <t>Coral reef condition on the south shore of St. Thomas, U.S. Virgin
 Islands, was assessed at various distances from Charlotte Amalie, the
 most densely populated city on the island. Human influence in the area
 includes industrial activity, wastewater discharge, cruise ship docks,
 and impervious surfaces throughout the watershed. Anthropogenic activity
 was characterized using a landscape development intensity (LDI) index,
 sedimentation threat (ST) estimates, and water quality (WQ) impairments
 in the near-coastal zone. Total three-dimensional coral cover, reef
 rugosity, and coral diversity had significant negative coefficients for
 LDI index, as did densities of dominant species Orbicella annularis,
 Orbicella franksi, Montastraea cavernosa, Orbicella faveolata, and
 Porites porites. However, overall stony coral colony density was not
 significantly correlated with stressors. Positive relationships between
 reef rugosity and ST, between coral diversity and ST, and between coral
 diversity and WQ were unexpected because these stressors are generally
 thought to negatively influence coral growth and health. Sponge density
 was greater with higher disturbance indicators (ST and WQ), consistent
 with reports of greater resistance by sponges to degraded water quality
 compared to stony corals. The highest FoRAM (Foraminifera in Reef
 Assessment and Monitoring) indices indicating good water quality were
 found offshore from the main island and outside the harbor. Negative
 associations between stony coral metrics and LDI index have been
 reported elsewhere in the Caribbean and highlight LDI index potential as
 a spatial tool to characterize land-based anthropogenic stressor
 gradients relevant to coral reefs. Fewer relationships were found with
 an integrated stressor index but with similar trends in response
 direction.</t>
  </si>
  <si>
    <t>water quality (low dissolved oxygen, elevated nutrients, &amp; high enterococci bacteria) &amp; landuse</t>
  </si>
  <si>
    <t>rugosity</t>
  </si>
  <si>
    <t>3D coral cover</t>
  </si>
  <si>
    <t xml:space="preserve">They do not separate out the different water quality parameters, so I guess they just assume that they are all elevated. </t>
  </si>
  <si>
    <t>Hawker, D W
  and Connell, D W</t>
  </si>
  <si>
    <t>International Journal of Environmental Studies A &amp; B</t>
  </si>
  <si>
    <t>An evaluation of the tolerance of corals to nutrients and related water quality characteristics.</t>
  </si>
  <si>
    <t>The effects of nutrient enrichment on coral reef systems have received little attention compared to the effects of enrichment on freshwater systems. In this present investigation the available data on the general characteristics and effects of nutrient enrichment in coral reef ecosystems have been collated and evaluated. Relationships among coral growth rate, nutrient levels and associated water quality parameters were used to quantitatively evaluate the effects of nutrient enrichment. To illustrate the utility of this approach, tolerances have been calculated for corals from the Great Barrier Reef, Australia. This indicates that phosphate levels, together with BOD and suspended particulate matter concentrations are sensitive indicators of nutrient enrichment.</t>
  </si>
  <si>
    <t>meta-analysis,Review,observational</t>
  </si>
  <si>
    <t>Wielgus, J
  and Chadwick-Furman, N E
  and Dubinsky, Z</t>
  </si>
  <si>
    <t>Coral cover and partial mortality on anthropogenically impacted coral reefs at Eilat, northern Red Sea</t>
  </si>
  <si>
    <t>A photographic analysis was conducted at five shallow reef sites (5-6
 in) at Eilat (northern Red Sea) to study changes in live coral cover
 during a 2-year period. Logit regression analysis showed that levels of
 total oxidized nitrogen (TON; NO2 + NO3) and the presence of SCUBA
 divers were significant explicative variables of coral partial
 mortality, while sedimentation rate was not significant. Sites exposed
 to mean TON levels above 0.4 muM TON showed significantly lower live
 stony coral cover and abundance per m(2), and higher partial mortality
 of coral colonies than sites exposed to lower TON. These findings may be
 useful in establishing limits for TON levels at Eilat, but must be
 interpreted with caution due to the complexity of nutrient dynamics in
 coral reefs, the uncertainty of the effects of nutrients on coral
 physiological processes, and the possibility of interactions among
 multiple coral stressors. (C) 2003 Elsevier Ltd. All rights reserved.</t>
  </si>
  <si>
    <t>Community</t>
  </si>
  <si>
    <t>TON</t>
  </si>
  <si>
    <t>0.239 - 0.619 uM</t>
  </si>
  <si>
    <t>partial mortality</t>
  </si>
  <si>
    <t>Measured health parameters as correlated with total organic nitrogen at high-traffic vs. low-traffic sites</t>
  </si>
  <si>
    <t>Parsons, Michael L
  and Walsh, William J
  and Settlemier, Chelsie J
  and White, Darla J
  and Ballauer, Josh M
  and Ayotte, Paula M
  and Osada, Kara M
  and Carman, Brent</t>
  </si>
  <si>
    <t>A multivariate assessment of the coral ecosystem health of two embayments on the lee of the island of Hawai'i</t>
  </si>
  <si>
    <t>Four coral-dominated coastal sites within two embayments (Kealakekua Bay
 and Honokohau Bay) on the lee of the island of Hawai'i were studied to
 assess evidence of anthropogenic impacts in these relatively pristine
 locales. Nutrient-loading parameters were analyzed in relation to
 benthic composition data. Statistically, there were significant positive
 relationships between nitrate + nitrite, silicate, and ammonium with the
 abundance of macroalgae, coralline algae, and dead coral, and between
 delta N-15 and dead coral abundance. The north outside site of
 Kealakekua Bay and the south outside site of Honokohau Bay appear to be
 most impacted by nutrient-loading factors in each bay, respectively.
 Comparisons with past nutrient data indicate that nutrient inputs have
 increased to the two bays, and that early impacts of these increased
 loadings are evident. It is predicted that at current nutrient-loading
 rates, the north sites of Kealakekua Bay and the south sites of
 Honokohau Bay will exhibit evidence of further degradation in future
 years. (C) 2008 Elsevier Ltd. All rights reserved.</t>
  </si>
  <si>
    <t>Nitrate, nitrite, phosphate, silicate, ammonium, TDN</t>
  </si>
  <si>
    <t>Several</t>
  </si>
  <si>
    <t>disease/bleaching/partial mortality</t>
  </si>
  <si>
    <t>Measured coral cover and stressed corals at several sites with varying nutrient conditions; no reference site</t>
  </si>
  <si>
    <t>Whitall, David
  and Bauer, Laurie J
  and Sherman, Clark
  and Edwards, Kimberly
  and Mason, Andrew
  and Pait, Tony
  and Caldow, Chris</t>
  </si>
  <si>
    <t>NOAA Technical Memorandum NOS NCCOS</t>
  </si>
  <si>
    <t>Baseline Assessment of Guanica Bay, Puerto Rico in Support of Watershed Restoration</t>
  </si>
  <si>
    <t>Guanica Bay is a major estuary on the southwest coast of Puerto Rico. Significant coral reef ecosystems are present outside the bay. These valuable habitats may be impacted by transport of sediments, nutrients and contaminants from the watershed, through the bay and into the offshore waters. The National Oceanic and Atmospheric Administration's (NOAA) National Centers for Coastal Ocean Science (NCCOS), in consultation with local and regional experts, conducted an interdisciplinary assessment of coral reef ecosystems, contaminants, sedimentation rates and nutrient distribution patterns in and around Guanica Bay. This work was conducted using many of the same protocols as ongoing monitoring work underway elsewhere in the U.S. Caribbean and has enabled comparisons among coral reef ecosystems between this study and other locations in the region. Observed nutrient concentrations suggest a strong watershed source of nutrients with dilution as nutrients move into the bay and offshore. In general, there was no obvious nutrient spike related to the wastewater treatment plant (WWTP) in the bay.</t>
  </si>
  <si>
    <t>Nitrate, nitrite, phosphate, silicate, ammonium, urea</t>
  </si>
  <si>
    <t>Measured coral cover and surface nutrients in comprehensive survey; relevant chapters are 2 and 5</t>
  </si>
  <si>
    <t>Brown, Eric K
  and McKenna, Sheila A
  and Beavers, Sallie C
  and Clark, Tim
  and Gawel, Michael
  and Raikow, David F</t>
  </si>
  <si>
    <t>ECOSPHERE</t>
  </si>
  <si>
    <t>Informing coral reef management decisions at four US National Parks in the Pacific using long-term monitoring data</t>
  </si>
  <si>
    <t>Effective management of coral reefs is challenging because of local and
 global stressors. Robust monitoring data are critical to managing these
 resources. Between 2006 and 2008, the Pacific Island Network Inventory
 and Monitoring Program of the U.S. National Park Service implemented
 monitoring protocols at four national parks in Hawai'i (Kaloko-Honokohau
 National Historical Park {[}KAHO], Kalaupapa National Historical Park
 {[}KALA]), Guam (War in the Pacific National Historical Park {[}WAPA]),
 and American Samoa (National Park of American Samoa {[}NPSA]). Benthic
 marine community, marine fish, and land-based surface and groundwater
 quality monitoring protocols used a split-panel sampling design to
 collect data on ecosystem ``vital signs{''} and processes. Vital signs
 included coral species richness, percent coverage of benthic community
 types, fish abundance and biomass, rugosity, and a suite of surface and
 groundwater quality parameters. Data on key processes included top-down
 (e.g., fish trophic structure, bleaching, and disease) and bottom-up
 (e.g., coral larval settlement, turbidity, pH, temperature, nitrogen,
 phosphorus, salinity, groundwater levels) controls. The importance of
 these monitoring data is highlighted in four case studies that described
 how the information was used to manage a diverse array of issues at the
 parks. First, coral reef areas vulnerable to Acanthaster planci
 (crown-of-thorns sea star) outbreaks at NPSA and WAPA were identified to
 determine whether, and where, to focus culling efforts. Second, data
 were used at KALA to delineate zones with high fish biomass that were
 sensitive to fishing activities and warranted increased management.
 Third, coral settlement data at KALA identified sensitive regions within
 the park. Fourth, land-based surface water quality and groundwater
 dynamics monitoring data at KAHO were used to support management actions
 that mitigate land-based threats to park coral reefs. Advantages of the
 monitoring program included the split-panel sampling design, which
 provided a more complete picture of the resources with statistically
 robust data, and the efficacy of colocating and co-visiting sites for
 multiple protocols. The case studies demonstrated the usefulness of
 these data in the short term. In the long term, these data will continue
 to yield significant information about ecosystem responses to
 anthropogenic impacts and natural events, vital to park planning
 processes.</t>
  </si>
  <si>
    <t>TDN, TDP, nitrate, nitrite</t>
  </si>
  <si>
    <t>0 - 2.5 ug/L; 0 - 150 ug/L</t>
  </si>
  <si>
    <t>Four cases studies, some including water quality but unlikely to be relevant</t>
  </si>
  <si>
    <t>Sawall, Yvonne
  and Al-Sofyani, Abdulmoshin
  and Hohn, Soenke
  and Banguera-Hinestroza, Eulalia
  and Voolstra, Christian R
  and Wahl, Martin</t>
  </si>
  <si>
    <t>Extensive phenotypic plasticity of a Red Sea coral over a strong latitudinal temperature gradient suggests limited acclimatization potential to warming</t>
  </si>
  <si>
    <t>Global warming was reported to cause growth reductions in tropical
 shallow water corals in both, cooler and warmer, regions of the coral
 species range. This suggests regional adaptation with less heat-tolerant
 populations in cooler and more thermo-tolerant populations in warmer
 regions. Here, we investigated seasonal changes in the in situ metabolic
 performance of the widely distributed hermatypic coral Pocillopora
 verrucosa along 12 degrees latitudes featuring a steep temperature
 gradient between the northern (28.5 degrees N, 21-27 degrees C) and
 southern (16.5 degrees N, 28-33 degrees C) reaches of the Red Sea.
 Surprisingly, we found little indication for regional adaptation, but
 strong indications for high phenotypic plasticity: Calcification rates
 in two seasons (winter, summer) were found to be highest at 28-29
 degrees C throughout all populations independent of their geographic
 location. Mucus release increased with temperature and nutrient supply,
 both being highest in the south. Genetic characterization of the coral
 host revealed low inter-regional variation and differences in the
 Symbiodinium clade composition only at the most northern and most
 southern region. This suggests variable acclimatization potential to
 ocean warming of coral populations across the Red Sea: high
 acclimatization potential in northern populations, but limited ability
 to cope with ocean warming in southern populations already existing at
 the upper thermal margin for corals.</t>
  </si>
  <si>
    <t xml:space="preserve">P:R </t>
  </si>
  <si>
    <t>mucus production</t>
  </si>
  <si>
    <t>lipid concentration</t>
  </si>
  <si>
    <t>Measure health parameters along a nutrient and temperature gradient, but use Chl a as a proxy and do not directly measure nutrients</t>
  </si>
  <si>
    <t>Meng, P J
  and Lee, H J
  and Wang, J T
  and Chen, C C
  and Lin, H J
  and Tew, K S
  and Hsieh, W J</t>
  </si>
  <si>
    <t>Environmental Pollution</t>
  </si>
  <si>
    <t>Before 2001, the ecological protection area in the Kenting National Park (KTNP), southern Taiwan, was poorly described. In this study, a set of four-year data (2001-2004) of seawater qualities at 19 sampling sites around the Nanwan Bay in the KTNP was used to explore anthropogenic impacts to ecological environment, especially coral reefs. The parameters of water quality were analyzed immediately after collection. The results showed that higher values of nutrients and suspended solids were attributed to the higher run-off around Nanwan Bay. The fluxes of nutrients and suspended solids were consistently correlated to rainfall. Hence, equations were developed to calculate nutrient fluxes and suspended solids by using only rainfall data. Our results show that suspended solids and ammonia were the dominant factors leading to the drop in coral coverage. In summary, the water quality in the intertidal zone of Nanwan Bay has been degraded and required greater attention.</t>
  </si>
  <si>
    <t>observational,ammonia,obs.</t>
  </si>
  <si>
    <t>duplicate of row 187</t>
  </si>
  <si>
    <t>Villanueva, R D
  and Yap, H T
  and Montano, M N E</t>
  </si>
  <si>
    <t>Survivorship of coral juveniles in a fish farm environment</t>
  </si>
  <si>
    <t>Intensive fish farming is an emerging coastal activity that can
 potentially enhance sedimentation and promote eutrophication in fringing
 coral reefs. Here, we investigate the effect of fish farm effluent on
 the juvenile survivorship of the reef-building coral Seriatopora
 caliendrum. One-month old juvenile corals (on terracotta tiles) were
 deployed in fish farm and reference (reef) sites in Bolinao, the
 Philippines at a depth of 2 in. After forty days, no survivor was
 recovered in the fish farm, while survivorship was low (11%) in the
 reference site, with the survivors' growth rate at 3.3 polyps mo(-1) or
 1.3 mm(2) mo(-1). The fish farm deployed tiles were covered with muddy
 sediment and were colonized by barnacles, whereas those in the reference
 site were overgrown by a short stand of filamentous macroalgae.
 Environmental monitoring revealed higher nutrient levels (ammonia and
 phosphate), sedimentation rate, and organic matter flux, as well as
 diminished water transparency and dissolved oxygen levels in the fish
 farm compared to the reference site. Hence, intensive fish farming
 offers a suite of physical, chemical and biological modifications of the
 coastal marine environment which have a detrimental effect on the
 survivorship of coral juveniles. (c) 2005 Elsevier Ltd. All rights
 reserved.</t>
  </si>
  <si>
    <t>0 - 8 uM; 0 - 0.8 uM</t>
  </si>
  <si>
    <t>Field experiment in which juvenile corals were outplanted under a fish farm and at a reference site, measured survivorship, growth, and nutrient concentration</t>
  </si>
  <si>
    <t>Silverman, J
  and Erez, J
  and Lazar, B</t>
  </si>
  <si>
    <t>The Effects of Nutrient Enrichment on Coral Reefs in the Gulf of Aqaba, Red- Sea</t>
  </si>
  <si>
    <t>Coral reef ecosystems are well adapted to oligotrophic conditions displaying very high gross primary production (GP) and respiration (R) rates. Their net production (NP) is therefore close to zero, while calcification (S) rates are significantly higher than NP, causing a net CO_{2} flux to the atmosphere. Many reefs in populated regions are subject to man-made nutrient input that may have severe consequences for the well being of these ecosystems. This study examined the effects of nutrient enrichment on the community metabolism of coral reefs utilizing the naturally occurring seasonal eutrophication process in the Nature Reserve Reef (NRR), Elat, Gulf of Aqaba, Red-Sea. Calcification rates were estimated using alkalinity depletions over 24-hr cycles and NP was calculated from diurnal oxygen variations recorded continuously. NP increased from -60 mmoles O_{2} m{-2}√∫day{-1} during summer (oligotrophic period) to 270 mmoles O_{2} m{-2}√∫day{-1} during winter (eutrophic period). The high winter NP coincided with a massive overgrowth of macro-algae in the reef and a phytoplankton bloom in the open sea. The negative NP in the summer stems from heterotrophic consumption of open-sea plankton during this nutrient poor season. Accordingly the (GP/R) ratio in the summer was &lt;1 (0.93), while this ratio in the winter was 1.5. Winter calcification was 40 mmoles C m{-2}√∫day{-1}, lower by a factor of 3 relative to the summer rate (121 mmoles C m{-2}√∫day{-1}). Accordingly the NP/S ratio increased from -0.5 in summer when the reef thrives to 6.75 in winter when coral mortality was evident. We therefore propose that the NP/S ratio best describes the growth and development of hermatypic corals and hence the well being of the coral reef. Our findings suggest that man-made eutrophication may increase the NP/S ratio and lead to a significant reduction in calcification due to coral mortality and/or physiological stress. This process, in addition to the decrease of surface-ocean pH and coral bleaching due to global warming (both attributed to atmospheric CO_{2} increase) will significantly reduce coral reef distribution in the ocean. While providing a negative feedback to atmospheric CO_{2} increase, the economical consequences of such a scenario for coral reef countries may be severe due to the negative impact on fisheries, tourism and shore protection.</t>
  </si>
  <si>
    <t>Can request from academia.edu with an account</t>
  </si>
  <si>
    <t>Kuta, Kevin G</t>
  </si>
  <si>
    <t>Black band disease of corals: Ecology and physiology of Phormidium corallyticum</t>
  </si>
  <si>
    <t>Black band disease of corals consists of a microbial community dominated by the cyanobacteriurn Phormidium corallyticum. The disease primarily affects reef-framework coral species, Active black band disease continually opens up new substrate in reef environments by destroying coral tissue as the disease line advances across the surface of infected colonies. A field study was carried out to determine the abundance and distribution of black band disease on the reef building corals in the Florida Keys. During July of 1992 and 1993, up to 0.72% of coral colonies were infected with black band disease. Analysis of the distribution showed that the disease was clumped. Seasonal patters varied, with some coral colonies infected year round, others exhibiting reinfection from summer 1992 to summer 1993, and some colonies infected for one year only. Statistical analysis of black band disease incidence in relation to various environmental parameters revealed that black band disease was associated with relatively shallow water depths, higher temperatures, elevated nitrite levels, and decreased ortho-phosphate levels. Additional field studies determined recovery of scleractinian coral colonies damaged or killed through the activities of black band disease over a five-year period. These studies determined if the newly exposed substrate was recolonized through scleractinian recruitment, if there was overgrowth of the damaged areas by the formerly diseased colony, or if coral tissue destruction continued after the cessation of black band disease activity. Tissue loss continued on all coral colonies with only one colony exhibiting new tissue growth. The majority of recolonization was by non-reef-framework corals and octocorallians, limited recruitment by framework species was observed. Physiological studies of P. corallyticum were carried out to investigate the photosynthetic capacity of this cyanobacterium, and to determine if this species has the ability to fix dinitrogen. The results of this research demonstrated that P. corallyticum reaches maximum photosynthetic rates at very low light intensities (27.9 ŒºE/m/sec), and that P. corallyticum is able to carry out oxygenic photosynthesis in the presence of sulfide, an ability that is uncommon in prokaryotic organisms.</t>
  </si>
  <si>
    <t>Kuta-et-al_2002_Ecological-aspects-of-black-band.pdf</t>
  </si>
  <si>
    <t>Nitrate, nitrite, ammonium, soluble phosphate, total phosphate</t>
  </si>
  <si>
    <t>black band disease</t>
  </si>
  <si>
    <t>Dissertation, compared abiotic conditions at diseased vs. disease-free sites</t>
  </si>
  <si>
    <t>Jones, Ross
  and Johnson, Rodney
  and Noyes, Tim
  and Parsons, Rachel</t>
  </si>
  <si>
    <t>Spatial and temporal patterns of coral black band disease in relation to a major sewage outfall</t>
  </si>
  <si>
    <t>Spatial and temporal patterns of coral black band disease (BBD)
 prevalence were examined during the summers of 2004 to 2008 at 10 reef
 sites located along a sewage gradient on either side of a major marine
 outfall on Bermuda's south shore. The gradient was identified by current
 meter and drogue deployments and confirmed by a water quality monitoring
 using fecal indicator bacteria (gastrointestinal enterococci) as a
 sewage marker. BBD prevalence was also examined at 22 locations across
 the Bermuda platform in different physiographic reef zones, identified
 by reef survey techniques and analysis of community composition. BBD
 prevalence was generally low and was recorded in Diploria strigosa &gt;
 Montastraea franksi &gt; M. cavernosa = D. labyrinthiformis &gt; Porites
 astreoides and the hydrocoral Millepora alcicornis. Most occurrences
 were in D. strigosa, and BBD prevalence was highest on the outer rim
 reef (range: 0.3 to 1.9%), followed by the outer lagoonal patch reefs
 (range: 0.05 to 0.8%) and the deeper terrace reefs (range: 0.1 to
 0.2%). BBD prevalence levels decreased over the study period, and BBD
 was only rarely observed in D. labyrinthiformis, which appears to be
 immune to infection in Bermuda. The BBD prevalence in D. strigosa was
 lower on reefs regularly exposed to sewage than on the near pristine
 outer rim reef sites, which experience the exceptional water quality
 characteristics of the oligotrophic North Atlantic gyre.</t>
  </si>
  <si>
    <t>Measure disease prevlance and cover but do not measure nutrients directly</t>
  </si>
  <si>
    <t>Naumann, Malik S
  and Bednarz, Vanessa N
  and Ferse, Sebastian C A
  and Niggl, Wolfgang
  and Wild, Christian</t>
  </si>
  <si>
    <t>Monitoring of coastal coral reefs near Dahab (Gulf of Aqaba, Red Sea) indicates local eutrophication as potential cause for change in benthic communities</t>
  </si>
  <si>
    <t>Coral reef ecosystems fringing the coastline of Dahab (South Sinai,
 Egypt) have experienced increasing anthropogenic disturbance as an
 emergent international tourism destination. Previous reports covering
 tourism-related impacts on coastal environments, particularly mechanical
 damage and destructive fishing, have highlighted the vital necessity for
 regular ecosystem monitoring of coral reefs near Dahab. However, a
 continuous scientific monitoring programme of permanent survey sites has
 not been established to date. Thus, this study conducted in situ
 monitoring surveys to investigate spatio-temporal variability of benthic
 reef communities and selected reef-associated herbivores along with reef
 health indicator organisms by revisiting three of the locally most
 frequented dive sites during expeditions in March 2010, September 2011
 and February 2013. In addition, inorganic nutrient concentrations in
 reef-surrounding waters were determined to evaluate bottom-up effects of
 key environmental parameters on benthic reef community shifts in
 relation to grazer-induced top-down control. Findings revealed that from
 2010 to 2013, live hard coral cover declined significantly by 12 % at
 the current-sheltered site Three Pools (TP), while showing negative
 trends for the Blue Hole (BH) and Lighthouse (LH) sites. Hard coral
 cover decline was significantly and highly correlated to a substantial
 increase in turf algae cover (up to 57 % at TP) at all sites, replacing
 hard corals as dominant benthic space occupiers in 2013. These changes
 were correlated to ambient phosphate and ammonium concentrations that
 exhibited highest values (0.64 +/- 0.07 mu mol PO(4)(3-)l(-1), 1.05 +/-
 0.07 mu mol NH(4)(+)l(-1)) at the degraded site TP. While macroalgae
 appeared to respond to both bottom-up and top-down factors, change in
 turf algae was consistent with expected indications for bottom-up
 control. Temporal variability measured in herbivorous reef fish stocks
 reflected seasonal impacts by local fisheries, with concomitant changes
 in macroalgal cover. These findings represent the first record of rapid,
 localised change in benthic reef communities near Dahab, consistent with
 indications for bottom-up controlled early-stage phase shifts,
 underlining the necessity for efficient regional wastewater management
 for coastal facilities.</t>
  </si>
  <si>
    <t>Phosphate, ammonium, nitrate, nitrite</t>
  </si>
  <si>
    <t>0.1 - 0.7 uM; 0.4 - 1 uM; 0.1 - 0.8 uM</t>
  </si>
  <si>
    <t>Monitored coral cover and nutrients at heavily dived sites; does not include control site so likely exclude</t>
  </si>
  <si>
    <t>A preliminary report of the effects of pollution on fringing reefs of Barbados.</t>
  </si>
  <si>
    <t>Temperature, irradiance, salinity, dissolved oxygen, silica, phosphate, nitrate, nitrite, ammonia, chlorophyll (a), suspended matter, volatiles, sedimentation, current velocity and direction were monitored weekly for 1 year. An environmental gradient exists along the west coast of Barbados. The eutrophication of the coastal waters is a direct result of the urban population. The species diversity and the percentage cover of scleractinian corals and population density of Diadema antillarum were inversely correlated with the degree of pollution. Substrate cover by filamentous algae and macrophytes was directly correlated with environmental quality. The synergistic effect of pollution and wave action is primarily responsible for the deterioration of certain fringing reef systems.</t>
  </si>
  <si>
    <t>Haapkylae, Jessica
  and Unsworth, Richard K.F. F
  and Flavell, Mike
  and Bourne, David G.
  and Schaffelke, Britta
  and Willis, Bette L.
  and Haapkyl√§, Jessica</t>
  </si>
  <si>
    <t>Seasonal rainfall and runoff promote coral disease on an inshore reef</t>
  </si>
  <si>
    <t>Background: Declining water quality coupled with the effects of climate
 change are rapidly increasing coral diseases on reefs worldwide,
 although links between coral diseases and environmental parameters
 remain poorly understood. This is the first study to document a
 correlation between coral disease and water quality on an inshore reef.
 Methodology/Principal Findings: The temporal dynamics of the coral
 disease atramentous necrosis (AN) was investigated over two years within
 inshore populations of Montipora aequituberculata in the central Great
 Barrier Reef, in relation to rainfall, salinity, temperature, water
 column chlorophyll a, suspended solids, sedimentation, dissolved organic
 carbon, and particulate nitrogen, phosphorus and organic carbon.
 Overall, mean AN prevalence was 10-fold greater during summer wet
 seasons than winter dry seasons. A 2.5-fold greater mean disease
 abundance was detected during the summer of 2009 (44 +/- SE 6.7 diseased
 colonies per 25 m(2)), when rainfall was 1.6-fold greater than in the
 summer of 2008. Two water quality parameters explained 67% of the
 variance in monthly disease prevalence in a Partial Least Squares
 regression analysis; disease abundance was negatively correlated with
 salinity (R2 = -0.6) but positively correlated with water column
 particulate organic carbon concentration (R2 = 0.32). Seasonal
 temperature patterns were also positively correlated with disease
 abundance, but explained only a small portion of the variance.
 Conclusions/Significance: The results suggest that rainfall and
 associated runoff may facilitate seasonal disease outbreaks, potentially
 by reducing host fitness or by increasing pathogen virulence due to
 higher availability of nutrients and organic matter. In the future,
 rainfall and seawater temperatures are likely to increase due to climate
 change which may lead to decreased health of inshore reefs.</t>
  </si>
  <si>
    <t>PN, PP, POC</t>
  </si>
  <si>
    <t>0 - 8 uM; 0 - 0.2 uM; 0 - 40 uM</t>
  </si>
  <si>
    <t>atramentous necrosis</t>
  </si>
  <si>
    <t>Disease prevalance monitored over a dry and wet season, measured corresponding changes in abiotic conditions incl. nutrients</t>
  </si>
  <si>
    <t>Abaya, Leilani M
  and Wiegner, Tracy N
  and Beets, James P
  and Colbert, Steven L
  and Carlson, Kaile'a M
  and Kramer, K Lindsey</t>
  </si>
  <si>
    <t>Spatial distribution of sewage pollution on a Hawaiian coral reef</t>
  </si>
  <si>
    <t>While sewage pollution is contributing to the global decline of coral
 reefs, its offshore extent and direct reef impacts from water column
 mixing and benthic seeps are poorly documented. We addressed this
 knowledge gap on a Hawaiian coral reef using sewage indicator and
 benthic cover measurements, macroalgal bioassays, and a pollution
 scoring tool. Fecal indicator bacteria (FIB) and nutrient concentrations
 were spatially variable in surface and benthic waters, with shoreline
 values being highest. Shoreline macroalgae delta N-15 and %N indicated
 high nitrogen loads containing sewage, while offshore surface and
 benthic values suggested lower nitrogen loads from environmental
 sources. Coral cover was negatively correlated with FIB, macroalgal
 delta N-15, and nutrient concentrations. Benthic salinity and
 temperature measurements detected daily tidal groundwater pulses which
 may explain these associations. While pollution scores revealed that
 sewage was largely concentrated along the shoreline, results showed some
 reached the reef and may be contributing to its declining condition.</t>
  </si>
  <si>
    <t>obs.,observational</t>
  </si>
  <si>
    <t>Nitrate, nitrite, ammonium, TDN, phosphate, TDP, silicate</t>
  </si>
  <si>
    <t>Measured coral cover along a nutrient gradient from shore</t>
  </si>
  <si>
    <t>Agustin Linan-Cabello, Marco
  and Olivos-Ortiz, Aramis
  and Quijano-Scheggia, Sonia
  and Muniz Anguiano, Daniela
  and Luisa Resendiz-Flores, Maria
  and Ortega-Ortiz, Christian D</t>
  </si>
  <si>
    <t>REVISTA DE BIOLOGIA TROPICAL</t>
  </si>
  <si>
    <t>Effects of terrestrial runoff on the coral communities in Santiago Bay, Colima, Mexican Pacific Coast</t>
  </si>
  <si>
    <t>Coral reef ecosystems are under stress of different origins, from
 factors including sedimentation, fragmentation, overfishing, and
 tourism, depending on their geographical location, depth, and proximity
 to recreation areas. In this study of Juluapan Lagoon, we examined the
 relationship between various water-quality attributes and the status
 indicators of the coral community at La Boquita reef. During 2011 (12
 months of sampling), six monitoring stations in the Juluapan lagoon were
 established in order to observe the gradient of the distribution of the
 physicochemical parameters: three stations on the upper part, or BI, (S4
 to S6) and three more in the lower part, or BII, (S1 to S3). A control
 station (CS) was located in the coral reef close to the lagoon channel,
 and where dissolved inorganic nutrients and cellular carbon content were
 determined. Additionally, we considered the monitoring of three of the
 eight largest coral structures/headlands of this community: the first
 was the station closest to the channel communicating with Juluapan
 lagoon (C1), the second was in the intermediate region with respect to
 that lagoon (C2), and the third was farthest from the channel (C3).
 Three line intercept transects (LIT) 30 m in length and perpendicular to
 the coast provenance were established in each station, and the
 parameters indicative of the status of corals were evaluated in an area
 of 60 m(2) on each transect (180 m(2) by the station). Turbidity,
 evidence of fishing, signs of settling, algal coverage, abundance of
 fish, rate of sediment, and coral health records (as for CoralWach
 chart) were determined in situ and from digital photographs and videos.
 Considering various community status indicators used in the reef area,
 we could recognize a state of general deterioration, which was reflected
 in the loss of 17 % of coral coverage. The main anthropogenic
 disturbances in adjacent areas to La Boquita reef included wastewater
 discharges into the lagoon, tourist developments in the coastal zone,
 deforestation and erosion resulting from inappropriate development, and
 the runoff of nutrients from agricultural lands nearby the lagoon. All
 these significantly contributed to the nutrient-enriched waters of the
 lagoon, especially in summer, with negative effects on the coral
 community. Continued exposure to these factors, coupled with the lack of
 control over other anthropogenic components, has promoted the
 maintenance of a chronic stress state in the studied coral community.
 Our findings highlight the need for the development of appropriate
 coastal management and conservation policies for the coral reefs of the
 Mexican Pacific Coast.</t>
  </si>
  <si>
    <t>Nitrate, nitrite, ammonium, phosphate, silicate</t>
  </si>
  <si>
    <t>5 - 35 uM; 0 - 15 uM; 0 - 25 uM; 10 - 70 uM</t>
  </si>
  <si>
    <t>Measured coral health and cover at high-runoff vs. control sites</t>
  </si>
  <si>
    <t>Reopanichkul, Pasinee
  and Schlacher, Thomas A
  and Carter, R W
  and Worachananant, Suchai</t>
  </si>
  <si>
    <t>Sewage impacts coral reefs at multiple levels of ecological organization</t>
  </si>
  <si>
    <t>Against a backdrop of rising sea temperatures and ocean acidification
 which pose global threats to coral reefs, excess nutrients and turbidity
 continue to be significant stressors at regional and local scales.
 Because interventions usually require local data on pollution impacts,
 we measured ecological responses to sewage discharges in Surin Marine
 Park, Thailand. Wastewater disposal significantly increased inorganic
 nutrients and turbidity levels, and this degradation in water quality
 resulted in substantial ecological shifts in the form of (i) increased
 macroalgal density and species richness, (ii) lower cover of hard
 corals, and (iii) significant declines in fish abundance. Thus, the
 effects of nutrient pollution and turbidity can cascade across several
 levels of ecological organization to change key properties of the
 benthos and fish on coral reefs. Maintenance or restoration of
 ecological reef health requires improved wastewater management and
 run-off control for reefs to deliver their valuable ecosystems services.
 (C) 2009 Elsevier Ltd. All rights reserved.</t>
  </si>
  <si>
    <t>observational,observational,turbidity x nutrients</t>
  </si>
  <si>
    <t>Phosphate, nitrate, nitrite, ammonium</t>
  </si>
  <si>
    <t>0 - 4 ug/L; 0 - 10 ug/L; 0 - 2 ug/L; 0 - 15 ug/L</t>
  </si>
  <si>
    <t>Measured benthic cover as correlated with water quality, with a particular focus on sewage</t>
  </si>
  <si>
    <t>Furby, K A
  and Apprill, A
  and Cervino, J M
  and Ossolinski, J E
  and Hughen, K A</t>
  </si>
  <si>
    <t>MARINE ENVIRONMENTAL RESEARCH</t>
  </si>
  <si>
    <t>Incidence of lesions on Fungiidae corals in the eastern Red Sea is related to water temperature and coastal pollution</t>
  </si>
  <si>
    <t>As sea surface temperatures rise and the global human population
 increases, large-scale field observations of marine organism health and
 water quality are increasingly necessary. We investigated the health of
 corals from the family Fungiidae using visual observations in relation
 to water quality and microbial biogeochemistry parameters along 1300 km
 of the Red Sea coast of Saudi Arabia. At large scales, incidence of
 lesions caused by unidentified etiology showed consistent signs,
 increasing significantly from the northern to southern coast and
 positively correlated to annual mean seawater temperatures. Lesion
 abundance also increased to a maximum of 96% near the populous city of
 Jeddah. The presence of lesioned corals in the region surrounding Jeddah
 was strongly correlated with elevated concentrations of ammonium and
 changes in microbial communities that are linked to decreased water
 quality. This study suggests that both high seawater temperatures and
 nutrient pollution may play an indirect role in the formation of lesions
 on corals. (C) 2014 Elsevier Ltd. All rights reserved.</t>
  </si>
  <si>
    <t>3 genera</t>
  </si>
  <si>
    <t>Ammonium, nitrate, nitrite, phosphate, silicate</t>
  </si>
  <si>
    <t>In supplemental</t>
  </si>
  <si>
    <t>lesions</t>
  </si>
  <si>
    <t>Measured prevalence of bleaching + lesions along a water quality gradient</t>
  </si>
  <si>
    <t>Browne, Nicola K
  and Tay, Jason K L
  and Low, Jeffrey
  and Larson, Ole
  and Todd, Peter A</t>
  </si>
  <si>
    <t>Fluctuations in coral health of four common inshore reef corals in response to seasonal and anthropogenic changes in water quality</t>
  </si>
  <si>
    <t>Environmental drivers of coral condition (maximum quantum yield,
 symbiont density, chlorophyll a content and coral skeletal growth rates)
 were assessed in the equatorial inshore coastal waters of Singapore,
 where the amplitude of seasonal variation is low, but anthropogenic
 influence is relatively high. Water quality variables (sediments,
 nutrients, trace metals, temperature, light) explained between 52 and
 83% of the variation in coral condition, with sediments and light
 availability as key drivers of foliose corals (Merulina ampliata,
 Pachyseris speciosa), and temperature exerting a greater influence on a
 branching coral (Pocillopora damicornis). Seasonal reductions in water
 quality led to high chlorophyll a concentrations and maximum quantum
 yields in corals, but low growth rates. These marginal coral communities
 are potentially vulnerable to climate change, hence, we propose water
 quality thresholds for coral growth with the aim of mitigating both
 local and global environmental impacts. (C) 2015 Elsevier Ltd. All
 rights reserved.</t>
  </si>
  <si>
    <t>Ammonia, nitrate, phosphate, silicate, TN, TP</t>
  </si>
  <si>
    <t>Reciprocal transplant experiment</t>
  </si>
  <si>
    <t>BELL, P R F
  and GREENFIELD, P F
  and HAWKER, D
  and CONNELL, D</t>
  </si>
  <si>
    <t>WATER SCIENCE AND TECHNOLOGY</t>
  </si>
  <si>
    <t>THE IMPACT OF WASTE DISCHARGES ON CORAL-REEF REGIONS</t>
  </si>
  <si>
    <t>Edinger, E N
  and Limmon, G V
  and Jompa, J
  and Widjatmoko, W
  and Heikoop, J M
  and Risk, M J</t>
  </si>
  <si>
    <t>Normal coral growth rates on dying reefs: Are coral growth rates good indicators of reef health?</t>
  </si>
  <si>
    <t>Massive coral growth rates may be poor indicators of coral reef health
 where coral reefs are subject to combined eutrophication and
 sedimentation. Massive coral growth (vertical extension) rates on
 polluted reefs were not different from extension rates on unpolluted
 reefs, while live coral cover was low and bioerosion intensity high,
 leading to net reef erosion and death of the polluted reefs. These
 combined patterns of coral growth rates, coral cover and bioerosion were
 documented on reefs affected by land-based pollution in the Java Sea,
 South Sulawesi and Ambon, Indonesia. Acid-insoluble content in coral
 skeletons reflected land-based pollution stress on reefs more reliably
 than did coral extension rates. Coral skeletal density was lower on
 polluted Ja, a Sea reefs than on unpolluted reefs used as reference
 sites, but coral calcification rates,were not significantly different.
 The most eutrophied Java Sea reefs had net carbonate loss, indicating
 net reef erosion, while a fringing reef adjacent to mangroves and two
 unpolluted coral cays both had positive net carbonate production, Coral
 growth and reef growth were decoupled, in that coral growth rates did
 not reliably predict rates of reef accretion. The apparently paradoxical
 combination of normal to rapid coral growth and net reef erosion on
 polluted reefs illustrates the need for a whole-reef perspective on
 coral reef health. (C) 2000 Elsevier Science Ltd. All rights reserved.</t>
  </si>
  <si>
    <t>0.34 - 1.46 uM; 0.18 - 0.46 uM</t>
  </si>
  <si>
    <t>skeletal density</t>
  </si>
  <si>
    <t>Examined relationship between water quality, coral cover, and growth; may be difficult to parse nutrients vs. sedimentation</t>
  </si>
  <si>
    <t>McCook, L J</t>
  </si>
  <si>
    <t>Competition between corals and algal turfs along a gradient of terrestrial influence in the nearshore central Great Barrier Reef</t>
  </si>
  <si>
    <t>Competition between benthic algae and corals is a key process in the
 community ecology of reefs, especially during reef degradation. However,
 there have been very few experimental tests for competition between
 corals and benthic algae, despite widespread assumptions that algae are
 generally superior competitors, especially in eutrophic conditions. This
 study tested for competition for space between the massive coral Porites
 lobata and algal filamentous turfs on three reefs along a cross-shelf
 gradient of terrestrial influence, by experimentally removing or
 damaging either corals or algae. The corals and algae were competing for
 space, but, significantly, the algae appeared to have little effect on
 coral growth. In contrast, corals significantly inhibited algal growth,
 suggesting Porites was the competitive superior. Importantly, coral
 growth was generally positive, even on the reef with the greatest
 terrestrial influence. Competitive outcomes did not support the argument
 that algae are more successful competitors in more eutrophic conditions.</t>
  </si>
  <si>
    <t>Ammonium, nitrate, nitrite, phosphate</t>
  </si>
  <si>
    <t>0 - 0.2 uM; 0 - 0.2 uM; 0 - 0.4 uM; 0 - 0.1 uM</t>
  </si>
  <si>
    <t>area</t>
  </si>
  <si>
    <t>While water quality was measured, experiment mostly focused on coral vs. algal competition so unlikely to be relevant</t>
  </si>
  <si>
    <t>Kramarsky-Winter, E
  and Downs, C A
  and Downs, A
  and Loya, Y</t>
  </si>
  <si>
    <t>EVOLUTIONARY ECOLOGY RESEARCH</t>
  </si>
  <si>
    <t>Cellular responses in the coral Stylophora pistillata exposed to eutrophication from fish mariculture</t>
  </si>
  <si>
    <t>Background: Many fringing coral reefs are exposed to anthropogenically
 derived eutrophication. In scleractinian corals, this type of pollution
 induces alterations in complex physiological functions, ranging from
 changes in growth rates and reproductive effort to reduction in
 immunity, factors that can have dire effects on coral biodiversity. The
 complexity of effects of eutrophication on coral physiology can be
 confusing and additional tools are needed to clarify these effects.
 Aims: Using cellular diagnostics, we compare the physiological status of
 colonies of the coral Stylophora pistillata growing in a eutrophic
 environment with the status of reference colonies growing nearby in
 minimally polluted water. We evaluate the usefulness of the cellular
 diagnostics for discerning causality by comparing the results with
 previously observed differences in physiological parameters.
 Location: Northern Gulf of Aqaba, Israel. The reference colonies grew
 near the Egyptian border at Taba. The colonies in eutrophic water grew
 11 km to the north near net-pen fish-farms. All sites were on a sandy
 bottom, 19 m deep.
 Methods: We used biomarkers of general metabolic condition, protein
 synthesis and maturation, and of oxidative stress and response to assess
 and compare the cellular physiological status of coral colonies and
 their algal symbionts from the two sites.
 Results: Cellular diagnostics showed either site-specific or
 treatment-specific differences or both. Markers of protein synthesis and
 maturation showed both site- and treatment-specific differences. Host
 and zooxanthella Hsp60, and zooxanthella Cu/ZnSOD, were elevated in
 transplanted colonies compared with native and reference colonies.
 Differences in levels of host Hsp90 were site specific and were
 significantly higher in fish-farm colonies than in reference colonies.
 Despite this, no associated elevation in ubiquitin was apparent in these
 colonies. The higher concentrations of mitochondrial aconitase in
 fish-farm colonies corroborate the increased growth rate previously
 observed in these colonies. Concentrations of markers of oxidative
 condition were generally lower in fish-farm colonies than in the
 reference colonies, reflecting lower photosynthesis due to less light at
 the site. Levels of xenobiotic response markers showed that corals in
 the fish-farm environment were not detoxifying substances using the MXR
 pathway On the other hand, CYP P450 (2-class and 6-class) levels showed
 clear and significant site dependence with lower levels of CYP P450
 2-class, an enzyme important in lipid metabolism, reflecting the lower
 concentrations of lipids found in the fish-farm corals.
 Conclusions: Overall, the cellular markers demonstrate clear differences
 between colonies from the two sites as well as differences between
 transplanted and naturally growing colonies, and provide evidence of
 differences in physiological functions in corals from those sites.</t>
  </si>
  <si>
    <t>0 - 1500 nmol/L; 0 - 1 mmol/L; 0 - 0.1 umol/L</t>
  </si>
  <si>
    <t>heat shock protein</t>
  </si>
  <si>
    <t>oxidative stress</t>
  </si>
  <si>
    <t>metabolic condition</t>
  </si>
  <si>
    <t>Examine cellular responses in fish pen corals vs. reference site; growth + reproduction measured in other studies</t>
  </si>
  <si>
    <t>Paimpillil, J S
  and Vijayakumar, M
  and Dahalawi, M</t>
  </si>
  <si>
    <t>2nd Western Indian Ocean Science Association (WIOMSA) Scientific Symposium - Book of Abstracts.</t>
  </si>
  <si>
    <t>Coral recovery in port barrier reef of yanbu (Red Sea) - Role of environmental monitoring of Yanbu royal commission</t>
  </si>
  <si>
    <t>The Royal Commission of Yanbu (Saudi Arabia) tried to set up an example to industrialists in the field of pollution control by establishing a respected enforcement and monitoring program; with five areas of concern (air quality, water quality, solid and hazardous waste management, industrial waste water quality and conservation areas management). A natural protection to King Fahd Industrial Port of Yanbu from strong tidal action is contributed by the Port Barrier Reef, whose structure can easily be altered by chemical or thermal pollution. The major role of the monitoring of the coastal ecosystem is the protection of the Yanbu corals from the effluents from three petro-chemical plants, six oil refineries and municipal sewage. All the effluents are pumped into the IWTP through a single inlet. The effluents collected at the common inlet and the treated effluent collected daily from the output were analyzed for 21 chemical parameters to detect their possible violation of Royal Commission (RC) pollution standards. The treated effluents from the industrial waste treatment plant (IWTP) at Yanbu are discharged into Red Sea, along with the industrial cooling water of 10 degree C higher than ambient level, through a common discharge canal. The last two-years investigation had revealed the high degree of efficiency of IWTP with percentage reduction in chemical concentrations of the following magnitude: Sulfide (43), sulfate (88), Reactive phosphate (88), oil (7), Phenol (18), BOD (11), COD (14), TSS (12), NH4 (21), Co (59), Cu (31), Fe (18), Mn (70), Zn (39). But few violations of pollutant levels were also detected at the IWTP outlet with the following frequency of occurrence for TSS (3.2%), BOD (1.1 %), TDS (21.3%), Sulfide (14%), Sulfate (19%), COD (5%), Oil (3%), Phenol (11%), NH sub(4) (16%), Fe (0.6%), Ze (0.6%). The concentration of nitrate and nitrites increased considerably in the treated effluent, but were below the pollution limit. The chemical characteristics of the pollutants in the coastal waters in the vicinity of the outfall channel had shown violations for TSS, PO sub(4) and for the trace metals (Cu, Pb, Co, Cd, Ni, Mn Zn). The enrichment of PO sub(4) in the coastal water was attributed to the release of PO sub(4) from the re-suspended fine sediments from the shipping channel, which were deposited during its construction phase. The impact of excessive sediment and phosphate load on the reduction of coral recruitment and live coral coverage, excessive growth of filamentous algae, changes in population diversity of coral reef fishes such as butterfly fishes and damsel fishes were also highlighted. By the stringent pollution regulatory measures of RC, the coral reefs in the region had shown some signs of improvement, but they are still in an unstable state.</t>
  </si>
  <si>
    <t>Fabricius, K E
  and De'Ath, G</t>
  </si>
  <si>
    <t>Identifying ecological change and its causes: A case study on coral reefs</t>
  </si>
  <si>
    <t>The successful management of ecosystems depends on early detection of
 change and identification of factors causing such change. Determination
 of change and causality in ecosystems is difficult, both philosophically
 and practically, and these difficulties increase with the scale and
 complexity of ecosystems. Management also depends on the communication
 of scientific results to the broader public, and this can fail if the
 evidence of change and causality is not synthesized in a transparent
 manner. We developed a framework to address these problems when
 assessing the effects of agricultural runoff on coral reefs of the
 Australian Great Barrier Reef (GBR). The framework is based on improved
 methods of statistical estimation (rejecting the use of statistical
 tests to detect change), and the use of epidemiological causal criteria
 that are both scientifically rigorous and under-stood by nonspecialists.
 Many inshore reefs of the GBR are exposed to terrestrial runoff from
 agriculture. However, detecting change and attributing it to the
 increasing loads of nutrients, sediments, and pesticides is complicated
 by the large spatial scale, presence of additional disturbances, and
 lack of historical data. Three groups of ecological attributes, namely,
 benthos cover, octocoral richness, and community structure, were used to
 discriminate between potential causes of change. Ecological surveys were
 conducted along water quality gradients in two regions: one that
 receives river flood plumes from agricultural areas and one exposed to
 runoff from catchments with little or no agriculture. The surveys showed
 increasing macroalgal cover and decreasing octocoral biodiversity along
 the gradients within each of the regions, and low hard coral and
 octocoral cover in the region exposed to terrestrial runoff. Effects
 were strong and ecologically relevant, occurred independently in
 different populations, agreed with known biological facts of organism
 responses to pollution, and were consistent with pollution effects found
 in other parts of the world. The framework enabled us to maximize the
 information derived from observational data and other sources, weigh the
 evidence of changes across potential causes, make decisions in a
 coherent and transparent manner, and communicate information and
 conclusions to the broader public. The framework is applicable to a wide
 range of ecological assessments.</t>
  </si>
  <si>
    <t>PN, nitrate, ammonium, nitrite, TDN, PP, TDP, silicate</t>
  </si>
  <si>
    <t>Measured water quality + coral cover across many sites</t>
  </si>
  <si>
    <t>Roik, Anna
  and Rothig, Till
  and Roder, Cornelia
  and Ziegler, Maren
  and Kremb, Stephan G
  and Voolstra, Christian R</t>
  </si>
  <si>
    <t>Year-Long Monitoring of Physico-Chemical and Biological Variables Provide a Comparative Baseline of Coral Reef Functioning in the Central Red Sea</t>
  </si>
  <si>
    <t>Coral reefs in the central Red Sea are sparsely studied and in situ data
 on physico-chemical and key biotic variables that provide an important
 comparative baseline are missing. To address this gap, we simultaneously
 monitored three reefs along a cross-shelf gradient for an entire year
 over four seasons, collecting data on currents, temperature, salinity,
 dissolved oxygen (DO), chlorophyll-a, turbidity, inorganic nutrients,
 sedimentation, bacterial communities of reef water, and bacterial and
 algal composition of epilithic biofilms. Summer temperature (29-33
 degrees C) and salinity (39 PSU) exceeded average global maxima for
 coral reefs, whereas DO concentration was low (2-4 mg L-1). While
 temperature and salinity differences were most pronounced between
 seasons, DO, chlorophyll-a, turbidity, and sedimentation varied most
 between reefs. Similarly, biotic communities were highly dynamic between
 reefs and seasons. Differences in bacterial biofilms were driven by four
 abundant families: Rhodobacteraceae, Flavobacteriaceae,
 Flammeovirgaceae, and Pseudanabaenaceae. In algal biofilms, green
 crusts, brown crusts, and crustose coralline algae were most abundant
 and accounted for most of the variability of the communities. Higher
 bacterial diversity of biofilms coincided with increased algal cover
 during spring and summer. By employing multivariate matching, we
 identified temperature, salinity, DO, and chlorophyll-a as the main
 contributing physico-chemical drivers of biotic community structures.
 These parameters are forecast to change most with the progression of
 ocean warming and increased nutrient input, which suggests an effect on
 the recruitment of Red Sea benthic communities as a result of climate
 change and anthropogenic influence. In conclusion, our study provides
 insight into coral reef functioning in the Red Sea and a comparative
 baseline to support coral reef studies in the region.</t>
  </si>
  <si>
    <t>Silicate, nitrate, nitrite, ammonia</t>
  </si>
  <si>
    <t>0.19 - 0.63 uM; 0.13 - 0.21 uM; 0.12 - 0.20 uM</t>
  </si>
  <si>
    <t>Mostly focus on algal and bacterial communities, but mention coral cover</t>
  </si>
  <si>
    <t>Wenger, Amelia S
  and Williamson, David H
  and da Silva, Eduardo T
  and Ceccarelli, Daniela M
  and Browne, Nicola K
  and Petus, Caroline
  and Devlin, Michelle J</t>
  </si>
  <si>
    <t>CONSERVATION BIOLOGY</t>
  </si>
  <si>
    <t>Effects of reduced water quality on coral reefs in and out of no-take marine reserves</t>
  </si>
  <si>
    <t>Near-shore marine environments are increasingly subjected to reduced
 water quality, and their ability to withstand it is critical to their
 persistence. The potential role marine reserves may play in mitigating
 the effects of reduced water quality has received little attention. We
 investigated the spatial and temporal variability in live coral and
 macro-algal cover and water quality during moderate and major flooding
 events of the Fitzroy River within the Keppel Bay region of the Great
 Barrier Reef Marine Park from 2007 to 2013. We used 7 years of remote
 sensing data on water quality and data from long-term monitoring of
 coral reefs to quantify exposure of coral reefs to flood plumes. We used
 a distance linear model to partition the contribution of abiotic and
 biotic factors, including zoning, as drivers of the observed changes in
 coral and macro-algae cover. Moderate flood plumes from 2007 to 2009 did
 not affect coral cover on reefs in the Keppel Islands, suggesting the
 reef has intrinsic resistance against short-term exposure to reduced
 water quality. However, from 2009 to 2013, live coral cover declined by
 approximate to 50% following several weeks of exposure to turbid, low
 salinity water from major flood plume events in 2011 and subsequent
 moderate events in 2012 and 2013. Although the flooding events in 2012
 and 2013 were smaller than the flooding events between 2007 to 2009, the
 ability of the reefs to withstand these moderate floods was lost, as
 evidenced by a approximate to 20% decline in coral cover between 2011
 to 2013. Although zoning (no-take reserve or fished) was identified a
 significant driver of coral cover, we recorded consistently lower coral
 cover on reserve reefs than on fished reefs throughout the study period
 and significantly lower cover in 2011. Our findings suggest that even
 reefs with an inherent resistance to reduced water quality are not able
 to withstand repeated disturbance events. The limitations of reserves in
 mitigating the effects of reduced water quality on near-shore coral
 reefs underscores the importance of integrated management approaches
 that combine effective land-based management with networks of no-take
 reserves.</t>
  </si>
  <si>
    <t>Measured coral cover in relation to river discharge, but don't measure nutrients directly</t>
  </si>
  <si>
    <t>SUZUKI, Go
  and ARAKAKI, Seiji
  and SHIMODA, Toru
  and NANAMI, Atushi
  and YAMASHITA, Hiroshi
  and KAI, Sayaka
  and HAYASHIBARA, Takeshi
  and YOSEDA, Kenzo</t>
  </si>
  <si>
    <t>Journal of the Japanese Coral Reef Society</t>
  </si>
  <si>
    <t>Investigation of obstacles to the self-rehabilitation of the branching Acropora coral communities in the Sekisei Lagoon</t>
  </si>
  <si>
    <t>In order to identify the obstacles to the self-rehabilitation of the branching Acropora coral communities in the Sekisei Lagoon, one of the largest coral reefs in Japan, we investigated the basic parameters for establishing coral communities, such as larval recruitment, adult survival and growth, and nutrient concentrations in water column and sediment. We compared these parameters between 2 areas: adamageda area, where branching corals have not been recovered for &gt;20 years, and a ahealthya area, where corals continue to dwell at present or did until the recent past (3 years ago). Larval recruitment, which is important for natural rehabilitation of coral communities, was very low in all study sites (less than 3 settlers/176cm2), particularly in the sites of the adamageda area (less than 0.5 settlers/176cm2 in average). Although adult survival and growth did not differ significantly between the 2 areas, they did differ among sites and coral transplant methods (touching the sea floor or raised up by a stake). Nutrient (NO2 and PO4) and chlorophyll-a concentrations in the water column were significantly high in the adamageda area. It remains to be determined whether these slightly higher concentrations in water influence the competition between corals and algae. The results suggest that low larval recruitment rate and slight eutrophication in the water column are one of the main causes for the delayed rehabilitation of branching Acropora corals in the Sekisei Lagoon. Further, the optimal method of transplantation must be investigated at each site, even within a narrow area, when restoration is conducted by transplanting cultured corals.</t>
  </si>
  <si>
    <t>no English full text</t>
  </si>
  <si>
    <t>Purnomo, P W</t>
  </si>
  <si>
    <t>Jurnal ilmiah perikanan dan kelautan</t>
  </si>
  <si>
    <t>Condition of coral reef in Seribu Islands interrelated to waters quality gradation.</t>
  </si>
  <si>
    <t>The increasing of Jakarta land activities caused eutrophication, so that it changes species composition and decreasing of number of species. The sea within the high of eutrophication has correlation with the high growth of alga, depletion of oxygen and change of coral species composition. These researchs was done at coral reef ecosystem of Lancang Island, Pari Island and Payung Island, whereas there are part of Seribu Island Cluster. The aims of research was evaluating of nutrient enrichment effect to morphology and functional of coral reef condition. Morphology figures are showed by basic cover, whereas functional aspects are evaluated by zooxanthellae density. The results are showed that the high eutrophication is significantly correlated with main land of Java Island distance. The increasing of nutrient enrichment is significantly to change profile of coral reef and zooxanthellae densities.</t>
  </si>
  <si>
    <t>Gil, M A
  and Goldenberg, S U
  and Bach, A L T
  and Mills, S C
  and Claudet, J</t>
  </si>
  <si>
    <t>Interactive effects of three pervasive marine stressors in a post-disturbance coral reef</t>
  </si>
  <si>
    <t>‚Ä¶ to sedimentation was likely driven by its thin, cylindrical morphology that retains less sediment on coral ‚Ä¶ ie, those dominated by barren substrate) of various sizes or to corals at early ‚Ä¶ For example, recent surveys showed a nearly fivefold increase in coral recruitment 12 years after ‚Ä¶</t>
  </si>
  <si>
    <t>Osmocote fertilizer</t>
  </si>
  <si>
    <t>0.448 - 1.24 uM</t>
  </si>
  <si>
    <t>settlement</t>
  </si>
  <si>
    <t>Factorial field experiment examining the effects of nutrient enrichment, sedimentation, and herbivory. Measured several health parameters.</t>
  </si>
  <si>
    <t>Lapointe, Brian E
  and Langton, Richard
  and Bedford, Bradley J
  and Potts, Arthur C
  and Day, Owen
  and Hu, Chuanmin</t>
  </si>
  <si>
    <t>Land-based nutrient enrichment of the Buccoo Reef Complex and fringing coral reefs of Tobago, West Indies</t>
  </si>
  <si>
    <t>Tobago's fringing coral reefs (FR) and Buccoo Reef Complex (BRC) can be
 affected locally by wastewater and stormwater, and regionally by the
 Orinoco River. In 2001, seasonal effects of these inputs on water-column
 nutrients and phytoplankton (Chl a), macroalgal C:N:P and delta N-15
 values, and biocover at FR and BRC sites were examined. Dissolved
 inorganic nitrogen (DIN, particularly ammonium) increased and soluble
 reactive phosphorus (SRP) decreased from the dry to wet season. Wet
 season satellite and Chl a data showed that Orinoco runoff reaching
 Tobago contained chromophoric dissolved organic matter (CDOM) but little
 Chl a, suggesting minimal riverine nutrient transport to Tobago. C:N
 ratios were lower (16 vs. 21) and macroalgal delta N-15 values higher
 (6.6 parts per thousand vs. 5.5 parts per thousand) in the BRC vs. FR,
 indicating relatively more wastewater N in the BRC. High macroalgae and
 low coral cover in the BRC further indicated that better wastewater
 treatment could improve the health of Tobago's coral reefs. (C) 2009
 Elsevier Ltd. All rights reserved.</t>
  </si>
  <si>
    <t>Ammonium, nitrate, DIN, SRP</t>
  </si>
  <si>
    <t>0 - 3 uM; 0 - 1.5 uM; 0 - 4 uM; 0 - 1 uM</t>
  </si>
  <si>
    <t>Measured coral cover and water quality parameters</t>
  </si>
  <si>
    <t>San Diego-McGlone, M L
  and Villanoy, C L
  and Alino, P M</t>
  </si>
  <si>
    <t>Marine Pollution Bulletin</t>
  </si>
  <si>
    <t>Nutrient mediated stress on the marine communities of a coastal lagoon (Puerto Galera, Philippines)</t>
  </si>
  <si>
    <t>Puerto Galera Bay is a coastal lagoon with a variety of marine habitats and high species diversity. It is an area in the Philippines where the growing influence of human activities is affecting the quality of its marine resources. This study examined the distribution and behaviour of nutrients and the physical hydrography of Puerto Galera Bay and determined how its physico-chemical nature affected the condition of biotic components in the bay. The relative importance of the nitrogen and phosphorus signals were used as indicators to implicate the influence of sewage and run-off into the bay. A nutrient pool accumulated in the bay as a result of low flushing rates. The interaction of hydrodynamic forcing with the biota have implications on the phytoplankton production and coral communities in the area.</t>
  </si>
  <si>
    <t>duplicate of row 319</t>
  </si>
  <si>
    <t>Miller, E</t>
  </si>
  <si>
    <t>Does nutrient enrichment contribute to coral bleaching? A Fijian case study</t>
  </si>
  <si>
    <t>This study investigated the effects of nutrient enrichment and thermal stress on the cellular and photosynthetic response of a dominant, reef-building coral in Fiji. Porites cylindrica corals were collected from Votua, Fiji, placed in individual mesocosms, and enriched with one of three concentrations of labelled nitrate (15NO3-) for two weeks. Then, colonies were gradually heated above the identified bleaching threshold for Fijian corals for a final seven days. Stable isotope values confirmed that enrichment had a significant impact on symbiotic algal populations (Symbiodinium spp.) within P. cylindrica colonies, and demonstrated rapid uptake and cycling of nutrients between algae and coral host. Regression analysis showed a strong, positive relationship between algae populations and nitrate concentration exposure. While no visual bleaching events were observed in this experiment, there was a tendency for corals in highly enriched seawater to lose proportionately more symbiotic algae than control samples after exposure to heat stress, suggesting greater potential for bleaching events in nutrient-enriched waters.</t>
  </si>
  <si>
    <t>Dissertation combining nutrient enrichment with temperature stress, measured health parameters</t>
  </si>
  <si>
    <t>Naranjo-Garcia, M J
  and Vad√©s Lozano, D S
  and Real-De-Leon, E
  and Lopez-Aguiar, K
  and Garza-Perez, J R</t>
  </si>
  <si>
    <t>Role of Sediments and Nutrients in the Condition of a Coral Reef Under Tourist Pressure: Akumal Mexico.</t>
  </si>
  <si>
    <t>Akumal, Mexico, was the first tourist resort in the Mexican Caribbean mainland, its highly developed coastal zone lies directly above the phreatic, and it is directly connected to the sub-littoral waters. Akumal is also known as a well-developed fringing coral reef, now in a critical condition. The main objective of this study was to explore the relationship between two of the main indicators of human pressure (nutrients and sedimentation, linked to coastal development and water run-offs) and the condition of the reef benthos, during a year. The sampling design used four transects perpendicular to shore, associated to different tourist and water run-off exposure, for a total of 12 stations distributed in three different reef zones (transition zone, shallow and deep spurs and grooves). Monthly samples were collected: water samples close to the reef lagoon drain channels and at bottom depth at each station, and sediment traps were recovered and replaced also at each station. Reef Benthos videotransects were recorded bi-monthly at each station to assess its condition. Macroalgae and filamentous algae dominate benthic cover (up to 50%), hard-coral cover ranges from 5-9%. Five coral-diseases were recorded, affecting 10.16% of the coral colonies: Caribbean Ciliate Infection, White Band, Purple Spots, White Spots and Yellow Band. The sedimentation rate -sr- ranged from 0.13 to 83.7 mg/cm2/day during the year; 86% of the samples had a sr ‚â§ 10 mg/cm2/day (reefs not stressed); 13% of the samples had a sr ranging from 10 to 50 mg/cm2/day (stressed reefs); and 1% of the samples were over the critical threshold (&gt;50 mg/cm2/day). Dissolved Inorganic Nitrogen concentrations during the year were above those recorded previously in Caribbean reefs. The most abundant fraction was ammonium, surpassing both Mexican norms: For protection of aquatic life in coastal zones (0.01 mg/L), and the critical threshold for aquatic life (0.4 mg/L). These concentration limits are considered as drivers of eutrophication, one of the main established causes of reef degradation globally. High concentrations of ammonium and other nutrients have been linked to increases in algae cover and coral diseases incidence, and to decreases in rates of coral calcification, fertility, production and viability of coral larvae, and the associated diversity loss.</t>
  </si>
  <si>
    <t>observational,ammonia</t>
  </si>
  <si>
    <t>Staley, Christopher
  and Kaiser, Thomas
  and Gidley, Maribeth L
  and Enochs, Ian C
  and Jones, Paul R
  and Goodwin, Kelly D
  and Sinigalliano, Christopher D
  and Sadowsky, Michael J
  and Chun, Chan Lan</t>
  </si>
  <si>
    <t>APPLIED AND ENVIRONMENTAL MICROBIOLOGY</t>
  </si>
  <si>
    <t>Differential Impacts of Land-Based Sources of Pollution on the Microbiota of Southeast Florida Coral Reefs</t>
  </si>
  <si>
    <t>Coral reefs are dynamic ecosystems known for decades to be endangered
 due, in large part, to anthropogenic impacts from land-based sources of
 pollution (LBSP). In this study, we utilized an Illumina-based
 next-generation sequencing approach to characterize prokaryotic and
 fungal communities from samples collected off the southeast coast of
 Florida. Water samples from coastal inlet discharges, oceanic outfalls
 of municipal wastewater treatment plants, treated wastewater effluent
 before discharge, open ocean samples, and coral tissue samples (mucus
 and polyps) were characterized to determine the relationships between
 microbial communities in these matrices and those in reef water and
 coral tissues. Significant differences in microbial communities were
 noted among all sample types but varied between sampling areas.
 Contamination from outfalls was found to be the greatest potential
 source of LBSP influencing native microbial community structure among
 all reef samples, although pollution from inlets was also noted.
 Notably, reef water and coral tissue communities were found to be more
 greatly impacted by LBSP at southern reefs, which also experienced the
 most degradation during the course of the study. The results of this
 study provide new insights into how microbial communities from LBSP can
 impact coral reefs in southeast Florida and suggest that wastewater
 outfalls may have a greater influence on the microbial diversity and
 structure of these reef communities than do contaminants carried in
 runoff, although the influences of runoff and coastal inlet discharge on
 coral reefs are still substantial.
 IMPORTANCE Coral reefs are known to be endangered due to sewage
 discharge and to runoff of nutrients, pesticides, and other substances
 associated with anthropogenic activity. Here, we used next-generation
 sequencing to characterize the microbial communities of potential
 contaminant sources in order to determine how environmental discharges
 of microbiota and their genetic material may influence the microbiomes
 of coral reef communities and coastal receiving waters. Runoff delivered
 through inlet discharges impacted coral microbial communities, but
 impacts from oceanic outfalls carrying treated wastewater were greater.
 Geographic differences in the degree of impact suggest that coral
 microbiomes may be influenced by the microbiological quality of treated
 wastewater.</t>
  </si>
  <si>
    <t>Nitrate, nitrite, TKN, TN, TP</t>
  </si>
  <si>
    <t>0.2 - 11.7 uM</t>
  </si>
  <si>
    <t>microbiome</t>
  </si>
  <si>
    <t>Looked at coral microbiome, not a health metric so exclude</t>
  </si>
  <si>
    <t>Temporal and spatial variation in fatty acid composition in Acropora tenuis corals along water quality gradients on the Great Barrier Reef, Australia</t>
  </si>
  <si>
    <t>Fatty acids (FA) play a vital role in coral physiology, metabolism and
 stress resistance. Optimal health requires a balance of fatty acids, and
 more specifically essential polyunsaturated fatty acids (PUFA), for
 efficient biochemical and physiological functioning. Therefore, it is
 necessary to fully assess and evaluate the viability of FA as biomarkers
 for monitoring the health of coral populations. This study explores
 seasonal and spatial variation in the abundance of 17 FA in the coral
 Acropora tenuis, along two water quality gradients on the central Great
 Barrier Reef. Ratios of key FA varied similarly along the two water
 quality gradients and were highest in corals from comparatively good
 water quality conditions. Strong differences in PUFA composition were
 found between wet and dry seasons, with high percentage n-3 PUFA
 defining the dry seasons (June 2013 and October 2013) and high
 percentage n-6 PUFA defining the wet seasons (February 2013 and 2014).
 Saturated FA and monounsaturated FA concentrations varied with season,
 positively correlated with Symbiodinium density, and had highest
 concentrations in corals exposed to relatively poor water quality.
 Overall, results demonstrate that essential FA and their derived ratios
 support FA as a potential indicator of coral holobiont health; however,
 strong seasonal variation may negate FA and their derived ratios as
 water quality indicators.</t>
  </si>
  <si>
    <t>POC, PON, POP, DON, DOP</t>
  </si>
  <si>
    <t>fatty acid composition</t>
  </si>
  <si>
    <t>Measured fatty acid composition and health metrics along a water quality gradient. Present data as PCAs so data might be difficult to extract; nutrient data either in supplemental or another paper</t>
  </si>
  <si>
    <t>Oberle, Ferdinand K J
  and Storlazzi, Curt D
  and Cheriton, Olivia M
  and Takesue, Renee K
  and Hoover, Daniel J
  and Logan, Joshua B
  and Runyon, Christina
  and Kellogg, Christina A
  and Johnson, Cordell D
  and Swarzenski, Peter W</t>
  </si>
  <si>
    <t>Physicochemical Controls on Zones of Higher Coral Stress Where Black Band Disease Occurs at Makua Reef, Kaua'i, Hawai'i</t>
  </si>
  <si>
    <t>Pervasive and sustained coral diseases contribute to the systemic
 degradation of reef ecosystems, however, to date an understanding of the
 physicochemical controls on a coral disease event is still largely
 lacking. Water circulation and residence times and submarine groundwater
 discharge (SGD) all determine the degree to which reef organisms are
 exposed to the variable chemistry of overlying waters; understanding
 these physical controls is thus necessary to interpret spatial patterns
 in coral health. The recent discovery of coral Black Band Disease at
 Makua Reef on Kaua'i, Hawai'i prompted an investigation into the
 physicochemical drivers and geomorphic controls of reef water
 circulation, and the temporally variable nutrient fluxes derived from
 SGD. Results reveal localized stagnant water parcels at Makua Reef where
 groundwater-derived high nutrient loading and low salinities act in
 concert as stressors to coralline health - and where Black Band Disease
 was uniquely identified. The observed high nutrient levels during low
 tide conditions are likely associated with nearby upstream cesspools and
 drain fields. Information obtained using such a multidisciplinary
 approach has direct value for successful management of coastal aquifers
 and the health and sustainability of adjacent nearshore coral reef
 ecosystems.</t>
  </si>
  <si>
    <t>1 genus</t>
  </si>
  <si>
    <t>Phosphate, nitrate, nitrite, silicate</t>
  </si>
  <si>
    <t>0 - 40 uM/L</t>
  </si>
  <si>
    <t>Measured location of BBD-affected corals along with multiple health parameters; no reference site and may be hard to tease apart abiotic drivers</t>
  </si>
  <si>
    <t>Kaczmarsky, L T
  and Draud, M
  and Williams, E H</t>
  </si>
  <si>
    <t>CARIBBEAN JOURNAL OF SCIENCE</t>
  </si>
  <si>
    <t>Is there a relationship between proximity to sewage effluent and the prevalence of coral disease</t>
  </si>
  <si>
    <t>We studied the prevalence of black-band disease (BBD) and white plague
 type II (WP) in two sites (Frederiksted and Butler Bay) within a St.
 Croix coral community that varied in relative exposure to sewage
 outflow. During sewage discharge events, fecal coliform and Enterococci
 data indicated impact area was limited to Frederiksted. We gathered data
 from seven belt transects in each of the two sites during the summer of
 2001. We sampled 1046 colonies in 343 m 2 in Frederiksted and 2399
 colonies in 302 m(2) in Butler Bay. There was significantly (Chi-square:
 df = 1, p 0.0001) more disease in the impacted site with 13.6% of
 colonies of locally susceptible species infected (n = 566) versus the up
 current site that had 3.7% (n = 1344). Prevalence was highest for
 Diploria clivosa, with 23.7% of total colonies (n = 76) infected in the
 sewage impact site, which was significantly (Chi-square: df = 1, p =
 0.0001) more than in the Butler Bay site where only 2.5% of the total
 colonies (n = 320) were infected. Recorded mortality, due to WP type II,
 was most severe for Dichocoenia stokesi with 26% of the infected
 colonies (n = 38) dying in just two months or 9.4% of the total D.
 stokesi sample population (n = 107). The results of the study suggest a
 relationship between a high prevalence of BBD and WP type II and
 exposure to sewage.</t>
  </si>
  <si>
    <t>TN, TP, TOC</t>
  </si>
  <si>
    <t>5.9 - 14.7 uM/L; 0.13 - 0.98 uM/L; 70.6 - 116.5 uM/L</t>
  </si>
  <si>
    <t>coral density</t>
  </si>
  <si>
    <t>Collected water samples and measured Porites density along a human population gradient. Mention other paper that measured coral disease prevalence at the same sites</t>
  </si>
  <si>
    <t>Zaidnuddin, I</t>
  </si>
  <si>
    <t>FRI newsletter</t>
  </si>
  <si>
    <t>An integrated study of the coral reef ecosystem of Pulau Payar</t>
  </si>
  <si>
    <t>This study was carried out to assess the current condition of Pulau Payar coral reef, its baseline water quality and selected commercial fish resources. Observations showed that there was a possible increase of dead coral coverage in the area opposite the marine park centre from between 3-8.9% (1994) to 11-24% (1997). The levels of phosphates were between 0.06 mg/l - 0.26 mg/l in the water samples and the highest dissolved inorganic nitrate was at 0.06 mg/l. Nevertheless this area still houses a large number of fishes especially groupers and snappers.</t>
  </si>
  <si>
    <t>No full text available (Fisheries Research Institute Malaysia)</t>
  </si>
  <si>
    <t>Delevaux, Jade M S
  and Whittier, Robert
  and Stamoulis, Kostantinos A
  and Bremer, Leah L
  and Jupiter, Stacy
  and Friedlander, Alan M
  and Poti, Matthew
  and Guannel, Greg
  and Kurashima, Natalie
  and Winter, Kawika B
  and Toonen, Robert
  and Conklin, Eric
  and Wiggins, Chad
  and Knudby, Anders
  and Goodell, Whitney
  and Burnett, Kimberly
  and Yee, Susan
  and Htun, Hla
  and Oleson, Kirsten L L
  and Wiegner, Tracy
  and Ticktin, Tamara</t>
  </si>
  <si>
    <t>A linked land-sea modeling framework to inform ridge-to-reef management in high oceanic islands</t>
  </si>
  <si>
    <t>Declining natural resources have led to a cultural renaissance across
 the Pacific that seeks to revive customary ridge-to-reef management
 approaches to protect freshwater and restore abundant coral reef
 fisheries. Effective ridge-to-reef management requires improved
 understanding of land-sea linkages and decision-support tools to
 simultaneously evaluate the effects of terrestrial and marine drivers on
 coral reefs, mediated by anthropogenic activities. Although a few
 applications have linked the effects of land cover to coral reefs, these
 are too coarse in resolution to inform watershed-scale management for
 Pacific Islands. To address this gap, we developed a novel linked
 land-sea modeling framework based on local data, which coupled
 groundwater and coral reef models at fine spatial resolution, to
 determine the effects of terrestrial drivers (groundwater and
 nutrients), mediated by human activities (land cover/use), and marine
 drivers (waves, geography, and habitat) on coral reefs. We applied this
 framework in two `ridge-to-reef' systems (H (a) over bar `ena and Ka (u)
 over bar ap (u) over bar lehu) subject to different natural disturbance
 regimes, located in the Hawaiian Archipelago. Our results indicated that
 coral reefs in Ka (u) over bar ap (u) over bar lehu are coral-dominated
 with many grazers and scrapers due to low rainfall and wave power. While
 coral reefs in H (a) over bar `ena are dominated by crustose</t>
  </si>
  <si>
    <t>Total nitrogen, total phosphorous</t>
  </si>
  <si>
    <t>Mainly focused on linked land + sea model / management tool. Measured coral cover at high- vs. low-nutrient sites, but estimate nutrients from a variety of sources so may not be useful for meta-analysis</t>
  </si>
  <si>
    <t>Cruz Pinon, G
  and Carricart Ganivet, J P
  and Espinoza Avalos, J
  and Cruz-Pinon, G
  and Carricart-Ganivet, J P
  and Espinoza-Avalos, J</t>
  </si>
  <si>
    <t>Monthly skeletal extension rates of the hermatypic corals Montastraea annularis and Montastraea faveolata: Biological and environmental controls</t>
  </si>
  <si>
    <t>Monthly skeletal extension rates were measured in colonies of Montastraea annularis and M. faveolata growing at Mahahual and Chinchorro Bank, in the Mexican Caribbean. Temperature, light extinction coefficient (kd), sedimentation rate, dissolved nutrients and wave energy were used as indicators of environmental conditions for coral growth. Zooxanthella density and mitotic index, nitrogen, phosphorous and protein in coral tissue, and living tissue thickness were measured during periods of high-density-band (HDB) and low-density-band (LDB) formation. To test their value as indirect measures of competition between zooxanthellae and host, as well as coral health and performance in both species, these biological parameters were also measured, during the HDB-formation period, in corals collected at La Blanquilla. This reef is located in the Gulf of Mexico, in an area of suboptimal environmental conditions for coral growth. M. faveolata had a significantly higher skeletal extension rate than M. annularis. Corals growing in Mahahual had significantly higher skeletal extension rate than those living in Chinchorro Bank. This is consistent with inshore-offshore gradients in growth rates observed by other authors in the same and other coral species. This is probably due to less favorable environmental conditions for coral growth in near shore Mahahual, where there is high hydraulic energy and high sedimentation rate. Contrary to observations of other authors, skeletal extension rate did not differ significantly between HDB- and LDB-formation periods for both species of Montastraea. Both species produced their HDB between July and September, when the seawater temperatures are seasonally higher in the Mexican Caribbean. Tissue thickness indicated that environmental conditions are more favorable for coral health and performance during the HDB-formation period. Mitotic index data support the idea that zooxanthellae have competitive advantages for carbon over the host during the LDB-formation period. So, corals, during the LDB-formation period, with less favorable environmental conditions for coral performance and at a disadvantage for carbon with zooxanthellae, add new skeleton with little or no opportunity for thickening the existing one. This results in an equally extended skeleton with lower density, and the stretching response of skeletal growth, proposed for M. annularis growing under harsher environmental conditions, also occurs during the LDB-formation period. [PUBLICATION ABSTRACT]</t>
  </si>
  <si>
    <t>4.73 - 14.65 uM; 1.11 - 2.80 uM</t>
  </si>
  <si>
    <t>tissue thickness</t>
  </si>
  <si>
    <t>Measured several health parameters in two species at low-nutrient vs. high-nutrient reefs</t>
  </si>
  <si>
    <t>McClanahan, Tim R
  and Weil, E
  and Maina, J</t>
  </si>
  <si>
    <t>Strong relationship between coral bleaching and growth anomalies in massive Porites</t>
  </si>
  <si>
    <t>Reports of coral diseases are increasing and may result from human land
 use and climate change conditions such as increased water temperature,
 coral bleaching, runoff from land, and changes in the ecology of heavily
 fished reefs. We examined a stable coral syndrome or a growth anomaly
 {[}Porite growth anomaly (PGA)] (skeletal tissue anomaly, hyperplasia,
 or `tumor') that was present in 0-15% of massive Porites colonies in 12
 Kenyan reef lagoons. At the level of the calice morphology, this growth
 anomaly showed larger calices with less distance between calices and
 some calices with higher than normal numbers of septa, which indicate
 the influence of microboring organisms. Scanning electron micrographs of
 affected corals revealed a high abundance of fungal hyphae, a potential
 microboring pathogenic agent. To test the hypothesis that the PGA
 covaries with environmental variables, we evaluated its prevalence in
 relationship to 16 parameters of water quality, temperature, intensity
 of bleaching, benthic composition, and management at the end of the 2005
 warm season. Stepwise regression models found eight environmental
 variables significantly associated with the frequency of the PGA, and
 the site's bleaching intensity was the most strongly associated
 variable. When bleaching intensity was removed from the dataset, the
 concentration of phosphorus was the one significant and positively
 associated variable, which suggest that the other significant
 environmental variables were associated with bleaching and not the
 growth anomalies. Our hypothetical model of causation is that the patchy
 loss of symbionts, often associated with bleaching, reduces
 calcification, increases susceptibility to pathogens, and allows
 endolithic fungi to perforate the skeleton creating a porous and
 anomalous growth of the skeleton. Consequently, we suggest that the
 frequency of skeletal growth anomalies is expected to increase with the
 frequency of coral bleaching.</t>
  </si>
  <si>
    <t>POM, nitrate, nitrite, phosphate, TN</t>
  </si>
  <si>
    <t>2.4 - 3 mg/L; 0.2 - 0.3 mg/L; 0 - 0.1 mg/L; 2.2 - 3.9 mg/L; 2.5 - 4.1 mg/L</t>
  </si>
  <si>
    <t>growth anomalies</t>
  </si>
  <si>
    <t>species diversity</t>
  </si>
  <si>
    <t>Measured several health parameters in Porites alongside water quality parameters, fished vs unfished sites</t>
  </si>
  <si>
    <t>Edinger, E N
  and Jompa, J
  and Limmon, G V
  and Widjatmoko, W
  and Risk, M J</t>
  </si>
  <si>
    <t>Reef degradation and coral biodiversity in Indonesia: Effects of land-based pollution, destructive fishing practices and changes over time</t>
  </si>
  <si>
    <t>Species-area curves calculated from line-intercept transect surveys on
 15 reefs in three regions of Indonesia allow estimation of the relative
 decrease in within-habitat coral species diversity associated with
 different types of reef degradation. Reefs subject to land-based
 pollution (sewage, sedimentation, and/or industrial pollution) show
 30-50% reduced diversity at 3 m , and 40-60% reduced diversity at 10 m
 depth relative to unpolluted comparison reefs in each region. Bombed or
 anchor damaged reefs are ca 50% less diverse in shallow water (3 m
 depth) than are undamaged reefs in the same region, but at 10 m depth
 the relative decrease is only 10%, Comparison reefs in the Java Sea are
 ca 20% less diverse than their counterparts in Ambon, Maluku, The
 results, compared with a previous survey in the Spermonde Archipelago
 found a 25% decrease in generic diversity of corals on two reefs
 resampled after 15 years, The decreased diversity on reefs subject to
 land-based pollution implies a dramatic, rapid decrease in Indonesian
 reef-based fisheries resources. (C) 1998 Elsevier Science Ltd. All
 rights reserved.</t>
  </si>
  <si>
    <t>Measured sedimentation; nutrient pollution assessed qualitatively but not measured (except by Chl A proxy), so likely exclude</t>
  </si>
  <si>
    <t>Obura, D
  and McClanahan, T
  and Muthiga, N
  and Mutere, J</t>
  </si>
  <si>
    <t>Status of Malindi Marine Park: Study of the 1991 and 1992 Sabaki River Sediment Discharge on the Park's Coral Community</t>
  </si>
  <si>
    <t>Increased discharge of terrigenous sediments, due to changing land use practices in the Sabaki River catchment basin, has resulted in concern about the ecological health of coral reefs in the Malindi Marine National Park. A comparison of sediment influences (low, intermediate, high) and time (1980's versos the 1990's) was carried out to determine whether degradation of shallow &lt; 5 meters at low tide) coral communities has resulted from sedimentation. Reef substrate data collected from 284 10m line transects over an eight year period (1985 to 1993) were used to test 6 commonly stated ecological predictions of sediment influence. The predictions are that under increased sedimentation or eutrophication coral reefs should be characterized by 1) increased algal cover, 2) increased soft coral and sponge cover, 3) decreased hard coral cover, 4) decreased coral richness, 5) decreased coral diversity and increased dominance, and 6) either a) decreased mean colony size due to greater sediment clearing efficiency of small corals, or b)increased mean colony size due to lower recruitment success. None of these predictions were unequivocally accepted with the exception of increased soft coral cover. Algal cover remained the same, increasing only in the control reef. Soft coral and sponge cover were higher in high-sediment reefs but only increased over time in the intermediate reef. Coral cover was similar in all reefs except at the intermediate reef, where it increased overtime in direct opposition to the prediction. Coral genera richness, diversity and dominance were predominantly similar overall reefs. Differences in genus abundances between reefs suggest a suite of sediment tolerant genera: Echinopora, Galaxea, Hydnophora, Millepora, Platygra and a suite of 'sediment-intolerant'genera: Acropora, Astreopora, Favia, Favites, Montipora, and Pocillopora. Mean coral colony size increased under higher sediment influence for 'sediment-tolerant' genera and decreased for 'sediment-intolerant' genera. Overall, though there were changes in some of the parameters listed above, no evidence for decreased diversity and hea1th of shallow sediment influenced reefs could be found for Outset of measurements. Evidence for change in the bottom dwelling community in the intermediate reef (Malindi Coral Gardens)was found, with sediment tolerant hard corals gaining in dominance and increases in soft coral cover. The lack of a strong effect is very likely due to the active protection of the Malindi reefs over the last 30years. From an ecological perspective, protection preserves the full suite of natural factors that help maintain reef productivity and diversity. The prevention of fishing has allowed normal herbivore populations to persist, actively preventing the predicted increase in algae. Increasing exploitation of reef resources in the future will necessitate management of other factors that may add further stresses-tourist damage, pollution, and varied extractive uses in the Marine Parks and Reserves reef system.</t>
  </si>
  <si>
    <t>Coral cover and diversity at high-sediment vs control sites. Did not measure nutrients so exclude.</t>
  </si>
  <si>
    <t>Dodge, R E
  and Brass, G W</t>
  </si>
  <si>
    <t>Bulletin of Marine Science</t>
  </si>
  <si>
    <t>Skeletal extension, density and calcification of the reef coral Montastrea annularis : St. Croix, U.S. Virgin Islands.</t>
  </si>
  <si>
    <t>Parameters of the annual and subannual skeletal growth of 61 M. annularis corals, collected at a variety of shallow depth sites of reefs off St. Croix, U.S. Virgin Islands, are determined by X-radiography and scanning densitometry for each year in the 10-year period, 1970-1979. Extension (linear growth) of the coral skeleton is correlated negatively with bulk density (mass per unit volume) and positively with calcification (mass addition). Density and mass are slightly positively correlated. No one parameter, however, is a perfect predictor of another. When compared to a pristine site in St. Croix, coral from Round Reef within Christiansted Harbor (a location of past dredging and sewage pollution) have equivalent (and high) extension but significantly lower density and calcification. On the south coast, corals from a location of major dredging activity in the past have relatively low extension and calcification. These growth anomalies are probably pollution related. Collections of corals from one south coast site may have been biased by hurricane effects to nonrepresentative samples.</t>
  </si>
  <si>
    <t>Measured several growth parameters across sites; nutrients discussed but not explicitly measured, so exclude</t>
  </si>
  <si>
    <t>Guo, Jing
  and Yu, Kefu
  and Wang, Yinghui
  and Xu, Daoquan
  and Huang, Xueyong
  and Zhao, Meixia
  and Yang, Hongqiang
  and Zhang, Ruijie</t>
  </si>
  <si>
    <t>JOURNAL OF COASTAL RESEARCH</t>
  </si>
  <si>
    <t>Nutrient Distribution in Coral Reef Degraded Areas within Sanya Bay, South China Sea</t>
  </si>
  <si>
    <t>An investigation was conducted in August 2014 to explore the spatial
 distribution of dissolved inorganic nitrogen (DIN) and phosphate (PO43-)
 in overlying water, pore water, and surface sediment from Sanya Bay and
 living coral cover on Luhuitou fringing reef. Generally, nutrient
 contents gradually decreased from the estuary to the central bay, which
 confirmed that terrigenous inputs from Sanya River and Sanya Harbor were
 the primary nutrient sources. The results of K-means cluster analysis
 suggested the Luhuitou fringing reef is in danger of being affected by
 the pollution source. The results of nutrient diffusive fluxes at the
 sediment-seawater interface indicated diffusion from pore water to
 overlying water. Compared with other coral reef areas around the world,
 nutrient levels in Luhuitou fringing reef were at the medium level.
 Significant correlation between temporal variation of nutrients and
 living coral cover was not found, which suggests that low nutrient
 enrichment, ranging from 1.89 to 2.89 mu mol/L for DIN and from 0.1 to
 0.49 mu mol/L for PO43-, may not be responsible for the coral reef
 decline on Luhuitou fringing reef from 2002 to 2014.</t>
  </si>
  <si>
    <t>DIN, phosphate</t>
  </si>
  <si>
    <t>1.52 - 9.69 umol/L; 76.76 -152.35 umol/L</t>
  </si>
  <si>
    <t>Measured coral cover, DIN, and phosphate along a eutrophication gradient (estuarine bay), not taxonomically specific</t>
  </si>
  <si>
    <t>Siladharma, I G B
  and Karim, W</t>
  </si>
  <si>
    <t>Ilmu Kelautan</t>
  </si>
  <si>
    <t>Contribution of Terrestrial Runoff to coral disease prevalence on North Bali's massive porites</t>
  </si>
  <si>
    <t>The widespread of coral disease may threatened Bali`s marine tourism which is the main asset for the nation prosperity. However, the disease prevalence is still unknown, in particular inshore coral reefs near to tourist spot areas. Therefore, the research aims to investigate the contribution of terrestrial runoff to coral disease prevalence and to examine the relationships between disease prevalence and environmental parameters (nitrate, phosphate, organic carbon and total suspended solids (TSS)) within the population of massive Porites on shallow north Bali reefs. Syndrome, diseases and healthy colonies of massive Porites coral were counted and noted within a 2 x 10 m belt transect at 3 sampling sites. The dominant disease observed was ulcerative white spots (UWS), while the syndromes were pigmentation response and aggressive overgrowth by macroalgae. The highest mean UWS prevalence was at site 3 which was the closest site to runoff (prevalence = 91%).This disease only affected one colony at site 1 and 2, respectively. Disease prevalence had strong relationship with TSS and nitrate, yet it showed weak relationship with phosphate and organic carbon. These results suggest that terrestrial runoff could contribute to the disease prevalence by increasing the TSS, nutrients and organic carbon loading to the inshore ecosystems. High level of organic carbon could severe the disease, particularly when combined with elevated TSS and nutrient, by reducing the coral`s immunity system.</t>
  </si>
  <si>
    <t>Nitrate, phosphate, TOC</t>
  </si>
  <si>
    <t>6.5 - 48.4 uM; 8.4 - 11.6 uM; 50.6 - 51.8 uM</t>
  </si>
  <si>
    <t>ulcerative white spot disease</t>
  </si>
  <si>
    <t>pigmentation response</t>
  </si>
  <si>
    <t>Measured disease and bleaching in Porites at three reef sites with varying degrees of coastal runoff.</t>
  </si>
  <si>
    <t>Januar, Hedi I
  and Zamani, Neviaty P
  and Soedarma, Dedi
  and Chasanah, Ekowati
  and Wright, Anthony D</t>
  </si>
  <si>
    <t>MARINE ECOLOGY-AN EVOLUTIONARY PERSPECTIVE</t>
  </si>
  <si>
    <t>Tropical coral reef coral patterns in Indonesian shallow water areas close to underwater volcanic vents at Minahasa Seashore, and Mahengetang and Gunung Api Islands</t>
  </si>
  <si>
    <t>Coral community patterns on some Indonesian reefs influenced by CO2 from
 underwater volcanic vents and nutrients from eutrophication pressures
 were examined. The overall aim of the study was to provide an insight
 into the significance of future ocean acidification compared to
 eutrophication pressures on tropical coral communities. Coral cover and
 seawater characteristics at acidified sites (with varied levels of
 eutrophication), i.e., moderate acidification (pH: 7.87 +/- 0.04), low
 acidification (pH: 8.01 +/- 0.04) and reference (pH: 8.2 +/- 0.02), were
 observed at reefs associated with Minahasa Seashore, and Mahengetang and
 Gunung Api Islands. Results showed that coral community patterns varied
 among locations and acidified sites, e.g., domination of families such
 as Alcyoniidae, Acroporidae, Poritidae and Heliporidae, and with
 different levels of abiotic cover. Surprisingly, pH was not detected as
 the major determining factor. This finding probably relates to tropical
 seawater temperatures being high enough to still allow for aragonite
 deposition even at pH values down to 7.8. Nutrients (phosphate and
 dissolved inorganic nitrogen) were shown to be the main determining
 factors that influenced community patterns on the observed coral reefs.
 Overall, the results indicate that tropical coral reef community
 patterns will continue to vary as pH decreases to the predicted oceanic
 value of pH 7.8 over the next 100 years, and bio-geo-ecological
 characteristics and anthropogenic pressures will be the major factors
 determining Indonesian tropical coral community structure, compared to
 pH.</t>
  </si>
  <si>
    <t>0.03 - 0.07 mg/L; 0.06 - 0.181 mg/L</t>
  </si>
  <si>
    <t>Compared coral cover and diversity across different environmental parameters (primarily acidification and eutrophication levels)</t>
  </si>
  <si>
    <t>Lu, Yaofeng
  and Ding, Zhibin
  and Li, Wei
  and Chen, Xiao
  and Yu, Yingjun
  and Zhao, Xiaolan
  and Lian, Xiaoying
  and Wang, Yi</t>
  </si>
  <si>
    <t>CONTINENTAL SHELF RESEARCH</t>
  </si>
  <si>
    <t>The effect of seawater environmental factors on the corals of Wailingding Island in the Pearl River Estuary</t>
  </si>
  <si>
    <t>Corals are important marine resources, Wailingding Island is one of the
 few islands with coral growth in the South China Sea, but the
 deterioration of seawater environment seriously threatens coral
 survival. In this study, the coral distribution, temperature,
 transparency, salinity, pH, dissolved oxygen (DO), chemical oxygen
 demand (COD), NH4+-N, NO3 (3-)(-N and PO4)-P around Wailingding Island
 were investigated to determine the influential environmental factors
 affecting coral growth. The results showed that temperature,
 transparency, salinity, pH, DO and COD were within the ranges required
 by coral; however, the dissolved inorganic nitrogen (DIN) concentration
 increased by 200% to approximately 0.33 mg/L from 1990 to 2019, and it
 was speculated to be an important factor in coral reduction, as DIN can
 disturb corals by inducing coral-algal competition and phosphate
 starvation. Pearl River runoff (PRR) and human activity on Wailingding
 Island were the dominant nutrient sources in the wet season and dry
 season, respectively, and local coral protection measures should focus
 on controlling sewage discharge in consideration of this seasonal
 difference. In addition, the optimum ranges of above environmental
 factors for local coral were proposed to provide a reference for
 discharge control. These results will contribute to the coral protection
 of Wailingding Island.</t>
  </si>
  <si>
    <t>observational,observational,observational</t>
  </si>
  <si>
    <t>Ammonium, nitrate, phosphate</t>
  </si>
  <si>
    <t>0.04 - 0.07 mg/L; 0.15 - 0.35 mg/L; 0 - 0.025 mg/L</t>
  </si>
  <si>
    <t>Compared coral cover and richness at high-pollution and low-pollution islands</t>
  </si>
  <si>
    <t>Fabricius, K
  and De'ath, G
  and McCook, L
  and Turak, E
  and Williams, D M</t>
  </si>
  <si>
    <t>Changes in algal, coral and fish assemblages along water quality gradients on the inshore Great Barrier Reef</t>
  </si>
  <si>
    <t>Macroalgae, hard corals, octocorals, and fish were surveyed on 10 to 13
 inshore coral reefs of the Great Barrier Reef, along a water quality
 gradient in two regions with contrasting agricultural land use. A water
 quality index was calculated for each reef based on available data of
 particulate and dissolved nutrients, chlorophyll and suspended solids.
 Strong gradients in ecological attributes occurred along the water
 quality gradient. Macroalgae of the divisions Rhodophyta and Chlorophyta
 increased with increasing nutrients, while Phaeophyta remained similar.
 Octocoral richness and abundances of many hard coral and octocoral taxa
 decreased, and none of the hundreds of species increased. At reefs in
 higher nutrient environments, hard coral and octocoral assemblages were
 composed of subsets of the many species found in lower nutrient
 environments, whereas fish and macroalgal assemblages consisted of
 contrasting suites of species. The study identifies species groups that
 are likely to increase or decrease in abundance with changing water
 quality. Crown Copyright (c) 2004 Published by Elsevier Ltd. All rights
 reserved.</t>
  </si>
  <si>
    <t>PN, PP, nitrate, nitrite, ammonium, TDN, TDP, silicate</t>
  </si>
  <si>
    <t>Many</t>
  </si>
  <si>
    <t>Compared benthic cover and richness at high-nutrient vs. low-nutrient sites</t>
  </si>
  <si>
    <t>Sawall, Y
  and Teichberg, M C
  and Seemann, J
  and Litaay, M
  and Jompa, J
  and Richter, C</t>
  </si>
  <si>
    <t>Nutritional status and metabolism of the coral Stylophora subseriata along a eutrophication gradient in Spermonde Archipelago (Indonesia)</t>
  </si>
  <si>
    <t>Coral responses to degrading water quality are highly variable between
 species and depend on their trophic plasticity, acclimatization
 potential, and stress resistance. To assess the nutritional status and
 metabolism of the common scleractinian coral, Stylophora subseriata, in
 situ experiments were carried along a eutrophication gradient in
 Spermonde Archipelago, Indonesia. Coral fragments were incubated in
 light and dark chambers to measure photosynthesis, respiration, and
 calcification in a number of shallow reefs along the gradient.
 Chlorophyll a (chl a), protein content, maximum quantum yield (F (v)/F
 (m)), and effective quantum yield (I broken vertical bar PS II) were
 measured on the zooxanthellae, in addition to host tissue protein
 content and biomass. Photosynthetic rates were 2.5-fold higher
 near-shore than mid-shelf due to higher areal zooxanthellae and chl a
 concentrations and a higher photochemical efficiency (I broken vertical
 bar PS II). A 2- and 3-fold increase in areal host tissue protein and
 biomass was found, indicating a higher nutritional supply in coastal
 waters. Dark respiration, however, showed no corresponding changes.
 There was a weak correlation between calcification and photosynthesis
 (Pearson r = 0.386) and a lack of metabolic stress, as indicated by
 constant respiration and F (v)/F (m) and the ``clean{''} and healthy
 appearance of the colonies in spite of high turbidity in near-shore
 waters. The latter suggests that part of the energetic gains through
 increased auto- and heterotrophy were spent on metabolic expenditures,
 e.g., mucus production. While coastal pollution is always deleterious to
 the reef ecosystem as a whole, our results show that the effect on
 corals may not always be negative. Thus, S. subseriata may be one of the
 few examples of corals actually profiting from land-based sources of
 pollution.</t>
  </si>
  <si>
    <t>Field and Lab</t>
  </si>
  <si>
    <t>POC, C/N</t>
  </si>
  <si>
    <t>100 - 400 ug/L</t>
  </si>
  <si>
    <t>MQY</t>
  </si>
  <si>
    <t>EQY</t>
  </si>
  <si>
    <t>Measured metabolic parameters in corals along a eutrophication gradient. Nutrients associated with other variables (like turbidity) so may be difficult to tease apart.</t>
  </si>
  <si>
    <t>Kuta, K G
  and Richardson, L L</t>
  </si>
  <si>
    <t>Ecological aspects of black band disease of corals: relationships between disease incidence and environmental factors</t>
  </si>
  <si>
    <t>Eleven environmental factors (salinity, water depth, water temperature, nitrate, nitrite, ammonium, soluble phosphate, total phosphate, turbidity, coral diversity, and percent coral cover) were measured at 190 sites on 12 patch reefs of the Florida Keys. Each (2-m-diameter) site was centered around a coral colony with active black band disease (n=21) or a haphazardly selected healthy coral of a species known to be susceptible to black band disease (n=169). Statistical analysis was performed to detect any relationship between each environmental factor and black band disease incidence. Five factors (water temperature, water depth, coral diversity, and concentrations of ortho-phosphate and nitrite) exhibited statistically significant relationships with black band disease. These are discussed in terms of the etiology of the disease as well as the reef environment.</t>
  </si>
  <si>
    <t>Nitrite, nitrate, ammonium, ortho-P, total-P</t>
  </si>
  <si>
    <t>0.139 - 0.185 uM; 0.65 - 0.72 uM; 2.78 - 3.54 uM; 0.119 - 0.188 uM</t>
  </si>
  <si>
    <t>Dissertation, measured disease prevalence as well as several environmental parameters (incl. nutrients)</t>
  </si>
  <si>
    <t>Atkinson, M J
  and Carlson, B
  and Crow, G L</t>
  </si>
  <si>
    <t>Coral growth in high-nutrient, low-pH seawater: A case study of corals cultured at the Waikiki Aquarium, Honolulu, Hawaii</t>
  </si>
  <si>
    <t>Fifty-seven species of hermatypic corals have been maintained and grown
 in high-nutrient seawater at the Waikiki Aquarium, Honolulu, Hawaii. In
 this study we document the chemical conditions of aquarium water in
 terms of dissolved nutrients and carbon. Aquarium water is characterized
 by concentrations of inorganic nutrients that are high relative to most
 natural reef ecosystems: SiO(3)(similar to)200 mu M; PO(4)(similar
 to)0.6 mu M; NO(3)(similar to)5 mu M; NH4 (similar to)2 mu M In
 contrast, concentrations of organic nutrients are lower than most
 tropical surface ocean waters: DOP (similar to)0.1 mu M and DON (similar
 to)4 mu M. The incoming well-water servicing the facility has low pH,
 creating over-saturation of carbon dioxide. The coral communities in
 aquaria took up inorganic nutrients and released organic nutrients,
 Rates of nutrient uptake into aquaria coral communities-were similar to
 nutrient uptake by natural reef communities. Coral growth rates were
 near the upper rates reported from the field, demonstrating corals can
 and do flourish in relatively high-nutrient water. The growth of corals
 does not appear to be inhibited at concentrations of nitrogen up to 5 mu
 M Statements implying that corals can only grow in low nutrient
 oligotrophic seawater are therefore oversimplifications of processes
 that govern growth of these organisms. Some basic guidelines are given
 for maintenance of coral communities in aquaria.</t>
  </si>
  <si>
    <t>Aquarium</t>
  </si>
  <si>
    <t>Silicate, nitrate, nitrite, ammonium, phosphate, DON, DOP</t>
  </si>
  <si>
    <t>0 - 200 uM; 0 - 10 uM; 0 - 3 uM; 0 - 0.8 uM; 0 - 10 uM; 0 - 0.2 uM</t>
  </si>
  <si>
    <t>Measured nutrient levels and coral growth in aquarium tanks. However growth measurements are reported somewhat qualitatively so likely exclude.</t>
  </si>
  <si>
    <t>Lapointe, B E
  and Barile, P J
  and Bedford, B J
  and Baumberger, R E
  and Miller, C L</t>
  </si>
  <si>
    <t>Nutrient Availability, Macroalgal HABs, and Coral Reef Development in Southeast Florida: Changes in Latitudes, Changes in Attitudes.</t>
  </si>
  <si>
    <t>Coral reef scientists have hypothesized that nutrient availability, rather than temperature, may set the upper latitudinal limits for coral reef growth. We examined this hypothesis during 'wet vs. dry' seasons in 2004/2005 on coral reefs off southeast Florida where geographically distinct macroalgal HABs have developed in recent decades between Miami-Dade County in the south and St. Lucie County in the north. Water column nutrient analyses for soluble reactive phosphorus (SRP) and total dissolved nitrogen/total dissolved phosphorus (TDN/TDP) indicated a significant latitudinal gradient from P limitation (but not depletion) in the south to P enrichment in the north. This latitudinal trend was corroborated by tissue N:P analyses of predominant macroalgae, which ranged from 70:1 in the south to 35:1 in the north. In contrast, water column nutrient analyses for dissolved inorganic nitrogen (DIN) and macroalgal C:N ratios revealed no latitudinal shift in N availability, and generally low C:N ratios (&lt; 18:1) indicated relatively N-replete growth. Macroalgal HAB species composition changed along this gradient, with phaeophytes Dictyota spp. and cyanophytes Lyngbya spp. dominating the more P-limited southern region whereas chlorophytes Codium isthmocladum, Caulerpa spp. and rhodophytes Bryothamnion triquetrum, Rhodymenia sp. dominated the northern regions. Species richness of coral reef biota, including hermatypic corals, octocorals, and reef fishes, all increased significantly from the northern to southern study area, supporting the hypothesis that significant nutrient limitation of macroalgal growth is a prerequisite for development of coral reefs. Stable nitrogen isotope values of HAB macroalgae suggest that anthropogenic nutrient sources have increased N availability above natural levels, which leads to excessive macroalgal biomass, P limitation of growth, and increased stress in these coral reef communities.</t>
  </si>
  <si>
    <t>Duprey, Nicolas N
  and Yasuhara, Moriaki
  and Baker, David M</t>
  </si>
  <si>
    <t>Reefs of tomorrow: eutrophication reduces coral biodiversity in an urbanized seascape</t>
  </si>
  <si>
    <t>Although the impacts of nutrient pollution on coral reefs are well
 known, surprisingly, no statistical relationships have ever been
 established between water quality parameters, coral biodiversity and
 coral cover. Hong Kong provides a unique opportunity to assess this
 relationship. Here, coastal waters have been monitored monthly since
 1986, at 76 stations, providing a highly spatially resolved water
 quality dataset including 68 903 data points. Moreover, a robust coral
 species richness (S) dataset is available from more than 100 surveyed
 locations, composed of 3453 individual colonies' observations, as well
 as a coral cover (CC) dataset including 85 sites. This wealth of data
 provides a unique opportunity to test the hypothesis that water quality,
 and in particular nutrients, drives coral biodiversity. The influence of
 water quality on S and CC was analyzed using GIS and multiple regression
 modeling. Eutrophication (as chlorophyll-a concentration; CHLA) was
 negatively correlated with S and CC, whereas physicochemical parameters
 (DO and salinity) had no significant effect. The modeling further
 illustrated that particulate suspended matter, dissolved inorganic
 nitrogen (DIN) and dissolved inorganic phosphorus (DIP) had a negative
 effect on S and on CC; however, the effect of nutrients was 1.5-fold to
 twofold greater. The highest S and CC occurred where CHLA &lt; 2 mu g L-1,
 DIN &lt; 2 mu M and DIP &lt; 0.1 mu M. Where these values were exceeded, S and
 CC were significantly lower and no live corals were observed where CHLA
 &gt; 15 mu g L-1, DIN &gt; 9 lM and DIP &gt; 0.33 mu M. This study demonstrates
 the importance of nutrients over other water quality parameters in coral
 biodiversity loss and highlights the key role of eutrophication in
 shaping coastal coral reef ecosystems. This work also provides
 ecological thresholds that may be useful for water quality guidelines
 and nutrient mitigation policies.</t>
  </si>
  <si>
    <t>DIN, DIP</t>
  </si>
  <si>
    <t>2 - 128 uM; 0 - 2.56 uM</t>
  </si>
  <si>
    <t>Correlational study on water quality and coral cover/diversity</t>
  </si>
  <si>
    <t>Alcolado-Prieto, Pedro
  and Caballero, Hansel
  and Lara-Lorenzo, Ariagna
  and Rey-Villiers, Nestor
  and Arriaza, Liliam
  and Lugioyo, Gladys M
  and Castellanos, Susel
  and Perera, Susana
  and Garcia-Rodriguez, Alain</t>
  </si>
  <si>
    <t>Serie Oceanologica. Instituto de Oceanologia</t>
  </si>
  <si>
    <t>Resilience in coral reef crests of the east of the Gulf of Batabano, Cuba, and probable determining factors.</t>
  </si>
  <si>
    <t>The degree of resilience of six reef crest sites was compared at the east of the Gulf of Batabano, Cuba. Three of them were located north of the Gulf of Cazones (Northern Stretch), while the remaining ones were west of Cayo Largo (Southern Stretch). Those of the Northern Stretch were 'Faro Cazones', north of the crest of cayo Diego Perez and 'Faro Diego Perez'. The remaining sites were those of the cayo Rico, Los Ballenatos reefs, and Hijos de Los Ballenatos reefs. The AGRRA biological indicators were applied. The Northern Stretch presented the most resilient crests, mainly that of 'Faro Cazones'. Those of the Southern Stretch did not reveal signs of resilience. Several interrelated factors were apparently more linked to resilience. Four of them were considered as driving forces: shelter from waves, usual cyclonic revolving water circulation in the Ensenada de Cazones, nutrient input from the Zapata swamp and deep water, and the abundance of the herbivore sea urchin Diadema antillarum.Triggered by these driving forces, the remaining factors apparently were less effect of waves and sediments, stabilization of live coral fragments, favorable benthic macro-algae indices, some retention of nutrient and plankton, increased coral heterotrophic feeding; better conditions for recruit settlement and viability, and for coral re-sheeting; faster coral growth and recuperation and better thermal conditions against coral bleaching.Original Abstract: Se comparo el grado de resiliencia de seis crestas arrecifales del este del golfo de Batabano, Cuba. Tres fueron del norte del golfo de Cazones (Tramo Norte) y las restantes, del oeste de Cayo Largo (Tramo Sur). Las del primer tramo fueron las de faro Cazones, Norte de la cresta de cayo Diego Perez y de faro Diego Perez. Las otras tres fueron las de cayo Rico, arrecifes Los Ballenatos y arrecifes Hijos de Los Ballenatos. Seemplearon los indicadores biologicos del Protocolo AGRRA. ElTramo Norte presento las crestas mas resilientes, sobre todo la de faro Cazones. Las del Tramo Sur no exhibieron resiliencia. Fueron varios e interrelacionados, los factores aparentemente mas determinantes en laresiliencia. Entre estos, cuatro se consideraron como fuerzas motrices: resguardo contra el oleaje, circulacion habitual giratoria ciclonica en la ensenada de Cazones, entrada de nutrientes provenientes tanto de la cienaga de Zapata como de aguas profundas, y abundancia del erizo herbivoro Diadema antillarum. Los demas factores, desencadenados por los anteriores y tambien interrelacionados, fueron, al parecer la menor afectacion por oleaje y sedimentos, estabilizacion de fragmentos vivos de coral, indices favorables de macroalgas bentonicas, cierta retencion de nutrientes y plancton, mas alimentacion heterotrofica de los corales, mayor auto reclutamiento de corales y del erizo Diadema; mejores condiciones para el asentamiento y viabilidad de los reclutas, y para el recapamiento de corales; mayor crecimiento y recuperacion de los corales y mejores condiciones termicas contra el blanqueamiento de corales.</t>
  </si>
  <si>
    <t xml:space="preserve">Stuhldreier​, Ines
  and Sánchez-Noguera, Celeste 
  and Roth, Florian 
  and Jiménez, Carlos 
  and Rixen, Tim 
  and Cortés, Jorge 
  and Wild, Christian </t>
  </si>
  <si>
    <t>PeerJ</t>
  </si>
  <si>
    <t>Dynamics in benthic community composition and influencing factors in an upwelling-exposed coral reef on the Pacific coast of Costa Rica</t>
  </si>
  <si>
    <t>Seasonal upwelling at the northern Pacific coast of Costa Rica offers the opportunity to investigate the effects of pronounced changes in key water parameters on fine-scale dynamics of local coral reef communities. This study monitored benthic community composition at Matapalo reef (10.539¬∞N, 85.766¬∞W) by weekly observations of permanent benthic quadrats from April 2013 to April 2014. Monitoring was accompanied by surveys of herbivore abundance and biomass and measurements of water temperature and inorganic nutrient concentrations. Findings revealed that the reef-building corals Pocillopora spp. exhibited an exceptional rapid increase from 22 to 51% relative benthic cover. By contrast, turf algae cover decreased from 63 to 24%, resulting in a corresponding increase in crustose coralline algae cover. The macroalga Caulerpa sertularioides covered up to 15% of the reef in April 2013, disappeared after synchronized gamete release in May, and subsequently exhibited slow regrowth. Parallel monitoring of influencing factors suggest that C. sertularioides cover was mainly regulated by their reproductive cycle, while that of turf algae was likely controlled by high abundances of herbivores. Upwelling events in February and March 2014 decreased mean daily seawater temperatures by up to 7 ¬∞C and increased nutrient concentrations up to 5- (phosphate) and 16-fold (nitrate) compared to mean values during the rest of the year. Changes in benthic community composition did not appear to correspond to the strong environmental changes, but rather shifted from turf algae to hard coral dominance over the entire year of observation. The exceptional high dynamic over the annual observation period encourages further research on the adaptation potential of coral reefs to environmental variability. PMID:26623190</t>
  </si>
  <si>
    <t>Ammonia, phosphate, nitrate, nitrite</t>
  </si>
  <si>
    <t>0 - 3 uM/L; 0 - 1.5 uM/L; 0 - 3 uM/L; 0 - 3 uM/L</t>
  </si>
  <si>
    <t xml:space="preserve">Measured benthic cover and environmental parameters (incl. nitrogen) over a time series. </t>
  </si>
  <si>
    <t>Unity through nonlinearity: a unimodal coral-nutrient interaction</t>
  </si>
  <si>
    <t>[The magnitude and direction of biological effects of environmental disturbances can vary considerably, especially among studies that use presence/absence manipulations. Because nonlinearities (e.g., humped relationships) are common in biological systems, this heterogeneity in effects may arise if systems are similar in their responses but specific studies use few (e.g., two) levels, or a narrow range, of a factor. To test whether nonlinearity can explain heterogeneous responses to a common environmental disturbance, I examined the effect of nutrient enrichment on coral growth, which has been previously shown using simple (e.g., two-level) manipulations to yield positive, negative, or neutral responses. I subjected corals (Porites) to a nutrient gradient in situ for 28 days. Coral growth rate increased (2.4-fold) then decreased (2.7-fold) with enrichment, returning to near-ambient values at the highest nutrient levels. This unimodal response could explain disparities among past findings and provides a compelling case for using regression designs to understand heterogeneity within ecological interactions.]</t>
  </si>
  <si>
    <t>0 - 125 g</t>
  </si>
  <si>
    <t>In situ experiment measuring Porites growth in several nutrient enrichment treatments. Nutrient type and measurement used may make comparison difficult.</t>
  </si>
  <si>
    <t>Mioche, D
  and Cuet, P</t>
  </si>
  <si>
    <t>Comptes rendus de l'Academie des Sciences. Serie 2. Fascicule a. Sciences de la terre et des planetes/Earth and planetary sciences. Montrouge</t>
  </si>
  <si>
    <t>Carbon, carbonate and nutrient fluxes in summer on a fringing reef subject to anthropogenic pressure (Reunion Island, Indian Ocean)</t>
  </si>
  <si>
    <t>This paper compares metabolic budgets in two areas of the Saint-Gilles /La Saline fringing reef (Reunion Island). The control zone is characterized by flourishing Acropora communities. On the other hand, coral mortality and macroalgal surface cover are high at Planch'Alizes, where the back reef is anthropogenically enriched with nutrients due to groundwater discharge. Community gross primary production is higher and calcification lower on the Planch'Alizes reef flat compared to Toboggan. Data suggest that nutrient availability is enhanced at Planch'Alizes by oxidation of exogenous organic matter which rnay originate from the back reef. This could relate eutrophication on the Planch'Alizes reef flat to an indirect impact of groundwater discharge.</t>
  </si>
  <si>
    <t>Alvarado, Juan Jose
  and Fernandez, Cindy
  and Cortes, Jorge</t>
  </si>
  <si>
    <t>WATER QUALITY CONDITIONS ON CORAL REEFS AT THE MARINO BALLENA NATIONAL PARK, PACIFIC COSTA RICA</t>
  </si>
  <si>
    <t>Marino Ballena National Park is located in an area thought to be
 chronically affected by high terrigenous sediment and nutrient loads,
 and high temperatures. Five coral reefs at MBNP were monitored monthly
 between August 2003 and April 2005. Suspended sediments, sedimentation,
 temperature, salinity, chlorophyll a, phosphate, silicate, nitrite,
 nitrate, and ammonia were measured monthly to identify which of those
 may have a preponderant role on the development and deterioration of the
 coral reefs inside the park. Live coral coverage was estimated yearly in
 permanent transects between 2003 and 2006. We observed a strong
 seasonality in the measured environmental parameters between the dry
 (December-April) and rainy seasons (May-November). Three principal
 components (PC) explained 73.6% of the variability among the
 environmental parameters. Reefs at MBNP are mesotrophic with respect to
 nutrients (PO4-3 0.241 mu M, NO3- 0.299 mu M, NO2- 0.058 mu M, SiO4
 16.064 mu M) and chlorophyll a (1.01 mu g L-1) concentrations. The
 impact of sedimentation ranges from moderate (44 mg cm(-2) d(-1)) to
 heavy (117 mg cm(-2) d(-1)). Both nutrient and sediment loading are
 linked to ongoing land erosion. Heavy rains carry nutrient and sediment
 flows into the Terraba River, and transports the nutrients and sediments
 into the protected area, contributing to the creation of environmental
 conditions in MBNP that are not typically favorable for reef
 development. However, the percent live coral coverage did not change
 significantly over the years, suggesting that corals may be increasing
 their tolerance to stressors.</t>
  </si>
  <si>
    <t>Phosphate, silicate, nitrite, nitrate, ammonia</t>
  </si>
  <si>
    <t>0 - 0.5 uM; 0 - 35 uM; 0 - 0.5 uM; 0 - 4 uM; 0 - 0.3 uM</t>
  </si>
  <si>
    <t>Measured coral cover, growth, and environmental parameters (incl nutrients) at 5 anthropogenically impacted reefs. Likely exclude due to lack of low-nutrient reference/control reef.</t>
  </si>
  <si>
    <t>Reopanichkul, Pasinee
  and Carter, R W
  and Worachananant, Suchai
  and Crossland, C J</t>
  </si>
  <si>
    <t>Wastewater discharge degrades coastal waters and reef communities in southern Thailand</t>
  </si>
  <si>
    <t>Runoff and sewage discharge from land developments can cause significant
 changes in water quality of coastal waters, resulting in coral
 degradation Coastal waters around Phuket, Thailand are influenced by
 numerous sewage outfalls associated with rapid tourism development.
 Water quality and biological monitoring around the Phuket region was
 undertaken to quantify water quality and biotic characteristics at
 various distances from sewage outfalls. The surveys revealed strong
 gradients in water quality and biotic characteristics associated with
 tourism concentration levels as well as seasonal variability Water and
 reef quality tended to decrease with increasing tourist intensity. but
 improved with increasing distance from sewage discharge within each of
 the three study locations In addition, the effect of wastewater
 discharge was not localised around the source of pollution, but appeared
 to be transported to non-developed sites by currents, and exacerbated in
 the wet season (C) 2009 Elsevier Ltd. All rights reserved</t>
  </si>
  <si>
    <t>Nitrate, nitrite, ammonia, phosphate</t>
  </si>
  <si>
    <t>0 - 41.3 uL; 0 - 25.52 uL; 0 - 93.15 uL; 0 - 81.3 uL</t>
  </si>
  <si>
    <t>Comparison of coral cover (and other benthic measures) between polluted and unpolluted bays. Nutrients measured at each site.</t>
  </si>
  <si>
    <t>Loya, Y
  and Lubinevsky, H
  and Rosenfeld, M
  and Kramarsky-Winter, E</t>
  </si>
  <si>
    <t>Nutrient enrichment caused by in situ fish farms at Eilat, Red Sea is detrimental to coral reproduction</t>
  </si>
  <si>
    <t>Recent studies report conflicting results concerning the effects of
 eutrophication on coral reproduction. The present study examines
 reproductive effort in the brooding coral Stylophora pistillata exposed
 to chronic eutrophication caused by in situ fish cages (FC) in the
 northern Gulf of Eilat (Aqaba). Histological studies of 20 S. pistillata
 colonies transplanted to each of two study sites, one close to the
 nutrient enriched FC site and the other at a reference site (IUI), 8 km
 southwest of the FC site, show that, overall, corals from the FC site
 have a significantly higher percentage of polyps containing oocytes and
 testes than corals from the IUI site. However, average oocyte size and
 the percentage of oocytes reaching the size at which fertilization
 occurs (i.e., &gt;200 mum) were both significantly greater in colonies at
 the IUI site compared to the FC site. As the reproductive season
 progressed, colonies at the IUI site exhibited a decrease in the
 percentage of polyps containing oocytes, concomitant with an increase in
 the number of polyps containing planulae, indicating successful
 development of oocytes into planulae. In contrast, in colonies at the FC
 site oocyte numbers were greatest at the end of the reproductive season,
 and overall, numbers of planulae were significantly lower compared with
 the IUI colonies, suggesting relative failure of oocyte maturation,
 fertilization and ensuing larval development. The significantly higher
 lipid content found during the reproduction season in IUI colonies
 compared with FC colonies corroborates this assertion. This data
 strongly suggest that nutrients released from the fish farms have
 adverse effects on successful production of larvae of S. pistillata. In
 view of the recent severe deterioration of the coral reefs of Eilat and
 their present critical state of health, the only chance for their
 renewal is the use of immediate, prudent and rational protection
 measures against all man-made perturbations. (C) 2004 Elsevier Ltd. All
 rights reserved.</t>
  </si>
  <si>
    <t>Nitrate, nitrite, orthophosphate, ammonium</t>
  </si>
  <si>
    <t>0.095 - 0.075 uM, 0.385 - 0.284 uM, 0.123 - 0.045 uM, 1.016 - 0.057 uM</t>
  </si>
  <si>
    <t>~1.5 years</t>
  </si>
  <si>
    <t>oocyte size</t>
  </si>
  <si>
    <t>% polyps with oocytes</t>
  </si>
  <si>
    <t>larval release</t>
  </si>
  <si>
    <t>Transplant experiment at a fish-farm site and reference site, took various reproductive measurements. Did not measure nutrients but cite another paper that does.</t>
  </si>
  <si>
    <t>Effects of eutrophication on reef-building corals. 3. Reproduction of the reef-building coral Porites porites .</t>
  </si>
  <si>
    <t>The sexual reproduction of Porites porites (Pallas), a shallow water hermatypic coral, was studied over a one-year period (June, 1982 to June, 1983) on three fringing reef complexes lying along an eutrophication gradient on the west coast of Barbados, West Indies. The data suggest that P. porites is a gonochoric species with a brooding mode of reproduction, but a low incidence (2.7%) of hermaphroditism was detected in a population sampled from a reef subjected to urban and industrial pollution. It is suggested that zooxanthellae in the maturing ova may play an important role in the reproductive success of P. porites . The reduction of zooxanthellae photosynthesis through reduced light levels may significantly lower the energy available from photosynthates to the maturing ova and/or embryos, thus depressing larval development and maturation.</t>
  </si>
  <si>
    <t>Inorganic phosphate, nitrate, nitrite, ammonia</t>
  </si>
  <si>
    <t>In Tomascik and Sander 1985</t>
  </si>
  <si>
    <t>oocyte development</t>
  </si>
  <si>
    <t>spermatogenesis</t>
  </si>
  <si>
    <t>sex ratio</t>
  </si>
  <si>
    <t>embryo production</t>
  </si>
  <si>
    <t>gonad index</t>
  </si>
  <si>
    <t>Took various histological and reproductive measurements in Porites porites, along a eutrophiciation gradient. Nutrients measured but presented in another paper.</t>
  </si>
  <si>
    <t>Cooper, Timothy F
  and Ulstrup, Karin E</t>
  </si>
  <si>
    <t>Mesoscale variation in the photophysiology of the reef building coral Pocillopora damicornis along an environmental gradient</t>
  </si>
  <si>
    <t>Spatial variation in the photophysiology of symbiotic dinoflagellates
 (zooxanthellae) of the scleractinian coral Pocillopora damicornis was
 examined along an environmental gradient in the Whitsunday Islands
 (Great Barrier Reef) at two depths (3 m and 6 m). Chlorophyll a
 fluorescence of photosystem II (PSII) and PAR-absorptivity measurements
 were conducted using an Imaging-PAM (pulse-amplitude-modulation)
 fluorometer. Most photophysiological parameters correlated with changes
 in environmental conditions quantified by differences in water quality
 along the gradient. For example, maximum quantum yield (F(v)/F(m))
 increased and PAR-absorptivity decreased as water quality improved along
 the gradient from nearshore reefs (low irradiance, elevated nutrients
 and sediments) to outer islands (high irradiance, low nutrients and
 sediments). For apparent photosynthetic rate (PS(max)) and minimum
 saturating irradiance (E(k)), the direction of change differed depending
 on sampling depth, suggesting that different mechanisms of
 photo-acclimatisation operated between shallow and deep corals. Deep
 corals conformed to typical patterns of light/shade acclimatisation
 whereas shallow corals exhibited reduced PSmax and Ek with improving
 water quality coinciding with greater heat dissipation (NPQ(241)).
 Furthermore, deep corals on nearshore reefs exhibited elevated Q(241) in
 comparison to outer islands possibly due to effects of sedimentation
 and/or pollutants rather than irradiance. These results highlight the
 importance of mesoscale sampling to obtain useful estimates of the
 variability of photophysiological parameters, particularly if such
 measures are to be used as bioindicators of the condition of coral
 reefs. Crown Copyright (C) 2009 Published by Elsevier Ltd. All rights
 reserved.</t>
  </si>
  <si>
    <t>field,obs.,observational</t>
  </si>
  <si>
    <t>particulate nitrogen, particulate phosphorus, particulate, organic carbon, dissolved organic and inorganic nitrogen and phosphorus, dissolved silicate</t>
  </si>
  <si>
    <t>0.02 - 21.07 uM/L</t>
  </si>
  <si>
    <t>PAR-absorptivity</t>
  </si>
  <si>
    <t>Measured photosynthesis in P. damicornis along an environmental gradient (river discharge), may be difficult to parse from irradiance (also measured)</t>
  </si>
  <si>
    <t>Intensive fish farming in the Philippines is detrimental to the reef-building coral Pocillopora damicornis</t>
  </si>
  <si>
    <t>To determine the effects of fish farm effluent on the reef-building
 species Pocillopora damicornis, we exposed different life stages of the
 coral to a gradient of effluent concentrations. After 81 d no juvenile
 coral survived at the Fish Farm site or at the site receiving
 intermediate concentrations, and survival rates were low (&lt; 20 %) at
 the site receiving minimal effluent concentrations and at the reference
 site. At the Fish Farm site, juveniles (on terracotta tiles) were
 completely overgrown by barnacles. Coral nubbins and mature colonies
 displayed similar survivorship trends along the effluent gradient, i.e.
 higher mortality with higher effluent concentrations. At the site of
 intermediate exposure, surviving nubbins had skeletal growth rates half
 of those from the site of minimal influence and from the reference site.
 The mean gross photosynthesis to respiration ratio of coral branches
 deployed at the fish farm was below the physiological compensatory value
 of 1, whereas values of about 1 were attained at the sites of
 diminishing effluent influence. Reduced larval output in mature colonies
 exposed to intermediate and minimal concentrations of fish farm effluent
 were observed as compared to those from the reference site. No
 reproductive measurements could be conducted for colonies at the Fish
 Farm site, due to high mortality. At the larval stage, metamorphosis was
 diminished both on substrates collected from, and tiles conditioned in,
 the Fish Farm environment, compared to those from sites of diminishing
 effluent influence. Hence, many aspects of coral biology are impaired by
 exposure to effluent from intensive fish farming.</t>
  </si>
  <si>
    <t>0 - 8 uM; 0 - 1 uM</t>
  </si>
  <si>
    <t>81 days</t>
  </si>
  <si>
    <t>Experimentally exposed different life stages to different field treatments: fish farm sites and a non-farm control. Nutrients and sedimentation measured at both sites.</t>
  </si>
  <si>
    <t>Garren, Melissa
  and Smriga, Steven
  and Azam, Farooq</t>
  </si>
  <si>
    <t>ENVIRONMENTAL MICROBIOLOGY</t>
  </si>
  <si>
    <t>Gradients of coastal fish farm effluents and their effect on coral reef microbes</t>
  </si>
  <si>
    <t>Coastal milkfish (Chanos chanos) farming may be a source of organic
 matter enrichment for coral reefs in Bolinao, Republic of the
 Philippines. Interactions among microbial communities associated with
 the water column, corals and milkfish feces can provide insight into the
 ecosystem's response to enrichment. Samples were collected at sites
 along a transect that extended from suspended milkfish pens into the
 coral reef. Water was characterized by steep gradients in the
 concentrations of dissolved organic carbon (70-160 mu M), total
 dissolved nitrogen (7-40 mu M), chlorophyll a (0.25-10 mu g l(-1)),
 particulate matter (106-832 mu g l(-1)), bacteria (5 x 10(5)-1 x 10(6)
 cells ml(-1)) and viruses (1-7 x 10(7) ml(-1)) that correlated with
 distance from the fish cages. Particle-attached bacteria, which were
 observed by scanning laser confocal microscopy, increased across the
 gradient from &lt; 0.1% to 5.6% of total bacteria at the fish pens.
 Analyses of 16S rRNA genes by denaturing gradient gel electrophoresis
 and environmental clone libraries revealed distinct microbial
 communities for each sample type. Coral libraries had the greatest
 number of phyla represented (range: 6-8) while fish feces contained the
 lowest number (3). Coral libraries also had the greatest number of
 `novel' sequences (defined as &lt; 93% similar to any sequence in the NCBI
 nt database; 29% compared with 3% and 5% in the feces and seawater
 libraries respectively). Despite the differences in microbial community
 composition, some 16S rRNA sequences co-occurred across sample types
 including Acinetobacter sp. and Ralstonia sp. Such patterns raise the
 question of whether bacteria might be transported from the fish pens to
 corals or if microenvironments at the fish pens and on the corals select
 for the same phylotypes. Understanding the underlying mechanisms of
 effluent-coral interactions will help predict the ability of coral reef
 ecosystems to resist and rebound from organic matter enrichment.</t>
  </si>
  <si>
    <t>TN, DOC</t>
  </si>
  <si>
    <t>6.8 - 45.2 uM; 68 - 198.2 uM</t>
  </si>
  <si>
    <t>Chapter 3 examined microbial communities across a nutrient gradient (distance from fish pens). Did not measure coral health so exclude.</t>
  </si>
  <si>
    <t>Kelly, Linda Ellen Wegley</t>
  </si>
  <si>
    <t>Coral reef microbes: the influences of benthic primary producers, nutrient availability, and anthropogenic stressors on community structure and metabolism</t>
  </si>
  <si>
    <t>Genomic studies of marine microbes have advanced our understanding of community ecology and the vast array of metabolisms microbes utilize for acquiring energy and nutrients in the ocean. The structure of microbial communities overlying coral reefs have been shown to reflect ecosystem health. For example, algal-dominated reefs are inhabited by more pathogen-like microbes. The objective of my PhD thesis was to use metagenomics to investigate the microbial communities associated with the coral animal (Chapter 2) and coral reefs influenced by different nutrient regimes (Chapter 3) and anthropogenic disturbances (Chapter 4). The Line Island archipelago consists of eleven atolls spanning a latitudinal gradient from 6¬∞ north to 11¬∞ south. Nutrient concentrations vary across the islands where inorganic nutrient concentrations are approximately five and two-times higher for nitrogen and phosphorus, respectively on Jarvis (located closest to the equator) compared to Kingman and Flint (located furthest north and south). Bacterial metagenomes were constructed from 26 coral reefs to investigate community differences between reefs on uninhabited versus populated Line Islands and the influence of biogeochemistry on community structure. The distribution of microbial taxa was most strongly predicted by the composition of certain benthic functional groups. Where reefs with higher coral cover observed on Islands Malden, Flint, and Vostok were associated with higher abundances of Sphingomonadales. In contrast, Kiritimati reefs which were dominated by turf algae, were associated with higher abundances of Bacteriodetes. The microbial community metabolism on LI reefs was shown to be most strongly influenced by geographic distance from the equator. This grouping of community metabolism based on geographic location occurred despite differences in the distribution of taxa present a reef sites. Distance from the equator is strongly correlated with nitrogen and phosphorus concentrations suggesting that nutrient availability is an important driver for community metabolism on Line Island reefs. Metabolic pathways positively correlated with higher nutrients included conjugative transfer, chemotaxis, nitrate and nitrite ammonification, cobalt-zinc-cadmium resistance, multidrug resistance efflux pumps, and ton and tol transport. Low nutrient availability was correlated with metabolic pathways involved in photosynthesis, such as chlorophyll biosynthesis and photosystems I and II. The results from this study suggest that selection of microbial taxa is based on carbon sources (benthic community composition) and subsequently, specific genes are incorporated for adaptations to nutrient availability in that region. To better understand how microbial community structure changes in response to environmental perturbations, three reefs that had undergone a coral-algal phase shift in response to ship groundings were investigated. The Line Islands are calcium carbonate coral reef platforms located in an extremely iron-limited region of the central Pacific. Therefore it was hypothesized that iron leaching from the shipwreck debris was enabling the benthic algae to outcompete and overgrow the corals. The reefs surrounding the shipwreck debris were characterized by high benthic cover of turf algae, macroalgae, cyanobacterial mats, and corallimorphs, as well as particulate-laden, cloudy water. These sites also have very low coral and crustose coralline algal (CCA) cover and are call black reefs because of the dark colored benthic community and reduced clarity of the overlying water column. A combination of benthic surveys, chemistry, metagenomics, and microcosms were used to investigate if and how shipwrecks initiate and maintain black reefs. Iron concentrations in algae tissue from the Millennium black reef site were 6-times higher than in algae collected from reference sites. Metagenomic sequencing of the Millennium Atoll black reef-associated microbial community was enriched in iron-associated virulence genes and known pathogens. Microcosm experiments showed that corals were killed by black reef rubble via microbial activity. Together these results demonstrate that shipwrecks and their associated iron pose significant threats to coral reefs in iron-limited regions.</t>
  </si>
  <si>
    <t>Nitrate, nitrite, phosphate</t>
  </si>
  <si>
    <t>0.5 - 4.5 umol/L; 0.15 - 0.4 umol/L</t>
  </si>
  <si>
    <t>Chapter 3 examined coral reef microbial across a nutrient gradient (water samples). Also measured coral cover.</t>
  </si>
  <si>
    <t>De'ath, Glenn
  and Fabricius, Katharina</t>
  </si>
  <si>
    <t>Water quality as a regional driver of coral biodiversity and macroalgae on the Great Barrier Reef</t>
  </si>
  <si>
    <t>Degradation of inshore coral reefs due to poor water quality is a major
 issue, yet it has proved difficult to demonstrate this linkage at other
 than local scales. This study modeled the relationships between
 large-scale data on water clarity and chlorophyll and four measures of
 reef status along the whole Great Barrier Reef, Australia (GBR; 12-24
 degrees S). Four biotic groups with different trophic requirements,
 namely, the cover of macroalgae and the taxonomic richness of hard
 corals and phototrophic and heterotrophic octocorals, were predicted
 from water quality and spatial location. Water clarity and chlorophyll
 showed strong spatial patterns, with water clarity increasing more than
 threefold from inshore to offshore waters and chlorophyll decreasing
 approximately twofold from inshore to offshore and approximately twofold
 from south to north. Richness of hard corals and phototrophic octocorals
 declined with increasing turbidity and chlorophyll, whereas macroalgae
 and the richness of heterotrophic octocorals increased. Macroalgal cover
 experienced the largest water quality effects, increasing fivefold with
 decreasing water clarity and 1.4-fold with increasing chlorophyll. For
 each of the four biota, 45% of variation was predictable, with water
 quality effects accounting for 18-46% of that variation and spatial
 effects accounting for the remainder. Effects were consistent with the
 trophic requirements of the biota, suggesting that both macroalgal cover
 and coral biodiversity are partially controlled by energy supply
 limitation. Throughout the GBR, mean annual values of &gt;10 m Secchi disk
 depth (a measure of water clarity) and &lt;0.45 g/L chlorophyll were
 associated with low macroalgal cover and high coral richness, indicating
 these values to be potentially useful water quality guidelines. The
 models predict that on the 22.8% of GBR reefs where guideline values
 are currently exceeded, water quality improvement, e.g., by minimizing
 agricultural runoff, should reduce macroalgal cover on average by 39%
 and increase the richness of hard corals and phototrophic octocorals on
 average by 16% and 33%, respectively (all else being equal). Such
 guidelines may help focus efforts to implement effective pollution
 reduction and integrated coastal management policies for the GBR and
 other Indo-Pacific coral reefs.</t>
  </si>
  <si>
    <t>Large-scale observational study; measure coral diversity in relation to water quality, but don't directly measure nutrients (only chlorophyll and water clarity)</t>
  </si>
  <si>
    <t>Smith, L W
  and Wirshing, H H
  and Baker, A C
  and Birkeland, C</t>
  </si>
  <si>
    <t>PACIFIC SCIENCE</t>
  </si>
  <si>
    <t>Environmental versus genetic influences on growth rates of the corals Pocillopora eydouxi and Porites lobata (Anthozoa : Scleractinia)</t>
  </si>
  <si>
    <t>Reciprocal transplant experiments of the corals Pocillopora eydouxi
 Milne Edwards &amp; Haime and Porites lobata Dana were carried out for an
 18-month period from September 2004 to March 2006 between two back reef
 pools on Ofu Island, American Samoa, to test environmental versus
 genetic effects on skeletal growth rates. Skeletal growth of P. eydouxi
 showed environmental but not genetic effects, resulting in doubling of
 growth in Pool 300 compared with Pool 400. There were no environmental
 or genetic effects on skeletal growth of P. lobata. Pool 300 had more
 frequent and longer durations of elevated seawater temperatures than
 Pool 400, characteristics likely to decrease rather than increase
 skeletal growth. Pool 300 also had higher nutrient levels and flow
 velocities than Pool 400, characteristics that may increase skeletal
 growth. However, higher nutrient levels would be expected to increase
 skeletal growth in both species, but there was no difference between the
 pools in P. lobata growth. P. eydouxi is much more common in high-energy
 environments than P. lobata,; thus the higher flow velocities in Pool
 300 than in Pool 400 may have positively affected skeletal growth of P.
 eydouxi while not having a detectable effect on P. lobata. The greater
 skeletal growth of P. eydouxi in Pool 300 occurred despite the presence
 of clade D zooxanthellae in several source colonies in Pool 300, a
 genotype known to result in greater heat resistance but slower skeletal
 growth. Increased skeletal growth rates in higher water motion may
 provide P. eydouxi a competitive advantage in shallow, high-energy
 environments where competition for space is intense.</t>
  </si>
  <si>
    <t>In appendix</t>
  </si>
  <si>
    <t>18 months</t>
  </si>
  <si>
    <t>symbiont identity</t>
  </si>
  <si>
    <t>Reciprocal transplants between two sites. Sites differ in nutrient levels but also temperature and flow rate so likely difficult to tease these apart for meta-analysis</t>
  </si>
  <si>
    <t>Lapointe, Brian E
  and Brewton, Rachel A
  and Herren, Laura W
  and Porter, James W
  and Hu, Chuanmin</t>
  </si>
  <si>
    <t>Nitrogen enrichment, altered stoichiometry, and coral reef decline at Looe Key, Florida Keys, USA: a 3-decade study</t>
  </si>
  <si>
    <t>Increased loadings of nitrogen (N) from fertilizers, top soil, sewage,
 and atmospheric deposition are important drivers of eutrophication in
 coastal waters globally. Monitoring seawater and macroalgae can reveal
 long-term changes in N and phosphorus (P) availability and N:P
 stoichiometry that are critical to understanding the global crisis of
 coral reef decline. Analysis of a unique 3-decade data set for Looe Key
 reef, located offshore the lower Florida Keys, showed increased
 dissolved inorganic nitrogen (DIN), chlorophyll a, DIN:soluble reactive
 phosphorus (SRP) ratios, as well as higher tissue C:P and N:P ratios in
 macroalgae during the early 1990s. These data, combined with remote
 sensing and nutrient monitoring between the Everglades and Looe Key,
 indicated that the significant DIN enrichment between 1991 and 1995 at
 Looe Key coincided with increased Everglades runoff, which drains
 agricultural and urban areas extending north to Orlando, Florida. This
 resulted in increased P limitation of reef primary producers that can
 cause metabolic stress in stony corals. Outbreaks of stony coral
 disease, bleaching, and mortality between 1995 and 2000 followed DIN
 enrichment, algal blooms, and increased DIN:SRP ratios, suggesting that
 eutrophication interacted with other factors causing coral reef decline
 at Looe Key. Although water temperatures at Looe Key exceeded the 30.5
 degrees C bleaching threshold repeatedly over the 3-decade study, the
 three mass bleaching events occurred only when DIN:SRP ratios increased
 following heavy rainfall and increased Everglades runoff. Theseresults
 suggest that Everglades discharges, in conjunction with local nutrient
 sources, contributed to DIN enrichment, eutrophication, and increased
 N:P ratios at Looe Key, exacerbating P limitation, coral stress and
 decline. Improved management of water quality at the local and regional
 levels could moderate N inputs and maintain more balanced N:P
 stoichiometry, thereby reducing the risk of coral bleaching, disease,
 and mortality under the current level of temperature stress.</t>
  </si>
  <si>
    <t>0 - 2.5 uM, 0 - 1.5 uM, 0 - 3 uM, 0 - 0.4 uM</t>
  </si>
  <si>
    <t>Compared long-term nutrient data to coral cover; not taxonomically specific.</t>
  </si>
  <si>
    <t>Shilla, Dativa J
  and Mimura, Izumi
  and Takagi, Kimberly K
  and Tsuchiya, Makoto</t>
  </si>
  <si>
    <t>Galaxea, Journal of Coral Reef Studies</t>
  </si>
  <si>
    <t>Preliminary survey of the nutrient discharge characteristics of Okinawa Rivers, and their potential effects on inshore coral reefs</t>
  </si>
  <si>
    <t>Excess nutrient discharge from river has negative impacts on coral reef ecosystems. On Okinawa Island, the reefs that are particularly at risk from changes in nutrient levels are those in inshore regions, especially those close to river mouths. In this paper, we present the results of a preliminary survey of water quality and nutrient (ammonium, nitrate, and phosphate) data collected from river mouths on Okinawa Island in December 2009 and January 2010. The water quality results were correlated with human population density within the catchment and with previous reef-edge coral cover survey results for Okinawa Island. The water quality results showed that nutrient concentrations were above threshold limits for the healthy growth of corals. Elevated nutrient concentrations were recorded from most southern rivers and from some rivers in central and Motobu peninsular areas. Most northern rivers exhibited very low nutrient concentrations. The results imply that spatial variations in nutrient concentrations are mainly influenced by human activities within the catchment, as proven by strong positive correlations between inorganic nutrient concentrations and human population density. For southern and central rivers, nutrient concentrations were strongly correlated with coral cover. However, this relationship was not significant for northern rivers, indicating that apart from inorganic nutrients, other environmental stressors affect the health of the inshore coral reefs of Okinawa Island. The decline of the reef has been repeatedly noted during the last decade. It is likely that reef condition may deteriorate further as nutrient loads increase due to rapidly increasing land clearance for agriculture and coastal development. To monitor further developments in nutrient distribution from Okinawan rivers, to investigate the influence of these nutrients on coastal coral reefs, and to establish causal relationships, long-term investigations are strongly recommended.</t>
  </si>
  <si>
    <t>16.02 - 56.42, 56.37 - 231, 10.20 - 45.01, 4.09 - 31.40 μMol/L</t>
  </si>
  <si>
    <t>Compared reef-edge coral cover to nutrient levels. Coral survey also contained data on colony morphology, bleaching, and disease but cover is the only published metric. Not taxonomically specific.</t>
  </si>
  <si>
    <t>Huang, Y -C. A
  and Hsieh, H J
  and Huang, S -C.
  and Meng, P -J.
  and Chen, Y -S.
  and Keshavmurthy, S
  and Nozawa, Y
  and Chen, C A</t>
  </si>
  <si>
    <t>Nutrient enrichment caused by marine cage culture and its influence on subtropical coral communities in turbid waters</t>
  </si>
  <si>
    <t>The scale and intensity of marine cage culture have increased in the
 Asian-Pacific region, particularly in oligotrophic waters where coral
 reef organisms flourish. In this study, the influence of marine cage
 culture on subtropical coral communities in turbid waters was evaluated
 by measuring environmental parameters and benthic community compositions
 at Magongwan in the Penghu Islands, Taiwan. A canonical discriminant
 analysis of environmental parameters revealed that elevated levels of
 ammonium, nitrite, and chlorophyll a (chl a) released from the cages
 were the main pollution indicators that, in addition to sedimentation
 and turbidity, distinguished Impact Zone 1 (cage-culture zone) from the
 other 2 zones-Impact Zone 2 (800 m away from the cages) and the
 reference zone-in these turbid waters. Results of the canonical
 correlation analysis indicated that the coverage extents of macroalgae,
 sponges, and zoanthids were strongly correlated with levels of ammonium,
 nitrite, phosphate, chl a, and dissolved oxygen. Coral communities in
 Impact Zone 1 were mostly composed of stress-tolerant massive and
 submassive corals, but were lacking branching Acropora corals. In
 contrast, coral communities in the other zones, with high habitat
 complexity and species richness, were dominated by coral species with
 diverse morphologies, including branching Acropora coral communities.
 These results suggest that marine cage culture has been causing chronic
 nutrient enrichment in the surrounding waters at Magongwan, which may
 have resulted in a deterioration of suitable habitats for coral reef
 organisms. Nevertheless, intermediate levels of nutrients and
 particulate organic matter relative to the other zones might have been
 caused by the adjacent cage culture, resulting in the high coral
 coverage and diversity in the Impact Zone 2 in particular.</t>
  </si>
  <si>
    <t>0.33 - 5.63 uM; 0.70 - 6.03 uM; 0.03 - 0.40 uM; 0.05 - 0.71 uM</t>
  </si>
  <si>
    <t>Compared benthic cover in zones impacted by aquculture cages to nearby reference areas, measured nutrients at all sites</t>
  </si>
  <si>
    <t>Uthicke, S
  and Thompson, A
  and Schaffelke, B</t>
  </si>
  <si>
    <t>Effectiveness of benthic foraminiferal and coral assemblages as water quality indicators on inshore reefs of the Great Barrier Reef, Australia</t>
  </si>
  <si>
    <t>Although the debate about coral reef decline focuses on global disturbances (e.g., increasing temperatures and acidification), local stressors (nutrient runoff and overfishing) continue to affect reef health and resilience. The effectiveness of foraminiferal and hard-coral assemblages as indicators of changes in water quality was assessed on 27 inshore reefs along the Great Barrier Reef. Environmental variables (i.e., several water quality and sediment parameters) and the composition of both benthic foraminiferal and hard-coral assemblages differed significantly between four regions (Whitsunday, Burdekin, Fitzroy, and the Wet Tropics). Grain size and organic carbon and nitrogen content of sediments, and a composite water column parameter (based on turbidity and concentrations of particulate matter) explained a significant amount of variation in the data (tested by redundancy analyses) in both assemblages. Heterotrophic species of foraminifera were dominant in sediments with high organic content and in localities with low light availability, whereas symbiont-bearing mixotrophic species were dominant elsewhere. A similar suite of parameters explained 89% of the variation in the FORAM index (a Caribbean coral reef health indicator) and 61% in foraminiferal species richness. Coral richness was not related to environmental setting. Coral assemblages varied in response to environmental variables, but were strongly shaped by acute disturbances (e.g., cyclones, Acanthaster planci outbreaks, and bleaching), thus different coral assemblages may be found at sites with the same environmental conditions. Disturbances also affect foraminiferal assemblages, but they appeared to recover more rapidly than corals. Foraminiferal assemblages are effective bioindicators of turbidity/light regimes and organic enrichment of sediments on coral reefs.</t>
  </si>
  <si>
    <t>TDN, TDP, DOC, PN, PP</t>
  </si>
  <si>
    <t>Mainly focused on the utility of the FORAM index in the GBR, although also includes species-specific coral cover as compared to nutrient measurement</t>
  </si>
  <si>
    <t>Behzadi, S</t>
  </si>
  <si>
    <t>ASFA Monographs</t>
  </si>
  <si>
    <t>The identification of best location for rehabilitation of coral stock (Acropora spp.) in the Larak island</t>
  </si>
  <si>
    <t>Nutrients, organic matter and benthos communities of sea bed, health and growth of Staghorn corals (Acropora spp.) were investigated at two stations on the Lark Island from Jul.2012 to Feb.2013 seasonally. ANOVA test was used for the spatial and temporal variations in the studied between stations and seasons(95 percent confidence interval). Also,Principal Component Analysis (PCA) factor was used in order to identify the most important parameters influencing of coral growth. ANOVA test indicated difference between Biometrics new coral colonies at both the station and the old coral colonies in the West Island Station Lark in the summer and spring together with autumn and winter(P&lt;0.05), Although there was no significant difference between autumn and winter(P&gt;0.05). Salinity factor was similarity (P&gt;0.05), but the factor of temperature was difference in the summer with other at both stations in all seasons (p&lt;0.05). Diving observations indicated that adaptations of in the coral habitat at both stations is selected. In order to avoid of stress caused by fluctuations in temperature and salinity at both stations, Staghorn corals were distributed in the region away from the coastline. Also, these communities have chosen transverse expansion strategy a way to escape the stress of sea surface temperature fluctuations. Significant correlation was reported between temperature fluctuations and the development of the Lark island's coral bleaching. It also has been reported to the Persian Gulf corals are vulnerable to unusual changes in temperature and long term stress. Studied nutrients (nitrate, nitrite, phosphate and silicate) in front of Lark station had a higher amount of station of West Island.The results of nutrients (nitrate, nitrite, phosphate and silicate) did not show any difference in the previous studies in the larak coral ecosystems. Therefore, the probability of coral loses in front of Larak station, caused no recycling of materials, and increased accumulation of nutrients in the current situation. Benthos communities of bottom were differed (P&lt;0.05), but the density of these communities, there were no differed in the two stations in the same season(P&gt;0.05).The study of Gran size of seabed was showed the highest amount of sand in all seasons at both stations. Studies showed that, in the absence of environmental stress, the type of bottom sediments had as an important factor in the distribution and abundance of benthic organisms. Although coral life is not directly related to the richness of the seabed, but production in marine ecosystems directly and indirectly related to these communities, which is influential on the richness of these ecosystems. In studying Coral Watch method were concluded difference between indices used in seasons of summer and winter together, and with autumn and winter seasons (p&lt;0.05), although no differences was observed between autumn and winter(p&gt;0.05).The indices obtained in this study can be concluded the minimum stress during the period of the study was dominated ecosystems, also difference between summer and spring of this study could have been influenced by the effect of temperature on zooxanthella concentration. Two components were identified in this study using of principal component factor analysis to identification the most important parameters that influence the growth of corals. Also, the variability of each factor studied was different.Highest loading factor on the first component of turbidity, temperature and salinity, and the second component loading factor maximum nitrate, nitrite and phosphate are inversely associated with coral growth. According to consideration the ecological conditions were determined two area to rehabilitation stocks of Staghorn corals around the Lark Island by using ArcGis software.</t>
  </si>
  <si>
    <t>Shatters, Alycia</t>
  </si>
  <si>
    <t>Effects of St. Luice Estuarine Discharge Water and Thermal Stress on the Coral Montastraea Cavernosa</t>
  </si>
  <si>
    <t>Coral reef declines, particularly in coastal zones, have been linked to thermal stress and anthropogenic impacts on water quality. St. Lucie Reef near Stuart, Florida receives increased estuarine efflux as a result of watershed changes and management policies that have substantially altered historic, natural flows. This research used ambient and elevated temperatures (25¬∞C and 30¬∞C, respectively), and offshore versus St. Lucie Estuarine discharge water to investigate the individual and interactive effects of thermal and water quality stress on Montastraea cavernosa, a dominant scleractinian coral species at St. Lucie Reef. These goals were accomplished using ex-situ, factorial, experimental design that was supplemented with existing in-situ monitoring on St. Lucie Reef. Zooxanthellae density and chlorophyll content were evaluated to determine effects on the corals and their symbionts. Zooxanthellae populations were significantly affected by thermal stress. Significant interactions between temperature and water treatment were observed, suggesting that the impacts of discharge water may be supplanted when corals are exposed to thermal stress. In a supplement to the experiment, M. cavernosa colonies transplanted from Palm Beach to St. Lucie Reef demonstrated resilience despite exposure to more variable environmental conditions. Collaborative partnerships with multiple state agencies and local government offices facilitated data sharing to inform decision making for South Florida‚Äôs resource management strategies. Creating effective resource management is crucial for the conservation of coastal ecosystems impacted by land-based sources of pollution both locally and globally.</t>
  </si>
  <si>
    <t>Nitrate+nitrite, nitrate, phosphate</t>
  </si>
  <si>
    <t>2.87 uM; 2.31 um; 1.00 uM</t>
  </si>
  <si>
    <t>20 days</t>
  </si>
  <si>
    <t>chlorophyll</t>
  </si>
  <si>
    <t>Factorial experiment measuring effects of elevated temperature and inlet water vs. offshore water. Although inlet water nutrients were measured for Trial 2, likely not comparable since inlet water was also lower salinity (difficult to tease apart nutrient vs. salinity effects). Nutrients in offshore water not measured.</t>
  </si>
  <si>
    <t>Costa Jr, O S
  and Le√£o, Z M; A; N
  and Nimmo, M
  and Attrill, M J
  and Costa Jr, O S
  and Leao, ZMAN M
  and Costa, O S</t>
  </si>
  <si>
    <t>Hydrobiologia</t>
  </si>
  <si>
    <t>Nutrification impacts on coral reefs from northern Bahia, Brazil</t>
  </si>
  <si>
    <t>Coral reefs extend for 20 km along the north coast of the state of Bahia, Brazil. Over the last 15 years, this region has experienced an acceleration of generally unplanned urbanisation, with the irregular and indiscriminate use of septic tanks in urban centres contaminating the groundwater. This infiltration of nutrients and pathogens is facilitated by both the soil permeability and an accented hydraulic head, which eventually leads to the percolation of nutrient-rich groundwater seaward to the reefs. The groundwater nutrient concentrations (nitrate, nitrite, ammonia, phosphate and silicate) from Guarajuba beach (a highly urbanised area) are over 10 times higher than groundwater from Papa Gente beach, an area of low human occupation. The pH values of the groundwater samples also indicate the predominance of reducing conditions in Guarajuba, due to the high availability of organic matter and consequent bacterial activity. Additionally, faecal coliform data indicate domestic wastewater as the source of groundwater contamination. High densities of macroalgae and heterotrophic organisms on the impacted reefs, as well as higher concentrations of nutrients, evoke the effects of eutrophication on this coral reef ecosystem. These data suggest that the high availability of nutrients is affecting the trophic structure in the study area, especially in Guarajuba, with the increased turf and macroalgae growth reducing light penetration to the coral colonies, competing with them for space and inhibiting the settlement of new coral larvae.[PUBLICATION ABSTRACT]</t>
  </si>
  <si>
    <t>Nitrite, nitrate, ammonia, phosphate, silicate</t>
  </si>
  <si>
    <t>0.09 - 0.16 um; 1.68 - 8.03 um; 0.18 - 0.42 um; 8.22 - 11.21 um</t>
  </si>
  <si>
    <t>Compared benthic cover at high-nutrient and low-nutrient reef sites</t>
  </si>
  <si>
    <t>Erez, J
  and Iluz, D
  and Zakai, D
  and Silverman, J
  and Lazar, B</t>
  </si>
  <si>
    <t>Eutrophication processes in the Gulf of Eilat (Aqaba), Red-Sea, and their effects on the coral reef ecosystem</t>
  </si>
  <si>
    <t>In the past few years (since 1998) an on going eutrophication process has been observed in the Northern Gulf of Eilat. Nutrient levels have increased both in the deep and in the coastal waters. In parallel, the phytoplankton productivity in the open sea has increased by a factor of 3 from 100 to 300 gCm-2y-1. The main source of these nutrients is caged fish farms moored near the North Beach, which over the past 5 years have released more then 300 tons N annually. Surface circulation transports part of the nutrient-algae rich surface water along the Israeli coast, where they have been detected during the stratified period near the coral reef in the Nature Reserve. The bulk of the nutrients released from the fish cages are taken up by phytoplankton and increase the productivity of the pelagic ecosystem. Phytoplankton sinking and zooplankton grazing transport these nutrients to the deep water, below the thermocline where we observed a 50% increase in nitrate and phosphate concentrations relative to the previous decade. During the winter, vertical mixing brings these nutrients to the photic zone where massive blooms of benthic algae are observed in the coastal zone. These blooms are often associated with high coral mortality and have reduced live coral cover by 50% in the winter of 2000. Calcification rates of the reef ecosystem have decreased by a factor of 3--4 compared to earlier measurements in 1989--1991 while the photosynthesis to respiration ratio have increased from 1.0 to values higher then 1.5. These observations demonstrate the detrimental effects of anthropogenic nutrient enrichment on coral reefs.</t>
  </si>
  <si>
    <t>SanDiegoMcGlone, M L
  and Villanoy, C L
  and Alino, P M</t>
  </si>
  <si>
    <t>Puerto Galera Bay is a coastal lagoon with a variety of marine habitats
 and high species diversity. It is an area in the Philippines where the
 growing influence of human activities is affecting the quality of its
 marine resources. This study examined the distribution and behaviour of
 nutrients and the physical hydrography of Puerto Galera Bay and
 determined how its physico-chemical nature affected the condition of
 biotic components in the bay. The relative importance of the nitrogen
 and phosphorus signals were used as indicators to implicate the
 influence of sewage and run-off into the bay. A nutrient pool
 accumulated in the bay as a result of low flushing rates. The
 interaction of hydrodynamic forcing with the biota have implications on
 the phytoplankton production and coral communities in the area.</t>
  </si>
  <si>
    <t>Ammonia, nitrite, nitrate, phosphate</t>
  </si>
  <si>
    <t>Measured phytoplankton Chl a as correlated to nutrient levels, but did not measure coral health metrics, so exclude</t>
  </si>
  <si>
    <t>Mantelatto, Marcelo Checoli
  and de Oliveira, Anderson Eduardo Silva
  and Menegola, Carla
  and Casares, Fernanda Araujo
  and Creed, Joel Christopher</t>
  </si>
  <si>
    <t>Depth and grazing intensity are the main drivers of subtidal hardground benthic community structure on tropical south Atlantic reefs</t>
  </si>
  <si>
    <t>Marine hardground bottom (subtidal) benthic (sessile) communities (HBBC)
 are subjected to various biotic, abiotic, and anthropogenic factors that
 can vary over space and time and interact with one another. To evaluate
 the main drivers of the structure of HBBC in a large tropical bay in the
 southwest Atlantic (Ilha Grande Bay, Brazil), a total of 98 HBBC were
 sampled using visually estimated quadrats. Ten variables (depth, grazing
 intensity, irradiance, temperature, salinity, dissolved oxygen,
 nutrients (nitrite, nitrate, and phosphate), and chlorophyll a
 concentrations) were also measured. A total of 74 main space-occupying
 taxon/functional groups were recorded which fell into six major HBBC
 groups. These were organized by depth/irradiance and grazing intensities
 which explained part of the HBBC variation: (a) Communities dominated by
 zoantharians occurred in the shallow, highest irradiance sites; (b)
 foliose and erect algae were inversely related to depth and grazing
 intensity; (c) crustose coralline algae dominated at greater depths
 and/or under higher grazing intensity; (d) zooxanthellate corals were
 associated with shallower and heterotrophic invertebrates with deeper
 stations; (e) photosynthetically efficient algae were associated with
 deeper stations, with more encrusting forms under higher grazing
 intensities; and (f) multi-species turf-forming algae were ubiquitous
 (did not present association with any of the measured variables). As
 communities' components and main structuring factors were similar to
 those found in coral reefs, these communities represent compatible
 receptor habitats for poleward escape, migration, and range extension
 under the present global warming scenario.</t>
  </si>
  <si>
    <t>0.26 - 3.09 umol/L; 0 - 2.68 umol/L; 0.07 - 1.01 umol/L</t>
  </si>
  <si>
    <t>Measured benthic composition along with many abiotic variables; no raw nutrient data per site although may be in supplemental</t>
  </si>
  <si>
    <t>Blanckaert, Alice C A
  and Reef, Ruth
  and Pandolfi, John M
  and Lovelock, Catherine E</t>
  </si>
  <si>
    <t>Variation in the elemental stoichiometry of the coral-zooxanthellae symbiosis</t>
  </si>
  <si>
    <t>Organismal elemental stoichiometry is important at all scales of
 ecological interactions, particularly in symbiosis. Symbiotic
 partnerships are found extensively in corals, where coral hosts and
 their photosynthetic dinoflagellate partners trade essential nutrients.
 Using an ecological stoichiometry framework, we assessed variations in
 carbon (C), nitrogen (N), and phosphorus (P) concentrations in coral
 hosts and symbiotic zooxanthellae. Our aim was to assess whether corals
 and zooxanthellae differ in the stoichiometry of C, N and P, which may
 indicate that corals regulate their symbionts by restricting their
 access to nutrients. We also investigated the influence of biological
 and environmental factors on the elemental stoichiometry of
 coral-zooxanthellae symbiosis. Analysing field data from four locations
 on the Great Barrier Reef using boosted regression tree models, we
 observed that C:P and N:P ratios are significantly higher in
 zooxanthellae than in their coral hosts, suggesting P limitation for
 zooxanthellae, although the degree of P or N limitation in zooxanthellae
 varied among coral taxa. Coral taxonomy was also a significant driver of
 coral-zooxanthellae stoichiometry variations at the species level.
 Geographical location had a small influence on the variations in
 stoichiometry. Our analyses suggest that coral species may
 differentially control the access of zooxanthellae to nutrients which
 may lead to variation in reef coral responses to nutrient enrichment.</t>
  </si>
  <si>
    <t>Paper on nutrient stoichiometry in corals (physiology) rather than environmental nutrient levels, exclude</t>
  </si>
  <si>
    <t>Martinez-Escobar, Daniel F
  and Mallela, Jennie</t>
  </si>
  <si>
    <t>SCIENCE OF THE TOTAL ENVIRONMENT</t>
  </si>
  <si>
    <t>Assessing the impacts of phosphate mining on coral reef communities and reef development</t>
  </si>
  <si>
    <t>Phosphate mining activities on Christmas Island began in the late 1800's
 providing a unique, long-term case study in which to assess the impacts
 of mining on coral reef development. Watershed modelling was used to
 identify potential ``hotspots{''} of mining runoff on to adjacent reefs.
 Pollution hotspots were also confirmed by analysis of reef sediment.
 Phosphate rich mining runoff flowed from local watersheds onto nearshore
 coral reefs with levels of up to 54,000 mg/kg of total phosphate
 recorded in reef sediment at the Dryers reef site adjacent to the main
 phosphate storage facility. Using this combination of watershed
 modelling and in-situ sediment contamination data we identified six
 coral reef sites along an environmental impact gradient. In-situ benthic
 transects were paired with a new rubble-encruster method enabling the
 analysis to combine large scale transect information alongside
 fine-scale data on epibenthic and encruster assemblages. Results
 demonstrate that phosphate rich sediment loading negatively impacted
 coral reef building communities, in particular, branching corals and
 calcareous encrusting organisms, critical to the future survival of
 coral reef ecosystems. These findings highlight the importance of
 curtailing runoff and pollution from catchment based mining activities
 and protecting reefs for the future. (C) 2019 Elsevier B.V. All rights
 reserved.</t>
  </si>
  <si>
    <t>Sediment total phosphorus</t>
  </si>
  <si>
    <t>230 - 54000 mg/kg</t>
  </si>
  <si>
    <t>Measured coral cover along a phosphorous pollution gradient - sediment nutrient measure so may not be comparable</t>
  </si>
  <si>
    <t>Lal, Ronal
  and Kininmonth, Stuart
  and N'Yeurt, Antoine D R
  and Riley, Ralph H
  and Rico, Ciro
  and N‚ÄôYeurt, Antoine D R</t>
  </si>
  <si>
    <t>Ecology and Evolution</t>
  </si>
  <si>
    <t>The effects of a stressed inshore urban reef on coral recruitment in Suva Harbour, Fiji</t>
  </si>
  <si>
    <t>A relic inshore reef ecosystem adjacent to the Fijian capital of Suva
 and another remote inshore reef were monitored monthly from July 2014 to
 July 2015 for coral recruitment, sedimentation rates, coral cover,
 temperature, and light intensity. Despite a major sewage spill in Suva
 Harbour in December 2014, the municipal inshore site exposed to constant
 anthropogenic activity, recorded no significant differences in coral
 spat abundance (except for the family Poritidae) on artificial substrata
 compared to the remote inshore site. Total yearly spat abundance was 106
 on municipal reef and 132 on remote reef, while average daily sediment
 trap collection rates (g cm(2)/day) were significantly higher in the
 municipal site for the entire duration of monitoring. Total annual
 particulate organic matter content in sediment was also significantly
 higher in the municipal site (107.51 g cm(2)), compared to the remote
 site (43.37 g cm(2)). Mean light intensity was significantly lower for
 the municipal site (69.81 lum/ft(2)) compared to the remote site (239.26
 lum/ft(2)), with Photosynthetically Active Radiation also lower for the
 former (800-1,066.66 mu mol m(-2) s(-1)) compared to the latter
 (3,266.66-3,600 mu mol m(-2) s(-1)). The lack of significant differences
 in coral spat recruitment rates suggests that settling larvae may be
 unable to distinguish between sub-optimal and optimal sites probably as
 a consequence of interference with coral settlement cues arising from
 anthropogenic development.</t>
  </si>
  <si>
    <t>field,observational</t>
  </si>
  <si>
    <t>Sediment POM</t>
  </si>
  <si>
    <t>0 - 4 g</t>
  </si>
  <si>
    <t>Measured recruiment and coral cover at inshore vs offshore reef sites; coral identified to species, but only measured sediment POM in terms of nutrient exposure so may not be comparable</t>
  </si>
  <si>
    <t>Pham, The Thu
  and Chu, Van Thuoc
  and Bui, Thi Viet Ha
  and Nguyen, Thanh Thuy
  and Tran, Quang Huy
  and Cung, Thi Ngoc Mai
  and Bouvier, Corinne
  and Brune, Justine
  and Villeger, Sebastien
  and Bouvier, Thierry
  and Bettarel, Yvan</t>
  </si>
  <si>
    <t>AQUATIC MICROBIAL ECOLOGY</t>
  </si>
  <si>
    <t>Coral-associated viruses and bacteria in the Ha Long Bay, Vietnam</t>
  </si>
  <si>
    <t>Viruses inhabiting the surface mucus layer of scleractinian corals have
 received little ecological attention so far. Yet they have recently been
 shown to be highly abundant and could even play a pivotal role in coral
 health. A fundamental aspect that remains unresolved is whether their
 abundance and diversity change with the trophic state of their
 environment. The present study examined the variability in the abundance
 of viral and bacterial epibionts on 13 coral species collected from 2
 different sites in the Ha Long Bay, Vietnam: one station heavily
 affected by anthropogenic activity (Cat Ba Island) and one protected
 offshore station (Long Chau Island). In general, viral abundance was
 significantly higher in coral mucus (mean = 10.6 +/- 2.0 x 10(7)
 virus-like particles ml(-1)) than in the surrounding water (5.2 +/- 1.3
 x 10(7) virus-like particles ml(-1)). Concomitantly, the abundance and
 community diversity (inferred from phylogenetic and morphological
 analyses) of their mucosal bacterial hosts strongly differed from their
 planktonic counterparts. Surprisingly, despite large differences in
 water quality and nutrient concentrations between Cat Ba and Long Chau,
 there were no significant differences in the concentrations of epibiotic
 viruses and bacteria measured in the only 2 coral species (i.e. Pavona
 decussata and Lobophyllia flabelliformis) that were common at both
 sites. The ability of corals to shed bacteria to compensate for their
 fast growth in nutrient-rich mucus is questioned here.</t>
  </si>
  <si>
    <t>observational,bacteria</t>
  </si>
  <si>
    <t>30.7 - 39.3 ug/L; 3.7 - 7.9 ug/L; 67.5 - 166.7 ug/L; 13.6 - 20.2 ug/L</t>
  </si>
  <si>
    <t>viral composition</t>
  </si>
  <si>
    <t>bacterial composition</t>
  </si>
  <si>
    <t>Studied viral &amp; bacterial communities in coral mucus; not a health metric so exclude</t>
  </si>
  <si>
    <t>Huang, Che-Chung
  and Hung, Tsu-Chang
  and Fan, Kuang-Lung</t>
  </si>
  <si>
    <t>Acta Oceanographica Taiwanica</t>
  </si>
  <si>
    <t>Nonbiological factors associating with coral bleaching events in the shallow water near the outlet of the third nuclear power plant in southern Taiwan.</t>
  </si>
  <si>
    <t>The study investigates nonbiological factors associated with coral bleaching such as nearshore ocean currents, physical and chemical properties of sea water (temperature, salinity, pH, dissolved oxygen, biochemical oxygen demand, total oils and greases, heavy metals, nutrients, chlorophyll a), and biological parameters including primary productivity and coral growth. In general, the sea water quality, except the temperature, sampled along the shallow bay meets the marine water criteria set by the Taiwan Environmental Protection Administration. In summer, the temperature of the 3 m surface water layer near the outlet usually exceeds 30 degree C. The growth rate of corals in four marked colonies in the shallow bay decreased gradually during the period from July 1987 to October 1988. However, since the cooling water intake-discharge rate increased by 10% in May 1989, the decrease was less after the Summer of 1989.</t>
  </si>
  <si>
    <t>Morelock, J
  and Ramirez, W
  and Bruckner, A
  and Carlo, M</t>
  </si>
  <si>
    <t>Status of coral reefs southwest Puerto Rico.</t>
  </si>
  <si>
    <t>Assessments of coral reefs off the west and south coasts of Puerto Rico, between Mayaguez and Ponce, were conducted to determine the status and trends of important reef-building species. Species composition, abundance and cover of stony corals were determined from photoquadrants placed along transects that followed depth contours. Coral cover exhibited an accelerating decline over the 20-year study with the most notable changes occurring on nearshore reefs affected by coastal runoff, nutrient input or river discharge.</t>
  </si>
  <si>
    <t>Coral cover estimated via surveyed; nutrient levels discussed but not directly measured.</t>
  </si>
  <si>
    <t>Plass-Johnson, Jeremiah G
  and Heiden, Jasmin P
  and Abu, Nur
  and Lukman, Muhammad
  and Teichberg, Mirta</t>
  </si>
  <si>
    <t>Experimental analysis of the effects of consumer exclusion on recruitment and succession of a coral reef system along a water quality gradient in the Spermonde Archipelago, Indonesia</t>
  </si>
  <si>
    <t>The composition of coral reef benthic communities is strongly affected
 by variation in water quality and consumer abundance and composition.
 This is particularly evident in highly populated coastal regions where
 humans depend on coral reef resources and where terrestrial run-off can
 change the chemical composition of the water. We tested the effects of
 grazing pressure and ambient water conditions along an established
 eutrophication gradient on the recruitment and successional development
 of benthic communities of the Spermonde Archipelago, Indonesia, through
 caging experiments with settlement tiles. Within 1 month, benthic
 community composition of the closest reef to land, near the city of
 Makassar, was significantly different from other sites further offshore,
 driven primarily by differences in recruitment of invertebrates or turf
 algae. In contrast to other caging experiments, consumer exclusion had
 no effect after 3 months, suggesting that larger, mobile consumers had
 little effect on the benthic communities of these reefs at all sites.
 Despite conditions that usually favour macroalgal development, this
 group was rarely observed on recruitment tiles even after 4 months of
 consumer exclusion. Furthermore, tiles from both the caged and open
 treatments retained high proportions of open space indicating the
 possible role of small-sized or non-fish consumers that were not
 excluded from the experiment. These results indicate that, unlike many
 other studies, benthic consumers in the Spermonde Archipelago had little
 effect on the recruitment and early succession of the reef habitat and
 that unexamined biota such as mesograzers may be significant in degraded
 systems.</t>
  </si>
  <si>
    <t>Ammonium, nitrate, nitrite, phosphorus, DOC</t>
  </si>
  <si>
    <t>0.05 - 0.22 uM, 0.18 - 0.60 uM, 0.08 - 0.11 uM, 78.46 - 122.09 uM</t>
  </si>
  <si>
    <t>Observational study using surveys and settlement tiles along a nutrient gradient, + experimental study on predator exclusion. No taxonomic specificity so likely exclude</t>
  </si>
  <si>
    <t>Rothig, Till
  and Bravo, Henrique
  and Corley, Alison
  and Prigge, Tracey-Leigh
  and Chung, Arthur
  and Yu, Vriko
  and McIlroy, Shelby E
  and Bulling, Mark
  and Sweet, Michael
  and Baker, David M</t>
  </si>
  <si>
    <t>Environmental flexibility in Oulastrea crispata in a highly urbanised environment: a microbial perspective</t>
  </si>
  <si>
    <t>Increasing temperatures on a global scale and locally deteriorating
 water quality affect coral distribution and health. Mechanisms that
 convey environmental robustness are poorly understood and have been
 attributed to the coral host, algal symbionts, and prokaryotic
 associates. Flexibility of the host's (bacterial) microbiome has been
 suggested to contribute to environmental robustness, but the underlying
 mechanisms are unclear. We therefore utilised the vastly contrasting
 water quality gradient present along Hong Kong's highly urbanised
 coastline to explore whether flexibility in the microbiome of Oulastrea
 crispata relates to spatial variations in temperature, salinity,
 dissolved oxygen, pH, nitrate, nitrite, ammonia, total nitrogen,
 phosphorus, turbidity, and chlorophyll a. We identified differences in
 the coral microbiomes between sites, but the measured environmental
 variables only explained 23% of the variation suggesting other factors
 are contributing substantially. The observed structural complexity of
 the microbiome (based on alpha diversity indices) appears to be
 relatively conserved across the environmental gradient even at sites
 where no other hard coral can survive. Therefore, we conclude that, at
 least in O. crispata, flexibility in the microbiome does not appear to
 underpin the robustness of this broadly distributed coral.</t>
  </si>
  <si>
    <t>Nitrate, nitrite, phosphorus, ammonia</t>
  </si>
  <si>
    <t>0 - 6.29 umol, 0 - 2.02 umol, 0 - 1.29 umol, 0 - 5.34 umol</t>
  </si>
  <si>
    <t>Studied microbiome diversity as correlated with abiotic factors; not a health metric so exclude</t>
  </si>
  <si>
    <t>Baum, Gunilla
  and Januar, Hedi I
  and Ferse, Sebastian C A
  and Kunzmann, Andreas</t>
  </si>
  <si>
    <t>Local and Regional Impacts of Pollution on Coral Reefs along the Thousand Islands North of the Megacity Jakarta, Indonesia</t>
  </si>
  <si>
    <t>Worldwide, coral reefs are challenged by multiple stressors due to growing urbanization, industrialization and coastal development. Coral reefs along the Thousand Islands off Jakarta, one of the largest megacities worldwide, have degraded dramatically over recent decades. The shift and decline in coral cover and composition has been extensively studied with a focus on large-scale gradients (i.e. regional drivers), however special focus on local drivers in shaping spatial community composition is still lacking. Here, the spatial impact of anthropogenic stressors on local and regional scales on coral reefs north of Jakarta was investigated. Results indicate that the direct impact of Jakarta is mainly restricted to inshore reefs, separating reefs in Jakarta Bay from reefs along the Thousand Islands further north. A spatial patchwork of differentially degraded reefs is present along the islands as a result of localized anthropogenic effects rather than regional gradients. Pollution is the main anthropogenic stressor, with over 80% of variation in benthic community composition driven by sedimentation rate, NO2, PO4 and Chlorophyll a. Thus, the spatial structure of reefs is directly related to intense anthropogenic pressure from local as well as regional sources. Therefore, improved spatial management that accounts for both local and regional stressors is needed for effective marine conservation. PMID:26378910</t>
  </si>
  <si>
    <t>Nitrate, nitrite, phosphate, ammonia</t>
  </si>
  <si>
    <t>0.1 - 1.1 uM/L, 0 - 0.5 uM/L, 0 - 7 uM/L, 0 - 14 uM/L</t>
  </si>
  <si>
    <t>Community study looking at benthic cover along a nutrification gradient, some genus-level classification but no species-level</t>
  </si>
  <si>
    <t>Davies, P S</t>
  </si>
  <si>
    <t>A rapid method for assessing growth rates of corals in relation to water pollution.</t>
  </si>
  <si>
    <t>The rates of growth of small pieces (nubbins) of the branching coral Porites porites and of cores taken from the massive coral Montastrea annularis were measured on a gradient of eutrophication in Barbados. Growth rate was determined using the buoyant weighing technique. This enabled growth to be measured after only 3 days in Porites and 7 days in Montastrea . Porites showed no difference in growth rate associated with elevated nitrite/nitrate or phosphate levels, whilst the growth of M. annularis was significantly reduced. These experiments suggest that the buoyant weighing technique is suitable for further development as a bioassay for coral reefs subjected to environmental pollution, although the coral species used may have to be chosen with care.</t>
  </si>
  <si>
    <t>0.74 - 4.92 ug/L, 0.05 - 0.17 ug/L</t>
  </si>
  <si>
    <t xml:space="preserve">growth </t>
  </si>
  <si>
    <t xml:space="preserve">Coral nubbin transplant experiment; purpose was mainly method assessment but may be relevant </t>
  </si>
  <si>
    <t>Qin, Zhenjun
  and Yu, Kefu
  and Liang, Yanting
  and Chen, Biao
  and Huang, Xueyong</t>
  </si>
  <si>
    <t>Latitudinal variation in reef coral tissue thickness in the South China Sea: Potential linkage with coral tolerance to environmental stress</t>
  </si>
  <si>
    <t>Coral tissue thickness (CTT) is an effective indicator of the
 adaptability of corals to environmental stress, but the relationships
 between the spatial and intergeneric variation of coral tissue across
 latitudes and tolerance to environmental stress are not well understood.
 To investigate this, the CTT of 768 specimens of 10 typical coral genera
 and surrounding seawater parameters were measured in six coral reef
 regions (CRRs) across the 9-22 degrees N latitudes in the South China
 Sea (SCS). Results showed significant differences in CH' between
 different genera of corals and CRRs. CTTs were significantly higher in
 the northern SCS than in the southern SCS. There was also notable
 intergeneric variation, with the abundance of branching Acropora and
 foliaceous Pavona being significantly lower than that of massive
 Porites, Galaxea, Favia, Favites, Hydnophora, Platygyra, and encrusting
 Montipora, Psammocora across these CRRs. Redundancy analysis showed that
 dissolved inorganic nitrogen (DIN), soluble reactive phosphorus (SRP),
 sea surface temperature (SST), turbidity, and transparency were the main
 factors affecting CTT. Overall CTT, irrespective of genus, was
 significantly positively correlated with DIN, SRP, and latitude, but was
 significantly negatively correlated with transparency and SST. Further
 analysis suggested that corals in the southern SCS are mainly threatened
 by thermal stress, whereas in the northern SCS, corals have often
 suffered from destructive anthropogenic disturbance. Although seawater
 conditions were normal during on-site investigation, a large number of
 branching corals (e.g., Acropora corals) have been lost in the last
 several decades due to destructive human activity. In contrast, massive
 and encrusting corals may have higher energy reserves and
 photo-protective capacities due to their thicker tissues, and
 consequently have higher tolerance to environmental stress. Therefore,
 the coral communities of the SCS have gradually been transformed from
 branching corals to massive/encrusting corals. (C) 2019 Elsevier B.V.
 All rights reserved.</t>
  </si>
  <si>
    <t>Measured tissue thickness as correlated to environmental factors, but only report DIN/SRP as correlations, not as raw data</t>
  </si>
  <si>
    <t>Adjeroud, M
  and Fernandez, J M
  and Carroll, A G
  and Harrison, P L
  and Penin, L</t>
  </si>
  <si>
    <t>Spatial patterns and recruitment processes of coral assemblages among contrasting environmental conditions in the southwestern lagoon of New Caledonia</t>
  </si>
  <si>
    <t>We investigated the spatial distribution of adult and juvenile coral
 assemblages in the southwestern lagoon of New Caledonia, from disturbed
 fringing reefs within bays, to oceanic barrier reefs. Generic richness,
 abundance, and percent cover were highly variable at this scale, but no
 clear cross-shelf gradient was found. Rather, community composition was
 more related to reef biotopes. Correlations and canonical correspondence
 analyses revealed that composition and abundance of coral assemblages
 were related to substrate types (cover of turf algae and cover of
 encrusting coralline algae), but not to water quality or metal
 concentrations in sediments. We found a strong relationship between
 juvenile and adult distribution for all dominant genera, which suggests
 that recruitment processes are also a major factor structuring these
 populations. The densities of juveniles and their proportion in the
 coral assemblages were relatively low, which implies that replenishment
 capacities and potential for recovery are probably limited for these
 reefs. (C) 2010 Elsevier Ltd. All rights reserved.</t>
  </si>
  <si>
    <t>Ammonium, nitrate, phosphate, silicate</t>
  </si>
  <si>
    <t>0.143 - 0.331 uM, 0.014 - 0.333 uM, 0.36 - 0.164 uM, 1.38 - 6.27 uM</t>
  </si>
  <si>
    <t>Mainly looking at demography at different reef sites; measured nutrients but probably exclude</t>
  </si>
  <si>
    <t>Nagelkerken, I</t>
  </si>
  <si>
    <t>Revista de Biolog√≠a Tropical</t>
  </si>
  <si>
    <t>Relationship between anthropogenic impacts and bleaching-associated tissue mortality of corals in Cura√ßao (Netherlands Antilles)</t>
  </si>
  <si>
    <t>Chronic anthropogenic impacts can have a negative effect on coral health and on coral energy budgets needed for regeneration of lesions. In the present study, the degree of bleaching and bleaching-related tissue mor-tality was estimated for eight abundant coral species in Cura√ßao, at the onset of a massive Caribbean bleaching event in 1995, and three months afterwards. To study the possible effects of anthropogenic disturbances, the study was done at four unpolluted control sites, two polluted sites (sedimentation, sewage), and four sites at the mouth of lagoons with outflow of nutrient-rich, warm and turbid seawater. No pattern of an overall difference in bleaching between impacted and control sites was found for the degree of bleaching. However, the percentage of corals showing bleaching-related tissue mortality was higher at the impacted sites than at the control sites for the total number of corals and for corals with &lt; 50% of their surface area bleached. Highest and most significant values of tissue mortality were found at a reef site experiencing chronic pollution by raw sewage. Data suggests that unfavourable conditions caused by anthropogenic influences, such as increased sedimentation, eutrophication and seawater temperature, have an additional negative effect on the tissue survival of coral colonies during bleaching episodes.</t>
  </si>
  <si>
    <t>Compare bleaching and partial mortality to presence of stressors (incl. eutrophication), but stressors are only described qualitatively, so exclude</t>
  </si>
  <si>
    <t>Allard, Patrick</t>
  </si>
  <si>
    <t>Changes in coral community structure in Barbados : effects of eutrophication and reduced grazing pressure</t>
  </si>
  <si>
    <t>Multivariate ordination techniques were used to characterize the direction and magnitude of coral community changes on west coast reefs in Barbados between 1982 and 1992, and to relate these changes to coastal eutrophication and variation in Diadema antillarum densities (grazing pressure). D. antillarum densities were substantially lower in 1992 than in 1982, reflecting the 1983 mass mortality event. Reductions in urchin density were greater on less eutrophic reefs than eutrophic reefs. Cover by macrophytic algae increased, cover by crustose coralline algae decreased, and the number of coral species decreased between 1982 and 1992. With the notable exception of the most eutrophic reef, coral cover decreased over the 10 year period. Changes in algal cover across reefs between 1982 and 1992 were strongly correlated with decreases in D. antillarum densities, and were therefore typically greater on less eutrophic reefs, indicating that reduced grazing pressure has more strongly influenced algal cover changes than prevailing eutrophication levels. Coral species composition changed at all sites between 1982 and 1992, and except at the most eutrophic site, the direction of change was directly related to reduced D. antillarum densities and associated algal cover changes. Temporal change at the most eutrophic site was best explained by the prevailing high level of eutrophication, and resulted primarily from a substantial increase in the cover of one species, Porites porites. The decrease in coral cover that occurred on most of the study reefs in the face of the increasing cover by macrophytic algae was typically accompanied by an increase in the relative abundance of Type 1 (high recruitment, high natural juvenile mortality) to Type 2 (low recruitment, low natural juvenile mortality) corals.</t>
  </si>
  <si>
    <t>Reactive phosphate, nitrate, nitrite</t>
  </si>
  <si>
    <t>0.06 - 0.21 ug/L, 0.36 - 4.42 ug/L</t>
  </si>
  <si>
    <t>Measured nutrient concentrations as correlated to coral cover &amp; diversity</t>
  </si>
  <si>
    <t>Effects of eutrophication on reef-building corals. 2. Structure of scleractinian coral communities on fringing reefs, Barbados, West Indies.</t>
  </si>
  <si>
    <t>Seven fringing reef complexes were chosen along the leeward coast (west) of Barbados to study the effects of eutrophication processes upon the scleractinian coral assemblages. In general, species diversity was most sensitive in delineating among-reef, and among-zone, differences, which were attributed to intensification of eutrophication processes. It is suggested that sediment rejection abilities, combined with feeding and reproductive strategies, are the primary biological processes of scleractinian corals through which eutrophication processes directly and/or indirectly affect the structure of coral communities.</t>
  </si>
  <si>
    <t>Study cover &amp; diversity along a eutrophication gradient, but nutrients only reported as correlation coefficients, not raw data. May be in 1985 paper by the same authors</t>
  </si>
  <si>
    <t>Gregg, Toni Makaniokekai Kamai</t>
  </si>
  <si>
    <t>Effects of water quality and coral community structure on the prevalence and severity of coral diseases and afflictions on Hawai'i Island</t>
  </si>
  <si>
    <t>This study examined the effects of water quality and coral community structure on the prevalence and severity of two coral diseases, growth anomaly (GA) and coral tissue loss (TL) at five sites surrounding Hawai'i Island. The prevalence and severity of GA and TL varied significantly among the five sites surveyed but overall much lower than other global sites. The difference in disease levels among sites was expected as the sites represented a wide range of Hawai'i Island coral reef environments and corals are known to exhibit species-specific susceptibility to these diseases. Our analyses identified seven individual factors (coral colony size, colony density, species diversity, depth, temperature, salinity, and the concentration of ammonium) that were significantly correlated with the prevalence and/or severity of GA and/or TL among specific species and sites surveyed. Overall prevalence of GA among all sites increased with colony size. However, at each site, different factors significantly correlated to GA levels. At Kailua, colony size, colony density, and species diversity correlated with the prevalence of GA but not with the severity. At Ka'≈´p≈´lehu, depth correlated the prevalence and severity of GA. At Richardson's Beach Park, colony size and species diversity correlated with the prevalence and severity of GA. At Wai'≈çpae, temperature correlated with prevalence and severity of GA. On the other hand, the overall prevalence and severity of TL among all sites correlated with colony size, species diversity, depth, and ammonium concentration. However, different factors were significantly correlated with TL levels at each individual site. At Kailua, colony density was the only factor to correlate with the prevalence and severity of TL. At Kaloko, the severity of TL correlated with temperature, salinity, and ammonium concentration. At Ka'≈´p≈´lehu, colony size correlated with only TL prevalence; while at Wai'≈çpae, none of the environmental and ecological factors correlated to either the prevalence or severity of TL. Overall, the sites surveyed for this study have low levels of disease prevalence and severity of GA and TL. The correlative factors identified from this present study may change in the future if coral disease prevalence and severity increases. Therefore, it is important for comprehensive epizootiological studies to be conducted in Hawai'i in order to identify and mitigate key correlative factors that increase disease susceptibility before detrimental outbreaks and mortality occur. This study is the first to perform a complex quantitative investigation of the relationships among coral disease levels of GA and TL and environmental and ecological factors on Hawai'i Island. We hope this work will provide a framework for future studies and improve the understanding of coral health dynamics in Hawai'i.</t>
  </si>
  <si>
    <t>Nitrate, nitrite, ammonium, DON, DOC</t>
  </si>
  <si>
    <t>0.4 - 2 umol/L, 0.5 - 9 umol/L, 0 - 106 umol/L, 9 - 185 umol/L</t>
  </si>
  <si>
    <t>tissue loss disease</t>
  </si>
  <si>
    <t>Measured nutrient concentrations as correlated to disease</t>
  </si>
  <si>
    <t>Kaczmarsky, L
  and Richardson, L L</t>
  </si>
  <si>
    <t>Do elevated nutrients and organic carbon on Philippine reefs increase the prevalence of coral disease?</t>
  </si>
  <si>
    <t>Characterizations of Philippine coral diseases are very limited. The two
 most common, ulcerative white spot disease (UWS) and massive Porites
 growth anomalies (MPGA), target the genus Porites, a dominant
 reef-building genus. This is the first investigation in the Philippines
 to detect positive correlations between coral disease, nutrient levels,
 and organic carbon. A total of 5,843 Porites colonies were examined.
 Water and sediment samples were collected for analyses of nutrients
 (total nitrogen and phosphorus) and total organic carbon at 15 sites
 along a 40.5 km disease gradient, which was previously shown to
 positively correlate with human population levels. Results suggest that
 outbreaks of UWS and MPGAs are driven by elevated nutrient and organic
 carbon levels. Although the variables analyzed could be proxies for
 other causative agents (e.g., high sediment levels), the results provide
 quantitative evidence linking relatively higher coral disease prevalence
 to an anthropogenically impacted environment.</t>
  </si>
  <si>
    <t>observational,observational,disease</t>
  </si>
  <si>
    <t>Nitrogen, phosphorus, organic carbon</t>
  </si>
  <si>
    <t>5.9 - 15 uM, 0.13 - 0.98 uM, 70.6 - 116.5 uM</t>
  </si>
  <si>
    <t>Alcolado-Prieto, Pedro
  and Caballero Aragon, Hansel
  and Alcolado, Pedro M
  and Lopeztegui Castillo, Alexander</t>
  </si>
  <si>
    <t>Stony coral recruitment in coral reefs at different distances from pollution sources in Habana, Cuba</t>
  </si>
  <si>
    <t>Stony coral recruitment in coral reefs at different distances from
 pollution sources in Habana, Cuba. The effect of pollution on coral
 recruitment has been insufficiently studied. This research deals with
 coral recruitment in coastal areas and aimed to determine the variations
 of density and dominant species of corals recruits in sites at different
 distances from pollution sources. The composition and structure of stony
 coral (scleractinian and milleporids) recruit associations were
 characterized in the fringing reef of Western Havana, Cuba. This reef is
 influenced by urban pollution from the Almendares River and a sewage
 outlet located at its mouth. Four sites were sampled on the upper fore
 reef escarpment at 10m deep every three months between July 2007 and May
 2008. A 25cm side quadrat was used to determine the density and
 taxonomic composition of recruits smaller than 3cm in diameter. Sampling
 units were placed following a random-systematic pattern. The mean
 density of recruits was determined both at assemble and species level.
 Bifactoral ANOVA tests were applied to compare mean densities at both
 sampling sites and dates. Student-Newman-Keuls test was applied to
 compare pairs of means. Cluster and nMDS analyses were applied to
 evaluate between site similarities. The predominant species was
 Siderastrea siderea followed by S. radians and Ponies astreoides.
 Recruit densities were similar among La Puntilla, Calle 16 and Acuario
 sites. Lower densities were always found in Malecon. Significant
 differences in mean stony recruit densities were found both between
 sites and sampling dates. The statistic analysis did not show
 significant spatial-temporal interactions. Malecon, the most polluted
 site, showed the lowest recruit density and the greater presence of
 species considered as indicators of organic pollution, sedimentation and
 abrasion. The density of recruit species was higher in October 2007 and
 lower in May 2008, and it was apparently influenced by reproduction and
 cold front seasons, respectively. The higher dominance and abundance of
 S. siderea, S. radians and P astreoides recruits were apparently due to
 their high reproductive potential and resistance to disturbances. The
 identity of dominant species was apparently related to distance from
 major pollution sources. We highly recommended the replication of this
 research in other areas of the greater Caribbean region to test the
 generality of present results and to compare among areas. Future
 research should take into account the influence of other environmental
 factors, along with an appraisal of recruit species tolerance to these
 factors, to better ponder the effect of urban pollution on recruitment.
 Areas with well assessed pollution regimes are recommended for research.
 Rev. Biol. Trap. 60(3): 981-994. Epub 2012 September 01.</t>
  </si>
  <si>
    <t>ZANN, L P</t>
  </si>
  <si>
    <t>THE STATUS OF CORAL-REEFS IN SOUTH WESTERN PACIFIC ISLANDS</t>
  </si>
  <si>
    <t>Coral reefs in the South Western Pacific Island nations are under
 increasing pressure from rapidly rising human populations, urbanization,
 and agricultural and industrial development. Little is documented on the
 characteristics and status of reefs in the region; in this study the
 status of reefs in the Fiji, Tonga and Western Samoa groups are assessed
 mainly from unpublished sources. The scale of human impacts in each
 group ranges from minimal in outer islands and reefs, to intense in
 urban areas. Western Samoa, which has a relatively small area of reef, a
 large subsistence population and few economic resources is most
 affected; Tonga with a larger number of reefs is moderately affected;
 Fiji, with a large number of reefs and a broad-based economy is least
 affected, Rapid population growth and unplanned development in urban
 areas and capital islands have resulted in a significant loss of coastal
 habitats, overfishing, pollution and eutrophication of adjacent lagoons
 and reefs, particularly in leeward reefs with limited ocean exchange
 (such as in Fanga'uta lagoon in Tonga, and north west Upolu in Western
 Samoa). Water quality remains pristine in rural areas but on high, wet
 islands erosion resulting from changing land use has caused
 sedimentation and eutrophication of inshore reefs. Outbreaks of
 crown-of-thorns starfish, possibly exacerbated by human disturbances,
 have caused some damage to reefs in Tonga, moderate damage in Fiji, and
 widespread damage in Western Samoa. Growth and stock overfishing have
 occurred in many inshore fish species, particularly the vulnerable rock
 cods and mullet. Turtles, coconut crabs and giant clams (long-lived,
 slow growing species) are endangered in most of the region; species are
 locally extinct in some areas, Management of the marine environment is
 very limited in the region and environmental awareness, technical and
 financial resources are lacking.</t>
  </si>
  <si>
    <t>Review, so exclude</t>
  </si>
  <si>
    <t>Hinrichs, Saskia
  and Patten, Nicole L
  and Feng, Ming
  and Strickland, Daniel
  and Waite, Anya M</t>
  </si>
  <si>
    <t>Which Environmental Factors Predict Seasonal Variation in the Coral Health of Acropora digitifera and Acropora spicifera at Ningaloo Reef?</t>
  </si>
  <si>
    <t>The impact of physico-chemical factors on percent coral cover and coral
 health was examined on a spatial basis for two dominant Acropora
 species, A. digitifera and A. spicifera, at Ningaloo Reef (north-western
 Australia) in the southeast Indian Ocean. Coral health was investigated
 by measuring metabolic indices (RNA/DNA ratio and protein
 concentration), energy levels (lipid ratio) and autotrophic indices
 (chlorophyll a (chl a) and zooxanthellae density) at six stations during
 typical seasons (austral autumn 2010 (March and April), austral winter
 2010 (August)) and during an extreme La Nina event in summer 2011
 (February). These indices were correlated with 15 physico-chemical
 factors (measured immediately following coral sampling) to identify
 predictors for health indices. Variations in metabolic indices (protein
 concentration and RNA/DNA ratio) for A. spicifera were mainly explained
 by nitrogen, temperature and zooplankton concentrations under typical
 conditions, while for A. digitifera, light as well as phytoplankton, in
 particular picoeukaryotes, were important, possibly due to higher energy
 requirement for lipid synthesis and storage in A. digitifera. Optimum
 metabolic values occurred for both Acropora species at 26-28 degrees C
 when autotrophic indices (chl a and zooxanthellae density) were lowest.
 The extreme temperature during the La Nina event resulted in a shift of
 feeding modes, with an increased importance of water column plankton
 concentrations for metabolic rates of A. digitifera and light and
 plankton for A. spicifera. Our results suggest that impacts of high sea
 surface temperatures during extreme events such as La Nina may be
 mitigated via reduction on metabolic rates in coral host. The high water
 column plankton concentrations and associated low light levels resulted
 in a shift towards high symbiont densities, with lower metabolic rates
 and energy levels than the seasonal norm for the coral host.</t>
  </si>
  <si>
    <t>nitrate, nitrite, ammonium, phosphate, silicate</t>
  </si>
  <si>
    <t>0.1 - 15 uM</t>
  </si>
  <si>
    <t>Chl A</t>
  </si>
  <si>
    <t>RNA/DNA ratio</t>
  </si>
  <si>
    <t>lipid ratio</t>
  </si>
  <si>
    <t>Measured many health metrics, but may be hard to tease apart effects of abiotic factors</t>
  </si>
  <si>
    <t>Bell, Peter R F
  and Lapointe, Brian E
  and Elmetri, Ibrahim</t>
  </si>
  <si>
    <t>Ambio</t>
  </si>
  <si>
    <t>Reevaluation of ENCORE: Support for the Eutrophication Threshold Model for Coral Reefs</t>
  </si>
  <si>
    <t>[The results from the multimillion dollar Enrichment of Nutrients on Coral Reefs Experiment (ENCORE) nutrient enrichment experiment on One Tree Island Reef (OTIR) suggest that increased nutrient loads to coral reefs will have little or no effect on the algal growth rates and, hence, on the associated effects that increased algal growth might have on the functioning and stability of coral reefs. However, a comparison of the concentrations of nutrients within the OTIR lagoon with the proposed nutrient threshold concentrations (NTC) for coral reefs suggests that all sites, including the control sites, were saturated with nutrients during ENCORE, and, hence, one would not expect to get any differences between treatments in the algal-growth related measurements. Thus, ENCORE results provide strong support for the proposed NTCs and support the ecological principle that algal productivity and, consequently, the functioning of coral reefs are sensitive to small changes in the background concentrations of nutrients. The principal conclusion of ENCORE, namely that the addition of nutrients did not cause the 'pristine' OTIR to convert from coral communities to algal dominated reefs, is contrary to the fact that there was prolific macroalgal growth on the walls and crests of the experimental microatolls by the end of ENCORE.]</t>
  </si>
  <si>
    <t>0 - 36.2 uM, 0 - 5.1 uM</t>
  </si>
  <si>
    <t>The ENCORE experiment itself is relevant, but this paper is more a commentary/re-analysis, not the primary source</t>
  </si>
  <si>
    <t>Guo, Jing
  and Yu, Kefu
  and Wang, Yinghui
  and Zhang, Ruijie
  and Huang, Xueyong
  and Qin, Zhenjun</t>
  </si>
  <si>
    <t>ENVIRONMENTAL SCIENCE-PROCESSES &amp; IMPACTS</t>
  </si>
  <si>
    <t>Potential impacts of anthropogenic nutrient enrichment on coral reefs in the South China Sea: evidence from nutrient and chlorophyll a levels in seawater</t>
  </si>
  <si>
    <t>Anthropogenic nutrient enrichment is considered to be one of the causes
 resulting in coral reef decline. In order to better understand the
 trophic status and to further explore the potential impacts of nutrients
 on the coral reef decline in the South China Sea (SCS), we investigated
 the nutrient and chlorophyll a (chl a) distributions in the surface
 water of reef areas across latitudes from 9-22 degrees of the SCS. The
 results showed that nutrient and chl a concentrations in coastal reefs
 were obviously higher than those in the central and southern basin.
 Meanwhile, the investigation of two long-distance transects revealed an
 inshore-offshore nutrient decreasing trend. However, some offshore coral
 reefs, such as Yongxing Island, Huaguang Reef and Huangyan Island, were
 exceptions with relatively higher concentrations than in the surrounding
 reefs because of the ever-increasing human activity. Compared to other
 coral reefs worldwide, the nutrient concentration in reef regions of the
 northern and central SCS was obviously higher than that in healthy coral
 reefs, approaching that in unhealthy reef areas, which suggested that
 the present nutrient concentration may reach a risky level. Field survey
 showed a high ratio of macroalgal cover and coral cover in these reefs,
 and the significant correlation between the nutrient level and
 macroalgal cover indicated that elevated nutrients resulted in the phase
 shift from coral-dominated to macroalgal-dominated reef areas. On the
 other hand, a significant positive correlation between chl a in lagoons
 and the volume of lagoons indicated that the structural properties of
 large lagoons could enhance retention of nutrients and promote the
 growth of macroalgae, and human disturbance may aggravate the macroalgal
 overgrowth. Overall, anthropogenic nutrient enrichment has caused
 negative impacts on coral reefs of the SCS, such as regional macroalgal
 blooms in coastal reefs and disturbed remote reefs.</t>
  </si>
  <si>
    <t>Yasumoto, J
  and Yasumoto, K
  and Iijima, M
  and Nozaki, M
  and Asai, K
  and Yasumoto, M H</t>
  </si>
  <si>
    <t>Effect of submarine groundwater discharge containing phosphate on coral calcification</t>
  </si>
  <si>
    <t>It is well known that the anthropogenic eutrophication enriched with various substances including phosphate in coastal waters has resulted in coral degradation. However, to the best of our knowledge, the phosphate threshold value to inhibit the coral calcification has been unclear, due to the unknown mechanisms involved in the inhibition of the calcification by phosphate. In island regions, groundwater is one of the most important clues to transport the nutrients contained in livestock or agricultural wastewaters. However, the actual conditions of coastal pollution with such nutrients have not been understood because of unperceived submarine groundwater discharge (SGD). In this study, to quantify of extremely rapid and localized SGD from Ryukyu limestone aquifer, we investigated the rate and concentration of phosphate of SGD using automated seepage mater in Yoron Island, which is located southern part of Japan. And, to elucidate the inhibition mechanisms for phosphate against coral calcification, we examined its effect on the bottom skeleton formation in primary polyps of Acropora digitifera by using the fluorescence derivatizing reagent having phosphate group (FITC-AA). As a result, the SGD was found to contain 1 to 2 ¬µM of phosphate as much as the concentration in the coastal ground water under agricultural land. Moreover, the amount of phosphate contained in the surface layers of bottom calcareous sands close to the region of SGD were about 5 ¬µmol/g. When the primary polyps were treated with 50 ¬µM of FITC-AA, the bottom skeleton of the primary polyps showed the fluorescence from FITC-AA within a few minutes, suggesting the phosphate binding. Furthermore, when the polyps were treated with 10 ¬µM of FITC-AA, irregular patterns of the elongated skeleton were observed. These results led us to conclude that phosphate is transported via a paracellular pathway to the subcalicoblastic extracellular calcifying medium. These results indicate that the phosphate adsorbed to the bottom sand may also inhibit coral skeleton formation.</t>
  </si>
  <si>
    <t>Montaggionil, L F
  and Cuet, P
  and Naim, O
  and Walton Smith, F G</t>
  </si>
  <si>
    <t>Global aspects of coral reefs: Health, hazards and history.</t>
  </si>
  <si>
    <t>Effect of nutrient excess on a modern fringing reef (Reunion Island, Western Indian Ocean) geological implications</t>
  </si>
  <si>
    <t>In Reunion island (Indian Ocean), La Saline fringing reef is subjected to varying biotic disruption due to discharge of nutrient-rich waters. A multidisciplinary study including water chemistry and bionomy allowed us to define the relationships between nutrient availability and reef community structure. Based on the eutrophication levels and the state of health of the initial biotic communities, three main areas have been recognized on the reef studied. The oligotrophic areas are typified by normal salinity, nitrate and phosphate levels lower than mu M; biota is dominated by living corals both in high and low energy settings. The mesotrophic areas arc slightly hyposaline &lt;34.5 ppt), with nitrate and phosphate concentrations of about 2 and I contains as a subset ; respectively; biota is characterized by the abundance of calcareous or fleshy algae. In the eutrophic areas, reef- overlying waters are hyposaline and contain high connect rations of nitrate and phosphate (5 and 1.2 mu M respectively); benthic communities arc dominated by algal-cyanobacterial mats and bioeroders (clionid sponges). Since calcification rates (0.66 kg CaC0 sub(3)m sub(-2).yr sub(-1)) cannot balance carbonate export, the reef is assumed to be in process of drowning. A predictive model of community replacement sequence indicative of increased eutrophication is proposed as a modem analog for the fossil record.</t>
  </si>
  <si>
    <t>&lt;1 - 5 uM; &lt;1 - 1.2 uM</t>
  </si>
  <si>
    <t>Compared calcification + cover to abiotic factors, not taxonomically specific so likely exclude</t>
  </si>
  <si>
    <t>Edinger, Evan Nathaniel</t>
  </si>
  <si>
    <t>Effects of land-based pollution on Indonesian coral reefs: Biodiversity, growth rates, bioerosion, and applications to the fossil record</t>
  </si>
  <si>
    <t>Land-based pollution has dramatic effects on coral species diversity, live coral cover, morphological composition of the coral fauna, coral growth rates, coral bioerosion intensity, and reef carbonate budgets. Pollution damage is measured in surveys of eight Java Sea reefs and eight reefs in Ambon and Sulawesi, Indonesia. Reefs subject to land-based pollution show are 30‚Äì50% less diverse at 3m, and 40‚Äì60% less diverse at 10m depth, than unpolluted reefs in the same region. Polluted reefs are dominated by massive and submassive corals, and have almost no Acropora corals. Unpolluted reefs are dominated by Acropora at 3m, and by branching or foliose corals at 10m. Morphological composition ternary diagrams estimate reef conservation value. Eutrophication has a two-faced effect on corals and coral reefs called the Janus Effect. Coral growth rates on polluted reefs are as high or higher than on unpolluted reefs. Coral growth rates in Java are positively correlated with eutrophication and sedimentation. Live coral cover and coral skeletal density are lower on polluted reefs than on unpolluted reefs, and bioerosion in highest on polluted reefs. The most eutrophic Java Sea reef has a negative carbonate budget, while an unpolluted fringing reef and coral cay both have positive carbonate budgets. Bioeroding organism frequency in branching coral rubble follows trends in massive coral bioerosion on Java Sea reefs, and can be used as a non-destructive indicator of eutrophication on reefs. Individual sponge boring size accurately reflects total bioerosion in modern corals on the Great Barrier Reef Sponge borehole size varies with both facies and nutrient level in Puerto Rican fossil reefs, and can be used to estimate paleoproductivity. Geography and oceanography of the Java Sea are similar to the reef-bearing Middle Devonian Onondaga Formation. Java Sea reefs can be used to develop facies models for eperic sea fossil reefs.</t>
  </si>
  <si>
    <t>observational,potential review</t>
  </si>
  <si>
    <t>Edinger-et-al_2000_Normal-coral-growth-rates.pdf, Edinger-et-al_1998_Reef-degradation-and-coral.pdf</t>
  </si>
  <si>
    <t>No direct nutrient measurements so likely exclude</t>
  </si>
  <si>
    <t>Harrison, Lucy Rosina</t>
  </si>
  <si>
    <t>Ecological effects of pollution on lagoonal coral reefs</t>
  </si>
  <si>
    <t>Coral reef communities may be negatively impacted by sewage pollution either directly or indirectly. Organisms on lagoonal reefs may be particularly vulnerable because of limited water circulation. I examined the relationships between water quality, benthic community composition and fish community composition of coral reefs along a potential sewage pollution gradient in Tanapag Lagoon, Saipan. I also surveyed the lagoon for sewage-derived estrogenic compounds. Environmental factors unrelated to sewage, namely salinity and dissolved oxygen, were identified in non-parametric multivariate analyses as the main drivers of variation in benthic community composition. Differences among reefs in fish community composition were best explained by variation in abundance of branching coral, macroalgae, turf and coralline algae. There was detectable estrogenic activity in the lagoon (0.03‚Äì31.80 ng/L estrogen equivalence). Although no sewage proxies were highlighted as important correlates of variation in fish and benthic communities, managing water quality to maintain reef resilience remains essential. Keywords. Community composition; coral reef; estrogenic compounds; lagoon; sewage; water quality.</t>
  </si>
  <si>
    <t>Lewis, J B</t>
  </si>
  <si>
    <t>Abundance, distribution and partial mortality of the massive coral Siderastrea siderea on degrading coral reefs at Barbados, West Indies</t>
  </si>
  <si>
    <t>The abundance, distribution and partial mortality (amount of tissue
 loss) of colonies of the long-lived massive coral Siderastrea siderea
 were examined on seven fringing reefs along a eutrophication gradient at
 Barbados, West Indies. Size-frequency distributions are strongly skewed
 towards small colonies and spatial distributions of colonies are
 aggregated or clumped on all reefs. Partial mortality of damaged
 colonies, as measured by the percent of dead surface area and number of
 separated live tissue patches, is substantial and varies significantly
 between reefs. Partial mortality is positively correlated with colony
 size (diameter). There is no apparent gradient in partial mortality
 among the seven reefs when the amount of tissue loss is corrected for
 colony size and thus no correspondence in amount of coral surface damage
 with the reported eutrophication gradient. (C) 1997 Elsevier Science
 Ltd.</t>
  </si>
  <si>
    <t>No nutrient measurements included in this paper, but reference a eutrophication gradient reported in Tomascik and Sander 1985 and 1987</t>
  </si>
  <si>
    <t>Klaus, James S
  and Janse, Ingmar
  and Heikoop, Jeffrey M
  and Sanford, Robert A
  and Fouke, Bruce W</t>
  </si>
  <si>
    <t>Coral microbial communities, zooxanthellae and mucus along gradients of seawater depth and coastal pollution</t>
  </si>
  <si>
    <t>The high incidence of coral disease in shallow coastal marine
 environments suggests seawater depth and coastal pollution have an
 impact on the microbial communities inhabiting healthy coral tissues. A
 study was undertaken to determine how bacterial communities inhabiting
 tissues of the coral Montastraea annularis change at 5 m, 10 m and 20 m
 water depth in varying proximity to the urban centre and seaport of
 Willemstad, Curacao, Netherlands Antilles. Analyses of terminal
 restriction fragment length polymorphisms (TRFLP) of 16S rRNA gene
 sequences show significant differences in bacterial communities of
 polluted and control localities only at the shallowest seawater depth.
 Furthermore, distinct differences in bacterial communities were found
 with increasing water depth. Comparisons of TRFLP peaks with sequenced
 clone libraries indicate the black band disease cyanobacterium clone
 CD1C11 is common and most abundant on healthy corals in less than 10 m
 water depth. Similarly, sequences belonging to a previously unrecognized
 group of likely phototrophic bacteria, herein referred to as CAB-1, were
 also more common in shallow water. To assess the influence of
 environmental and physiologic factors on bacterial community structure,
 canonical correspondence analysis was performed using explanatory
 variables associated with: (i) light availability; (ii) seawater
 pollution; (iii) coral mucus composition; (iv) the community structure
 of symbiotic algae; and (v) the photosynthetic activity of symbiotic
 algae. Eleven per cent of the variation in bacterial communities was
 accounted for by covariation with these variables; the most important
 being photosynthetically active radiation (sunlight) and the coral
 uptake of sewage-derived compounds as recorded by the delta N-15 of
 coral tissue.</t>
  </si>
  <si>
    <t>bacterial community</t>
  </si>
  <si>
    <t>mucus composition</t>
  </si>
  <si>
    <t>zooxanthellae identity</t>
  </si>
  <si>
    <t>Lirman, D
  and Fong, P</t>
  </si>
  <si>
    <t>Is proximity to land-based sources of coral stressors an appropriate measure of risk to coral reefs? An example from the Florida Reef Tract</t>
  </si>
  <si>
    <t>Localized declines in coral condition are commonly linked to land-based sources of stressors that influence gradients of water quality, and the distance to sources of stressors is commonly used as a proxy for predicting the vulnerability and future status of reef resources. In this study, we evaluated explicitly whether proximity to shore and connections to coastal bays, two measures of potential land-based sources of disturbance, influence coral community and population structure, and the abundance, distribution, and condition of corals within patch reefs of the Florida Reef Tract. In the Florida Keys, long-term monitoring has documented significant differences in water quality along a cross-shelf gradient. Inshore habitats exhibit higher levels of nutrients (DIN and TP), TOC, turbidity, and light attenuation, and these levels decrease with increasing distance from shore and connections to tidal bays. In clear contrast to these patterns of water quality, corals on inshore patch reefs exhibited significantly higher coral cover, higher growth rates, and lower partial mortality rates than those documented in similar offshore habitats. Coral recruitment rates did not differ between inshore and offshore habitats. Corals on patch reefs closest to shore had well-spread population structures numerically dominated by intermediate to large colonies, while offshore populations showed narrower size-distributions that become increasingly positively skewed. Differences in size-structure of coral populations were attributed to faster growth and lower rates of partial mortality at inshore habitats. While the underlying causes for the favorable condition of inshore coral communities are not yet known, we hypothesize that the ability of corals to shift their trophic mode under adverse environmental conditions may be partly responsible for the observed patterns, as shown in other reef systems. This study, based on data collected from a uniform reef habitat type and coral species with diverse life-history and stress-response patterns from a heavily exploited reef system, showed that proximity to potential sources of stressors may not always prove an adequate proxy for assigning potential risks to reef health, and that hypothesized patterns of coral cover, population size-structure, growth, and mortality are not always directly related to water quality gradients.</t>
  </si>
  <si>
    <t>0 - 7.36 uM; 0 - 0.35 uM</t>
  </si>
  <si>
    <t>Report water quality by cluster but focus on distance from shore, so may be difficult to link health parameters to WQ parameters</t>
  </si>
  <si>
    <t>D'Olivo, J P
  and McCulloch, M T
  and Judd, K</t>
  </si>
  <si>
    <t>Long-term records of coral calcification across the central Great Barrier Reef: assessing the impacts of river runoff and climate change</t>
  </si>
  <si>
    <t>Calcification rates are reported for 41 long-lived Porites corals from 7
 reefs, in an inshore to offshore transect across the central Great
 Barrier Reef (GBR). Over multi-decadal timescales, corals in the
 mid-shelf (1947-2008) and outer reef (1952-2004) regions of the GBR
 exhibit a significant increase in calcification of 10.9 +/- A 1.1 %
 (1.4 +/- A 0.2 % per decade; +/- 1 SE) and 11.1 +/- A 3.9 % (2.1 +/- A
 0.8 % per decade), respectively, while inner-shelf (1930-2008), reefs
 show a decline of 4.6 +/- A 1.3 % (0.6 +/- A 0.2 % per decade). This
 long-term decline in calcification for the inner GBR is attributed to
 the persistent ongoing effects of high sediment/nutrients loads from wet
 season river discharges, compounded by the effects of thermal stress,
 especially during the 1998 bleaching event. For the recent period
 (1990-2008), our data show recovery from the 1998 bleaching event, with
 no significant trend in the rates of calcification (1.1 +/- A 2.0 %)
 for the inner reefs, while corals from the mid-shelf central GBR show a
 decline of 3.3 +/- A 0.9 %. These results are in marked contrast to the
 extreme reef-wide declines of 14.2 % reported by De'ath et al. (2009)
 for the period of 1990-2005. The De'ath et al. (2009) results are,
 however, found to be compromised by the inclusion of incomplete final
 years, duplicated records, together with a bias toward inshore reefs
 strongly affected by the 1998 bleaching. Our new findings nevertheless
 continue to raise concerns, with the inner-shelf reefs continuing to
 show long-term declines in calcification consistent with increased
 disturbance from land-based effects. In contrast, the more `pristine'
 mid- and outer-shelf reefs appear to be undergoing a transition from
 increasing to decreasing rates of calcification, possibly reflecting the
 effects of CO2-driven climate change. Our study highlights the
 importance of properly undertaken, regular assessments of coral
 calcification that are representative of the distinctive cross-shelf
 environments and discriminate between local disturbances and the global
 impacts of climate change and ocean acidification.</t>
  </si>
  <si>
    <t>Measure growth, but no direct nutrient measurements so likely exclude</t>
  </si>
  <si>
    <t>Wagner, Daniel Edward</t>
  </si>
  <si>
    <t>Dissertation Abstracts International. Vol. 70, no. 12, suppl. B, 156 p. 2009.</t>
  </si>
  <si>
    <t>Water-quality influences variation in coral bleaching, species distribution, and community resilience along the Florida Keys reef tract.</t>
  </si>
  <si>
    <t>Because large-scale spatial differences in temperature and salinity influence the global distribution of coral reefs, it seems reasonable to assume that local differences may also influence community assemblage rules. Yet, we do not understand the spatial and temporal scales at which many water-quality parameters vary and to what degree water quality affects scleractinian coral distribution patterns and coral bleaching. This study is a three-tiered approach to that problem and tests the general hypothesis that increasing dissolved inorganic nitrogen in the water column increases coral bleaching prevalence. First, a long-term water-quality dataset was examined for spatial variance and predictability at 151 sites along the Florida Keys tract. Second, the useable water-quality parameters was compared with an extensive dataset that examined coral assemblages using a hierarchical, stratified randomized design at 432 sites, during the summers of 2005, 2006, and 2007. Third, the water-quality and coral assemblage information was used in combination with a coral-bleaching dataset collected along the Florida Keys from 2005 to 2007 to determine which water quality and coral community parameters are most useful in predicting coral bleaching. The spatial variance of 10 water-quality parameters was examined along the Florida Keys reef tract, using semivariograms and kriging. Temperature, salinity, chlorophyll a, and dissolved inorganic nitrogen (DIN) concentrations were spatially predictable at the scale of the sampling design (km). Near-substrate temperatures were homogeneous at patches , 1.075 km, while surface temperatures were homogenous at patches , 0.893 km. DIN patches were more homogeneous near the substrate (, 2.873 km) than at the surface (0.151 km), with surface chlorophyll a homogeneous at , 0.592 km. In contrast, salinity at the surface was more homogeneous (, 1.662 km) than near the substrate (, 0.234 km). Other nutrient parameters, including ammonium (NH sub(4)), nitrate (NO sub( 3)), total nitrogen (TN), total organic nitrogen (TON), and turbidity were not predictable at the spatial scale at which the parameters were sampled and, therefore, did not capture the inherent scale at which these parameters varied. Differences between surface and near-substrate temperatures increased significantly as depth increased, suggesting that satellite-derived sea surface temperatures may be overestimating temperatures at which corals bleach. Four water-quality parameters (temperature, salinity, dissolved inorganic nitrogen (DIN) and chlorophyll a) and depth were used to examine coral diversity, relative species abundance, and individual species contributions to community structure along the Florida Keys reef tract and the coastal reefs of southern Florida. Highest diversity was found in the Lower Keys decreasing northward along the reef tract up to Martin County. Variance among subregions was driven primarily by the densities of Siderastrea siderea and Millepora alcicornis in all subregions, with the addition of Montastrea cavernosa and Porites asteroides in the northern counties. In across-shelf zones, Mid-Channel patch reefs supported the greatest number of species in the Keys, while Patch and Outer Reef habitats exhibited highest species diversity in south Florida. Variance in species composition for M. cavernosa, Solenastrea bournoni and Stephanocoenia intersepta along the Florida Keys reef tract was best explained by water depth, chlorophyll a, and DIN. In habitats such as the Upper Keys and the coastal reefs of South Florida, near anthropogenic activities, species diversity is negatively influenced by nutrient overenrichment. Over 50% of all coral species bleached along much of the reef tract in 2005. The Lower Keys showed the highest number of bleached coral colonies, primarily because the reefs supported more colonies per unit area than elsewhere, whereas Biscayne and Middle Keys showed highest coral bleaching prevalence. The most thermally sensitive corals were Porites furcata, Millepora complanata, Siderastrea radians, Porites divaricata, Agaricia agaricites, Millepora alcicornis, and Porites pontes. The most extensive bleaching was recorded for large colonies, .30 cm, except in 2005 when small Porites colonies (, 30 cm) showed higher bleaching prevalence. Shallow coral colonies and localities with high productivity, in the form of high concentrations of chlorophyll a and dissolved inorganic nitrogen, showed higher bleaching prevalence than deep coral colonies and localities with low productivity. These results have clear management and policy implications that may increase regional resilience to thermal stressors and climate change. By locally regulating waste-water discharge from the land, and thereby reducing local-primary productivity, coral bleaching may be reduced under high regional water temperatures.</t>
  </si>
  <si>
    <t>observational,nitrogen</t>
  </si>
  <si>
    <t>DIN</t>
  </si>
  <si>
    <t>0 - 0.03077 ppm</t>
  </si>
  <si>
    <t>Dissertation measuring abiotic controls on coral distribution and health, no raw data for nutrient conc. so likely exclude (correlation stats only)</t>
  </si>
  <si>
    <t>Seemann, J
  and Sawall, Y
  and Auel, H
  and Richter, C</t>
  </si>
  <si>
    <t>LIPIDS</t>
  </si>
  <si>
    <t>The Use of Lipids and Fatty Acids to Measure the Trophic Plasticity of the Coral Stylophora subseriata</t>
  </si>
  <si>
    <t>Following up on previous investigations on the stress resistance of
 corals, this study assessed the trophic plasticity of the coral
 Stylophora subseriata in the Spermonde Archipelago (Indonesia) along an
 eutrophication gradient. Trophic plasticity was assessed in terms of
 lipid content and fatty acid composition in the holobiont relative to
 its plankton (50-300 mu m) food as well as the zooxanthellae density,
 lipid, FA and chlorophyll a content. A cross-transplantation experiment
 was carried out for 1.5 months in order to assess the trophic potential
 of corals. Corals, which live in the eutrophied nearshore area showed
 higher zooxanthellae and chlorophyll a values and higher amounts of the
 dinoflagellate biomarker FA 18:4n-3. Their lipid contents were
 maintained at similar to levels from specimens further away from the
 anthropogenic impact source going up to 14.9 +/- A 0.9 %. A similarity
 percentage analysis of the groups holobiont, zooxanthellae and plankton
 &gt; 55 mu m found that differences between the FA composition of the
 holobiont and zooxanthellae symbionts were more distinct in the site
 closer to the shore, thus heterotrophic feeding became more important.
 Transplanted corals attained very similar zooxanthellae, chlorophyll a
 and lipid values at all sites as the specimens originating from those
 sites, which indicates a high potential for trophic plasticity in the
 case of a change in food sources, which makes this species competitive
 and resistant to eutrophication.</t>
  </si>
  <si>
    <t>85.92 - 317.12 ug/L</t>
  </si>
  <si>
    <t>1.5 months</t>
  </si>
  <si>
    <t>chl-A concentration</t>
  </si>
  <si>
    <t>Transplant experiment, measured lipid + chl as relates to POC and C/N water quality</t>
  </si>
  <si>
    <t>Dikou, Angela</t>
  </si>
  <si>
    <t>Skeletal linear extension rates of the foliose scleractinian coral Merulina ampliata (Ellis &amp; Solander, 1786) in a turbid environment</t>
  </si>
  <si>
    <t>Skeletal linear extension rates of a foliaceous, IndoPacific,
 skiophilous, heterotrophic, scleractinian Merulina ampliata (Ellis &amp;
 Solander 1786) were obtained along a sediment/nutrient load gradient at
 the southern islands of Singapore. Measurements were made during
 November 1999- November 2000 using the alizarin red-S staining
 technique. Suspended particulate matter concentration (r2(adj) = 0.76),
 turbidity (r2(adj) = 0.59), the organic content of suspended sediments
 (r2 = 0.50), and nitrite-nitrate concentration (r2(adj) = 0.50) were
 significant predictors of the skeletal linear extension rate of M.
 ampliata. Maximum linear extension growth rates of M. ampliata (mean +/-
 SD: 1.43 +/- 0.67-3.26 +/- 0.59 cm center dot year-1) were comparable to
 15-year-old accounts at the same research sites, indicating adaptation
 to low-light, high-sediment waters.</t>
  </si>
  <si>
    <t>Nitrogen, phosphorus</t>
  </si>
  <si>
    <t>~0-70 PPB</t>
  </si>
  <si>
    <t>Mainly focused on effects of turbidity on growth, but measure nutrient content as well</t>
  </si>
  <si>
    <t>Rocker, Melissa M</t>
  </si>
  <si>
    <t>Effects of water quality on the health and condition of inshore corals</t>
  </si>
  <si>
    <t>Coral species are threatened by environmental change, both from global pressures, particularly ocean warming and acidification, and local pressures, such as poor water quality and pollution. Species with broad distributions experience a range of different environments. For example, distribution ranges that span the continental shelf expose coral populations to oligotrophic offshore conditions and turbid, nutrient-rich inshore reef waters. Such study systems provide a unique opportunity to understand how species modify their biochemical and molecular phenotype in response to varying environmental conditions. Organisms can optimise their performance and fitness (i.e. growth, survival and reproduction) under local environmental regimes through physiological acclimatisation within their lifetimes and/or through genetic adaptation at the population or species level across generations. Studies of species with broad habitat distributions can provide insights into the fundamental mechanisms that underpin acclimatisation and adaptation, which collectively enable corals to respond to changing environments in the future. Biochemical attributes of corals, and estimates of their growth and survival, can be used to describe the health of the coral holobiont under different environmental conditions. In Chapter 2, I compared survival, growth, and five biochemical health attributes of Acropora tenuis among habitats characterised by different water quality regimes in the central Great Barrier Reef, Australia. Health attributes of the coral host and its' Symbiodinium were monitored over three seasons along a strong and a weak inshore water quality gradient, each with three locations at increasing distances from the coast and major rivers. Along the strong water quality gradient, corals had the highest symbiont densities and tissue energetic concentrations closest to the coast and river source, where particulate concentrations were the highest. In contrast, corals found at the site with clearer water had slower growth and increased skeletal density. Differences in coral and Symbiodinium attributes were less pronounced along the weaker gradient. According to most of the physiological and biochemical attributes measured, high concentrations of dissolved and particulate nutrients were not detrimental to this robust coral species over the timeframe of the study. Decreased skeletal densities associated with higher growth rates at more turbid sites are likely to cause higher susceptibility to physical damage from storms, which occur seasonally and are predicted to increase in frequency in the future. These results highlight the importance of assessing multiple coral attributes when monitoring coral health. Fatty acids (FA), the building blocks of lipids, have been proposed as biomarkers of coral health and stress, as they play a vital role in the metabolism and stress resistance of a broad range of organisms. In corals, FA can also potentially reveal sources of nutrition and host-symbiont resource sharing, which can elucidate basal mechanisms of biochemical and physiological functioning of corals. In Chapter 3, I explore seasonal and spatial variation in tissue concentrations and composition of FA in Acropora tenuis along the two aforementioned water quality gradients. FA health indicator ratios varied similarly within both regions along the respective water quality gradients. Corals exposed to clear, nutrient-poor conditions at sites along the afore studied water quality gradients (defined as good or very good water quality by the Reef Rescue Marine Monitoring Program at the Australian Institute of Marine Science) had the highest ratios, while corals from sites of moderate WQ had the lowest ratios, suggesting heterotrophic food sources within turbid, nutrient-enriched conditions along these same water quality gradients can supplement reduced autotrophy. Percentages of essential FA (EPA and ARA) were highest in corals from clearer water and were negatively correlated with Symbiodinium density. Strong seasonal divergence occurred in polyunsaturated fatty acid (PUFA) concentrations, with greater percentage of n-3 PUFA found in the dry seasons (June 2013 and October 2013) compared to greater percentage of n-6 PUFA found during the wet seasons (February 2013 and February 2014). This study demonstrated essential FA and their derived health ratios respond to changes in seasonal and environmental conditions supporting FA as biomarkers of coral holobiont health. Predation is a major source of coral mortality, and corallivorous fishes can significantly influence growth and survival of coral populations. In Chapter 4, I document how corals transplanted from a highly turbid and nutrient-enriched environment of moderate water quality to a low turbidity, non-nutrient-enriched environment of good water quality suffered high mortality and skeletal loss from predation. Specifically, colonies of Acropora tenuis transplanted from the site closest to the coast and river source to the site with clearer water along the stronger water quality gradient sustained significantly greater loss of coral skeleton, when compared to control colonies and their reciprocally transplanted counterparts. These results suggest marked intraspecific differences in the physiological condition and palatability of coral colonies underlying selective predation on corals originating from a high turbidity, nutrient-enriched environment. Further studies are needed to understand the underlying biochemical or physiological attributes that incite selective predation within coral populations and their ecological consequences. To investigate drivers of plasticity in the biochemical and physiological attributes of A. tenuis, a suite of FA and biochemical attributes were monitored over the course of the reciprocal transplant experiment described in Chapter 4. In Chapter 5, I evaluated the degree to which coral populations from different environmental regimes acclimated to a novel environment four months after transplantation. To partition the effects of source population genetics, long-term acclimatisation and the environment, I quantified variation in global gene expression (GE) and FA composition of surviving experimental fragments. There was a strong influence of source population on GE profiles enriched with higher relative expression of genes associated with translation, ribosome biogenesis and ribosome cellular components in corals sourced from moderate water quality compared to lower relative expression in corals sourced from an environment defined by good water quality. Environment was a major driver of change in FA composition; all major FA classes, with the exception of short-chain PUFA, decreased in concentration when corals were exposed to moderate water quality and increased in concentration when corals were exposed to a good water quality environment, regardless of source population. There was also evidence of plasticity in the responses of coral genes relating to elevated health and immunity due to environmental change. This chapter demonstrates the plasticity of corals in response to environmental change, but also a limit to that plasticity dictated by their source population either as a consequence of underlying genetic differences or long-term acclimatisation. Therefore, there may be potential hope for future corals, if we can reduce anthropogenic water quality stressors on coral health and condition. In summary, comparisons of a range of molecular and biochemical health attributes among experimental colonies of Acropora tenuis originating from a range of water quality regimes reveal new insights into environmental drivers and the underlying genetic basis of coral health. This research demonstrates that common coral species on inshore reefs, such as A. tenuis, can grow rapidly under water quality conditions characterised by high concentrations of particulate and dissolved nutrients. However, negative correlations among attributes commonly associated with good health (e.g. growth rate and skeletal density) highlight the need to carefully define health attributes. Inshore populations of the coral A. tenuis can acclimatise and/or adapt to local conditions through variation in growth rate, symbiont type and density, skeletal density and organic tissue components, including FA composition. Yet, coral populations still maintain a genetic signature of their origins, which enables differentiation and identification of inshore populations. By integrating physiological attributes, biochemical composition and genomics, this research improves our understanding of the capacity of corals to acclimatise and/or adapt to a range of environmental conditions, most notably terrestrial runoff and climate change into the future. Source: TROVE</t>
  </si>
  <si>
    <t>Rocker-et-al_2019_Plasticity_gene_expression_fatty.pdf</t>
  </si>
  <si>
    <t>reported in PCA units</t>
  </si>
  <si>
    <t>Dissertation measuring many health metrics along a water quality gradient, relevant chapters are 2, 3, 5</t>
  </si>
  <si>
    <t>van Woesik, Robert</t>
  </si>
  <si>
    <t>Ecology of coral assemblages on continental islands in the southern section of the Great Barrier Reef, Australia</t>
  </si>
  <si>
    <t>This study assessed the distribution of coral assemblages on coral reefs fringing continental islands between 20¬∞5 and 23¬∞5 on the Great Barrier Reef, Australia. Two questions were investigated. What is the composition and distribution of the coral assemblages and how are they influenced by ambient environmental conditions and episodic disturbance events, both natural and anthropogenic? The study was conducted at four island groups; the Whitsunday (20¬∞00'S), Cumberland (20¬∞30'S), Northumberland (21¬∞00'S), and the Keppel Islands (23¬∞00'S). Sixteen coral assemblages which recurred largely as a function of habitat and regional conditions were identified. Direct gradient analysis of 102 taxa and eight environmental gradients indicated that variation in coral composition was correlated with depth, exposure, tidal amplitude, distance from the mainland and the presence of seasonal macrophytes. There was a lack of fringing reef development in the vicinity of 21¬∞S and a restricted range of coral growth forms and species. Reef decline was not constrained by latitude, as fringing reefs were prolific at 23¬∞S, but significantly correlated with extreme tidal fluctuations (10m); which induce high turbidity and reduce the euphotic zone. Major framework builders, massive and branching corals, dominated reefs north of 21¬∞S but significantly declined at 21¬∞S. Fast-growing, plate-like, encrusting and columnar forms dominated reefs at 21¬∞S, suggesting coral growth rates and reef accretion are not directly related. High turbidity appears to have influenced coral composition and coral morphology to such a degree that poor reef development has occurred through the Holocene period. Biological assemblages are also a product of episodic disturbances. Two case studies examined effects of disturbance; a major flood and the discharge of secondary sewage. The prolonged reduction in salinity, associated with the 1991 Queensland floods (cyclone Joy), caused a considerable decline in live coral biomass in the Keppel Islands. The dominant coral genus Acropora was most affected. Shallow corals in the Whitsunday Islands suffered minimal mortality, however many deep water pocilloporids (eg. Seriatopora hystrix) were killed. Low light levels associated with the monsoonal conditions may have caused the mortality. Acropora spp. and pocilloporid corals appear most vulnerable to physico-chemical stress. Mild disturbance events (as in the Whitsunday Islands) tend to eliminate monospecific stands of these opportunistic corals. Suppressing space monopolisation by periodic exclusion may be essential in maintaining regional diversity over long time scales. Large disturbances (Keppel Islands) tend to reduce regional diversity. Effects of sewage on the coral assemblages at Hayman Island were investigated. Results suggest an impact 20-40 m from the outlet. Elevated nutrient levels reduced coral cover, suppressed colonization and induced community instability. It is important to understand the scale of impact from such influences as the inshore environment is most susceptible to anthropogenic interference.</t>
  </si>
  <si>
    <t>~0-8 micromoles</t>
  </si>
  <si>
    <t>Dissertation on biotic + abiotic factors relating to coral distribution, discuss nutrient concentration &amp; sewage pollution but not explicitly compared to coral health metrics</t>
  </si>
  <si>
    <t>Leite, Deborah C A
  and Salles, Joana F
  and Calderon, Emiliano N
  and Castro, Clovis B
  and Bianchini, Adalto
  and Marques, Joseane A
  and van Elsas, Jan Dirk
  and Peixoto, Raquel S</t>
  </si>
  <si>
    <t>FRONTIERS IN MICROBIOLOGY</t>
  </si>
  <si>
    <t>Coral Bacterial-Core Abundance and Network Complexity as Proxies for Anthropogenic Pollution</t>
  </si>
  <si>
    <t>Acclimatization via changes in the stable (core) or the variable
 microbial diversity and/or abundance is an important element in the
 adaptation of coral species to environmental changes. Here, we explored
 the spatial-temporal dynamics, diversity and interactions of variable
 and core bacterial populations associated with the coral Mussismilia
 hispida and the surrounding water. This survey was performed on five
 reefs along a transect from the coast (Reef 1) to offshore (Reef 5),
 representing a gradient of influence of the river mouth, for almost 12
 months (4 sampling times), in the dry and rainy seasons. A clear
 increasing gradient of organic-pollution proxies (nitrogen content and
 fecal coliforms) was observed from Reef 1 to Reef 5, during both
 seasons, and was highest at the Buranhem River mouth (Reef 1).
 Conversely, a clear inverse gradient of the network analysis of the
 whole bacterial communities also revealed more-complex network
 relationships at Reef 5. Our data also indicated a higher relative
 abundance of members of the bacterial core, dominated by Acinetobacter
 sp., at Reef 5, and higher diversity of site-stable bacterial
 populations, likely related to the higher abundance of total coliforms
 and N content (proxies of sewage or organic pollution) at Reef 1, during
 the rainy season. Thus, the less ``polluted{''} areas may show a
 more-complex network and a high relative abundance of members of the
 bacterial core (almost 97% in some cases), resulting in a
 more-homogeneous and well-established bacteriome among sites/samples,
 when the influence of the river is stronger (rainy seasons).</t>
  </si>
  <si>
    <t>Nitrogen</t>
  </si>
  <si>
    <t>Coral-associated bacterial community study, not a health metric</t>
  </si>
  <si>
    <t>Sawall, Yvonne
  and Al-Sofyani, Abdulmohsin</t>
  </si>
  <si>
    <t>EGU General Assembly 2013</t>
  </si>
  <si>
    <t>Calcification, photosynthesis and mucus production of the coral Pocillopora verrucosa along the nutrient and temperature gradient of the Red Sea</t>
  </si>
  <si>
    <t>The Red Sea is characterized by a large latitudinal gradient, most important an increase in nutrients and in temperature (21-33¬∞C) from N to S, featuring challenging conditions during summer in the S. The metabolism of the widely distributed coral species Pocillopora verrucosa was investigated in situ along the gradient in summer and in winter to evaluate its acclimatization mechanisms to these variable and partly extreme environmental conditions. Calcification rates revealed clear seasonal pattern with more than 2-fold increased rates in the Northern reefs during summer and more than 1.5-fold increased rates in the Southern reefs during winter. This pattern strongly relates with temperature, where maximum calcification rates occurred at ~29¬∞C independent of latitude and nutrients in the water. Furthermore, diel calcification rates decreased with light intensity during summer in the S, indicating energy allocation towards stress mitigation, possibly caused by co-occurring high SST and high light intensity. Photosynthesis, as the main energy supply, followed the gradient stronger during winter with a 3-fold increase from N to S and was generally higher in winter than in summer, except at the most Northern site. Hence, energy consuming calcification could only partly be related to photosynthesis with a higher correlation during winter than in summer. Mucus release increased &gt;5-fold from N to S during winter and summer, while mucus release was generally higher during summer. This indicates that a substantial amount of energy in Southern corals was allocated towards protection from sedimentation in nutrient enriched waters and possibly towards the protection from heat-related stressors, e.g. enhanced bacterial pressure. These acclimatization mechanisms of P. verrucosa to varying temperature and nutrient regimes explain its success and wide physiological niche in the Red Sea, although conditions may be rather marginal for coral growth in some areas.</t>
  </si>
  <si>
    <t>Wartian, Matthew John</t>
  </si>
  <si>
    <t>Dissertation Abstracts International. Vol. 67, no. 12, suppl. B, 230 p. 2006.</t>
  </si>
  <si>
    <t>Determinants of community structure and resilience on tropical eastern Pacific coral reefs.</t>
  </si>
  <si>
    <t>Understanding the roles of top-down and bottom-up forces in determining community structure and resilience has increasingly become the focus of ecological studies as human influences have altered their strength and relative importance. Additionally, theory predicts that the strength of forces varies predictably with environmental conditions and stress. The focus of this dissertation was to investigate the relative importance of herbivory (top-down) and nutrients (bottom-up forces) in regulating tropical eastern Pacific coral reef communities under seasonally and regionally varying environmental conditions. Using a comparative observational approach, I observed that upwelling coincided with increased nutrients and macroalgal cover on reefs. Greater macroalgal cover and biomass of herbivorous fishes occurred within an upwelling region (Gulf of Panama) than non-upwelling region (Gulf of Chiriqui), while grazing pressure was lower on upwelling-exposed reef slopes due to the threefold higher abundance of territorial damselfish, which limited access to mobile foragers. Using comparative experimental studies, I tested the relative importance of herbivory and nutrients in regulating regional and seasonal changes in reef slope benthic community structure and algal community development on open substrata. In all experimental studies, nutrients and herbivory strongly regulated community dynamics through direct effects and interactions, although the relative importance of forces varied in space and time. Both large and small-scale increases in nutrient supplies enhanced algal overgrowth of corals both in the presence and absence of herbivores. Large-scale shifts in environmental conditions strongly influenced the relative importance of forces in determining community structure. Seasonal upwelling temporarily overwhelmed the capacity of herbivores to limit algal proliferation on reefs, reducing the importance of top-down forces as bottom-up forces increased. However, following upwelling, herbivores served as a key component of coral resilience to macroalgal overgrowth as experimental plots exposed to herbivores increased in live coral cover, while in the absence of herbivores algal cover persisted. In conclusion, both nutrients and herbivory are important determinants of tropical eastern Pacific coral community structure, though their relative importance is strongly determined by environmental conditions.</t>
  </si>
  <si>
    <t>Nitrate, nitrite</t>
  </si>
  <si>
    <t xml:space="preserve">2 - 4 uM </t>
  </si>
  <si>
    <t>Community study, not taxonomixally specific so likely exclude</t>
  </si>
  <si>
    <t>Lapointe, B E
  and Langton, R
  and Day, O
  and Potts, A C</t>
  </si>
  <si>
    <t>Proceedings of the Gulf and Caribbean Fisheries Institute</t>
  </si>
  <si>
    <t>Integrated water quality and coral reef monitoring on fringing reefs of Tobago: Chemical and ecological evidence of sewage-driven eutrophication in the Buccoo Reef complex</t>
  </si>
  <si>
    <t>Land-based discharges of nutrients from deforestation, sewage and agricultural activities are a rapidly growing threat to Caribbean coral reefs and Marine Protected Areas (MPA's). To assess localized sewage problems in Tobago, we conducted an integrated water quality and coral reef monitoring program in the dry season between April and June, 2001. The study included a variety of fringing reef sites around Tobago, including the Buccoo Reef Complex (BRC) that was established as an MPA in 1973. The study involved: i) measurement of water column dissolved inorganic nitrogen (DIN = ammonium plus nitrate plus nitrite), soluble reactive phosphorus (SRP), and chlorophyll-a (chl-a), ii) digital video monitoring of benthic reef communities to quantify cover of hard corals, octocorals, macroalgae, turf algae, coralline algae, sponges, and iii) determination of delta super(15)N ratios (= super(13)N/ super(14)N) in benthic macroalgae at the reef sites to discriminate among natural versus anthropogenic nitrogen sources. Low DIN:SRP ratios (&lt; 5:1) throughout the study area indicated DIN rather than SRP-limitation of algal growth. DIN ( similar to 1 mu M, mostly ammonium) and chl-a (up to 0.6 ug/l) within the BRC were high compared to more oligotrophic fringing reefs around Tobago and were indicative of eutrophication. Cumulative impacts of land-based nutrient enrichment in the BRC was also evidenced by relatively low cover of hermatypic (reef-forming) corals and high cover of macroalgae, turf algae, octocorals, and the zoanthid Palythoa that was physically overgrowing reef corals. Schools of mobile, herbivorous fishes (parrotfish, surgeonfish) were abundant in the BRC because of protection from reef fishing in this MPA. The delta super(15)N values of macroalgae in the BRC ranged from a high of +11.8ppt in Buccoo Bay near a sewage ouffall to +5.3ppt at Coral Gardens on the outer reef, values within the range reported for macroalgae growing on sewage nitrogen. Elevated DIN and chl-a concentrations combined with relatively high delta super(15)N values of macroalgae at other fringing reef sites off southwest Tobago were indicative of sewage pollution from upland urban centers and tourist resorts around Scarborough, Crown Point, and Mt. Irvine. The lowest DIN and chl-a concentrations and delta super(15)N values ( plus or minus 2.5ppt) of macroalgae of the entire study were at Black Jack Hole off Little Tobago Island, a site characteristic of oligotrophic, background nitrogen sources and a lower degree of sewage pollution.</t>
  </si>
  <si>
    <t>observational,sewage,nitrogen,phosphorus</t>
  </si>
  <si>
    <t>Ammonia, nitrate, nitrite</t>
  </si>
  <si>
    <t>~0 - 1.5 uM</t>
  </si>
  <si>
    <t>Compared offshore to inshore reefs, not taxonomically specific so probably exclude</t>
  </si>
  <si>
    <t>Udomsap, Bussapakorn
  and Chawakitchareon, Petchporn
  and Rungsupa, Sompop</t>
  </si>
  <si>
    <t>EFFECTS OF TEMPERATURE AND AMMONIA ON CORAL HEALTH STATUS: A CASE STUDY OF DISC CORAL (Turbinaria peltata)</t>
  </si>
  <si>
    <t>This research focused on the effects of temperature and ammonia on the
 coral health status of disc coral (Turbinaria peltata) by using acute
 toxicity testing (50% Lethal Concentration: LC50). The acute effects of
 temperature and ammonia on disc coral were monitored at 24 and 48 hrs.
 The experiments were carried out in triplicate at temperatures of 30
 degrees C and 33 degrees C. The concentrations of ammonia was varied at
 0, 0.05, 0.07 and 0.1 mgN/L, respectively. The active polyp percentages
 of disc coral was analyzed with comparison to the health status
 percentages. According to the findings at 30 degrees C and at 24 and 48
 hrs, and at 33 degrees C and 24 hrs, the acute toxicity of coral
 bleaching (LC50) could not be investigated. This is because the coral
 health status was insufficiently low due to decline, or the mortality
 percentages were not below 50 percent. On the other hand, at 33 degrees
 C and 48 hrs, the acute toxicity of coral bleaching (LC50) could be
 evaluated. The experimental results strongly indicate that the mortality
 percentages exceeded 50 percent. These findings were confirmed by
 Zooxanthellae density in seawater equaling 109.4 cell/ml. Therefore, the
 LC50 at 48 hrs in this study was equal 0.075 mg N/L. (C) 2018 INT TRANS
 J ENG MANAG SCI TECH.</t>
  </si>
  <si>
    <t>observational,ammonium</t>
  </si>
  <si>
    <t>Ammonia</t>
  </si>
  <si>
    <t>0 - 0.1 mgN/L</t>
  </si>
  <si>
    <t>48 hours</t>
  </si>
  <si>
    <t>extended polyps</t>
  </si>
  <si>
    <t>Factorial ammonia + temperature experiment</t>
  </si>
  <si>
    <t>ANY DIN</t>
  </si>
  <si>
    <t>ANY DIP</t>
  </si>
  <si>
    <t>(Ortho-) Phosphate [PO4]3-</t>
  </si>
  <si>
    <t>Nitrate [NO3]-</t>
  </si>
  <si>
    <t>Ammonium [NH4]+</t>
  </si>
  <si>
    <t>Nitrite [NO2]-</t>
  </si>
  <si>
    <t>"DIN"</t>
  </si>
  <si>
    <t>Ammonia [NH3]</t>
  </si>
  <si>
    <t>Organic</t>
  </si>
  <si>
    <t>Urea</t>
  </si>
  <si>
    <t>Fertilizer</t>
  </si>
  <si>
    <t>Phosphorus</t>
  </si>
  <si>
    <t>TN</t>
  </si>
  <si>
    <t>TP</t>
  </si>
  <si>
    <t>2ouM nitrate, 2 uM phosphate</t>
  </si>
  <si>
    <t>NO3, PO4, &amp; iron</t>
  </si>
  <si>
    <t>phosphate &amp; nitrate</t>
  </si>
  <si>
    <t>NO2/NO3 and Phosphate, also fed some of the colonies with prawn muscle tissue 170 ug N, 6.9 ugP)</t>
  </si>
  <si>
    <t>Hoegh-Guldberg, O</t>
  </si>
  <si>
    <t>Thesis, relevant chapters are 2 and 3. Measures effects of elevated nutrients on wound healing and juvenile survival and growth, along with histological measures</t>
  </si>
  <si>
    <t>symbiont structure</t>
  </si>
  <si>
    <t>0 - 10 uM</t>
  </si>
  <si>
    <t>also growth in weight increase</t>
  </si>
  <si>
    <t>Sewage effulent (measured nitrate, nitrite, chla, &amp; phosphate)</t>
  </si>
  <si>
    <t>nitrate conc up to 3 uM</t>
  </si>
  <si>
    <t>ammonium, phosphate, calcium decrease</t>
  </si>
  <si>
    <t>Nitrogen &amp; phosphorus</t>
  </si>
  <si>
    <t>nitrate, nitrite, ammonium, DIN, &amp; SRP</t>
  </si>
  <si>
    <t>Hoegh Guldberg, O and Smith, G J</t>
  </si>
  <si>
    <t>Chapter 6 of dissertation, not published on its own</t>
  </si>
  <si>
    <t>lab study adults; duplicate called Hoegh-Guldberg_Smith_1989_Influence_population_density_zoox.pdf</t>
  </si>
  <si>
    <t xml:space="preserve">Chapter 4; The did a field and lab experiment on the expansion of BBD due to elevated nutrients </t>
  </si>
  <si>
    <t>Unable to borrow dissertation: "At the request of the author, this graduate work is not available to view or purchase either."</t>
  </si>
  <si>
    <t>nutrient enrichment is frozen and ground up plankton from field; duplicate called Humanes-et-al_2017_cumulative_effects_suspended_sediments.pdf</t>
  </si>
  <si>
    <t>Chapter 4 A dissertation, not published seperately</t>
  </si>
  <si>
    <r>
      <rPr>
        <sz val="10"/>
        <color rgb="FF000000"/>
        <rFont val="Arial"/>
        <family val="2"/>
      </rPr>
      <t xml:space="preserve">only shows up as citation in this paper </t>
    </r>
    <r>
      <rPr>
        <u/>
        <sz val="10"/>
        <color rgb="FF1155CC"/>
        <rFont val="Arial"/>
        <family val="2"/>
      </rPr>
      <t>https://www.scielo.br/scielo.php?pid=S1679-87592007000400004&amp;script=sci_arttext</t>
    </r>
  </si>
  <si>
    <t>Snidvongs, A
  and Kinzie, R A</t>
  </si>
  <si>
    <t>Stimson, J
  and Kinzie, R A</t>
  </si>
  <si>
    <t>Trying to establish bioindicators for reef health and water quality; not sure if nutrients were one of the factors looked at but maybe</t>
  </si>
  <si>
    <t>Looked at coral recruitment at different sites but did not measure anything related to water quality; possibly data on nutrients</t>
  </si>
  <si>
    <t>Repeat, Already above; They showed a correlation between Lithophaga spp bioerosion + increased parrotfish grazing with increase nutrient supply. This was with the LTER - 715 photographs of coral colonies over the 10 year period. They used the LTER data for the nutrient supply as well.</t>
  </si>
  <si>
    <t>Chapter 3; Field surveys of coral disease prevelance and the enviornmental factors associated with the reef locations.</t>
  </si>
  <si>
    <t>Observational + manipulative</t>
  </si>
  <si>
    <t>Observational/Model</t>
  </si>
  <si>
    <t>original assessment of suitability for meta-analysis</t>
  </si>
  <si>
    <t>Field and lab</t>
  </si>
  <si>
    <t>SUMMARY:</t>
  </si>
  <si>
    <t>"Full text reviews" tab</t>
  </si>
  <si>
    <t>INSERT REPORT TITLE</t>
  </si>
  <si>
    <t>Electronic Supplementary Material (ESM) #</t>
  </si>
  <si>
    <t>Report by Eileen M. Nalley et al.</t>
  </si>
  <si>
    <t>NOAA grant ###### to PI Donahue, "[grant name]"</t>
  </si>
  <si>
    <t>This spreadsheet provides information relevant to the 'Full text review' section of the review.</t>
  </si>
  <si>
    <t>This tab provides summary bibliographic information and rationale for the decision to include or exclude each of the studies deemed as potentially relevant during the title/abstract screening process.</t>
  </si>
  <si>
    <t>COLUMN DESCRIPTION</t>
  </si>
  <si>
    <t>CATEGORY KEY</t>
  </si>
  <si>
    <t>list of article's author(s)</t>
  </si>
  <si>
    <t>year that article was published</t>
  </si>
  <si>
    <t>journal, book, or other publication name in which article was published</t>
  </si>
  <si>
    <t>title of article</t>
  </si>
  <si>
    <t>tags assigned to an article during the title/abstract screening process</t>
  </si>
  <si>
    <t>categorical variable for whether or not the article/study was observational or manipulative, or both</t>
  </si>
  <si>
    <t>0 = manipulative</t>
  </si>
  <si>
    <t>1 = observational</t>
  </si>
  <si>
    <t>0/1 = both observational and manipulative</t>
  </si>
  <si>
    <t>filled out if the data or material in the focal reference/article may be redundant with other articles, especially relevant for dissertations/theses</t>
  </si>
  <si>
    <t>ocean basin location where the study took place</t>
  </si>
  <si>
    <t>categorical variable for field or laboratory study</t>
  </si>
  <si>
    <t>categorical variable for manipulative or observational experiment</t>
  </si>
  <si>
    <t>number of coral species investigated in the article/study; "community" if it was interested in overall coral community instead of species-specific responses</t>
  </si>
  <si>
    <t>relative duration of exposure</t>
  </si>
  <si>
    <t>short &lt;= 7 days</t>
  </si>
  <si>
    <t>long &gt; 7 days</t>
  </si>
  <si>
    <t>categorical variable that broadly describes the type of measured response by the coral</t>
  </si>
  <si>
    <t>any other notes or considerations about the article/study</t>
  </si>
  <si>
    <t>COLUMN NAME</t>
  </si>
  <si>
    <t>COLUMN</t>
  </si>
  <si>
    <t>A</t>
  </si>
  <si>
    <t>B</t>
  </si>
  <si>
    <t>C</t>
  </si>
  <si>
    <t>D</t>
  </si>
  <si>
    <t>E</t>
  </si>
  <si>
    <t>F</t>
  </si>
  <si>
    <t>G</t>
  </si>
  <si>
    <t>H</t>
  </si>
  <si>
    <t>I</t>
  </si>
  <si>
    <t>J</t>
  </si>
  <si>
    <t>K</t>
  </si>
  <si>
    <t>L</t>
  </si>
  <si>
    <t>M</t>
  </si>
  <si>
    <t>O</t>
  </si>
  <si>
    <t>P</t>
  </si>
  <si>
    <t>Q</t>
  </si>
  <si>
    <t>R</t>
  </si>
  <si>
    <t>S</t>
  </si>
  <si>
    <t>T</t>
  </si>
  <si>
    <t>U</t>
  </si>
  <si>
    <t>V</t>
  </si>
  <si>
    <t>W</t>
  </si>
  <si>
    <t>X</t>
  </si>
  <si>
    <t>Z</t>
  </si>
  <si>
    <t>AA</t>
  </si>
  <si>
    <t>AC</t>
  </si>
  <si>
    <t>AD</t>
  </si>
  <si>
    <t>AE</t>
  </si>
  <si>
    <t>AF</t>
  </si>
  <si>
    <t>AG</t>
  </si>
  <si>
    <t>AH</t>
  </si>
  <si>
    <t>AI</t>
  </si>
  <si>
    <t>AJ</t>
  </si>
  <si>
    <t>AK</t>
  </si>
  <si>
    <t>AL</t>
  </si>
  <si>
    <t>AM</t>
  </si>
  <si>
    <t>abstract of article</t>
  </si>
  <si>
    <t>initials of person to whom full text review was assigned</t>
  </si>
  <si>
    <t>numbered value corresponding to estimated relevance to meta-analysis</t>
  </si>
  <si>
    <t>0 = none</t>
  </si>
  <si>
    <t>1 = yes, highly likely</t>
  </si>
  <si>
    <t>brief description of nutrient type studied, if analyzed</t>
  </si>
  <si>
    <t>range of nutrient concentrations that corals were exposed to</t>
  </si>
  <si>
    <t>number corresponding to number of species of dissolved inorganic nitrogen (DIN) included in study</t>
  </si>
  <si>
    <t>number corresponding to number of species of dissolved inorganic phosporous (DIP) included in study</t>
  </si>
  <si>
    <t>categorical variable for whether or not the article/study studied effects of nitrate</t>
  </si>
  <si>
    <t>categorical variable for whether or not the article/study studied effects of nitrite</t>
  </si>
  <si>
    <t>categorical variable for whether or not the article/study studied effects of ammonium</t>
  </si>
  <si>
    <t>categorical variable for whether or not the article/study studied effects of "DIN" (type unspecified)</t>
  </si>
  <si>
    <t>categorical variable for whether or not the article/study studied effects of ammonia</t>
  </si>
  <si>
    <t>categorical variable for whether or not the article/study studied effects of phosphate</t>
  </si>
  <si>
    <t>categorical variable for whether or not the article/study studied effects of dissolved inorganic carbon (DIC)</t>
  </si>
  <si>
    <t>categorical variable for whether or not the article/study studied effects of organic nutrients</t>
  </si>
  <si>
    <t>categorical variable for whether or not the article/study studied effects of urea</t>
  </si>
  <si>
    <t>categorical variable for whether or not the article/study studied effects of fertilizer</t>
  </si>
  <si>
    <t>categorical variable for whether or not the article/study studied effects of "nitrogen"</t>
  </si>
  <si>
    <t>categorical variable for whether or not the article/study studied effects of "phosphorous"</t>
  </si>
  <si>
    <t>categorical variable for whether or not the article/study studied effects of Total Nitrogen</t>
  </si>
  <si>
    <t>categorical variable for whether or not the article/study studied effects of Total Phosphorous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</si>
</sst>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x14ac:knownFonts="1">
    <font>
      <sz val="10"/>
      <color rgb="FF000000"/>
      <name val="Arial"/>
    </font>
    <font>
      <sz val="10"/>
      <color rgb="FF000000"/>
      <name val="Calibri"/>
    </font>
    <font>
      <sz val="10"/>
      <color theme="1"/>
      <name val="Arial"/>
      <family val="2"/>
    </font>
    <font>
      <sz val="10"/>
      <color rgb="FF000000"/>
      <name val="Arial"/>
      <family val="2"/>
    </font>
    <font>
      <b/>
      <sz val="10"/>
      <color theme="1"/>
      <name val="Arial"/>
      <family val="2"/>
    </font>
    <font>
      <b/>
      <sz val="10"/>
      <color rgb="FF000000"/>
      <name val="Arial"/>
      <family val="2"/>
    </font>
    <font>
      <u/>
      <sz val="10"/>
      <color rgb="FF000000"/>
      <name val="Arial"/>
      <family val="2"/>
    </font>
    <font>
      <u/>
      <sz val="10"/>
      <color rgb="FF1155CC"/>
      <name val="Arial"/>
      <family val="2"/>
    </font>
    <font>
      <b/>
      <sz val="18"/>
      <color rgb="FF000000"/>
      <name val="Arial"/>
      <family val="2"/>
    </font>
    <font>
      <sz val="14"/>
      <color rgb="FF000000"/>
      <name val="Arial"/>
      <family val="2"/>
    </font>
    <font>
      <sz val="12"/>
      <color theme="1"/>
      <name val="Arial"/>
      <family val="2"/>
    </font>
  </fonts>
  <fills count="4">
    <fill>
      <patternFill patternType="none"/>
    </fill>
    <fill>
      <patternFill patternType="gray125"/>
    </fill>
    <fill>
      <patternFill patternType="solid">
        <fgColor rgb="FFB4C6E7"/>
        <bgColor rgb="FFB4C6E7"/>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alignment wrapText="1"/>
    </xf>
    <xf numFmtId="0" fontId="5" fillId="0" borderId="0" xfId="0" applyFont="1" applyAlignment="1">
      <alignment horizontal="left" wrapText="1"/>
    </xf>
    <xf numFmtId="0" fontId="5" fillId="0" borderId="0" xfId="0" applyFont="1" applyFill="1" applyAlignment="1">
      <alignment wrapText="1"/>
    </xf>
    <xf numFmtId="0" fontId="5" fillId="2" borderId="0" xfId="0" applyFont="1" applyFill="1" applyAlignment="1">
      <alignment horizontal="center" wrapText="1"/>
    </xf>
    <xf numFmtId="0" fontId="3" fillId="0" borderId="0" xfId="0" applyFont="1" applyAlignment="1">
      <alignment horizontal="right"/>
    </xf>
    <xf numFmtId="0" fontId="3"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xf>
    <xf numFmtId="0" fontId="3" fillId="3" borderId="0" xfId="0" applyFont="1" applyFill="1" applyAlignment="1">
      <alignment horizontal="left"/>
    </xf>
    <xf numFmtId="0" fontId="2" fillId="3" borderId="0" xfId="0" applyFont="1" applyFill="1" applyAlignment="1"/>
    <xf numFmtId="0" fontId="3" fillId="0" borderId="1" xfId="0" applyFont="1" applyBorder="1" applyAlignment="1"/>
    <xf numFmtId="0" fontId="6" fillId="3" borderId="0" xfId="0" applyFont="1" applyFill="1" applyAlignment="1">
      <alignment horizontal="left"/>
    </xf>
    <xf numFmtId="0" fontId="2" fillId="0" borderId="0" xfId="0" applyFont="1" applyAlignment="1">
      <alignment horizontal="left"/>
    </xf>
    <xf numFmtId="0" fontId="3" fillId="0" borderId="0" xfId="0" applyFont="1" applyFill="1" applyAlignment="1">
      <alignment horizontal="right"/>
    </xf>
    <xf numFmtId="0" fontId="3" fillId="0" borderId="1" xfId="0" applyFont="1" applyBorder="1" applyAlignment="1">
      <alignment horizontal="right"/>
    </xf>
    <xf numFmtId="164" fontId="2" fillId="0" borderId="0" xfId="0" applyNumberFormat="1" applyFont="1" applyAlignment="1"/>
    <xf numFmtId="0" fontId="3" fillId="0" borderId="0" xfId="0" applyFont="1" applyFill="1" applyAlignment="1">
      <alignment horizontal="left"/>
    </xf>
    <xf numFmtId="0" fontId="3" fillId="0" borderId="0" xfId="0" applyFont="1" applyAlignment="1">
      <alignment horizontal="left" vertical="top"/>
    </xf>
    <xf numFmtId="0" fontId="3" fillId="2" borderId="0" xfId="0" applyFont="1" applyFill="1" applyAlignment="1">
      <alignment horizontal="left" vertical="top"/>
    </xf>
    <xf numFmtId="0" fontId="3" fillId="0" borderId="0" xfId="0" applyFont="1" applyFill="1" applyAlignment="1">
      <alignment horizontal="left" vertical="top"/>
    </xf>
    <xf numFmtId="0" fontId="0" fillId="0" borderId="0" xfId="0"/>
    <xf numFmtId="0" fontId="8" fillId="0" borderId="0" xfId="0" applyFont="1"/>
    <xf numFmtId="0" fontId="3" fillId="0" borderId="0" xfId="0" applyFont="1"/>
    <xf numFmtId="17" fontId="9" fillId="0" borderId="0" xfId="0" quotePrefix="1" applyNumberFormat="1" applyFont="1"/>
    <xf numFmtId="0" fontId="10" fillId="0" borderId="0" xfId="0" applyFont="1"/>
    <xf numFmtId="0" fontId="3" fillId="0" borderId="1" xfId="0" applyFont="1" applyBorder="1"/>
    <xf numFmtId="0" fontId="4" fillId="0" borderId="0" xfId="0" applyFont="1" applyAlignment="1">
      <alignment wrapText="1"/>
    </xf>
    <xf numFmtId="0" fontId="2" fillId="0" borderId="0" xfId="0" applyFont="1"/>
    <xf numFmtId="0" fontId="4" fillId="0" borderId="0" xfId="0" applyFont="1" applyAlignment="1">
      <alignment horizontal="left" wrapText="1"/>
    </xf>
    <xf numFmtId="0" fontId="4" fillId="0" borderId="0" xfId="0" applyFont="1" applyAlignment="1">
      <alignment horizontal="center" wrapText="1"/>
    </xf>
    <xf numFmtId="0" fontId="4" fillId="0" borderId="0" xfId="0" applyFont="1"/>
    <xf numFmtId="0" fontId="5" fillId="0" borderId="0" xfId="0" applyFont="1"/>
  </cellXfs>
  <cellStyles count="1">
    <cellStyle name="Normal" xfId="0" builtinId="0"/>
  </cellStyles>
  <dxfs count="45">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CCCCCC"/>
          <bgColor rgb="FFCCCCCC"/>
        </patternFill>
      </fill>
    </dxf>
    <dxf>
      <fill>
        <patternFill patternType="solid">
          <fgColor rgb="FFE06666"/>
          <bgColor rgb="FFE06666"/>
        </patternFill>
      </fill>
    </dxf>
    <dxf>
      <fill>
        <patternFill patternType="solid">
          <fgColor rgb="FFF6B26B"/>
          <bgColor rgb="FFF6B26B"/>
        </patternFill>
      </fill>
    </dxf>
    <dxf>
      <fill>
        <patternFill patternType="solid">
          <fgColor rgb="FFFFE599"/>
          <bgColor rgb="FFFFE599"/>
        </patternFill>
      </fill>
    </dxf>
    <dxf>
      <fill>
        <patternFill patternType="solid">
          <fgColor rgb="FF93C47D"/>
          <bgColor rgb="FF93C47D"/>
        </patternFill>
      </fill>
    </dxf>
    <dxf>
      <fill>
        <patternFill patternType="solid">
          <fgColor rgb="FFCCCCCC"/>
          <bgColor rgb="FFCCCCCC"/>
        </patternFill>
      </fill>
    </dxf>
    <dxf>
      <fill>
        <patternFill patternType="solid">
          <fgColor rgb="FFE06666"/>
          <bgColor rgb="FFE06666"/>
        </patternFill>
      </fill>
    </dxf>
    <dxf>
      <fill>
        <patternFill patternType="solid">
          <fgColor rgb="FFF6B26B"/>
          <bgColor rgb="FFF6B26B"/>
        </patternFill>
      </fill>
    </dxf>
    <dxf>
      <fill>
        <patternFill patternType="solid">
          <fgColor rgb="FFFFE599"/>
          <bgColor rgb="FFFFE599"/>
        </patternFill>
      </fill>
    </dxf>
    <dxf>
      <fill>
        <patternFill patternType="solid">
          <fgColor rgb="FF93C47D"/>
          <bgColor rgb="FF93C47D"/>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lo.br/scielo.php?pid=S1679-87592007000400004&amp;script=sci_ar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1F561-0D0E-9146-97EC-2179BF0EC6E9}">
  <dimension ref="A1:G16393"/>
  <sheetViews>
    <sheetView tabSelected="1" workbookViewId="0">
      <selection activeCell="A5" sqref="A5"/>
    </sheetView>
  </sheetViews>
  <sheetFormatPr baseColWidth="10" defaultRowHeight="13" x14ac:dyDescent="0.15"/>
  <cols>
    <col min="2" max="2" width="40.1640625" style="4" bestFit="1" customWidth="1"/>
    <col min="3" max="3" width="118.33203125" customWidth="1"/>
    <col min="4" max="4" width="13.83203125" bestFit="1" customWidth="1"/>
    <col min="5" max="5" width="16.6640625" bestFit="1" customWidth="1"/>
    <col min="6" max="6" width="34.33203125" bestFit="1" customWidth="1"/>
  </cols>
  <sheetData>
    <row r="1" spans="1:7" s="27" customFormat="1" ht="23" x14ac:dyDescent="0.25">
      <c r="A1" s="28" t="s">
        <v>2644</v>
      </c>
      <c r="B1" s="29"/>
    </row>
    <row r="2" spans="1:7" s="27" customFormat="1" ht="23" x14ac:dyDescent="0.25">
      <c r="A2" s="28" t="s">
        <v>2645</v>
      </c>
      <c r="B2" s="29"/>
    </row>
    <row r="3" spans="1:7" s="27" customFormat="1" ht="18" x14ac:dyDescent="0.2">
      <c r="A3" s="30" t="s">
        <v>2646</v>
      </c>
      <c r="B3" s="29"/>
    </row>
    <row r="4" spans="1:7" s="27" customFormat="1" ht="18" x14ac:dyDescent="0.2">
      <c r="A4" s="30" t="s">
        <v>2647</v>
      </c>
      <c r="B4" s="29"/>
    </row>
    <row r="5" spans="1:7" s="27" customFormat="1" ht="16" x14ac:dyDescent="0.2">
      <c r="A5" s="31"/>
      <c r="B5" s="29"/>
    </row>
    <row r="6" spans="1:7" s="29" customFormat="1" x14ac:dyDescent="0.15">
      <c r="A6" s="37" t="s">
        <v>2642</v>
      </c>
      <c r="C6" s="34" t="s">
        <v>2648</v>
      </c>
    </row>
    <row r="7" spans="1:7" s="27" customFormat="1" ht="16" x14ac:dyDescent="0.2">
      <c r="A7" s="31"/>
      <c r="B7" s="29"/>
    </row>
    <row r="8" spans="1:7" s="29" customFormat="1" x14ac:dyDescent="0.15">
      <c r="A8" s="38" t="s">
        <v>2643</v>
      </c>
      <c r="C8" s="32" t="s">
        <v>2649</v>
      </c>
    </row>
    <row r="9" spans="1:7" s="27" customFormat="1" ht="14" x14ac:dyDescent="0.15">
      <c r="A9" s="33" t="s">
        <v>2672</v>
      </c>
      <c r="B9" s="33" t="s">
        <v>2671</v>
      </c>
      <c r="C9" s="33" t="s">
        <v>2650</v>
      </c>
      <c r="D9" s="36" t="s">
        <v>2651</v>
      </c>
      <c r="E9" s="36"/>
      <c r="F9" s="36"/>
      <c r="G9" s="35"/>
    </row>
    <row r="10" spans="1:7" x14ac:dyDescent="0.15">
      <c r="A10" s="34" t="s">
        <v>2673</v>
      </c>
      <c r="B10" s="24" t="s">
        <v>0</v>
      </c>
      <c r="C10" s="34" t="s">
        <v>2652</v>
      </c>
      <c r="D10" s="34"/>
      <c r="E10" s="34"/>
      <c r="F10" s="34"/>
      <c r="G10" s="34"/>
    </row>
    <row r="11" spans="1:7" x14ac:dyDescent="0.15">
      <c r="A11" s="34" t="s">
        <v>2674</v>
      </c>
      <c r="B11" s="24" t="s">
        <v>1</v>
      </c>
      <c r="C11" s="34" t="s">
        <v>2653</v>
      </c>
      <c r="D11" s="34"/>
      <c r="E11" s="34"/>
      <c r="F11" s="34"/>
      <c r="G11" s="34"/>
    </row>
    <row r="12" spans="1:7" x14ac:dyDescent="0.15">
      <c r="A12" s="34" t="s">
        <v>2675</v>
      </c>
      <c r="B12" s="24" t="s">
        <v>2</v>
      </c>
      <c r="C12" s="34" t="s">
        <v>2654</v>
      </c>
      <c r="D12" s="34"/>
      <c r="E12" s="34"/>
      <c r="F12" s="34"/>
      <c r="G12" s="34"/>
    </row>
    <row r="13" spans="1:7" x14ac:dyDescent="0.15">
      <c r="A13" s="34" t="s">
        <v>2676</v>
      </c>
      <c r="B13" s="24" t="s">
        <v>3</v>
      </c>
      <c r="C13" s="34" t="s">
        <v>2655</v>
      </c>
      <c r="D13" s="34"/>
      <c r="E13" s="34"/>
      <c r="F13" s="34"/>
      <c r="G13" s="34"/>
    </row>
    <row r="14" spans="1:7" x14ac:dyDescent="0.15">
      <c r="A14" s="34" t="s">
        <v>2677</v>
      </c>
      <c r="B14" s="24" t="s">
        <v>4</v>
      </c>
      <c r="C14" s="34" t="s">
        <v>2709</v>
      </c>
      <c r="D14" s="34"/>
      <c r="E14" s="34"/>
      <c r="F14" s="34"/>
      <c r="G14" s="34"/>
    </row>
    <row r="15" spans="1:7" x14ac:dyDescent="0.15">
      <c r="A15" s="34" t="s">
        <v>2678</v>
      </c>
      <c r="B15" s="24" t="s">
        <v>5</v>
      </c>
      <c r="C15" s="34" t="s">
        <v>2656</v>
      </c>
      <c r="D15" s="34"/>
      <c r="E15" s="34"/>
      <c r="F15" s="34"/>
      <c r="G15" s="34"/>
    </row>
    <row r="16" spans="1:7" x14ac:dyDescent="0.15">
      <c r="A16" s="34" t="s">
        <v>2679</v>
      </c>
      <c r="B16" s="24" t="s">
        <v>7</v>
      </c>
      <c r="C16" s="34" t="s">
        <v>2710</v>
      </c>
      <c r="D16" s="34"/>
      <c r="E16" s="34"/>
      <c r="F16" s="34"/>
      <c r="G16" s="34"/>
    </row>
    <row r="17" spans="1:7" x14ac:dyDescent="0.15">
      <c r="A17" s="34" t="s">
        <v>2680</v>
      </c>
      <c r="B17" s="24" t="s">
        <v>8</v>
      </c>
      <c r="C17" s="34" t="s">
        <v>2657</v>
      </c>
      <c r="D17" s="34" t="s">
        <v>2658</v>
      </c>
      <c r="E17" s="34" t="s">
        <v>2659</v>
      </c>
      <c r="F17" s="34" t="s">
        <v>2660</v>
      </c>
      <c r="G17" s="34"/>
    </row>
    <row r="18" spans="1:7" x14ac:dyDescent="0.15">
      <c r="A18" s="34" t="s">
        <v>2681</v>
      </c>
      <c r="B18" s="24" t="s">
        <v>2640</v>
      </c>
      <c r="C18" s="34" t="s">
        <v>2711</v>
      </c>
      <c r="D18" s="34" t="s">
        <v>2712</v>
      </c>
      <c r="E18" s="34" t="s">
        <v>2713</v>
      </c>
      <c r="G18" s="34"/>
    </row>
    <row r="19" spans="1:7" x14ac:dyDescent="0.15">
      <c r="A19" s="34" t="s">
        <v>2682</v>
      </c>
      <c r="B19" s="24" t="s">
        <v>9</v>
      </c>
      <c r="C19" s="34" t="s">
        <v>2661</v>
      </c>
      <c r="D19" s="34"/>
      <c r="E19" s="34"/>
      <c r="F19" s="34"/>
      <c r="G19" s="34"/>
    </row>
    <row r="20" spans="1:7" x14ac:dyDescent="0.15">
      <c r="A20" s="34" t="s">
        <v>2683</v>
      </c>
      <c r="B20" s="25" t="s">
        <v>10</v>
      </c>
      <c r="C20" s="34" t="s">
        <v>2662</v>
      </c>
      <c r="D20" s="34"/>
      <c r="E20" s="34"/>
      <c r="F20" s="34"/>
      <c r="G20" s="34"/>
    </row>
    <row r="21" spans="1:7" x14ac:dyDescent="0.15">
      <c r="A21" s="34" t="s">
        <v>2684</v>
      </c>
      <c r="B21" s="25" t="s">
        <v>11</v>
      </c>
      <c r="C21" s="34" t="s">
        <v>2663</v>
      </c>
      <c r="D21" s="34"/>
      <c r="E21" s="34"/>
      <c r="F21" s="34"/>
      <c r="G21" s="34"/>
    </row>
    <row r="22" spans="1:7" x14ac:dyDescent="0.15">
      <c r="A22" s="34" t="s">
        <v>2685</v>
      </c>
      <c r="B22" s="25" t="s">
        <v>12</v>
      </c>
      <c r="C22" s="34" t="s">
        <v>2664</v>
      </c>
      <c r="D22" s="34"/>
      <c r="E22" s="34"/>
      <c r="F22" s="34"/>
      <c r="G22" s="34"/>
    </row>
    <row r="23" spans="1:7" x14ac:dyDescent="0.15">
      <c r="A23" s="34" t="s">
        <v>29</v>
      </c>
      <c r="B23" s="25" t="s">
        <v>13</v>
      </c>
      <c r="C23" s="34" t="s">
        <v>2665</v>
      </c>
      <c r="D23" s="34"/>
      <c r="E23" s="34"/>
      <c r="F23" s="34"/>
      <c r="G23" s="34"/>
    </row>
    <row r="24" spans="1:7" x14ac:dyDescent="0.15">
      <c r="A24" s="34" t="s">
        <v>2686</v>
      </c>
      <c r="B24" s="25" t="s">
        <v>14</v>
      </c>
      <c r="C24" s="34" t="s">
        <v>2714</v>
      </c>
      <c r="D24" s="34"/>
      <c r="E24" s="34"/>
      <c r="F24" s="34"/>
      <c r="G24" s="34"/>
    </row>
    <row r="25" spans="1:7" x14ac:dyDescent="0.15">
      <c r="A25" s="34" t="s">
        <v>2687</v>
      </c>
      <c r="B25" s="25" t="s">
        <v>15</v>
      </c>
      <c r="C25" s="34" t="s">
        <v>2715</v>
      </c>
      <c r="D25" s="34"/>
      <c r="E25" s="34"/>
      <c r="F25" s="34"/>
      <c r="G25" s="34"/>
    </row>
    <row r="26" spans="1:7" x14ac:dyDescent="0.15">
      <c r="A26" s="34" t="s">
        <v>2688</v>
      </c>
      <c r="B26" s="25" t="s">
        <v>16</v>
      </c>
      <c r="C26" s="34" t="s">
        <v>2666</v>
      </c>
      <c r="D26" s="34" t="s">
        <v>2667</v>
      </c>
      <c r="E26" s="34" t="s">
        <v>2668</v>
      </c>
      <c r="F26" s="34"/>
      <c r="G26" s="34"/>
    </row>
    <row r="27" spans="1:7" x14ac:dyDescent="0.15">
      <c r="A27" s="34" t="s">
        <v>2689</v>
      </c>
      <c r="B27" s="25" t="s">
        <v>17</v>
      </c>
      <c r="C27" s="34" t="s">
        <v>2669</v>
      </c>
      <c r="D27" s="34"/>
      <c r="E27" s="34"/>
      <c r="F27" s="34"/>
      <c r="G27" s="34"/>
    </row>
    <row r="28" spans="1:7" x14ac:dyDescent="0.15">
      <c r="A28" s="34" t="s">
        <v>2690</v>
      </c>
      <c r="B28" s="25" t="s">
        <v>18</v>
      </c>
      <c r="C28" s="34" t="s">
        <v>2669</v>
      </c>
      <c r="D28" s="34"/>
      <c r="E28" s="34"/>
      <c r="F28" s="34"/>
      <c r="G28" s="34"/>
    </row>
    <row r="29" spans="1:7" x14ac:dyDescent="0.15">
      <c r="A29" s="34" t="s">
        <v>2691</v>
      </c>
      <c r="B29" s="25" t="s">
        <v>19</v>
      </c>
      <c r="C29" s="34" t="s">
        <v>2669</v>
      </c>
      <c r="D29" s="34"/>
      <c r="E29" s="34"/>
      <c r="F29" s="34"/>
      <c r="G29" s="34"/>
    </row>
    <row r="30" spans="1:7" x14ac:dyDescent="0.15">
      <c r="A30" s="34" t="s">
        <v>2692</v>
      </c>
      <c r="B30" s="25" t="s">
        <v>20</v>
      </c>
      <c r="C30" s="34" t="s">
        <v>2669</v>
      </c>
      <c r="D30" s="34"/>
      <c r="E30" s="34"/>
      <c r="F30" s="34"/>
      <c r="G30" s="34"/>
    </row>
    <row r="31" spans="1:7" x14ac:dyDescent="0.15">
      <c r="A31" s="34" t="s">
        <v>2693</v>
      </c>
      <c r="B31" s="25" t="s">
        <v>21</v>
      </c>
      <c r="C31" s="34" t="s">
        <v>2669</v>
      </c>
      <c r="D31" s="34"/>
      <c r="E31" s="34"/>
      <c r="F31" s="34"/>
      <c r="G31" s="34"/>
    </row>
    <row r="32" spans="1:7" x14ac:dyDescent="0.15">
      <c r="A32" s="34" t="s">
        <v>2694</v>
      </c>
      <c r="B32" s="25" t="s">
        <v>6</v>
      </c>
      <c r="C32" s="34" t="s">
        <v>2670</v>
      </c>
      <c r="D32" s="34"/>
      <c r="E32" s="34"/>
      <c r="F32" s="34"/>
      <c r="G32" s="34"/>
    </row>
    <row r="33" spans="1:7" x14ac:dyDescent="0.15">
      <c r="A33" s="34" t="s">
        <v>2695</v>
      </c>
      <c r="B33" s="26" t="s">
        <v>2596</v>
      </c>
      <c r="C33" s="3" t="s">
        <v>2716</v>
      </c>
      <c r="F33" s="34"/>
      <c r="G33" s="34"/>
    </row>
    <row r="34" spans="1:7" x14ac:dyDescent="0.15">
      <c r="A34" s="34" t="s">
        <v>931</v>
      </c>
      <c r="B34" s="26" t="s">
        <v>2597</v>
      </c>
      <c r="C34" s="3" t="s">
        <v>2717</v>
      </c>
      <c r="G34" s="34"/>
    </row>
    <row r="35" spans="1:7" x14ac:dyDescent="0.15">
      <c r="A35" s="3" t="s">
        <v>2696</v>
      </c>
      <c r="B35" s="24" t="s">
        <v>2599</v>
      </c>
      <c r="C35" s="3" t="s">
        <v>2718</v>
      </c>
    </row>
    <row r="36" spans="1:7" x14ac:dyDescent="0.15">
      <c r="A36" s="3" t="s">
        <v>2697</v>
      </c>
      <c r="B36" s="24" t="s">
        <v>2601</v>
      </c>
      <c r="C36" s="3" t="s">
        <v>2719</v>
      </c>
    </row>
    <row r="37" spans="1:7" x14ac:dyDescent="0.15">
      <c r="A37" s="3" t="s">
        <v>71</v>
      </c>
      <c r="B37" s="24" t="s">
        <v>2600</v>
      </c>
      <c r="C37" s="3" t="s">
        <v>2720</v>
      </c>
    </row>
    <row r="38" spans="1:7" x14ac:dyDescent="0.15">
      <c r="A38" s="3" t="s">
        <v>2698</v>
      </c>
      <c r="B38" s="24" t="s">
        <v>2602</v>
      </c>
      <c r="C38" s="3" t="s">
        <v>2721</v>
      </c>
    </row>
    <row r="39" spans="1:7" x14ac:dyDescent="0.15">
      <c r="A39" s="3" t="s">
        <v>2699</v>
      </c>
      <c r="B39" s="24" t="s">
        <v>2603</v>
      </c>
      <c r="C39" s="3" t="s">
        <v>2722</v>
      </c>
    </row>
    <row r="40" spans="1:7" x14ac:dyDescent="0.15">
      <c r="A40" s="3" t="s">
        <v>2700</v>
      </c>
      <c r="B40" s="24" t="s">
        <v>2598</v>
      </c>
      <c r="C40" s="3" t="s">
        <v>2723</v>
      </c>
    </row>
    <row r="41" spans="1:7" x14ac:dyDescent="0.15">
      <c r="A41" s="3" t="s">
        <v>2701</v>
      </c>
      <c r="B41" s="24" t="s">
        <v>1412</v>
      </c>
      <c r="C41" s="3" t="s">
        <v>2724</v>
      </c>
    </row>
    <row r="42" spans="1:7" x14ac:dyDescent="0.15">
      <c r="A42" s="3" t="s">
        <v>2702</v>
      </c>
      <c r="B42" s="24" t="s">
        <v>2604</v>
      </c>
      <c r="C42" s="3" t="s">
        <v>2725</v>
      </c>
    </row>
    <row r="43" spans="1:7" x14ac:dyDescent="0.15">
      <c r="A43" s="3" t="s">
        <v>2703</v>
      </c>
      <c r="B43" s="24" t="s">
        <v>2605</v>
      </c>
      <c r="C43" s="3" t="s">
        <v>2726</v>
      </c>
    </row>
    <row r="44" spans="1:7" x14ac:dyDescent="0.15">
      <c r="A44" s="3" t="s">
        <v>2704</v>
      </c>
      <c r="B44" s="24" t="s">
        <v>2606</v>
      </c>
      <c r="C44" s="3" t="s">
        <v>2727</v>
      </c>
    </row>
    <row r="45" spans="1:7" x14ac:dyDescent="0.15">
      <c r="A45" s="3" t="s">
        <v>2705</v>
      </c>
      <c r="B45" s="24" t="s">
        <v>2566</v>
      </c>
      <c r="C45" s="3" t="s">
        <v>2728</v>
      </c>
    </row>
    <row r="46" spans="1:7" x14ac:dyDescent="0.15">
      <c r="A46" s="3" t="s">
        <v>2706</v>
      </c>
      <c r="B46" s="24" t="s">
        <v>2607</v>
      </c>
      <c r="C46" s="3" t="s">
        <v>2729</v>
      </c>
    </row>
    <row r="47" spans="1:7" x14ac:dyDescent="0.15">
      <c r="A47" s="3" t="s">
        <v>2707</v>
      </c>
      <c r="B47" s="24" t="s">
        <v>2608</v>
      </c>
      <c r="C47" s="3" t="s">
        <v>2730</v>
      </c>
    </row>
    <row r="48" spans="1:7" x14ac:dyDescent="0.15">
      <c r="A48" s="3" t="s">
        <v>2708</v>
      </c>
      <c r="B48" s="24" t="s">
        <v>2609</v>
      </c>
      <c r="C48" s="3" t="s">
        <v>2731</v>
      </c>
    </row>
    <row r="49" spans="2:2" x14ac:dyDescent="0.15">
      <c r="B49" s="24"/>
    </row>
    <row r="50" spans="2:2" x14ac:dyDescent="0.15">
      <c r="B50" s="24"/>
    </row>
    <row r="51" spans="2:2" x14ac:dyDescent="0.15">
      <c r="B51" s="24"/>
    </row>
    <row r="52" spans="2:2" x14ac:dyDescent="0.15">
      <c r="B52" s="24"/>
    </row>
    <row r="53" spans="2:2" x14ac:dyDescent="0.15">
      <c r="B53" s="24"/>
    </row>
    <row r="54" spans="2:2" x14ac:dyDescent="0.15">
      <c r="B54" s="24"/>
    </row>
    <row r="55" spans="2:2" x14ac:dyDescent="0.15">
      <c r="B55" s="24"/>
    </row>
    <row r="56" spans="2:2" x14ac:dyDescent="0.15">
      <c r="B56" s="24"/>
    </row>
    <row r="57" spans="2:2" x14ac:dyDescent="0.15">
      <c r="B57" s="24"/>
    </row>
    <row r="58" spans="2:2" x14ac:dyDescent="0.15">
      <c r="B58" s="24"/>
    </row>
    <row r="59" spans="2:2" x14ac:dyDescent="0.15">
      <c r="B59" s="24"/>
    </row>
    <row r="60" spans="2:2" x14ac:dyDescent="0.15">
      <c r="B60" s="24"/>
    </row>
    <row r="61" spans="2:2" x14ac:dyDescent="0.15">
      <c r="B61" s="24"/>
    </row>
    <row r="62" spans="2:2" x14ac:dyDescent="0.15">
      <c r="B62" s="24"/>
    </row>
    <row r="63" spans="2:2" x14ac:dyDescent="0.15">
      <c r="B63" s="24"/>
    </row>
    <row r="64" spans="2:2" x14ac:dyDescent="0.15">
      <c r="B64" s="24"/>
    </row>
    <row r="65" spans="2:2" x14ac:dyDescent="0.15">
      <c r="B65" s="24"/>
    </row>
    <row r="66" spans="2:2" x14ac:dyDescent="0.15">
      <c r="B66" s="24"/>
    </row>
    <row r="67" spans="2:2" x14ac:dyDescent="0.15">
      <c r="B67" s="24"/>
    </row>
    <row r="68" spans="2:2" x14ac:dyDescent="0.15">
      <c r="B68" s="24"/>
    </row>
    <row r="69" spans="2:2" x14ac:dyDescent="0.15">
      <c r="B69" s="24"/>
    </row>
    <row r="70" spans="2:2" x14ac:dyDescent="0.15">
      <c r="B70" s="24"/>
    </row>
    <row r="71" spans="2:2" x14ac:dyDescent="0.15">
      <c r="B71" s="24"/>
    </row>
    <row r="72" spans="2:2" x14ac:dyDescent="0.15">
      <c r="B72" s="24"/>
    </row>
    <row r="73" spans="2:2" x14ac:dyDescent="0.15">
      <c r="B73" s="24"/>
    </row>
    <row r="74" spans="2:2" x14ac:dyDescent="0.15">
      <c r="B74" s="24"/>
    </row>
    <row r="75" spans="2:2" x14ac:dyDescent="0.15">
      <c r="B75" s="24"/>
    </row>
    <row r="76" spans="2:2" x14ac:dyDescent="0.15">
      <c r="B76" s="24"/>
    </row>
    <row r="77" spans="2:2" x14ac:dyDescent="0.15">
      <c r="B77" s="24"/>
    </row>
    <row r="78" spans="2:2" x14ac:dyDescent="0.15">
      <c r="B78" s="24"/>
    </row>
    <row r="79" spans="2:2" x14ac:dyDescent="0.15">
      <c r="B79" s="24"/>
    </row>
    <row r="80" spans="2:2" x14ac:dyDescent="0.15">
      <c r="B80" s="24"/>
    </row>
    <row r="81" spans="2:2" x14ac:dyDescent="0.15">
      <c r="B81" s="24"/>
    </row>
    <row r="82" spans="2:2" x14ac:dyDescent="0.15">
      <c r="B82" s="24"/>
    </row>
    <row r="83" spans="2:2" x14ac:dyDescent="0.15">
      <c r="B83" s="24"/>
    </row>
    <row r="84" spans="2:2" x14ac:dyDescent="0.15">
      <c r="B84" s="24"/>
    </row>
    <row r="85" spans="2:2" x14ac:dyDescent="0.15">
      <c r="B85" s="24"/>
    </row>
    <row r="86" spans="2:2" x14ac:dyDescent="0.15">
      <c r="B86" s="24"/>
    </row>
    <row r="87" spans="2:2" x14ac:dyDescent="0.15">
      <c r="B87" s="24"/>
    </row>
    <row r="88" spans="2:2" x14ac:dyDescent="0.15">
      <c r="B88" s="24"/>
    </row>
    <row r="89" spans="2:2" x14ac:dyDescent="0.15">
      <c r="B89" s="24"/>
    </row>
    <row r="90" spans="2:2" x14ac:dyDescent="0.15">
      <c r="B90" s="24"/>
    </row>
    <row r="91" spans="2:2" x14ac:dyDescent="0.15">
      <c r="B91" s="24"/>
    </row>
    <row r="92" spans="2:2" x14ac:dyDescent="0.15">
      <c r="B92" s="24"/>
    </row>
    <row r="93" spans="2:2" x14ac:dyDescent="0.15">
      <c r="B93" s="24"/>
    </row>
    <row r="94" spans="2:2" x14ac:dyDescent="0.15">
      <c r="B94" s="24"/>
    </row>
    <row r="95" spans="2:2" x14ac:dyDescent="0.15">
      <c r="B95" s="24"/>
    </row>
    <row r="96" spans="2:2" x14ac:dyDescent="0.15">
      <c r="B96" s="24"/>
    </row>
    <row r="97" spans="2:2" x14ac:dyDescent="0.15">
      <c r="B97" s="24"/>
    </row>
    <row r="98" spans="2:2" x14ac:dyDescent="0.15">
      <c r="B98" s="24"/>
    </row>
    <row r="99" spans="2:2" x14ac:dyDescent="0.15">
      <c r="B99" s="24"/>
    </row>
    <row r="100" spans="2:2" x14ac:dyDescent="0.15">
      <c r="B100" s="24"/>
    </row>
    <row r="101" spans="2:2" x14ac:dyDescent="0.15">
      <c r="B101" s="24"/>
    </row>
    <row r="102" spans="2:2" x14ac:dyDescent="0.15">
      <c r="B102" s="24"/>
    </row>
    <row r="103" spans="2:2" x14ac:dyDescent="0.15">
      <c r="B103" s="24"/>
    </row>
    <row r="104" spans="2:2" x14ac:dyDescent="0.15">
      <c r="B104" s="24"/>
    </row>
    <row r="105" spans="2:2" x14ac:dyDescent="0.15">
      <c r="B105" s="24"/>
    </row>
    <row r="106" spans="2:2" x14ac:dyDescent="0.15">
      <c r="B106" s="24"/>
    </row>
    <row r="107" spans="2:2" x14ac:dyDescent="0.15">
      <c r="B107" s="24"/>
    </row>
    <row r="108" spans="2:2" x14ac:dyDescent="0.15">
      <c r="B108" s="24"/>
    </row>
    <row r="109" spans="2:2" x14ac:dyDescent="0.15">
      <c r="B109" s="24"/>
    </row>
    <row r="110" spans="2:2" x14ac:dyDescent="0.15">
      <c r="B110" s="24"/>
    </row>
    <row r="111" spans="2:2" x14ac:dyDescent="0.15">
      <c r="B111" s="24"/>
    </row>
    <row r="112" spans="2:2" x14ac:dyDescent="0.15">
      <c r="B112" s="24"/>
    </row>
    <row r="113" spans="2:2" x14ac:dyDescent="0.15">
      <c r="B113" s="24"/>
    </row>
    <row r="114" spans="2:2" x14ac:dyDescent="0.15">
      <c r="B114" s="24"/>
    </row>
    <row r="115" spans="2:2" x14ac:dyDescent="0.15">
      <c r="B115" s="24"/>
    </row>
    <row r="116" spans="2:2" x14ac:dyDescent="0.15">
      <c r="B116" s="24"/>
    </row>
    <row r="117" spans="2:2" x14ac:dyDescent="0.15">
      <c r="B117" s="24"/>
    </row>
    <row r="118" spans="2:2" x14ac:dyDescent="0.15">
      <c r="B118" s="24"/>
    </row>
    <row r="119" spans="2:2" x14ac:dyDescent="0.15">
      <c r="B119" s="24"/>
    </row>
    <row r="120" spans="2:2" x14ac:dyDescent="0.15">
      <c r="B120" s="24"/>
    </row>
    <row r="121" spans="2:2" x14ac:dyDescent="0.15">
      <c r="B121" s="24"/>
    </row>
    <row r="122" spans="2:2" x14ac:dyDescent="0.15">
      <c r="B122" s="24"/>
    </row>
    <row r="123" spans="2:2" x14ac:dyDescent="0.15">
      <c r="B123" s="24"/>
    </row>
    <row r="124" spans="2:2" x14ac:dyDescent="0.15">
      <c r="B124" s="24"/>
    </row>
    <row r="125" spans="2:2" x14ac:dyDescent="0.15">
      <c r="B125" s="24"/>
    </row>
    <row r="126" spans="2:2" x14ac:dyDescent="0.15">
      <c r="B126" s="24"/>
    </row>
    <row r="127" spans="2:2" x14ac:dyDescent="0.15">
      <c r="B127" s="24"/>
    </row>
    <row r="128" spans="2:2" x14ac:dyDescent="0.15">
      <c r="B128" s="24"/>
    </row>
    <row r="129" spans="2:2" x14ac:dyDescent="0.15">
      <c r="B129" s="24"/>
    </row>
    <row r="130" spans="2:2" x14ac:dyDescent="0.15">
      <c r="B130" s="24"/>
    </row>
    <row r="131" spans="2:2" x14ac:dyDescent="0.15">
      <c r="B131" s="24"/>
    </row>
    <row r="132" spans="2:2" x14ac:dyDescent="0.15">
      <c r="B132" s="24"/>
    </row>
    <row r="133" spans="2:2" x14ac:dyDescent="0.15">
      <c r="B133" s="24"/>
    </row>
    <row r="134" spans="2:2" x14ac:dyDescent="0.15">
      <c r="B134" s="24"/>
    </row>
    <row r="135" spans="2:2" x14ac:dyDescent="0.15">
      <c r="B135" s="24"/>
    </row>
    <row r="136" spans="2:2" x14ac:dyDescent="0.15">
      <c r="B136" s="24"/>
    </row>
    <row r="137" spans="2:2" x14ac:dyDescent="0.15">
      <c r="B137" s="24"/>
    </row>
    <row r="138" spans="2:2" x14ac:dyDescent="0.15">
      <c r="B138" s="24"/>
    </row>
    <row r="139" spans="2:2" x14ac:dyDescent="0.15">
      <c r="B139" s="24"/>
    </row>
    <row r="140" spans="2:2" x14ac:dyDescent="0.15">
      <c r="B140" s="24"/>
    </row>
    <row r="141" spans="2:2" x14ac:dyDescent="0.15">
      <c r="B141" s="24"/>
    </row>
    <row r="142" spans="2:2" x14ac:dyDescent="0.15">
      <c r="B142" s="24"/>
    </row>
    <row r="143" spans="2:2" x14ac:dyDescent="0.15">
      <c r="B143" s="24"/>
    </row>
    <row r="144" spans="2:2" x14ac:dyDescent="0.15">
      <c r="B144" s="24"/>
    </row>
    <row r="145" spans="2:2" x14ac:dyDescent="0.15">
      <c r="B145" s="24"/>
    </row>
    <row r="146" spans="2:2" x14ac:dyDescent="0.15">
      <c r="B146" s="24"/>
    </row>
    <row r="147" spans="2:2" x14ac:dyDescent="0.15">
      <c r="B147" s="24"/>
    </row>
    <row r="148" spans="2:2" x14ac:dyDescent="0.15">
      <c r="B148" s="24"/>
    </row>
    <row r="149" spans="2:2" x14ac:dyDescent="0.15">
      <c r="B149" s="24"/>
    </row>
    <row r="150" spans="2:2" x14ac:dyDescent="0.15">
      <c r="B150" s="24"/>
    </row>
    <row r="151" spans="2:2" x14ac:dyDescent="0.15">
      <c r="B151" s="24"/>
    </row>
    <row r="152" spans="2:2" x14ac:dyDescent="0.15">
      <c r="B152" s="24"/>
    </row>
    <row r="153" spans="2:2" x14ac:dyDescent="0.15">
      <c r="B153" s="24"/>
    </row>
    <row r="154" spans="2:2" x14ac:dyDescent="0.15">
      <c r="B154" s="24"/>
    </row>
    <row r="155" spans="2:2" x14ac:dyDescent="0.15">
      <c r="B155" s="24"/>
    </row>
    <row r="156" spans="2:2" x14ac:dyDescent="0.15">
      <c r="B156" s="24"/>
    </row>
    <row r="157" spans="2:2" x14ac:dyDescent="0.15">
      <c r="B157" s="24"/>
    </row>
    <row r="158" spans="2:2" x14ac:dyDescent="0.15">
      <c r="B158" s="24"/>
    </row>
    <row r="159" spans="2:2" x14ac:dyDescent="0.15">
      <c r="B159" s="24"/>
    </row>
    <row r="160" spans="2:2" x14ac:dyDescent="0.15">
      <c r="B160" s="24"/>
    </row>
    <row r="161" spans="2:2" x14ac:dyDescent="0.15">
      <c r="B161" s="24"/>
    </row>
    <row r="162" spans="2:2" x14ac:dyDescent="0.15">
      <c r="B162" s="24"/>
    </row>
    <row r="163" spans="2:2" x14ac:dyDescent="0.15">
      <c r="B163" s="24"/>
    </row>
    <row r="164" spans="2:2" x14ac:dyDescent="0.15">
      <c r="B164" s="24"/>
    </row>
    <row r="165" spans="2:2" x14ac:dyDescent="0.15">
      <c r="B165" s="24"/>
    </row>
    <row r="166" spans="2:2" x14ac:dyDescent="0.15">
      <c r="B166" s="24"/>
    </row>
    <row r="167" spans="2:2" x14ac:dyDescent="0.15">
      <c r="B167" s="24"/>
    </row>
    <row r="168" spans="2:2" x14ac:dyDescent="0.15">
      <c r="B168" s="24"/>
    </row>
    <row r="169" spans="2:2" x14ac:dyDescent="0.15">
      <c r="B169" s="24"/>
    </row>
    <row r="170" spans="2:2" x14ac:dyDescent="0.15">
      <c r="B170" s="24"/>
    </row>
    <row r="171" spans="2:2" x14ac:dyDescent="0.15">
      <c r="B171" s="24"/>
    </row>
    <row r="172" spans="2:2" x14ac:dyDescent="0.15">
      <c r="B172" s="24"/>
    </row>
    <row r="173" spans="2:2" x14ac:dyDescent="0.15">
      <c r="B173" s="24"/>
    </row>
    <row r="174" spans="2:2" x14ac:dyDescent="0.15">
      <c r="B174" s="24"/>
    </row>
    <row r="175" spans="2:2" x14ac:dyDescent="0.15">
      <c r="B175" s="24"/>
    </row>
    <row r="176" spans="2:2" x14ac:dyDescent="0.15">
      <c r="B176" s="24"/>
    </row>
    <row r="177" spans="2:2" x14ac:dyDescent="0.15">
      <c r="B177" s="24"/>
    </row>
    <row r="178" spans="2:2" x14ac:dyDescent="0.15">
      <c r="B178" s="24"/>
    </row>
    <row r="179" spans="2:2" x14ac:dyDescent="0.15">
      <c r="B179" s="24"/>
    </row>
    <row r="180" spans="2:2" x14ac:dyDescent="0.15">
      <c r="B180" s="24"/>
    </row>
    <row r="181" spans="2:2" x14ac:dyDescent="0.15">
      <c r="B181" s="24"/>
    </row>
    <row r="182" spans="2:2" x14ac:dyDescent="0.15">
      <c r="B182" s="24"/>
    </row>
    <row r="183" spans="2:2" x14ac:dyDescent="0.15">
      <c r="B183" s="24"/>
    </row>
    <row r="184" spans="2:2" x14ac:dyDescent="0.15">
      <c r="B184" s="24"/>
    </row>
    <row r="185" spans="2:2" x14ac:dyDescent="0.15">
      <c r="B185" s="24"/>
    </row>
    <row r="186" spans="2:2" x14ac:dyDescent="0.15">
      <c r="B186" s="24"/>
    </row>
    <row r="187" spans="2:2" x14ac:dyDescent="0.15">
      <c r="B187" s="24"/>
    </row>
    <row r="188" spans="2:2" x14ac:dyDescent="0.15">
      <c r="B188" s="24"/>
    </row>
    <row r="189" spans="2:2" x14ac:dyDescent="0.15">
      <c r="B189" s="24"/>
    </row>
    <row r="190" spans="2:2" x14ac:dyDescent="0.15">
      <c r="B190" s="24"/>
    </row>
    <row r="191" spans="2:2" x14ac:dyDescent="0.15">
      <c r="B191" s="24"/>
    </row>
    <row r="192" spans="2:2" x14ac:dyDescent="0.15">
      <c r="B192" s="24"/>
    </row>
    <row r="193" spans="2:2" x14ac:dyDescent="0.15">
      <c r="B193" s="24"/>
    </row>
    <row r="194" spans="2:2" x14ac:dyDescent="0.15">
      <c r="B194" s="24"/>
    </row>
    <row r="195" spans="2:2" x14ac:dyDescent="0.15">
      <c r="B195" s="24"/>
    </row>
    <row r="196" spans="2:2" x14ac:dyDescent="0.15">
      <c r="B196" s="24"/>
    </row>
    <row r="197" spans="2:2" x14ac:dyDescent="0.15">
      <c r="B197" s="24"/>
    </row>
    <row r="198" spans="2:2" x14ac:dyDescent="0.15">
      <c r="B198" s="24"/>
    </row>
    <row r="199" spans="2:2" x14ac:dyDescent="0.15">
      <c r="B199" s="24"/>
    </row>
    <row r="200" spans="2:2" x14ac:dyDescent="0.15">
      <c r="B200" s="24"/>
    </row>
    <row r="201" spans="2:2" x14ac:dyDescent="0.15">
      <c r="B201" s="24"/>
    </row>
    <row r="202" spans="2:2" x14ac:dyDescent="0.15">
      <c r="B202" s="24"/>
    </row>
    <row r="203" spans="2:2" x14ac:dyDescent="0.15">
      <c r="B203" s="24"/>
    </row>
    <row r="204" spans="2:2" x14ac:dyDescent="0.15">
      <c r="B204" s="24"/>
    </row>
    <row r="205" spans="2:2" x14ac:dyDescent="0.15">
      <c r="B205" s="24"/>
    </row>
    <row r="206" spans="2:2" x14ac:dyDescent="0.15">
      <c r="B206" s="24"/>
    </row>
    <row r="207" spans="2:2" x14ac:dyDescent="0.15">
      <c r="B207" s="24"/>
    </row>
    <row r="208" spans="2:2" x14ac:dyDescent="0.15">
      <c r="B208" s="24"/>
    </row>
    <row r="209" spans="2:2" x14ac:dyDescent="0.15">
      <c r="B209" s="24"/>
    </row>
    <row r="210" spans="2:2" x14ac:dyDescent="0.15">
      <c r="B210" s="24"/>
    </row>
    <row r="211" spans="2:2" x14ac:dyDescent="0.15">
      <c r="B211" s="24"/>
    </row>
    <row r="212" spans="2:2" x14ac:dyDescent="0.15">
      <c r="B212" s="24"/>
    </row>
    <row r="213" spans="2:2" x14ac:dyDescent="0.15">
      <c r="B213" s="24"/>
    </row>
    <row r="214" spans="2:2" x14ac:dyDescent="0.15">
      <c r="B214" s="24"/>
    </row>
    <row r="215" spans="2:2" x14ac:dyDescent="0.15">
      <c r="B215" s="24"/>
    </row>
    <row r="216" spans="2:2" x14ac:dyDescent="0.15">
      <c r="B216" s="24"/>
    </row>
    <row r="217" spans="2:2" x14ac:dyDescent="0.15">
      <c r="B217" s="24"/>
    </row>
    <row r="218" spans="2:2" x14ac:dyDescent="0.15">
      <c r="B218" s="24"/>
    </row>
    <row r="219" spans="2:2" x14ac:dyDescent="0.15">
      <c r="B219" s="24"/>
    </row>
    <row r="220" spans="2:2" x14ac:dyDescent="0.15">
      <c r="B220" s="24"/>
    </row>
    <row r="221" spans="2:2" x14ac:dyDescent="0.15">
      <c r="B221" s="24"/>
    </row>
    <row r="222" spans="2:2" x14ac:dyDescent="0.15">
      <c r="B222" s="24"/>
    </row>
    <row r="223" spans="2:2" x14ac:dyDescent="0.15">
      <c r="B223" s="24"/>
    </row>
    <row r="224" spans="2:2" x14ac:dyDescent="0.15">
      <c r="B224" s="24"/>
    </row>
    <row r="225" spans="2:2" x14ac:dyDescent="0.15">
      <c r="B225" s="24"/>
    </row>
    <row r="226" spans="2:2" x14ac:dyDescent="0.15">
      <c r="B226" s="24"/>
    </row>
    <row r="227" spans="2:2" x14ac:dyDescent="0.15">
      <c r="B227" s="24"/>
    </row>
    <row r="228" spans="2:2" x14ac:dyDescent="0.15">
      <c r="B228" s="24"/>
    </row>
    <row r="229" spans="2:2" x14ac:dyDescent="0.15">
      <c r="B229" s="24"/>
    </row>
    <row r="230" spans="2:2" x14ac:dyDescent="0.15">
      <c r="B230" s="24"/>
    </row>
    <row r="231" spans="2:2" x14ac:dyDescent="0.15">
      <c r="B231" s="24"/>
    </row>
    <row r="232" spans="2:2" x14ac:dyDescent="0.15">
      <c r="B232" s="24"/>
    </row>
    <row r="233" spans="2:2" x14ac:dyDescent="0.15">
      <c r="B233" s="24"/>
    </row>
    <row r="234" spans="2:2" x14ac:dyDescent="0.15">
      <c r="B234" s="24"/>
    </row>
    <row r="235" spans="2:2" x14ac:dyDescent="0.15">
      <c r="B235" s="24"/>
    </row>
    <row r="236" spans="2:2" x14ac:dyDescent="0.15">
      <c r="B236" s="24"/>
    </row>
    <row r="237" spans="2:2" x14ac:dyDescent="0.15">
      <c r="B237" s="24"/>
    </row>
    <row r="238" spans="2:2" x14ac:dyDescent="0.15">
      <c r="B238" s="24"/>
    </row>
    <row r="239" spans="2:2" x14ac:dyDescent="0.15">
      <c r="B239" s="24"/>
    </row>
    <row r="240" spans="2:2" x14ac:dyDescent="0.15">
      <c r="B240" s="24"/>
    </row>
    <row r="241" spans="2:2" x14ac:dyDescent="0.15">
      <c r="B241" s="24"/>
    </row>
    <row r="242" spans="2:2" x14ac:dyDescent="0.15">
      <c r="B242" s="24"/>
    </row>
    <row r="243" spans="2:2" x14ac:dyDescent="0.15">
      <c r="B243" s="24"/>
    </row>
    <row r="244" spans="2:2" x14ac:dyDescent="0.15">
      <c r="B244" s="24"/>
    </row>
    <row r="245" spans="2:2" x14ac:dyDescent="0.15">
      <c r="B245" s="24"/>
    </row>
    <row r="246" spans="2:2" x14ac:dyDescent="0.15">
      <c r="B246" s="24"/>
    </row>
    <row r="247" spans="2:2" x14ac:dyDescent="0.15">
      <c r="B247" s="24"/>
    </row>
    <row r="248" spans="2:2" x14ac:dyDescent="0.15">
      <c r="B248" s="24"/>
    </row>
    <row r="249" spans="2:2" x14ac:dyDescent="0.15">
      <c r="B249" s="24"/>
    </row>
    <row r="250" spans="2:2" x14ac:dyDescent="0.15">
      <c r="B250" s="24"/>
    </row>
    <row r="251" spans="2:2" x14ac:dyDescent="0.15">
      <c r="B251" s="24"/>
    </row>
    <row r="252" spans="2:2" x14ac:dyDescent="0.15">
      <c r="B252" s="24"/>
    </row>
    <row r="253" spans="2:2" x14ac:dyDescent="0.15">
      <c r="B253" s="24"/>
    </row>
    <row r="254" spans="2:2" x14ac:dyDescent="0.15">
      <c r="B254" s="24"/>
    </row>
    <row r="255" spans="2:2" x14ac:dyDescent="0.15">
      <c r="B255" s="24"/>
    </row>
    <row r="256" spans="2:2" x14ac:dyDescent="0.15">
      <c r="B256" s="24"/>
    </row>
    <row r="257" spans="2:2" x14ac:dyDescent="0.15">
      <c r="B257" s="24"/>
    </row>
    <row r="258" spans="2:2" x14ac:dyDescent="0.15">
      <c r="B258" s="24"/>
    </row>
    <row r="259" spans="2:2" x14ac:dyDescent="0.15">
      <c r="B259" s="24"/>
    </row>
    <row r="260" spans="2:2" x14ac:dyDescent="0.15">
      <c r="B260" s="24"/>
    </row>
    <row r="261" spans="2:2" x14ac:dyDescent="0.15">
      <c r="B261" s="24"/>
    </row>
    <row r="262" spans="2:2" x14ac:dyDescent="0.15">
      <c r="B262" s="24"/>
    </row>
    <row r="263" spans="2:2" x14ac:dyDescent="0.15">
      <c r="B263" s="24"/>
    </row>
    <row r="264" spans="2:2" x14ac:dyDescent="0.15">
      <c r="B264" s="24"/>
    </row>
    <row r="265" spans="2:2" x14ac:dyDescent="0.15">
      <c r="B265" s="24"/>
    </row>
    <row r="266" spans="2:2" x14ac:dyDescent="0.15">
      <c r="B266" s="24"/>
    </row>
    <row r="267" spans="2:2" x14ac:dyDescent="0.15">
      <c r="B267" s="24"/>
    </row>
    <row r="268" spans="2:2" x14ac:dyDescent="0.15">
      <c r="B268" s="24"/>
    </row>
    <row r="269" spans="2:2" x14ac:dyDescent="0.15">
      <c r="B269" s="24"/>
    </row>
    <row r="270" spans="2:2" x14ac:dyDescent="0.15">
      <c r="B270" s="24"/>
    </row>
    <row r="271" spans="2:2" x14ac:dyDescent="0.15">
      <c r="B271" s="24"/>
    </row>
    <row r="272" spans="2:2" x14ac:dyDescent="0.15">
      <c r="B272" s="24"/>
    </row>
    <row r="273" spans="2:2" x14ac:dyDescent="0.15">
      <c r="B273" s="24"/>
    </row>
    <row r="274" spans="2:2" x14ac:dyDescent="0.15">
      <c r="B274" s="24"/>
    </row>
    <row r="275" spans="2:2" x14ac:dyDescent="0.15">
      <c r="B275" s="24"/>
    </row>
    <row r="276" spans="2:2" x14ac:dyDescent="0.15">
      <c r="B276" s="24"/>
    </row>
    <row r="277" spans="2:2" x14ac:dyDescent="0.15">
      <c r="B277" s="24"/>
    </row>
    <row r="278" spans="2:2" x14ac:dyDescent="0.15">
      <c r="B278" s="24"/>
    </row>
    <row r="279" spans="2:2" x14ac:dyDescent="0.15">
      <c r="B279" s="24"/>
    </row>
    <row r="280" spans="2:2" x14ac:dyDescent="0.15">
      <c r="B280" s="24"/>
    </row>
    <row r="281" spans="2:2" x14ac:dyDescent="0.15">
      <c r="B281" s="24"/>
    </row>
    <row r="282" spans="2:2" x14ac:dyDescent="0.15">
      <c r="B282" s="24"/>
    </row>
    <row r="283" spans="2:2" x14ac:dyDescent="0.15">
      <c r="B283" s="24"/>
    </row>
    <row r="284" spans="2:2" x14ac:dyDescent="0.15">
      <c r="B284" s="24"/>
    </row>
    <row r="285" spans="2:2" x14ac:dyDescent="0.15">
      <c r="B285" s="24"/>
    </row>
    <row r="286" spans="2:2" x14ac:dyDescent="0.15">
      <c r="B286" s="24"/>
    </row>
    <row r="287" spans="2:2" x14ac:dyDescent="0.15">
      <c r="B287" s="24"/>
    </row>
    <row r="288" spans="2:2" x14ac:dyDescent="0.15">
      <c r="B288" s="24"/>
    </row>
    <row r="289" spans="2:2" x14ac:dyDescent="0.15">
      <c r="B289" s="24"/>
    </row>
    <row r="290" spans="2:2" x14ac:dyDescent="0.15">
      <c r="B290" s="24"/>
    </row>
    <row r="291" spans="2:2" x14ac:dyDescent="0.15">
      <c r="B291" s="24"/>
    </row>
    <row r="292" spans="2:2" x14ac:dyDescent="0.15">
      <c r="B292" s="24"/>
    </row>
    <row r="293" spans="2:2" x14ac:dyDescent="0.15">
      <c r="B293" s="24"/>
    </row>
    <row r="294" spans="2:2" x14ac:dyDescent="0.15">
      <c r="B294" s="24"/>
    </row>
    <row r="295" spans="2:2" x14ac:dyDescent="0.15">
      <c r="B295" s="24"/>
    </row>
    <row r="296" spans="2:2" x14ac:dyDescent="0.15">
      <c r="B296" s="24"/>
    </row>
    <row r="297" spans="2:2" x14ac:dyDescent="0.15">
      <c r="B297" s="24"/>
    </row>
    <row r="298" spans="2:2" x14ac:dyDescent="0.15">
      <c r="B298" s="24"/>
    </row>
    <row r="299" spans="2:2" x14ac:dyDescent="0.15">
      <c r="B299" s="24"/>
    </row>
    <row r="300" spans="2:2" x14ac:dyDescent="0.15">
      <c r="B300" s="24"/>
    </row>
    <row r="301" spans="2:2" x14ac:dyDescent="0.15">
      <c r="B301" s="24"/>
    </row>
    <row r="302" spans="2:2" x14ac:dyDescent="0.15">
      <c r="B302" s="24"/>
    </row>
    <row r="303" spans="2:2" x14ac:dyDescent="0.15">
      <c r="B303" s="24"/>
    </row>
    <row r="304" spans="2:2" x14ac:dyDescent="0.15">
      <c r="B304" s="24"/>
    </row>
    <row r="305" spans="2:2" x14ac:dyDescent="0.15">
      <c r="B305" s="24"/>
    </row>
    <row r="306" spans="2:2" x14ac:dyDescent="0.15">
      <c r="B306" s="24"/>
    </row>
    <row r="307" spans="2:2" x14ac:dyDescent="0.15">
      <c r="B307" s="24"/>
    </row>
    <row r="308" spans="2:2" x14ac:dyDescent="0.15">
      <c r="B308" s="24"/>
    </row>
    <row r="309" spans="2:2" x14ac:dyDescent="0.15">
      <c r="B309" s="24"/>
    </row>
    <row r="310" spans="2:2" x14ac:dyDescent="0.15">
      <c r="B310" s="24"/>
    </row>
    <row r="311" spans="2:2" x14ac:dyDescent="0.15">
      <c r="B311" s="24"/>
    </row>
    <row r="312" spans="2:2" x14ac:dyDescent="0.15">
      <c r="B312" s="24"/>
    </row>
    <row r="313" spans="2:2" x14ac:dyDescent="0.15">
      <c r="B313" s="24"/>
    </row>
    <row r="314" spans="2:2" x14ac:dyDescent="0.15">
      <c r="B314" s="24"/>
    </row>
    <row r="315" spans="2:2" x14ac:dyDescent="0.15">
      <c r="B315" s="24"/>
    </row>
    <row r="316" spans="2:2" x14ac:dyDescent="0.15">
      <c r="B316" s="24"/>
    </row>
    <row r="317" spans="2:2" x14ac:dyDescent="0.15">
      <c r="B317" s="24"/>
    </row>
    <row r="318" spans="2:2" x14ac:dyDescent="0.15">
      <c r="B318" s="24"/>
    </row>
    <row r="319" spans="2:2" x14ac:dyDescent="0.15">
      <c r="B319" s="24"/>
    </row>
    <row r="320" spans="2:2" x14ac:dyDescent="0.15">
      <c r="B320" s="24"/>
    </row>
    <row r="321" spans="2:2" x14ac:dyDescent="0.15">
      <c r="B321" s="24"/>
    </row>
    <row r="322" spans="2:2" x14ac:dyDescent="0.15">
      <c r="B322" s="24"/>
    </row>
    <row r="323" spans="2:2" x14ac:dyDescent="0.15">
      <c r="B323" s="24"/>
    </row>
    <row r="324" spans="2:2" x14ac:dyDescent="0.15">
      <c r="B324" s="24"/>
    </row>
    <row r="325" spans="2:2" x14ac:dyDescent="0.15">
      <c r="B325" s="24"/>
    </row>
    <row r="326" spans="2:2" x14ac:dyDescent="0.15">
      <c r="B326" s="24"/>
    </row>
    <row r="327" spans="2:2" x14ac:dyDescent="0.15">
      <c r="B327" s="24"/>
    </row>
    <row r="328" spans="2:2" x14ac:dyDescent="0.15">
      <c r="B328" s="24"/>
    </row>
    <row r="329" spans="2:2" x14ac:dyDescent="0.15">
      <c r="B329" s="24"/>
    </row>
    <row r="330" spans="2:2" x14ac:dyDescent="0.15">
      <c r="B330" s="24"/>
    </row>
    <row r="331" spans="2:2" x14ac:dyDescent="0.15">
      <c r="B331" s="24"/>
    </row>
    <row r="332" spans="2:2" x14ac:dyDescent="0.15">
      <c r="B332" s="24"/>
    </row>
    <row r="333" spans="2:2" x14ac:dyDescent="0.15">
      <c r="B333" s="24"/>
    </row>
    <row r="334" spans="2:2" x14ac:dyDescent="0.15">
      <c r="B334" s="24"/>
    </row>
    <row r="335" spans="2:2" x14ac:dyDescent="0.15">
      <c r="B335" s="24"/>
    </row>
    <row r="336" spans="2:2" x14ac:dyDescent="0.15">
      <c r="B336" s="24"/>
    </row>
    <row r="337" spans="2:2" x14ac:dyDescent="0.15">
      <c r="B337" s="24"/>
    </row>
    <row r="338" spans="2:2" x14ac:dyDescent="0.15">
      <c r="B338" s="24"/>
    </row>
    <row r="339" spans="2:2" x14ac:dyDescent="0.15">
      <c r="B339" s="24"/>
    </row>
    <row r="340" spans="2:2" x14ac:dyDescent="0.15">
      <c r="B340" s="24"/>
    </row>
    <row r="341" spans="2:2" x14ac:dyDescent="0.15">
      <c r="B341" s="24"/>
    </row>
    <row r="342" spans="2:2" x14ac:dyDescent="0.15">
      <c r="B342" s="24"/>
    </row>
    <row r="343" spans="2:2" x14ac:dyDescent="0.15">
      <c r="B343" s="24"/>
    </row>
    <row r="344" spans="2:2" x14ac:dyDescent="0.15">
      <c r="B344" s="24"/>
    </row>
    <row r="345" spans="2:2" x14ac:dyDescent="0.15">
      <c r="B345" s="24"/>
    </row>
    <row r="346" spans="2:2" x14ac:dyDescent="0.15">
      <c r="B346" s="24"/>
    </row>
    <row r="347" spans="2:2" x14ac:dyDescent="0.15">
      <c r="B347" s="24"/>
    </row>
    <row r="348" spans="2:2" x14ac:dyDescent="0.15">
      <c r="B348" s="24"/>
    </row>
    <row r="349" spans="2:2" x14ac:dyDescent="0.15">
      <c r="B349" s="24"/>
    </row>
    <row r="350" spans="2:2" x14ac:dyDescent="0.15">
      <c r="B350" s="24"/>
    </row>
    <row r="351" spans="2:2" x14ac:dyDescent="0.15">
      <c r="B351" s="24"/>
    </row>
    <row r="352" spans="2:2" x14ac:dyDescent="0.15">
      <c r="B352" s="24"/>
    </row>
    <row r="353" spans="2:2" x14ac:dyDescent="0.15">
      <c r="B353" s="24"/>
    </row>
    <row r="354" spans="2:2" x14ac:dyDescent="0.15">
      <c r="B354" s="24"/>
    </row>
    <row r="355" spans="2:2" x14ac:dyDescent="0.15">
      <c r="B355" s="24"/>
    </row>
    <row r="356" spans="2:2" x14ac:dyDescent="0.15">
      <c r="B356" s="24"/>
    </row>
    <row r="357" spans="2:2" x14ac:dyDescent="0.15">
      <c r="B357" s="24"/>
    </row>
    <row r="358" spans="2:2" x14ac:dyDescent="0.15">
      <c r="B358" s="24"/>
    </row>
    <row r="359" spans="2:2" x14ac:dyDescent="0.15">
      <c r="B359" s="24"/>
    </row>
    <row r="360" spans="2:2" x14ac:dyDescent="0.15">
      <c r="B360" s="24"/>
    </row>
    <row r="361" spans="2:2" x14ac:dyDescent="0.15">
      <c r="B361" s="24"/>
    </row>
    <row r="362" spans="2:2" x14ac:dyDescent="0.15">
      <c r="B362" s="24"/>
    </row>
    <row r="363" spans="2:2" x14ac:dyDescent="0.15">
      <c r="B363" s="24"/>
    </row>
    <row r="364" spans="2:2" x14ac:dyDescent="0.15">
      <c r="B364" s="24"/>
    </row>
    <row r="365" spans="2:2" x14ac:dyDescent="0.15">
      <c r="B365" s="24"/>
    </row>
    <row r="366" spans="2:2" x14ac:dyDescent="0.15">
      <c r="B366" s="24"/>
    </row>
    <row r="367" spans="2:2" x14ac:dyDescent="0.15">
      <c r="B367" s="24"/>
    </row>
    <row r="368" spans="2:2" x14ac:dyDescent="0.15">
      <c r="B368" s="24"/>
    </row>
    <row r="369" spans="2:2" x14ac:dyDescent="0.15">
      <c r="B369" s="24"/>
    </row>
    <row r="370" spans="2:2" x14ac:dyDescent="0.15">
      <c r="B370" s="24"/>
    </row>
    <row r="371" spans="2:2" x14ac:dyDescent="0.15">
      <c r="B371" s="24"/>
    </row>
    <row r="372" spans="2:2" x14ac:dyDescent="0.15">
      <c r="B372" s="24"/>
    </row>
    <row r="373" spans="2:2" x14ac:dyDescent="0.15">
      <c r="B373" s="24"/>
    </row>
    <row r="374" spans="2:2" x14ac:dyDescent="0.15">
      <c r="B374" s="24"/>
    </row>
    <row r="375" spans="2:2" x14ac:dyDescent="0.15">
      <c r="B375" s="24"/>
    </row>
    <row r="376" spans="2:2" x14ac:dyDescent="0.15">
      <c r="B376" s="24"/>
    </row>
    <row r="377" spans="2:2" x14ac:dyDescent="0.15">
      <c r="B377" s="24"/>
    </row>
    <row r="378" spans="2:2" x14ac:dyDescent="0.15">
      <c r="B378" s="24"/>
    </row>
    <row r="379" spans="2:2" x14ac:dyDescent="0.15">
      <c r="B379" s="24"/>
    </row>
    <row r="380" spans="2:2" x14ac:dyDescent="0.15">
      <c r="B380" s="24"/>
    </row>
    <row r="381" spans="2:2" x14ac:dyDescent="0.15">
      <c r="B381" s="24"/>
    </row>
    <row r="382" spans="2:2" x14ac:dyDescent="0.15">
      <c r="B382" s="24"/>
    </row>
    <row r="383" spans="2:2" x14ac:dyDescent="0.15">
      <c r="B383" s="24"/>
    </row>
    <row r="384" spans="2:2" x14ac:dyDescent="0.15">
      <c r="B384" s="24"/>
    </row>
    <row r="385" spans="2:2" x14ac:dyDescent="0.15">
      <c r="B385" s="24"/>
    </row>
    <row r="386" spans="2:2" x14ac:dyDescent="0.15">
      <c r="B386" s="24"/>
    </row>
    <row r="387" spans="2:2" x14ac:dyDescent="0.15">
      <c r="B387" s="24"/>
    </row>
    <row r="388" spans="2:2" x14ac:dyDescent="0.15">
      <c r="B388" s="24"/>
    </row>
    <row r="389" spans="2:2" x14ac:dyDescent="0.15">
      <c r="B389" s="24"/>
    </row>
    <row r="390" spans="2:2" x14ac:dyDescent="0.15">
      <c r="B390" s="24"/>
    </row>
    <row r="391" spans="2:2" x14ac:dyDescent="0.15">
      <c r="B391" s="24"/>
    </row>
    <row r="392" spans="2:2" x14ac:dyDescent="0.15">
      <c r="B392" s="24"/>
    </row>
    <row r="393" spans="2:2" x14ac:dyDescent="0.15">
      <c r="B393" s="24"/>
    </row>
    <row r="394" spans="2:2" x14ac:dyDescent="0.15">
      <c r="B394" s="24"/>
    </row>
    <row r="395" spans="2:2" x14ac:dyDescent="0.15">
      <c r="B395" s="24"/>
    </row>
    <row r="396" spans="2:2" x14ac:dyDescent="0.15">
      <c r="B396" s="24"/>
    </row>
    <row r="397" spans="2:2" x14ac:dyDescent="0.15">
      <c r="B397" s="24"/>
    </row>
    <row r="398" spans="2:2" x14ac:dyDescent="0.15">
      <c r="B398" s="24"/>
    </row>
    <row r="399" spans="2:2" x14ac:dyDescent="0.15">
      <c r="B399" s="24"/>
    </row>
    <row r="400" spans="2:2" x14ac:dyDescent="0.15">
      <c r="B400" s="24"/>
    </row>
    <row r="401" spans="2:2" x14ac:dyDescent="0.15">
      <c r="B401" s="24"/>
    </row>
    <row r="402" spans="2:2" x14ac:dyDescent="0.15">
      <c r="B402" s="24"/>
    </row>
    <row r="403" spans="2:2" x14ac:dyDescent="0.15">
      <c r="B403" s="24"/>
    </row>
    <row r="404" spans="2:2" x14ac:dyDescent="0.15">
      <c r="B404" s="24"/>
    </row>
    <row r="405" spans="2:2" x14ac:dyDescent="0.15">
      <c r="B405" s="24"/>
    </row>
    <row r="406" spans="2:2" x14ac:dyDescent="0.15">
      <c r="B406" s="24"/>
    </row>
    <row r="407" spans="2:2" x14ac:dyDescent="0.15">
      <c r="B407" s="24"/>
    </row>
    <row r="408" spans="2:2" x14ac:dyDescent="0.15">
      <c r="B408" s="24"/>
    </row>
    <row r="409" spans="2:2" x14ac:dyDescent="0.15">
      <c r="B409" s="24"/>
    </row>
    <row r="410" spans="2:2" x14ac:dyDescent="0.15">
      <c r="B410" s="24"/>
    </row>
    <row r="411" spans="2:2" x14ac:dyDescent="0.15">
      <c r="B411" s="24"/>
    </row>
    <row r="412" spans="2:2" x14ac:dyDescent="0.15">
      <c r="B412" s="24"/>
    </row>
    <row r="413" spans="2:2" x14ac:dyDescent="0.15">
      <c r="B413" s="24"/>
    </row>
    <row r="414" spans="2:2" x14ac:dyDescent="0.15">
      <c r="B414" s="24"/>
    </row>
    <row r="415" spans="2:2" x14ac:dyDescent="0.15">
      <c r="B415" s="24"/>
    </row>
    <row r="416" spans="2:2" x14ac:dyDescent="0.15">
      <c r="B416" s="24"/>
    </row>
    <row r="417" spans="2:2" x14ac:dyDescent="0.15">
      <c r="B417" s="24"/>
    </row>
    <row r="418" spans="2:2" x14ac:dyDescent="0.15">
      <c r="B418" s="24"/>
    </row>
    <row r="419" spans="2:2" x14ac:dyDescent="0.15">
      <c r="B419" s="24"/>
    </row>
    <row r="420" spans="2:2" x14ac:dyDescent="0.15">
      <c r="B420" s="24"/>
    </row>
    <row r="421" spans="2:2" x14ac:dyDescent="0.15">
      <c r="B421" s="24"/>
    </row>
    <row r="422" spans="2:2" x14ac:dyDescent="0.15">
      <c r="B422" s="24"/>
    </row>
    <row r="423" spans="2:2" x14ac:dyDescent="0.15">
      <c r="B423" s="24"/>
    </row>
    <row r="424" spans="2:2" x14ac:dyDescent="0.15">
      <c r="B424" s="24"/>
    </row>
    <row r="425" spans="2:2" x14ac:dyDescent="0.15">
      <c r="B425" s="24"/>
    </row>
    <row r="426" spans="2:2" x14ac:dyDescent="0.15">
      <c r="B426" s="24"/>
    </row>
    <row r="427" spans="2:2" x14ac:dyDescent="0.15">
      <c r="B427" s="24"/>
    </row>
    <row r="428" spans="2:2" x14ac:dyDescent="0.15">
      <c r="B428" s="24"/>
    </row>
    <row r="429" spans="2:2" x14ac:dyDescent="0.15">
      <c r="B429" s="24"/>
    </row>
    <row r="430" spans="2:2" x14ac:dyDescent="0.15">
      <c r="B430" s="24"/>
    </row>
    <row r="431" spans="2:2" x14ac:dyDescent="0.15">
      <c r="B431" s="24"/>
    </row>
    <row r="432" spans="2:2" x14ac:dyDescent="0.15">
      <c r="B432" s="24"/>
    </row>
    <row r="433" spans="2:2" x14ac:dyDescent="0.15">
      <c r="B433" s="24"/>
    </row>
    <row r="434" spans="2:2" x14ac:dyDescent="0.15">
      <c r="B434" s="24"/>
    </row>
    <row r="435" spans="2:2" x14ac:dyDescent="0.15">
      <c r="B435" s="24"/>
    </row>
    <row r="436" spans="2:2" x14ac:dyDescent="0.15">
      <c r="B436" s="24"/>
    </row>
    <row r="437" spans="2:2" x14ac:dyDescent="0.15">
      <c r="B437" s="24"/>
    </row>
    <row r="438" spans="2:2" x14ac:dyDescent="0.15">
      <c r="B438" s="24"/>
    </row>
    <row r="439" spans="2:2" x14ac:dyDescent="0.15">
      <c r="B439" s="24"/>
    </row>
    <row r="440" spans="2:2" x14ac:dyDescent="0.15">
      <c r="B440" s="24"/>
    </row>
    <row r="441" spans="2:2" x14ac:dyDescent="0.15">
      <c r="B441" s="24"/>
    </row>
    <row r="442" spans="2:2" x14ac:dyDescent="0.15">
      <c r="B442" s="24"/>
    </row>
    <row r="443" spans="2:2" x14ac:dyDescent="0.15">
      <c r="B443" s="24"/>
    </row>
    <row r="444" spans="2:2" x14ac:dyDescent="0.15">
      <c r="B444" s="24"/>
    </row>
    <row r="445" spans="2:2" x14ac:dyDescent="0.15">
      <c r="B445" s="24"/>
    </row>
    <row r="446" spans="2:2" x14ac:dyDescent="0.15">
      <c r="B446" s="24"/>
    </row>
    <row r="447" spans="2:2" x14ac:dyDescent="0.15">
      <c r="B447" s="24"/>
    </row>
    <row r="448" spans="2:2" x14ac:dyDescent="0.15">
      <c r="B448" s="24"/>
    </row>
    <row r="449" spans="2:2" x14ac:dyDescent="0.15">
      <c r="B449" s="24"/>
    </row>
    <row r="450" spans="2:2" x14ac:dyDescent="0.15">
      <c r="B450" s="24"/>
    </row>
    <row r="451" spans="2:2" x14ac:dyDescent="0.15">
      <c r="B451" s="24"/>
    </row>
    <row r="452" spans="2:2" x14ac:dyDescent="0.15">
      <c r="B452" s="24"/>
    </row>
    <row r="453" spans="2:2" x14ac:dyDescent="0.15">
      <c r="B453" s="24"/>
    </row>
    <row r="454" spans="2:2" x14ac:dyDescent="0.15">
      <c r="B454" s="24"/>
    </row>
    <row r="455" spans="2:2" x14ac:dyDescent="0.15">
      <c r="B455" s="24"/>
    </row>
    <row r="456" spans="2:2" x14ac:dyDescent="0.15">
      <c r="B456" s="24"/>
    </row>
    <row r="457" spans="2:2" x14ac:dyDescent="0.15">
      <c r="B457" s="24"/>
    </row>
    <row r="458" spans="2:2" x14ac:dyDescent="0.15">
      <c r="B458" s="24"/>
    </row>
    <row r="459" spans="2:2" x14ac:dyDescent="0.15">
      <c r="B459" s="24"/>
    </row>
    <row r="460" spans="2:2" x14ac:dyDescent="0.15">
      <c r="B460" s="24"/>
    </row>
    <row r="461" spans="2:2" x14ac:dyDescent="0.15">
      <c r="B461" s="24"/>
    </row>
    <row r="462" spans="2:2" x14ac:dyDescent="0.15">
      <c r="B462" s="24"/>
    </row>
    <row r="463" spans="2:2" x14ac:dyDescent="0.15">
      <c r="B463" s="24"/>
    </row>
    <row r="464" spans="2:2" x14ac:dyDescent="0.15">
      <c r="B464" s="24"/>
    </row>
    <row r="465" spans="2:2" x14ac:dyDescent="0.15">
      <c r="B465" s="24"/>
    </row>
    <row r="466" spans="2:2" x14ac:dyDescent="0.15">
      <c r="B466" s="24"/>
    </row>
    <row r="467" spans="2:2" x14ac:dyDescent="0.15">
      <c r="B467" s="24"/>
    </row>
    <row r="468" spans="2:2" x14ac:dyDescent="0.15">
      <c r="B468" s="24"/>
    </row>
    <row r="469" spans="2:2" x14ac:dyDescent="0.15">
      <c r="B469" s="24"/>
    </row>
    <row r="470" spans="2:2" x14ac:dyDescent="0.15">
      <c r="B470" s="24"/>
    </row>
    <row r="471" spans="2:2" x14ac:dyDescent="0.15">
      <c r="B471" s="24"/>
    </row>
    <row r="472" spans="2:2" x14ac:dyDescent="0.15">
      <c r="B472" s="24"/>
    </row>
    <row r="473" spans="2:2" x14ac:dyDescent="0.15">
      <c r="B473" s="24"/>
    </row>
    <row r="474" spans="2:2" x14ac:dyDescent="0.15">
      <c r="B474" s="24"/>
    </row>
    <row r="475" spans="2:2" x14ac:dyDescent="0.15">
      <c r="B475" s="24"/>
    </row>
    <row r="476" spans="2:2" x14ac:dyDescent="0.15">
      <c r="B476" s="24"/>
    </row>
    <row r="477" spans="2:2" x14ac:dyDescent="0.15">
      <c r="B477" s="24"/>
    </row>
    <row r="478" spans="2:2" x14ac:dyDescent="0.15">
      <c r="B478" s="24"/>
    </row>
    <row r="479" spans="2:2" x14ac:dyDescent="0.15">
      <c r="B479" s="24"/>
    </row>
    <row r="480" spans="2:2" x14ac:dyDescent="0.15">
      <c r="B480" s="24"/>
    </row>
    <row r="481" spans="2:2" x14ac:dyDescent="0.15">
      <c r="B481" s="24"/>
    </row>
    <row r="482" spans="2:2" x14ac:dyDescent="0.15">
      <c r="B482" s="24"/>
    </row>
    <row r="483" spans="2:2" x14ac:dyDescent="0.15">
      <c r="B483" s="24"/>
    </row>
    <row r="484" spans="2:2" x14ac:dyDescent="0.15">
      <c r="B484" s="24"/>
    </row>
    <row r="485" spans="2:2" x14ac:dyDescent="0.15">
      <c r="B485" s="24"/>
    </row>
    <row r="486" spans="2:2" x14ac:dyDescent="0.15">
      <c r="B486" s="24"/>
    </row>
    <row r="487" spans="2:2" x14ac:dyDescent="0.15">
      <c r="B487" s="24"/>
    </row>
    <row r="488" spans="2:2" x14ac:dyDescent="0.15">
      <c r="B488" s="24"/>
    </row>
    <row r="489" spans="2:2" x14ac:dyDescent="0.15">
      <c r="B489" s="24"/>
    </row>
    <row r="490" spans="2:2" x14ac:dyDescent="0.15">
      <c r="B490" s="24"/>
    </row>
    <row r="491" spans="2:2" x14ac:dyDescent="0.15">
      <c r="B491" s="24"/>
    </row>
    <row r="492" spans="2:2" x14ac:dyDescent="0.15">
      <c r="B492" s="24"/>
    </row>
    <row r="493" spans="2:2" x14ac:dyDescent="0.15">
      <c r="B493" s="24"/>
    </row>
    <row r="494" spans="2:2" x14ac:dyDescent="0.15">
      <c r="B494" s="24"/>
    </row>
    <row r="495" spans="2:2" x14ac:dyDescent="0.15">
      <c r="B495" s="24"/>
    </row>
    <row r="496" spans="2:2" x14ac:dyDescent="0.15">
      <c r="B496" s="24"/>
    </row>
    <row r="497" spans="2:2" x14ac:dyDescent="0.15">
      <c r="B497" s="24"/>
    </row>
    <row r="498" spans="2:2" x14ac:dyDescent="0.15">
      <c r="B498" s="24"/>
    </row>
    <row r="499" spans="2:2" x14ac:dyDescent="0.15">
      <c r="B499" s="24"/>
    </row>
    <row r="500" spans="2:2" x14ac:dyDescent="0.15">
      <c r="B500" s="24"/>
    </row>
    <row r="501" spans="2:2" x14ac:dyDescent="0.15">
      <c r="B501" s="24"/>
    </row>
    <row r="502" spans="2:2" x14ac:dyDescent="0.15">
      <c r="B502" s="24"/>
    </row>
    <row r="503" spans="2:2" x14ac:dyDescent="0.15">
      <c r="B503" s="24"/>
    </row>
    <row r="504" spans="2:2" x14ac:dyDescent="0.15">
      <c r="B504" s="24"/>
    </row>
    <row r="505" spans="2:2" x14ac:dyDescent="0.15">
      <c r="B505" s="24"/>
    </row>
    <row r="506" spans="2:2" x14ac:dyDescent="0.15">
      <c r="B506" s="24"/>
    </row>
    <row r="507" spans="2:2" x14ac:dyDescent="0.15">
      <c r="B507" s="24"/>
    </row>
    <row r="508" spans="2:2" x14ac:dyDescent="0.15">
      <c r="B508" s="24"/>
    </row>
    <row r="509" spans="2:2" x14ac:dyDescent="0.15">
      <c r="B509" s="24"/>
    </row>
    <row r="510" spans="2:2" x14ac:dyDescent="0.15">
      <c r="B510" s="24"/>
    </row>
    <row r="511" spans="2:2" x14ac:dyDescent="0.15">
      <c r="B511" s="24"/>
    </row>
    <row r="512" spans="2:2" x14ac:dyDescent="0.15">
      <c r="B512" s="24"/>
    </row>
    <row r="513" spans="2:2" x14ac:dyDescent="0.15">
      <c r="B513" s="24"/>
    </row>
    <row r="514" spans="2:2" x14ac:dyDescent="0.15">
      <c r="B514" s="24"/>
    </row>
    <row r="515" spans="2:2" x14ac:dyDescent="0.15">
      <c r="B515" s="24"/>
    </row>
    <row r="516" spans="2:2" x14ac:dyDescent="0.15">
      <c r="B516" s="24"/>
    </row>
    <row r="517" spans="2:2" x14ac:dyDescent="0.15">
      <c r="B517" s="24"/>
    </row>
    <row r="518" spans="2:2" x14ac:dyDescent="0.15">
      <c r="B518" s="24"/>
    </row>
    <row r="519" spans="2:2" x14ac:dyDescent="0.15">
      <c r="B519" s="24"/>
    </row>
    <row r="520" spans="2:2" x14ac:dyDescent="0.15">
      <c r="B520" s="24"/>
    </row>
    <row r="521" spans="2:2" x14ac:dyDescent="0.15">
      <c r="B521" s="24"/>
    </row>
    <row r="522" spans="2:2" x14ac:dyDescent="0.15">
      <c r="B522" s="24"/>
    </row>
    <row r="523" spans="2:2" x14ac:dyDescent="0.15">
      <c r="B523" s="24"/>
    </row>
    <row r="524" spans="2:2" x14ac:dyDescent="0.15">
      <c r="B524" s="24"/>
    </row>
    <row r="525" spans="2:2" x14ac:dyDescent="0.15">
      <c r="B525" s="24"/>
    </row>
    <row r="526" spans="2:2" x14ac:dyDescent="0.15">
      <c r="B526" s="24"/>
    </row>
    <row r="527" spans="2:2" x14ac:dyDescent="0.15">
      <c r="B527" s="24"/>
    </row>
    <row r="528" spans="2:2" x14ac:dyDescent="0.15">
      <c r="B528" s="24"/>
    </row>
    <row r="529" spans="2:2" x14ac:dyDescent="0.15">
      <c r="B529" s="24"/>
    </row>
    <row r="530" spans="2:2" x14ac:dyDescent="0.15">
      <c r="B530" s="24"/>
    </row>
    <row r="531" spans="2:2" x14ac:dyDescent="0.15">
      <c r="B531" s="24"/>
    </row>
    <row r="532" spans="2:2" x14ac:dyDescent="0.15">
      <c r="B532" s="24"/>
    </row>
    <row r="533" spans="2:2" x14ac:dyDescent="0.15">
      <c r="B533" s="24"/>
    </row>
    <row r="534" spans="2:2" x14ac:dyDescent="0.15">
      <c r="B534" s="24"/>
    </row>
    <row r="535" spans="2:2" x14ac:dyDescent="0.15">
      <c r="B535" s="24"/>
    </row>
    <row r="536" spans="2:2" x14ac:dyDescent="0.15">
      <c r="B536" s="24"/>
    </row>
    <row r="537" spans="2:2" x14ac:dyDescent="0.15">
      <c r="B537" s="24"/>
    </row>
    <row r="538" spans="2:2" x14ac:dyDescent="0.15">
      <c r="B538" s="24"/>
    </row>
    <row r="539" spans="2:2" x14ac:dyDescent="0.15">
      <c r="B539" s="24"/>
    </row>
    <row r="540" spans="2:2" x14ac:dyDescent="0.15">
      <c r="B540" s="24"/>
    </row>
    <row r="541" spans="2:2" x14ac:dyDescent="0.15">
      <c r="B541" s="24"/>
    </row>
    <row r="542" spans="2:2" x14ac:dyDescent="0.15">
      <c r="B542" s="24"/>
    </row>
    <row r="543" spans="2:2" x14ac:dyDescent="0.15">
      <c r="B543" s="24"/>
    </row>
    <row r="544" spans="2:2" x14ac:dyDescent="0.15">
      <c r="B544" s="24"/>
    </row>
    <row r="545" spans="2:2" x14ac:dyDescent="0.15">
      <c r="B545" s="24"/>
    </row>
    <row r="546" spans="2:2" x14ac:dyDescent="0.15">
      <c r="B546" s="24"/>
    </row>
    <row r="547" spans="2:2" x14ac:dyDescent="0.15">
      <c r="B547" s="24"/>
    </row>
    <row r="548" spans="2:2" x14ac:dyDescent="0.15">
      <c r="B548" s="24"/>
    </row>
    <row r="549" spans="2:2" x14ac:dyDescent="0.15">
      <c r="B549" s="24"/>
    </row>
    <row r="550" spans="2:2" x14ac:dyDescent="0.15">
      <c r="B550" s="24"/>
    </row>
    <row r="551" spans="2:2" x14ac:dyDescent="0.15">
      <c r="B551" s="24"/>
    </row>
    <row r="552" spans="2:2" x14ac:dyDescent="0.15">
      <c r="B552" s="24"/>
    </row>
    <row r="553" spans="2:2" x14ac:dyDescent="0.15">
      <c r="B553" s="24"/>
    </row>
    <row r="554" spans="2:2" x14ac:dyDescent="0.15">
      <c r="B554" s="24"/>
    </row>
    <row r="555" spans="2:2" x14ac:dyDescent="0.15">
      <c r="B555" s="24"/>
    </row>
    <row r="556" spans="2:2" x14ac:dyDescent="0.15">
      <c r="B556" s="24"/>
    </row>
    <row r="557" spans="2:2" x14ac:dyDescent="0.15">
      <c r="B557" s="24"/>
    </row>
    <row r="558" spans="2:2" x14ac:dyDescent="0.15">
      <c r="B558" s="24"/>
    </row>
    <row r="559" spans="2:2" x14ac:dyDescent="0.15">
      <c r="B559" s="24"/>
    </row>
    <row r="560" spans="2:2" x14ac:dyDescent="0.15">
      <c r="B560" s="24"/>
    </row>
    <row r="561" spans="2:2" x14ac:dyDescent="0.15">
      <c r="B561" s="24"/>
    </row>
    <row r="562" spans="2:2" x14ac:dyDescent="0.15">
      <c r="B562" s="24"/>
    </row>
    <row r="563" spans="2:2" x14ac:dyDescent="0.15">
      <c r="B563" s="24"/>
    </row>
    <row r="564" spans="2:2" x14ac:dyDescent="0.15">
      <c r="B564" s="24"/>
    </row>
    <row r="565" spans="2:2" x14ac:dyDescent="0.15">
      <c r="B565" s="24"/>
    </row>
    <row r="566" spans="2:2" x14ac:dyDescent="0.15">
      <c r="B566" s="24"/>
    </row>
    <row r="567" spans="2:2" x14ac:dyDescent="0.15">
      <c r="B567" s="24"/>
    </row>
    <row r="568" spans="2:2" x14ac:dyDescent="0.15">
      <c r="B568" s="24"/>
    </row>
    <row r="569" spans="2:2" x14ac:dyDescent="0.15">
      <c r="B569" s="24"/>
    </row>
    <row r="570" spans="2:2" x14ac:dyDescent="0.15">
      <c r="B570" s="24"/>
    </row>
    <row r="571" spans="2:2" x14ac:dyDescent="0.15">
      <c r="B571" s="24"/>
    </row>
    <row r="572" spans="2:2" x14ac:dyDescent="0.15">
      <c r="B572" s="24"/>
    </row>
    <row r="573" spans="2:2" x14ac:dyDescent="0.15">
      <c r="B573" s="24"/>
    </row>
    <row r="574" spans="2:2" x14ac:dyDescent="0.15">
      <c r="B574" s="24"/>
    </row>
    <row r="575" spans="2:2" x14ac:dyDescent="0.15">
      <c r="B575" s="24"/>
    </row>
    <row r="576" spans="2:2" x14ac:dyDescent="0.15">
      <c r="B576" s="24"/>
    </row>
    <row r="577" spans="2:2" x14ac:dyDescent="0.15">
      <c r="B577" s="24"/>
    </row>
    <row r="578" spans="2:2" x14ac:dyDescent="0.15">
      <c r="B578" s="24"/>
    </row>
    <row r="579" spans="2:2" x14ac:dyDescent="0.15">
      <c r="B579" s="24"/>
    </row>
    <row r="580" spans="2:2" x14ac:dyDescent="0.15">
      <c r="B580" s="24"/>
    </row>
    <row r="581" spans="2:2" x14ac:dyDescent="0.15">
      <c r="B581" s="24"/>
    </row>
    <row r="582" spans="2:2" x14ac:dyDescent="0.15">
      <c r="B582" s="24"/>
    </row>
    <row r="583" spans="2:2" x14ac:dyDescent="0.15">
      <c r="B583" s="24"/>
    </row>
    <row r="584" spans="2:2" x14ac:dyDescent="0.15">
      <c r="B584" s="24"/>
    </row>
    <row r="585" spans="2:2" x14ac:dyDescent="0.15">
      <c r="B585" s="24"/>
    </row>
    <row r="586" spans="2:2" x14ac:dyDescent="0.15">
      <c r="B586" s="24"/>
    </row>
    <row r="587" spans="2:2" x14ac:dyDescent="0.15">
      <c r="B587" s="24"/>
    </row>
    <row r="588" spans="2:2" x14ac:dyDescent="0.15">
      <c r="B588" s="24"/>
    </row>
    <row r="589" spans="2:2" x14ac:dyDescent="0.15">
      <c r="B589" s="24"/>
    </row>
    <row r="590" spans="2:2" x14ac:dyDescent="0.15">
      <c r="B590" s="24"/>
    </row>
    <row r="591" spans="2:2" x14ac:dyDescent="0.15">
      <c r="B591" s="24"/>
    </row>
    <row r="592" spans="2:2" x14ac:dyDescent="0.15">
      <c r="B592" s="24"/>
    </row>
    <row r="593" spans="2:2" x14ac:dyDescent="0.15">
      <c r="B593" s="24"/>
    </row>
    <row r="594" spans="2:2" x14ac:dyDescent="0.15">
      <c r="B594" s="24"/>
    </row>
    <row r="595" spans="2:2" x14ac:dyDescent="0.15">
      <c r="B595" s="24"/>
    </row>
    <row r="596" spans="2:2" x14ac:dyDescent="0.15">
      <c r="B596" s="24"/>
    </row>
    <row r="597" spans="2:2" x14ac:dyDescent="0.15">
      <c r="B597" s="24"/>
    </row>
    <row r="598" spans="2:2" x14ac:dyDescent="0.15">
      <c r="B598" s="24"/>
    </row>
    <row r="599" spans="2:2" x14ac:dyDescent="0.15">
      <c r="B599" s="24"/>
    </row>
    <row r="600" spans="2:2" x14ac:dyDescent="0.15">
      <c r="B600" s="24"/>
    </row>
    <row r="601" spans="2:2" x14ac:dyDescent="0.15">
      <c r="B601" s="24"/>
    </row>
    <row r="602" spans="2:2" x14ac:dyDescent="0.15">
      <c r="B602" s="24"/>
    </row>
    <row r="603" spans="2:2" x14ac:dyDescent="0.15">
      <c r="B603" s="24"/>
    </row>
    <row r="604" spans="2:2" x14ac:dyDescent="0.15">
      <c r="B604" s="24"/>
    </row>
    <row r="605" spans="2:2" x14ac:dyDescent="0.15">
      <c r="B605" s="24"/>
    </row>
    <row r="606" spans="2:2" x14ac:dyDescent="0.15">
      <c r="B606" s="24"/>
    </row>
    <row r="607" spans="2:2" x14ac:dyDescent="0.15">
      <c r="B607" s="24"/>
    </row>
    <row r="608" spans="2:2" x14ac:dyDescent="0.15">
      <c r="B608" s="24"/>
    </row>
    <row r="609" spans="2:2" x14ac:dyDescent="0.15">
      <c r="B609" s="24"/>
    </row>
    <row r="610" spans="2:2" x14ac:dyDescent="0.15">
      <c r="B610" s="24"/>
    </row>
    <row r="611" spans="2:2" x14ac:dyDescent="0.15">
      <c r="B611" s="24"/>
    </row>
    <row r="612" spans="2:2" x14ac:dyDescent="0.15">
      <c r="B612" s="24"/>
    </row>
    <row r="613" spans="2:2" x14ac:dyDescent="0.15">
      <c r="B613" s="24"/>
    </row>
    <row r="614" spans="2:2" x14ac:dyDescent="0.15">
      <c r="B614" s="24"/>
    </row>
    <row r="615" spans="2:2" x14ac:dyDescent="0.15">
      <c r="B615" s="24"/>
    </row>
    <row r="616" spans="2:2" x14ac:dyDescent="0.15">
      <c r="B616" s="24"/>
    </row>
    <row r="617" spans="2:2" x14ac:dyDescent="0.15">
      <c r="B617" s="24"/>
    </row>
    <row r="618" spans="2:2" x14ac:dyDescent="0.15">
      <c r="B618" s="24"/>
    </row>
    <row r="619" spans="2:2" x14ac:dyDescent="0.15">
      <c r="B619" s="24"/>
    </row>
    <row r="620" spans="2:2" x14ac:dyDescent="0.15">
      <c r="B620" s="24"/>
    </row>
    <row r="621" spans="2:2" x14ac:dyDescent="0.15">
      <c r="B621" s="24"/>
    </row>
    <row r="622" spans="2:2" x14ac:dyDescent="0.15">
      <c r="B622" s="24"/>
    </row>
    <row r="623" spans="2:2" x14ac:dyDescent="0.15">
      <c r="B623" s="24"/>
    </row>
    <row r="624" spans="2:2" x14ac:dyDescent="0.15">
      <c r="B624" s="24"/>
    </row>
    <row r="625" spans="2:2" x14ac:dyDescent="0.15">
      <c r="B625" s="24"/>
    </row>
    <row r="626" spans="2:2" x14ac:dyDescent="0.15">
      <c r="B626" s="24"/>
    </row>
    <row r="627" spans="2:2" x14ac:dyDescent="0.15">
      <c r="B627" s="24"/>
    </row>
    <row r="628" spans="2:2" x14ac:dyDescent="0.15">
      <c r="B628" s="24"/>
    </row>
    <row r="629" spans="2:2" x14ac:dyDescent="0.15">
      <c r="B629" s="24"/>
    </row>
    <row r="630" spans="2:2" x14ac:dyDescent="0.15">
      <c r="B630" s="24"/>
    </row>
    <row r="631" spans="2:2" x14ac:dyDescent="0.15">
      <c r="B631" s="24"/>
    </row>
    <row r="632" spans="2:2" x14ac:dyDescent="0.15">
      <c r="B632" s="24"/>
    </row>
    <row r="633" spans="2:2" x14ac:dyDescent="0.15">
      <c r="B633" s="24"/>
    </row>
    <row r="634" spans="2:2" x14ac:dyDescent="0.15">
      <c r="B634" s="24"/>
    </row>
    <row r="635" spans="2:2" x14ac:dyDescent="0.15">
      <c r="B635" s="24"/>
    </row>
    <row r="636" spans="2:2" x14ac:dyDescent="0.15">
      <c r="B636" s="24"/>
    </row>
    <row r="637" spans="2:2" x14ac:dyDescent="0.15">
      <c r="B637" s="24"/>
    </row>
    <row r="638" spans="2:2" x14ac:dyDescent="0.15">
      <c r="B638" s="24"/>
    </row>
    <row r="639" spans="2:2" x14ac:dyDescent="0.15">
      <c r="B639" s="24"/>
    </row>
    <row r="640" spans="2:2" x14ac:dyDescent="0.15">
      <c r="B640" s="24"/>
    </row>
    <row r="641" spans="2:2" x14ac:dyDescent="0.15">
      <c r="B641" s="24"/>
    </row>
    <row r="642" spans="2:2" x14ac:dyDescent="0.15">
      <c r="B642" s="24"/>
    </row>
    <row r="643" spans="2:2" x14ac:dyDescent="0.15">
      <c r="B643" s="24"/>
    </row>
    <row r="644" spans="2:2" x14ac:dyDescent="0.15">
      <c r="B644" s="24"/>
    </row>
    <row r="645" spans="2:2" x14ac:dyDescent="0.15">
      <c r="B645" s="24"/>
    </row>
    <row r="646" spans="2:2" x14ac:dyDescent="0.15">
      <c r="B646" s="24"/>
    </row>
    <row r="647" spans="2:2" x14ac:dyDescent="0.15">
      <c r="B647" s="24"/>
    </row>
    <row r="648" spans="2:2" x14ac:dyDescent="0.15">
      <c r="B648" s="24"/>
    </row>
    <row r="649" spans="2:2" x14ac:dyDescent="0.15">
      <c r="B649" s="24"/>
    </row>
    <row r="650" spans="2:2" x14ac:dyDescent="0.15">
      <c r="B650" s="24"/>
    </row>
    <row r="651" spans="2:2" x14ac:dyDescent="0.15">
      <c r="B651" s="24"/>
    </row>
    <row r="652" spans="2:2" x14ac:dyDescent="0.15">
      <c r="B652" s="24"/>
    </row>
    <row r="653" spans="2:2" x14ac:dyDescent="0.15">
      <c r="B653" s="24"/>
    </row>
    <row r="654" spans="2:2" x14ac:dyDescent="0.15">
      <c r="B654" s="24"/>
    </row>
    <row r="655" spans="2:2" x14ac:dyDescent="0.15">
      <c r="B655" s="24"/>
    </row>
    <row r="656" spans="2:2" x14ac:dyDescent="0.15">
      <c r="B656" s="24"/>
    </row>
    <row r="657" spans="2:2" x14ac:dyDescent="0.15">
      <c r="B657" s="24"/>
    </row>
    <row r="658" spans="2:2" x14ac:dyDescent="0.15">
      <c r="B658" s="24"/>
    </row>
    <row r="659" spans="2:2" x14ac:dyDescent="0.15">
      <c r="B659" s="24"/>
    </row>
    <row r="660" spans="2:2" x14ac:dyDescent="0.15">
      <c r="B660" s="24"/>
    </row>
    <row r="661" spans="2:2" x14ac:dyDescent="0.15">
      <c r="B661" s="24"/>
    </row>
    <row r="662" spans="2:2" x14ac:dyDescent="0.15">
      <c r="B662" s="24"/>
    </row>
    <row r="663" spans="2:2" x14ac:dyDescent="0.15">
      <c r="B663" s="24"/>
    </row>
    <row r="664" spans="2:2" x14ac:dyDescent="0.15">
      <c r="B664" s="24"/>
    </row>
    <row r="665" spans="2:2" x14ac:dyDescent="0.15">
      <c r="B665" s="24"/>
    </row>
    <row r="666" spans="2:2" x14ac:dyDescent="0.15">
      <c r="B666" s="24"/>
    </row>
    <row r="667" spans="2:2" x14ac:dyDescent="0.15">
      <c r="B667" s="24"/>
    </row>
    <row r="668" spans="2:2" x14ac:dyDescent="0.15">
      <c r="B668" s="24"/>
    </row>
    <row r="669" spans="2:2" x14ac:dyDescent="0.15">
      <c r="B669" s="24"/>
    </row>
    <row r="670" spans="2:2" x14ac:dyDescent="0.15">
      <c r="B670" s="24"/>
    </row>
    <row r="671" spans="2:2" x14ac:dyDescent="0.15">
      <c r="B671" s="24"/>
    </row>
    <row r="672" spans="2:2" x14ac:dyDescent="0.15">
      <c r="B672" s="24"/>
    </row>
    <row r="673" spans="2:2" x14ac:dyDescent="0.15">
      <c r="B673" s="24"/>
    </row>
    <row r="674" spans="2:2" x14ac:dyDescent="0.15">
      <c r="B674" s="24"/>
    </row>
    <row r="675" spans="2:2" x14ac:dyDescent="0.15">
      <c r="B675" s="24"/>
    </row>
    <row r="676" spans="2:2" x14ac:dyDescent="0.15">
      <c r="B676" s="24"/>
    </row>
    <row r="677" spans="2:2" x14ac:dyDescent="0.15">
      <c r="B677" s="24"/>
    </row>
    <row r="678" spans="2:2" x14ac:dyDescent="0.15">
      <c r="B678" s="24"/>
    </row>
    <row r="679" spans="2:2" x14ac:dyDescent="0.15">
      <c r="B679" s="24"/>
    </row>
    <row r="680" spans="2:2" x14ac:dyDescent="0.15">
      <c r="B680" s="24"/>
    </row>
    <row r="681" spans="2:2" x14ac:dyDescent="0.15">
      <c r="B681" s="24"/>
    </row>
    <row r="682" spans="2:2" x14ac:dyDescent="0.15">
      <c r="B682" s="24"/>
    </row>
    <row r="683" spans="2:2" x14ac:dyDescent="0.15">
      <c r="B683" s="24"/>
    </row>
    <row r="684" spans="2:2" x14ac:dyDescent="0.15">
      <c r="B684" s="24"/>
    </row>
    <row r="685" spans="2:2" x14ac:dyDescent="0.15">
      <c r="B685" s="24"/>
    </row>
    <row r="686" spans="2:2" x14ac:dyDescent="0.15">
      <c r="B686" s="24"/>
    </row>
    <row r="687" spans="2:2" x14ac:dyDescent="0.15">
      <c r="B687" s="24"/>
    </row>
    <row r="688" spans="2:2" x14ac:dyDescent="0.15">
      <c r="B688" s="24"/>
    </row>
    <row r="689" spans="2:2" x14ac:dyDescent="0.15">
      <c r="B689" s="24"/>
    </row>
    <row r="690" spans="2:2" x14ac:dyDescent="0.15">
      <c r="B690" s="24"/>
    </row>
    <row r="691" spans="2:2" x14ac:dyDescent="0.15">
      <c r="B691" s="24"/>
    </row>
    <row r="692" spans="2:2" x14ac:dyDescent="0.15">
      <c r="B692" s="24"/>
    </row>
    <row r="693" spans="2:2" x14ac:dyDescent="0.15">
      <c r="B693" s="24"/>
    </row>
    <row r="694" spans="2:2" x14ac:dyDescent="0.15">
      <c r="B694" s="24"/>
    </row>
    <row r="695" spans="2:2" x14ac:dyDescent="0.15">
      <c r="B695" s="24"/>
    </row>
    <row r="696" spans="2:2" x14ac:dyDescent="0.15">
      <c r="B696" s="24"/>
    </row>
    <row r="697" spans="2:2" x14ac:dyDescent="0.15">
      <c r="B697" s="24"/>
    </row>
    <row r="698" spans="2:2" x14ac:dyDescent="0.15">
      <c r="B698" s="24"/>
    </row>
    <row r="699" spans="2:2" x14ac:dyDescent="0.15">
      <c r="B699" s="24"/>
    </row>
    <row r="700" spans="2:2" x14ac:dyDescent="0.15">
      <c r="B700" s="24"/>
    </row>
    <row r="701" spans="2:2" x14ac:dyDescent="0.15">
      <c r="B701" s="24"/>
    </row>
    <row r="702" spans="2:2" x14ac:dyDescent="0.15">
      <c r="B702" s="24"/>
    </row>
    <row r="703" spans="2:2" x14ac:dyDescent="0.15">
      <c r="B703" s="24"/>
    </row>
    <row r="704" spans="2:2" x14ac:dyDescent="0.15">
      <c r="B704" s="24"/>
    </row>
    <row r="705" spans="2:2" x14ac:dyDescent="0.15">
      <c r="B705" s="24"/>
    </row>
    <row r="706" spans="2:2" x14ac:dyDescent="0.15">
      <c r="B706" s="24"/>
    </row>
    <row r="707" spans="2:2" x14ac:dyDescent="0.15">
      <c r="B707" s="24"/>
    </row>
    <row r="708" spans="2:2" x14ac:dyDescent="0.15">
      <c r="B708" s="24"/>
    </row>
    <row r="709" spans="2:2" x14ac:dyDescent="0.15">
      <c r="B709" s="24"/>
    </row>
    <row r="710" spans="2:2" x14ac:dyDescent="0.15">
      <c r="B710" s="24"/>
    </row>
    <row r="711" spans="2:2" x14ac:dyDescent="0.15">
      <c r="B711" s="24"/>
    </row>
    <row r="712" spans="2:2" x14ac:dyDescent="0.15">
      <c r="B712" s="24"/>
    </row>
    <row r="713" spans="2:2" x14ac:dyDescent="0.15">
      <c r="B713" s="24"/>
    </row>
    <row r="714" spans="2:2" x14ac:dyDescent="0.15">
      <c r="B714" s="24"/>
    </row>
    <row r="715" spans="2:2" x14ac:dyDescent="0.15">
      <c r="B715" s="24"/>
    </row>
    <row r="716" spans="2:2" x14ac:dyDescent="0.15">
      <c r="B716" s="24"/>
    </row>
    <row r="717" spans="2:2" x14ac:dyDescent="0.15">
      <c r="B717" s="24"/>
    </row>
    <row r="718" spans="2:2" x14ac:dyDescent="0.15">
      <c r="B718" s="24"/>
    </row>
    <row r="719" spans="2:2" x14ac:dyDescent="0.15">
      <c r="B719" s="24"/>
    </row>
    <row r="720" spans="2:2" x14ac:dyDescent="0.15">
      <c r="B720" s="24"/>
    </row>
    <row r="721" spans="2:2" x14ac:dyDescent="0.15">
      <c r="B721" s="24"/>
    </row>
    <row r="722" spans="2:2" x14ac:dyDescent="0.15">
      <c r="B722" s="24"/>
    </row>
    <row r="723" spans="2:2" x14ac:dyDescent="0.15">
      <c r="B723" s="24"/>
    </row>
    <row r="724" spans="2:2" x14ac:dyDescent="0.15">
      <c r="B724" s="24"/>
    </row>
    <row r="725" spans="2:2" x14ac:dyDescent="0.15">
      <c r="B725" s="24"/>
    </row>
    <row r="726" spans="2:2" x14ac:dyDescent="0.15">
      <c r="B726" s="24"/>
    </row>
    <row r="727" spans="2:2" x14ac:dyDescent="0.15">
      <c r="B727" s="24"/>
    </row>
    <row r="728" spans="2:2" x14ac:dyDescent="0.15">
      <c r="B728" s="24"/>
    </row>
    <row r="729" spans="2:2" x14ac:dyDescent="0.15">
      <c r="B729" s="24"/>
    </row>
    <row r="730" spans="2:2" x14ac:dyDescent="0.15">
      <c r="B730" s="24"/>
    </row>
    <row r="731" spans="2:2" x14ac:dyDescent="0.15">
      <c r="B731" s="24"/>
    </row>
    <row r="732" spans="2:2" x14ac:dyDescent="0.15">
      <c r="B732" s="24"/>
    </row>
    <row r="733" spans="2:2" x14ac:dyDescent="0.15">
      <c r="B733" s="24"/>
    </row>
    <row r="734" spans="2:2" x14ac:dyDescent="0.15">
      <c r="B734" s="24"/>
    </row>
    <row r="735" spans="2:2" x14ac:dyDescent="0.15">
      <c r="B735" s="24"/>
    </row>
    <row r="736" spans="2:2" x14ac:dyDescent="0.15">
      <c r="B736" s="24"/>
    </row>
    <row r="737" spans="2:2" x14ac:dyDescent="0.15">
      <c r="B737" s="24"/>
    </row>
    <row r="738" spans="2:2" x14ac:dyDescent="0.15">
      <c r="B738" s="24"/>
    </row>
    <row r="739" spans="2:2" x14ac:dyDescent="0.15">
      <c r="B739" s="24"/>
    </row>
    <row r="740" spans="2:2" x14ac:dyDescent="0.15">
      <c r="B740" s="24"/>
    </row>
    <row r="741" spans="2:2" x14ac:dyDescent="0.15">
      <c r="B741" s="24"/>
    </row>
    <row r="742" spans="2:2" x14ac:dyDescent="0.15">
      <c r="B742" s="24"/>
    </row>
    <row r="743" spans="2:2" x14ac:dyDescent="0.15">
      <c r="B743" s="24"/>
    </row>
    <row r="744" spans="2:2" x14ac:dyDescent="0.15">
      <c r="B744" s="24"/>
    </row>
    <row r="745" spans="2:2" x14ac:dyDescent="0.15">
      <c r="B745" s="24"/>
    </row>
    <row r="746" spans="2:2" x14ac:dyDescent="0.15">
      <c r="B746" s="24"/>
    </row>
    <row r="747" spans="2:2" x14ac:dyDescent="0.15">
      <c r="B747" s="24"/>
    </row>
    <row r="748" spans="2:2" x14ac:dyDescent="0.15">
      <c r="B748" s="24"/>
    </row>
    <row r="749" spans="2:2" x14ac:dyDescent="0.15">
      <c r="B749" s="24"/>
    </row>
    <row r="750" spans="2:2" x14ac:dyDescent="0.15">
      <c r="B750" s="24"/>
    </row>
    <row r="751" spans="2:2" x14ac:dyDescent="0.15">
      <c r="B751" s="24"/>
    </row>
    <row r="752" spans="2:2" x14ac:dyDescent="0.15">
      <c r="B752" s="24"/>
    </row>
    <row r="753" spans="2:2" x14ac:dyDescent="0.15">
      <c r="B753" s="24"/>
    </row>
    <row r="754" spans="2:2" x14ac:dyDescent="0.15">
      <c r="B754" s="24"/>
    </row>
    <row r="755" spans="2:2" x14ac:dyDescent="0.15">
      <c r="B755" s="24"/>
    </row>
    <row r="756" spans="2:2" x14ac:dyDescent="0.15">
      <c r="B756" s="24"/>
    </row>
    <row r="757" spans="2:2" x14ac:dyDescent="0.15">
      <c r="B757" s="24"/>
    </row>
    <row r="758" spans="2:2" x14ac:dyDescent="0.15">
      <c r="B758" s="24"/>
    </row>
    <row r="759" spans="2:2" x14ac:dyDescent="0.15">
      <c r="B759" s="24"/>
    </row>
    <row r="760" spans="2:2" x14ac:dyDescent="0.15">
      <c r="B760" s="24"/>
    </row>
    <row r="761" spans="2:2" x14ac:dyDescent="0.15">
      <c r="B761" s="24"/>
    </row>
    <row r="762" spans="2:2" x14ac:dyDescent="0.15">
      <c r="B762" s="24"/>
    </row>
    <row r="763" spans="2:2" x14ac:dyDescent="0.15">
      <c r="B763" s="24"/>
    </row>
    <row r="764" spans="2:2" x14ac:dyDescent="0.15">
      <c r="B764" s="24"/>
    </row>
    <row r="765" spans="2:2" x14ac:dyDescent="0.15">
      <c r="B765" s="24"/>
    </row>
    <row r="766" spans="2:2" x14ac:dyDescent="0.15">
      <c r="B766" s="24"/>
    </row>
    <row r="767" spans="2:2" x14ac:dyDescent="0.15">
      <c r="B767" s="24"/>
    </row>
    <row r="768" spans="2:2" x14ac:dyDescent="0.15">
      <c r="B768" s="24"/>
    </row>
    <row r="769" spans="2:2" x14ac:dyDescent="0.15">
      <c r="B769" s="24"/>
    </row>
    <row r="770" spans="2:2" x14ac:dyDescent="0.15">
      <c r="B770" s="24"/>
    </row>
    <row r="771" spans="2:2" x14ac:dyDescent="0.15">
      <c r="B771" s="24"/>
    </row>
    <row r="772" spans="2:2" x14ac:dyDescent="0.15">
      <c r="B772" s="24"/>
    </row>
    <row r="773" spans="2:2" x14ac:dyDescent="0.15">
      <c r="B773" s="24"/>
    </row>
    <row r="774" spans="2:2" x14ac:dyDescent="0.15">
      <c r="B774" s="24"/>
    </row>
    <row r="775" spans="2:2" x14ac:dyDescent="0.15">
      <c r="B775" s="24"/>
    </row>
    <row r="776" spans="2:2" x14ac:dyDescent="0.15">
      <c r="B776" s="24"/>
    </row>
    <row r="777" spans="2:2" x14ac:dyDescent="0.15">
      <c r="B777" s="24"/>
    </row>
    <row r="778" spans="2:2" x14ac:dyDescent="0.15">
      <c r="B778" s="24"/>
    </row>
    <row r="779" spans="2:2" x14ac:dyDescent="0.15">
      <c r="B779" s="24"/>
    </row>
    <row r="780" spans="2:2" x14ac:dyDescent="0.15">
      <c r="B780" s="24"/>
    </row>
    <row r="781" spans="2:2" x14ac:dyDescent="0.15">
      <c r="B781" s="24"/>
    </row>
    <row r="782" spans="2:2" x14ac:dyDescent="0.15">
      <c r="B782" s="24"/>
    </row>
    <row r="783" spans="2:2" x14ac:dyDescent="0.15">
      <c r="B783" s="24"/>
    </row>
    <row r="784" spans="2:2" x14ac:dyDescent="0.15">
      <c r="B784" s="24"/>
    </row>
    <row r="785" spans="2:2" x14ac:dyDescent="0.15">
      <c r="B785" s="24"/>
    </row>
    <row r="786" spans="2:2" x14ac:dyDescent="0.15">
      <c r="B786" s="24"/>
    </row>
    <row r="787" spans="2:2" x14ac:dyDescent="0.15">
      <c r="B787" s="24"/>
    </row>
    <row r="788" spans="2:2" x14ac:dyDescent="0.15">
      <c r="B788" s="24"/>
    </row>
    <row r="789" spans="2:2" x14ac:dyDescent="0.15">
      <c r="B789" s="24"/>
    </row>
    <row r="790" spans="2:2" x14ac:dyDescent="0.15">
      <c r="B790" s="24"/>
    </row>
    <row r="791" spans="2:2" x14ac:dyDescent="0.15">
      <c r="B791" s="24"/>
    </row>
    <row r="792" spans="2:2" x14ac:dyDescent="0.15">
      <c r="B792" s="24"/>
    </row>
    <row r="793" spans="2:2" x14ac:dyDescent="0.15">
      <c r="B793" s="24"/>
    </row>
    <row r="794" spans="2:2" x14ac:dyDescent="0.15">
      <c r="B794" s="24"/>
    </row>
    <row r="795" spans="2:2" x14ac:dyDescent="0.15">
      <c r="B795" s="24"/>
    </row>
    <row r="796" spans="2:2" x14ac:dyDescent="0.15">
      <c r="B796" s="24"/>
    </row>
    <row r="797" spans="2:2" x14ac:dyDescent="0.15">
      <c r="B797" s="24"/>
    </row>
    <row r="798" spans="2:2" x14ac:dyDescent="0.15">
      <c r="B798" s="24"/>
    </row>
    <row r="799" spans="2:2" x14ac:dyDescent="0.15">
      <c r="B799" s="24"/>
    </row>
    <row r="800" spans="2:2" x14ac:dyDescent="0.15">
      <c r="B800" s="24"/>
    </row>
    <row r="801" spans="2:2" x14ac:dyDescent="0.15">
      <c r="B801" s="24"/>
    </row>
    <row r="802" spans="2:2" x14ac:dyDescent="0.15">
      <c r="B802" s="24"/>
    </row>
    <row r="803" spans="2:2" x14ac:dyDescent="0.15">
      <c r="B803" s="24"/>
    </row>
    <row r="804" spans="2:2" x14ac:dyDescent="0.15">
      <c r="B804" s="24"/>
    </row>
    <row r="805" spans="2:2" x14ac:dyDescent="0.15">
      <c r="B805" s="24"/>
    </row>
    <row r="806" spans="2:2" x14ac:dyDescent="0.15">
      <c r="B806" s="24"/>
    </row>
    <row r="807" spans="2:2" x14ac:dyDescent="0.15">
      <c r="B807" s="24"/>
    </row>
    <row r="808" spans="2:2" x14ac:dyDescent="0.15">
      <c r="B808" s="24"/>
    </row>
    <row r="809" spans="2:2" x14ac:dyDescent="0.15">
      <c r="B809" s="24"/>
    </row>
    <row r="810" spans="2:2" x14ac:dyDescent="0.15">
      <c r="B810" s="24"/>
    </row>
    <row r="811" spans="2:2" x14ac:dyDescent="0.15">
      <c r="B811" s="24"/>
    </row>
    <row r="812" spans="2:2" x14ac:dyDescent="0.15">
      <c r="B812" s="24"/>
    </row>
    <row r="813" spans="2:2" x14ac:dyDescent="0.15">
      <c r="B813" s="24"/>
    </row>
    <row r="814" spans="2:2" x14ac:dyDescent="0.15">
      <c r="B814" s="24"/>
    </row>
    <row r="815" spans="2:2" x14ac:dyDescent="0.15">
      <c r="B815" s="24"/>
    </row>
    <row r="816" spans="2:2" x14ac:dyDescent="0.15">
      <c r="B816" s="24"/>
    </row>
    <row r="817" spans="2:2" x14ac:dyDescent="0.15">
      <c r="B817" s="24"/>
    </row>
    <row r="818" spans="2:2" x14ac:dyDescent="0.15">
      <c r="B818" s="24"/>
    </row>
    <row r="819" spans="2:2" x14ac:dyDescent="0.15">
      <c r="B819" s="24"/>
    </row>
    <row r="820" spans="2:2" x14ac:dyDescent="0.15">
      <c r="B820" s="24"/>
    </row>
    <row r="821" spans="2:2" x14ac:dyDescent="0.15">
      <c r="B821" s="24"/>
    </row>
    <row r="822" spans="2:2" x14ac:dyDescent="0.15">
      <c r="B822" s="24"/>
    </row>
    <row r="823" spans="2:2" x14ac:dyDescent="0.15">
      <c r="B823" s="24"/>
    </row>
    <row r="824" spans="2:2" x14ac:dyDescent="0.15">
      <c r="B824" s="24"/>
    </row>
    <row r="825" spans="2:2" x14ac:dyDescent="0.15">
      <c r="B825" s="24"/>
    </row>
    <row r="826" spans="2:2" x14ac:dyDescent="0.15">
      <c r="B826" s="24"/>
    </row>
    <row r="827" spans="2:2" x14ac:dyDescent="0.15">
      <c r="B827" s="24"/>
    </row>
    <row r="828" spans="2:2" x14ac:dyDescent="0.15">
      <c r="B828" s="24"/>
    </row>
    <row r="829" spans="2:2" x14ac:dyDescent="0.15">
      <c r="B829" s="24"/>
    </row>
    <row r="830" spans="2:2" x14ac:dyDescent="0.15">
      <c r="B830" s="24"/>
    </row>
    <row r="831" spans="2:2" x14ac:dyDescent="0.15">
      <c r="B831" s="24"/>
    </row>
    <row r="832" spans="2:2" x14ac:dyDescent="0.15">
      <c r="B832" s="24"/>
    </row>
    <row r="833" spans="2:2" x14ac:dyDescent="0.15">
      <c r="B833" s="24"/>
    </row>
    <row r="834" spans="2:2" x14ac:dyDescent="0.15">
      <c r="B834" s="24"/>
    </row>
    <row r="835" spans="2:2" x14ac:dyDescent="0.15">
      <c r="B835" s="24"/>
    </row>
    <row r="836" spans="2:2" x14ac:dyDescent="0.15">
      <c r="B836" s="24"/>
    </row>
    <row r="837" spans="2:2" x14ac:dyDescent="0.15">
      <c r="B837" s="24"/>
    </row>
    <row r="838" spans="2:2" x14ac:dyDescent="0.15">
      <c r="B838" s="24"/>
    </row>
    <row r="839" spans="2:2" x14ac:dyDescent="0.15">
      <c r="B839" s="24"/>
    </row>
    <row r="840" spans="2:2" x14ac:dyDescent="0.15">
      <c r="B840" s="24"/>
    </row>
    <row r="841" spans="2:2" x14ac:dyDescent="0.15">
      <c r="B841" s="24"/>
    </row>
    <row r="842" spans="2:2" x14ac:dyDescent="0.15">
      <c r="B842" s="24"/>
    </row>
    <row r="843" spans="2:2" x14ac:dyDescent="0.15">
      <c r="B843" s="24"/>
    </row>
    <row r="844" spans="2:2" x14ac:dyDescent="0.15">
      <c r="B844" s="24"/>
    </row>
    <row r="845" spans="2:2" x14ac:dyDescent="0.15">
      <c r="B845" s="24"/>
    </row>
    <row r="846" spans="2:2" x14ac:dyDescent="0.15">
      <c r="B846" s="24"/>
    </row>
    <row r="847" spans="2:2" x14ac:dyDescent="0.15">
      <c r="B847" s="24"/>
    </row>
    <row r="848" spans="2:2" x14ac:dyDescent="0.15">
      <c r="B848" s="24"/>
    </row>
    <row r="849" spans="2:2" x14ac:dyDescent="0.15">
      <c r="B849" s="24"/>
    </row>
    <row r="850" spans="2:2" x14ac:dyDescent="0.15">
      <c r="B850" s="24"/>
    </row>
    <row r="851" spans="2:2" x14ac:dyDescent="0.15">
      <c r="B851" s="24"/>
    </row>
    <row r="852" spans="2:2" x14ac:dyDescent="0.15">
      <c r="B852" s="24"/>
    </row>
    <row r="853" spans="2:2" x14ac:dyDescent="0.15">
      <c r="B853" s="24"/>
    </row>
    <row r="854" spans="2:2" x14ac:dyDescent="0.15">
      <c r="B854" s="24"/>
    </row>
    <row r="855" spans="2:2" x14ac:dyDescent="0.15">
      <c r="B855" s="24"/>
    </row>
    <row r="856" spans="2:2" x14ac:dyDescent="0.15">
      <c r="B856" s="24"/>
    </row>
    <row r="857" spans="2:2" x14ac:dyDescent="0.15">
      <c r="B857" s="24"/>
    </row>
    <row r="858" spans="2:2" x14ac:dyDescent="0.15">
      <c r="B858" s="24"/>
    </row>
    <row r="859" spans="2:2" x14ac:dyDescent="0.15">
      <c r="B859" s="24"/>
    </row>
    <row r="860" spans="2:2" x14ac:dyDescent="0.15">
      <c r="B860" s="24"/>
    </row>
    <row r="861" spans="2:2" x14ac:dyDescent="0.15">
      <c r="B861" s="24"/>
    </row>
    <row r="862" spans="2:2" x14ac:dyDescent="0.15">
      <c r="B862" s="24"/>
    </row>
    <row r="863" spans="2:2" x14ac:dyDescent="0.15">
      <c r="B863" s="24"/>
    </row>
    <row r="864" spans="2:2" x14ac:dyDescent="0.15">
      <c r="B864" s="24"/>
    </row>
    <row r="865" spans="2:2" x14ac:dyDescent="0.15">
      <c r="B865" s="24"/>
    </row>
    <row r="866" spans="2:2" x14ac:dyDescent="0.15">
      <c r="B866" s="24"/>
    </row>
    <row r="867" spans="2:2" x14ac:dyDescent="0.15">
      <c r="B867" s="24"/>
    </row>
    <row r="868" spans="2:2" x14ac:dyDescent="0.15">
      <c r="B868" s="24"/>
    </row>
    <row r="869" spans="2:2" x14ac:dyDescent="0.15">
      <c r="B869" s="24"/>
    </row>
    <row r="870" spans="2:2" x14ac:dyDescent="0.15">
      <c r="B870" s="24"/>
    </row>
    <row r="871" spans="2:2" x14ac:dyDescent="0.15">
      <c r="B871" s="24"/>
    </row>
    <row r="872" spans="2:2" x14ac:dyDescent="0.15">
      <c r="B872" s="24"/>
    </row>
    <row r="873" spans="2:2" x14ac:dyDescent="0.15">
      <c r="B873" s="24"/>
    </row>
    <row r="874" spans="2:2" x14ac:dyDescent="0.15">
      <c r="B874" s="24"/>
    </row>
    <row r="875" spans="2:2" x14ac:dyDescent="0.15">
      <c r="B875" s="24"/>
    </row>
    <row r="876" spans="2:2" x14ac:dyDescent="0.15">
      <c r="B876" s="24"/>
    </row>
    <row r="877" spans="2:2" x14ac:dyDescent="0.15">
      <c r="B877" s="24"/>
    </row>
    <row r="878" spans="2:2" x14ac:dyDescent="0.15">
      <c r="B878" s="24"/>
    </row>
    <row r="879" spans="2:2" x14ac:dyDescent="0.15">
      <c r="B879" s="24"/>
    </row>
    <row r="880" spans="2:2" x14ac:dyDescent="0.15">
      <c r="B880" s="24"/>
    </row>
    <row r="881" spans="2:2" x14ac:dyDescent="0.15">
      <c r="B881" s="24"/>
    </row>
    <row r="882" spans="2:2" x14ac:dyDescent="0.15">
      <c r="B882" s="24"/>
    </row>
    <row r="883" spans="2:2" x14ac:dyDescent="0.15">
      <c r="B883" s="24"/>
    </row>
    <row r="884" spans="2:2" x14ac:dyDescent="0.15">
      <c r="B884" s="24"/>
    </row>
    <row r="885" spans="2:2" x14ac:dyDescent="0.15">
      <c r="B885" s="24"/>
    </row>
    <row r="886" spans="2:2" x14ac:dyDescent="0.15">
      <c r="B886" s="24"/>
    </row>
    <row r="887" spans="2:2" x14ac:dyDescent="0.15">
      <c r="B887" s="24"/>
    </row>
    <row r="888" spans="2:2" x14ac:dyDescent="0.15">
      <c r="B888" s="24"/>
    </row>
    <row r="889" spans="2:2" x14ac:dyDescent="0.15">
      <c r="B889" s="24"/>
    </row>
    <row r="890" spans="2:2" x14ac:dyDescent="0.15">
      <c r="B890" s="24"/>
    </row>
    <row r="891" spans="2:2" x14ac:dyDescent="0.15">
      <c r="B891" s="24"/>
    </row>
    <row r="892" spans="2:2" x14ac:dyDescent="0.15">
      <c r="B892" s="24"/>
    </row>
    <row r="893" spans="2:2" x14ac:dyDescent="0.15">
      <c r="B893" s="24"/>
    </row>
    <row r="894" spans="2:2" x14ac:dyDescent="0.15">
      <c r="B894" s="24"/>
    </row>
    <row r="895" spans="2:2" x14ac:dyDescent="0.15">
      <c r="B895" s="24"/>
    </row>
    <row r="896" spans="2:2" x14ac:dyDescent="0.15">
      <c r="B896" s="24"/>
    </row>
    <row r="897" spans="2:2" x14ac:dyDescent="0.15">
      <c r="B897" s="24"/>
    </row>
    <row r="898" spans="2:2" x14ac:dyDescent="0.15">
      <c r="B898" s="24"/>
    </row>
    <row r="899" spans="2:2" x14ac:dyDescent="0.15">
      <c r="B899" s="24"/>
    </row>
    <row r="900" spans="2:2" x14ac:dyDescent="0.15">
      <c r="B900" s="24"/>
    </row>
    <row r="901" spans="2:2" x14ac:dyDescent="0.15">
      <c r="B901" s="24"/>
    </row>
    <row r="902" spans="2:2" x14ac:dyDescent="0.15">
      <c r="B902" s="24"/>
    </row>
    <row r="903" spans="2:2" x14ac:dyDescent="0.15">
      <c r="B903" s="24"/>
    </row>
    <row r="904" spans="2:2" x14ac:dyDescent="0.15">
      <c r="B904" s="24"/>
    </row>
    <row r="905" spans="2:2" x14ac:dyDescent="0.15">
      <c r="B905" s="24"/>
    </row>
    <row r="906" spans="2:2" x14ac:dyDescent="0.15">
      <c r="B906" s="24"/>
    </row>
    <row r="907" spans="2:2" x14ac:dyDescent="0.15">
      <c r="B907" s="24"/>
    </row>
    <row r="908" spans="2:2" x14ac:dyDescent="0.15">
      <c r="B908" s="24"/>
    </row>
    <row r="909" spans="2:2" x14ac:dyDescent="0.15">
      <c r="B909" s="24"/>
    </row>
    <row r="910" spans="2:2" x14ac:dyDescent="0.15">
      <c r="B910" s="24"/>
    </row>
    <row r="911" spans="2:2" x14ac:dyDescent="0.15">
      <c r="B911" s="24"/>
    </row>
    <row r="912" spans="2:2" x14ac:dyDescent="0.15">
      <c r="B912" s="24"/>
    </row>
    <row r="913" spans="2:2" x14ac:dyDescent="0.15">
      <c r="B913" s="24"/>
    </row>
    <row r="914" spans="2:2" x14ac:dyDescent="0.15">
      <c r="B914" s="24"/>
    </row>
    <row r="915" spans="2:2" x14ac:dyDescent="0.15">
      <c r="B915" s="24"/>
    </row>
    <row r="916" spans="2:2" x14ac:dyDescent="0.15">
      <c r="B916" s="24"/>
    </row>
    <row r="917" spans="2:2" x14ac:dyDescent="0.15">
      <c r="B917" s="24"/>
    </row>
    <row r="918" spans="2:2" x14ac:dyDescent="0.15">
      <c r="B918" s="24"/>
    </row>
    <row r="919" spans="2:2" x14ac:dyDescent="0.15">
      <c r="B919" s="24"/>
    </row>
    <row r="920" spans="2:2" x14ac:dyDescent="0.15">
      <c r="B920" s="24"/>
    </row>
    <row r="921" spans="2:2" x14ac:dyDescent="0.15">
      <c r="B921" s="24"/>
    </row>
    <row r="922" spans="2:2" x14ac:dyDescent="0.15">
      <c r="B922" s="24"/>
    </row>
    <row r="923" spans="2:2" x14ac:dyDescent="0.15">
      <c r="B923" s="24"/>
    </row>
    <row r="924" spans="2:2" x14ac:dyDescent="0.15">
      <c r="B924" s="24"/>
    </row>
    <row r="925" spans="2:2" x14ac:dyDescent="0.15">
      <c r="B925" s="24"/>
    </row>
    <row r="926" spans="2:2" x14ac:dyDescent="0.15">
      <c r="B926" s="24"/>
    </row>
    <row r="927" spans="2:2" x14ac:dyDescent="0.15">
      <c r="B927" s="24"/>
    </row>
    <row r="928" spans="2:2" x14ac:dyDescent="0.15">
      <c r="B928" s="24"/>
    </row>
    <row r="929" spans="2:2" x14ac:dyDescent="0.15">
      <c r="B929" s="24"/>
    </row>
    <row r="930" spans="2:2" x14ac:dyDescent="0.15">
      <c r="B930" s="24"/>
    </row>
    <row r="931" spans="2:2" x14ac:dyDescent="0.15">
      <c r="B931" s="24"/>
    </row>
    <row r="932" spans="2:2" x14ac:dyDescent="0.15">
      <c r="B932" s="24"/>
    </row>
    <row r="933" spans="2:2" x14ac:dyDescent="0.15">
      <c r="B933" s="24"/>
    </row>
    <row r="934" spans="2:2" x14ac:dyDescent="0.15">
      <c r="B934" s="24"/>
    </row>
    <row r="935" spans="2:2" x14ac:dyDescent="0.15">
      <c r="B935" s="24"/>
    </row>
    <row r="936" spans="2:2" x14ac:dyDescent="0.15">
      <c r="B936" s="24"/>
    </row>
    <row r="937" spans="2:2" x14ac:dyDescent="0.15">
      <c r="B937" s="24"/>
    </row>
    <row r="938" spans="2:2" x14ac:dyDescent="0.15">
      <c r="B938" s="24"/>
    </row>
    <row r="939" spans="2:2" x14ac:dyDescent="0.15">
      <c r="B939" s="24"/>
    </row>
    <row r="940" spans="2:2" x14ac:dyDescent="0.15">
      <c r="B940" s="24"/>
    </row>
    <row r="941" spans="2:2" x14ac:dyDescent="0.15">
      <c r="B941" s="24"/>
    </row>
    <row r="942" spans="2:2" x14ac:dyDescent="0.15">
      <c r="B942" s="24"/>
    </row>
    <row r="943" spans="2:2" x14ac:dyDescent="0.15">
      <c r="B943" s="24"/>
    </row>
    <row r="944" spans="2:2" x14ac:dyDescent="0.15">
      <c r="B944" s="24"/>
    </row>
    <row r="945" spans="2:2" x14ac:dyDescent="0.15">
      <c r="B945" s="24"/>
    </row>
    <row r="946" spans="2:2" x14ac:dyDescent="0.15">
      <c r="B946" s="24"/>
    </row>
    <row r="947" spans="2:2" x14ac:dyDescent="0.15">
      <c r="B947" s="24"/>
    </row>
    <row r="948" spans="2:2" x14ac:dyDescent="0.15">
      <c r="B948" s="24"/>
    </row>
    <row r="949" spans="2:2" x14ac:dyDescent="0.15">
      <c r="B949" s="24"/>
    </row>
    <row r="950" spans="2:2" x14ac:dyDescent="0.15">
      <c r="B950" s="24"/>
    </row>
    <row r="951" spans="2:2" x14ac:dyDescent="0.15">
      <c r="B951" s="24"/>
    </row>
    <row r="952" spans="2:2" x14ac:dyDescent="0.15">
      <c r="B952" s="24"/>
    </row>
    <row r="953" spans="2:2" x14ac:dyDescent="0.15">
      <c r="B953" s="24"/>
    </row>
    <row r="954" spans="2:2" x14ac:dyDescent="0.15">
      <c r="B954" s="24"/>
    </row>
    <row r="955" spans="2:2" x14ac:dyDescent="0.15">
      <c r="B955" s="24"/>
    </row>
    <row r="956" spans="2:2" x14ac:dyDescent="0.15">
      <c r="B956" s="24"/>
    </row>
    <row r="957" spans="2:2" x14ac:dyDescent="0.15">
      <c r="B957" s="24"/>
    </row>
    <row r="958" spans="2:2" x14ac:dyDescent="0.15">
      <c r="B958" s="24"/>
    </row>
    <row r="959" spans="2:2" x14ac:dyDescent="0.15">
      <c r="B959" s="24"/>
    </row>
    <row r="960" spans="2:2" x14ac:dyDescent="0.15">
      <c r="B960" s="24"/>
    </row>
    <row r="961" spans="2:2" x14ac:dyDescent="0.15">
      <c r="B961" s="24"/>
    </row>
    <row r="962" spans="2:2" x14ac:dyDescent="0.15">
      <c r="B962" s="24"/>
    </row>
    <row r="963" spans="2:2" x14ac:dyDescent="0.15">
      <c r="B963" s="24"/>
    </row>
    <row r="964" spans="2:2" x14ac:dyDescent="0.15">
      <c r="B964" s="24"/>
    </row>
    <row r="965" spans="2:2" x14ac:dyDescent="0.15">
      <c r="B965" s="24"/>
    </row>
    <row r="966" spans="2:2" x14ac:dyDescent="0.15">
      <c r="B966" s="24"/>
    </row>
    <row r="967" spans="2:2" x14ac:dyDescent="0.15">
      <c r="B967" s="24"/>
    </row>
    <row r="968" spans="2:2" x14ac:dyDescent="0.15">
      <c r="B968" s="24"/>
    </row>
    <row r="969" spans="2:2" x14ac:dyDescent="0.15">
      <c r="B969" s="24"/>
    </row>
    <row r="970" spans="2:2" x14ac:dyDescent="0.15">
      <c r="B970" s="24"/>
    </row>
    <row r="971" spans="2:2" x14ac:dyDescent="0.15">
      <c r="B971" s="24"/>
    </row>
    <row r="972" spans="2:2" x14ac:dyDescent="0.15">
      <c r="B972" s="24"/>
    </row>
    <row r="973" spans="2:2" x14ac:dyDescent="0.15">
      <c r="B973" s="24"/>
    </row>
    <row r="974" spans="2:2" x14ac:dyDescent="0.15">
      <c r="B974" s="24"/>
    </row>
    <row r="975" spans="2:2" x14ac:dyDescent="0.15">
      <c r="B975" s="24"/>
    </row>
    <row r="976" spans="2:2" x14ac:dyDescent="0.15">
      <c r="B976" s="24"/>
    </row>
    <row r="977" spans="2:2" x14ac:dyDescent="0.15">
      <c r="B977" s="24"/>
    </row>
    <row r="978" spans="2:2" x14ac:dyDescent="0.15">
      <c r="B978" s="24"/>
    </row>
    <row r="979" spans="2:2" x14ac:dyDescent="0.15">
      <c r="B979" s="24"/>
    </row>
    <row r="980" spans="2:2" x14ac:dyDescent="0.15">
      <c r="B980" s="24"/>
    </row>
    <row r="981" spans="2:2" x14ac:dyDescent="0.15">
      <c r="B981" s="24"/>
    </row>
    <row r="982" spans="2:2" x14ac:dyDescent="0.15">
      <c r="B982" s="24"/>
    </row>
    <row r="983" spans="2:2" x14ac:dyDescent="0.15">
      <c r="B983" s="24"/>
    </row>
    <row r="984" spans="2:2" x14ac:dyDescent="0.15">
      <c r="B984" s="24"/>
    </row>
    <row r="985" spans="2:2" x14ac:dyDescent="0.15">
      <c r="B985" s="24"/>
    </row>
    <row r="986" spans="2:2" x14ac:dyDescent="0.15">
      <c r="B986" s="24"/>
    </row>
    <row r="987" spans="2:2" x14ac:dyDescent="0.15">
      <c r="B987" s="24"/>
    </row>
    <row r="988" spans="2:2" x14ac:dyDescent="0.15">
      <c r="B988" s="24"/>
    </row>
    <row r="989" spans="2:2" x14ac:dyDescent="0.15">
      <c r="B989" s="24"/>
    </row>
    <row r="990" spans="2:2" x14ac:dyDescent="0.15">
      <c r="B990" s="24"/>
    </row>
    <row r="991" spans="2:2" x14ac:dyDescent="0.15">
      <c r="B991" s="24"/>
    </row>
    <row r="992" spans="2:2" x14ac:dyDescent="0.15">
      <c r="B992" s="24"/>
    </row>
    <row r="993" spans="2:2" x14ac:dyDescent="0.15">
      <c r="B993" s="24"/>
    </row>
    <row r="994" spans="2:2" x14ac:dyDescent="0.15">
      <c r="B994" s="24"/>
    </row>
    <row r="995" spans="2:2" x14ac:dyDescent="0.15">
      <c r="B995" s="24"/>
    </row>
    <row r="996" spans="2:2" x14ac:dyDescent="0.15">
      <c r="B996" s="24"/>
    </row>
    <row r="997" spans="2:2" x14ac:dyDescent="0.15">
      <c r="B997" s="24"/>
    </row>
    <row r="998" spans="2:2" x14ac:dyDescent="0.15">
      <c r="B998" s="24"/>
    </row>
    <row r="999" spans="2:2" x14ac:dyDescent="0.15">
      <c r="B999" s="24"/>
    </row>
    <row r="1000" spans="2:2" x14ac:dyDescent="0.15">
      <c r="B1000" s="24"/>
    </row>
    <row r="1001" spans="2:2" x14ac:dyDescent="0.15">
      <c r="B1001" s="24"/>
    </row>
    <row r="1002" spans="2:2" x14ac:dyDescent="0.15">
      <c r="B1002" s="24"/>
    </row>
    <row r="1003" spans="2:2" x14ac:dyDescent="0.15">
      <c r="B1003" s="24"/>
    </row>
    <row r="1004" spans="2:2" x14ac:dyDescent="0.15">
      <c r="B1004" s="24"/>
    </row>
    <row r="1005" spans="2:2" x14ac:dyDescent="0.15">
      <c r="B1005" s="24"/>
    </row>
    <row r="1006" spans="2:2" x14ac:dyDescent="0.15">
      <c r="B1006" s="24"/>
    </row>
    <row r="1007" spans="2:2" x14ac:dyDescent="0.15">
      <c r="B1007" s="24"/>
    </row>
    <row r="1008" spans="2:2" x14ac:dyDescent="0.15">
      <c r="B1008" s="24"/>
    </row>
    <row r="1009" spans="2:2" x14ac:dyDescent="0.15">
      <c r="B1009" s="24"/>
    </row>
    <row r="1010" spans="2:2" x14ac:dyDescent="0.15">
      <c r="B1010" s="24"/>
    </row>
    <row r="1011" spans="2:2" x14ac:dyDescent="0.15">
      <c r="B1011" s="24"/>
    </row>
    <row r="1012" spans="2:2" x14ac:dyDescent="0.15">
      <c r="B1012" s="24"/>
    </row>
    <row r="1013" spans="2:2" x14ac:dyDescent="0.15">
      <c r="B1013" s="24"/>
    </row>
    <row r="1014" spans="2:2" x14ac:dyDescent="0.15">
      <c r="B1014" s="24"/>
    </row>
    <row r="1015" spans="2:2" x14ac:dyDescent="0.15">
      <c r="B1015" s="24"/>
    </row>
    <row r="1016" spans="2:2" x14ac:dyDescent="0.15">
      <c r="B1016" s="24"/>
    </row>
    <row r="1017" spans="2:2" x14ac:dyDescent="0.15">
      <c r="B1017" s="24"/>
    </row>
    <row r="1018" spans="2:2" x14ac:dyDescent="0.15">
      <c r="B1018" s="24"/>
    </row>
    <row r="1019" spans="2:2" x14ac:dyDescent="0.15">
      <c r="B1019" s="24"/>
    </row>
    <row r="1020" spans="2:2" x14ac:dyDescent="0.15">
      <c r="B1020" s="24"/>
    </row>
    <row r="1021" spans="2:2" x14ac:dyDescent="0.15">
      <c r="B1021" s="24"/>
    </row>
    <row r="1022" spans="2:2" x14ac:dyDescent="0.15">
      <c r="B1022" s="24"/>
    </row>
    <row r="1023" spans="2:2" x14ac:dyDescent="0.15">
      <c r="B1023" s="24"/>
    </row>
    <row r="1024" spans="2:2" x14ac:dyDescent="0.15">
      <c r="B1024" s="24"/>
    </row>
    <row r="1025" spans="2:2" x14ac:dyDescent="0.15">
      <c r="B1025" s="24"/>
    </row>
    <row r="1026" spans="2:2" x14ac:dyDescent="0.15">
      <c r="B1026" s="24"/>
    </row>
    <row r="1027" spans="2:2" x14ac:dyDescent="0.15">
      <c r="B1027" s="24"/>
    </row>
    <row r="1028" spans="2:2" x14ac:dyDescent="0.15">
      <c r="B1028" s="24"/>
    </row>
    <row r="1029" spans="2:2" x14ac:dyDescent="0.15">
      <c r="B1029" s="24"/>
    </row>
    <row r="1030" spans="2:2" x14ac:dyDescent="0.15">
      <c r="B1030" s="24"/>
    </row>
    <row r="1031" spans="2:2" x14ac:dyDescent="0.15">
      <c r="B1031" s="24"/>
    </row>
    <row r="1032" spans="2:2" x14ac:dyDescent="0.15">
      <c r="B1032" s="24"/>
    </row>
    <row r="1033" spans="2:2" x14ac:dyDescent="0.15">
      <c r="B1033" s="24"/>
    </row>
    <row r="1034" spans="2:2" x14ac:dyDescent="0.15">
      <c r="B1034" s="24"/>
    </row>
    <row r="1035" spans="2:2" x14ac:dyDescent="0.15">
      <c r="B1035" s="24"/>
    </row>
    <row r="1036" spans="2:2" x14ac:dyDescent="0.15">
      <c r="B1036" s="24"/>
    </row>
    <row r="1037" spans="2:2" x14ac:dyDescent="0.15">
      <c r="B1037" s="24"/>
    </row>
    <row r="1038" spans="2:2" x14ac:dyDescent="0.15">
      <c r="B1038" s="24"/>
    </row>
    <row r="1039" spans="2:2" x14ac:dyDescent="0.15">
      <c r="B1039" s="24"/>
    </row>
    <row r="1040" spans="2:2" x14ac:dyDescent="0.15">
      <c r="B1040" s="24"/>
    </row>
    <row r="1041" spans="2:2" x14ac:dyDescent="0.15">
      <c r="B1041" s="24"/>
    </row>
    <row r="1042" spans="2:2" x14ac:dyDescent="0.15">
      <c r="B1042" s="24"/>
    </row>
    <row r="1043" spans="2:2" x14ac:dyDescent="0.15">
      <c r="B1043" s="24"/>
    </row>
    <row r="1044" spans="2:2" x14ac:dyDescent="0.15">
      <c r="B1044" s="24"/>
    </row>
    <row r="1045" spans="2:2" x14ac:dyDescent="0.15">
      <c r="B1045" s="24"/>
    </row>
    <row r="1046" spans="2:2" x14ac:dyDescent="0.15">
      <c r="B1046" s="24"/>
    </row>
    <row r="1047" spans="2:2" x14ac:dyDescent="0.15">
      <c r="B1047" s="24"/>
    </row>
    <row r="1048" spans="2:2" x14ac:dyDescent="0.15">
      <c r="B1048" s="24"/>
    </row>
    <row r="1049" spans="2:2" x14ac:dyDescent="0.15">
      <c r="B1049" s="24"/>
    </row>
    <row r="1050" spans="2:2" x14ac:dyDescent="0.15">
      <c r="B1050" s="24"/>
    </row>
    <row r="1051" spans="2:2" x14ac:dyDescent="0.15">
      <c r="B1051" s="24"/>
    </row>
    <row r="1052" spans="2:2" x14ac:dyDescent="0.15">
      <c r="B1052" s="24"/>
    </row>
    <row r="1053" spans="2:2" x14ac:dyDescent="0.15">
      <c r="B1053" s="24"/>
    </row>
    <row r="1054" spans="2:2" x14ac:dyDescent="0.15">
      <c r="B1054" s="24"/>
    </row>
    <row r="1055" spans="2:2" x14ac:dyDescent="0.15">
      <c r="B1055" s="24"/>
    </row>
    <row r="1056" spans="2:2" x14ac:dyDescent="0.15">
      <c r="B1056" s="24"/>
    </row>
    <row r="1057" spans="2:2" x14ac:dyDescent="0.15">
      <c r="B1057" s="24"/>
    </row>
    <row r="1058" spans="2:2" x14ac:dyDescent="0.15">
      <c r="B1058" s="24"/>
    </row>
    <row r="1059" spans="2:2" x14ac:dyDescent="0.15">
      <c r="B1059" s="24"/>
    </row>
    <row r="1060" spans="2:2" x14ac:dyDescent="0.15">
      <c r="B1060" s="24"/>
    </row>
    <row r="1061" spans="2:2" x14ac:dyDescent="0.15">
      <c r="B1061" s="24"/>
    </row>
    <row r="1062" spans="2:2" x14ac:dyDescent="0.15">
      <c r="B1062" s="24"/>
    </row>
    <row r="1063" spans="2:2" x14ac:dyDescent="0.15">
      <c r="B1063" s="24"/>
    </row>
    <row r="1064" spans="2:2" x14ac:dyDescent="0.15">
      <c r="B1064" s="24"/>
    </row>
    <row r="1065" spans="2:2" x14ac:dyDescent="0.15">
      <c r="B1065" s="24"/>
    </row>
    <row r="1066" spans="2:2" x14ac:dyDescent="0.15">
      <c r="B1066" s="24"/>
    </row>
    <row r="1067" spans="2:2" x14ac:dyDescent="0.15">
      <c r="B1067" s="24"/>
    </row>
    <row r="1068" spans="2:2" x14ac:dyDescent="0.15">
      <c r="B1068" s="24"/>
    </row>
    <row r="1069" spans="2:2" x14ac:dyDescent="0.15">
      <c r="B1069" s="24"/>
    </row>
    <row r="1070" spans="2:2" x14ac:dyDescent="0.15">
      <c r="B1070" s="24"/>
    </row>
    <row r="1071" spans="2:2" x14ac:dyDescent="0.15">
      <c r="B1071" s="24"/>
    </row>
    <row r="1072" spans="2:2" x14ac:dyDescent="0.15">
      <c r="B1072" s="24"/>
    </row>
    <row r="1073" spans="2:2" x14ac:dyDescent="0.15">
      <c r="B1073" s="24"/>
    </row>
    <row r="1074" spans="2:2" x14ac:dyDescent="0.15">
      <c r="B1074" s="24"/>
    </row>
    <row r="1075" spans="2:2" x14ac:dyDescent="0.15">
      <c r="B1075" s="24"/>
    </row>
    <row r="1076" spans="2:2" x14ac:dyDescent="0.15">
      <c r="B1076" s="24"/>
    </row>
    <row r="1077" spans="2:2" x14ac:dyDescent="0.15">
      <c r="B1077" s="24"/>
    </row>
    <row r="1078" spans="2:2" x14ac:dyDescent="0.15">
      <c r="B1078" s="24"/>
    </row>
    <row r="1079" spans="2:2" x14ac:dyDescent="0.15">
      <c r="B1079" s="24"/>
    </row>
    <row r="1080" spans="2:2" x14ac:dyDescent="0.15">
      <c r="B1080" s="24"/>
    </row>
    <row r="1081" spans="2:2" x14ac:dyDescent="0.15">
      <c r="B1081" s="24"/>
    </row>
    <row r="1082" spans="2:2" x14ac:dyDescent="0.15">
      <c r="B1082" s="24"/>
    </row>
    <row r="1083" spans="2:2" x14ac:dyDescent="0.15">
      <c r="B1083" s="24"/>
    </row>
    <row r="1084" spans="2:2" x14ac:dyDescent="0.15">
      <c r="B1084" s="24"/>
    </row>
    <row r="1085" spans="2:2" x14ac:dyDescent="0.15">
      <c r="B1085" s="24"/>
    </row>
    <row r="1086" spans="2:2" x14ac:dyDescent="0.15">
      <c r="B1086" s="24"/>
    </row>
    <row r="1087" spans="2:2" x14ac:dyDescent="0.15">
      <c r="B1087" s="24"/>
    </row>
    <row r="1088" spans="2:2" x14ac:dyDescent="0.15">
      <c r="B1088" s="24"/>
    </row>
    <row r="1089" spans="2:2" x14ac:dyDescent="0.15">
      <c r="B1089" s="24"/>
    </row>
    <row r="1090" spans="2:2" x14ac:dyDescent="0.15">
      <c r="B1090" s="24"/>
    </row>
    <row r="1091" spans="2:2" x14ac:dyDescent="0.15">
      <c r="B1091" s="24"/>
    </row>
    <row r="1092" spans="2:2" x14ac:dyDescent="0.15">
      <c r="B1092" s="24"/>
    </row>
    <row r="1093" spans="2:2" x14ac:dyDescent="0.15">
      <c r="B1093" s="24"/>
    </row>
    <row r="1094" spans="2:2" x14ac:dyDescent="0.15">
      <c r="B1094" s="24"/>
    </row>
    <row r="1095" spans="2:2" x14ac:dyDescent="0.15">
      <c r="B1095" s="24"/>
    </row>
    <row r="1096" spans="2:2" x14ac:dyDescent="0.15">
      <c r="B1096" s="24"/>
    </row>
    <row r="1097" spans="2:2" x14ac:dyDescent="0.15">
      <c r="B1097" s="24"/>
    </row>
    <row r="1098" spans="2:2" x14ac:dyDescent="0.15">
      <c r="B1098" s="24"/>
    </row>
    <row r="1099" spans="2:2" x14ac:dyDescent="0.15">
      <c r="B1099" s="24"/>
    </row>
    <row r="1100" spans="2:2" x14ac:dyDescent="0.15">
      <c r="B1100" s="24"/>
    </row>
    <row r="1101" spans="2:2" x14ac:dyDescent="0.15">
      <c r="B1101" s="24"/>
    </row>
    <row r="1102" spans="2:2" x14ac:dyDescent="0.15">
      <c r="B1102" s="24"/>
    </row>
    <row r="1103" spans="2:2" x14ac:dyDescent="0.15">
      <c r="B1103" s="24"/>
    </row>
    <row r="1104" spans="2:2" x14ac:dyDescent="0.15">
      <c r="B1104" s="24"/>
    </row>
    <row r="1105" spans="2:2" x14ac:dyDescent="0.15">
      <c r="B1105" s="24"/>
    </row>
    <row r="1106" spans="2:2" x14ac:dyDescent="0.15">
      <c r="B1106" s="24"/>
    </row>
    <row r="1107" spans="2:2" x14ac:dyDescent="0.15">
      <c r="B1107" s="24"/>
    </row>
    <row r="1108" spans="2:2" x14ac:dyDescent="0.15">
      <c r="B1108" s="24"/>
    </row>
    <row r="1109" spans="2:2" x14ac:dyDescent="0.15">
      <c r="B1109" s="24"/>
    </row>
    <row r="1110" spans="2:2" x14ac:dyDescent="0.15">
      <c r="B1110" s="24"/>
    </row>
    <row r="1111" spans="2:2" x14ac:dyDescent="0.15">
      <c r="B1111" s="24"/>
    </row>
    <row r="1112" spans="2:2" x14ac:dyDescent="0.15">
      <c r="B1112" s="24"/>
    </row>
    <row r="1113" spans="2:2" x14ac:dyDescent="0.15">
      <c r="B1113" s="24"/>
    </row>
    <row r="1114" spans="2:2" x14ac:dyDescent="0.15">
      <c r="B1114" s="24"/>
    </row>
    <row r="1115" spans="2:2" x14ac:dyDescent="0.15">
      <c r="B1115" s="24"/>
    </row>
    <row r="1116" spans="2:2" x14ac:dyDescent="0.15">
      <c r="B1116" s="24"/>
    </row>
    <row r="1117" spans="2:2" x14ac:dyDescent="0.15">
      <c r="B1117" s="24"/>
    </row>
    <row r="1118" spans="2:2" x14ac:dyDescent="0.15">
      <c r="B1118" s="24"/>
    </row>
    <row r="1119" spans="2:2" x14ac:dyDescent="0.15">
      <c r="B1119" s="24"/>
    </row>
    <row r="1120" spans="2:2" x14ac:dyDescent="0.15">
      <c r="B1120" s="24"/>
    </row>
    <row r="1121" spans="2:2" x14ac:dyDescent="0.15">
      <c r="B1121" s="24"/>
    </row>
    <row r="1122" spans="2:2" x14ac:dyDescent="0.15">
      <c r="B1122" s="24"/>
    </row>
    <row r="1123" spans="2:2" x14ac:dyDescent="0.15">
      <c r="B1123" s="24"/>
    </row>
    <row r="1124" spans="2:2" x14ac:dyDescent="0.15">
      <c r="B1124" s="24"/>
    </row>
    <row r="1125" spans="2:2" x14ac:dyDescent="0.15">
      <c r="B1125" s="24"/>
    </row>
    <row r="1126" spans="2:2" x14ac:dyDescent="0.15">
      <c r="B1126" s="24"/>
    </row>
    <row r="1127" spans="2:2" x14ac:dyDescent="0.15">
      <c r="B1127" s="24"/>
    </row>
    <row r="1128" spans="2:2" x14ac:dyDescent="0.15">
      <c r="B1128" s="24"/>
    </row>
    <row r="1129" spans="2:2" x14ac:dyDescent="0.15">
      <c r="B1129" s="24"/>
    </row>
    <row r="1130" spans="2:2" x14ac:dyDescent="0.15">
      <c r="B1130" s="24"/>
    </row>
    <row r="1131" spans="2:2" x14ac:dyDescent="0.15">
      <c r="B1131" s="24"/>
    </row>
    <row r="1132" spans="2:2" x14ac:dyDescent="0.15">
      <c r="B1132" s="24"/>
    </row>
    <row r="1133" spans="2:2" x14ac:dyDescent="0.15">
      <c r="B1133" s="24"/>
    </row>
    <row r="1134" spans="2:2" x14ac:dyDescent="0.15">
      <c r="B1134" s="24"/>
    </row>
    <row r="1135" spans="2:2" x14ac:dyDescent="0.15">
      <c r="B1135" s="24"/>
    </row>
    <row r="1136" spans="2:2" x14ac:dyDescent="0.15">
      <c r="B1136" s="24"/>
    </row>
    <row r="1137" spans="2:2" x14ac:dyDescent="0.15">
      <c r="B1137" s="24"/>
    </row>
    <row r="1138" spans="2:2" x14ac:dyDescent="0.15">
      <c r="B1138" s="24"/>
    </row>
    <row r="1139" spans="2:2" x14ac:dyDescent="0.15">
      <c r="B1139" s="24"/>
    </row>
    <row r="1140" spans="2:2" x14ac:dyDescent="0.15">
      <c r="B1140" s="24"/>
    </row>
    <row r="1141" spans="2:2" x14ac:dyDescent="0.15">
      <c r="B1141" s="24"/>
    </row>
    <row r="1142" spans="2:2" x14ac:dyDescent="0.15">
      <c r="B1142" s="24"/>
    </row>
    <row r="1143" spans="2:2" x14ac:dyDescent="0.15">
      <c r="B1143" s="24"/>
    </row>
    <row r="1144" spans="2:2" x14ac:dyDescent="0.15">
      <c r="B1144" s="24"/>
    </row>
    <row r="1145" spans="2:2" x14ac:dyDescent="0.15">
      <c r="B1145" s="24"/>
    </row>
    <row r="1146" spans="2:2" x14ac:dyDescent="0.15">
      <c r="B1146" s="24"/>
    </row>
    <row r="1147" spans="2:2" x14ac:dyDescent="0.15">
      <c r="B1147" s="24"/>
    </row>
    <row r="1148" spans="2:2" x14ac:dyDescent="0.15">
      <c r="B1148" s="24"/>
    </row>
    <row r="1149" spans="2:2" x14ac:dyDescent="0.15">
      <c r="B1149" s="24"/>
    </row>
    <row r="1150" spans="2:2" x14ac:dyDescent="0.15">
      <c r="B1150" s="24"/>
    </row>
    <row r="1151" spans="2:2" x14ac:dyDescent="0.15">
      <c r="B1151" s="24"/>
    </row>
    <row r="1152" spans="2:2" x14ac:dyDescent="0.15">
      <c r="B1152" s="24"/>
    </row>
    <row r="1153" spans="2:2" x14ac:dyDescent="0.15">
      <c r="B1153" s="24"/>
    </row>
    <row r="1154" spans="2:2" x14ac:dyDescent="0.15">
      <c r="B1154" s="24"/>
    </row>
    <row r="1155" spans="2:2" x14ac:dyDescent="0.15">
      <c r="B1155" s="24"/>
    </row>
    <row r="1156" spans="2:2" x14ac:dyDescent="0.15">
      <c r="B1156" s="24"/>
    </row>
    <row r="1157" spans="2:2" x14ac:dyDescent="0.15">
      <c r="B1157" s="24"/>
    </row>
    <row r="1158" spans="2:2" x14ac:dyDescent="0.15">
      <c r="B1158" s="24"/>
    </row>
    <row r="1159" spans="2:2" x14ac:dyDescent="0.15">
      <c r="B1159" s="24"/>
    </row>
    <row r="1160" spans="2:2" x14ac:dyDescent="0.15">
      <c r="B1160" s="24"/>
    </row>
    <row r="1161" spans="2:2" x14ac:dyDescent="0.15">
      <c r="B1161" s="24"/>
    </row>
    <row r="1162" spans="2:2" x14ac:dyDescent="0.15">
      <c r="B1162" s="24"/>
    </row>
    <row r="1163" spans="2:2" x14ac:dyDescent="0.15">
      <c r="B1163" s="24"/>
    </row>
    <row r="1164" spans="2:2" x14ac:dyDescent="0.15">
      <c r="B1164" s="24"/>
    </row>
    <row r="1165" spans="2:2" x14ac:dyDescent="0.15">
      <c r="B1165" s="24"/>
    </row>
    <row r="1166" spans="2:2" x14ac:dyDescent="0.15">
      <c r="B1166" s="24"/>
    </row>
    <row r="1167" spans="2:2" x14ac:dyDescent="0.15">
      <c r="B1167" s="24"/>
    </row>
    <row r="1168" spans="2:2" x14ac:dyDescent="0.15">
      <c r="B1168" s="24"/>
    </row>
    <row r="1169" spans="2:2" x14ac:dyDescent="0.15">
      <c r="B1169" s="24"/>
    </row>
    <row r="1170" spans="2:2" x14ac:dyDescent="0.15">
      <c r="B1170" s="24"/>
    </row>
    <row r="1171" spans="2:2" x14ac:dyDescent="0.15">
      <c r="B1171" s="24"/>
    </row>
    <row r="1172" spans="2:2" x14ac:dyDescent="0.15">
      <c r="B1172" s="24"/>
    </row>
    <row r="1173" spans="2:2" x14ac:dyDescent="0.15">
      <c r="B1173" s="24"/>
    </row>
    <row r="1174" spans="2:2" x14ac:dyDescent="0.15">
      <c r="B1174" s="24"/>
    </row>
    <row r="1175" spans="2:2" x14ac:dyDescent="0.15">
      <c r="B1175" s="24"/>
    </row>
    <row r="1176" spans="2:2" x14ac:dyDescent="0.15">
      <c r="B1176" s="24"/>
    </row>
    <row r="1177" spans="2:2" x14ac:dyDescent="0.15">
      <c r="B1177" s="24"/>
    </row>
    <row r="1178" spans="2:2" x14ac:dyDescent="0.15">
      <c r="B1178" s="24"/>
    </row>
    <row r="1179" spans="2:2" x14ac:dyDescent="0.15">
      <c r="B1179" s="24"/>
    </row>
    <row r="1180" spans="2:2" x14ac:dyDescent="0.15">
      <c r="B1180" s="24"/>
    </row>
    <row r="1181" spans="2:2" x14ac:dyDescent="0.15">
      <c r="B1181" s="24"/>
    </row>
    <row r="1182" spans="2:2" x14ac:dyDescent="0.15">
      <c r="B1182" s="24"/>
    </row>
    <row r="1183" spans="2:2" x14ac:dyDescent="0.15">
      <c r="B1183" s="24"/>
    </row>
    <row r="1184" spans="2:2" x14ac:dyDescent="0.15">
      <c r="B1184" s="24"/>
    </row>
    <row r="1185" spans="2:2" x14ac:dyDescent="0.15">
      <c r="B1185" s="24"/>
    </row>
    <row r="1186" spans="2:2" x14ac:dyDescent="0.15">
      <c r="B1186" s="24"/>
    </row>
    <row r="1187" spans="2:2" x14ac:dyDescent="0.15">
      <c r="B1187" s="24"/>
    </row>
    <row r="1188" spans="2:2" x14ac:dyDescent="0.15">
      <c r="B1188" s="24"/>
    </row>
    <row r="1189" spans="2:2" x14ac:dyDescent="0.15">
      <c r="B1189" s="24"/>
    </row>
    <row r="1190" spans="2:2" x14ac:dyDescent="0.15">
      <c r="B1190" s="24"/>
    </row>
    <row r="1191" spans="2:2" x14ac:dyDescent="0.15">
      <c r="B1191" s="24"/>
    </row>
    <row r="1192" spans="2:2" x14ac:dyDescent="0.15">
      <c r="B1192" s="24"/>
    </row>
    <row r="1193" spans="2:2" x14ac:dyDescent="0.15">
      <c r="B1193" s="24"/>
    </row>
    <row r="1194" spans="2:2" x14ac:dyDescent="0.15">
      <c r="B1194" s="24"/>
    </row>
    <row r="1195" spans="2:2" x14ac:dyDescent="0.15">
      <c r="B1195" s="24"/>
    </row>
    <row r="1196" spans="2:2" x14ac:dyDescent="0.15">
      <c r="B1196" s="24"/>
    </row>
    <row r="1197" spans="2:2" x14ac:dyDescent="0.15">
      <c r="B1197" s="24"/>
    </row>
    <row r="1198" spans="2:2" x14ac:dyDescent="0.15">
      <c r="B1198" s="24"/>
    </row>
    <row r="1199" spans="2:2" x14ac:dyDescent="0.15">
      <c r="B1199" s="24"/>
    </row>
    <row r="1200" spans="2:2" x14ac:dyDescent="0.15">
      <c r="B1200" s="24"/>
    </row>
    <row r="1201" spans="2:2" x14ac:dyDescent="0.15">
      <c r="B1201" s="24"/>
    </row>
    <row r="1202" spans="2:2" x14ac:dyDescent="0.15">
      <c r="B1202" s="24"/>
    </row>
    <row r="1203" spans="2:2" x14ac:dyDescent="0.15">
      <c r="B1203" s="24"/>
    </row>
    <row r="1204" spans="2:2" x14ac:dyDescent="0.15">
      <c r="B1204" s="24"/>
    </row>
    <row r="1205" spans="2:2" x14ac:dyDescent="0.15">
      <c r="B1205" s="24"/>
    </row>
    <row r="1206" spans="2:2" x14ac:dyDescent="0.15">
      <c r="B1206" s="24"/>
    </row>
    <row r="1207" spans="2:2" x14ac:dyDescent="0.15">
      <c r="B1207" s="24"/>
    </row>
    <row r="1208" spans="2:2" x14ac:dyDescent="0.15">
      <c r="B1208" s="24"/>
    </row>
    <row r="1209" spans="2:2" x14ac:dyDescent="0.15">
      <c r="B1209" s="24"/>
    </row>
    <row r="1210" spans="2:2" x14ac:dyDescent="0.15">
      <c r="B1210" s="24"/>
    </row>
    <row r="1211" spans="2:2" x14ac:dyDescent="0.15">
      <c r="B1211" s="24"/>
    </row>
    <row r="1212" spans="2:2" x14ac:dyDescent="0.15">
      <c r="B1212" s="24"/>
    </row>
    <row r="1213" spans="2:2" x14ac:dyDescent="0.15">
      <c r="B1213" s="24"/>
    </row>
    <row r="1214" spans="2:2" x14ac:dyDescent="0.15">
      <c r="B1214" s="24"/>
    </row>
    <row r="1215" spans="2:2" x14ac:dyDescent="0.15">
      <c r="B1215" s="24"/>
    </row>
    <row r="1216" spans="2:2" x14ac:dyDescent="0.15">
      <c r="B1216" s="24"/>
    </row>
    <row r="1217" spans="2:2" x14ac:dyDescent="0.15">
      <c r="B1217" s="24"/>
    </row>
    <row r="1218" spans="2:2" x14ac:dyDescent="0.15">
      <c r="B1218" s="24"/>
    </row>
    <row r="1219" spans="2:2" x14ac:dyDescent="0.15">
      <c r="B1219" s="24"/>
    </row>
    <row r="1220" spans="2:2" x14ac:dyDescent="0.15">
      <c r="B1220" s="24"/>
    </row>
    <row r="1221" spans="2:2" x14ac:dyDescent="0.15">
      <c r="B1221" s="24"/>
    </row>
    <row r="1222" spans="2:2" x14ac:dyDescent="0.15">
      <c r="B1222" s="24"/>
    </row>
    <row r="1223" spans="2:2" x14ac:dyDescent="0.15">
      <c r="B1223" s="24"/>
    </row>
    <row r="1224" spans="2:2" x14ac:dyDescent="0.15">
      <c r="B1224" s="24"/>
    </row>
    <row r="1225" spans="2:2" x14ac:dyDescent="0.15">
      <c r="B1225" s="24"/>
    </row>
    <row r="1226" spans="2:2" x14ac:dyDescent="0.15">
      <c r="B1226" s="24"/>
    </row>
    <row r="1227" spans="2:2" x14ac:dyDescent="0.15">
      <c r="B1227" s="24"/>
    </row>
    <row r="1228" spans="2:2" x14ac:dyDescent="0.15">
      <c r="B1228" s="24"/>
    </row>
    <row r="1229" spans="2:2" x14ac:dyDescent="0.15">
      <c r="B1229" s="24"/>
    </row>
    <row r="1230" spans="2:2" x14ac:dyDescent="0.15">
      <c r="B1230" s="24"/>
    </row>
    <row r="1231" spans="2:2" x14ac:dyDescent="0.15">
      <c r="B1231" s="24"/>
    </row>
    <row r="1232" spans="2:2" x14ac:dyDescent="0.15">
      <c r="B1232" s="24"/>
    </row>
    <row r="1233" spans="2:2" x14ac:dyDescent="0.15">
      <c r="B1233" s="24"/>
    </row>
    <row r="1234" spans="2:2" x14ac:dyDescent="0.15">
      <c r="B1234" s="24"/>
    </row>
    <row r="1235" spans="2:2" x14ac:dyDescent="0.15">
      <c r="B1235" s="24"/>
    </row>
    <row r="1236" spans="2:2" x14ac:dyDescent="0.15">
      <c r="B1236" s="24"/>
    </row>
    <row r="1237" spans="2:2" x14ac:dyDescent="0.15">
      <c r="B1237" s="24"/>
    </row>
    <row r="1238" spans="2:2" x14ac:dyDescent="0.15">
      <c r="B1238" s="24"/>
    </row>
    <row r="1239" spans="2:2" x14ac:dyDescent="0.15">
      <c r="B1239" s="24"/>
    </row>
    <row r="1240" spans="2:2" x14ac:dyDescent="0.15">
      <c r="B1240" s="24"/>
    </row>
    <row r="1241" spans="2:2" x14ac:dyDescent="0.15">
      <c r="B1241" s="24"/>
    </row>
    <row r="1242" spans="2:2" x14ac:dyDescent="0.15">
      <c r="B1242" s="24"/>
    </row>
    <row r="1243" spans="2:2" x14ac:dyDescent="0.15">
      <c r="B1243" s="24"/>
    </row>
    <row r="1244" spans="2:2" x14ac:dyDescent="0.15">
      <c r="B1244" s="24"/>
    </row>
    <row r="1245" spans="2:2" x14ac:dyDescent="0.15">
      <c r="B1245" s="24"/>
    </row>
    <row r="1246" spans="2:2" x14ac:dyDescent="0.15">
      <c r="B1246" s="24"/>
    </row>
    <row r="1247" spans="2:2" x14ac:dyDescent="0.15">
      <c r="B1247" s="24"/>
    </row>
    <row r="1248" spans="2:2" x14ac:dyDescent="0.15">
      <c r="B1248" s="24"/>
    </row>
    <row r="1249" spans="2:2" x14ac:dyDescent="0.15">
      <c r="B1249" s="24"/>
    </row>
    <row r="1250" spans="2:2" x14ac:dyDescent="0.15">
      <c r="B1250" s="24"/>
    </row>
    <row r="1251" spans="2:2" x14ac:dyDescent="0.15">
      <c r="B1251" s="24"/>
    </row>
    <row r="1252" spans="2:2" x14ac:dyDescent="0.15">
      <c r="B1252" s="24"/>
    </row>
    <row r="1253" spans="2:2" x14ac:dyDescent="0.15">
      <c r="B1253" s="24"/>
    </row>
    <row r="1254" spans="2:2" x14ac:dyDescent="0.15">
      <c r="B1254" s="24"/>
    </row>
    <row r="1255" spans="2:2" x14ac:dyDescent="0.15">
      <c r="B1255" s="24"/>
    </row>
    <row r="1256" spans="2:2" x14ac:dyDescent="0.15">
      <c r="B1256" s="24"/>
    </row>
    <row r="1257" spans="2:2" x14ac:dyDescent="0.15">
      <c r="B1257" s="24"/>
    </row>
    <row r="1258" spans="2:2" x14ac:dyDescent="0.15">
      <c r="B1258" s="24"/>
    </row>
    <row r="1259" spans="2:2" x14ac:dyDescent="0.15">
      <c r="B1259" s="24"/>
    </row>
    <row r="1260" spans="2:2" x14ac:dyDescent="0.15">
      <c r="B1260" s="24"/>
    </row>
    <row r="1261" spans="2:2" x14ac:dyDescent="0.15">
      <c r="B1261" s="24"/>
    </row>
    <row r="1262" spans="2:2" x14ac:dyDescent="0.15">
      <c r="B1262" s="24"/>
    </row>
    <row r="1263" spans="2:2" x14ac:dyDescent="0.15">
      <c r="B1263" s="24"/>
    </row>
    <row r="1264" spans="2:2" x14ac:dyDescent="0.15">
      <c r="B1264" s="24"/>
    </row>
    <row r="1265" spans="2:2" x14ac:dyDescent="0.15">
      <c r="B1265" s="24"/>
    </row>
    <row r="1266" spans="2:2" x14ac:dyDescent="0.15">
      <c r="B1266" s="24"/>
    </row>
    <row r="1267" spans="2:2" x14ac:dyDescent="0.15">
      <c r="B1267" s="24"/>
    </row>
    <row r="1268" spans="2:2" x14ac:dyDescent="0.15">
      <c r="B1268" s="24"/>
    </row>
    <row r="1269" spans="2:2" x14ac:dyDescent="0.15">
      <c r="B1269" s="24"/>
    </row>
    <row r="1270" spans="2:2" x14ac:dyDescent="0.15">
      <c r="B1270" s="24"/>
    </row>
    <row r="1271" spans="2:2" x14ac:dyDescent="0.15">
      <c r="B1271" s="24"/>
    </row>
    <row r="1272" spans="2:2" x14ac:dyDescent="0.15">
      <c r="B1272" s="24"/>
    </row>
    <row r="1273" spans="2:2" x14ac:dyDescent="0.15">
      <c r="B1273" s="24"/>
    </row>
    <row r="1274" spans="2:2" x14ac:dyDescent="0.15">
      <c r="B1274" s="24"/>
    </row>
    <row r="1275" spans="2:2" x14ac:dyDescent="0.15">
      <c r="B1275" s="24"/>
    </row>
    <row r="1276" spans="2:2" x14ac:dyDescent="0.15">
      <c r="B1276" s="24"/>
    </row>
    <row r="1277" spans="2:2" x14ac:dyDescent="0.15">
      <c r="B1277" s="24"/>
    </row>
    <row r="1278" spans="2:2" x14ac:dyDescent="0.15">
      <c r="B1278" s="24"/>
    </row>
    <row r="1279" spans="2:2" x14ac:dyDescent="0.15">
      <c r="B1279" s="24"/>
    </row>
    <row r="1280" spans="2:2" x14ac:dyDescent="0.15">
      <c r="B1280" s="24"/>
    </row>
    <row r="1281" spans="2:2" x14ac:dyDescent="0.15">
      <c r="B1281" s="24"/>
    </row>
    <row r="1282" spans="2:2" x14ac:dyDescent="0.15">
      <c r="B1282" s="24"/>
    </row>
    <row r="1283" spans="2:2" x14ac:dyDescent="0.15">
      <c r="B1283" s="24"/>
    </row>
    <row r="1284" spans="2:2" x14ac:dyDescent="0.15">
      <c r="B1284" s="24"/>
    </row>
    <row r="1285" spans="2:2" x14ac:dyDescent="0.15">
      <c r="B1285" s="24"/>
    </row>
    <row r="1286" spans="2:2" x14ac:dyDescent="0.15">
      <c r="B1286" s="24"/>
    </row>
    <row r="1287" spans="2:2" x14ac:dyDescent="0.15">
      <c r="B1287" s="24"/>
    </row>
    <row r="1288" spans="2:2" x14ac:dyDescent="0.15">
      <c r="B1288" s="24"/>
    </row>
    <row r="1289" spans="2:2" x14ac:dyDescent="0.15">
      <c r="B1289" s="24"/>
    </row>
    <row r="1290" spans="2:2" x14ac:dyDescent="0.15">
      <c r="B1290" s="24"/>
    </row>
    <row r="1291" spans="2:2" x14ac:dyDescent="0.15">
      <c r="B1291" s="24"/>
    </row>
    <row r="1292" spans="2:2" x14ac:dyDescent="0.15">
      <c r="B1292" s="24"/>
    </row>
    <row r="1293" spans="2:2" x14ac:dyDescent="0.15">
      <c r="B1293" s="24"/>
    </row>
    <row r="1294" spans="2:2" x14ac:dyDescent="0.15">
      <c r="B1294" s="24"/>
    </row>
    <row r="1295" spans="2:2" x14ac:dyDescent="0.15">
      <c r="B1295" s="24"/>
    </row>
    <row r="1296" spans="2:2" x14ac:dyDescent="0.15">
      <c r="B1296" s="24"/>
    </row>
    <row r="1297" spans="2:2" x14ac:dyDescent="0.15">
      <c r="B1297" s="24"/>
    </row>
    <row r="1298" spans="2:2" x14ac:dyDescent="0.15">
      <c r="B1298" s="24"/>
    </row>
    <row r="1299" spans="2:2" x14ac:dyDescent="0.15">
      <c r="B1299" s="24"/>
    </row>
    <row r="1300" spans="2:2" x14ac:dyDescent="0.15">
      <c r="B1300" s="24"/>
    </row>
    <row r="1301" spans="2:2" x14ac:dyDescent="0.15">
      <c r="B1301" s="24"/>
    </row>
    <row r="1302" spans="2:2" x14ac:dyDescent="0.15">
      <c r="B1302" s="24"/>
    </row>
    <row r="1303" spans="2:2" x14ac:dyDescent="0.15">
      <c r="B1303" s="24"/>
    </row>
    <row r="1304" spans="2:2" x14ac:dyDescent="0.15">
      <c r="B1304" s="24"/>
    </row>
    <row r="1305" spans="2:2" x14ac:dyDescent="0.15">
      <c r="B1305" s="24"/>
    </row>
    <row r="1306" spans="2:2" x14ac:dyDescent="0.15">
      <c r="B1306" s="24"/>
    </row>
    <row r="1307" spans="2:2" x14ac:dyDescent="0.15">
      <c r="B1307" s="24"/>
    </row>
    <row r="1308" spans="2:2" x14ac:dyDescent="0.15">
      <c r="B1308" s="24"/>
    </row>
    <row r="1309" spans="2:2" x14ac:dyDescent="0.15">
      <c r="B1309" s="24"/>
    </row>
    <row r="1310" spans="2:2" x14ac:dyDescent="0.15">
      <c r="B1310" s="24"/>
    </row>
    <row r="1311" spans="2:2" x14ac:dyDescent="0.15">
      <c r="B1311" s="24"/>
    </row>
    <row r="1312" spans="2:2" x14ac:dyDescent="0.15">
      <c r="B1312" s="24"/>
    </row>
    <row r="1313" spans="2:2" x14ac:dyDescent="0.15">
      <c r="B1313" s="24"/>
    </row>
    <row r="1314" spans="2:2" x14ac:dyDescent="0.15">
      <c r="B1314" s="24"/>
    </row>
    <row r="1315" spans="2:2" x14ac:dyDescent="0.15">
      <c r="B1315" s="24"/>
    </row>
    <row r="1316" spans="2:2" x14ac:dyDescent="0.15">
      <c r="B1316" s="24"/>
    </row>
    <row r="1317" spans="2:2" x14ac:dyDescent="0.15">
      <c r="B1317" s="24"/>
    </row>
    <row r="1318" spans="2:2" x14ac:dyDescent="0.15">
      <c r="B1318" s="24"/>
    </row>
    <row r="1319" spans="2:2" x14ac:dyDescent="0.15">
      <c r="B1319" s="24"/>
    </row>
    <row r="1320" spans="2:2" x14ac:dyDescent="0.15">
      <c r="B1320" s="24"/>
    </row>
    <row r="1321" spans="2:2" x14ac:dyDescent="0.15">
      <c r="B1321" s="24"/>
    </row>
    <row r="1322" spans="2:2" x14ac:dyDescent="0.15">
      <c r="B1322" s="24"/>
    </row>
    <row r="1323" spans="2:2" x14ac:dyDescent="0.15">
      <c r="B1323" s="24"/>
    </row>
    <row r="1324" spans="2:2" x14ac:dyDescent="0.15">
      <c r="B1324" s="24"/>
    </row>
    <row r="1325" spans="2:2" x14ac:dyDescent="0.15">
      <c r="B1325" s="24"/>
    </row>
    <row r="1326" spans="2:2" x14ac:dyDescent="0.15">
      <c r="B1326" s="24"/>
    </row>
    <row r="1327" spans="2:2" x14ac:dyDescent="0.15">
      <c r="B1327" s="24"/>
    </row>
    <row r="1328" spans="2:2" x14ac:dyDescent="0.15">
      <c r="B1328" s="24"/>
    </row>
    <row r="1329" spans="2:2" x14ac:dyDescent="0.15">
      <c r="B1329" s="24"/>
    </row>
    <row r="1330" spans="2:2" x14ac:dyDescent="0.15">
      <c r="B1330" s="24"/>
    </row>
    <row r="1331" spans="2:2" x14ac:dyDescent="0.15">
      <c r="B1331" s="24"/>
    </row>
    <row r="1332" spans="2:2" x14ac:dyDescent="0.15">
      <c r="B1332" s="24"/>
    </row>
    <row r="1333" spans="2:2" x14ac:dyDescent="0.15">
      <c r="B1333" s="24"/>
    </row>
    <row r="1334" spans="2:2" x14ac:dyDescent="0.15">
      <c r="B1334" s="24"/>
    </row>
    <row r="1335" spans="2:2" x14ac:dyDescent="0.15">
      <c r="B1335" s="24"/>
    </row>
    <row r="1336" spans="2:2" x14ac:dyDescent="0.15">
      <c r="B1336" s="24"/>
    </row>
    <row r="1337" spans="2:2" x14ac:dyDescent="0.15">
      <c r="B1337" s="24"/>
    </row>
    <row r="1338" spans="2:2" x14ac:dyDescent="0.15">
      <c r="B1338" s="24"/>
    </row>
    <row r="1339" spans="2:2" x14ac:dyDescent="0.15">
      <c r="B1339" s="24"/>
    </row>
    <row r="1340" spans="2:2" x14ac:dyDescent="0.15">
      <c r="B1340" s="24"/>
    </row>
    <row r="1341" spans="2:2" x14ac:dyDescent="0.15">
      <c r="B1341" s="24"/>
    </row>
    <row r="1342" spans="2:2" x14ac:dyDescent="0.15">
      <c r="B1342" s="24"/>
    </row>
    <row r="1343" spans="2:2" x14ac:dyDescent="0.15">
      <c r="B1343" s="24"/>
    </row>
    <row r="1344" spans="2:2" x14ac:dyDescent="0.15">
      <c r="B1344" s="24"/>
    </row>
    <row r="1345" spans="2:2" x14ac:dyDescent="0.15">
      <c r="B1345" s="24"/>
    </row>
    <row r="1346" spans="2:2" x14ac:dyDescent="0.15">
      <c r="B1346" s="24"/>
    </row>
    <row r="1347" spans="2:2" x14ac:dyDescent="0.15">
      <c r="B1347" s="24"/>
    </row>
    <row r="1348" spans="2:2" x14ac:dyDescent="0.15">
      <c r="B1348" s="24"/>
    </row>
    <row r="1349" spans="2:2" x14ac:dyDescent="0.15">
      <c r="B1349" s="24"/>
    </row>
    <row r="1350" spans="2:2" x14ac:dyDescent="0.15">
      <c r="B1350" s="24"/>
    </row>
    <row r="1351" spans="2:2" x14ac:dyDescent="0.15">
      <c r="B1351" s="24"/>
    </row>
    <row r="1352" spans="2:2" x14ac:dyDescent="0.15">
      <c r="B1352" s="24"/>
    </row>
    <row r="1353" spans="2:2" x14ac:dyDescent="0.15">
      <c r="B1353" s="24"/>
    </row>
    <row r="1354" spans="2:2" x14ac:dyDescent="0.15">
      <c r="B1354" s="24"/>
    </row>
    <row r="1355" spans="2:2" x14ac:dyDescent="0.15">
      <c r="B1355" s="24"/>
    </row>
    <row r="1356" spans="2:2" x14ac:dyDescent="0.15">
      <c r="B1356" s="24"/>
    </row>
    <row r="1357" spans="2:2" x14ac:dyDescent="0.15">
      <c r="B1357" s="24"/>
    </row>
    <row r="1358" spans="2:2" x14ac:dyDescent="0.15">
      <c r="B1358" s="24"/>
    </row>
    <row r="1359" spans="2:2" x14ac:dyDescent="0.15">
      <c r="B1359" s="24"/>
    </row>
    <row r="1360" spans="2:2" x14ac:dyDescent="0.15">
      <c r="B1360" s="24"/>
    </row>
    <row r="1361" spans="2:2" x14ac:dyDescent="0.15">
      <c r="B1361" s="24"/>
    </row>
    <row r="1362" spans="2:2" x14ac:dyDescent="0.15">
      <c r="B1362" s="24"/>
    </row>
    <row r="1363" spans="2:2" x14ac:dyDescent="0.15">
      <c r="B1363" s="24"/>
    </row>
    <row r="1364" spans="2:2" x14ac:dyDescent="0.15">
      <c r="B1364" s="24"/>
    </row>
    <row r="1365" spans="2:2" x14ac:dyDescent="0.15">
      <c r="B1365" s="24"/>
    </row>
    <row r="1366" spans="2:2" x14ac:dyDescent="0.15">
      <c r="B1366" s="24"/>
    </row>
    <row r="1367" spans="2:2" x14ac:dyDescent="0.15">
      <c r="B1367" s="24"/>
    </row>
    <row r="1368" spans="2:2" x14ac:dyDescent="0.15">
      <c r="B1368" s="24"/>
    </row>
    <row r="1369" spans="2:2" x14ac:dyDescent="0.15">
      <c r="B1369" s="24"/>
    </row>
    <row r="1370" spans="2:2" x14ac:dyDescent="0.15">
      <c r="B1370" s="24"/>
    </row>
    <row r="1371" spans="2:2" x14ac:dyDescent="0.15">
      <c r="B1371" s="24"/>
    </row>
    <row r="1372" spans="2:2" x14ac:dyDescent="0.15">
      <c r="B1372" s="24"/>
    </row>
    <row r="1373" spans="2:2" x14ac:dyDescent="0.15">
      <c r="B1373" s="24"/>
    </row>
    <row r="1374" spans="2:2" x14ac:dyDescent="0.15">
      <c r="B1374" s="24"/>
    </row>
    <row r="1375" spans="2:2" x14ac:dyDescent="0.15">
      <c r="B1375" s="24"/>
    </row>
    <row r="1376" spans="2:2" x14ac:dyDescent="0.15">
      <c r="B1376" s="24"/>
    </row>
    <row r="1377" spans="2:2" x14ac:dyDescent="0.15">
      <c r="B1377" s="24"/>
    </row>
    <row r="1378" spans="2:2" x14ac:dyDescent="0.15">
      <c r="B1378" s="24"/>
    </row>
    <row r="1379" spans="2:2" x14ac:dyDescent="0.15">
      <c r="B1379" s="24"/>
    </row>
    <row r="1380" spans="2:2" x14ac:dyDescent="0.15">
      <c r="B1380" s="24"/>
    </row>
    <row r="1381" spans="2:2" x14ac:dyDescent="0.15">
      <c r="B1381" s="24"/>
    </row>
    <row r="1382" spans="2:2" x14ac:dyDescent="0.15">
      <c r="B1382" s="24"/>
    </row>
    <row r="1383" spans="2:2" x14ac:dyDescent="0.15">
      <c r="B1383" s="24"/>
    </row>
    <row r="1384" spans="2:2" x14ac:dyDescent="0.15">
      <c r="B1384" s="24"/>
    </row>
    <row r="1385" spans="2:2" x14ac:dyDescent="0.15">
      <c r="B1385" s="24"/>
    </row>
    <row r="1386" spans="2:2" x14ac:dyDescent="0.15">
      <c r="B1386" s="24"/>
    </row>
    <row r="1387" spans="2:2" x14ac:dyDescent="0.15">
      <c r="B1387" s="24"/>
    </row>
    <row r="1388" spans="2:2" x14ac:dyDescent="0.15">
      <c r="B1388" s="24"/>
    </row>
    <row r="1389" spans="2:2" x14ac:dyDescent="0.15">
      <c r="B1389" s="24"/>
    </row>
    <row r="1390" spans="2:2" x14ac:dyDescent="0.15">
      <c r="B1390" s="24"/>
    </row>
    <row r="1391" spans="2:2" x14ac:dyDescent="0.15">
      <c r="B1391" s="24"/>
    </row>
    <row r="1392" spans="2:2" x14ac:dyDescent="0.15">
      <c r="B1392" s="24"/>
    </row>
    <row r="1393" spans="2:2" x14ac:dyDescent="0.15">
      <c r="B1393" s="24"/>
    </row>
    <row r="1394" spans="2:2" x14ac:dyDescent="0.15">
      <c r="B1394" s="24"/>
    </row>
    <row r="1395" spans="2:2" x14ac:dyDescent="0.15">
      <c r="B1395" s="24"/>
    </row>
    <row r="1396" spans="2:2" x14ac:dyDescent="0.15">
      <c r="B1396" s="24"/>
    </row>
    <row r="1397" spans="2:2" x14ac:dyDescent="0.15">
      <c r="B1397" s="24"/>
    </row>
    <row r="1398" spans="2:2" x14ac:dyDescent="0.15">
      <c r="B1398" s="24"/>
    </row>
    <row r="1399" spans="2:2" x14ac:dyDescent="0.15">
      <c r="B1399" s="24"/>
    </row>
    <row r="1400" spans="2:2" x14ac:dyDescent="0.15">
      <c r="B1400" s="24"/>
    </row>
    <row r="1401" spans="2:2" x14ac:dyDescent="0.15">
      <c r="B1401" s="24"/>
    </row>
    <row r="1402" spans="2:2" x14ac:dyDescent="0.15">
      <c r="B1402" s="24"/>
    </row>
    <row r="1403" spans="2:2" x14ac:dyDescent="0.15">
      <c r="B1403" s="24"/>
    </row>
    <row r="1404" spans="2:2" x14ac:dyDescent="0.15">
      <c r="B1404" s="24"/>
    </row>
    <row r="1405" spans="2:2" x14ac:dyDescent="0.15">
      <c r="B1405" s="24"/>
    </row>
    <row r="1406" spans="2:2" x14ac:dyDescent="0.15">
      <c r="B1406" s="24"/>
    </row>
    <row r="1407" spans="2:2" x14ac:dyDescent="0.15">
      <c r="B1407" s="24"/>
    </row>
    <row r="1408" spans="2:2" x14ac:dyDescent="0.15">
      <c r="B1408" s="24"/>
    </row>
    <row r="1409" spans="2:2" x14ac:dyDescent="0.15">
      <c r="B1409" s="24"/>
    </row>
    <row r="1410" spans="2:2" x14ac:dyDescent="0.15">
      <c r="B1410" s="24"/>
    </row>
    <row r="1411" spans="2:2" x14ac:dyDescent="0.15">
      <c r="B1411" s="24"/>
    </row>
    <row r="1412" spans="2:2" x14ac:dyDescent="0.15">
      <c r="B1412" s="24"/>
    </row>
    <row r="1413" spans="2:2" x14ac:dyDescent="0.15">
      <c r="B1413" s="24"/>
    </row>
    <row r="1414" spans="2:2" x14ac:dyDescent="0.15">
      <c r="B1414" s="24"/>
    </row>
    <row r="1415" spans="2:2" x14ac:dyDescent="0.15">
      <c r="B1415" s="24"/>
    </row>
    <row r="1416" spans="2:2" x14ac:dyDescent="0.15">
      <c r="B1416" s="24"/>
    </row>
    <row r="1417" spans="2:2" x14ac:dyDescent="0.15">
      <c r="B1417" s="24"/>
    </row>
    <row r="1418" spans="2:2" x14ac:dyDescent="0.15">
      <c r="B1418" s="24"/>
    </row>
    <row r="1419" spans="2:2" x14ac:dyDescent="0.15">
      <c r="B1419" s="24"/>
    </row>
    <row r="1420" spans="2:2" x14ac:dyDescent="0.15">
      <c r="B1420" s="24"/>
    </row>
    <row r="1421" spans="2:2" x14ac:dyDescent="0.15">
      <c r="B1421" s="24"/>
    </row>
    <row r="1422" spans="2:2" x14ac:dyDescent="0.15">
      <c r="B1422" s="24"/>
    </row>
    <row r="1423" spans="2:2" x14ac:dyDescent="0.15">
      <c r="B1423" s="24"/>
    </row>
    <row r="1424" spans="2:2" x14ac:dyDescent="0.15">
      <c r="B1424" s="24"/>
    </row>
    <row r="1425" spans="2:2" x14ac:dyDescent="0.15">
      <c r="B1425" s="24"/>
    </row>
    <row r="1426" spans="2:2" x14ac:dyDescent="0.15">
      <c r="B1426" s="24"/>
    </row>
    <row r="1427" spans="2:2" x14ac:dyDescent="0.15">
      <c r="B1427" s="24"/>
    </row>
    <row r="1428" spans="2:2" x14ac:dyDescent="0.15">
      <c r="B1428" s="24"/>
    </row>
    <row r="1429" spans="2:2" x14ac:dyDescent="0.15">
      <c r="B1429" s="24"/>
    </row>
    <row r="1430" spans="2:2" x14ac:dyDescent="0.15">
      <c r="B1430" s="24"/>
    </row>
    <row r="1431" spans="2:2" x14ac:dyDescent="0.15">
      <c r="B1431" s="24"/>
    </row>
    <row r="1432" spans="2:2" x14ac:dyDescent="0.15">
      <c r="B1432" s="24"/>
    </row>
    <row r="1433" spans="2:2" x14ac:dyDescent="0.15">
      <c r="B1433" s="24"/>
    </row>
    <row r="1434" spans="2:2" x14ac:dyDescent="0.15">
      <c r="B1434" s="24"/>
    </row>
    <row r="1435" spans="2:2" x14ac:dyDescent="0.15">
      <c r="B1435" s="24"/>
    </row>
    <row r="1436" spans="2:2" x14ac:dyDescent="0.15">
      <c r="B1436" s="24"/>
    </row>
    <row r="1437" spans="2:2" x14ac:dyDescent="0.15">
      <c r="B1437" s="24"/>
    </row>
    <row r="1438" spans="2:2" x14ac:dyDescent="0.15">
      <c r="B1438" s="24"/>
    </row>
    <row r="1439" spans="2:2" x14ac:dyDescent="0.15">
      <c r="B1439" s="24"/>
    </row>
    <row r="1440" spans="2:2" x14ac:dyDescent="0.15">
      <c r="B1440" s="24"/>
    </row>
    <row r="1441" spans="2:2" x14ac:dyDescent="0.15">
      <c r="B1441" s="24"/>
    </row>
    <row r="1442" spans="2:2" x14ac:dyDescent="0.15">
      <c r="B1442" s="24"/>
    </row>
    <row r="1443" spans="2:2" x14ac:dyDescent="0.15">
      <c r="B1443" s="24"/>
    </row>
    <row r="1444" spans="2:2" x14ac:dyDescent="0.15">
      <c r="B1444" s="24"/>
    </row>
    <row r="1445" spans="2:2" x14ac:dyDescent="0.15">
      <c r="B1445" s="24"/>
    </row>
    <row r="1446" spans="2:2" x14ac:dyDescent="0.15">
      <c r="B1446" s="24"/>
    </row>
    <row r="1447" spans="2:2" x14ac:dyDescent="0.15">
      <c r="B1447" s="24"/>
    </row>
    <row r="1448" spans="2:2" x14ac:dyDescent="0.15">
      <c r="B1448" s="24"/>
    </row>
    <row r="1449" spans="2:2" x14ac:dyDescent="0.15">
      <c r="B1449" s="24"/>
    </row>
    <row r="1450" spans="2:2" x14ac:dyDescent="0.15">
      <c r="B1450" s="24"/>
    </row>
    <row r="1451" spans="2:2" x14ac:dyDescent="0.15">
      <c r="B1451" s="24"/>
    </row>
    <row r="1452" spans="2:2" x14ac:dyDescent="0.15">
      <c r="B1452" s="24"/>
    </row>
    <row r="1453" spans="2:2" x14ac:dyDescent="0.15">
      <c r="B1453" s="24"/>
    </row>
    <row r="1454" spans="2:2" x14ac:dyDescent="0.15">
      <c r="B1454" s="24"/>
    </row>
    <row r="1455" spans="2:2" x14ac:dyDescent="0.15">
      <c r="B1455" s="24"/>
    </row>
    <row r="1456" spans="2:2" x14ac:dyDescent="0.15">
      <c r="B1456" s="24"/>
    </row>
    <row r="1457" spans="2:2" x14ac:dyDescent="0.15">
      <c r="B1457" s="24"/>
    </row>
    <row r="1458" spans="2:2" x14ac:dyDescent="0.15">
      <c r="B1458" s="24"/>
    </row>
    <row r="1459" spans="2:2" x14ac:dyDescent="0.15">
      <c r="B1459" s="24"/>
    </row>
    <row r="1460" spans="2:2" x14ac:dyDescent="0.15">
      <c r="B1460" s="24"/>
    </row>
    <row r="1461" spans="2:2" x14ac:dyDescent="0.15">
      <c r="B1461" s="24"/>
    </row>
    <row r="1462" spans="2:2" x14ac:dyDescent="0.15">
      <c r="B1462" s="24"/>
    </row>
    <row r="1463" spans="2:2" x14ac:dyDescent="0.15">
      <c r="B1463" s="24"/>
    </row>
    <row r="1464" spans="2:2" x14ac:dyDescent="0.15">
      <c r="B1464" s="24"/>
    </row>
    <row r="1465" spans="2:2" x14ac:dyDescent="0.15">
      <c r="B1465" s="24"/>
    </row>
    <row r="1466" spans="2:2" x14ac:dyDescent="0.15">
      <c r="B1466" s="24"/>
    </row>
    <row r="1467" spans="2:2" x14ac:dyDescent="0.15">
      <c r="B1467" s="24"/>
    </row>
    <row r="1468" spans="2:2" x14ac:dyDescent="0.15">
      <c r="B1468" s="24"/>
    </row>
    <row r="1469" spans="2:2" x14ac:dyDescent="0.15">
      <c r="B1469" s="24"/>
    </row>
    <row r="1470" spans="2:2" x14ac:dyDescent="0.15">
      <c r="B1470" s="24"/>
    </row>
    <row r="1471" spans="2:2" x14ac:dyDescent="0.15">
      <c r="B1471" s="24"/>
    </row>
    <row r="1472" spans="2:2" x14ac:dyDescent="0.15">
      <c r="B1472" s="24"/>
    </row>
    <row r="1473" spans="2:2" x14ac:dyDescent="0.15">
      <c r="B1473" s="24"/>
    </row>
    <row r="1474" spans="2:2" x14ac:dyDescent="0.15">
      <c r="B1474" s="24"/>
    </row>
    <row r="1475" spans="2:2" x14ac:dyDescent="0.15">
      <c r="B1475" s="24"/>
    </row>
    <row r="1476" spans="2:2" x14ac:dyDescent="0.15">
      <c r="B1476" s="24"/>
    </row>
    <row r="1477" spans="2:2" x14ac:dyDescent="0.15">
      <c r="B1477" s="24"/>
    </row>
    <row r="1478" spans="2:2" x14ac:dyDescent="0.15">
      <c r="B1478" s="24"/>
    </row>
    <row r="1479" spans="2:2" x14ac:dyDescent="0.15">
      <c r="B1479" s="24"/>
    </row>
    <row r="1480" spans="2:2" x14ac:dyDescent="0.15">
      <c r="B1480" s="24"/>
    </row>
    <row r="1481" spans="2:2" x14ac:dyDescent="0.15">
      <c r="B1481" s="24"/>
    </row>
    <row r="1482" spans="2:2" x14ac:dyDescent="0.15">
      <c r="B1482" s="24"/>
    </row>
    <row r="1483" spans="2:2" x14ac:dyDescent="0.15">
      <c r="B1483" s="24"/>
    </row>
    <row r="1484" spans="2:2" x14ac:dyDescent="0.15">
      <c r="B1484" s="24"/>
    </row>
    <row r="1485" spans="2:2" x14ac:dyDescent="0.15">
      <c r="B1485" s="24"/>
    </row>
    <row r="1486" spans="2:2" x14ac:dyDescent="0.15">
      <c r="B1486" s="24"/>
    </row>
    <row r="1487" spans="2:2" x14ac:dyDescent="0.15">
      <c r="B1487" s="24"/>
    </row>
    <row r="1488" spans="2:2" x14ac:dyDescent="0.15">
      <c r="B1488" s="24"/>
    </row>
    <row r="1489" spans="2:2" x14ac:dyDescent="0.15">
      <c r="B1489" s="24"/>
    </row>
    <row r="1490" spans="2:2" x14ac:dyDescent="0.15">
      <c r="B1490" s="24"/>
    </row>
    <row r="1491" spans="2:2" x14ac:dyDescent="0.15">
      <c r="B1491" s="24"/>
    </row>
    <row r="1492" spans="2:2" x14ac:dyDescent="0.15">
      <c r="B1492" s="24"/>
    </row>
    <row r="1493" spans="2:2" x14ac:dyDescent="0.15">
      <c r="B1493" s="24"/>
    </row>
    <row r="1494" spans="2:2" x14ac:dyDescent="0.15">
      <c r="B1494" s="24"/>
    </row>
    <row r="1495" spans="2:2" x14ac:dyDescent="0.15">
      <c r="B1495" s="24"/>
    </row>
    <row r="1496" spans="2:2" x14ac:dyDescent="0.15">
      <c r="B1496" s="24"/>
    </row>
    <row r="1497" spans="2:2" x14ac:dyDescent="0.15">
      <c r="B1497" s="24"/>
    </row>
    <row r="1498" spans="2:2" x14ac:dyDescent="0.15">
      <c r="B1498" s="24"/>
    </row>
    <row r="1499" spans="2:2" x14ac:dyDescent="0.15">
      <c r="B1499" s="24"/>
    </row>
    <row r="1500" spans="2:2" x14ac:dyDescent="0.15">
      <c r="B1500" s="24"/>
    </row>
    <row r="1501" spans="2:2" x14ac:dyDescent="0.15">
      <c r="B1501" s="24"/>
    </row>
    <row r="1502" spans="2:2" x14ac:dyDescent="0.15">
      <c r="B1502" s="24"/>
    </row>
    <row r="1503" spans="2:2" x14ac:dyDescent="0.15">
      <c r="B1503" s="24"/>
    </row>
    <row r="1504" spans="2:2" x14ac:dyDescent="0.15">
      <c r="B1504" s="24"/>
    </row>
    <row r="1505" spans="2:2" x14ac:dyDescent="0.15">
      <c r="B1505" s="24"/>
    </row>
    <row r="1506" spans="2:2" x14ac:dyDescent="0.15">
      <c r="B1506" s="24"/>
    </row>
    <row r="1507" spans="2:2" x14ac:dyDescent="0.15">
      <c r="B1507" s="24"/>
    </row>
    <row r="1508" spans="2:2" x14ac:dyDescent="0.15">
      <c r="B1508" s="24"/>
    </row>
    <row r="1509" spans="2:2" x14ac:dyDescent="0.15">
      <c r="B1509" s="24"/>
    </row>
    <row r="1510" spans="2:2" x14ac:dyDescent="0.15">
      <c r="B1510" s="24"/>
    </row>
    <row r="1511" spans="2:2" x14ac:dyDescent="0.15">
      <c r="B1511" s="24"/>
    </row>
    <row r="1512" spans="2:2" x14ac:dyDescent="0.15">
      <c r="B1512" s="24"/>
    </row>
    <row r="1513" spans="2:2" x14ac:dyDescent="0.15">
      <c r="B1513" s="24"/>
    </row>
    <row r="1514" spans="2:2" x14ac:dyDescent="0.15">
      <c r="B1514" s="24"/>
    </row>
    <row r="1515" spans="2:2" x14ac:dyDescent="0.15">
      <c r="B1515" s="24"/>
    </row>
    <row r="1516" spans="2:2" x14ac:dyDescent="0.15">
      <c r="B1516" s="24"/>
    </row>
    <row r="1517" spans="2:2" x14ac:dyDescent="0.15">
      <c r="B1517" s="24"/>
    </row>
    <row r="1518" spans="2:2" x14ac:dyDescent="0.15">
      <c r="B1518" s="24"/>
    </row>
    <row r="1519" spans="2:2" x14ac:dyDescent="0.15">
      <c r="B1519" s="24"/>
    </row>
    <row r="1520" spans="2:2" x14ac:dyDescent="0.15">
      <c r="B1520" s="24"/>
    </row>
    <row r="1521" spans="2:2" x14ac:dyDescent="0.15">
      <c r="B1521" s="24"/>
    </row>
    <row r="1522" spans="2:2" x14ac:dyDescent="0.15">
      <c r="B1522" s="24"/>
    </row>
    <row r="1523" spans="2:2" x14ac:dyDescent="0.15">
      <c r="B1523" s="24"/>
    </row>
    <row r="1524" spans="2:2" x14ac:dyDescent="0.15">
      <c r="B1524" s="24"/>
    </row>
    <row r="1525" spans="2:2" x14ac:dyDescent="0.15">
      <c r="B1525" s="24"/>
    </row>
    <row r="1526" spans="2:2" x14ac:dyDescent="0.15">
      <c r="B1526" s="24"/>
    </row>
    <row r="1527" spans="2:2" x14ac:dyDescent="0.15">
      <c r="B1527" s="24"/>
    </row>
    <row r="1528" spans="2:2" x14ac:dyDescent="0.15">
      <c r="B1528" s="24"/>
    </row>
    <row r="1529" spans="2:2" x14ac:dyDescent="0.15">
      <c r="B1529" s="24"/>
    </row>
    <row r="1530" spans="2:2" x14ac:dyDescent="0.15">
      <c r="B1530" s="24"/>
    </row>
    <row r="1531" spans="2:2" x14ac:dyDescent="0.15">
      <c r="B1531" s="24"/>
    </row>
    <row r="1532" spans="2:2" x14ac:dyDescent="0.15">
      <c r="B1532" s="24"/>
    </row>
    <row r="1533" spans="2:2" x14ac:dyDescent="0.15">
      <c r="B1533" s="24"/>
    </row>
    <row r="1534" spans="2:2" x14ac:dyDescent="0.15">
      <c r="B1534" s="24"/>
    </row>
    <row r="1535" spans="2:2" x14ac:dyDescent="0.15">
      <c r="B1535" s="24"/>
    </row>
    <row r="1536" spans="2:2" x14ac:dyDescent="0.15">
      <c r="B1536" s="24"/>
    </row>
    <row r="1537" spans="2:2" x14ac:dyDescent="0.15">
      <c r="B1537" s="24"/>
    </row>
    <row r="1538" spans="2:2" x14ac:dyDescent="0.15">
      <c r="B1538" s="24"/>
    </row>
    <row r="1539" spans="2:2" x14ac:dyDescent="0.15">
      <c r="B1539" s="24"/>
    </row>
    <row r="1540" spans="2:2" x14ac:dyDescent="0.15">
      <c r="B1540" s="24"/>
    </row>
    <row r="1541" spans="2:2" x14ac:dyDescent="0.15">
      <c r="B1541" s="24"/>
    </row>
    <row r="1542" spans="2:2" x14ac:dyDescent="0.15">
      <c r="B1542" s="24"/>
    </row>
    <row r="1543" spans="2:2" x14ac:dyDescent="0.15">
      <c r="B1543" s="24"/>
    </row>
    <row r="1544" spans="2:2" x14ac:dyDescent="0.15">
      <c r="B1544" s="24"/>
    </row>
    <row r="1545" spans="2:2" x14ac:dyDescent="0.15">
      <c r="B1545" s="24"/>
    </row>
    <row r="1546" spans="2:2" x14ac:dyDescent="0.15">
      <c r="B1546" s="24"/>
    </row>
    <row r="1547" spans="2:2" x14ac:dyDescent="0.15">
      <c r="B1547" s="24"/>
    </row>
    <row r="1548" spans="2:2" x14ac:dyDescent="0.15">
      <c r="B1548" s="24"/>
    </row>
    <row r="1549" spans="2:2" x14ac:dyDescent="0.15">
      <c r="B1549" s="24"/>
    </row>
    <row r="1550" spans="2:2" x14ac:dyDescent="0.15">
      <c r="B1550" s="24"/>
    </row>
    <row r="1551" spans="2:2" x14ac:dyDescent="0.15">
      <c r="B1551" s="24"/>
    </row>
    <row r="1552" spans="2:2" x14ac:dyDescent="0.15">
      <c r="B1552" s="24"/>
    </row>
    <row r="1553" spans="2:2" x14ac:dyDescent="0.15">
      <c r="B1553" s="24"/>
    </row>
    <row r="1554" spans="2:2" x14ac:dyDescent="0.15">
      <c r="B1554" s="24"/>
    </row>
    <row r="1555" spans="2:2" x14ac:dyDescent="0.15">
      <c r="B1555" s="24"/>
    </row>
    <row r="1556" spans="2:2" x14ac:dyDescent="0.15">
      <c r="B1556" s="24"/>
    </row>
    <row r="1557" spans="2:2" x14ac:dyDescent="0.15">
      <c r="B1557" s="24"/>
    </row>
    <row r="1558" spans="2:2" x14ac:dyDescent="0.15">
      <c r="B1558" s="24"/>
    </row>
    <row r="1559" spans="2:2" x14ac:dyDescent="0.15">
      <c r="B1559" s="24"/>
    </row>
    <row r="1560" spans="2:2" x14ac:dyDescent="0.15">
      <c r="B1560" s="24"/>
    </row>
    <row r="1561" spans="2:2" x14ac:dyDescent="0.15">
      <c r="B1561" s="24"/>
    </row>
    <row r="1562" spans="2:2" x14ac:dyDescent="0.15">
      <c r="B1562" s="24"/>
    </row>
    <row r="1563" spans="2:2" x14ac:dyDescent="0.15">
      <c r="B1563" s="24"/>
    </row>
    <row r="1564" spans="2:2" x14ac:dyDescent="0.15">
      <c r="B1564" s="24"/>
    </row>
    <row r="1565" spans="2:2" x14ac:dyDescent="0.15">
      <c r="B1565" s="24"/>
    </row>
    <row r="1566" spans="2:2" x14ac:dyDescent="0.15">
      <c r="B1566" s="24"/>
    </row>
    <row r="1567" spans="2:2" x14ac:dyDescent="0.15">
      <c r="B1567" s="24"/>
    </row>
    <row r="1568" spans="2:2" x14ac:dyDescent="0.15">
      <c r="B1568" s="24"/>
    </row>
    <row r="1569" spans="2:2" x14ac:dyDescent="0.15">
      <c r="B1569" s="24"/>
    </row>
    <row r="1570" spans="2:2" x14ac:dyDescent="0.15">
      <c r="B1570" s="24"/>
    </row>
    <row r="1571" spans="2:2" x14ac:dyDescent="0.15">
      <c r="B1571" s="24"/>
    </row>
    <row r="1572" spans="2:2" x14ac:dyDescent="0.15">
      <c r="B1572" s="24"/>
    </row>
    <row r="1573" spans="2:2" x14ac:dyDescent="0.15">
      <c r="B1573" s="24"/>
    </row>
    <row r="1574" spans="2:2" x14ac:dyDescent="0.15">
      <c r="B1574" s="24"/>
    </row>
    <row r="1575" spans="2:2" x14ac:dyDescent="0.15">
      <c r="B1575" s="24"/>
    </row>
    <row r="1576" spans="2:2" x14ac:dyDescent="0.15">
      <c r="B1576" s="24"/>
    </row>
    <row r="1577" spans="2:2" x14ac:dyDescent="0.15">
      <c r="B1577" s="24"/>
    </row>
    <row r="1578" spans="2:2" x14ac:dyDescent="0.15">
      <c r="B1578" s="24"/>
    </row>
    <row r="1579" spans="2:2" x14ac:dyDescent="0.15">
      <c r="B1579" s="24"/>
    </row>
    <row r="1580" spans="2:2" x14ac:dyDescent="0.15">
      <c r="B1580" s="24"/>
    </row>
    <row r="1581" spans="2:2" x14ac:dyDescent="0.15">
      <c r="B1581" s="24"/>
    </row>
    <row r="1582" spans="2:2" x14ac:dyDescent="0.15">
      <c r="B1582" s="24"/>
    </row>
    <row r="1583" spans="2:2" x14ac:dyDescent="0.15">
      <c r="B1583" s="24"/>
    </row>
    <row r="1584" spans="2:2" x14ac:dyDescent="0.15">
      <c r="B1584" s="24"/>
    </row>
    <row r="1585" spans="2:2" x14ac:dyDescent="0.15">
      <c r="B1585" s="24"/>
    </row>
    <row r="1586" spans="2:2" x14ac:dyDescent="0.15">
      <c r="B1586" s="24"/>
    </row>
    <row r="1587" spans="2:2" x14ac:dyDescent="0.15">
      <c r="B1587" s="24"/>
    </row>
    <row r="1588" spans="2:2" x14ac:dyDescent="0.15">
      <c r="B1588" s="24"/>
    </row>
    <row r="1589" spans="2:2" x14ac:dyDescent="0.15">
      <c r="B1589" s="24"/>
    </row>
    <row r="1590" spans="2:2" x14ac:dyDescent="0.15">
      <c r="B1590" s="24"/>
    </row>
    <row r="1591" spans="2:2" x14ac:dyDescent="0.15">
      <c r="B1591" s="24"/>
    </row>
    <row r="1592" spans="2:2" x14ac:dyDescent="0.15">
      <c r="B1592" s="24"/>
    </row>
    <row r="1593" spans="2:2" x14ac:dyDescent="0.15">
      <c r="B1593" s="24"/>
    </row>
    <row r="1594" spans="2:2" x14ac:dyDescent="0.15">
      <c r="B1594" s="24"/>
    </row>
    <row r="1595" spans="2:2" x14ac:dyDescent="0.15">
      <c r="B1595" s="24"/>
    </row>
    <row r="1596" spans="2:2" x14ac:dyDescent="0.15">
      <c r="B1596" s="24"/>
    </row>
    <row r="1597" spans="2:2" x14ac:dyDescent="0.15">
      <c r="B1597" s="24"/>
    </row>
    <row r="1598" spans="2:2" x14ac:dyDescent="0.15">
      <c r="B1598" s="24"/>
    </row>
    <row r="1599" spans="2:2" x14ac:dyDescent="0.15">
      <c r="B1599" s="24"/>
    </row>
    <row r="1600" spans="2:2" x14ac:dyDescent="0.15">
      <c r="B1600" s="24"/>
    </row>
    <row r="1601" spans="2:2" x14ac:dyDescent="0.15">
      <c r="B1601" s="24"/>
    </row>
    <row r="1602" spans="2:2" x14ac:dyDescent="0.15">
      <c r="B1602" s="24"/>
    </row>
    <row r="1603" spans="2:2" x14ac:dyDescent="0.15">
      <c r="B1603" s="24"/>
    </row>
    <row r="1604" spans="2:2" x14ac:dyDescent="0.15">
      <c r="B1604" s="24"/>
    </row>
    <row r="1605" spans="2:2" x14ac:dyDescent="0.15">
      <c r="B1605" s="24"/>
    </row>
    <row r="1606" spans="2:2" x14ac:dyDescent="0.15">
      <c r="B1606" s="24"/>
    </row>
    <row r="1607" spans="2:2" x14ac:dyDescent="0.15">
      <c r="B1607" s="24"/>
    </row>
    <row r="1608" spans="2:2" x14ac:dyDescent="0.15">
      <c r="B1608" s="24"/>
    </row>
    <row r="1609" spans="2:2" x14ac:dyDescent="0.15">
      <c r="B1609" s="24"/>
    </row>
    <row r="1610" spans="2:2" x14ac:dyDescent="0.15">
      <c r="B1610" s="24"/>
    </row>
    <row r="1611" spans="2:2" x14ac:dyDescent="0.15">
      <c r="B1611" s="24"/>
    </row>
    <row r="1612" spans="2:2" x14ac:dyDescent="0.15">
      <c r="B1612" s="24"/>
    </row>
    <row r="1613" spans="2:2" x14ac:dyDescent="0.15">
      <c r="B1613" s="24"/>
    </row>
    <row r="1614" spans="2:2" x14ac:dyDescent="0.15">
      <c r="B1614" s="24"/>
    </row>
    <row r="1615" spans="2:2" x14ac:dyDescent="0.15">
      <c r="B1615" s="24"/>
    </row>
    <row r="1616" spans="2:2" x14ac:dyDescent="0.15">
      <c r="B1616" s="24"/>
    </row>
    <row r="1617" spans="2:2" x14ac:dyDescent="0.15">
      <c r="B1617" s="24"/>
    </row>
    <row r="1618" spans="2:2" x14ac:dyDescent="0.15">
      <c r="B1618" s="24"/>
    </row>
    <row r="1619" spans="2:2" x14ac:dyDescent="0.15">
      <c r="B1619" s="24"/>
    </row>
    <row r="1620" spans="2:2" x14ac:dyDescent="0.15">
      <c r="B1620" s="24"/>
    </row>
    <row r="1621" spans="2:2" x14ac:dyDescent="0.15">
      <c r="B1621" s="24"/>
    </row>
    <row r="1622" spans="2:2" x14ac:dyDescent="0.15">
      <c r="B1622" s="24"/>
    </row>
    <row r="1623" spans="2:2" x14ac:dyDescent="0.15">
      <c r="B1623" s="24"/>
    </row>
    <row r="1624" spans="2:2" x14ac:dyDescent="0.15">
      <c r="B1624" s="24"/>
    </row>
    <row r="1625" spans="2:2" x14ac:dyDescent="0.15">
      <c r="B1625" s="24"/>
    </row>
    <row r="1626" spans="2:2" x14ac:dyDescent="0.15">
      <c r="B1626" s="24"/>
    </row>
    <row r="1627" spans="2:2" x14ac:dyDescent="0.15">
      <c r="B1627" s="24"/>
    </row>
    <row r="1628" spans="2:2" x14ac:dyDescent="0.15">
      <c r="B1628" s="24"/>
    </row>
    <row r="1629" spans="2:2" x14ac:dyDescent="0.15">
      <c r="B1629" s="24"/>
    </row>
    <row r="1630" spans="2:2" x14ac:dyDescent="0.15">
      <c r="B1630" s="24"/>
    </row>
    <row r="1631" spans="2:2" x14ac:dyDescent="0.15">
      <c r="B1631" s="24"/>
    </row>
    <row r="1632" spans="2:2" x14ac:dyDescent="0.15">
      <c r="B1632" s="24"/>
    </row>
    <row r="1633" spans="2:2" x14ac:dyDescent="0.15">
      <c r="B1633" s="24"/>
    </row>
    <row r="1634" spans="2:2" x14ac:dyDescent="0.15">
      <c r="B1634" s="24"/>
    </row>
    <row r="1635" spans="2:2" x14ac:dyDescent="0.15">
      <c r="B1635" s="24"/>
    </row>
    <row r="1636" spans="2:2" x14ac:dyDescent="0.15">
      <c r="B1636" s="24"/>
    </row>
    <row r="1637" spans="2:2" x14ac:dyDescent="0.15">
      <c r="B1637" s="24"/>
    </row>
    <row r="1638" spans="2:2" x14ac:dyDescent="0.15">
      <c r="B1638" s="24"/>
    </row>
    <row r="1639" spans="2:2" x14ac:dyDescent="0.15">
      <c r="B1639" s="24"/>
    </row>
    <row r="1640" spans="2:2" x14ac:dyDescent="0.15">
      <c r="B1640" s="24"/>
    </row>
    <row r="1641" spans="2:2" x14ac:dyDescent="0.15">
      <c r="B1641" s="24"/>
    </row>
    <row r="1642" spans="2:2" x14ac:dyDescent="0.15">
      <c r="B1642" s="24"/>
    </row>
    <row r="1643" spans="2:2" x14ac:dyDescent="0.15">
      <c r="B1643" s="24"/>
    </row>
    <row r="1644" spans="2:2" x14ac:dyDescent="0.15">
      <c r="B1644" s="24"/>
    </row>
    <row r="1645" spans="2:2" x14ac:dyDescent="0.15">
      <c r="B1645" s="24"/>
    </row>
    <row r="1646" spans="2:2" x14ac:dyDescent="0.15">
      <c r="B1646" s="24"/>
    </row>
    <row r="1647" spans="2:2" x14ac:dyDescent="0.15">
      <c r="B1647" s="24"/>
    </row>
    <row r="1648" spans="2:2" x14ac:dyDescent="0.15">
      <c r="B1648" s="24"/>
    </row>
    <row r="1649" spans="2:2" x14ac:dyDescent="0.15">
      <c r="B1649" s="24"/>
    </row>
    <row r="1650" spans="2:2" x14ac:dyDescent="0.15">
      <c r="B1650" s="24"/>
    </row>
    <row r="1651" spans="2:2" x14ac:dyDescent="0.15">
      <c r="B1651" s="24"/>
    </row>
    <row r="1652" spans="2:2" x14ac:dyDescent="0.15">
      <c r="B1652" s="24"/>
    </row>
    <row r="1653" spans="2:2" x14ac:dyDescent="0.15">
      <c r="B1653" s="24"/>
    </row>
    <row r="1654" spans="2:2" x14ac:dyDescent="0.15">
      <c r="B1654" s="24"/>
    </row>
    <row r="1655" spans="2:2" x14ac:dyDescent="0.15">
      <c r="B1655" s="24"/>
    </row>
    <row r="1656" spans="2:2" x14ac:dyDescent="0.15">
      <c r="B1656" s="24"/>
    </row>
    <row r="1657" spans="2:2" x14ac:dyDescent="0.15">
      <c r="B1657" s="24"/>
    </row>
    <row r="1658" spans="2:2" x14ac:dyDescent="0.15">
      <c r="B1658" s="24"/>
    </row>
    <row r="1659" spans="2:2" x14ac:dyDescent="0.15">
      <c r="B1659" s="24"/>
    </row>
    <row r="1660" spans="2:2" x14ac:dyDescent="0.15">
      <c r="B1660" s="24"/>
    </row>
    <row r="1661" spans="2:2" x14ac:dyDescent="0.15">
      <c r="B1661" s="24"/>
    </row>
    <row r="1662" spans="2:2" x14ac:dyDescent="0.15">
      <c r="B1662" s="24"/>
    </row>
    <row r="1663" spans="2:2" x14ac:dyDescent="0.15">
      <c r="B1663" s="24"/>
    </row>
    <row r="1664" spans="2:2" x14ac:dyDescent="0.15">
      <c r="B1664" s="24"/>
    </row>
    <row r="1665" spans="2:2" x14ac:dyDescent="0.15">
      <c r="B1665" s="24"/>
    </row>
    <row r="1666" spans="2:2" x14ac:dyDescent="0.15">
      <c r="B1666" s="24"/>
    </row>
    <row r="1667" spans="2:2" x14ac:dyDescent="0.15">
      <c r="B1667" s="24"/>
    </row>
    <row r="1668" spans="2:2" x14ac:dyDescent="0.15">
      <c r="B1668" s="24"/>
    </row>
    <row r="1669" spans="2:2" x14ac:dyDescent="0.15">
      <c r="B1669" s="24"/>
    </row>
    <row r="1670" spans="2:2" x14ac:dyDescent="0.15">
      <c r="B1670" s="24"/>
    </row>
    <row r="1671" spans="2:2" x14ac:dyDescent="0.15">
      <c r="B1671" s="24"/>
    </row>
    <row r="1672" spans="2:2" x14ac:dyDescent="0.15">
      <c r="B1672" s="24"/>
    </row>
    <row r="1673" spans="2:2" x14ac:dyDescent="0.15">
      <c r="B1673" s="24"/>
    </row>
    <row r="1674" spans="2:2" x14ac:dyDescent="0.15">
      <c r="B1674" s="24"/>
    </row>
    <row r="1675" spans="2:2" x14ac:dyDescent="0.15">
      <c r="B1675" s="24"/>
    </row>
    <row r="1676" spans="2:2" x14ac:dyDescent="0.15">
      <c r="B1676" s="24"/>
    </row>
    <row r="1677" spans="2:2" x14ac:dyDescent="0.15">
      <c r="B1677" s="24"/>
    </row>
    <row r="1678" spans="2:2" x14ac:dyDescent="0.15">
      <c r="B1678" s="24"/>
    </row>
    <row r="1679" spans="2:2" x14ac:dyDescent="0.15">
      <c r="B1679" s="24"/>
    </row>
    <row r="1680" spans="2:2" x14ac:dyDescent="0.15">
      <c r="B1680" s="24"/>
    </row>
    <row r="1681" spans="2:2" x14ac:dyDescent="0.15">
      <c r="B1681" s="24"/>
    </row>
    <row r="1682" spans="2:2" x14ac:dyDescent="0.15">
      <c r="B1682" s="24"/>
    </row>
    <row r="1683" spans="2:2" x14ac:dyDescent="0.15">
      <c r="B1683" s="24"/>
    </row>
    <row r="1684" spans="2:2" x14ac:dyDescent="0.15">
      <c r="B1684" s="24"/>
    </row>
    <row r="1685" spans="2:2" x14ac:dyDescent="0.15">
      <c r="B1685" s="24"/>
    </row>
    <row r="1686" spans="2:2" x14ac:dyDescent="0.15">
      <c r="B1686" s="24"/>
    </row>
    <row r="1687" spans="2:2" x14ac:dyDescent="0.15">
      <c r="B1687" s="24"/>
    </row>
    <row r="1688" spans="2:2" x14ac:dyDescent="0.15">
      <c r="B1688" s="24"/>
    </row>
    <row r="1689" spans="2:2" x14ac:dyDescent="0.15">
      <c r="B1689" s="24"/>
    </row>
    <row r="1690" spans="2:2" x14ac:dyDescent="0.15">
      <c r="B1690" s="24"/>
    </row>
    <row r="1691" spans="2:2" x14ac:dyDescent="0.15">
      <c r="B1691" s="24"/>
    </row>
    <row r="1692" spans="2:2" x14ac:dyDescent="0.15">
      <c r="B1692" s="24"/>
    </row>
    <row r="1693" spans="2:2" x14ac:dyDescent="0.15">
      <c r="B1693" s="24"/>
    </row>
    <row r="1694" spans="2:2" x14ac:dyDescent="0.15">
      <c r="B1694" s="24"/>
    </row>
    <row r="1695" spans="2:2" x14ac:dyDescent="0.15">
      <c r="B1695" s="24"/>
    </row>
    <row r="1696" spans="2:2" x14ac:dyDescent="0.15">
      <c r="B1696" s="24"/>
    </row>
    <row r="1697" spans="2:2" x14ac:dyDescent="0.15">
      <c r="B1697" s="24"/>
    </row>
    <row r="1698" spans="2:2" x14ac:dyDescent="0.15">
      <c r="B1698" s="24"/>
    </row>
    <row r="1699" spans="2:2" x14ac:dyDescent="0.15">
      <c r="B1699" s="24"/>
    </row>
    <row r="1700" spans="2:2" x14ac:dyDescent="0.15">
      <c r="B1700" s="24"/>
    </row>
    <row r="1701" spans="2:2" x14ac:dyDescent="0.15">
      <c r="B1701" s="24"/>
    </row>
    <row r="1702" spans="2:2" x14ac:dyDescent="0.15">
      <c r="B1702" s="24"/>
    </row>
    <row r="1703" spans="2:2" x14ac:dyDescent="0.15">
      <c r="B1703" s="24"/>
    </row>
    <row r="1704" spans="2:2" x14ac:dyDescent="0.15">
      <c r="B1704" s="24"/>
    </row>
    <row r="1705" spans="2:2" x14ac:dyDescent="0.15">
      <c r="B1705" s="24"/>
    </row>
    <row r="1706" spans="2:2" x14ac:dyDescent="0.15">
      <c r="B1706" s="24"/>
    </row>
    <row r="1707" spans="2:2" x14ac:dyDescent="0.15">
      <c r="B1707" s="24"/>
    </row>
    <row r="1708" spans="2:2" x14ac:dyDescent="0.15">
      <c r="B1708" s="24"/>
    </row>
    <row r="1709" spans="2:2" x14ac:dyDescent="0.15">
      <c r="B1709" s="24"/>
    </row>
    <row r="1710" spans="2:2" x14ac:dyDescent="0.15">
      <c r="B1710" s="24"/>
    </row>
    <row r="1711" spans="2:2" x14ac:dyDescent="0.15">
      <c r="B1711" s="24"/>
    </row>
    <row r="1712" spans="2:2" x14ac:dyDescent="0.15">
      <c r="B1712" s="24"/>
    </row>
    <row r="1713" spans="2:2" x14ac:dyDescent="0.15">
      <c r="B1713" s="24"/>
    </row>
    <row r="1714" spans="2:2" x14ac:dyDescent="0.15">
      <c r="B1714" s="24"/>
    </row>
    <row r="1715" spans="2:2" x14ac:dyDescent="0.15">
      <c r="B1715" s="24"/>
    </row>
    <row r="1716" spans="2:2" x14ac:dyDescent="0.15">
      <c r="B1716" s="24"/>
    </row>
    <row r="1717" spans="2:2" x14ac:dyDescent="0.15">
      <c r="B1717" s="24"/>
    </row>
    <row r="1718" spans="2:2" x14ac:dyDescent="0.15">
      <c r="B1718" s="24"/>
    </row>
    <row r="1719" spans="2:2" x14ac:dyDescent="0.15">
      <c r="B1719" s="24"/>
    </row>
    <row r="1720" spans="2:2" x14ac:dyDescent="0.15">
      <c r="B1720" s="24"/>
    </row>
    <row r="1721" spans="2:2" x14ac:dyDescent="0.15">
      <c r="B1721" s="24"/>
    </row>
    <row r="1722" spans="2:2" x14ac:dyDescent="0.15">
      <c r="B1722" s="24"/>
    </row>
    <row r="1723" spans="2:2" x14ac:dyDescent="0.15">
      <c r="B1723" s="24"/>
    </row>
    <row r="1724" spans="2:2" x14ac:dyDescent="0.15">
      <c r="B1724" s="24"/>
    </row>
    <row r="1725" spans="2:2" x14ac:dyDescent="0.15">
      <c r="B1725" s="24"/>
    </row>
    <row r="1726" spans="2:2" x14ac:dyDescent="0.15">
      <c r="B1726" s="24"/>
    </row>
    <row r="1727" spans="2:2" x14ac:dyDescent="0.15">
      <c r="B1727" s="24"/>
    </row>
    <row r="1728" spans="2:2" x14ac:dyDescent="0.15">
      <c r="B1728" s="24"/>
    </row>
    <row r="1729" spans="2:2" x14ac:dyDescent="0.15">
      <c r="B1729" s="24"/>
    </row>
    <row r="1730" spans="2:2" x14ac:dyDescent="0.15">
      <c r="B1730" s="24"/>
    </row>
    <row r="1731" spans="2:2" x14ac:dyDescent="0.15">
      <c r="B1731" s="24"/>
    </row>
    <row r="1732" spans="2:2" x14ac:dyDescent="0.15">
      <c r="B1732" s="24"/>
    </row>
    <row r="1733" spans="2:2" x14ac:dyDescent="0.15">
      <c r="B1733" s="24"/>
    </row>
    <row r="1734" spans="2:2" x14ac:dyDescent="0.15">
      <c r="B1734" s="24"/>
    </row>
    <row r="1735" spans="2:2" x14ac:dyDescent="0.15">
      <c r="B1735" s="24"/>
    </row>
    <row r="1736" spans="2:2" x14ac:dyDescent="0.15">
      <c r="B1736" s="24"/>
    </row>
    <row r="1737" spans="2:2" x14ac:dyDescent="0.15">
      <c r="B1737" s="24"/>
    </row>
    <row r="1738" spans="2:2" x14ac:dyDescent="0.15">
      <c r="B1738" s="24"/>
    </row>
    <row r="1739" spans="2:2" x14ac:dyDescent="0.15">
      <c r="B1739" s="24"/>
    </row>
    <row r="1740" spans="2:2" x14ac:dyDescent="0.15">
      <c r="B1740" s="24"/>
    </row>
    <row r="1741" spans="2:2" x14ac:dyDescent="0.15">
      <c r="B1741" s="24"/>
    </row>
    <row r="1742" spans="2:2" x14ac:dyDescent="0.15">
      <c r="B1742" s="24"/>
    </row>
    <row r="1743" spans="2:2" x14ac:dyDescent="0.15">
      <c r="B1743" s="24"/>
    </row>
    <row r="1744" spans="2:2" x14ac:dyDescent="0.15">
      <c r="B1744" s="24"/>
    </row>
    <row r="1745" spans="2:2" x14ac:dyDescent="0.15">
      <c r="B1745" s="24"/>
    </row>
    <row r="1746" spans="2:2" x14ac:dyDescent="0.15">
      <c r="B1746" s="24"/>
    </row>
    <row r="1747" spans="2:2" x14ac:dyDescent="0.15">
      <c r="B1747" s="24"/>
    </row>
    <row r="1748" spans="2:2" x14ac:dyDescent="0.15">
      <c r="B1748" s="24"/>
    </row>
    <row r="1749" spans="2:2" x14ac:dyDescent="0.15">
      <c r="B1749" s="24"/>
    </row>
    <row r="1750" spans="2:2" x14ac:dyDescent="0.15">
      <c r="B1750" s="24"/>
    </row>
    <row r="1751" spans="2:2" x14ac:dyDescent="0.15">
      <c r="B1751" s="24"/>
    </row>
    <row r="1752" spans="2:2" x14ac:dyDescent="0.15">
      <c r="B1752" s="24"/>
    </row>
    <row r="1753" spans="2:2" x14ac:dyDescent="0.15">
      <c r="B1753" s="24"/>
    </row>
    <row r="1754" spans="2:2" x14ac:dyDescent="0.15">
      <c r="B1754" s="24"/>
    </row>
    <row r="1755" spans="2:2" x14ac:dyDescent="0.15">
      <c r="B1755" s="24"/>
    </row>
    <row r="1756" spans="2:2" x14ac:dyDescent="0.15">
      <c r="B1756" s="24"/>
    </row>
    <row r="1757" spans="2:2" x14ac:dyDescent="0.15">
      <c r="B1757" s="24"/>
    </row>
    <row r="1758" spans="2:2" x14ac:dyDescent="0.15">
      <c r="B1758" s="24"/>
    </row>
    <row r="1759" spans="2:2" x14ac:dyDescent="0.15">
      <c r="B1759" s="24"/>
    </row>
    <row r="1760" spans="2:2" x14ac:dyDescent="0.15">
      <c r="B1760" s="24"/>
    </row>
    <row r="1761" spans="2:2" x14ac:dyDescent="0.15">
      <c r="B1761" s="24"/>
    </row>
    <row r="1762" spans="2:2" x14ac:dyDescent="0.15">
      <c r="B1762" s="24"/>
    </row>
    <row r="1763" spans="2:2" x14ac:dyDescent="0.15">
      <c r="B1763" s="24"/>
    </row>
    <row r="1764" spans="2:2" x14ac:dyDescent="0.15">
      <c r="B1764" s="24"/>
    </row>
    <row r="1765" spans="2:2" x14ac:dyDescent="0.15">
      <c r="B1765" s="24"/>
    </row>
    <row r="1766" spans="2:2" x14ac:dyDescent="0.15">
      <c r="B1766" s="24"/>
    </row>
    <row r="1767" spans="2:2" x14ac:dyDescent="0.15">
      <c r="B1767" s="24"/>
    </row>
    <row r="1768" spans="2:2" x14ac:dyDescent="0.15">
      <c r="B1768" s="24"/>
    </row>
    <row r="1769" spans="2:2" x14ac:dyDescent="0.15">
      <c r="B1769" s="24"/>
    </row>
    <row r="1770" spans="2:2" x14ac:dyDescent="0.15">
      <c r="B1770" s="24"/>
    </row>
    <row r="1771" spans="2:2" x14ac:dyDescent="0.15">
      <c r="B1771" s="24"/>
    </row>
    <row r="1772" spans="2:2" x14ac:dyDescent="0.15">
      <c r="B1772" s="24"/>
    </row>
    <row r="1773" spans="2:2" x14ac:dyDescent="0.15">
      <c r="B1773" s="24"/>
    </row>
    <row r="1774" spans="2:2" x14ac:dyDescent="0.15">
      <c r="B1774" s="24"/>
    </row>
    <row r="1775" spans="2:2" x14ac:dyDescent="0.15">
      <c r="B1775" s="24"/>
    </row>
    <row r="1776" spans="2:2" x14ac:dyDescent="0.15">
      <c r="B1776" s="24"/>
    </row>
    <row r="1777" spans="2:2" x14ac:dyDescent="0.15">
      <c r="B1777" s="24"/>
    </row>
    <row r="1778" spans="2:2" x14ac:dyDescent="0.15">
      <c r="B1778" s="24"/>
    </row>
    <row r="1779" spans="2:2" x14ac:dyDescent="0.15">
      <c r="B1779" s="24"/>
    </row>
    <row r="1780" spans="2:2" x14ac:dyDescent="0.15">
      <c r="B1780" s="24"/>
    </row>
    <row r="1781" spans="2:2" x14ac:dyDescent="0.15">
      <c r="B1781" s="24"/>
    </row>
    <row r="1782" spans="2:2" x14ac:dyDescent="0.15">
      <c r="B1782" s="24"/>
    </row>
    <row r="1783" spans="2:2" x14ac:dyDescent="0.15">
      <c r="B1783" s="24"/>
    </row>
    <row r="1784" spans="2:2" x14ac:dyDescent="0.15">
      <c r="B1784" s="24"/>
    </row>
    <row r="1785" spans="2:2" x14ac:dyDescent="0.15">
      <c r="B1785" s="24"/>
    </row>
    <row r="1786" spans="2:2" x14ac:dyDescent="0.15">
      <c r="B1786" s="24"/>
    </row>
    <row r="1787" spans="2:2" x14ac:dyDescent="0.15">
      <c r="B1787" s="24"/>
    </row>
    <row r="1788" spans="2:2" x14ac:dyDescent="0.15">
      <c r="B1788" s="24"/>
    </row>
    <row r="1789" spans="2:2" x14ac:dyDescent="0.15">
      <c r="B1789" s="24"/>
    </row>
    <row r="1790" spans="2:2" x14ac:dyDescent="0.15">
      <c r="B1790" s="24"/>
    </row>
    <row r="1791" spans="2:2" x14ac:dyDescent="0.15">
      <c r="B1791" s="24"/>
    </row>
    <row r="1792" spans="2:2" x14ac:dyDescent="0.15">
      <c r="B1792" s="24"/>
    </row>
    <row r="1793" spans="2:2" x14ac:dyDescent="0.15">
      <c r="B1793" s="24"/>
    </row>
    <row r="1794" spans="2:2" x14ac:dyDescent="0.15">
      <c r="B1794" s="24"/>
    </row>
    <row r="1795" spans="2:2" x14ac:dyDescent="0.15">
      <c r="B1795" s="24"/>
    </row>
    <row r="1796" spans="2:2" x14ac:dyDescent="0.15">
      <c r="B1796" s="24"/>
    </row>
    <row r="1797" spans="2:2" x14ac:dyDescent="0.15">
      <c r="B1797" s="24"/>
    </row>
    <row r="1798" spans="2:2" x14ac:dyDescent="0.15">
      <c r="B1798" s="24"/>
    </row>
    <row r="1799" spans="2:2" x14ac:dyDescent="0.15">
      <c r="B1799" s="24"/>
    </row>
    <row r="1800" spans="2:2" x14ac:dyDescent="0.15">
      <c r="B1800" s="24"/>
    </row>
    <row r="1801" spans="2:2" x14ac:dyDescent="0.15">
      <c r="B1801" s="24"/>
    </row>
    <row r="1802" spans="2:2" x14ac:dyDescent="0.15">
      <c r="B1802" s="24"/>
    </row>
    <row r="1803" spans="2:2" x14ac:dyDescent="0.15">
      <c r="B1803" s="24"/>
    </row>
    <row r="1804" spans="2:2" x14ac:dyDescent="0.15">
      <c r="B1804" s="24"/>
    </row>
    <row r="1805" spans="2:2" x14ac:dyDescent="0.15">
      <c r="B1805" s="24"/>
    </row>
    <row r="1806" spans="2:2" x14ac:dyDescent="0.15">
      <c r="B1806" s="24"/>
    </row>
    <row r="1807" spans="2:2" x14ac:dyDescent="0.15">
      <c r="B1807" s="24"/>
    </row>
    <row r="1808" spans="2:2" x14ac:dyDescent="0.15">
      <c r="B1808" s="24"/>
    </row>
    <row r="1809" spans="2:2" x14ac:dyDescent="0.15">
      <c r="B1809" s="24"/>
    </row>
    <row r="1810" spans="2:2" x14ac:dyDescent="0.15">
      <c r="B1810" s="24"/>
    </row>
    <row r="1811" spans="2:2" x14ac:dyDescent="0.15">
      <c r="B1811" s="24"/>
    </row>
    <row r="1812" spans="2:2" x14ac:dyDescent="0.15">
      <c r="B1812" s="24"/>
    </row>
    <row r="1813" spans="2:2" x14ac:dyDescent="0.15">
      <c r="B1813" s="24"/>
    </row>
    <row r="1814" spans="2:2" x14ac:dyDescent="0.15">
      <c r="B1814" s="24"/>
    </row>
    <row r="1815" spans="2:2" x14ac:dyDescent="0.15">
      <c r="B1815" s="24"/>
    </row>
    <row r="1816" spans="2:2" x14ac:dyDescent="0.15">
      <c r="B1816" s="24"/>
    </row>
    <row r="1817" spans="2:2" x14ac:dyDescent="0.15">
      <c r="B1817" s="24"/>
    </row>
    <row r="1818" spans="2:2" x14ac:dyDescent="0.15">
      <c r="B1818" s="24"/>
    </row>
    <row r="1819" spans="2:2" x14ac:dyDescent="0.15">
      <c r="B1819" s="24"/>
    </row>
    <row r="1820" spans="2:2" x14ac:dyDescent="0.15">
      <c r="B1820" s="24"/>
    </row>
    <row r="1821" spans="2:2" x14ac:dyDescent="0.15">
      <c r="B1821" s="24"/>
    </row>
    <row r="1822" spans="2:2" x14ac:dyDescent="0.15">
      <c r="B1822" s="24"/>
    </row>
    <row r="1823" spans="2:2" x14ac:dyDescent="0.15">
      <c r="B1823" s="24"/>
    </row>
    <row r="1824" spans="2:2" x14ac:dyDescent="0.15">
      <c r="B1824" s="24"/>
    </row>
    <row r="1825" spans="2:2" x14ac:dyDescent="0.15">
      <c r="B1825" s="24"/>
    </row>
    <row r="1826" spans="2:2" x14ac:dyDescent="0.15">
      <c r="B1826" s="24"/>
    </row>
    <row r="1827" spans="2:2" x14ac:dyDescent="0.15">
      <c r="B1827" s="24"/>
    </row>
    <row r="1828" spans="2:2" x14ac:dyDescent="0.15">
      <c r="B1828" s="24"/>
    </row>
    <row r="1829" spans="2:2" x14ac:dyDescent="0.15">
      <c r="B1829" s="24"/>
    </row>
    <row r="1830" spans="2:2" x14ac:dyDescent="0.15">
      <c r="B1830" s="24"/>
    </row>
    <row r="1831" spans="2:2" x14ac:dyDescent="0.15">
      <c r="B1831" s="24"/>
    </row>
    <row r="1832" spans="2:2" x14ac:dyDescent="0.15">
      <c r="B1832" s="24"/>
    </row>
    <row r="1833" spans="2:2" x14ac:dyDescent="0.15">
      <c r="B1833" s="24"/>
    </row>
    <row r="1834" spans="2:2" x14ac:dyDescent="0.15">
      <c r="B1834" s="24"/>
    </row>
    <row r="1835" spans="2:2" x14ac:dyDescent="0.15">
      <c r="B1835" s="24"/>
    </row>
    <row r="1836" spans="2:2" x14ac:dyDescent="0.15">
      <c r="B1836" s="24"/>
    </row>
    <row r="1837" spans="2:2" x14ac:dyDescent="0.15">
      <c r="B1837" s="24"/>
    </row>
    <row r="1838" spans="2:2" x14ac:dyDescent="0.15">
      <c r="B1838" s="24"/>
    </row>
    <row r="1839" spans="2:2" x14ac:dyDescent="0.15">
      <c r="B1839" s="24"/>
    </row>
    <row r="1840" spans="2:2" x14ac:dyDescent="0.15">
      <c r="B1840" s="24"/>
    </row>
    <row r="1841" spans="2:2" x14ac:dyDescent="0.15">
      <c r="B1841" s="24"/>
    </row>
    <row r="1842" spans="2:2" x14ac:dyDescent="0.15">
      <c r="B1842" s="24"/>
    </row>
    <row r="1843" spans="2:2" x14ac:dyDescent="0.15">
      <c r="B1843" s="24"/>
    </row>
    <row r="1844" spans="2:2" x14ac:dyDescent="0.15">
      <c r="B1844" s="24"/>
    </row>
    <row r="1845" spans="2:2" x14ac:dyDescent="0.15">
      <c r="B1845" s="24"/>
    </row>
    <row r="1846" spans="2:2" x14ac:dyDescent="0.15">
      <c r="B1846" s="24"/>
    </row>
    <row r="1847" spans="2:2" x14ac:dyDescent="0.15">
      <c r="B1847" s="24"/>
    </row>
    <row r="1848" spans="2:2" x14ac:dyDescent="0.15">
      <c r="B1848" s="24"/>
    </row>
    <row r="1849" spans="2:2" x14ac:dyDescent="0.15">
      <c r="B1849" s="24"/>
    </row>
    <row r="1850" spans="2:2" x14ac:dyDescent="0.15">
      <c r="B1850" s="24"/>
    </row>
    <row r="1851" spans="2:2" x14ac:dyDescent="0.15">
      <c r="B1851" s="24"/>
    </row>
    <row r="1852" spans="2:2" x14ac:dyDescent="0.15">
      <c r="B1852" s="24"/>
    </row>
    <row r="1853" spans="2:2" x14ac:dyDescent="0.15">
      <c r="B1853" s="24"/>
    </row>
    <row r="1854" spans="2:2" x14ac:dyDescent="0.15">
      <c r="B1854" s="24"/>
    </row>
    <row r="1855" spans="2:2" x14ac:dyDescent="0.15">
      <c r="B1855" s="24"/>
    </row>
    <row r="1856" spans="2:2" x14ac:dyDescent="0.15">
      <c r="B1856" s="24"/>
    </row>
    <row r="1857" spans="2:2" x14ac:dyDescent="0.15">
      <c r="B1857" s="24"/>
    </row>
    <row r="1858" spans="2:2" x14ac:dyDescent="0.15">
      <c r="B1858" s="24"/>
    </row>
    <row r="1859" spans="2:2" x14ac:dyDescent="0.15">
      <c r="B1859" s="24"/>
    </row>
    <row r="1860" spans="2:2" x14ac:dyDescent="0.15">
      <c r="B1860" s="24"/>
    </row>
    <row r="1861" spans="2:2" x14ac:dyDescent="0.15">
      <c r="B1861" s="24"/>
    </row>
    <row r="1862" spans="2:2" x14ac:dyDescent="0.15">
      <c r="B1862" s="24"/>
    </row>
    <row r="1863" spans="2:2" x14ac:dyDescent="0.15">
      <c r="B1863" s="24"/>
    </row>
    <row r="1864" spans="2:2" x14ac:dyDescent="0.15">
      <c r="B1864" s="24"/>
    </row>
    <row r="1865" spans="2:2" x14ac:dyDescent="0.15">
      <c r="B1865" s="24"/>
    </row>
    <row r="1866" spans="2:2" x14ac:dyDescent="0.15">
      <c r="B1866" s="24"/>
    </row>
    <row r="1867" spans="2:2" x14ac:dyDescent="0.15">
      <c r="B1867" s="24"/>
    </row>
    <row r="1868" spans="2:2" x14ac:dyDescent="0.15">
      <c r="B1868" s="24"/>
    </row>
    <row r="1869" spans="2:2" x14ac:dyDescent="0.15">
      <c r="B1869" s="24"/>
    </row>
    <row r="1870" spans="2:2" x14ac:dyDescent="0.15">
      <c r="B1870" s="24"/>
    </row>
    <row r="1871" spans="2:2" x14ac:dyDescent="0.15">
      <c r="B1871" s="24"/>
    </row>
    <row r="1872" spans="2:2" x14ac:dyDescent="0.15">
      <c r="B1872" s="24"/>
    </row>
    <row r="1873" spans="2:2" x14ac:dyDescent="0.15">
      <c r="B1873" s="24"/>
    </row>
    <row r="1874" spans="2:2" x14ac:dyDescent="0.15">
      <c r="B1874" s="24"/>
    </row>
    <row r="1875" spans="2:2" x14ac:dyDescent="0.15">
      <c r="B1875" s="24"/>
    </row>
    <row r="1876" spans="2:2" x14ac:dyDescent="0.15">
      <c r="B1876" s="24"/>
    </row>
    <row r="1877" spans="2:2" x14ac:dyDescent="0.15">
      <c r="B1877" s="24"/>
    </row>
    <row r="1878" spans="2:2" x14ac:dyDescent="0.15">
      <c r="B1878" s="24"/>
    </row>
    <row r="1879" spans="2:2" x14ac:dyDescent="0.15">
      <c r="B1879" s="24"/>
    </row>
    <row r="1880" spans="2:2" x14ac:dyDescent="0.15">
      <c r="B1880" s="24"/>
    </row>
    <row r="1881" spans="2:2" x14ac:dyDescent="0.15">
      <c r="B1881" s="24"/>
    </row>
    <row r="1882" spans="2:2" x14ac:dyDescent="0.15">
      <c r="B1882" s="24"/>
    </row>
    <row r="1883" spans="2:2" x14ac:dyDescent="0.15">
      <c r="B1883" s="24"/>
    </row>
    <row r="1884" spans="2:2" x14ac:dyDescent="0.15">
      <c r="B1884" s="24"/>
    </row>
    <row r="1885" spans="2:2" x14ac:dyDescent="0.15">
      <c r="B1885" s="24"/>
    </row>
    <row r="1886" spans="2:2" x14ac:dyDescent="0.15">
      <c r="B1886" s="24"/>
    </row>
    <row r="1887" spans="2:2" x14ac:dyDescent="0.15">
      <c r="B1887" s="24"/>
    </row>
    <row r="1888" spans="2:2" x14ac:dyDescent="0.15">
      <c r="B1888" s="24"/>
    </row>
    <row r="1889" spans="2:2" x14ac:dyDescent="0.15">
      <c r="B1889" s="24"/>
    </row>
    <row r="1890" spans="2:2" x14ac:dyDescent="0.15">
      <c r="B1890" s="24"/>
    </row>
    <row r="1891" spans="2:2" x14ac:dyDescent="0.15">
      <c r="B1891" s="24"/>
    </row>
    <row r="1892" spans="2:2" x14ac:dyDescent="0.15">
      <c r="B1892" s="24"/>
    </row>
    <row r="1893" spans="2:2" x14ac:dyDescent="0.15">
      <c r="B1893" s="24"/>
    </row>
    <row r="1894" spans="2:2" x14ac:dyDescent="0.15">
      <c r="B1894" s="24"/>
    </row>
    <row r="1895" spans="2:2" x14ac:dyDescent="0.15">
      <c r="B1895" s="24"/>
    </row>
    <row r="1896" spans="2:2" x14ac:dyDescent="0.15">
      <c r="B1896" s="24"/>
    </row>
    <row r="1897" spans="2:2" x14ac:dyDescent="0.15">
      <c r="B1897" s="24"/>
    </row>
    <row r="1898" spans="2:2" x14ac:dyDescent="0.15">
      <c r="B1898" s="24"/>
    </row>
    <row r="1899" spans="2:2" x14ac:dyDescent="0.15">
      <c r="B1899" s="24"/>
    </row>
    <row r="1900" spans="2:2" x14ac:dyDescent="0.15">
      <c r="B1900" s="24"/>
    </row>
    <row r="1901" spans="2:2" x14ac:dyDescent="0.15">
      <c r="B1901" s="24"/>
    </row>
    <row r="1902" spans="2:2" x14ac:dyDescent="0.15">
      <c r="B1902" s="24"/>
    </row>
    <row r="1903" spans="2:2" x14ac:dyDescent="0.15">
      <c r="B1903" s="24"/>
    </row>
    <row r="1904" spans="2:2" x14ac:dyDescent="0.15">
      <c r="B1904" s="24"/>
    </row>
    <row r="1905" spans="2:2" x14ac:dyDescent="0.15">
      <c r="B1905" s="24"/>
    </row>
    <row r="1906" spans="2:2" x14ac:dyDescent="0.15">
      <c r="B1906" s="24"/>
    </row>
    <row r="1907" spans="2:2" x14ac:dyDescent="0.15">
      <c r="B1907" s="24"/>
    </row>
    <row r="1908" spans="2:2" x14ac:dyDescent="0.15">
      <c r="B1908" s="24"/>
    </row>
    <row r="1909" spans="2:2" x14ac:dyDescent="0.15">
      <c r="B1909" s="24"/>
    </row>
    <row r="1910" spans="2:2" x14ac:dyDescent="0.15">
      <c r="B1910" s="24"/>
    </row>
    <row r="1911" spans="2:2" x14ac:dyDescent="0.15">
      <c r="B1911" s="24"/>
    </row>
    <row r="1912" spans="2:2" x14ac:dyDescent="0.15">
      <c r="B1912" s="24"/>
    </row>
    <row r="1913" spans="2:2" x14ac:dyDescent="0.15">
      <c r="B1913" s="24"/>
    </row>
    <row r="1914" spans="2:2" x14ac:dyDescent="0.15">
      <c r="B1914" s="24"/>
    </row>
    <row r="1915" spans="2:2" x14ac:dyDescent="0.15">
      <c r="B1915" s="24"/>
    </row>
    <row r="1916" spans="2:2" x14ac:dyDescent="0.15">
      <c r="B1916" s="24"/>
    </row>
    <row r="1917" spans="2:2" x14ac:dyDescent="0.15">
      <c r="B1917" s="24"/>
    </row>
    <row r="1918" spans="2:2" x14ac:dyDescent="0.15">
      <c r="B1918" s="24"/>
    </row>
    <row r="1919" spans="2:2" x14ac:dyDescent="0.15">
      <c r="B1919" s="24"/>
    </row>
    <row r="1920" spans="2:2" x14ac:dyDescent="0.15">
      <c r="B1920" s="24"/>
    </row>
    <row r="1921" spans="2:2" x14ac:dyDescent="0.15">
      <c r="B1921" s="24"/>
    </row>
    <row r="1922" spans="2:2" x14ac:dyDescent="0.15">
      <c r="B1922" s="24"/>
    </row>
    <row r="1923" spans="2:2" x14ac:dyDescent="0.15">
      <c r="B1923" s="24"/>
    </row>
    <row r="1924" spans="2:2" x14ac:dyDescent="0.15">
      <c r="B1924" s="24"/>
    </row>
    <row r="1925" spans="2:2" x14ac:dyDescent="0.15">
      <c r="B1925" s="24"/>
    </row>
    <row r="1926" spans="2:2" x14ac:dyDescent="0.15">
      <c r="B1926" s="24"/>
    </row>
    <row r="1927" spans="2:2" x14ac:dyDescent="0.15">
      <c r="B1927" s="24"/>
    </row>
    <row r="1928" spans="2:2" x14ac:dyDescent="0.15">
      <c r="B1928" s="24"/>
    </row>
    <row r="1929" spans="2:2" x14ac:dyDescent="0.15">
      <c r="B1929" s="24"/>
    </row>
    <row r="1930" spans="2:2" x14ac:dyDescent="0.15">
      <c r="B1930" s="24"/>
    </row>
    <row r="1931" spans="2:2" x14ac:dyDescent="0.15">
      <c r="B1931" s="24"/>
    </row>
    <row r="1932" spans="2:2" x14ac:dyDescent="0.15">
      <c r="B1932" s="24"/>
    </row>
    <row r="1933" spans="2:2" x14ac:dyDescent="0.15">
      <c r="B1933" s="24"/>
    </row>
    <row r="1934" spans="2:2" x14ac:dyDescent="0.15">
      <c r="B1934" s="24"/>
    </row>
    <row r="1935" spans="2:2" x14ac:dyDescent="0.15">
      <c r="B1935" s="24"/>
    </row>
    <row r="1936" spans="2:2" x14ac:dyDescent="0.15">
      <c r="B1936" s="24"/>
    </row>
    <row r="1937" spans="2:2" x14ac:dyDescent="0.15">
      <c r="B1937" s="24"/>
    </row>
    <row r="1938" spans="2:2" x14ac:dyDescent="0.15">
      <c r="B1938" s="24"/>
    </row>
    <row r="1939" spans="2:2" x14ac:dyDescent="0.15">
      <c r="B1939" s="24"/>
    </row>
    <row r="1940" spans="2:2" x14ac:dyDescent="0.15">
      <c r="B1940" s="24"/>
    </row>
    <row r="1941" spans="2:2" x14ac:dyDescent="0.15">
      <c r="B1941" s="24"/>
    </row>
    <row r="1942" spans="2:2" x14ac:dyDescent="0.15">
      <c r="B1942" s="24"/>
    </row>
    <row r="1943" spans="2:2" x14ac:dyDescent="0.15">
      <c r="B1943" s="24"/>
    </row>
    <row r="1944" spans="2:2" x14ac:dyDescent="0.15">
      <c r="B1944" s="24"/>
    </row>
    <row r="1945" spans="2:2" x14ac:dyDescent="0.15">
      <c r="B1945" s="24"/>
    </row>
    <row r="1946" spans="2:2" x14ac:dyDescent="0.15">
      <c r="B1946" s="24"/>
    </row>
    <row r="1947" spans="2:2" x14ac:dyDescent="0.15">
      <c r="B1947" s="24"/>
    </row>
    <row r="1948" spans="2:2" x14ac:dyDescent="0.15">
      <c r="B1948" s="24"/>
    </row>
    <row r="1949" spans="2:2" x14ac:dyDescent="0.15">
      <c r="B1949" s="24"/>
    </row>
    <row r="1950" spans="2:2" x14ac:dyDescent="0.15">
      <c r="B1950" s="24"/>
    </row>
    <row r="1951" spans="2:2" x14ac:dyDescent="0.15">
      <c r="B1951" s="24"/>
    </row>
    <row r="1952" spans="2:2" x14ac:dyDescent="0.15">
      <c r="B1952" s="24"/>
    </row>
    <row r="1953" spans="2:2" x14ac:dyDescent="0.15">
      <c r="B1953" s="24"/>
    </row>
    <row r="1954" spans="2:2" x14ac:dyDescent="0.15">
      <c r="B1954" s="24"/>
    </row>
    <row r="1955" spans="2:2" x14ac:dyDescent="0.15">
      <c r="B1955" s="24"/>
    </row>
    <row r="1956" spans="2:2" x14ac:dyDescent="0.15">
      <c r="B1956" s="24"/>
    </row>
    <row r="1957" spans="2:2" x14ac:dyDescent="0.15">
      <c r="B1957" s="24"/>
    </row>
    <row r="1958" spans="2:2" x14ac:dyDescent="0.15">
      <c r="B1958" s="24"/>
    </row>
    <row r="1959" spans="2:2" x14ac:dyDescent="0.15">
      <c r="B1959" s="24"/>
    </row>
    <row r="1960" spans="2:2" x14ac:dyDescent="0.15">
      <c r="B1960" s="24"/>
    </row>
    <row r="1961" spans="2:2" x14ac:dyDescent="0.15">
      <c r="B1961" s="24"/>
    </row>
    <row r="1962" spans="2:2" x14ac:dyDescent="0.15">
      <c r="B1962" s="24"/>
    </row>
    <row r="1963" spans="2:2" x14ac:dyDescent="0.15">
      <c r="B1963" s="24"/>
    </row>
    <row r="1964" spans="2:2" x14ac:dyDescent="0.15">
      <c r="B1964" s="24"/>
    </row>
    <row r="1965" spans="2:2" x14ac:dyDescent="0.15">
      <c r="B1965" s="24"/>
    </row>
    <row r="1966" spans="2:2" x14ac:dyDescent="0.15">
      <c r="B1966" s="24"/>
    </row>
    <row r="1967" spans="2:2" x14ac:dyDescent="0.15">
      <c r="B1967" s="24"/>
    </row>
    <row r="1968" spans="2:2" x14ac:dyDescent="0.15">
      <c r="B1968" s="24"/>
    </row>
    <row r="1969" spans="2:2" x14ac:dyDescent="0.15">
      <c r="B1969" s="24"/>
    </row>
    <row r="1970" spans="2:2" x14ac:dyDescent="0.15">
      <c r="B1970" s="24"/>
    </row>
    <row r="1971" spans="2:2" x14ac:dyDescent="0.15">
      <c r="B1971" s="24"/>
    </row>
    <row r="1972" spans="2:2" x14ac:dyDescent="0.15">
      <c r="B1972" s="24"/>
    </row>
    <row r="1973" spans="2:2" x14ac:dyDescent="0.15">
      <c r="B1973" s="24"/>
    </row>
    <row r="1974" spans="2:2" x14ac:dyDescent="0.15">
      <c r="B1974" s="24"/>
    </row>
    <row r="1975" spans="2:2" x14ac:dyDescent="0.15">
      <c r="B1975" s="24"/>
    </row>
    <row r="1976" spans="2:2" x14ac:dyDescent="0.15">
      <c r="B1976" s="24"/>
    </row>
    <row r="1977" spans="2:2" x14ac:dyDescent="0.15">
      <c r="B1977" s="24"/>
    </row>
    <row r="1978" spans="2:2" x14ac:dyDescent="0.15">
      <c r="B1978" s="24"/>
    </row>
    <row r="1979" spans="2:2" x14ac:dyDescent="0.15">
      <c r="B1979" s="24"/>
    </row>
    <row r="1980" spans="2:2" x14ac:dyDescent="0.15">
      <c r="B1980" s="24"/>
    </row>
    <row r="1981" spans="2:2" x14ac:dyDescent="0.15">
      <c r="B1981" s="24"/>
    </row>
    <row r="1982" spans="2:2" x14ac:dyDescent="0.15">
      <c r="B1982" s="24"/>
    </row>
    <row r="1983" spans="2:2" x14ac:dyDescent="0.15">
      <c r="B1983" s="24"/>
    </row>
    <row r="1984" spans="2:2" x14ac:dyDescent="0.15">
      <c r="B1984" s="24"/>
    </row>
    <row r="1985" spans="2:2" x14ac:dyDescent="0.15">
      <c r="B1985" s="24"/>
    </row>
    <row r="1986" spans="2:2" x14ac:dyDescent="0.15">
      <c r="B1986" s="24"/>
    </row>
    <row r="1987" spans="2:2" x14ac:dyDescent="0.15">
      <c r="B1987" s="24"/>
    </row>
    <row r="1988" spans="2:2" x14ac:dyDescent="0.15">
      <c r="B1988" s="24"/>
    </row>
    <row r="1989" spans="2:2" x14ac:dyDescent="0.15">
      <c r="B1989" s="24"/>
    </row>
    <row r="1990" spans="2:2" x14ac:dyDescent="0.15">
      <c r="B1990" s="24"/>
    </row>
    <row r="1991" spans="2:2" x14ac:dyDescent="0.15">
      <c r="B1991" s="24"/>
    </row>
    <row r="1992" spans="2:2" x14ac:dyDescent="0.15">
      <c r="B1992" s="24"/>
    </row>
    <row r="1993" spans="2:2" x14ac:dyDescent="0.15">
      <c r="B1993" s="24"/>
    </row>
    <row r="1994" spans="2:2" x14ac:dyDescent="0.15">
      <c r="B1994" s="24"/>
    </row>
    <row r="1995" spans="2:2" x14ac:dyDescent="0.15">
      <c r="B1995" s="24"/>
    </row>
    <row r="1996" spans="2:2" x14ac:dyDescent="0.15">
      <c r="B1996" s="24"/>
    </row>
    <row r="1997" spans="2:2" x14ac:dyDescent="0.15">
      <c r="B1997" s="24"/>
    </row>
    <row r="1998" spans="2:2" x14ac:dyDescent="0.15">
      <c r="B1998" s="24"/>
    </row>
    <row r="1999" spans="2:2" x14ac:dyDescent="0.15">
      <c r="B1999" s="24"/>
    </row>
    <row r="2000" spans="2:2" x14ac:dyDescent="0.15">
      <c r="B2000" s="24"/>
    </row>
    <row r="2001" spans="2:2" x14ac:dyDescent="0.15">
      <c r="B2001" s="24"/>
    </row>
    <row r="2002" spans="2:2" x14ac:dyDescent="0.15">
      <c r="B2002" s="24"/>
    </row>
    <row r="2003" spans="2:2" x14ac:dyDescent="0.15">
      <c r="B2003" s="24"/>
    </row>
    <row r="2004" spans="2:2" x14ac:dyDescent="0.15">
      <c r="B2004" s="24"/>
    </row>
    <row r="2005" spans="2:2" x14ac:dyDescent="0.15">
      <c r="B2005" s="24"/>
    </row>
    <row r="2006" spans="2:2" x14ac:dyDescent="0.15">
      <c r="B2006" s="24"/>
    </row>
    <row r="2007" spans="2:2" x14ac:dyDescent="0.15">
      <c r="B2007" s="24"/>
    </row>
    <row r="2008" spans="2:2" x14ac:dyDescent="0.15">
      <c r="B2008" s="24"/>
    </row>
    <row r="2009" spans="2:2" x14ac:dyDescent="0.15">
      <c r="B2009" s="24"/>
    </row>
    <row r="2010" spans="2:2" x14ac:dyDescent="0.15">
      <c r="B2010" s="24"/>
    </row>
    <row r="2011" spans="2:2" x14ac:dyDescent="0.15">
      <c r="B2011" s="24"/>
    </row>
    <row r="2012" spans="2:2" x14ac:dyDescent="0.15">
      <c r="B2012" s="24"/>
    </row>
    <row r="2013" spans="2:2" x14ac:dyDescent="0.15">
      <c r="B2013" s="24"/>
    </row>
    <row r="2014" spans="2:2" x14ac:dyDescent="0.15">
      <c r="B2014" s="24"/>
    </row>
    <row r="2015" spans="2:2" x14ac:dyDescent="0.15">
      <c r="B2015" s="24"/>
    </row>
    <row r="2016" spans="2:2" x14ac:dyDescent="0.15">
      <c r="B2016" s="24"/>
    </row>
    <row r="2017" spans="2:2" x14ac:dyDescent="0.15">
      <c r="B2017" s="24"/>
    </row>
    <row r="2018" spans="2:2" x14ac:dyDescent="0.15">
      <c r="B2018" s="24"/>
    </row>
    <row r="2019" spans="2:2" x14ac:dyDescent="0.15">
      <c r="B2019" s="24"/>
    </row>
    <row r="2020" spans="2:2" x14ac:dyDescent="0.15">
      <c r="B2020" s="24"/>
    </row>
    <row r="2021" spans="2:2" x14ac:dyDescent="0.15">
      <c r="B2021" s="24"/>
    </row>
    <row r="2022" spans="2:2" x14ac:dyDescent="0.15">
      <c r="B2022" s="24"/>
    </row>
    <row r="2023" spans="2:2" x14ac:dyDescent="0.15">
      <c r="B2023" s="24"/>
    </row>
    <row r="2024" spans="2:2" x14ac:dyDescent="0.15">
      <c r="B2024" s="24"/>
    </row>
    <row r="2025" spans="2:2" x14ac:dyDescent="0.15">
      <c r="B2025" s="24"/>
    </row>
    <row r="2026" spans="2:2" x14ac:dyDescent="0.15">
      <c r="B2026" s="24"/>
    </row>
    <row r="2027" spans="2:2" x14ac:dyDescent="0.15">
      <c r="B2027" s="24"/>
    </row>
    <row r="2028" spans="2:2" x14ac:dyDescent="0.15">
      <c r="B2028" s="24"/>
    </row>
    <row r="2029" spans="2:2" x14ac:dyDescent="0.15">
      <c r="B2029" s="24"/>
    </row>
    <row r="2030" spans="2:2" x14ac:dyDescent="0.15">
      <c r="B2030" s="24"/>
    </row>
    <row r="2031" spans="2:2" x14ac:dyDescent="0.15">
      <c r="B2031" s="24"/>
    </row>
    <row r="2032" spans="2:2" x14ac:dyDescent="0.15">
      <c r="B2032" s="24"/>
    </row>
    <row r="2033" spans="2:2" x14ac:dyDescent="0.15">
      <c r="B2033" s="24"/>
    </row>
    <row r="2034" spans="2:2" x14ac:dyDescent="0.15">
      <c r="B2034" s="24"/>
    </row>
    <row r="2035" spans="2:2" x14ac:dyDescent="0.15">
      <c r="B2035" s="24"/>
    </row>
    <row r="2036" spans="2:2" x14ac:dyDescent="0.15">
      <c r="B2036" s="24"/>
    </row>
    <row r="2037" spans="2:2" x14ac:dyDescent="0.15">
      <c r="B2037" s="24"/>
    </row>
    <row r="2038" spans="2:2" x14ac:dyDescent="0.15">
      <c r="B2038" s="24"/>
    </row>
    <row r="2039" spans="2:2" x14ac:dyDescent="0.15">
      <c r="B2039" s="24"/>
    </row>
    <row r="2040" spans="2:2" x14ac:dyDescent="0.15">
      <c r="B2040" s="24"/>
    </row>
    <row r="2041" spans="2:2" x14ac:dyDescent="0.15">
      <c r="B2041" s="24"/>
    </row>
    <row r="2042" spans="2:2" x14ac:dyDescent="0.15">
      <c r="B2042" s="24"/>
    </row>
    <row r="2043" spans="2:2" x14ac:dyDescent="0.15">
      <c r="B2043" s="24"/>
    </row>
    <row r="2044" spans="2:2" x14ac:dyDescent="0.15">
      <c r="B2044" s="24"/>
    </row>
    <row r="2045" spans="2:2" x14ac:dyDescent="0.15">
      <c r="B2045" s="24"/>
    </row>
    <row r="2046" spans="2:2" x14ac:dyDescent="0.15">
      <c r="B2046" s="24"/>
    </row>
    <row r="2047" spans="2:2" x14ac:dyDescent="0.15">
      <c r="B2047" s="24"/>
    </row>
    <row r="2048" spans="2:2" x14ac:dyDescent="0.15">
      <c r="B2048" s="24"/>
    </row>
    <row r="2049" spans="2:2" x14ac:dyDescent="0.15">
      <c r="B2049" s="24"/>
    </row>
    <row r="2050" spans="2:2" x14ac:dyDescent="0.15">
      <c r="B2050" s="24"/>
    </row>
    <row r="2051" spans="2:2" x14ac:dyDescent="0.15">
      <c r="B2051" s="24"/>
    </row>
    <row r="2052" spans="2:2" x14ac:dyDescent="0.15">
      <c r="B2052" s="24"/>
    </row>
    <row r="2053" spans="2:2" x14ac:dyDescent="0.15">
      <c r="B2053" s="24"/>
    </row>
    <row r="2054" spans="2:2" x14ac:dyDescent="0.15">
      <c r="B2054" s="24"/>
    </row>
    <row r="2055" spans="2:2" x14ac:dyDescent="0.15">
      <c r="B2055" s="24"/>
    </row>
    <row r="2056" spans="2:2" x14ac:dyDescent="0.15">
      <c r="B2056" s="24"/>
    </row>
    <row r="2057" spans="2:2" x14ac:dyDescent="0.15">
      <c r="B2057" s="24"/>
    </row>
    <row r="2058" spans="2:2" x14ac:dyDescent="0.15">
      <c r="B2058" s="24"/>
    </row>
    <row r="2059" spans="2:2" x14ac:dyDescent="0.15">
      <c r="B2059" s="24"/>
    </row>
    <row r="2060" spans="2:2" x14ac:dyDescent="0.15">
      <c r="B2060" s="24"/>
    </row>
    <row r="2061" spans="2:2" x14ac:dyDescent="0.15">
      <c r="B2061" s="24"/>
    </row>
    <row r="2062" spans="2:2" x14ac:dyDescent="0.15">
      <c r="B2062" s="24"/>
    </row>
    <row r="2063" spans="2:2" x14ac:dyDescent="0.15">
      <c r="B2063" s="24"/>
    </row>
    <row r="2064" spans="2:2" x14ac:dyDescent="0.15">
      <c r="B2064" s="24"/>
    </row>
    <row r="2065" spans="2:2" x14ac:dyDescent="0.15">
      <c r="B2065" s="24"/>
    </row>
    <row r="2066" spans="2:2" x14ac:dyDescent="0.15">
      <c r="B2066" s="24"/>
    </row>
    <row r="2067" spans="2:2" x14ac:dyDescent="0.15">
      <c r="B2067" s="24"/>
    </row>
    <row r="2068" spans="2:2" x14ac:dyDescent="0.15">
      <c r="B2068" s="24"/>
    </row>
    <row r="2069" spans="2:2" x14ac:dyDescent="0.15">
      <c r="B2069" s="24"/>
    </row>
    <row r="2070" spans="2:2" x14ac:dyDescent="0.15">
      <c r="B2070" s="24"/>
    </row>
    <row r="2071" spans="2:2" x14ac:dyDescent="0.15">
      <c r="B2071" s="24"/>
    </row>
    <row r="2072" spans="2:2" x14ac:dyDescent="0.15">
      <c r="B2072" s="24"/>
    </row>
    <row r="2073" spans="2:2" x14ac:dyDescent="0.15">
      <c r="B2073" s="24"/>
    </row>
    <row r="2074" spans="2:2" x14ac:dyDescent="0.15">
      <c r="B2074" s="24"/>
    </row>
    <row r="2075" spans="2:2" x14ac:dyDescent="0.15">
      <c r="B2075" s="24"/>
    </row>
    <row r="2076" spans="2:2" x14ac:dyDescent="0.15">
      <c r="B2076" s="24"/>
    </row>
    <row r="2077" spans="2:2" x14ac:dyDescent="0.15">
      <c r="B2077" s="24"/>
    </row>
    <row r="2078" spans="2:2" x14ac:dyDescent="0.15">
      <c r="B2078" s="24"/>
    </row>
    <row r="2079" spans="2:2" x14ac:dyDescent="0.15">
      <c r="B2079" s="24"/>
    </row>
    <row r="2080" spans="2:2" x14ac:dyDescent="0.15">
      <c r="B2080" s="24"/>
    </row>
    <row r="2081" spans="2:2" x14ac:dyDescent="0.15">
      <c r="B2081" s="24"/>
    </row>
    <row r="2082" spans="2:2" x14ac:dyDescent="0.15">
      <c r="B2082" s="24"/>
    </row>
    <row r="2083" spans="2:2" x14ac:dyDescent="0.15">
      <c r="B2083" s="24"/>
    </row>
    <row r="2084" spans="2:2" x14ac:dyDescent="0.15">
      <c r="B2084" s="24"/>
    </row>
    <row r="2085" spans="2:2" x14ac:dyDescent="0.15">
      <c r="B2085" s="24"/>
    </row>
    <row r="2086" spans="2:2" x14ac:dyDescent="0.15">
      <c r="B2086" s="24"/>
    </row>
    <row r="2087" spans="2:2" x14ac:dyDescent="0.15">
      <c r="B2087" s="24"/>
    </row>
    <row r="2088" spans="2:2" x14ac:dyDescent="0.15">
      <c r="B2088" s="24"/>
    </row>
    <row r="2089" spans="2:2" x14ac:dyDescent="0.15">
      <c r="B2089" s="24"/>
    </row>
    <row r="2090" spans="2:2" x14ac:dyDescent="0.15">
      <c r="B2090" s="24"/>
    </row>
    <row r="2091" spans="2:2" x14ac:dyDescent="0.15">
      <c r="B2091" s="24"/>
    </row>
    <row r="2092" spans="2:2" x14ac:dyDescent="0.15">
      <c r="B2092" s="24"/>
    </row>
    <row r="2093" spans="2:2" x14ac:dyDescent="0.15">
      <c r="B2093" s="24"/>
    </row>
    <row r="2094" spans="2:2" x14ac:dyDescent="0.15">
      <c r="B2094" s="24"/>
    </row>
    <row r="2095" spans="2:2" x14ac:dyDescent="0.15">
      <c r="B2095" s="24"/>
    </row>
    <row r="2096" spans="2:2" x14ac:dyDescent="0.15">
      <c r="B2096" s="24"/>
    </row>
    <row r="2097" spans="2:2" x14ac:dyDescent="0.15">
      <c r="B2097" s="24"/>
    </row>
    <row r="2098" spans="2:2" x14ac:dyDescent="0.15">
      <c r="B2098" s="24"/>
    </row>
    <row r="2099" spans="2:2" x14ac:dyDescent="0.15">
      <c r="B2099" s="24"/>
    </row>
    <row r="2100" spans="2:2" x14ac:dyDescent="0.15">
      <c r="B2100" s="24"/>
    </row>
    <row r="2101" spans="2:2" x14ac:dyDescent="0.15">
      <c r="B2101" s="24"/>
    </row>
    <row r="2102" spans="2:2" x14ac:dyDescent="0.15">
      <c r="B2102" s="24"/>
    </row>
    <row r="2103" spans="2:2" x14ac:dyDescent="0.15">
      <c r="B2103" s="24"/>
    </row>
    <row r="2104" spans="2:2" x14ac:dyDescent="0.15">
      <c r="B2104" s="24"/>
    </row>
    <row r="2105" spans="2:2" x14ac:dyDescent="0.15">
      <c r="B2105" s="24"/>
    </row>
    <row r="2106" spans="2:2" x14ac:dyDescent="0.15">
      <c r="B2106" s="24"/>
    </row>
    <row r="2107" spans="2:2" x14ac:dyDescent="0.15">
      <c r="B2107" s="24"/>
    </row>
    <row r="2108" spans="2:2" x14ac:dyDescent="0.15">
      <c r="B2108" s="24"/>
    </row>
    <row r="2109" spans="2:2" x14ac:dyDescent="0.15">
      <c r="B2109" s="24"/>
    </row>
    <row r="2110" spans="2:2" x14ac:dyDescent="0.15">
      <c r="B2110" s="24"/>
    </row>
    <row r="2111" spans="2:2" x14ac:dyDescent="0.15">
      <c r="B2111" s="24"/>
    </row>
    <row r="2112" spans="2:2" x14ac:dyDescent="0.15">
      <c r="B2112" s="24"/>
    </row>
    <row r="2113" spans="2:2" x14ac:dyDescent="0.15">
      <c r="B2113" s="24"/>
    </row>
    <row r="2114" spans="2:2" x14ac:dyDescent="0.15">
      <c r="B2114" s="24"/>
    </row>
    <row r="2115" spans="2:2" x14ac:dyDescent="0.15">
      <c r="B2115" s="24"/>
    </row>
    <row r="2116" spans="2:2" x14ac:dyDescent="0.15">
      <c r="B2116" s="24"/>
    </row>
    <row r="2117" spans="2:2" x14ac:dyDescent="0.15">
      <c r="B2117" s="24"/>
    </row>
    <row r="2118" spans="2:2" x14ac:dyDescent="0.15">
      <c r="B2118" s="24"/>
    </row>
    <row r="2119" spans="2:2" x14ac:dyDescent="0.15">
      <c r="B2119" s="24"/>
    </row>
    <row r="2120" spans="2:2" x14ac:dyDescent="0.15">
      <c r="B2120" s="24"/>
    </row>
    <row r="2121" spans="2:2" x14ac:dyDescent="0.15">
      <c r="B2121" s="24"/>
    </row>
    <row r="2122" spans="2:2" x14ac:dyDescent="0.15">
      <c r="B2122" s="24"/>
    </row>
    <row r="2123" spans="2:2" x14ac:dyDescent="0.15">
      <c r="B2123" s="24"/>
    </row>
    <row r="2124" spans="2:2" x14ac:dyDescent="0.15">
      <c r="B2124" s="24"/>
    </row>
    <row r="2125" spans="2:2" x14ac:dyDescent="0.15">
      <c r="B2125" s="24"/>
    </row>
    <row r="2126" spans="2:2" x14ac:dyDescent="0.15">
      <c r="B2126" s="24"/>
    </row>
    <row r="2127" spans="2:2" x14ac:dyDescent="0.15">
      <c r="B2127" s="24"/>
    </row>
    <row r="2128" spans="2:2" x14ac:dyDescent="0.15">
      <c r="B2128" s="24"/>
    </row>
    <row r="2129" spans="2:2" x14ac:dyDescent="0.15">
      <c r="B2129" s="24"/>
    </row>
    <row r="2130" spans="2:2" x14ac:dyDescent="0.15">
      <c r="B2130" s="24"/>
    </row>
    <row r="2131" spans="2:2" x14ac:dyDescent="0.15">
      <c r="B2131" s="24"/>
    </row>
    <row r="2132" spans="2:2" x14ac:dyDescent="0.15">
      <c r="B2132" s="24"/>
    </row>
    <row r="2133" spans="2:2" x14ac:dyDescent="0.15">
      <c r="B2133" s="24"/>
    </row>
    <row r="2134" spans="2:2" x14ac:dyDescent="0.15">
      <c r="B2134" s="24"/>
    </row>
    <row r="2135" spans="2:2" x14ac:dyDescent="0.15">
      <c r="B2135" s="24"/>
    </row>
    <row r="2136" spans="2:2" x14ac:dyDescent="0.15">
      <c r="B2136" s="24"/>
    </row>
    <row r="2137" spans="2:2" x14ac:dyDescent="0.15">
      <c r="B2137" s="24"/>
    </row>
    <row r="2138" spans="2:2" x14ac:dyDescent="0.15">
      <c r="B2138" s="24"/>
    </row>
    <row r="2139" spans="2:2" x14ac:dyDescent="0.15">
      <c r="B2139" s="24"/>
    </row>
    <row r="2140" spans="2:2" x14ac:dyDescent="0.15">
      <c r="B2140" s="24"/>
    </row>
    <row r="2141" spans="2:2" x14ac:dyDescent="0.15">
      <c r="B2141" s="24"/>
    </row>
    <row r="2142" spans="2:2" x14ac:dyDescent="0.15">
      <c r="B2142" s="24"/>
    </row>
    <row r="2143" spans="2:2" x14ac:dyDescent="0.15">
      <c r="B2143" s="24"/>
    </row>
    <row r="2144" spans="2:2" x14ac:dyDescent="0.15">
      <c r="B2144" s="24"/>
    </row>
    <row r="2145" spans="2:2" x14ac:dyDescent="0.15">
      <c r="B2145" s="24"/>
    </row>
    <row r="2146" spans="2:2" x14ac:dyDescent="0.15">
      <c r="B2146" s="24"/>
    </row>
    <row r="2147" spans="2:2" x14ac:dyDescent="0.15">
      <c r="B2147" s="24"/>
    </row>
    <row r="2148" spans="2:2" x14ac:dyDescent="0.15">
      <c r="B2148" s="24"/>
    </row>
    <row r="2149" spans="2:2" x14ac:dyDescent="0.15">
      <c r="B2149" s="24"/>
    </row>
    <row r="2150" spans="2:2" x14ac:dyDescent="0.15">
      <c r="B2150" s="24"/>
    </row>
    <row r="2151" spans="2:2" x14ac:dyDescent="0.15">
      <c r="B2151" s="24"/>
    </row>
    <row r="2152" spans="2:2" x14ac:dyDescent="0.15">
      <c r="B2152" s="24"/>
    </row>
    <row r="2153" spans="2:2" x14ac:dyDescent="0.15">
      <c r="B2153" s="24"/>
    </row>
    <row r="2154" spans="2:2" x14ac:dyDescent="0.15">
      <c r="B2154" s="24"/>
    </row>
    <row r="2155" spans="2:2" x14ac:dyDescent="0.15">
      <c r="B2155" s="24"/>
    </row>
    <row r="2156" spans="2:2" x14ac:dyDescent="0.15">
      <c r="B2156" s="24"/>
    </row>
    <row r="2157" spans="2:2" x14ac:dyDescent="0.15">
      <c r="B2157" s="24"/>
    </row>
    <row r="2158" spans="2:2" x14ac:dyDescent="0.15">
      <c r="B2158" s="24"/>
    </row>
    <row r="2159" spans="2:2" x14ac:dyDescent="0.15">
      <c r="B2159" s="24"/>
    </row>
    <row r="2160" spans="2:2" x14ac:dyDescent="0.15">
      <c r="B2160" s="24"/>
    </row>
    <row r="2161" spans="2:2" x14ac:dyDescent="0.15">
      <c r="B2161" s="24"/>
    </row>
    <row r="2162" spans="2:2" x14ac:dyDescent="0.15">
      <c r="B2162" s="24"/>
    </row>
    <row r="2163" spans="2:2" x14ac:dyDescent="0.15">
      <c r="B2163" s="24"/>
    </row>
    <row r="2164" spans="2:2" x14ac:dyDescent="0.15">
      <c r="B2164" s="24"/>
    </row>
    <row r="2165" spans="2:2" x14ac:dyDescent="0.15">
      <c r="B2165" s="24"/>
    </row>
    <row r="2166" spans="2:2" x14ac:dyDescent="0.15">
      <c r="B2166" s="24"/>
    </row>
    <row r="2167" spans="2:2" x14ac:dyDescent="0.15">
      <c r="B2167" s="24"/>
    </row>
    <row r="2168" spans="2:2" x14ac:dyDescent="0.15">
      <c r="B2168" s="24"/>
    </row>
    <row r="2169" spans="2:2" x14ac:dyDescent="0.15">
      <c r="B2169" s="24"/>
    </row>
    <row r="2170" spans="2:2" x14ac:dyDescent="0.15">
      <c r="B2170" s="24"/>
    </row>
    <row r="2171" spans="2:2" x14ac:dyDescent="0.15">
      <c r="B2171" s="24"/>
    </row>
    <row r="2172" spans="2:2" x14ac:dyDescent="0.15">
      <c r="B2172" s="24"/>
    </row>
    <row r="2173" spans="2:2" x14ac:dyDescent="0.15">
      <c r="B2173" s="24"/>
    </row>
    <row r="2174" spans="2:2" x14ac:dyDescent="0.15">
      <c r="B2174" s="24"/>
    </row>
    <row r="2175" spans="2:2" x14ac:dyDescent="0.15">
      <c r="B2175" s="24"/>
    </row>
    <row r="2176" spans="2:2" x14ac:dyDescent="0.15">
      <c r="B2176" s="24"/>
    </row>
    <row r="2177" spans="2:2" x14ac:dyDescent="0.15">
      <c r="B2177" s="24"/>
    </row>
    <row r="2178" spans="2:2" x14ac:dyDescent="0.15">
      <c r="B2178" s="24"/>
    </row>
    <row r="2179" spans="2:2" x14ac:dyDescent="0.15">
      <c r="B2179" s="24"/>
    </row>
    <row r="2180" spans="2:2" x14ac:dyDescent="0.15">
      <c r="B2180" s="24"/>
    </row>
    <row r="2181" spans="2:2" x14ac:dyDescent="0.15">
      <c r="B2181" s="24"/>
    </row>
    <row r="2182" spans="2:2" x14ac:dyDescent="0.15">
      <c r="B2182" s="24"/>
    </row>
    <row r="2183" spans="2:2" x14ac:dyDescent="0.15">
      <c r="B2183" s="24"/>
    </row>
    <row r="2184" spans="2:2" x14ac:dyDescent="0.15">
      <c r="B2184" s="24"/>
    </row>
    <row r="2185" spans="2:2" x14ac:dyDescent="0.15">
      <c r="B2185" s="24"/>
    </row>
    <row r="2186" spans="2:2" x14ac:dyDescent="0.15">
      <c r="B2186" s="24"/>
    </row>
    <row r="2187" spans="2:2" x14ac:dyDescent="0.15">
      <c r="B2187" s="24"/>
    </row>
    <row r="2188" spans="2:2" x14ac:dyDescent="0.15">
      <c r="B2188" s="24"/>
    </row>
    <row r="2189" spans="2:2" x14ac:dyDescent="0.15">
      <c r="B2189" s="24"/>
    </row>
    <row r="2190" spans="2:2" x14ac:dyDescent="0.15">
      <c r="B2190" s="24"/>
    </row>
    <row r="2191" spans="2:2" x14ac:dyDescent="0.15">
      <c r="B2191" s="24"/>
    </row>
    <row r="2192" spans="2:2" x14ac:dyDescent="0.15">
      <c r="B2192" s="24"/>
    </row>
    <row r="2193" spans="2:2" x14ac:dyDescent="0.15">
      <c r="B2193" s="24"/>
    </row>
    <row r="2194" spans="2:2" x14ac:dyDescent="0.15">
      <c r="B2194" s="24"/>
    </row>
    <row r="2195" spans="2:2" x14ac:dyDescent="0.15">
      <c r="B2195" s="24"/>
    </row>
    <row r="2196" spans="2:2" x14ac:dyDescent="0.15">
      <c r="B2196" s="24"/>
    </row>
    <row r="2197" spans="2:2" x14ac:dyDescent="0.15">
      <c r="B2197" s="24"/>
    </row>
    <row r="2198" spans="2:2" x14ac:dyDescent="0.15">
      <c r="B2198" s="24"/>
    </row>
    <row r="2199" spans="2:2" x14ac:dyDescent="0.15">
      <c r="B2199" s="24"/>
    </row>
    <row r="2200" spans="2:2" x14ac:dyDescent="0.15">
      <c r="B2200" s="24"/>
    </row>
    <row r="2201" spans="2:2" x14ac:dyDescent="0.15">
      <c r="B2201" s="24"/>
    </row>
    <row r="2202" spans="2:2" x14ac:dyDescent="0.15">
      <c r="B2202" s="24"/>
    </row>
    <row r="2203" spans="2:2" x14ac:dyDescent="0.15">
      <c r="B2203" s="24"/>
    </row>
    <row r="2204" spans="2:2" x14ac:dyDescent="0.15">
      <c r="B2204" s="24"/>
    </row>
    <row r="2205" spans="2:2" x14ac:dyDescent="0.15">
      <c r="B2205" s="24"/>
    </row>
    <row r="2206" spans="2:2" x14ac:dyDescent="0.15">
      <c r="B2206" s="24"/>
    </row>
    <row r="2207" spans="2:2" x14ac:dyDescent="0.15">
      <c r="B2207" s="24"/>
    </row>
    <row r="2208" spans="2:2" x14ac:dyDescent="0.15">
      <c r="B2208" s="24"/>
    </row>
    <row r="2209" spans="2:2" x14ac:dyDescent="0.15">
      <c r="B2209" s="24"/>
    </row>
    <row r="2210" spans="2:2" x14ac:dyDescent="0.15">
      <c r="B2210" s="24"/>
    </row>
    <row r="2211" spans="2:2" x14ac:dyDescent="0.15">
      <c r="B2211" s="24"/>
    </row>
    <row r="2212" spans="2:2" x14ac:dyDescent="0.15">
      <c r="B2212" s="24"/>
    </row>
    <row r="2213" spans="2:2" x14ac:dyDescent="0.15">
      <c r="B2213" s="24"/>
    </row>
    <row r="2214" spans="2:2" x14ac:dyDescent="0.15">
      <c r="B2214" s="24"/>
    </row>
    <row r="2215" spans="2:2" x14ac:dyDescent="0.15">
      <c r="B2215" s="24"/>
    </row>
    <row r="2216" spans="2:2" x14ac:dyDescent="0.15">
      <c r="B2216" s="24"/>
    </row>
    <row r="2217" spans="2:2" x14ac:dyDescent="0.15">
      <c r="B2217" s="24"/>
    </row>
    <row r="2218" spans="2:2" x14ac:dyDescent="0.15">
      <c r="B2218" s="24"/>
    </row>
    <row r="2219" spans="2:2" x14ac:dyDescent="0.15">
      <c r="B2219" s="24"/>
    </row>
    <row r="2220" spans="2:2" x14ac:dyDescent="0.15">
      <c r="B2220" s="24"/>
    </row>
    <row r="2221" spans="2:2" x14ac:dyDescent="0.15">
      <c r="B2221" s="24"/>
    </row>
    <row r="2222" spans="2:2" x14ac:dyDescent="0.15">
      <c r="B2222" s="24"/>
    </row>
    <row r="2223" spans="2:2" x14ac:dyDescent="0.15">
      <c r="B2223" s="24"/>
    </row>
    <row r="2224" spans="2:2" x14ac:dyDescent="0.15">
      <c r="B2224" s="24"/>
    </row>
    <row r="2225" spans="2:2" x14ac:dyDescent="0.15">
      <c r="B2225" s="24"/>
    </row>
    <row r="2226" spans="2:2" x14ac:dyDescent="0.15">
      <c r="B2226" s="24"/>
    </row>
    <row r="2227" spans="2:2" x14ac:dyDescent="0.15">
      <c r="B2227" s="24"/>
    </row>
    <row r="2228" spans="2:2" x14ac:dyDescent="0.15">
      <c r="B2228" s="24"/>
    </row>
    <row r="2229" spans="2:2" x14ac:dyDescent="0.15">
      <c r="B2229" s="24"/>
    </row>
    <row r="2230" spans="2:2" x14ac:dyDescent="0.15">
      <c r="B2230" s="24"/>
    </row>
    <row r="2231" spans="2:2" x14ac:dyDescent="0.15">
      <c r="B2231" s="24"/>
    </row>
    <row r="2232" spans="2:2" x14ac:dyDescent="0.15">
      <c r="B2232" s="24"/>
    </row>
    <row r="2233" spans="2:2" x14ac:dyDescent="0.15">
      <c r="B2233" s="24"/>
    </row>
    <row r="2234" spans="2:2" x14ac:dyDescent="0.15">
      <c r="B2234" s="24"/>
    </row>
    <row r="2235" spans="2:2" x14ac:dyDescent="0.15">
      <c r="B2235" s="24"/>
    </row>
    <row r="2236" spans="2:2" x14ac:dyDescent="0.15">
      <c r="B2236" s="24"/>
    </row>
    <row r="2237" spans="2:2" x14ac:dyDescent="0.15">
      <c r="B2237" s="24"/>
    </row>
    <row r="2238" spans="2:2" x14ac:dyDescent="0.15">
      <c r="B2238" s="24"/>
    </row>
    <row r="2239" spans="2:2" x14ac:dyDescent="0.15">
      <c r="B2239" s="24"/>
    </row>
    <row r="2240" spans="2:2" x14ac:dyDescent="0.15">
      <c r="B2240" s="24"/>
    </row>
    <row r="2241" spans="2:2" x14ac:dyDescent="0.15">
      <c r="B2241" s="24"/>
    </row>
    <row r="2242" spans="2:2" x14ac:dyDescent="0.15">
      <c r="B2242" s="24"/>
    </row>
    <row r="2243" spans="2:2" x14ac:dyDescent="0.15">
      <c r="B2243" s="24"/>
    </row>
    <row r="2244" spans="2:2" x14ac:dyDescent="0.15">
      <c r="B2244" s="24"/>
    </row>
    <row r="2245" spans="2:2" x14ac:dyDescent="0.15">
      <c r="B2245" s="24"/>
    </row>
    <row r="2246" spans="2:2" x14ac:dyDescent="0.15">
      <c r="B2246" s="24"/>
    </row>
    <row r="2247" spans="2:2" x14ac:dyDescent="0.15">
      <c r="B2247" s="24"/>
    </row>
    <row r="2248" spans="2:2" x14ac:dyDescent="0.15">
      <c r="B2248" s="24"/>
    </row>
    <row r="2249" spans="2:2" x14ac:dyDescent="0.15">
      <c r="B2249" s="24"/>
    </row>
    <row r="2250" spans="2:2" x14ac:dyDescent="0.15">
      <c r="B2250" s="24"/>
    </row>
    <row r="2251" spans="2:2" x14ac:dyDescent="0.15">
      <c r="B2251" s="24"/>
    </row>
    <row r="2252" spans="2:2" x14ac:dyDescent="0.15">
      <c r="B2252" s="24"/>
    </row>
    <row r="2253" spans="2:2" x14ac:dyDescent="0.15">
      <c r="B2253" s="24"/>
    </row>
    <row r="2254" spans="2:2" x14ac:dyDescent="0.15">
      <c r="B2254" s="24"/>
    </row>
    <row r="2255" spans="2:2" x14ac:dyDescent="0.15">
      <c r="B2255" s="24"/>
    </row>
    <row r="2256" spans="2:2" x14ac:dyDescent="0.15">
      <c r="B2256" s="24"/>
    </row>
    <row r="2257" spans="2:2" x14ac:dyDescent="0.15">
      <c r="B2257" s="24"/>
    </row>
    <row r="2258" spans="2:2" x14ac:dyDescent="0.15">
      <c r="B2258" s="24"/>
    </row>
    <row r="2259" spans="2:2" x14ac:dyDescent="0.15">
      <c r="B2259" s="24"/>
    </row>
    <row r="2260" spans="2:2" x14ac:dyDescent="0.15">
      <c r="B2260" s="24"/>
    </row>
    <row r="2261" spans="2:2" x14ac:dyDescent="0.15">
      <c r="B2261" s="24"/>
    </row>
    <row r="2262" spans="2:2" x14ac:dyDescent="0.15">
      <c r="B2262" s="24"/>
    </row>
    <row r="2263" spans="2:2" x14ac:dyDescent="0.15">
      <c r="B2263" s="24"/>
    </row>
    <row r="2264" spans="2:2" x14ac:dyDescent="0.15">
      <c r="B2264" s="24"/>
    </row>
    <row r="2265" spans="2:2" x14ac:dyDescent="0.15">
      <c r="B2265" s="24"/>
    </row>
    <row r="2266" spans="2:2" x14ac:dyDescent="0.15">
      <c r="B2266" s="24"/>
    </row>
    <row r="2267" spans="2:2" x14ac:dyDescent="0.15">
      <c r="B2267" s="24"/>
    </row>
    <row r="2268" spans="2:2" x14ac:dyDescent="0.15">
      <c r="B2268" s="24"/>
    </row>
    <row r="2269" spans="2:2" x14ac:dyDescent="0.15">
      <c r="B2269" s="24"/>
    </row>
    <row r="2270" spans="2:2" x14ac:dyDescent="0.15">
      <c r="B2270" s="24"/>
    </row>
    <row r="2271" spans="2:2" x14ac:dyDescent="0.15">
      <c r="B2271" s="24"/>
    </row>
    <row r="2272" spans="2:2" x14ac:dyDescent="0.15">
      <c r="B2272" s="24"/>
    </row>
    <row r="2273" spans="2:2" x14ac:dyDescent="0.15">
      <c r="B2273" s="24"/>
    </row>
    <row r="2274" spans="2:2" x14ac:dyDescent="0.15">
      <c r="B2274" s="24"/>
    </row>
    <row r="2275" spans="2:2" x14ac:dyDescent="0.15">
      <c r="B2275" s="24"/>
    </row>
    <row r="2276" spans="2:2" x14ac:dyDescent="0.15">
      <c r="B2276" s="24"/>
    </row>
    <row r="2277" spans="2:2" x14ac:dyDescent="0.15">
      <c r="B2277" s="24"/>
    </row>
    <row r="2278" spans="2:2" x14ac:dyDescent="0.15">
      <c r="B2278" s="24"/>
    </row>
    <row r="2279" spans="2:2" x14ac:dyDescent="0.15">
      <c r="B2279" s="24"/>
    </row>
    <row r="2280" spans="2:2" x14ac:dyDescent="0.15">
      <c r="B2280" s="24"/>
    </row>
    <row r="2281" spans="2:2" x14ac:dyDescent="0.15">
      <c r="B2281" s="24"/>
    </row>
    <row r="2282" spans="2:2" x14ac:dyDescent="0.15">
      <c r="B2282" s="24"/>
    </row>
    <row r="2283" spans="2:2" x14ac:dyDescent="0.15">
      <c r="B2283" s="24"/>
    </row>
    <row r="2284" spans="2:2" x14ac:dyDescent="0.15">
      <c r="B2284" s="24"/>
    </row>
    <row r="2285" spans="2:2" x14ac:dyDescent="0.15">
      <c r="B2285" s="24"/>
    </row>
    <row r="2286" spans="2:2" x14ac:dyDescent="0.15">
      <c r="B2286" s="24"/>
    </row>
    <row r="2287" spans="2:2" x14ac:dyDescent="0.15">
      <c r="B2287" s="24"/>
    </row>
    <row r="2288" spans="2:2" x14ac:dyDescent="0.15">
      <c r="B2288" s="24"/>
    </row>
    <row r="2289" spans="2:2" x14ac:dyDescent="0.15">
      <c r="B2289" s="24"/>
    </row>
    <row r="2290" spans="2:2" x14ac:dyDescent="0.15">
      <c r="B2290" s="24"/>
    </row>
    <row r="2291" spans="2:2" x14ac:dyDescent="0.15">
      <c r="B2291" s="24"/>
    </row>
    <row r="2292" spans="2:2" x14ac:dyDescent="0.15">
      <c r="B2292" s="24"/>
    </row>
    <row r="2293" spans="2:2" x14ac:dyDescent="0.15">
      <c r="B2293" s="24"/>
    </row>
    <row r="2294" spans="2:2" x14ac:dyDescent="0.15">
      <c r="B2294" s="24"/>
    </row>
    <row r="2295" spans="2:2" x14ac:dyDescent="0.15">
      <c r="B2295" s="24"/>
    </row>
    <row r="2296" spans="2:2" x14ac:dyDescent="0.15">
      <c r="B2296" s="24"/>
    </row>
    <row r="2297" spans="2:2" x14ac:dyDescent="0.15">
      <c r="B2297" s="24"/>
    </row>
    <row r="2298" spans="2:2" x14ac:dyDescent="0.15">
      <c r="B2298" s="24"/>
    </row>
    <row r="2299" spans="2:2" x14ac:dyDescent="0.15">
      <c r="B2299" s="24"/>
    </row>
    <row r="2300" spans="2:2" x14ac:dyDescent="0.15">
      <c r="B2300" s="24"/>
    </row>
    <row r="2301" spans="2:2" x14ac:dyDescent="0.15">
      <c r="B2301" s="24"/>
    </row>
    <row r="2302" spans="2:2" x14ac:dyDescent="0.15">
      <c r="B2302" s="24"/>
    </row>
    <row r="2303" spans="2:2" x14ac:dyDescent="0.15">
      <c r="B2303" s="24"/>
    </row>
    <row r="2304" spans="2:2" x14ac:dyDescent="0.15">
      <c r="B2304" s="24"/>
    </row>
    <row r="2305" spans="2:2" x14ac:dyDescent="0.15">
      <c r="B2305" s="24"/>
    </row>
    <row r="2306" spans="2:2" x14ac:dyDescent="0.15">
      <c r="B2306" s="24"/>
    </row>
    <row r="2307" spans="2:2" x14ac:dyDescent="0.15">
      <c r="B2307" s="24"/>
    </row>
    <row r="2308" spans="2:2" x14ac:dyDescent="0.15">
      <c r="B2308" s="24"/>
    </row>
    <row r="2309" spans="2:2" x14ac:dyDescent="0.15">
      <c r="B2309" s="24"/>
    </row>
    <row r="2310" spans="2:2" x14ac:dyDescent="0.15">
      <c r="B2310" s="24"/>
    </row>
    <row r="2311" spans="2:2" x14ac:dyDescent="0.15">
      <c r="B2311" s="24"/>
    </row>
    <row r="2312" spans="2:2" x14ac:dyDescent="0.15">
      <c r="B2312" s="24"/>
    </row>
    <row r="2313" spans="2:2" x14ac:dyDescent="0.15">
      <c r="B2313" s="24"/>
    </row>
    <row r="2314" spans="2:2" x14ac:dyDescent="0.15">
      <c r="B2314" s="24"/>
    </row>
    <row r="2315" spans="2:2" x14ac:dyDescent="0.15">
      <c r="B2315" s="24"/>
    </row>
    <row r="2316" spans="2:2" x14ac:dyDescent="0.15">
      <c r="B2316" s="24"/>
    </row>
    <row r="2317" spans="2:2" x14ac:dyDescent="0.15">
      <c r="B2317" s="24"/>
    </row>
    <row r="2318" spans="2:2" x14ac:dyDescent="0.15">
      <c r="B2318" s="24"/>
    </row>
    <row r="2319" spans="2:2" x14ac:dyDescent="0.15">
      <c r="B2319" s="24"/>
    </row>
    <row r="2320" spans="2:2" x14ac:dyDescent="0.15">
      <c r="B2320" s="24"/>
    </row>
    <row r="2321" spans="2:2" x14ac:dyDescent="0.15">
      <c r="B2321" s="24"/>
    </row>
    <row r="2322" spans="2:2" x14ac:dyDescent="0.15">
      <c r="B2322" s="24"/>
    </row>
    <row r="2323" spans="2:2" x14ac:dyDescent="0.15">
      <c r="B2323" s="24"/>
    </row>
    <row r="2324" spans="2:2" x14ac:dyDescent="0.15">
      <c r="B2324" s="24"/>
    </row>
    <row r="2325" spans="2:2" x14ac:dyDescent="0.15">
      <c r="B2325" s="24"/>
    </row>
    <row r="2326" spans="2:2" x14ac:dyDescent="0.15">
      <c r="B2326" s="24"/>
    </row>
    <row r="2327" spans="2:2" x14ac:dyDescent="0.15">
      <c r="B2327" s="24"/>
    </row>
    <row r="2328" spans="2:2" x14ac:dyDescent="0.15">
      <c r="B2328" s="24"/>
    </row>
    <row r="2329" spans="2:2" x14ac:dyDescent="0.15">
      <c r="B2329" s="24"/>
    </row>
    <row r="2330" spans="2:2" x14ac:dyDescent="0.15">
      <c r="B2330" s="24"/>
    </row>
    <row r="2331" spans="2:2" x14ac:dyDescent="0.15">
      <c r="B2331" s="24"/>
    </row>
    <row r="2332" spans="2:2" x14ac:dyDescent="0.15">
      <c r="B2332" s="24"/>
    </row>
    <row r="2333" spans="2:2" x14ac:dyDescent="0.15">
      <c r="B2333" s="24"/>
    </row>
    <row r="2334" spans="2:2" x14ac:dyDescent="0.15">
      <c r="B2334" s="24"/>
    </row>
    <row r="2335" spans="2:2" x14ac:dyDescent="0.15">
      <c r="B2335" s="24"/>
    </row>
    <row r="2336" spans="2:2" x14ac:dyDescent="0.15">
      <c r="B2336" s="24"/>
    </row>
    <row r="2337" spans="2:2" x14ac:dyDescent="0.15">
      <c r="B2337" s="24"/>
    </row>
    <row r="2338" spans="2:2" x14ac:dyDescent="0.15">
      <c r="B2338" s="24"/>
    </row>
    <row r="2339" spans="2:2" x14ac:dyDescent="0.15">
      <c r="B2339" s="24"/>
    </row>
    <row r="2340" spans="2:2" x14ac:dyDescent="0.15">
      <c r="B2340" s="24"/>
    </row>
    <row r="2341" spans="2:2" x14ac:dyDescent="0.15">
      <c r="B2341" s="24"/>
    </row>
    <row r="2342" spans="2:2" x14ac:dyDescent="0.15">
      <c r="B2342" s="24"/>
    </row>
    <row r="2343" spans="2:2" x14ac:dyDescent="0.15">
      <c r="B2343" s="24"/>
    </row>
    <row r="2344" spans="2:2" x14ac:dyDescent="0.15">
      <c r="B2344" s="24"/>
    </row>
    <row r="2345" spans="2:2" x14ac:dyDescent="0.15">
      <c r="B2345" s="24"/>
    </row>
    <row r="2346" spans="2:2" x14ac:dyDescent="0.15">
      <c r="B2346" s="24"/>
    </row>
    <row r="2347" spans="2:2" x14ac:dyDescent="0.15">
      <c r="B2347" s="24"/>
    </row>
    <row r="2348" spans="2:2" x14ac:dyDescent="0.15">
      <c r="B2348" s="24"/>
    </row>
    <row r="2349" spans="2:2" x14ac:dyDescent="0.15">
      <c r="B2349" s="24"/>
    </row>
    <row r="2350" spans="2:2" x14ac:dyDescent="0.15">
      <c r="B2350" s="24"/>
    </row>
    <row r="2351" spans="2:2" x14ac:dyDescent="0.15">
      <c r="B2351" s="24"/>
    </row>
    <row r="2352" spans="2:2" x14ac:dyDescent="0.15">
      <c r="B2352" s="24"/>
    </row>
    <row r="2353" spans="2:2" x14ac:dyDescent="0.15">
      <c r="B2353" s="24"/>
    </row>
    <row r="2354" spans="2:2" x14ac:dyDescent="0.15">
      <c r="B2354" s="24"/>
    </row>
    <row r="2355" spans="2:2" x14ac:dyDescent="0.15">
      <c r="B2355" s="24"/>
    </row>
    <row r="2356" spans="2:2" x14ac:dyDescent="0.15">
      <c r="B2356" s="24"/>
    </row>
    <row r="2357" spans="2:2" x14ac:dyDescent="0.15">
      <c r="B2357" s="24"/>
    </row>
    <row r="2358" spans="2:2" x14ac:dyDescent="0.15">
      <c r="B2358" s="24"/>
    </row>
    <row r="2359" spans="2:2" x14ac:dyDescent="0.15">
      <c r="B2359" s="24"/>
    </row>
    <row r="2360" spans="2:2" x14ac:dyDescent="0.15">
      <c r="B2360" s="24"/>
    </row>
    <row r="2361" spans="2:2" x14ac:dyDescent="0.15">
      <c r="B2361" s="24"/>
    </row>
    <row r="2362" spans="2:2" x14ac:dyDescent="0.15">
      <c r="B2362" s="24"/>
    </row>
    <row r="2363" spans="2:2" x14ac:dyDescent="0.15">
      <c r="B2363" s="24"/>
    </row>
    <row r="2364" spans="2:2" x14ac:dyDescent="0.15">
      <c r="B2364" s="24"/>
    </row>
    <row r="2365" spans="2:2" x14ac:dyDescent="0.15">
      <c r="B2365" s="24"/>
    </row>
    <row r="2366" spans="2:2" x14ac:dyDescent="0.15">
      <c r="B2366" s="24"/>
    </row>
    <row r="2367" spans="2:2" x14ac:dyDescent="0.15">
      <c r="B2367" s="24"/>
    </row>
    <row r="2368" spans="2:2" x14ac:dyDescent="0.15">
      <c r="B2368" s="24"/>
    </row>
    <row r="2369" spans="2:2" x14ac:dyDescent="0.15">
      <c r="B2369" s="24"/>
    </row>
    <row r="2370" spans="2:2" x14ac:dyDescent="0.15">
      <c r="B2370" s="24"/>
    </row>
    <row r="2371" spans="2:2" x14ac:dyDescent="0.15">
      <c r="B2371" s="24"/>
    </row>
    <row r="2372" spans="2:2" x14ac:dyDescent="0.15">
      <c r="B2372" s="24"/>
    </row>
    <row r="2373" spans="2:2" x14ac:dyDescent="0.15">
      <c r="B2373" s="24"/>
    </row>
    <row r="2374" spans="2:2" x14ac:dyDescent="0.15">
      <c r="B2374" s="24"/>
    </row>
    <row r="2375" spans="2:2" x14ac:dyDescent="0.15">
      <c r="B2375" s="24"/>
    </row>
    <row r="2376" spans="2:2" x14ac:dyDescent="0.15">
      <c r="B2376" s="24"/>
    </row>
    <row r="2377" spans="2:2" x14ac:dyDescent="0.15">
      <c r="B2377" s="24"/>
    </row>
    <row r="2378" spans="2:2" x14ac:dyDescent="0.15">
      <c r="B2378" s="24"/>
    </row>
    <row r="2379" spans="2:2" x14ac:dyDescent="0.15">
      <c r="B2379" s="24"/>
    </row>
    <row r="2380" spans="2:2" x14ac:dyDescent="0.15">
      <c r="B2380" s="24"/>
    </row>
    <row r="2381" spans="2:2" x14ac:dyDescent="0.15">
      <c r="B2381" s="24"/>
    </row>
    <row r="2382" spans="2:2" x14ac:dyDescent="0.15">
      <c r="B2382" s="24"/>
    </row>
    <row r="2383" spans="2:2" x14ac:dyDescent="0.15">
      <c r="B2383" s="24"/>
    </row>
    <row r="2384" spans="2:2" x14ac:dyDescent="0.15">
      <c r="B2384" s="24"/>
    </row>
    <row r="2385" spans="2:2" x14ac:dyDescent="0.15">
      <c r="B2385" s="24"/>
    </row>
    <row r="2386" spans="2:2" x14ac:dyDescent="0.15">
      <c r="B2386" s="24"/>
    </row>
    <row r="2387" spans="2:2" x14ac:dyDescent="0.15">
      <c r="B2387" s="24"/>
    </row>
    <row r="2388" spans="2:2" x14ac:dyDescent="0.15">
      <c r="B2388" s="24"/>
    </row>
    <row r="2389" spans="2:2" x14ac:dyDescent="0.15">
      <c r="B2389" s="24"/>
    </row>
    <row r="2390" spans="2:2" x14ac:dyDescent="0.15">
      <c r="B2390" s="24"/>
    </row>
    <row r="2391" spans="2:2" x14ac:dyDescent="0.15">
      <c r="B2391" s="24"/>
    </row>
    <row r="2392" spans="2:2" x14ac:dyDescent="0.15">
      <c r="B2392" s="24"/>
    </row>
    <row r="2393" spans="2:2" x14ac:dyDescent="0.15">
      <c r="B2393" s="24"/>
    </row>
    <row r="2394" spans="2:2" x14ac:dyDescent="0.15">
      <c r="B2394" s="24"/>
    </row>
    <row r="2395" spans="2:2" x14ac:dyDescent="0.15">
      <c r="B2395" s="24"/>
    </row>
    <row r="2396" spans="2:2" x14ac:dyDescent="0.15">
      <c r="B2396" s="24"/>
    </row>
    <row r="2397" spans="2:2" x14ac:dyDescent="0.15">
      <c r="B2397" s="24"/>
    </row>
    <row r="2398" spans="2:2" x14ac:dyDescent="0.15">
      <c r="B2398" s="24"/>
    </row>
    <row r="2399" spans="2:2" x14ac:dyDescent="0.15">
      <c r="B2399" s="24"/>
    </row>
    <row r="2400" spans="2:2" x14ac:dyDescent="0.15">
      <c r="B2400" s="24"/>
    </row>
    <row r="2401" spans="2:2" x14ac:dyDescent="0.15">
      <c r="B2401" s="24"/>
    </row>
    <row r="2402" spans="2:2" x14ac:dyDescent="0.15">
      <c r="B2402" s="24"/>
    </row>
    <row r="2403" spans="2:2" x14ac:dyDescent="0.15">
      <c r="B2403" s="24"/>
    </row>
    <row r="2404" spans="2:2" x14ac:dyDescent="0.15">
      <c r="B2404" s="24"/>
    </row>
    <row r="2405" spans="2:2" x14ac:dyDescent="0.15">
      <c r="B2405" s="24"/>
    </row>
    <row r="2406" spans="2:2" x14ac:dyDescent="0.15">
      <c r="B2406" s="24"/>
    </row>
    <row r="2407" spans="2:2" x14ac:dyDescent="0.15">
      <c r="B2407" s="24"/>
    </row>
    <row r="2408" spans="2:2" x14ac:dyDescent="0.15">
      <c r="B2408" s="24"/>
    </row>
    <row r="2409" spans="2:2" x14ac:dyDescent="0.15">
      <c r="B2409" s="24"/>
    </row>
    <row r="2410" spans="2:2" x14ac:dyDescent="0.15">
      <c r="B2410" s="24"/>
    </row>
    <row r="2411" spans="2:2" x14ac:dyDescent="0.15">
      <c r="B2411" s="24"/>
    </row>
    <row r="2412" spans="2:2" x14ac:dyDescent="0.15">
      <c r="B2412" s="24"/>
    </row>
    <row r="2413" spans="2:2" x14ac:dyDescent="0.15">
      <c r="B2413" s="24"/>
    </row>
    <row r="2414" spans="2:2" x14ac:dyDescent="0.15">
      <c r="B2414" s="24"/>
    </row>
    <row r="2415" spans="2:2" x14ac:dyDescent="0.15">
      <c r="B2415" s="24"/>
    </row>
    <row r="2416" spans="2:2" x14ac:dyDescent="0.15">
      <c r="B2416" s="24"/>
    </row>
    <row r="2417" spans="2:2" x14ac:dyDescent="0.15">
      <c r="B2417" s="24"/>
    </row>
    <row r="2418" spans="2:2" x14ac:dyDescent="0.15">
      <c r="B2418" s="24"/>
    </row>
    <row r="2419" spans="2:2" x14ac:dyDescent="0.15">
      <c r="B2419" s="24"/>
    </row>
    <row r="2420" spans="2:2" x14ac:dyDescent="0.15">
      <c r="B2420" s="24"/>
    </row>
    <row r="2421" spans="2:2" x14ac:dyDescent="0.15">
      <c r="B2421" s="24"/>
    </row>
    <row r="2422" spans="2:2" x14ac:dyDescent="0.15">
      <c r="B2422" s="24"/>
    </row>
    <row r="2423" spans="2:2" x14ac:dyDescent="0.15">
      <c r="B2423" s="24"/>
    </row>
    <row r="2424" spans="2:2" x14ac:dyDescent="0.15">
      <c r="B2424" s="24"/>
    </row>
    <row r="2425" spans="2:2" x14ac:dyDescent="0.15">
      <c r="B2425" s="24"/>
    </row>
    <row r="2426" spans="2:2" x14ac:dyDescent="0.15">
      <c r="B2426" s="24"/>
    </row>
    <row r="2427" spans="2:2" x14ac:dyDescent="0.15">
      <c r="B2427" s="24"/>
    </row>
    <row r="2428" spans="2:2" x14ac:dyDescent="0.15">
      <c r="B2428" s="24"/>
    </row>
    <row r="2429" spans="2:2" x14ac:dyDescent="0.15">
      <c r="B2429" s="24"/>
    </row>
    <row r="2430" spans="2:2" x14ac:dyDescent="0.15">
      <c r="B2430" s="24"/>
    </row>
    <row r="2431" spans="2:2" x14ac:dyDescent="0.15">
      <c r="B2431" s="24"/>
    </row>
    <row r="2432" spans="2:2" x14ac:dyDescent="0.15">
      <c r="B2432" s="24"/>
    </row>
    <row r="2433" spans="2:2" x14ac:dyDescent="0.15">
      <c r="B2433" s="24"/>
    </row>
    <row r="2434" spans="2:2" x14ac:dyDescent="0.15">
      <c r="B2434" s="24"/>
    </row>
    <row r="2435" spans="2:2" x14ac:dyDescent="0.15">
      <c r="B2435" s="24"/>
    </row>
    <row r="2436" spans="2:2" x14ac:dyDescent="0.15">
      <c r="B2436" s="24"/>
    </row>
    <row r="2437" spans="2:2" x14ac:dyDescent="0.15">
      <c r="B2437" s="24"/>
    </row>
    <row r="2438" spans="2:2" x14ac:dyDescent="0.15">
      <c r="B2438" s="24"/>
    </row>
    <row r="2439" spans="2:2" x14ac:dyDescent="0.15">
      <c r="B2439" s="24"/>
    </row>
    <row r="2440" spans="2:2" x14ac:dyDescent="0.15">
      <c r="B2440" s="24"/>
    </row>
    <row r="2441" spans="2:2" x14ac:dyDescent="0.15">
      <c r="B2441" s="24"/>
    </row>
    <row r="2442" spans="2:2" x14ac:dyDescent="0.15">
      <c r="B2442" s="24"/>
    </row>
    <row r="2443" spans="2:2" x14ac:dyDescent="0.15">
      <c r="B2443" s="24"/>
    </row>
    <row r="2444" spans="2:2" x14ac:dyDescent="0.15">
      <c r="B2444" s="24"/>
    </row>
    <row r="2445" spans="2:2" x14ac:dyDescent="0.15">
      <c r="B2445" s="24"/>
    </row>
    <row r="2446" spans="2:2" x14ac:dyDescent="0.15">
      <c r="B2446" s="24"/>
    </row>
    <row r="2447" spans="2:2" x14ac:dyDescent="0.15">
      <c r="B2447" s="24"/>
    </row>
    <row r="2448" spans="2:2" x14ac:dyDescent="0.15">
      <c r="B2448" s="24"/>
    </row>
    <row r="2449" spans="2:2" x14ac:dyDescent="0.15">
      <c r="B2449" s="24"/>
    </row>
    <row r="2450" spans="2:2" x14ac:dyDescent="0.15">
      <c r="B2450" s="24"/>
    </row>
    <row r="2451" spans="2:2" x14ac:dyDescent="0.15">
      <c r="B2451" s="24"/>
    </row>
    <row r="2452" spans="2:2" x14ac:dyDescent="0.15">
      <c r="B2452" s="24"/>
    </row>
    <row r="2453" spans="2:2" x14ac:dyDescent="0.15">
      <c r="B2453" s="24"/>
    </row>
    <row r="2454" spans="2:2" x14ac:dyDescent="0.15">
      <c r="B2454" s="24"/>
    </row>
    <row r="2455" spans="2:2" x14ac:dyDescent="0.15">
      <c r="B2455" s="24"/>
    </row>
    <row r="2456" spans="2:2" x14ac:dyDescent="0.15">
      <c r="B2456" s="24"/>
    </row>
    <row r="2457" spans="2:2" x14ac:dyDescent="0.15">
      <c r="B2457" s="24"/>
    </row>
    <row r="2458" spans="2:2" x14ac:dyDescent="0.15">
      <c r="B2458" s="24"/>
    </row>
    <row r="2459" spans="2:2" x14ac:dyDescent="0.15">
      <c r="B2459" s="24"/>
    </row>
    <row r="2460" spans="2:2" x14ac:dyDescent="0.15">
      <c r="B2460" s="24"/>
    </row>
    <row r="2461" spans="2:2" x14ac:dyDescent="0.15">
      <c r="B2461" s="24"/>
    </row>
    <row r="2462" spans="2:2" x14ac:dyDescent="0.15">
      <c r="B2462" s="24"/>
    </row>
    <row r="2463" spans="2:2" x14ac:dyDescent="0.15">
      <c r="B2463" s="24"/>
    </row>
    <row r="2464" spans="2:2" x14ac:dyDescent="0.15">
      <c r="B2464" s="24"/>
    </row>
    <row r="2465" spans="2:2" x14ac:dyDescent="0.15">
      <c r="B2465" s="24"/>
    </row>
    <row r="2466" spans="2:2" x14ac:dyDescent="0.15">
      <c r="B2466" s="24"/>
    </row>
    <row r="2467" spans="2:2" x14ac:dyDescent="0.15">
      <c r="B2467" s="24"/>
    </row>
    <row r="2468" spans="2:2" x14ac:dyDescent="0.15">
      <c r="B2468" s="24"/>
    </row>
    <row r="2469" spans="2:2" x14ac:dyDescent="0.15">
      <c r="B2469" s="24"/>
    </row>
    <row r="2470" spans="2:2" x14ac:dyDescent="0.15">
      <c r="B2470" s="24"/>
    </row>
    <row r="2471" spans="2:2" x14ac:dyDescent="0.15">
      <c r="B2471" s="24"/>
    </row>
    <row r="2472" spans="2:2" x14ac:dyDescent="0.15">
      <c r="B2472" s="24"/>
    </row>
    <row r="2473" spans="2:2" x14ac:dyDescent="0.15">
      <c r="B2473" s="24"/>
    </row>
    <row r="2474" spans="2:2" x14ac:dyDescent="0.15">
      <c r="B2474" s="24"/>
    </row>
    <row r="2475" spans="2:2" x14ac:dyDescent="0.15">
      <c r="B2475" s="24"/>
    </row>
    <row r="2476" spans="2:2" x14ac:dyDescent="0.15">
      <c r="B2476" s="24"/>
    </row>
    <row r="2477" spans="2:2" x14ac:dyDescent="0.15">
      <c r="B2477" s="24"/>
    </row>
    <row r="2478" spans="2:2" x14ac:dyDescent="0.15">
      <c r="B2478" s="24"/>
    </row>
    <row r="2479" spans="2:2" x14ac:dyDescent="0.15">
      <c r="B2479" s="24"/>
    </row>
    <row r="2480" spans="2:2" x14ac:dyDescent="0.15">
      <c r="B2480" s="24"/>
    </row>
    <row r="2481" spans="2:2" x14ac:dyDescent="0.15">
      <c r="B2481" s="24"/>
    </row>
    <row r="2482" spans="2:2" x14ac:dyDescent="0.15">
      <c r="B2482" s="24"/>
    </row>
    <row r="2483" spans="2:2" x14ac:dyDescent="0.15">
      <c r="B2483" s="24"/>
    </row>
    <row r="2484" spans="2:2" x14ac:dyDescent="0.15">
      <c r="B2484" s="24"/>
    </row>
    <row r="2485" spans="2:2" x14ac:dyDescent="0.15">
      <c r="B2485" s="24"/>
    </row>
    <row r="2486" spans="2:2" x14ac:dyDescent="0.15">
      <c r="B2486" s="24"/>
    </row>
    <row r="2487" spans="2:2" x14ac:dyDescent="0.15">
      <c r="B2487" s="24"/>
    </row>
    <row r="2488" spans="2:2" x14ac:dyDescent="0.15">
      <c r="B2488" s="24"/>
    </row>
    <row r="2489" spans="2:2" x14ac:dyDescent="0.15">
      <c r="B2489" s="24"/>
    </row>
    <row r="2490" spans="2:2" x14ac:dyDescent="0.15">
      <c r="B2490" s="24"/>
    </row>
    <row r="2491" spans="2:2" x14ac:dyDescent="0.15">
      <c r="B2491" s="24"/>
    </row>
    <row r="2492" spans="2:2" x14ac:dyDescent="0.15">
      <c r="B2492" s="24"/>
    </row>
    <row r="2493" spans="2:2" x14ac:dyDescent="0.15">
      <c r="B2493" s="24"/>
    </row>
    <row r="2494" spans="2:2" x14ac:dyDescent="0.15">
      <c r="B2494" s="24"/>
    </row>
    <row r="2495" spans="2:2" x14ac:dyDescent="0.15">
      <c r="B2495" s="24"/>
    </row>
    <row r="2496" spans="2:2" x14ac:dyDescent="0.15">
      <c r="B2496" s="24"/>
    </row>
    <row r="2497" spans="2:2" x14ac:dyDescent="0.15">
      <c r="B2497" s="24"/>
    </row>
    <row r="2498" spans="2:2" x14ac:dyDescent="0.15">
      <c r="B2498" s="24"/>
    </row>
    <row r="2499" spans="2:2" x14ac:dyDescent="0.15">
      <c r="B2499" s="24"/>
    </row>
    <row r="2500" spans="2:2" x14ac:dyDescent="0.15">
      <c r="B2500" s="24"/>
    </row>
    <row r="2501" spans="2:2" x14ac:dyDescent="0.15">
      <c r="B2501" s="24"/>
    </row>
    <row r="2502" spans="2:2" x14ac:dyDescent="0.15">
      <c r="B2502" s="24"/>
    </row>
    <row r="2503" spans="2:2" x14ac:dyDescent="0.15">
      <c r="B2503" s="24"/>
    </row>
    <row r="2504" spans="2:2" x14ac:dyDescent="0.15">
      <c r="B2504" s="24"/>
    </row>
    <row r="2505" spans="2:2" x14ac:dyDescent="0.15">
      <c r="B2505" s="24"/>
    </row>
    <row r="2506" spans="2:2" x14ac:dyDescent="0.15">
      <c r="B2506" s="24"/>
    </row>
    <row r="2507" spans="2:2" x14ac:dyDescent="0.15">
      <c r="B2507" s="24"/>
    </row>
    <row r="2508" spans="2:2" x14ac:dyDescent="0.15">
      <c r="B2508" s="24"/>
    </row>
    <row r="2509" spans="2:2" x14ac:dyDescent="0.15">
      <c r="B2509" s="24"/>
    </row>
    <row r="2510" spans="2:2" x14ac:dyDescent="0.15">
      <c r="B2510" s="24"/>
    </row>
    <row r="2511" spans="2:2" x14ac:dyDescent="0.15">
      <c r="B2511" s="24"/>
    </row>
    <row r="2512" spans="2:2" x14ac:dyDescent="0.15">
      <c r="B2512" s="24"/>
    </row>
    <row r="2513" spans="2:2" x14ac:dyDescent="0.15">
      <c r="B2513" s="24"/>
    </row>
    <row r="2514" spans="2:2" x14ac:dyDescent="0.15">
      <c r="B2514" s="24"/>
    </row>
    <row r="2515" spans="2:2" x14ac:dyDescent="0.15">
      <c r="B2515" s="24"/>
    </row>
    <row r="2516" spans="2:2" x14ac:dyDescent="0.15">
      <c r="B2516" s="24"/>
    </row>
    <row r="2517" spans="2:2" x14ac:dyDescent="0.15">
      <c r="B2517" s="24"/>
    </row>
    <row r="2518" spans="2:2" x14ac:dyDescent="0.15">
      <c r="B2518" s="24"/>
    </row>
    <row r="2519" spans="2:2" x14ac:dyDescent="0.15">
      <c r="B2519" s="24"/>
    </row>
    <row r="2520" spans="2:2" x14ac:dyDescent="0.15">
      <c r="B2520" s="24"/>
    </row>
    <row r="2521" spans="2:2" x14ac:dyDescent="0.15">
      <c r="B2521" s="24"/>
    </row>
    <row r="2522" spans="2:2" x14ac:dyDescent="0.15">
      <c r="B2522" s="24"/>
    </row>
    <row r="2523" spans="2:2" x14ac:dyDescent="0.15">
      <c r="B2523" s="24"/>
    </row>
    <row r="2524" spans="2:2" x14ac:dyDescent="0.15">
      <c r="B2524" s="24"/>
    </row>
    <row r="2525" spans="2:2" x14ac:dyDescent="0.15">
      <c r="B2525" s="24"/>
    </row>
    <row r="2526" spans="2:2" x14ac:dyDescent="0.15">
      <c r="B2526" s="24"/>
    </row>
    <row r="2527" spans="2:2" x14ac:dyDescent="0.15">
      <c r="B2527" s="24"/>
    </row>
    <row r="2528" spans="2:2" x14ac:dyDescent="0.15">
      <c r="B2528" s="24"/>
    </row>
    <row r="2529" spans="2:2" x14ac:dyDescent="0.15">
      <c r="B2529" s="24"/>
    </row>
    <row r="2530" spans="2:2" x14ac:dyDescent="0.15">
      <c r="B2530" s="24"/>
    </row>
    <row r="2531" spans="2:2" x14ac:dyDescent="0.15">
      <c r="B2531" s="24"/>
    </row>
    <row r="2532" spans="2:2" x14ac:dyDescent="0.15">
      <c r="B2532" s="24"/>
    </row>
    <row r="2533" spans="2:2" x14ac:dyDescent="0.15">
      <c r="B2533" s="24"/>
    </row>
    <row r="2534" spans="2:2" x14ac:dyDescent="0.15">
      <c r="B2534" s="24"/>
    </row>
    <row r="2535" spans="2:2" x14ac:dyDescent="0.15">
      <c r="B2535" s="24"/>
    </row>
    <row r="2536" spans="2:2" x14ac:dyDescent="0.15">
      <c r="B2536" s="24"/>
    </row>
    <row r="2537" spans="2:2" x14ac:dyDescent="0.15">
      <c r="B2537" s="24"/>
    </row>
    <row r="2538" spans="2:2" x14ac:dyDescent="0.15">
      <c r="B2538" s="24"/>
    </row>
    <row r="2539" spans="2:2" x14ac:dyDescent="0.15">
      <c r="B2539" s="24"/>
    </row>
    <row r="2540" spans="2:2" x14ac:dyDescent="0.15">
      <c r="B2540" s="24"/>
    </row>
    <row r="2541" spans="2:2" x14ac:dyDescent="0.15">
      <c r="B2541" s="24"/>
    </row>
    <row r="2542" spans="2:2" x14ac:dyDescent="0.15">
      <c r="B2542" s="24"/>
    </row>
    <row r="2543" spans="2:2" x14ac:dyDescent="0.15">
      <c r="B2543" s="24"/>
    </row>
    <row r="2544" spans="2:2" x14ac:dyDescent="0.15">
      <c r="B2544" s="24"/>
    </row>
    <row r="2545" spans="2:2" x14ac:dyDescent="0.15">
      <c r="B2545" s="24"/>
    </row>
    <row r="2546" spans="2:2" x14ac:dyDescent="0.15">
      <c r="B2546" s="24"/>
    </row>
    <row r="2547" spans="2:2" x14ac:dyDescent="0.15">
      <c r="B2547" s="24"/>
    </row>
    <row r="2548" spans="2:2" x14ac:dyDescent="0.15">
      <c r="B2548" s="24"/>
    </row>
    <row r="2549" spans="2:2" x14ac:dyDescent="0.15">
      <c r="B2549" s="24"/>
    </row>
    <row r="2550" spans="2:2" x14ac:dyDescent="0.15">
      <c r="B2550" s="24"/>
    </row>
    <row r="2551" spans="2:2" x14ac:dyDescent="0.15">
      <c r="B2551" s="24"/>
    </row>
    <row r="2552" spans="2:2" x14ac:dyDescent="0.15">
      <c r="B2552" s="24"/>
    </row>
    <row r="2553" spans="2:2" x14ac:dyDescent="0.15">
      <c r="B2553" s="24"/>
    </row>
    <row r="2554" spans="2:2" x14ac:dyDescent="0.15">
      <c r="B2554" s="24"/>
    </row>
    <row r="2555" spans="2:2" x14ac:dyDescent="0.15">
      <c r="B2555" s="24"/>
    </row>
    <row r="2556" spans="2:2" x14ac:dyDescent="0.15">
      <c r="B2556" s="24"/>
    </row>
    <row r="2557" spans="2:2" x14ac:dyDescent="0.15">
      <c r="B2557" s="24"/>
    </row>
    <row r="2558" spans="2:2" x14ac:dyDescent="0.15">
      <c r="B2558" s="24"/>
    </row>
    <row r="2559" spans="2:2" x14ac:dyDescent="0.15">
      <c r="B2559" s="24"/>
    </row>
    <row r="2560" spans="2:2" x14ac:dyDescent="0.15">
      <c r="B2560" s="24"/>
    </row>
    <row r="2561" spans="2:2" x14ac:dyDescent="0.15">
      <c r="B2561" s="24"/>
    </row>
    <row r="2562" spans="2:2" x14ac:dyDescent="0.15">
      <c r="B2562" s="24"/>
    </row>
    <row r="2563" spans="2:2" x14ac:dyDescent="0.15">
      <c r="B2563" s="24"/>
    </row>
    <row r="2564" spans="2:2" x14ac:dyDescent="0.15">
      <c r="B2564" s="24"/>
    </row>
    <row r="2565" spans="2:2" x14ac:dyDescent="0.15">
      <c r="B2565" s="24"/>
    </row>
    <row r="2566" spans="2:2" x14ac:dyDescent="0.15">
      <c r="B2566" s="24"/>
    </row>
    <row r="2567" spans="2:2" x14ac:dyDescent="0.15">
      <c r="B2567" s="24"/>
    </row>
    <row r="2568" spans="2:2" x14ac:dyDescent="0.15">
      <c r="B2568" s="24"/>
    </row>
    <row r="2569" spans="2:2" x14ac:dyDescent="0.15">
      <c r="B2569" s="24"/>
    </row>
    <row r="2570" spans="2:2" x14ac:dyDescent="0.15">
      <c r="B2570" s="24"/>
    </row>
    <row r="2571" spans="2:2" x14ac:dyDescent="0.15">
      <c r="B2571" s="24"/>
    </row>
    <row r="2572" spans="2:2" x14ac:dyDescent="0.15">
      <c r="B2572" s="24"/>
    </row>
    <row r="2573" spans="2:2" x14ac:dyDescent="0.15">
      <c r="B2573" s="24"/>
    </row>
    <row r="2574" spans="2:2" x14ac:dyDescent="0.15">
      <c r="B2574" s="24"/>
    </row>
    <row r="2575" spans="2:2" x14ac:dyDescent="0.15">
      <c r="B2575" s="24"/>
    </row>
    <row r="2576" spans="2:2" x14ac:dyDescent="0.15">
      <c r="B2576" s="24"/>
    </row>
    <row r="2577" spans="2:2" x14ac:dyDescent="0.15">
      <c r="B2577" s="24"/>
    </row>
    <row r="2578" spans="2:2" x14ac:dyDescent="0.15">
      <c r="B2578" s="24"/>
    </row>
    <row r="2579" spans="2:2" x14ac:dyDescent="0.15">
      <c r="B2579" s="24"/>
    </row>
    <row r="2580" spans="2:2" x14ac:dyDescent="0.15">
      <c r="B2580" s="24"/>
    </row>
    <row r="2581" spans="2:2" x14ac:dyDescent="0.15">
      <c r="B2581" s="24"/>
    </row>
    <row r="2582" spans="2:2" x14ac:dyDescent="0.15">
      <c r="B2582" s="24"/>
    </row>
    <row r="2583" spans="2:2" x14ac:dyDescent="0.15">
      <c r="B2583" s="24"/>
    </row>
    <row r="2584" spans="2:2" x14ac:dyDescent="0.15">
      <c r="B2584" s="24"/>
    </row>
    <row r="2585" spans="2:2" x14ac:dyDescent="0.15">
      <c r="B2585" s="24"/>
    </row>
    <row r="2586" spans="2:2" x14ac:dyDescent="0.15">
      <c r="B2586" s="24"/>
    </row>
    <row r="2587" spans="2:2" x14ac:dyDescent="0.15">
      <c r="B2587" s="24"/>
    </row>
    <row r="2588" spans="2:2" x14ac:dyDescent="0.15">
      <c r="B2588" s="24"/>
    </row>
    <row r="2589" spans="2:2" x14ac:dyDescent="0.15">
      <c r="B2589" s="24"/>
    </row>
    <row r="2590" spans="2:2" x14ac:dyDescent="0.15">
      <c r="B2590" s="24"/>
    </row>
    <row r="2591" spans="2:2" x14ac:dyDescent="0.15">
      <c r="B2591" s="24"/>
    </row>
    <row r="2592" spans="2:2" x14ac:dyDescent="0.15">
      <c r="B2592" s="24"/>
    </row>
    <row r="2593" spans="2:2" x14ac:dyDescent="0.15">
      <c r="B2593" s="24"/>
    </row>
    <row r="2594" spans="2:2" x14ac:dyDescent="0.15">
      <c r="B2594" s="24"/>
    </row>
    <row r="2595" spans="2:2" x14ac:dyDescent="0.15">
      <c r="B2595" s="24"/>
    </row>
    <row r="2596" spans="2:2" x14ac:dyDescent="0.15">
      <c r="B2596" s="24"/>
    </row>
    <row r="2597" spans="2:2" x14ac:dyDescent="0.15">
      <c r="B2597" s="24"/>
    </row>
    <row r="2598" spans="2:2" x14ac:dyDescent="0.15">
      <c r="B2598" s="24"/>
    </row>
    <row r="2599" spans="2:2" x14ac:dyDescent="0.15">
      <c r="B2599" s="24"/>
    </row>
    <row r="2600" spans="2:2" x14ac:dyDescent="0.15">
      <c r="B2600" s="24"/>
    </row>
    <row r="2601" spans="2:2" x14ac:dyDescent="0.15">
      <c r="B2601" s="24"/>
    </row>
    <row r="2602" spans="2:2" x14ac:dyDescent="0.15">
      <c r="B2602" s="24"/>
    </row>
    <row r="2603" spans="2:2" x14ac:dyDescent="0.15">
      <c r="B2603" s="24"/>
    </row>
    <row r="2604" spans="2:2" x14ac:dyDescent="0.15">
      <c r="B2604" s="24"/>
    </row>
    <row r="2605" spans="2:2" x14ac:dyDescent="0.15">
      <c r="B2605" s="24"/>
    </row>
    <row r="2606" spans="2:2" x14ac:dyDescent="0.15">
      <c r="B2606" s="24"/>
    </row>
    <row r="2607" spans="2:2" x14ac:dyDescent="0.15">
      <c r="B2607" s="24"/>
    </row>
    <row r="2608" spans="2:2" x14ac:dyDescent="0.15">
      <c r="B2608" s="24"/>
    </row>
    <row r="2609" spans="2:2" x14ac:dyDescent="0.15">
      <c r="B2609" s="24"/>
    </row>
    <row r="2610" spans="2:2" x14ac:dyDescent="0.15">
      <c r="B2610" s="24"/>
    </row>
    <row r="2611" spans="2:2" x14ac:dyDescent="0.15">
      <c r="B2611" s="24"/>
    </row>
    <row r="2612" spans="2:2" x14ac:dyDescent="0.15">
      <c r="B2612" s="24"/>
    </row>
    <row r="2613" spans="2:2" x14ac:dyDescent="0.15">
      <c r="B2613" s="24"/>
    </row>
    <row r="2614" spans="2:2" x14ac:dyDescent="0.15">
      <c r="B2614" s="24"/>
    </row>
    <row r="2615" spans="2:2" x14ac:dyDescent="0.15">
      <c r="B2615" s="24"/>
    </row>
    <row r="2616" spans="2:2" x14ac:dyDescent="0.15">
      <c r="B2616" s="24"/>
    </row>
    <row r="2617" spans="2:2" x14ac:dyDescent="0.15">
      <c r="B2617" s="24"/>
    </row>
    <row r="2618" spans="2:2" x14ac:dyDescent="0.15">
      <c r="B2618" s="24"/>
    </row>
    <row r="2619" spans="2:2" x14ac:dyDescent="0.15">
      <c r="B2619" s="24"/>
    </row>
    <row r="2620" spans="2:2" x14ac:dyDescent="0.15">
      <c r="B2620" s="24"/>
    </row>
    <row r="2621" spans="2:2" x14ac:dyDescent="0.15">
      <c r="B2621" s="24"/>
    </row>
    <row r="2622" spans="2:2" x14ac:dyDescent="0.15">
      <c r="B2622" s="24"/>
    </row>
    <row r="2623" spans="2:2" x14ac:dyDescent="0.15">
      <c r="B2623" s="24"/>
    </row>
    <row r="2624" spans="2:2" x14ac:dyDescent="0.15">
      <c r="B2624" s="24"/>
    </row>
    <row r="2625" spans="2:2" x14ac:dyDescent="0.15">
      <c r="B2625" s="24"/>
    </row>
    <row r="2626" spans="2:2" x14ac:dyDescent="0.15">
      <c r="B2626" s="24"/>
    </row>
    <row r="2627" spans="2:2" x14ac:dyDescent="0.15">
      <c r="B2627" s="24"/>
    </row>
    <row r="2628" spans="2:2" x14ac:dyDescent="0.15">
      <c r="B2628" s="24"/>
    </row>
    <row r="2629" spans="2:2" x14ac:dyDescent="0.15">
      <c r="B2629" s="24"/>
    </row>
    <row r="2630" spans="2:2" x14ac:dyDescent="0.15">
      <c r="B2630" s="24"/>
    </row>
    <row r="2631" spans="2:2" x14ac:dyDescent="0.15">
      <c r="B2631" s="24"/>
    </row>
    <row r="2632" spans="2:2" x14ac:dyDescent="0.15">
      <c r="B2632" s="24"/>
    </row>
    <row r="2633" spans="2:2" x14ac:dyDescent="0.15">
      <c r="B2633" s="24"/>
    </row>
    <row r="2634" spans="2:2" x14ac:dyDescent="0.15">
      <c r="B2634" s="24"/>
    </row>
    <row r="2635" spans="2:2" x14ac:dyDescent="0.15">
      <c r="B2635" s="24"/>
    </row>
    <row r="2636" spans="2:2" x14ac:dyDescent="0.15">
      <c r="B2636" s="24"/>
    </row>
    <row r="2637" spans="2:2" x14ac:dyDescent="0.15">
      <c r="B2637" s="24"/>
    </row>
    <row r="2638" spans="2:2" x14ac:dyDescent="0.15">
      <c r="B2638" s="24"/>
    </row>
    <row r="2639" spans="2:2" x14ac:dyDescent="0.15">
      <c r="B2639" s="24"/>
    </row>
    <row r="2640" spans="2:2" x14ac:dyDescent="0.15">
      <c r="B2640" s="24"/>
    </row>
    <row r="2641" spans="2:2" x14ac:dyDescent="0.15">
      <c r="B2641" s="24"/>
    </row>
    <row r="2642" spans="2:2" x14ac:dyDescent="0.15">
      <c r="B2642" s="24"/>
    </row>
    <row r="2643" spans="2:2" x14ac:dyDescent="0.15">
      <c r="B2643" s="24"/>
    </row>
    <row r="2644" spans="2:2" x14ac:dyDescent="0.15">
      <c r="B2644" s="24"/>
    </row>
    <row r="2645" spans="2:2" x14ac:dyDescent="0.15">
      <c r="B2645" s="24"/>
    </row>
    <row r="2646" spans="2:2" x14ac:dyDescent="0.15">
      <c r="B2646" s="24"/>
    </row>
    <row r="2647" spans="2:2" x14ac:dyDescent="0.15">
      <c r="B2647" s="24"/>
    </row>
    <row r="2648" spans="2:2" x14ac:dyDescent="0.15">
      <c r="B2648" s="24"/>
    </row>
    <row r="2649" spans="2:2" x14ac:dyDescent="0.15">
      <c r="B2649" s="24"/>
    </row>
    <row r="2650" spans="2:2" x14ac:dyDescent="0.15">
      <c r="B2650" s="24"/>
    </row>
    <row r="2651" spans="2:2" x14ac:dyDescent="0.15">
      <c r="B2651" s="24"/>
    </row>
    <row r="2652" spans="2:2" x14ac:dyDescent="0.15">
      <c r="B2652" s="24"/>
    </row>
    <row r="2653" spans="2:2" x14ac:dyDescent="0.15">
      <c r="B2653" s="24"/>
    </row>
    <row r="2654" spans="2:2" x14ac:dyDescent="0.15">
      <c r="B2654" s="24"/>
    </row>
    <row r="2655" spans="2:2" x14ac:dyDescent="0.15">
      <c r="B2655" s="24"/>
    </row>
    <row r="2656" spans="2:2" x14ac:dyDescent="0.15">
      <c r="B2656" s="24"/>
    </row>
    <row r="2657" spans="2:2" x14ac:dyDescent="0.15">
      <c r="B2657" s="24"/>
    </row>
    <row r="2658" spans="2:2" x14ac:dyDescent="0.15">
      <c r="B2658" s="24"/>
    </row>
    <row r="2659" spans="2:2" x14ac:dyDescent="0.15">
      <c r="B2659" s="24"/>
    </row>
    <row r="2660" spans="2:2" x14ac:dyDescent="0.15">
      <c r="B2660" s="24"/>
    </row>
    <row r="2661" spans="2:2" x14ac:dyDescent="0.15">
      <c r="B2661" s="24"/>
    </row>
    <row r="2662" spans="2:2" x14ac:dyDescent="0.15">
      <c r="B2662" s="24"/>
    </row>
    <row r="2663" spans="2:2" x14ac:dyDescent="0.15">
      <c r="B2663" s="24"/>
    </row>
    <row r="2664" spans="2:2" x14ac:dyDescent="0.15">
      <c r="B2664" s="24"/>
    </row>
    <row r="2665" spans="2:2" x14ac:dyDescent="0.15">
      <c r="B2665" s="24"/>
    </row>
    <row r="2666" spans="2:2" x14ac:dyDescent="0.15">
      <c r="B2666" s="24"/>
    </row>
    <row r="2667" spans="2:2" x14ac:dyDescent="0.15">
      <c r="B2667" s="24"/>
    </row>
    <row r="2668" spans="2:2" x14ac:dyDescent="0.15">
      <c r="B2668" s="24"/>
    </row>
    <row r="2669" spans="2:2" x14ac:dyDescent="0.15">
      <c r="B2669" s="24"/>
    </row>
    <row r="2670" spans="2:2" x14ac:dyDescent="0.15">
      <c r="B2670" s="24"/>
    </row>
    <row r="2671" spans="2:2" x14ac:dyDescent="0.15">
      <c r="B2671" s="24"/>
    </row>
    <row r="2672" spans="2:2" x14ac:dyDescent="0.15">
      <c r="B2672" s="24"/>
    </row>
    <row r="2673" spans="2:2" x14ac:dyDescent="0.15">
      <c r="B2673" s="24"/>
    </row>
    <row r="2674" spans="2:2" x14ac:dyDescent="0.15">
      <c r="B2674" s="24"/>
    </row>
    <row r="2675" spans="2:2" x14ac:dyDescent="0.15">
      <c r="B2675" s="24"/>
    </row>
    <row r="2676" spans="2:2" x14ac:dyDescent="0.15">
      <c r="B2676" s="24"/>
    </row>
    <row r="2677" spans="2:2" x14ac:dyDescent="0.15">
      <c r="B2677" s="24"/>
    </row>
    <row r="2678" spans="2:2" x14ac:dyDescent="0.15">
      <c r="B2678" s="24"/>
    </row>
    <row r="2679" spans="2:2" x14ac:dyDescent="0.15">
      <c r="B2679" s="24"/>
    </row>
    <row r="2680" spans="2:2" x14ac:dyDescent="0.15">
      <c r="B2680" s="24"/>
    </row>
    <row r="2681" spans="2:2" x14ac:dyDescent="0.15">
      <c r="B2681" s="24"/>
    </row>
    <row r="2682" spans="2:2" x14ac:dyDescent="0.15">
      <c r="B2682" s="24"/>
    </row>
    <row r="2683" spans="2:2" x14ac:dyDescent="0.15">
      <c r="B2683" s="24"/>
    </row>
    <row r="2684" spans="2:2" x14ac:dyDescent="0.15">
      <c r="B2684" s="24"/>
    </row>
    <row r="2685" spans="2:2" x14ac:dyDescent="0.15">
      <c r="B2685" s="24"/>
    </row>
    <row r="2686" spans="2:2" x14ac:dyDescent="0.15">
      <c r="B2686" s="24"/>
    </row>
    <row r="2687" spans="2:2" x14ac:dyDescent="0.15">
      <c r="B2687" s="24"/>
    </row>
    <row r="2688" spans="2:2" x14ac:dyDescent="0.15">
      <c r="B2688" s="24"/>
    </row>
    <row r="2689" spans="2:2" x14ac:dyDescent="0.15">
      <c r="B2689" s="24"/>
    </row>
    <row r="2690" spans="2:2" x14ac:dyDescent="0.15">
      <c r="B2690" s="24"/>
    </row>
    <row r="2691" spans="2:2" x14ac:dyDescent="0.15">
      <c r="B2691" s="24"/>
    </row>
    <row r="2692" spans="2:2" x14ac:dyDescent="0.15">
      <c r="B2692" s="24"/>
    </row>
    <row r="2693" spans="2:2" x14ac:dyDescent="0.15">
      <c r="B2693" s="24"/>
    </row>
    <row r="2694" spans="2:2" x14ac:dyDescent="0.15">
      <c r="B2694" s="24"/>
    </row>
    <row r="2695" spans="2:2" x14ac:dyDescent="0.15">
      <c r="B2695" s="24"/>
    </row>
    <row r="2696" spans="2:2" x14ac:dyDescent="0.15">
      <c r="B2696" s="24"/>
    </row>
    <row r="2697" spans="2:2" x14ac:dyDescent="0.15">
      <c r="B2697" s="24"/>
    </row>
    <row r="2698" spans="2:2" x14ac:dyDescent="0.15">
      <c r="B2698" s="24"/>
    </row>
    <row r="2699" spans="2:2" x14ac:dyDescent="0.15">
      <c r="B2699" s="24"/>
    </row>
    <row r="2700" spans="2:2" x14ac:dyDescent="0.15">
      <c r="B2700" s="24"/>
    </row>
    <row r="2701" spans="2:2" x14ac:dyDescent="0.15">
      <c r="B2701" s="24"/>
    </row>
    <row r="2702" spans="2:2" x14ac:dyDescent="0.15">
      <c r="B2702" s="24"/>
    </row>
    <row r="2703" spans="2:2" x14ac:dyDescent="0.15">
      <c r="B2703" s="24"/>
    </row>
    <row r="2704" spans="2:2" x14ac:dyDescent="0.15">
      <c r="B2704" s="24"/>
    </row>
    <row r="2705" spans="2:2" x14ac:dyDescent="0.15">
      <c r="B2705" s="24"/>
    </row>
    <row r="2706" spans="2:2" x14ac:dyDescent="0.15">
      <c r="B2706" s="24"/>
    </row>
    <row r="2707" spans="2:2" x14ac:dyDescent="0.15">
      <c r="B2707" s="24"/>
    </row>
    <row r="2708" spans="2:2" x14ac:dyDescent="0.15">
      <c r="B2708" s="24"/>
    </row>
    <row r="2709" spans="2:2" x14ac:dyDescent="0.15">
      <c r="B2709" s="24"/>
    </row>
    <row r="2710" spans="2:2" x14ac:dyDescent="0.15">
      <c r="B2710" s="24"/>
    </row>
    <row r="2711" spans="2:2" x14ac:dyDescent="0.15">
      <c r="B2711" s="24"/>
    </row>
    <row r="2712" spans="2:2" x14ac:dyDescent="0.15">
      <c r="B2712" s="24"/>
    </row>
    <row r="2713" spans="2:2" x14ac:dyDescent="0.15">
      <c r="B2713" s="24"/>
    </row>
    <row r="2714" spans="2:2" x14ac:dyDescent="0.15">
      <c r="B2714" s="24"/>
    </row>
    <row r="2715" spans="2:2" x14ac:dyDescent="0.15">
      <c r="B2715" s="24"/>
    </row>
    <row r="2716" spans="2:2" x14ac:dyDescent="0.15">
      <c r="B2716" s="24"/>
    </row>
    <row r="2717" spans="2:2" x14ac:dyDescent="0.15">
      <c r="B2717" s="24"/>
    </row>
    <row r="2718" spans="2:2" x14ac:dyDescent="0.15">
      <c r="B2718" s="24"/>
    </row>
    <row r="2719" spans="2:2" x14ac:dyDescent="0.15">
      <c r="B2719" s="24"/>
    </row>
    <row r="2720" spans="2:2" x14ac:dyDescent="0.15">
      <c r="B2720" s="24"/>
    </row>
    <row r="2721" spans="2:2" x14ac:dyDescent="0.15">
      <c r="B2721" s="24"/>
    </row>
    <row r="2722" spans="2:2" x14ac:dyDescent="0.15">
      <c r="B2722" s="24"/>
    </row>
    <row r="2723" spans="2:2" x14ac:dyDescent="0.15">
      <c r="B2723" s="24"/>
    </row>
    <row r="2724" spans="2:2" x14ac:dyDescent="0.15">
      <c r="B2724" s="24"/>
    </row>
    <row r="2725" spans="2:2" x14ac:dyDescent="0.15">
      <c r="B2725" s="24"/>
    </row>
    <row r="2726" spans="2:2" x14ac:dyDescent="0.15">
      <c r="B2726" s="24"/>
    </row>
    <row r="2727" spans="2:2" x14ac:dyDescent="0.15">
      <c r="B2727" s="24"/>
    </row>
    <row r="2728" spans="2:2" x14ac:dyDescent="0.15">
      <c r="B2728" s="24"/>
    </row>
    <row r="2729" spans="2:2" x14ac:dyDescent="0.15">
      <c r="B2729" s="24"/>
    </row>
    <row r="2730" spans="2:2" x14ac:dyDescent="0.15">
      <c r="B2730" s="24"/>
    </row>
    <row r="2731" spans="2:2" x14ac:dyDescent="0.15">
      <c r="B2731" s="24"/>
    </row>
    <row r="2732" spans="2:2" x14ac:dyDescent="0.15">
      <c r="B2732" s="24"/>
    </row>
    <row r="2733" spans="2:2" x14ac:dyDescent="0.15">
      <c r="B2733" s="24"/>
    </row>
    <row r="2734" spans="2:2" x14ac:dyDescent="0.15">
      <c r="B2734" s="24"/>
    </row>
    <row r="2735" spans="2:2" x14ac:dyDescent="0.15">
      <c r="B2735" s="24"/>
    </row>
    <row r="2736" spans="2:2" x14ac:dyDescent="0.15">
      <c r="B2736" s="24"/>
    </row>
    <row r="2737" spans="2:2" x14ac:dyDescent="0.15">
      <c r="B2737" s="24"/>
    </row>
    <row r="2738" spans="2:2" x14ac:dyDescent="0.15">
      <c r="B2738" s="24"/>
    </row>
    <row r="2739" spans="2:2" x14ac:dyDescent="0.15">
      <c r="B2739" s="24"/>
    </row>
    <row r="2740" spans="2:2" x14ac:dyDescent="0.15">
      <c r="B2740" s="24"/>
    </row>
    <row r="2741" spans="2:2" x14ac:dyDescent="0.15">
      <c r="B2741" s="24"/>
    </row>
    <row r="2742" spans="2:2" x14ac:dyDescent="0.15">
      <c r="B2742" s="24"/>
    </row>
    <row r="2743" spans="2:2" x14ac:dyDescent="0.15">
      <c r="B2743" s="24"/>
    </row>
    <row r="2744" spans="2:2" x14ac:dyDescent="0.15">
      <c r="B2744" s="24"/>
    </row>
    <row r="2745" spans="2:2" x14ac:dyDescent="0.15">
      <c r="B2745" s="24"/>
    </row>
    <row r="2746" spans="2:2" x14ac:dyDescent="0.15">
      <c r="B2746" s="24"/>
    </row>
    <row r="2747" spans="2:2" x14ac:dyDescent="0.15">
      <c r="B2747" s="24"/>
    </row>
    <row r="2748" spans="2:2" x14ac:dyDescent="0.15">
      <c r="B2748" s="24"/>
    </row>
    <row r="2749" spans="2:2" x14ac:dyDescent="0.15">
      <c r="B2749" s="24"/>
    </row>
    <row r="2750" spans="2:2" x14ac:dyDescent="0.15">
      <c r="B2750" s="24"/>
    </row>
    <row r="2751" spans="2:2" x14ac:dyDescent="0.15">
      <c r="B2751" s="24"/>
    </row>
    <row r="2752" spans="2:2" x14ac:dyDescent="0.15">
      <c r="B2752" s="24"/>
    </row>
    <row r="2753" spans="2:2" x14ac:dyDescent="0.15">
      <c r="B2753" s="24"/>
    </row>
    <row r="2754" spans="2:2" x14ac:dyDescent="0.15">
      <c r="B2754" s="24"/>
    </row>
    <row r="2755" spans="2:2" x14ac:dyDescent="0.15">
      <c r="B2755" s="24"/>
    </row>
    <row r="2756" spans="2:2" x14ac:dyDescent="0.15">
      <c r="B2756" s="24"/>
    </row>
    <row r="2757" spans="2:2" x14ac:dyDescent="0.15">
      <c r="B2757" s="24"/>
    </row>
    <row r="2758" spans="2:2" x14ac:dyDescent="0.15">
      <c r="B2758" s="24"/>
    </row>
    <row r="2759" spans="2:2" x14ac:dyDescent="0.15">
      <c r="B2759" s="24"/>
    </row>
    <row r="2760" spans="2:2" x14ac:dyDescent="0.15">
      <c r="B2760" s="24"/>
    </row>
    <row r="2761" spans="2:2" x14ac:dyDescent="0.15">
      <c r="B2761" s="24"/>
    </row>
    <row r="2762" spans="2:2" x14ac:dyDescent="0.15">
      <c r="B2762" s="24"/>
    </row>
    <row r="2763" spans="2:2" x14ac:dyDescent="0.15">
      <c r="B2763" s="24"/>
    </row>
    <row r="2764" spans="2:2" x14ac:dyDescent="0.15">
      <c r="B2764" s="24"/>
    </row>
    <row r="2765" spans="2:2" x14ac:dyDescent="0.15">
      <c r="B2765" s="24"/>
    </row>
    <row r="2766" spans="2:2" x14ac:dyDescent="0.15">
      <c r="B2766" s="24"/>
    </row>
    <row r="2767" spans="2:2" x14ac:dyDescent="0.15">
      <c r="B2767" s="24"/>
    </row>
    <row r="2768" spans="2:2" x14ac:dyDescent="0.15">
      <c r="B2768" s="24"/>
    </row>
    <row r="2769" spans="2:2" x14ac:dyDescent="0.15">
      <c r="B2769" s="24"/>
    </row>
    <row r="2770" spans="2:2" x14ac:dyDescent="0.15">
      <c r="B2770" s="24"/>
    </row>
    <row r="2771" spans="2:2" x14ac:dyDescent="0.15">
      <c r="B2771" s="24"/>
    </row>
    <row r="2772" spans="2:2" x14ac:dyDescent="0.15">
      <c r="B2772" s="24"/>
    </row>
    <row r="2773" spans="2:2" x14ac:dyDescent="0.15">
      <c r="B2773" s="24"/>
    </row>
    <row r="2774" spans="2:2" x14ac:dyDescent="0.15">
      <c r="B2774" s="24"/>
    </row>
    <row r="2775" spans="2:2" x14ac:dyDescent="0.15">
      <c r="B2775" s="24"/>
    </row>
    <row r="2776" spans="2:2" x14ac:dyDescent="0.15">
      <c r="B2776" s="24"/>
    </row>
    <row r="2777" spans="2:2" x14ac:dyDescent="0.15">
      <c r="B2777" s="24"/>
    </row>
    <row r="2778" spans="2:2" x14ac:dyDescent="0.15">
      <c r="B2778" s="24"/>
    </row>
    <row r="2779" spans="2:2" x14ac:dyDescent="0.15">
      <c r="B2779" s="24"/>
    </row>
    <row r="2780" spans="2:2" x14ac:dyDescent="0.15">
      <c r="B2780" s="24"/>
    </row>
    <row r="2781" spans="2:2" x14ac:dyDescent="0.15">
      <c r="B2781" s="24"/>
    </row>
    <row r="2782" spans="2:2" x14ac:dyDescent="0.15">
      <c r="B2782" s="24"/>
    </row>
    <row r="2783" spans="2:2" x14ac:dyDescent="0.15">
      <c r="B2783" s="24"/>
    </row>
    <row r="2784" spans="2:2" x14ac:dyDescent="0.15">
      <c r="B2784" s="24"/>
    </row>
    <row r="2785" spans="2:2" x14ac:dyDescent="0.15">
      <c r="B2785" s="24"/>
    </row>
    <row r="2786" spans="2:2" x14ac:dyDescent="0.15">
      <c r="B2786" s="24"/>
    </row>
    <row r="2787" spans="2:2" x14ac:dyDescent="0.15">
      <c r="B2787" s="24"/>
    </row>
    <row r="2788" spans="2:2" x14ac:dyDescent="0.15">
      <c r="B2788" s="24"/>
    </row>
    <row r="2789" spans="2:2" x14ac:dyDescent="0.15">
      <c r="B2789" s="24"/>
    </row>
    <row r="2790" spans="2:2" x14ac:dyDescent="0.15">
      <c r="B2790" s="24"/>
    </row>
    <row r="2791" spans="2:2" x14ac:dyDescent="0.15">
      <c r="B2791" s="24"/>
    </row>
    <row r="2792" spans="2:2" x14ac:dyDescent="0.15">
      <c r="B2792" s="24"/>
    </row>
    <row r="2793" spans="2:2" x14ac:dyDescent="0.15">
      <c r="B2793" s="24"/>
    </row>
    <row r="2794" spans="2:2" x14ac:dyDescent="0.15">
      <c r="B2794" s="24"/>
    </row>
    <row r="2795" spans="2:2" x14ac:dyDescent="0.15">
      <c r="B2795" s="24"/>
    </row>
    <row r="2796" spans="2:2" x14ac:dyDescent="0.15">
      <c r="B2796" s="24"/>
    </row>
    <row r="2797" spans="2:2" x14ac:dyDescent="0.15">
      <c r="B2797" s="24"/>
    </row>
    <row r="2798" spans="2:2" x14ac:dyDescent="0.15">
      <c r="B2798" s="24"/>
    </row>
    <row r="2799" spans="2:2" x14ac:dyDescent="0.15">
      <c r="B2799" s="24"/>
    </row>
    <row r="2800" spans="2:2" x14ac:dyDescent="0.15">
      <c r="B2800" s="24"/>
    </row>
    <row r="2801" spans="2:2" x14ac:dyDescent="0.15">
      <c r="B2801" s="24"/>
    </row>
    <row r="2802" spans="2:2" x14ac:dyDescent="0.15">
      <c r="B2802" s="24"/>
    </row>
    <row r="2803" spans="2:2" x14ac:dyDescent="0.15">
      <c r="B2803" s="24"/>
    </row>
    <row r="2804" spans="2:2" x14ac:dyDescent="0.15">
      <c r="B2804" s="24"/>
    </row>
    <row r="2805" spans="2:2" x14ac:dyDescent="0.15">
      <c r="B2805" s="24"/>
    </row>
    <row r="2806" spans="2:2" x14ac:dyDescent="0.15">
      <c r="B2806" s="24"/>
    </row>
    <row r="2807" spans="2:2" x14ac:dyDescent="0.15">
      <c r="B2807" s="24"/>
    </row>
    <row r="2808" spans="2:2" x14ac:dyDescent="0.15">
      <c r="B2808" s="24"/>
    </row>
    <row r="2809" spans="2:2" x14ac:dyDescent="0.15">
      <c r="B2809" s="24"/>
    </row>
    <row r="2810" spans="2:2" x14ac:dyDescent="0.15">
      <c r="B2810" s="24"/>
    </row>
    <row r="2811" spans="2:2" x14ac:dyDescent="0.15">
      <c r="B2811" s="24"/>
    </row>
    <row r="2812" spans="2:2" x14ac:dyDescent="0.15">
      <c r="B2812" s="24"/>
    </row>
    <row r="2813" spans="2:2" x14ac:dyDescent="0.15">
      <c r="B2813" s="24"/>
    </row>
    <row r="2814" spans="2:2" x14ac:dyDescent="0.15">
      <c r="B2814" s="24"/>
    </row>
    <row r="2815" spans="2:2" x14ac:dyDescent="0.15">
      <c r="B2815" s="24"/>
    </row>
    <row r="2816" spans="2:2" x14ac:dyDescent="0.15">
      <c r="B2816" s="24"/>
    </row>
    <row r="2817" spans="2:2" x14ac:dyDescent="0.15">
      <c r="B2817" s="24"/>
    </row>
    <row r="2818" spans="2:2" x14ac:dyDescent="0.15">
      <c r="B2818" s="24"/>
    </row>
    <row r="2819" spans="2:2" x14ac:dyDescent="0.15">
      <c r="B2819" s="24"/>
    </row>
    <row r="2820" spans="2:2" x14ac:dyDescent="0.15">
      <c r="B2820" s="24"/>
    </row>
    <row r="2821" spans="2:2" x14ac:dyDescent="0.15">
      <c r="B2821" s="24"/>
    </row>
    <row r="2822" spans="2:2" x14ac:dyDescent="0.15">
      <c r="B2822" s="24"/>
    </row>
    <row r="2823" spans="2:2" x14ac:dyDescent="0.15">
      <c r="B2823" s="24"/>
    </row>
    <row r="2824" spans="2:2" x14ac:dyDescent="0.15">
      <c r="B2824" s="24"/>
    </row>
    <row r="2825" spans="2:2" x14ac:dyDescent="0.15">
      <c r="B2825" s="24"/>
    </row>
    <row r="2826" spans="2:2" x14ac:dyDescent="0.15">
      <c r="B2826" s="24"/>
    </row>
    <row r="2827" spans="2:2" x14ac:dyDescent="0.15">
      <c r="B2827" s="24"/>
    </row>
    <row r="2828" spans="2:2" x14ac:dyDescent="0.15">
      <c r="B2828" s="24"/>
    </row>
    <row r="2829" spans="2:2" x14ac:dyDescent="0.15">
      <c r="B2829" s="24"/>
    </row>
    <row r="2830" spans="2:2" x14ac:dyDescent="0.15">
      <c r="B2830" s="24"/>
    </row>
    <row r="2831" spans="2:2" x14ac:dyDescent="0.15">
      <c r="B2831" s="24"/>
    </row>
    <row r="2832" spans="2:2" x14ac:dyDescent="0.15">
      <c r="B2832" s="24"/>
    </row>
    <row r="2833" spans="2:2" x14ac:dyDescent="0.15">
      <c r="B2833" s="24"/>
    </row>
    <row r="2834" spans="2:2" x14ac:dyDescent="0.15">
      <c r="B2834" s="24"/>
    </row>
    <row r="2835" spans="2:2" x14ac:dyDescent="0.15">
      <c r="B2835" s="24"/>
    </row>
    <row r="2836" spans="2:2" x14ac:dyDescent="0.15">
      <c r="B2836" s="24"/>
    </row>
    <row r="2837" spans="2:2" x14ac:dyDescent="0.15">
      <c r="B2837" s="24"/>
    </row>
    <row r="2838" spans="2:2" x14ac:dyDescent="0.15">
      <c r="B2838" s="24"/>
    </row>
    <row r="2839" spans="2:2" x14ac:dyDescent="0.15">
      <c r="B2839" s="24"/>
    </row>
    <row r="2840" spans="2:2" x14ac:dyDescent="0.15">
      <c r="B2840" s="24"/>
    </row>
    <row r="2841" spans="2:2" x14ac:dyDescent="0.15">
      <c r="B2841" s="24"/>
    </row>
    <row r="2842" spans="2:2" x14ac:dyDescent="0.15">
      <c r="B2842" s="24"/>
    </row>
    <row r="2843" spans="2:2" x14ac:dyDescent="0.15">
      <c r="B2843" s="24"/>
    </row>
    <row r="2844" spans="2:2" x14ac:dyDescent="0.15">
      <c r="B2844" s="24"/>
    </row>
    <row r="2845" spans="2:2" x14ac:dyDescent="0.15">
      <c r="B2845" s="24"/>
    </row>
    <row r="2846" spans="2:2" x14ac:dyDescent="0.15">
      <c r="B2846" s="24"/>
    </row>
    <row r="2847" spans="2:2" x14ac:dyDescent="0.15">
      <c r="B2847" s="24"/>
    </row>
    <row r="2848" spans="2:2" x14ac:dyDescent="0.15">
      <c r="B2848" s="24"/>
    </row>
    <row r="2849" spans="2:2" x14ac:dyDescent="0.15">
      <c r="B2849" s="24"/>
    </row>
    <row r="2850" spans="2:2" x14ac:dyDescent="0.15">
      <c r="B2850" s="24"/>
    </row>
    <row r="2851" spans="2:2" x14ac:dyDescent="0.15">
      <c r="B2851" s="24"/>
    </row>
    <row r="2852" spans="2:2" x14ac:dyDescent="0.15">
      <c r="B2852" s="24"/>
    </row>
    <row r="2853" spans="2:2" x14ac:dyDescent="0.15">
      <c r="B2853" s="24"/>
    </row>
    <row r="2854" spans="2:2" x14ac:dyDescent="0.15">
      <c r="B2854" s="24"/>
    </row>
    <row r="2855" spans="2:2" x14ac:dyDescent="0.15">
      <c r="B2855" s="24"/>
    </row>
    <row r="2856" spans="2:2" x14ac:dyDescent="0.15">
      <c r="B2856" s="24"/>
    </row>
    <row r="2857" spans="2:2" x14ac:dyDescent="0.15">
      <c r="B2857" s="24"/>
    </row>
    <row r="2858" spans="2:2" x14ac:dyDescent="0.15">
      <c r="B2858" s="24"/>
    </row>
    <row r="2859" spans="2:2" x14ac:dyDescent="0.15">
      <c r="B2859" s="24"/>
    </row>
    <row r="2860" spans="2:2" x14ac:dyDescent="0.15">
      <c r="B2860" s="24"/>
    </row>
    <row r="2861" spans="2:2" x14ac:dyDescent="0.15">
      <c r="B2861" s="24"/>
    </row>
    <row r="2862" spans="2:2" x14ac:dyDescent="0.15">
      <c r="B2862" s="24"/>
    </row>
    <row r="2863" spans="2:2" x14ac:dyDescent="0.15">
      <c r="B2863" s="24"/>
    </row>
    <row r="2864" spans="2:2" x14ac:dyDescent="0.15">
      <c r="B2864" s="24"/>
    </row>
    <row r="2865" spans="2:2" x14ac:dyDescent="0.15">
      <c r="B2865" s="24"/>
    </row>
    <row r="2866" spans="2:2" x14ac:dyDescent="0.15">
      <c r="B2866" s="24"/>
    </row>
    <row r="2867" spans="2:2" x14ac:dyDescent="0.15">
      <c r="B2867" s="24"/>
    </row>
    <row r="2868" spans="2:2" x14ac:dyDescent="0.15">
      <c r="B2868" s="24"/>
    </row>
    <row r="2869" spans="2:2" x14ac:dyDescent="0.15">
      <c r="B2869" s="24"/>
    </row>
    <row r="2870" spans="2:2" x14ac:dyDescent="0.15">
      <c r="B2870" s="24"/>
    </row>
    <row r="2871" spans="2:2" x14ac:dyDescent="0.15">
      <c r="B2871" s="24"/>
    </row>
    <row r="2872" spans="2:2" x14ac:dyDescent="0.15">
      <c r="B2872" s="24"/>
    </row>
    <row r="2873" spans="2:2" x14ac:dyDescent="0.15">
      <c r="B2873" s="24"/>
    </row>
    <row r="2874" spans="2:2" x14ac:dyDescent="0.15">
      <c r="B2874" s="24"/>
    </row>
    <row r="2875" spans="2:2" x14ac:dyDescent="0.15">
      <c r="B2875" s="24"/>
    </row>
    <row r="2876" spans="2:2" x14ac:dyDescent="0.15">
      <c r="B2876" s="24"/>
    </row>
    <row r="2877" spans="2:2" x14ac:dyDescent="0.15">
      <c r="B2877" s="24"/>
    </row>
    <row r="2878" spans="2:2" x14ac:dyDescent="0.15">
      <c r="B2878" s="24"/>
    </row>
    <row r="2879" spans="2:2" x14ac:dyDescent="0.15">
      <c r="B2879" s="24"/>
    </row>
    <row r="2880" spans="2:2" x14ac:dyDescent="0.15">
      <c r="B2880" s="24"/>
    </row>
    <row r="2881" spans="2:2" x14ac:dyDescent="0.15">
      <c r="B2881" s="24"/>
    </row>
    <row r="2882" spans="2:2" x14ac:dyDescent="0.15">
      <c r="B2882" s="24"/>
    </row>
    <row r="2883" spans="2:2" x14ac:dyDescent="0.15">
      <c r="B2883" s="24"/>
    </row>
    <row r="2884" spans="2:2" x14ac:dyDescent="0.15">
      <c r="B2884" s="24"/>
    </row>
    <row r="2885" spans="2:2" x14ac:dyDescent="0.15">
      <c r="B2885" s="24"/>
    </row>
    <row r="2886" spans="2:2" x14ac:dyDescent="0.15">
      <c r="B2886" s="24"/>
    </row>
    <row r="2887" spans="2:2" x14ac:dyDescent="0.15">
      <c r="B2887" s="24"/>
    </row>
    <row r="2888" spans="2:2" x14ac:dyDescent="0.15">
      <c r="B2888" s="24"/>
    </row>
    <row r="2889" spans="2:2" x14ac:dyDescent="0.15">
      <c r="B2889" s="24"/>
    </row>
    <row r="2890" spans="2:2" x14ac:dyDescent="0.15">
      <c r="B2890" s="24"/>
    </row>
    <row r="2891" spans="2:2" x14ac:dyDescent="0.15">
      <c r="B2891" s="24"/>
    </row>
    <row r="2892" spans="2:2" x14ac:dyDescent="0.15">
      <c r="B2892" s="24"/>
    </row>
    <row r="2893" spans="2:2" x14ac:dyDescent="0.15">
      <c r="B2893" s="24"/>
    </row>
    <row r="2894" spans="2:2" x14ac:dyDescent="0.15">
      <c r="B2894" s="24"/>
    </row>
    <row r="2895" spans="2:2" x14ac:dyDescent="0.15">
      <c r="B2895" s="24"/>
    </row>
    <row r="2896" spans="2:2" x14ac:dyDescent="0.15">
      <c r="B2896" s="24"/>
    </row>
    <row r="2897" spans="2:2" x14ac:dyDescent="0.15">
      <c r="B2897" s="24"/>
    </row>
    <row r="2898" spans="2:2" x14ac:dyDescent="0.15">
      <c r="B2898" s="24"/>
    </row>
    <row r="2899" spans="2:2" x14ac:dyDescent="0.15">
      <c r="B2899" s="24"/>
    </row>
    <row r="2900" spans="2:2" x14ac:dyDescent="0.15">
      <c r="B2900" s="24"/>
    </row>
    <row r="2901" spans="2:2" x14ac:dyDescent="0.15">
      <c r="B2901" s="24"/>
    </row>
    <row r="2902" spans="2:2" x14ac:dyDescent="0.15">
      <c r="B2902" s="24"/>
    </row>
    <row r="2903" spans="2:2" x14ac:dyDescent="0.15">
      <c r="B2903" s="24"/>
    </row>
    <row r="2904" spans="2:2" x14ac:dyDescent="0.15">
      <c r="B2904" s="24"/>
    </row>
    <row r="2905" spans="2:2" x14ac:dyDescent="0.15">
      <c r="B2905" s="24"/>
    </row>
    <row r="2906" spans="2:2" x14ac:dyDescent="0.15">
      <c r="B2906" s="24"/>
    </row>
    <row r="2907" spans="2:2" x14ac:dyDescent="0.15">
      <c r="B2907" s="24"/>
    </row>
    <row r="2908" spans="2:2" x14ac:dyDescent="0.15">
      <c r="B2908" s="24"/>
    </row>
    <row r="2909" spans="2:2" x14ac:dyDescent="0.15">
      <c r="B2909" s="24"/>
    </row>
    <row r="2910" spans="2:2" x14ac:dyDescent="0.15">
      <c r="B2910" s="24"/>
    </row>
    <row r="2911" spans="2:2" x14ac:dyDescent="0.15">
      <c r="B2911" s="24"/>
    </row>
    <row r="2912" spans="2:2" x14ac:dyDescent="0.15">
      <c r="B2912" s="24"/>
    </row>
    <row r="2913" spans="2:2" x14ac:dyDescent="0.15">
      <c r="B2913" s="24"/>
    </row>
    <row r="2914" spans="2:2" x14ac:dyDescent="0.15">
      <c r="B2914" s="24"/>
    </row>
    <row r="2915" spans="2:2" x14ac:dyDescent="0.15">
      <c r="B2915" s="24"/>
    </row>
    <row r="2916" spans="2:2" x14ac:dyDescent="0.15">
      <c r="B2916" s="24"/>
    </row>
    <row r="2917" spans="2:2" x14ac:dyDescent="0.15">
      <c r="B2917" s="24"/>
    </row>
    <row r="2918" spans="2:2" x14ac:dyDescent="0.15">
      <c r="B2918" s="24"/>
    </row>
    <row r="2919" spans="2:2" x14ac:dyDescent="0.15">
      <c r="B2919" s="24"/>
    </row>
    <row r="2920" spans="2:2" x14ac:dyDescent="0.15">
      <c r="B2920" s="24"/>
    </row>
    <row r="2921" spans="2:2" x14ac:dyDescent="0.15">
      <c r="B2921" s="24"/>
    </row>
    <row r="2922" spans="2:2" x14ac:dyDescent="0.15">
      <c r="B2922" s="24"/>
    </row>
    <row r="2923" spans="2:2" x14ac:dyDescent="0.15">
      <c r="B2923" s="24"/>
    </row>
    <row r="2924" spans="2:2" x14ac:dyDescent="0.15">
      <c r="B2924" s="24"/>
    </row>
    <row r="2925" spans="2:2" x14ac:dyDescent="0.15">
      <c r="B2925" s="24"/>
    </row>
    <row r="2926" spans="2:2" x14ac:dyDescent="0.15">
      <c r="B2926" s="24"/>
    </row>
    <row r="2927" spans="2:2" x14ac:dyDescent="0.15">
      <c r="B2927" s="24"/>
    </row>
    <row r="2928" spans="2:2" x14ac:dyDescent="0.15">
      <c r="B2928" s="24"/>
    </row>
    <row r="2929" spans="2:2" x14ac:dyDescent="0.15">
      <c r="B2929" s="24"/>
    </row>
    <row r="2930" spans="2:2" x14ac:dyDescent="0.15">
      <c r="B2930" s="24"/>
    </row>
    <row r="2931" spans="2:2" x14ac:dyDescent="0.15">
      <c r="B2931" s="24"/>
    </row>
    <row r="2932" spans="2:2" x14ac:dyDescent="0.15">
      <c r="B2932" s="24"/>
    </row>
    <row r="2933" spans="2:2" x14ac:dyDescent="0.15">
      <c r="B2933" s="24"/>
    </row>
    <row r="2934" spans="2:2" x14ac:dyDescent="0.15">
      <c r="B2934" s="24"/>
    </row>
    <row r="2935" spans="2:2" x14ac:dyDescent="0.15">
      <c r="B2935" s="24"/>
    </row>
    <row r="2936" spans="2:2" x14ac:dyDescent="0.15">
      <c r="B2936" s="24"/>
    </row>
    <row r="2937" spans="2:2" x14ac:dyDescent="0.15">
      <c r="B2937" s="24"/>
    </row>
    <row r="2938" spans="2:2" x14ac:dyDescent="0.15">
      <c r="B2938" s="24"/>
    </row>
    <row r="2939" spans="2:2" x14ac:dyDescent="0.15">
      <c r="B2939" s="24"/>
    </row>
    <row r="2940" spans="2:2" x14ac:dyDescent="0.15">
      <c r="B2940" s="24"/>
    </row>
    <row r="2941" spans="2:2" x14ac:dyDescent="0.15">
      <c r="B2941" s="24"/>
    </row>
    <row r="2942" spans="2:2" x14ac:dyDescent="0.15">
      <c r="B2942" s="24"/>
    </row>
    <row r="2943" spans="2:2" x14ac:dyDescent="0.15">
      <c r="B2943" s="24"/>
    </row>
    <row r="2944" spans="2:2" x14ac:dyDescent="0.15">
      <c r="B2944" s="24"/>
    </row>
    <row r="2945" spans="2:2" x14ac:dyDescent="0.15">
      <c r="B2945" s="24"/>
    </row>
    <row r="2946" spans="2:2" x14ac:dyDescent="0.15">
      <c r="B2946" s="24"/>
    </row>
    <row r="2947" spans="2:2" x14ac:dyDescent="0.15">
      <c r="B2947" s="24"/>
    </row>
    <row r="2948" spans="2:2" x14ac:dyDescent="0.15">
      <c r="B2948" s="24"/>
    </row>
    <row r="2949" spans="2:2" x14ac:dyDescent="0.15">
      <c r="B2949" s="24"/>
    </row>
    <row r="2950" spans="2:2" x14ac:dyDescent="0.15">
      <c r="B2950" s="24"/>
    </row>
    <row r="2951" spans="2:2" x14ac:dyDescent="0.15">
      <c r="B2951" s="24"/>
    </row>
    <row r="2952" spans="2:2" x14ac:dyDescent="0.15">
      <c r="B2952" s="24"/>
    </row>
    <row r="2953" spans="2:2" x14ac:dyDescent="0.15">
      <c r="B2953" s="24"/>
    </row>
    <row r="2954" spans="2:2" x14ac:dyDescent="0.15">
      <c r="B2954" s="24"/>
    </row>
    <row r="2955" spans="2:2" x14ac:dyDescent="0.15">
      <c r="B2955" s="24"/>
    </row>
    <row r="2956" spans="2:2" x14ac:dyDescent="0.15">
      <c r="B2956" s="24"/>
    </row>
    <row r="2957" spans="2:2" x14ac:dyDescent="0.15">
      <c r="B2957" s="24"/>
    </row>
    <row r="2958" spans="2:2" x14ac:dyDescent="0.15">
      <c r="B2958" s="24"/>
    </row>
    <row r="2959" spans="2:2" x14ac:dyDescent="0.15">
      <c r="B2959" s="24"/>
    </row>
    <row r="2960" spans="2:2" x14ac:dyDescent="0.15">
      <c r="B2960" s="24"/>
    </row>
    <row r="2961" spans="2:2" x14ac:dyDescent="0.15">
      <c r="B2961" s="24"/>
    </row>
    <row r="2962" spans="2:2" x14ac:dyDescent="0.15">
      <c r="B2962" s="24"/>
    </row>
    <row r="2963" spans="2:2" x14ac:dyDescent="0.15">
      <c r="B2963" s="24"/>
    </row>
    <row r="2964" spans="2:2" x14ac:dyDescent="0.15">
      <c r="B2964" s="24"/>
    </row>
    <row r="2965" spans="2:2" x14ac:dyDescent="0.15">
      <c r="B2965" s="24"/>
    </row>
    <row r="2966" spans="2:2" x14ac:dyDescent="0.15">
      <c r="B2966" s="24"/>
    </row>
    <row r="2967" spans="2:2" x14ac:dyDescent="0.15">
      <c r="B2967" s="24"/>
    </row>
    <row r="2968" spans="2:2" x14ac:dyDescent="0.15">
      <c r="B2968" s="24"/>
    </row>
    <row r="2969" spans="2:2" x14ac:dyDescent="0.15">
      <c r="B2969" s="24"/>
    </row>
    <row r="2970" spans="2:2" x14ac:dyDescent="0.15">
      <c r="B2970" s="24"/>
    </row>
    <row r="2971" spans="2:2" x14ac:dyDescent="0.15">
      <c r="B2971" s="24"/>
    </row>
    <row r="2972" spans="2:2" x14ac:dyDescent="0.15">
      <c r="B2972" s="24"/>
    </row>
    <row r="2973" spans="2:2" x14ac:dyDescent="0.15">
      <c r="B2973" s="24"/>
    </row>
    <row r="2974" spans="2:2" x14ac:dyDescent="0.15">
      <c r="B2974" s="24"/>
    </row>
    <row r="2975" spans="2:2" x14ac:dyDescent="0.15">
      <c r="B2975" s="24"/>
    </row>
    <row r="2976" spans="2:2" x14ac:dyDescent="0.15">
      <c r="B2976" s="24"/>
    </row>
    <row r="2977" spans="2:2" x14ac:dyDescent="0.15">
      <c r="B2977" s="24"/>
    </row>
    <row r="2978" spans="2:2" x14ac:dyDescent="0.15">
      <c r="B2978" s="24"/>
    </row>
    <row r="2979" spans="2:2" x14ac:dyDescent="0.15">
      <c r="B2979" s="24"/>
    </row>
    <row r="2980" spans="2:2" x14ac:dyDescent="0.15">
      <c r="B2980" s="24"/>
    </row>
    <row r="2981" spans="2:2" x14ac:dyDescent="0.15">
      <c r="B2981" s="24"/>
    </row>
    <row r="2982" spans="2:2" x14ac:dyDescent="0.15">
      <c r="B2982" s="24"/>
    </row>
    <row r="2983" spans="2:2" x14ac:dyDescent="0.15">
      <c r="B2983" s="24"/>
    </row>
    <row r="2984" spans="2:2" x14ac:dyDescent="0.15">
      <c r="B2984" s="24"/>
    </row>
    <row r="2985" spans="2:2" x14ac:dyDescent="0.15">
      <c r="B2985" s="24"/>
    </row>
    <row r="2986" spans="2:2" x14ac:dyDescent="0.15">
      <c r="B2986" s="24"/>
    </row>
    <row r="2987" spans="2:2" x14ac:dyDescent="0.15">
      <c r="B2987" s="24"/>
    </row>
    <row r="2988" spans="2:2" x14ac:dyDescent="0.15">
      <c r="B2988" s="24"/>
    </row>
    <row r="2989" spans="2:2" x14ac:dyDescent="0.15">
      <c r="B2989" s="24"/>
    </row>
    <row r="2990" spans="2:2" x14ac:dyDescent="0.15">
      <c r="B2990" s="24"/>
    </row>
    <row r="2991" spans="2:2" x14ac:dyDescent="0.15">
      <c r="B2991" s="24"/>
    </row>
    <row r="2992" spans="2:2" x14ac:dyDescent="0.15">
      <c r="B2992" s="24"/>
    </row>
    <row r="2993" spans="2:2" x14ac:dyDescent="0.15">
      <c r="B2993" s="24"/>
    </row>
    <row r="2994" spans="2:2" x14ac:dyDescent="0.15">
      <c r="B2994" s="24"/>
    </row>
    <row r="2995" spans="2:2" x14ac:dyDescent="0.15">
      <c r="B2995" s="24"/>
    </row>
    <row r="2996" spans="2:2" x14ac:dyDescent="0.15">
      <c r="B2996" s="24"/>
    </row>
    <row r="2997" spans="2:2" x14ac:dyDescent="0.15">
      <c r="B2997" s="24"/>
    </row>
    <row r="2998" spans="2:2" x14ac:dyDescent="0.15">
      <c r="B2998" s="24"/>
    </row>
    <row r="2999" spans="2:2" x14ac:dyDescent="0.15">
      <c r="B2999" s="24"/>
    </row>
    <row r="3000" spans="2:2" x14ac:dyDescent="0.15">
      <c r="B3000" s="24"/>
    </row>
    <row r="3001" spans="2:2" x14ac:dyDescent="0.15">
      <c r="B3001" s="24"/>
    </row>
    <row r="3002" spans="2:2" x14ac:dyDescent="0.15">
      <c r="B3002" s="24"/>
    </row>
    <row r="3003" spans="2:2" x14ac:dyDescent="0.15">
      <c r="B3003" s="24"/>
    </row>
    <row r="3004" spans="2:2" x14ac:dyDescent="0.15">
      <c r="B3004" s="24"/>
    </row>
    <row r="3005" spans="2:2" x14ac:dyDescent="0.15">
      <c r="B3005" s="24"/>
    </row>
    <row r="3006" spans="2:2" x14ac:dyDescent="0.15">
      <c r="B3006" s="24"/>
    </row>
    <row r="3007" spans="2:2" x14ac:dyDescent="0.15">
      <c r="B3007" s="24"/>
    </row>
    <row r="3008" spans="2:2" x14ac:dyDescent="0.15">
      <c r="B3008" s="24"/>
    </row>
    <row r="3009" spans="2:2" x14ac:dyDescent="0.15">
      <c r="B3009" s="24"/>
    </row>
    <row r="3010" spans="2:2" x14ac:dyDescent="0.15">
      <c r="B3010" s="24"/>
    </row>
    <row r="3011" spans="2:2" x14ac:dyDescent="0.15">
      <c r="B3011" s="24"/>
    </row>
    <row r="3012" spans="2:2" x14ac:dyDescent="0.15">
      <c r="B3012" s="24"/>
    </row>
    <row r="3013" spans="2:2" x14ac:dyDescent="0.15">
      <c r="B3013" s="24"/>
    </row>
    <row r="3014" spans="2:2" x14ac:dyDescent="0.15">
      <c r="B3014" s="24"/>
    </row>
    <row r="3015" spans="2:2" x14ac:dyDescent="0.15">
      <c r="B3015" s="24"/>
    </row>
    <row r="3016" spans="2:2" x14ac:dyDescent="0.15">
      <c r="B3016" s="24"/>
    </row>
    <row r="3017" spans="2:2" x14ac:dyDescent="0.15">
      <c r="B3017" s="24"/>
    </row>
    <row r="3018" spans="2:2" x14ac:dyDescent="0.15">
      <c r="B3018" s="24"/>
    </row>
    <row r="3019" spans="2:2" x14ac:dyDescent="0.15">
      <c r="B3019" s="24"/>
    </row>
    <row r="3020" spans="2:2" x14ac:dyDescent="0.15">
      <c r="B3020" s="24"/>
    </row>
    <row r="3021" spans="2:2" x14ac:dyDescent="0.15">
      <c r="B3021" s="24"/>
    </row>
    <row r="3022" spans="2:2" x14ac:dyDescent="0.15">
      <c r="B3022" s="24"/>
    </row>
    <row r="3023" spans="2:2" x14ac:dyDescent="0.15">
      <c r="B3023" s="24"/>
    </row>
    <row r="3024" spans="2:2" x14ac:dyDescent="0.15">
      <c r="B3024" s="24"/>
    </row>
    <row r="3025" spans="2:2" x14ac:dyDescent="0.15">
      <c r="B3025" s="24"/>
    </row>
    <row r="3026" spans="2:2" x14ac:dyDescent="0.15">
      <c r="B3026" s="24"/>
    </row>
    <row r="3027" spans="2:2" x14ac:dyDescent="0.15">
      <c r="B3027" s="24"/>
    </row>
    <row r="3028" spans="2:2" x14ac:dyDescent="0.15">
      <c r="B3028" s="24"/>
    </row>
    <row r="3029" spans="2:2" x14ac:dyDescent="0.15">
      <c r="B3029" s="24"/>
    </row>
    <row r="3030" spans="2:2" x14ac:dyDescent="0.15">
      <c r="B3030" s="24"/>
    </row>
    <row r="3031" spans="2:2" x14ac:dyDescent="0.15">
      <c r="B3031" s="24"/>
    </row>
    <row r="3032" spans="2:2" x14ac:dyDescent="0.15">
      <c r="B3032" s="24"/>
    </row>
    <row r="3033" spans="2:2" x14ac:dyDescent="0.15">
      <c r="B3033" s="24"/>
    </row>
    <row r="3034" spans="2:2" x14ac:dyDescent="0.15">
      <c r="B3034" s="24"/>
    </row>
    <row r="3035" spans="2:2" x14ac:dyDescent="0.15">
      <c r="B3035" s="24"/>
    </row>
    <row r="3036" spans="2:2" x14ac:dyDescent="0.15">
      <c r="B3036" s="24"/>
    </row>
    <row r="3037" spans="2:2" x14ac:dyDescent="0.15">
      <c r="B3037" s="24"/>
    </row>
    <row r="3038" spans="2:2" x14ac:dyDescent="0.15">
      <c r="B3038" s="24"/>
    </row>
    <row r="3039" spans="2:2" x14ac:dyDescent="0.15">
      <c r="B3039" s="24"/>
    </row>
    <row r="3040" spans="2:2" x14ac:dyDescent="0.15">
      <c r="B3040" s="24"/>
    </row>
    <row r="3041" spans="2:2" x14ac:dyDescent="0.15">
      <c r="B3041" s="24"/>
    </row>
    <row r="3042" spans="2:2" x14ac:dyDescent="0.15">
      <c r="B3042" s="24"/>
    </row>
    <row r="3043" spans="2:2" x14ac:dyDescent="0.15">
      <c r="B3043" s="24"/>
    </row>
    <row r="3044" spans="2:2" x14ac:dyDescent="0.15">
      <c r="B3044" s="24"/>
    </row>
    <row r="3045" spans="2:2" x14ac:dyDescent="0.15">
      <c r="B3045" s="24"/>
    </row>
    <row r="3046" spans="2:2" x14ac:dyDescent="0.15">
      <c r="B3046" s="24"/>
    </row>
    <row r="3047" spans="2:2" x14ac:dyDescent="0.15">
      <c r="B3047" s="24"/>
    </row>
    <row r="3048" spans="2:2" x14ac:dyDescent="0.15">
      <c r="B3048" s="24"/>
    </row>
    <row r="3049" spans="2:2" x14ac:dyDescent="0.15">
      <c r="B3049" s="24"/>
    </row>
    <row r="3050" spans="2:2" x14ac:dyDescent="0.15">
      <c r="B3050" s="24"/>
    </row>
    <row r="3051" spans="2:2" x14ac:dyDescent="0.15">
      <c r="B3051" s="24"/>
    </row>
    <row r="3052" spans="2:2" x14ac:dyDescent="0.15">
      <c r="B3052" s="24"/>
    </row>
    <row r="3053" spans="2:2" x14ac:dyDescent="0.15">
      <c r="B3053" s="24"/>
    </row>
    <row r="3054" spans="2:2" x14ac:dyDescent="0.15">
      <c r="B3054" s="24"/>
    </row>
    <row r="3055" spans="2:2" x14ac:dyDescent="0.15">
      <c r="B3055" s="24"/>
    </row>
    <row r="3056" spans="2:2" x14ac:dyDescent="0.15">
      <c r="B3056" s="24"/>
    </row>
    <row r="3057" spans="2:2" x14ac:dyDescent="0.15">
      <c r="B3057" s="24"/>
    </row>
    <row r="3058" spans="2:2" x14ac:dyDescent="0.15">
      <c r="B3058" s="24"/>
    </row>
    <row r="3059" spans="2:2" x14ac:dyDescent="0.15">
      <c r="B3059" s="24"/>
    </row>
    <row r="3060" spans="2:2" x14ac:dyDescent="0.15">
      <c r="B3060" s="24"/>
    </row>
    <row r="3061" spans="2:2" x14ac:dyDescent="0.15">
      <c r="B3061" s="24"/>
    </row>
    <row r="3062" spans="2:2" x14ac:dyDescent="0.15">
      <c r="B3062" s="24"/>
    </row>
    <row r="3063" spans="2:2" x14ac:dyDescent="0.15">
      <c r="B3063" s="24"/>
    </row>
    <row r="3064" spans="2:2" x14ac:dyDescent="0.15">
      <c r="B3064" s="24"/>
    </row>
    <row r="3065" spans="2:2" x14ac:dyDescent="0.15">
      <c r="B3065" s="24"/>
    </row>
    <row r="3066" spans="2:2" x14ac:dyDescent="0.15">
      <c r="B3066" s="24"/>
    </row>
    <row r="3067" spans="2:2" x14ac:dyDescent="0.15">
      <c r="B3067" s="24"/>
    </row>
    <row r="3068" spans="2:2" x14ac:dyDescent="0.15">
      <c r="B3068" s="24"/>
    </row>
    <row r="3069" spans="2:2" x14ac:dyDescent="0.15">
      <c r="B3069" s="24"/>
    </row>
    <row r="3070" spans="2:2" x14ac:dyDescent="0.15">
      <c r="B3070" s="24"/>
    </row>
    <row r="3071" spans="2:2" x14ac:dyDescent="0.15">
      <c r="B3071" s="24"/>
    </row>
    <row r="3072" spans="2:2" x14ac:dyDescent="0.15">
      <c r="B3072" s="24"/>
    </row>
    <row r="3073" spans="2:2" x14ac:dyDescent="0.15">
      <c r="B3073" s="24"/>
    </row>
    <row r="3074" spans="2:2" x14ac:dyDescent="0.15">
      <c r="B3074" s="24"/>
    </row>
    <row r="3075" spans="2:2" x14ac:dyDescent="0.15">
      <c r="B3075" s="24"/>
    </row>
    <row r="3076" spans="2:2" x14ac:dyDescent="0.15">
      <c r="B3076" s="24"/>
    </row>
    <row r="3077" spans="2:2" x14ac:dyDescent="0.15">
      <c r="B3077" s="24"/>
    </row>
    <row r="3078" spans="2:2" x14ac:dyDescent="0.15">
      <c r="B3078" s="24"/>
    </row>
    <row r="3079" spans="2:2" x14ac:dyDescent="0.15">
      <c r="B3079" s="24"/>
    </row>
    <row r="3080" spans="2:2" x14ac:dyDescent="0.15">
      <c r="B3080" s="24"/>
    </row>
    <row r="3081" spans="2:2" x14ac:dyDescent="0.15">
      <c r="B3081" s="24"/>
    </row>
    <row r="3082" spans="2:2" x14ac:dyDescent="0.15">
      <c r="B3082" s="24"/>
    </row>
    <row r="3083" spans="2:2" x14ac:dyDescent="0.15">
      <c r="B3083" s="24"/>
    </row>
    <row r="3084" spans="2:2" x14ac:dyDescent="0.15">
      <c r="B3084" s="24"/>
    </row>
    <row r="3085" spans="2:2" x14ac:dyDescent="0.15">
      <c r="B3085" s="24"/>
    </row>
    <row r="3086" spans="2:2" x14ac:dyDescent="0.15">
      <c r="B3086" s="24"/>
    </row>
    <row r="3087" spans="2:2" x14ac:dyDescent="0.15">
      <c r="B3087" s="24"/>
    </row>
    <row r="3088" spans="2:2" x14ac:dyDescent="0.15">
      <c r="B3088" s="24"/>
    </row>
    <row r="3089" spans="2:2" x14ac:dyDescent="0.15">
      <c r="B3089" s="24"/>
    </row>
    <row r="3090" spans="2:2" x14ac:dyDescent="0.15">
      <c r="B3090" s="24"/>
    </row>
    <row r="3091" spans="2:2" x14ac:dyDescent="0.15">
      <c r="B3091" s="24"/>
    </row>
    <row r="3092" spans="2:2" x14ac:dyDescent="0.15">
      <c r="B3092" s="24"/>
    </row>
    <row r="3093" spans="2:2" x14ac:dyDescent="0.15">
      <c r="B3093" s="24"/>
    </row>
    <row r="3094" spans="2:2" x14ac:dyDescent="0.15">
      <c r="B3094" s="24"/>
    </row>
    <row r="3095" spans="2:2" x14ac:dyDescent="0.15">
      <c r="B3095" s="24"/>
    </row>
    <row r="3096" spans="2:2" x14ac:dyDescent="0.15">
      <c r="B3096" s="24"/>
    </row>
    <row r="3097" spans="2:2" x14ac:dyDescent="0.15">
      <c r="B3097" s="24"/>
    </row>
    <row r="3098" spans="2:2" x14ac:dyDescent="0.15">
      <c r="B3098" s="24"/>
    </row>
    <row r="3099" spans="2:2" x14ac:dyDescent="0.15">
      <c r="B3099" s="24"/>
    </row>
    <row r="3100" spans="2:2" x14ac:dyDescent="0.15">
      <c r="B3100" s="24"/>
    </row>
    <row r="3101" spans="2:2" x14ac:dyDescent="0.15">
      <c r="B3101" s="24"/>
    </row>
    <row r="3102" spans="2:2" x14ac:dyDescent="0.15">
      <c r="B3102" s="24"/>
    </row>
    <row r="3103" spans="2:2" x14ac:dyDescent="0.15">
      <c r="B3103" s="24"/>
    </row>
    <row r="3104" spans="2:2" x14ac:dyDescent="0.15">
      <c r="B3104" s="24"/>
    </row>
    <row r="3105" spans="2:2" x14ac:dyDescent="0.15">
      <c r="B3105" s="24"/>
    </row>
    <row r="3106" spans="2:2" x14ac:dyDescent="0.15">
      <c r="B3106" s="24"/>
    </row>
    <row r="3107" spans="2:2" x14ac:dyDescent="0.15">
      <c r="B3107" s="24"/>
    </row>
    <row r="3108" spans="2:2" x14ac:dyDescent="0.15">
      <c r="B3108" s="24"/>
    </row>
    <row r="3109" spans="2:2" x14ac:dyDescent="0.15">
      <c r="B3109" s="24"/>
    </row>
    <row r="3110" spans="2:2" x14ac:dyDescent="0.15">
      <c r="B3110" s="24"/>
    </row>
    <row r="3111" spans="2:2" x14ac:dyDescent="0.15">
      <c r="B3111" s="24"/>
    </row>
    <row r="3112" spans="2:2" x14ac:dyDescent="0.15">
      <c r="B3112" s="24"/>
    </row>
    <row r="3113" spans="2:2" x14ac:dyDescent="0.15">
      <c r="B3113" s="24"/>
    </row>
    <row r="3114" spans="2:2" x14ac:dyDescent="0.15">
      <c r="B3114" s="24"/>
    </row>
    <row r="3115" spans="2:2" x14ac:dyDescent="0.15">
      <c r="B3115" s="24"/>
    </row>
    <row r="3116" spans="2:2" x14ac:dyDescent="0.15">
      <c r="B3116" s="24"/>
    </row>
    <row r="3117" spans="2:2" x14ac:dyDescent="0.15">
      <c r="B3117" s="24"/>
    </row>
    <row r="3118" spans="2:2" x14ac:dyDescent="0.15">
      <c r="B3118" s="24"/>
    </row>
    <row r="3119" spans="2:2" x14ac:dyDescent="0.15">
      <c r="B3119" s="24"/>
    </row>
    <row r="3120" spans="2:2" x14ac:dyDescent="0.15">
      <c r="B3120" s="24"/>
    </row>
    <row r="3121" spans="2:2" x14ac:dyDescent="0.15">
      <c r="B3121" s="24"/>
    </row>
    <row r="3122" spans="2:2" x14ac:dyDescent="0.15">
      <c r="B3122" s="24"/>
    </row>
    <row r="3123" spans="2:2" x14ac:dyDescent="0.15">
      <c r="B3123" s="24"/>
    </row>
    <row r="3124" spans="2:2" x14ac:dyDescent="0.15">
      <c r="B3124" s="24"/>
    </row>
    <row r="3125" spans="2:2" x14ac:dyDescent="0.15">
      <c r="B3125" s="24"/>
    </row>
    <row r="3126" spans="2:2" x14ac:dyDescent="0.15">
      <c r="B3126" s="24"/>
    </row>
    <row r="3127" spans="2:2" x14ac:dyDescent="0.15">
      <c r="B3127" s="24"/>
    </row>
    <row r="3128" spans="2:2" x14ac:dyDescent="0.15">
      <c r="B3128" s="24"/>
    </row>
    <row r="3129" spans="2:2" x14ac:dyDescent="0.15">
      <c r="B3129" s="24"/>
    </row>
    <row r="3130" spans="2:2" x14ac:dyDescent="0.15">
      <c r="B3130" s="24"/>
    </row>
    <row r="3131" spans="2:2" x14ac:dyDescent="0.15">
      <c r="B3131" s="24"/>
    </row>
    <row r="3132" spans="2:2" x14ac:dyDescent="0.15">
      <c r="B3132" s="24"/>
    </row>
    <row r="3133" spans="2:2" x14ac:dyDescent="0.15">
      <c r="B3133" s="24"/>
    </row>
    <row r="3134" spans="2:2" x14ac:dyDescent="0.15">
      <c r="B3134" s="24"/>
    </row>
    <row r="3135" spans="2:2" x14ac:dyDescent="0.15">
      <c r="B3135" s="24"/>
    </row>
    <row r="3136" spans="2:2" x14ac:dyDescent="0.15">
      <c r="B3136" s="24"/>
    </row>
    <row r="3137" spans="2:2" x14ac:dyDescent="0.15">
      <c r="B3137" s="24"/>
    </row>
    <row r="3138" spans="2:2" x14ac:dyDescent="0.15">
      <c r="B3138" s="24"/>
    </row>
    <row r="3139" spans="2:2" x14ac:dyDescent="0.15">
      <c r="B3139" s="24"/>
    </row>
    <row r="3140" spans="2:2" x14ac:dyDescent="0.15">
      <c r="B3140" s="24"/>
    </row>
    <row r="3141" spans="2:2" x14ac:dyDescent="0.15">
      <c r="B3141" s="24"/>
    </row>
    <row r="3142" spans="2:2" x14ac:dyDescent="0.15">
      <c r="B3142" s="24"/>
    </row>
    <row r="3143" spans="2:2" x14ac:dyDescent="0.15">
      <c r="B3143" s="24"/>
    </row>
    <row r="3144" spans="2:2" x14ac:dyDescent="0.15">
      <c r="B3144" s="24"/>
    </row>
    <row r="3145" spans="2:2" x14ac:dyDescent="0.15">
      <c r="B3145" s="24"/>
    </row>
    <row r="3146" spans="2:2" x14ac:dyDescent="0.15">
      <c r="B3146" s="24"/>
    </row>
    <row r="3147" spans="2:2" x14ac:dyDescent="0.15">
      <c r="B3147" s="24"/>
    </row>
    <row r="3148" spans="2:2" x14ac:dyDescent="0.15">
      <c r="B3148" s="24"/>
    </row>
    <row r="3149" spans="2:2" x14ac:dyDescent="0.15">
      <c r="B3149" s="24"/>
    </row>
    <row r="3150" spans="2:2" x14ac:dyDescent="0.15">
      <c r="B3150" s="24"/>
    </row>
    <row r="3151" spans="2:2" x14ac:dyDescent="0.15">
      <c r="B3151" s="24"/>
    </row>
    <row r="3152" spans="2:2" x14ac:dyDescent="0.15">
      <c r="B3152" s="24"/>
    </row>
    <row r="3153" spans="2:2" x14ac:dyDescent="0.15">
      <c r="B3153" s="24"/>
    </row>
    <row r="3154" spans="2:2" x14ac:dyDescent="0.15">
      <c r="B3154" s="24"/>
    </row>
    <row r="3155" spans="2:2" x14ac:dyDescent="0.15">
      <c r="B3155" s="24"/>
    </row>
    <row r="3156" spans="2:2" x14ac:dyDescent="0.15">
      <c r="B3156" s="24"/>
    </row>
    <row r="3157" spans="2:2" x14ac:dyDescent="0.15">
      <c r="B3157" s="24"/>
    </row>
    <row r="3158" spans="2:2" x14ac:dyDescent="0.15">
      <c r="B3158" s="24"/>
    </row>
    <row r="3159" spans="2:2" x14ac:dyDescent="0.15">
      <c r="B3159" s="24"/>
    </row>
    <row r="3160" spans="2:2" x14ac:dyDescent="0.15">
      <c r="B3160" s="24"/>
    </row>
    <row r="3161" spans="2:2" x14ac:dyDescent="0.15">
      <c r="B3161" s="24"/>
    </row>
    <row r="3162" spans="2:2" x14ac:dyDescent="0.15">
      <c r="B3162" s="24"/>
    </row>
    <row r="3163" spans="2:2" x14ac:dyDescent="0.15">
      <c r="B3163" s="24"/>
    </row>
    <row r="3164" spans="2:2" x14ac:dyDescent="0.15">
      <c r="B3164" s="24"/>
    </row>
    <row r="3165" spans="2:2" x14ac:dyDescent="0.15">
      <c r="B3165" s="24"/>
    </row>
    <row r="3166" spans="2:2" x14ac:dyDescent="0.15">
      <c r="B3166" s="24"/>
    </row>
    <row r="3167" spans="2:2" x14ac:dyDescent="0.15">
      <c r="B3167" s="24"/>
    </row>
    <row r="3168" spans="2:2" x14ac:dyDescent="0.15">
      <c r="B3168" s="24"/>
    </row>
    <row r="3169" spans="2:2" x14ac:dyDescent="0.15">
      <c r="B3169" s="24"/>
    </row>
    <row r="3170" spans="2:2" x14ac:dyDescent="0.15">
      <c r="B3170" s="24"/>
    </row>
    <row r="3171" spans="2:2" x14ac:dyDescent="0.15">
      <c r="B3171" s="24"/>
    </row>
    <row r="3172" spans="2:2" x14ac:dyDescent="0.15">
      <c r="B3172" s="24"/>
    </row>
    <row r="3173" spans="2:2" x14ac:dyDescent="0.15">
      <c r="B3173" s="24"/>
    </row>
    <row r="3174" spans="2:2" x14ac:dyDescent="0.15">
      <c r="B3174" s="24"/>
    </row>
    <row r="3175" spans="2:2" x14ac:dyDescent="0.15">
      <c r="B3175" s="24"/>
    </row>
    <row r="3176" spans="2:2" x14ac:dyDescent="0.15">
      <c r="B3176" s="24"/>
    </row>
    <row r="3177" spans="2:2" x14ac:dyDescent="0.15">
      <c r="B3177" s="24"/>
    </row>
    <row r="3178" spans="2:2" x14ac:dyDescent="0.15">
      <c r="B3178" s="24"/>
    </row>
    <row r="3179" spans="2:2" x14ac:dyDescent="0.15">
      <c r="B3179" s="24"/>
    </row>
    <row r="3180" spans="2:2" x14ac:dyDescent="0.15">
      <c r="B3180" s="24"/>
    </row>
    <row r="3181" spans="2:2" x14ac:dyDescent="0.15">
      <c r="B3181" s="24"/>
    </row>
    <row r="3182" spans="2:2" x14ac:dyDescent="0.15">
      <c r="B3182" s="24"/>
    </row>
    <row r="3183" spans="2:2" x14ac:dyDescent="0.15">
      <c r="B3183" s="24"/>
    </row>
    <row r="3184" spans="2:2" x14ac:dyDescent="0.15">
      <c r="B3184" s="24"/>
    </row>
    <row r="3185" spans="2:2" x14ac:dyDescent="0.15">
      <c r="B3185" s="24"/>
    </row>
    <row r="3186" spans="2:2" x14ac:dyDescent="0.15">
      <c r="B3186" s="24"/>
    </row>
    <row r="3187" spans="2:2" x14ac:dyDescent="0.15">
      <c r="B3187" s="24"/>
    </row>
    <row r="3188" spans="2:2" x14ac:dyDescent="0.15">
      <c r="B3188" s="24"/>
    </row>
    <row r="3189" spans="2:2" x14ac:dyDescent="0.15">
      <c r="B3189" s="24"/>
    </row>
    <row r="3190" spans="2:2" x14ac:dyDescent="0.15">
      <c r="B3190" s="24"/>
    </row>
    <row r="3191" spans="2:2" x14ac:dyDescent="0.15">
      <c r="B3191" s="24"/>
    </row>
    <row r="3192" spans="2:2" x14ac:dyDescent="0.15">
      <c r="B3192" s="24"/>
    </row>
    <row r="3193" spans="2:2" x14ac:dyDescent="0.15">
      <c r="B3193" s="24"/>
    </row>
    <row r="3194" spans="2:2" x14ac:dyDescent="0.15">
      <c r="B3194" s="24"/>
    </row>
    <row r="3195" spans="2:2" x14ac:dyDescent="0.15">
      <c r="B3195" s="24"/>
    </row>
    <row r="3196" spans="2:2" x14ac:dyDescent="0.15">
      <c r="B3196" s="24"/>
    </row>
    <row r="3197" spans="2:2" x14ac:dyDescent="0.15">
      <c r="B3197" s="24"/>
    </row>
    <row r="3198" spans="2:2" x14ac:dyDescent="0.15">
      <c r="B3198" s="24"/>
    </row>
    <row r="3199" spans="2:2" x14ac:dyDescent="0.15">
      <c r="B3199" s="24"/>
    </row>
    <row r="3200" spans="2:2" x14ac:dyDescent="0.15">
      <c r="B3200" s="24"/>
    </row>
    <row r="3201" spans="2:2" x14ac:dyDescent="0.15">
      <c r="B3201" s="24"/>
    </row>
    <row r="3202" spans="2:2" x14ac:dyDescent="0.15">
      <c r="B3202" s="24"/>
    </row>
    <row r="3203" spans="2:2" x14ac:dyDescent="0.15">
      <c r="B3203" s="24"/>
    </row>
    <row r="3204" spans="2:2" x14ac:dyDescent="0.15">
      <c r="B3204" s="24"/>
    </row>
    <row r="3205" spans="2:2" x14ac:dyDescent="0.15">
      <c r="B3205" s="24"/>
    </row>
    <row r="3206" spans="2:2" x14ac:dyDescent="0.15">
      <c r="B3206" s="24"/>
    </row>
    <row r="3207" spans="2:2" x14ac:dyDescent="0.15">
      <c r="B3207" s="24"/>
    </row>
    <row r="3208" spans="2:2" x14ac:dyDescent="0.15">
      <c r="B3208" s="24"/>
    </row>
    <row r="3209" spans="2:2" x14ac:dyDescent="0.15">
      <c r="B3209" s="24"/>
    </row>
    <row r="3210" spans="2:2" x14ac:dyDescent="0.15">
      <c r="B3210" s="24"/>
    </row>
    <row r="3211" spans="2:2" x14ac:dyDescent="0.15">
      <c r="B3211" s="24"/>
    </row>
    <row r="3212" spans="2:2" x14ac:dyDescent="0.15">
      <c r="B3212" s="24"/>
    </row>
    <row r="3213" spans="2:2" x14ac:dyDescent="0.15">
      <c r="B3213" s="24"/>
    </row>
    <row r="3214" spans="2:2" x14ac:dyDescent="0.15">
      <c r="B3214" s="24"/>
    </row>
    <row r="3215" spans="2:2" x14ac:dyDescent="0.15">
      <c r="B3215" s="24"/>
    </row>
    <row r="3216" spans="2:2" x14ac:dyDescent="0.15">
      <c r="B3216" s="24"/>
    </row>
    <row r="3217" spans="2:2" x14ac:dyDescent="0.15">
      <c r="B3217" s="24"/>
    </row>
    <row r="3218" spans="2:2" x14ac:dyDescent="0.15">
      <c r="B3218" s="24"/>
    </row>
    <row r="3219" spans="2:2" x14ac:dyDescent="0.15">
      <c r="B3219" s="24"/>
    </row>
    <row r="3220" spans="2:2" x14ac:dyDescent="0.15">
      <c r="B3220" s="24"/>
    </row>
    <row r="3221" spans="2:2" x14ac:dyDescent="0.15">
      <c r="B3221" s="24"/>
    </row>
    <row r="3222" spans="2:2" x14ac:dyDescent="0.15">
      <c r="B3222" s="24"/>
    </row>
    <row r="3223" spans="2:2" x14ac:dyDescent="0.15">
      <c r="B3223" s="24"/>
    </row>
    <row r="3224" spans="2:2" x14ac:dyDescent="0.15">
      <c r="B3224" s="24"/>
    </row>
    <row r="3225" spans="2:2" x14ac:dyDescent="0.15">
      <c r="B3225" s="24"/>
    </row>
    <row r="3226" spans="2:2" x14ac:dyDescent="0.15">
      <c r="B3226" s="24"/>
    </row>
    <row r="3227" spans="2:2" x14ac:dyDescent="0.15">
      <c r="B3227" s="24"/>
    </row>
    <row r="3228" spans="2:2" x14ac:dyDescent="0.15">
      <c r="B3228" s="24"/>
    </row>
    <row r="3229" spans="2:2" x14ac:dyDescent="0.15">
      <c r="B3229" s="24"/>
    </row>
    <row r="3230" spans="2:2" x14ac:dyDescent="0.15">
      <c r="B3230" s="24"/>
    </row>
    <row r="3231" spans="2:2" x14ac:dyDescent="0.15">
      <c r="B3231" s="24"/>
    </row>
    <row r="3232" spans="2:2" x14ac:dyDescent="0.15">
      <c r="B3232" s="24"/>
    </row>
    <row r="3233" spans="2:2" x14ac:dyDescent="0.15">
      <c r="B3233" s="24"/>
    </row>
    <row r="3234" spans="2:2" x14ac:dyDescent="0.15">
      <c r="B3234" s="24"/>
    </row>
    <row r="3235" spans="2:2" x14ac:dyDescent="0.15">
      <c r="B3235" s="24"/>
    </row>
    <row r="3236" spans="2:2" x14ac:dyDescent="0.15">
      <c r="B3236" s="24"/>
    </row>
    <row r="3237" spans="2:2" x14ac:dyDescent="0.15">
      <c r="B3237" s="24"/>
    </row>
    <row r="3238" spans="2:2" x14ac:dyDescent="0.15">
      <c r="B3238" s="24"/>
    </row>
    <row r="3239" spans="2:2" x14ac:dyDescent="0.15">
      <c r="B3239" s="24"/>
    </row>
    <row r="3240" spans="2:2" x14ac:dyDescent="0.15">
      <c r="B3240" s="24"/>
    </row>
    <row r="3241" spans="2:2" x14ac:dyDescent="0.15">
      <c r="B3241" s="24"/>
    </row>
    <row r="3242" spans="2:2" x14ac:dyDescent="0.15">
      <c r="B3242" s="24"/>
    </row>
    <row r="3243" spans="2:2" x14ac:dyDescent="0.15">
      <c r="B3243" s="24"/>
    </row>
    <row r="3244" spans="2:2" x14ac:dyDescent="0.15">
      <c r="B3244" s="24"/>
    </row>
    <row r="3245" spans="2:2" x14ac:dyDescent="0.15">
      <c r="B3245" s="24"/>
    </row>
    <row r="3246" spans="2:2" x14ac:dyDescent="0.15">
      <c r="B3246" s="24"/>
    </row>
    <row r="3247" spans="2:2" x14ac:dyDescent="0.15">
      <c r="B3247" s="24"/>
    </row>
    <row r="3248" spans="2:2" x14ac:dyDescent="0.15">
      <c r="B3248" s="24"/>
    </row>
    <row r="3249" spans="2:2" x14ac:dyDescent="0.15">
      <c r="B3249" s="24"/>
    </row>
    <row r="3250" spans="2:2" x14ac:dyDescent="0.15">
      <c r="B3250" s="24"/>
    </row>
    <row r="3251" spans="2:2" x14ac:dyDescent="0.15">
      <c r="B3251" s="24"/>
    </row>
    <row r="3252" spans="2:2" x14ac:dyDescent="0.15">
      <c r="B3252" s="24"/>
    </row>
    <row r="3253" spans="2:2" x14ac:dyDescent="0.15">
      <c r="B3253" s="24"/>
    </row>
    <row r="3254" spans="2:2" x14ac:dyDescent="0.15">
      <c r="B3254" s="24"/>
    </row>
    <row r="3255" spans="2:2" x14ac:dyDescent="0.15">
      <c r="B3255" s="24"/>
    </row>
    <row r="3256" spans="2:2" x14ac:dyDescent="0.15">
      <c r="B3256" s="24"/>
    </row>
    <row r="3257" spans="2:2" x14ac:dyDescent="0.15">
      <c r="B3257" s="24"/>
    </row>
    <row r="3258" spans="2:2" x14ac:dyDescent="0.15">
      <c r="B3258" s="24"/>
    </row>
    <row r="3259" spans="2:2" x14ac:dyDescent="0.15">
      <c r="B3259" s="24"/>
    </row>
    <row r="3260" spans="2:2" x14ac:dyDescent="0.15">
      <c r="B3260" s="24"/>
    </row>
    <row r="3261" spans="2:2" x14ac:dyDescent="0.15">
      <c r="B3261" s="24"/>
    </row>
    <row r="3262" spans="2:2" x14ac:dyDescent="0.15">
      <c r="B3262" s="24"/>
    </row>
    <row r="3263" spans="2:2" x14ac:dyDescent="0.15">
      <c r="B3263" s="24"/>
    </row>
    <row r="3264" spans="2:2" x14ac:dyDescent="0.15">
      <c r="B3264" s="24"/>
    </row>
    <row r="3265" spans="2:2" x14ac:dyDescent="0.15">
      <c r="B3265" s="24"/>
    </row>
    <row r="3266" spans="2:2" x14ac:dyDescent="0.15">
      <c r="B3266" s="24"/>
    </row>
    <row r="3267" spans="2:2" x14ac:dyDescent="0.15">
      <c r="B3267" s="24"/>
    </row>
    <row r="3268" spans="2:2" x14ac:dyDescent="0.15">
      <c r="B3268" s="24"/>
    </row>
    <row r="3269" spans="2:2" x14ac:dyDescent="0.15">
      <c r="B3269" s="24"/>
    </row>
    <row r="3270" spans="2:2" x14ac:dyDescent="0.15">
      <c r="B3270" s="24"/>
    </row>
    <row r="3271" spans="2:2" x14ac:dyDescent="0.15">
      <c r="B3271" s="24"/>
    </row>
    <row r="3272" spans="2:2" x14ac:dyDescent="0.15">
      <c r="B3272" s="24"/>
    </row>
    <row r="3273" spans="2:2" x14ac:dyDescent="0.15">
      <c r="B3273" s="24"/>
    </row>
    <row r="3274" spans="2:2" x14ac:dyDescent="0.15">
      <c r="B3274" s="24"/>
    </row>
    <row r="3275" spans="2:2" x14ac:dyDescent="0.15">
      <c r="B3275" s="24"/>
    </row>
    <row r="3276" spans="2:2" x14ac:dyDescent="0.15">
      <c r="B3276" s="24"/>
    </row>
    <row r="3277" spans="2:2" x14ac:dyDescent="0.15">
      <c r="B3277" s="24"/>
    </row>
    <row r="3278" spans="2:2" x14ac:dyDescent="0.15">
      <c r="B3278" s="24"/>
    </row>
    <row r="3279" spans="2:2" x14ac:dyDescent="0.15">
      <c r="B3279" s="24"/>
    </row>
    <row r="3280" spans="2:2" x14ac:dyDescent="0.15">
      <c r="B3280" s="24"/>
    </row>
    <row r="3281" spans="2:2" x14ac:dyDescent="0.15">
      <c r="B3281" s="24"/>
    </row>
    <row r="3282" spans="2:2" x14ac:dyDescent="0.15">
      <c r="B3282" s="24"/>
    </row>
    <row r="3283" spans="2:2" x14ac:dyDescent="0.15">
      <c r="B3283" s="24"/>
    </row>
    <row r="3284" spans="2:2" x14ac:dyDescent="0.15">
      <c r="B3284" s="24"/>
    </row>
    <row r="3285" spans="2:2" x14ac:dyDescent="0.15">
      <c r="B3285" s="24"/>
    </row>
    <row r="3286" spans="2:2" x14ac:dyDescent="0.15">
      <c r="B3286" s="24"/>
    </row>
    <row r="3287" spans="2:2" x14ac:dyDescent="0.15">
      <c r="B3287" s="24"/>
    </row>
    <row r="3288" spans="2:2" x14ac:dyDescent="0.15">
      <c r="B3288" s="24"/>
    </row>
    <row r="3289" spans="2:2" x14ac:dyDescent="0.15">
      <c r="B3289" s="24"/>
    </row>
    <row r="3290" spans="2:2" x14ac:dyDescent="0.15">
      <c r="B3290" s="24"/>
    </row>
    <row r="3291" spans="2:2" x14ac:dyDescent="0.15">
      <c r="B3291" s="24"/>
    </row>
    <row r="3292" spans="2:2" x14ac:dyDescent="0.15">
      <c r="B3292" s="24"/>
    </row>
    <row r="3293" spans="2:2" x14ac:dyDescent="0.15">
      <c r="B3293" s="24"/>
    </row>
    <row r="3294" spans="2:2" x14ac:dyDescent="0.15">
      <c r="B3294" s="24"/>
    </row>
    <row r="3295" spans="2:2" x14ac:dyDescent="0.15">
      <c r="B3295" s="24"/>
    </row>
    <row r="3296" spans="2:2" x14ac:dyDescent="0.15">
      <c r="B3296" s="24"/>
    </row>
    <row r="3297" spans="2:2" x14ac:dyDescent="0.15">
      <c r="B3297" s="24"/>
    </row>
    <row r="3298" spans="2:2" x14ac:dyDescent="0.15">
      <c r="B3298" s="24"/>
    </row>
    <row r="3299" spans="2:2" x14ac:dyDescent="0.15">
      <c r="B3299" s="24"/>
    </row>
    <row r="3300" spans="2:2" x14ac:dyDescent="0.15">
      <c r="B3300" s="24"/>
    </row>
    <row r="3301" spans="2:2" x14ac:dyDescent="0.15">
      <c r="B3301" s="24"/>
    </row>
    <row r="3302" spans="2:2" x14ac:dyDescent="0.15">
      <c r="B3302" s="24"/>
    </row>
    <row r="3303" spans="2:2" x14ac:dyDescent="0.15">
      <c r="B3303" s="24"/>
    </row>
    <row r="3304" spans="2:2" x14ac:dyDescent="0.15">
      <c r="B3304" s="24"/>
    </row>
    <row r="3305" spans="2:2" x14ac:dyDescent="0.15">
      <c r="B3305" s="24"/>
    </row>
    <row r="3306" spans="2:2" x14ac:dyDescent="0.15">
      <c r="B3306" s="24"/>
    </row>
    <row r="3307" spans="2:2" x14ac:dyDescent="0.15">
      <c r="B3307" s="24"/>
    </row>
    <row r="3308" spans="2:2" x14ac:dyDescent="0.15">
      <c r="B3308" s="24"/>
    </row>
    <row r="3309" spans="2:2" x14ac:dyDescent="0.15">
      <c r="B3309" s="24"/>
    </row>
    <row r="3310" spans="2:2" x14ac:dyDescent="0.15">
      <c r="B3310" s="24"/>
    </row>
    <row r="3311" spans="2:2" x14ac:dyDescent="0.15">
      <c r="B3311" s="24"/>
    </row>
    <row r="3312" spans="2:2" x14ac:dyDescent="0.15">
      <c r="B3312" s="24"/>
    </row>
    <row r="3313" spans="2:2" x14ac:dyDescent="0.15">
      <c r="B3313" s="24"/>
    </row>
    <row r="3314" spans="2:2" x14ac:dyDescent="0.15">
      <c r="B3314" s="24"/>
    </row>
    <row r="3315" spans="2:2" x14ac:dyDescent="0.15">
      <c r="B3315" s="24"/>
    </row>
    <row r="3316" spans="2:2" x14ac:dyDescent="0.15">
      <c r="B3316" s="24"/>
    </row>
    <row r="3317" spans="2:2" x14ac:dyDescent="0.15">
      <c r="B3317" s="24"/>
    </row>
    <row r="3318" spans="2:2" x14ac:dyDescent="0.15">
      <c r="B3318" s="24"/>
    </row>
    <row r="3319" spans="2:2" x14ac:dyDescent="0.15">
      <c r="B3319" s="24"/>
    </row>
    <row r="3320" spans="2:2" x14ac:dyDescent="0.15">
      <c r="B3320" s="24"/>
    </row>
    <row r="3321" spans="2:2" x14ac:dyDescent="0.15">
      <c r="B3321" s="24"/>
    </row>
    <row r="3322" spans="2:2" x14ac:dyDescent="0.15">
      <c r="B3322" s="24"/>
    </row>
    <row r="3323" spans="2:2" x14ac:dyDescent="0.15">
      <c r="B3323" s="24"/>
    </row>
    <row r="3324" spans="2:2" x14ac:dyDescent="0.15">
      <c r="B3324" s="24"/>
    </row>
    <row r="3325" spans="2:2" x14ac:dyDescent="0.15">
      <c r="B3325" s="24"/>
    </row>
    <row r="3326" spans="2:2" x14ac:dyDescent="0.15">
      <c r="B3326" s="24"/>
    </row>
    <row r="3327" spans="2:2" x14ac:dyDescent="0.15">
      <c r="B3327" s="24"/>
    </row>
    <row r="3328" spans="2:2" x14ac:dyDescent="0.15">
      <c r="B3328" s="24"/>
    </row>
    <row r="3329" spans="2:2" x14ac:dyDescent="0.15">
      <c r="B3329" s="24"/>
    </row>
    <row r="3330" spans="2:2" x14ac:dyDescent="0.15">
      <c r="B3330" s="24"/>
    </row>
    <row r="3331" spans="2:2" x14ac:dyDescent="0.15">
      <c r="B3331" s="24"/>
    </row>
    <row r="3332" spans="2:2" x14ac:dyDescent="0.15">
      <c r="B3332" s="24"/>
    </row>
    <row r="3333" spans="2:2" x14ac:dyDescent="0.15">
      <c r="B3333" s="24"/>
    </row>
    <row r="3334" spans="2:2" x14ac:dyDescent="0.15">
      <c r="B3334" s="24"/>
    </row>
    <row r="3335" spans="2:2" x14ac:dyDescent="0.15">
      <c r="B3335" s="24"/>
    </row>
    <row r="3336" spans="2:2" x14ac:dyDescent="0.15">
      <c r="B3336" s="24"/>
    </row>
    <row r="3337" spans="2:2" x14ac:dyDescent="0.15">
      <c r="B3337" s="24"/>
    </row>
    <row r="3338" spans="2:2" x14ac:dyDescent="0.15">
      <c r="B3338" s="24"/>
    </row>
    <row r="3339" spans="2:2" x14ac:dyDescent="0.15">
      <c r="B3339" s="24"/>
    </row>
    <row r="3340" spans="2:2" x14ac:dyDescent="0.15">
      <c r="B3340" s="24"/>
    </row>
    <row r="3341" spans="2:2" x14ac:dyDescent="0.15">
      <c r="B3341" s="24"/>
    </row>
    <row r="3342" spans="2:2" x14ac:dyDescent="0.15">
      <c r="B3342" s="24"/>
    </row>
    <row r="3343" spans="2:2" x14ac:dyDescent="0.15">
      <c r="B3343" s="24"/>
    </row>
    <row r="3344" spans="2:2" x14ac:dyDescent="0.15">
      <c r="B3344" s="24"/>
    </row>
    <row r="3345" spans="2:2" x14ac:dyDescent="0.15">
      <c r="B3345" s="24"/>
    </row>
    <row r="3346" spans="2:2" x14ac:dyDescent="0.15">
      <c r="B3346" s="24"/>
    </row>
    <row r="3347" spans="2:2" x14ac:dyDescent="0.15">
      <c r="B3347" s="24"/>
    </row>
    <row r="3348" spans="2:2" x14ac:dyDescent="0.15">
      <c r="B3348" s="24"/>
    </row>
    <row r="3349" spans="2:2" x14ac:dyDescent="0.15">
      <c r="B3349" s="24"/>
    </row>
    <row r="3350" spans="2:2" x14ac:dyDescent="0.15">
      <c r="B3350" s="24"/>
    </row>
    <row r="3351" spans="2:2" x14ac:dyDescent="0.15">
      <c r="B3351" s="24"/>
    </row>
    <row r="3352" spans="2:2" x14ac:dyDescent="0.15">
      <c r="B3352" s="24"/>
    </row>
    <row r="3353" spans="2:2" x14ac:dyDescent="0.15">
      <c r="B3353" s="24"/>
    </row>
    <row r="3354" spans="2:2" x14ac:dyDescent="0.15">
      <c r="B3354" s="24"/>
    </row>
    <row r="3355" spans="2:2" x14ac:dyDescent="0.15">
      <c r="B3355" s="24"/>
    </row>
    <row r="3356" spans="2:2" x14ac:dyDescent="0.15">
      <c r="B3356" s="24"/>
    </row>
    <row r="3357" spans="2:2" x14ac:dyDescent="0.15">
      <c r="B3357" s="24"/>
    </row>
    <row r="3358" spans="2:2" x14ac:dyDescent="0.15">
      <c r="B3358" s="24"/>
    </row>
    <row r="3359" spans="2:2" x14ac:dyDescent="0.15">
      <c r="B3359" s="24"/>
    </row>
    <row r="3360" spans="2:2" x14ac:dyDescent="0.15">
      <c r="B3360" s="24"/>
    </row>
    <row r="3361" spans="2:2" x14ac:dyDescent="0.15">
      <c r="B3361" s="24"/>
    </row>
    <row r="3362" spans="2:2" x14ac:dyDescent="0.15">
      <c r="B3362" s="24"/>
    </row>
    <row r="3363" spans="2:2" x14ac:dyDescent="0.15">
      <c r="B3363" s="24"/>
    </row>
    <row r="3364" spans="2:2" x14ac:dyDescent="0.15">
      <c r="B3364" s="24"/>
    </row>
    <row r="3365" spans="2:2" x14ac:dyDescent="0.15">
      <c r="B3365" s="24"/>
    </row>
    <row r="3366" spans="2:2" x14ac:dyDescent="0.15">
      <c r="B3366" s="24"/>
    </row>
    <row r="3367" spans="2:2" x14ac:dyDescent="0.15">
      <c r="B3367" s="24"/>
    </row>
    <row r="3368" spans="2:2" x14ac:dyDescent="0.15">
      <c r="B3368" s="24"/>
    </row>
    <row r="3369" spans="2:2" x14ac:dyDescent="0.15">
      <c r="B3369" s="24"/>
    </row>
    <row r="3370" spans="2:2" x14ac:dyDescent="0.15">
      <c r="B3370" s="24"/>
    </row>
    <row r="3371" spans="2:2" x14ac:dyDescent="0.15">
      <c r="B3371" s="24"/>
    </row>
    <row r="3372" spans="2:2" x14ac:dyDescent="0.15">
      <c r="B3372" s="24"/>
    </row>
    <row r="3373" spans="2:2" x14ac:dyDescent="0.15">
      <c r="B3373" s="24"/>
    </row>
    <row r="3374" spans="2:2" x14ac:dyDescent="0.15">
      <c r="B3374" s="24"/>
    </row>
    <row r="3375" spans="2:2" x14ac:dyDescent="0.15">
      <c r="B3375" s="24"/>
    </row>
    <row r="3376" spans="2:2" x14ac:dyDescent="0.15">
      <c r="B3376" s="24"/>
    </row>
    <row r="3377" spans="2:2" x14ac:dyDescent="0.15">
      <c r="B3377" s="24"/>
    </row>
    <row r="3378" spans="2:2" x14ac:dyDescent="0.15">
      <c r="B3378" s="24"/>
    </row>
    <row r="3379" spans="2:2" x14ac:dyDescent="0.15">
      <c r="B3379" s="24"/>
    </row>
    <row r="3380" spans="2:2" x14ac:dyDescent="0.15">
      <c r="B3380" s="24"/>
    </row>
    <row r="3381" spans="2:2" x14ac:dyDescent="0.15">
      <c r="B3381" s="24"/>
    </row>
    <row r="3382" spans="2:2" x14ac:dyDescent="0.15">
      <c r="B3382" s="24"/>
    </row>
    <row r="3383" spans="2:2" x14ac:dyDescent="0.15">
      <c r="B3383" s="24"/>
    </row>
    <row r="3384" spans="2:2" x14ac:dyDescent="0.15">
      <c r="B3384" s="24"/>
    </row>
    <row r="3385" spans="2:2" x14ac:dyDescent="0.15">
      <c r="B3385" s="24"/>
    </row>
    <row r="3386" spans="2:2" x14ac:dyDescent="0.15">
      <c r="B3386" s="24"/>
    </row>
    <row r="3387" spans="2:2" x14ac:dyDescent="0.15">
      <c r="B3387" s="24"/>
    </row>
    <row r="3388" spans="2:2" x14ac:dyDescent="0.15">
      <c r="B3388" s="24"/>
    </row>
    <row r="3389" spans="2:2" x14ac:dyDescent="0.15">
      <c r="B3389" s="24"/>
    </row>
    <row r="3390" spans="2:2" x14ac:dyDescent="0.15">
      <c r="B3390" s="24"/>
    </row>
    <row r="3391" spans="2:2" x14ac:dyDescent="0.15">
      <c r="B3391" s="24"/>
    </row>
    <row r="3392" spans="2:2" x14ac:dyDescent="0.15">
      <c r="B3392" s="24"/>
    </row>
    <row r="3393" spans="2:2" x14ac:dyDescent="0.15">
      <c r="B3393" s="24"/>
    </row>
    <row r="3394" spans="2:2" x14ac:dyDescent="0.15">
      <c r="B3394" s="24"/>
    </row>
    <row r="3395" spans="2:2" x14ac:dyDescent="0.15">
      <c r="B3395" s="24"/>
    </row>
    <row r="3396" spans="2:2" x14ac:dyDescent="0.15">
      <c r="B3396" s="24"/>
    </row>
    <row r="3397" spans="2:2" x14ac:dyDescent="0.15">
      <c r="B3397" s="24"/>
    </row>
    <row r="3398" spans="2:2" x14ac:dyDescent="0.15">
      <c r="B3398" s="24"/>
    </row>
    <row r="3399" spans="2:2" x14ac:dyDescent="0.15">
      <c r="B3399" s="24"/>
    </row>
    <row r="3400" spans="2:2" x14ac:dyDescent="0.15">
      <c r="B3400" s="24"/>
    </row>
    <row r="3401" spans="2:2" x14ac:dyDescent="0.15">
      <c r="B3401" s="24"/>
    </row>
    <row r="3402" spans="2:2" x14ac:dyDescent="0.15">
      <c r="B3402" s="24"/>
    </row>
    <row r="3403" spans="2:2" x14ac:dyDescent="0.15">
      <c r="B3403" s="24"/>
    </row>
    <row r="3404" spans="2:2" x14ac:dyDescent="0.15">
      <c r="B3404" s="24"/>
    </row>
    <row r="3405" spans="2:2" x14ac:dyDescent="0.15">
      <c r="B3405" s="24"/>
    </row>
    <row r="3406" spans="2:2" x14ac:dyDescent="0.15">
      <c r="B3406" s="24"/>
    </row>
    <row r="3407" spans="2:2" x14ac:dyDescent="0.15">
      <c r="B3407" s="24"/>
    </row>
    <row r="3408" spans="2:2" x14ac:dyDescent="0.15">
      <c r="B3408" s="24"/>
    </row>
    <row r="3409" spans="2:2" x14ac:dyDescent="0.15">
      <c r="B3409" s="24"/>
    </row>
    <row r="3410" spans="2:2" x14ac:dyDescent="0.15">
      <c r="B3410" s="24"/>
    </row>
    <row r="3411" spans="2:2" x14ac:dyDescent="0.15">
      <c r="B3411" s="24"/>
    </row>
    <row r="3412" spans="2:2" x14ac:dyDescent="0.15">
      <c r="B3412" s="24"/>
    </row>
    <row r="3413" spans="2:2" x14ac:dyDescent="0.15">
      <c r="B3413" s="24"/>
    </row>
    <row r="3414" spans="2:2" x14ac:dyDescent="0.15">
      <c r="B3414" s="24"/>
    </row>
    <row r="3415" spans="2:2" x14ac:dyDescent="0.15">
      <c r="B3415" s="24"/>
    </row>
    <row r="3416" spans="2:2" x14ac:dyDescent="0.15">
      <c r="B3416" s="24"/>
    </row>
    <row r="3417" spans="2:2" x14ac:dyDescent="0.15">
      <c r="B3417" s="24"/>
    </row>
    <row r="3418" spans="2:2" x14ac:dyDescent="0.15">
      <c r="B3418" s="24"/>
    </row>
    <row r="3419" spans="2:2" x14ac:dyDescent="0.15">
      <c r="B3419" s="24"/>
    </row>
    <row r="3420" spans="2:2" x14ac:dyDescent="0.15">
      <c r="B3420" s="24"/>
    </row>
    <row r="3421" spans="2:2" x14ac:dyDescent="0.15">
      <c r="B3421" s="24"/>
    </row>
    <row r="3422" spans="2:2" x14ac:dyDescent="0.15">
      <c r="B3422" s="24"/>
    </row>
    <row r="3423" spans="2:2" x14ac:dyDescent="0.15">
      <c r="B3423" s="24"/>
    </row>
    <row r="3424" spans="2:2" x14ac:dyDescent="0.15">
      <c r="B3424" s="24"/>
    </row>
    <row r="3425" spans="2:2" x14ac:dyDescent="0.15">
      <c r="B3425" s="24"/>
    </row>
    <row r="3426" spans="2:2" x14ac:dyDescent="0.15">
      <c r="B3426" s="24"/>
    </row>
    <row r="3427" spans="2:2" x14ac:dyDescent="0.15">
      <c r="B3427" s="24"/>
    </row>
    <row r="3428" spans="2:2" x14ac:dyDescent="0.15">
      <c r="B3428" s="24"/>
    </row>
    <row r="3429" spans="2:2" x14ac:dyDescent="0.15">
      <c r="B3429" s="24"/>
    </row>
    <row r="3430" spans="2:2" x14ac:dyDescent="0.15">
      <c r="B3430" s="24"/>
    </row>
    <row r="3431" spans="2:2" x14ac:dyDescent="0.15">
      <c r="B3431" s="24"/>
    </row>
    <row r="3432" spans="2:2" x14ac:dyDescent="0.15">
      <c r="B3432" s="24"/>
    </row>
    <row r="3433" spans="2:2" x14ac:dyDescent="0.15">
      <c r="B3433" s="24"/>
    </row>
    <row r="3434" spans="2:2" x14ac:dyDescent="0.15">
      <c r="B3434" s="24"/>
    </row>
    <row r="3435" spans="2:2" x14ac:dyDescent="0.15">
      <c r="B3435" s="24"/>
    </row>
    <row r="3436" spans="2:2" x14ac:dyDescent="0.15">
      <c r="B3436" s="24"/>
    </row>
    <row r="3437" spans="2:2" x14ac:dyDescent="0.15">
      <c r="B3437" s="24"/>
    </row>
    <row r="3438" spans="2:2" x14ac:dyDescent="0.15">
      <c r="B3438" s="24"/>
    </row>
    <row r="3439" spans="2:2" x14ac:dyDescent="0.15">
      <c r="B3439" s="24"/>
    </row>
    <row r="3440" spans="2:2" x14ac:dyDescent="0.15">
      <c r="B3440" s="24"/>
    </row>
    <row r="3441" spans="2:2" x14ac:dyDescent="0.15">
      <c r="B3441" s="24"/>
    </row>
    <row r="3442" spans="2:2" x14ac:dyDescent="0.15">
      <c r="B3442" s="24"/>
    </row>
    <row r="3443" spans="2:2" x14ac:dyDescent="0.15">
      <c r="B3443" s="24"/>
    </row>
    <row r="3444" spans="2:2" x14ac:dyDescent="0.15">
      <c r="B3444" s="24"/>
    </row>
    <row r="3445" spans="2:2" x14ac:dyDescent="0.15">
      <c r="B3445" s="24"/>
    </row>
    <row r="3446" spans="2:2" x14ac:dyDescent="0.15">
      <c r="B3446" s="24"/>
    </row>
    <row r="3447" spans="2:2" x14ac:dyDescent="0.15">
      <c r="B3447" s="24"/>
    </row>
    <row r="3448" spans="2:2" x14ac:dyDescent="0.15">
      <c r="B3448" s="24"/>
    </row>
    <row r="3449" spans="2:2" x14ac:dyDescent="0.15">
      <c r="B3449" s="24"/>
    </row>
    <row r="3450" spans="2:2" x14ac:dyDescent="0.15">
      <c r="B3450" s="24"/>
    </row>
    <row r="3451" spans="2:2" x14ac:dyDescent="0.15">
      <c r="B3451" s="24"/>
    </row>
    <row r="3452" spans="2:2" x14ac:dyDescent="0.15">
      <c r="B3452" s="24"/>
    </row>
    <row r="3453" spans="2:2" x14ac:dyDescent="0.15">
      <c r="B3453" s="24"/>
    </row>
    <row r="3454" spans="2:2" x14ac:dyDescent="0.15">
      <c r="B3454" s="24"/>
    </row>
    <row r="3455" spans="2:2" x14ac:dyDescent="0.15">
      <c r="B3455" s="24"/>
    </row>
    <row r="3456" spans="2:2" x14ac:dyDescent="0.15">
      <c r="B3456" s="24"/>
    </row>
    <row r="3457" spans="2:2" x14ac:dyDescent="0.15">
      <c r="B3457" s="24"/>
    </row>
    <row r="3458" spans="2:2" x14ac:dyDescent="0.15">
      <c r="B3458" s="24"/>
    </row>
    <row r="3459" spans="2:2" x14ac:dyDescent="0.15">
      <c r="B3459" s="24"/>
    </row>
    <row r="3460" spans="2:2" x14ac:dyDescent="0.15">
      <c r="B3460" s="24"/>
    </row>
    <row r="3461" spans="2:2" x14ac:dyDescent="0.15">
      <c r="B3461" s="24"/>
    </row>
    <row r="3462" spans="2:2" x14ac:dyDescent="0.15">
      <c r="B3462" s="24"/>
    </row>
    <row r="3463" spans="2:2" x14ac:dyDescent="0.15">
      <c r="B3463" s="24"/>
    </row>
    <row r="3464" spans="2:2" x14ac:dyDescent="0.15">
      <c r="B3464" s="24"/>
    </row>
    <row r="3465" spans="2:2" x14ac:dyDescent="0.15">
      <c r="B3465" s="24"/>
    </row>
    <row r="3466" spans="2:2" x14ac:dyDescent="0.15">
      <c r="B3466" s="24"/>
    </row>
    <row r="3467" spans="2:2" x14ac:dyDescent="0.15">
      <c r="B3467" s="24"/>
    </row>
    <row r="3468" spans="2:2" x14ac:dyDescent="0.15">
      <c r="B3468" s="24"/>
    </row>
    <row r="3469" spans="2:2" x14ac:dyDescent="0.15">
      <c r="B3469" s="24"/>
    </row>
    <row r="3470" spans="2:2" x14ac:dyDescent="0.15">
      <c r="B3470" s="24"/>
    </row>
    <row r="3471" spans="2:2" x14ac:dyDescent="0.15">
      <c r="B3471" s="24"/>
    </row>
    <row r="3472" spans="2:2" x14ac:dyDescent="0.15">
      <c r="B3472" s="24"/>
    </row>
    <row r="3473" spans="2:2" x14ac:dyDescent="0.15">
      <c r="B3473" s="24"/>
    </row>
    <row r="3474" spans="2:2" x14ac:dyDescent="0.15">
      <c r="B3474" s="24"/>
    </row>
    <row r="3475" spans="2:2" x14ac:dyDescent="0.15">
      <c r="B3475" s="24"/>
    </row>
    <row r="3476" spans="2:2" x14ac:dyDescent="0.15">
      <c r="B3476" s="24"/>
    </row>
    <row r="3477" spans="2:2" x14ac:dyDescent="0.15">
      <c r="B3477" s="24"/>
    </row>
    <row r="3478" spans="2:2" x14ac:dyDescent="0.15">
      <c r="B3478" s="24"/>
    </row>
    <row r="3479" spans="2:2" x14ac:dyDescent="0.15">
      <c r="B3479" s="24"/>
    </row>
    <row r="3480" spans="2:2" x14ac:dyDescent="0.15">
      <c r="B3480" s="24"/>
    </row>
    <row r="3481" spans="2:2" x14ac:dyDescent="0.15">
      <c r="B3481" s="24"/>
    </row>
    <row r="3482" spans="2:2" x14ac:dyDescent="0.15">
      <c r="B3482" s="24"/>
    </row>
    <row r="3483" spans="2:2" x14ac:dyDescent="0.15">
      <c r="B3483" s="24"/>
    </row>
    <row r="3484" spans="2:2" x14ac:dyDescent="0.15">
      <c r="B3484" s="24"/>
    </row>
    <row r="3485" spans="2:2" x14ac:dyDescent="0.15">
      <c r="B3485" s="24"/>
    </row>
    <row r="3486" spans="2:2" x14ac:dyDescent="0.15">
      <c r="B3486" s="24"/>
    </row>
    <row r="3487" spans="2:2" x14ac:dyDescent="0.15">
      <c r="B3487" s="24"/>
    </row>
    <row r="3488" spans="2:2" x14ac:dyDescent="0.15">
      <c r="B3488" s="24"/>
    </row>
    <row r="3489" spans="2:2" x14ac:dyDescent="0.15">
      <c r="B3489" s="24"/>
    </row>
    <row r="3490" spans="2:2" x14ac:dyDescent="0.15">
      <c r="B3490" s="24"/>
    </row>
    <row r="3491" spans="2:2" x14ac:dyDescent="0.15">
      <c r="B3491" s="24"/>
    </row>
    <row r="3492" spans="2:2" x14ac:dyDescent="0.15">
      <c r="B3492" s="24"/>
    </row>
    <row r="3493" spans="2:2" x14ac:dyDescent="0.15">
      <c r="B3493" s="24"/>
    </row>
    <row r="3494" spans="2:2" x14ac:dyDescent="0.15">
      <c r="B3494" s="24"/>
    </row>
    <row r="3495" spans="2:2" x14ac:dyDescent="0.15">
      <c r="B3495" s="24"/>
    </row>
    <row r="3496" spans="2:2" x14ac:dyDescent="0.15">
      <c r="B3496" s="24"/>
    </row>
    <row r="3497" spans="2:2" x14ac:dyDescent="0.15">
      <c r="B3497" s="24"/>
    </row>
    <row r="3498" spans="2:2" x14ac:dyDescent="0.15">
      <c r="B3498" s="24"/>
    </row>
    <row r="3499" spans="2:2" x14ac:dyDescent="0.15">
      <c r="B3499" s="24"/>
    </row>
    <row r="3500" spans="2:2" x14ac:dyDescent="0.15">
      <c r="B3500" s="24"/>
    </row>
    <row r="3501" spans="2:2" x14ac:dyDescent="0.15">
      <c r="B3501" s="24"/>
    </row>
    <row r="3502" spans="2:2" x14ac:dyDescent="0.15">
      <c r="B3502" s="24"/>
    </row>
    <row r="3503" spans="2:2" x14ac:dyDescent="0.15">
      <c r="B3503" s="24"/>
    </row>
    <row r="3504" spans="2:2" x14ac:dyDescent="0.15">
      <c r="B3504" s="24"/>
    </row>
    <row r="3505" spans="2:2" x14ac:dyDescent="0.15">
      <c r="B3505" s="24"/>
    </row>
    <row r="3506" spans="2:2" x14ac:dyDescent="0.15">
      <c r="B3506" s="24"/>
    </row>
    <row r="3507" spans="2:2" x14ac:dyDescent="0.15">
      <c r="B3507" s="24"/>
    </row>
    <row r="3508" spans="2:2" x14ac:dyDescent="0.15">
      <c r="B3508" s="24"/>
    </row>
    <row r="3509" spans="2:2" x14ac:dyDescent="0.15">
      <c r="B3509" s="24"/>
    </row>
    <row r="3510" spans="2:2" x14ac:dyDescent="0.15">
      <c r="B3510" s="24"/>
    </row>
    <row r="3511" spans="2:2" x14ac:dyDescent="0.15">
      <c r="B3511" s="24"/>
    </row>
    <row r="3512" spans="2:2" x14ac:dyDescent="0.15">
      <c r="B3512" s="24"/>
    </row>
    <row r="3513" spans="2:2" x14ac:dyDescent="0.15">
      <c r="B3513" s="24"/>
    </row>
    <row r="3514" spans="2:2" x14ac:dyDescent="0.15">
      <c r="B3514" s="24"/>
    </row>
    <row r="3515" spans="2:2" x14ac:dyDescent="0.15">
      <c r="B3515" s="24"/>
    </row>
    <row r="3516" spans="2:2" x14ac:dyDescent="0.15">
      <c r="B3516" s="24"/>
    </row>
    <row r="3517" spans="2:2" x14ac:dyDescent="0.15">
      <c r="B3517" s="24"/>
    </row>
    <row r="3518" spans="2:2" x14ac:dyDescent="0.15">
      <c r="B3518" s="24"/>
    </row>
    <row r="3519" spans="2:2" x14ac:dyDescent="0.15">
      <c r="B3519" s="24"/>
    </row>
    <row r="3520" spans="2:2" x14ac:dyDescent="0.15">
      <c r="B3520" s="24"/>
    </row>
    <row r="3521" spans="2:2" x14ac:dyDescent="0.15">
      <c r="B3521" s="24"/>
    </row>
    <row r="3522" spans="2:2" x14ac:dyDescent="0.15">
      <c r="B3522" s="24"/>
    </row>
    <row r="3523" spans="2:2" x14ac:dyDescent="0.15">
      <c r="B3523" s="24"/>
    </row>
    <row r="3524" spans="2:2" x14ac:dyDescent="0.15">
      <c r="B3524" s="24"/>
    </row>
    <row r="3525" spans="2:2" x14ac:dyDescent="0.15">
      <c r="B3525" s="24"/>
    </row>
    <row r="3526" spans="2:2" x14ac:dyDescent="0.15">
      <c r="B3526" s="24"/>
    </row>
    <row r="3527" spans="2:2" x14ac:dyDescent="0.15">
      <c r="B3527" s="24"/>
    </row>
    <row r="3528" spans="2:2" x14ac:dyDescent="0.15">
      <c r="B3528" s="24"/>
    </row>
    <row r="3529" spans="2:2" x14ac:dyDescent="0.15">
      <c r="B3529" s="24"/>
    </row>
    <row r="3530" spans="2:2" x14ac:dyDescent="0.15">
      <c r="B3530" s="24"/>
    </row>
    <row r="3531" spans="2:2" x14ac:dyDescent="0.15">
      <c r="B3531" s="24"/>
    </row>
    <row r="3532" spans="2:2" x14ac:dyDescent="0.15">
      <c r="B3532" s="24"/>
    </row>
    <row r="3533" spans="2:2" x14ac:dyDescent="0.15">
      <c r="B3533" s="24"/>
    </row>
    <row r="3534" spans="2:2" x14ac:dyDescent="0.15">
      <c r="B3534" s="24"/>
    </row>
    <row r="3535" spans="2:2" x14ac:dyDescent="0.15">
      <c r="B3535" s="24"/>
    </row>
    <row r="3536" spans="2:2" x14ac:dyDescent="0.15">
      <c r="B3536" s="24"/>
    </row>
    <row r="3537" spans="2:2" x14ac:dyDescent="0.15">
      <c r="B3537" s="24"/>
    </row>
    <row r="3538" spans="2:2" x14ac:dyDescent="0.15">
      <c r="B3538" s="24"/>
    </row>
    <row r="3539" spans="2:2" x14ac:dyDescent="0.15">
      <c r="B3539" s="24"/>
    </row>
    <row r="3540" spans="2:2" x14ac:dyDescent="0.15">
      <c r="B3540" s="24"/>
    </row>
    <row r="3541" spans="2:2" x14ac:dyDescent="0.15">
      <c r="B3541" s="24"/>
    </row>
    <row r="3542" spans="2:2" x14ac:dyDescent="0.15">
      <c r="B3542" s="24"/>
    </row>
    <row r="3543" spans="2:2" x14ac:dyDescent="0.15">
      <c r="B3543" s="24"/>
    </row>
    <row r="3544" spans="2:2" x14ac:dyDescent="0.15">
      <c r="B3544" s="24"/>
    </row>
    <row r="3545" spans="2:2" x14ac:dyDescent="0.15">
      <c r="B3545" s="24"/>
    </row>
    <row r="3546" spans="2:2" x14ac:dyDescent="0.15">
      <c r="B3546" s="24"/>
    </row>
    <row r="3547" spans="2:2" x14ac:dyDescent="0.15">
      <c r="B3547" s="24"/>
    </row>
    <row r="3548" spans="2:2" x14ac:dyDescent="0.15">
      <c r="B3548" s="24"/>
    </row>
    <row r="3549" spans="2:2" x14ac:dyDescent="0.15">
      <c r="B3549" s="24"/>
    </row>
    <row r="3550" spans="2:2" x14ac:dyDescent="0.15">
      <c r="B3550" s="24"/>
    </row>
    <row r="3551" spans="2:2" x14ac:dyDescent="0.15">
      <c r="B3551" s="24"/>
    </row>
    <row r="3552" spans="2:2" x14ac:dyDescent="0.15">
      <c r="B3552" s="24"/>
    </row>
    <row r="3553" spans="2:2" x14ac:dyDescent="0.15">
      <c r="B3553" s="24"/>
    </row>
    <row r="3554" spans="2:2" x14ac:dyDescent="0.15">
      <c r="B3554" s="24"/>
    </row>
    <row r="3555" spans="2:2" x14ac:dyDescent="0.15">
      <c r="B3555" s="24"/>
    </row>
    <row r="3556" spans="2:2" x14ac:dyDescent="0.15">
      <c r="B3556" s="24"/>
    </row>
    <row r="3557" spans="2:2" x14ac:dyDescent="0.15">
      <c r="B3557" s="24"/>
    </row>
    <row r="3558" spans="2:2" x14ac:dyDescent="0.15">
      <c r="B3558" s="24"/>
    </row>
    <row r="3559" spans="2:2" x14ac:dyDescent="0.15">
      <c r="B3559" s="24"/>
    </row>
    <row r="3560" spans="2:2" x14ac:dyDescent="0.15">
      <c r="B3560" s="24"/>
    </row>
    <row r="3561" spans="2:2" x14ac:dyDescent="0.15">
      <c r="B3561" s="24"/>
    </row>
    <row r="3562" spans="2:2" x14ac:dyDescent="0.15">
      <c r="B3562" s="24"/>
    </row>
    <row r="3563" spans="2:2" x14ac:dyDescent="0.15">
      <c r="B3563" s="24"/>
    </row>
    <row r="3564" spans="2:2" x14ac:dyDescent="0.15">
      <c r="B3564" s="24"/>
    </row>
    <row r="3565" spans="2:2" x14ac:dyDescent="0.15">
      <c r="B3565" s="24"/>
    </row>
    <row r="3566" spans="2:2" x14ac:dyDescent="0.15">
      <c r="B3566" s="24"/>
    </row>
    <row r="3567" spans="2:2" x14ac:dyDescent="0.15">
      <c r="B3567" s="24"/>
    </row>
    <row r="3568" spans="2:2" x14ac:dyDescent="0.15">
      <c r="B3568" s="24"/>
    </row>
    <row r="3569" spans="2:2" x14ac:dyDescent="0.15">
      <c r="B3569" s="24"/>
    </row>
    <row r="3570" spans="2:2" x14ac:dyDescent="0.15">
      <c r="B3570" s="24"/>
    </row>
    <row r="3571" spans="2:2" x14ac:dyDescent="0.15">
      <c r="B3571" s="24"/>
    </row>
    <row r="3572" spans="2:2" x14ac:dyDescent="0.15">
      <c r="B3572" s="24"/>
    </row>
    <row r="3573" spans="2:2" x14ac:dyDescent="0.15">
      <c r="B3573" s="24"/>
    </row>
    <row r="3574" spans="2:2" x14ac:dyDescent="0.15">
      <c r="B3574" s="24"/>
    </row>
    <row r="3575" spans="2:2" x14ac:dyDescent="0.15">
      <c r="B3575" s="24"/>
    </row>
    <row r="3576" spans="2:2" x14ac:dyDescent="0.15">
      <c r="B3576" s="24"/>
    </row>
    <row r="3577" spans="2:2" x14ac:dyDescent="0.15">
      <c r="B3577" s="24"/>
    </row>
    <row r="3578" spans="2:2" x14ac:dyDescent="0.15">
      <c r="B3578" s="24"/>
    </row>
    <row r="3579" spans="2:2" x14ac:dyDescent="0.15">
      <c r="B3579" s="24"/>
    </row>
    <row r="3580" spans="2:2" x14ac:dyDescent="0.15">
      <c r="B3580" s="24"/>
    </row>
    <row r="3581" spans="2:2" x14ac:dyDescent="0.15">
      <c r="B3581" s="24"/>
    </row>
    <row r="3582" spans="2:2" x14ac:dyDescent="0.15">
      <c r="B3582" s="24"/>
    </row>
    <row r="3583" spans="2:2" x14ac:dyDescent="0.15">
      <c r="B3583" s="24"/>
    </row>
    <row r="3584" spans="2:2" x14ac:dyDescent="0.15">
      <c r="B3584" s="24"/>
    </row>
    <row r="3585" spans="2:2" x14ac:dyDescent="0.15">
      <c r="B3585" s="24"/>
    </row>
    <row r="3586" spans="2:2" x14ac:dyDescent="0.15">
      <c r="B3586" s="24"/>
    </row>
    <row r="3587" spans="2:2" x14ac:dyDescent="0.15">
      <c r="B3587" s="24"/>
    </row>
    <row r="3588" spans="2:2" x14ac:dyDescent="0.15">
      <c r="B3588" s="24"/>
    </row>
    <row r="3589" spans="2:2" x14ac:dyDescent="0.15">
      <c r="B3589" s="24"/>
    </row>
    <row r="3590" spans="2:2" x14ac:dyDescent="0.15">
      <c r="B3590" s="24"/>
    </row>
    <row r="3591" spans="2:2" x14ac:dyDescent="0.15">
      <c r="B3591" s="24"/>
    </row>
    <row r="3592" spans="2:2" x14ac:dyDescent="0.15">
      <c r="B3592" s="24"/>
    </row>
    <row r="3593" spans="2:2" x14ac:dyDescent="0.15">
      <c r="B3593" s="24"/>
    </row>
    <row r="3594" spans="2:2" x14ac:dyDescent="0.15">
      <c r="B3594" s="24"/>
    </row>
    <row r="3595" spans="2:2" x14ac:dyDescent="0.15">
      <c r="B3595" s="24"/>
    </row>
    <row r="3596" spans="2:2" x14ac:dyDescent="0.15">
      <c r="B3596" s="24"/>
    </row>
    <row r="3597" spans="2:2" x14ac:dyDescent="0.15">
      <c r="B3597" s="24"/>
    </row>
    <row r="3598" spans="2:2" x14ac:dyDescent="0.15">
      <c r="B3598" s="24"/>
    </row>
    <row r="3599" spans="2:2" x14ac:dyDescent="0.15">
      <c r="B3599" s="24"/>
    </row>
    <row r="3600" spans="2:2" x14ac:dyDescent="0.15">
      <c r="B3600" s="24"/>
    </row>
    <row r="3601" spans="2:2" x14ac:dyDescent="0.15">
      <c r="B3601" s="24"/>
    </row>
    <row r="3602" spans="2:2" x14ac:dyDescent="0.15">
      <c r="B3602" s="24"/>
    </row>
    <row r="3603" spans="2:2" x14ac:dyDescent="0.15">
      <c r="B3603" s="24"/>
    </row>
    <row r="3604" spans="2:2" x14ac:dyDescent="0.15">
      <c r="B3604" s="24"/>
    </row>
    <row r="3605" spans="2:2" x14ac:dyDescent="0.15">
      <c r="B3605" s="24"/>
    </row>
    <row r="3606" spans="2:2" x14ac:dyDescent="0.15">
      <c r="B3606" s="24"/>
    </row>
    <row r="3607" spans="2:2" x14ac:dyDescent="0.15">
      <c r="B3607" s="24"/>
    </row>
    <row r="3608" spans="2:2" x14ac:dyDescent="0.15">
      <c r="B3608" s="24"/>
    </row>
    <row r="3609" spans="2:2" x14ac:dyDescent="0.15">
      <c r="B3609" s="24"/>
    </row>
    <row r="3610" spans="2:2" x14ac:dyDescent="0.15">
      <c r="B3610" s="24"/>
    </row>
    <row r="3611" spans="2:2" x14ac:dyDescent="0.15">
      <c r="B3611" s="24"/>
    </row>
    <row r="3612" spans="2:2" x14ac:dyDescent="0.15">
      <c r="B3612" s="24"/>
    </row>
    <row r="3613" spans="2:2" x14ac:dyDescent="0.15">
      <c r="B3613" s="24"/>
    </row>
    <row r="3614" spans="2:2" x14ac:dyDescent="0.15">
      <c r="B3614" s="24"/>
    </row>
    <row r="3615" spans="2:2" x14ac:dyDescent="0.15">
      <c r="B3615" s="24"/>
    </row>
    <row r="3616" spans="2:2" x14ac:dyDescent="0.15">
      <c r="B3616" s="24"/>
    </row>
    <row r="3617" spans="2:2" x14ac:dyDescent="0.15">
      <c r="B3617" s="24"/>
    </row>
    <row r="3618" spans="2:2" x14ac:dyDescent="0.15">
      <c r="B3618" s="24"/>
    </row>
    <row r="3619" spans="2:2" x14ac:dyDescent="0.15">
      <c r="B3619" s="24"/>
    </row>
    <row r="3620" spans="2:2" x14ac:dyDescent="0.15">
      <c r="B3620" s="24"/>
    </row>
    <row r="3621" spans="2:2" x14ac:dyDescent="0.15">
      <c r="B3621" s="24"/>
    </row>
    <row r="3622" spans="2:2" x14ac:dyDescent="0.15">
      <c r="B3622" s="24"/>
    </row>
    <row r="3623" spans="2:2" x14ac:dyDescent="0.15">
      <c r="B3623" s="24"/>
    </row>
    <row r="3624" spans="2:2" x14ac:dyDescent="0.15">
      <c r="B3624" s="24"/>
    </row>
    <row r="3625" spans="2:2" x14ac:dyDescent="0.15">
      <c r="B3625" s="24"/>
    </row>
    <row r="3626" spans="2:2" x14ac:dyDescent="0.15">
      <c r="B3626" s="24"/>
    </row>
    <row r="3627" spans="2:2" x14ac:dyDescent="0.15">
      <c r="B3627" s="24"/>
    </row>
    <row r="3628" spans="2:2" x14ac:dyDescent="0.15">
      <c r="B3628" s="24"/>
    </row>
    <row r="3629" spans="2:2" x14ac:dyDescent="0.15">
      <c r="B3629" s="24"/>
    </row>
    <row r="3630" spans="2:2" x14ac:dyDescent="0.15">
      <c r="B3630" s="24"/>
    </row>
    <row r="3631" spans="2:2" x14ac:dyDescent="0.15">
      <c r="B3631" s="24"/>
    </row>
    <row r="3632" spans="2:2" x14ac:dyDescent="0.15">
      <c r="B3632" s="24"/>
    </row>
    <row r="3633" spans="2:2" x14ac:dyDescent="0.15">
      <c r="B3633" s="24"/>
    </row>
    <row r="3634" spans="2:2" x14ac:dyDescent="0.15">
      <c r="B3634" s="24"/>
    </row>
    <row r="3635" spans="2:2" x14ac:dyDescent="0.15">
      <c r="B3635" s="24"/>
    </row>
    <row r="3636" spans="2:2" x14ac:dyDescent="0.15">
      <c r="B3636" s="24"/>
    </row>
    <row r="3637" spans="2:2" x14ac:dyDescent="0.15">
      <c r="B3637" s="24"/>
    </row>
    <row r="3638" spans="2:2" x14ac:dyDescent="0.15">
      <c r="B3638" s="24"/>
    </row>
    <row r="3639" spans="2:2" x14ac:dyDescent="0.15">
      <c r="B3639" s="24"/>
    </row>
    <row r="3640" spans="2:2" x14ac:dyDescent="0.15">
      <c r="B3640" s="24"/>
    </row>
    <row r="3641" spans="2:2" x14ac:dyDescent="0.15">
      <c r="B3641" s="24"/>
    </row>
    <row r="3642" spans="2:2" x14ac:dyDescent="0.15">
      <c r="B3642" s="24"/>
    </row>
    <row r="3643" spans="2:2" x14ac:dyDescent="0.15">
      <c r="B3643" s="24"/>
    </row>
    <row r="3644" spans="2:2" x14ac:dyDescent="0.15">
      <c r="B3644" s="24"/>
    </row>
    <row r="3645" spans="2:2" x14ac:dyDescent="0.15">
      <c r="B3645" s="24"/>
    </row>
    <row r="3646" spans="2:2" x14ac:dyDescent="0.15">
      <c r="B3646" s="24"/>
    </row>
    <row r="3647" spans="2:2" x14ac:dyDescent="0.15">
      <c r="B3647" s="24"/>
    </row>
    <row r="3648" spans="2:2" x14ac:dyDescent="0.15">
      <c r="B3648" s="24"/>
    </row>
    <row r="3649" spans="2:2" x14ac:dyDescent="0.15">
      <c r="B3649" s="24"/>
    </row>
    <row r="3650" spans="2:2" x14ac:dyDescent="0.15">
      <c r="B3650" s="24"/>
    </row>
    <row r="3651" spans="2:2" x14ac:dyDescent="0.15">
      <c r="B3651" s="24"/>
    </row>
    <row r="3652" spans="2:2" x14ac:dyDescent="0.15">
      <c r="B3652" s="24"/>
    </row>
    <row r="3653" spans="2:2" x14ac:dyDescent="0.15">
      <c r="B3653" s="24"/>
    </row>
    <row r="3654" spans="2:2" x14ac:dyDescent="0.15">
      <c r="B3654" s="24"/>
    </row>
    <row r="3655" spans="2:2" x14ac:dyDescent="0.15">
      <c r="B3655" s="24"/>
    </row>
    <row r="3656" spans="2:2" x14ac:dyDescent="0.15">
      <c r="B3656" s="24"/>
    </row>
    <row r="3657" spans="2:2" x14ac:dyDescent="0.15">
      <c r="B3657" s="24"/>
    </row>
    <row r="3658" spans="2:2" x14ac:dyDescent="0.15">
      <c r="B3658" s="24"/>
    </row>
    <row r="3659" spans="2:2" x14ac:dyDescent="0.15">
      <c r="B3659" s="24"/>
    </row>
    <row r="3660" spans="2:2" x14ac:dyDescent="0.15">
      <c r="B3660" s="24"/>
    </row>
    <row r="3661" spans="2:2" x14ac:dyDescent="0.15">
      <c r="B3661" s="24"/>
    </row>
    <row r="3662" spans="2:2" x14ac:dyDescent="0.15">
      <c r="B3662" s="24"/>
    </row>
    <row r="3663" spans="2:2" x14ac:dyDescent="0.15">
      <c r="B3663" s="24"/>
    </row>
    <row r="3664" spans="2:2" x14ac:dyDescent="0.15">
      <c r="B3664" s="24"/>
    </row>
    <row r="3665" spans="2:2" x14ac:dyDescent="0.15">
      <c r="B3665" s="24"/>
    </row>
    <row r="3666" spans="2:2" x14ac:dyDescent="0.15">
      <c r="B3666" s="24"/>
    </row>
    <row r="3667" spans="2:2" x14ac:dyDescent="0.15">
      <c r="B3667" s="24"/>
    </row>
    <row r="3668" spans="2:2" x14ac:dyDescent="0.15">
      <c r="B3668" s="24"/>
    </row>
    <row r="3669" spans="2:2" x14ac:dyDescent="0.15">
      <c r="B3669" s="24"/>
    </row>
    <row r="3670" spans="2:2" x14ac:dyDescent="0.15">
      <c r="B3670" s="24"/>
    </row>
    <row r="3671" spans="2:2" x14ac:dyDescent="0.15">
      <c r="B3671" s="24"/>
    </row>
    <row r="3672" spans="2:2" x14ac:dyDescent="0.15">
      <c r="B3672" s="24"/>
    </row>
    <row r="3673" spans="2:2" x14ac:dyDescent="0.15">
      <c r="B3673" s="24"/>
    </row>
    <row r="3674" spans="2:2" x14ac:dyDescent="0.15">
      <c r="B3674" s="24"/>
    </row>
    <row r="3675" spans="2:2" x14ac:dyDescent="0.15">
      <c r="B3675" s="24"/>
    </row>
    <row r="3676" spans="2:2" x14ac:dyDescent="0.15">
      <c r="B3676" s="24"/>
    </row>
    <row r="3677" spans="2:2" x14ac:dyDescent="0.15">
      <c r="B3677" s="24"/>
    </row>
    <row r="3678" spans="2:2" x14ac:dyDescent="0.15">
      <c r="B3678" s="24"/>
    </row>
    <row r="3679" spans="2:2" x14ac:dyDescent="0.15">
      <c r="B3679" s="24"/>
    </row>
    <row r="3680" spans="2:2" x14ac:dyDescent="0.15">
      <c r="B3680" s="24"/>
    </row>
    <row r="3681" spans="2:2" x14ac:dyDescent="0.15">
      <c r="B3681" s="24"/>
    </row>
    <row r="3682" spans="2:2" x14ac:dyDescent="0.15">
      <c r="B3682" s="24"/>
    </row>
    <row r="3683" spans="2:2" x14ac:dyDescent="0.15">
      <c r="B3683" s="24"/>
    </row>
    <row r="3684" spans="2:2" x14ac:dyDescent="0.15">
      <c r="B3684" s="24"/>
    </row>
    <row r="3685" spans="2:2" x14ac:dyDescent="0.15">
      <c r="B3685" s="24"/>
    </row>
    <row r="3686" spans="2:2" x14ac:dyDescent="0.15">
      <c r="B3686" s="24"/>
    </row>
    <row r="3687" spans="2:2" x14ac:dyDescent="0.15">
      <c r="B3687" s="24"/>
    </row>
    <row r="3688" spans="2:2" x14ac:dyDescent="0.15">
      <c r="B3688" s="24"/>
    </row>
    <row r="3689" spans="2:2" x14ac:dyDescent="0.15">
      <c r="B3689" s="24"/>
    </row>
    <row r="3690" spans="2:2" x14ac:dyDescent="0.15">
      <c r="B3690" s="24"/>
    </row>
    <row r="3691" spans="2:2" x14ac:dyDescent="0.15">
      <c r="B3691" s="24"/>
    </row>
    <row r="3692" spans="2:2" x14ac:dyDescent="0.15">
      <c r="B3692" s="24"/>
    </row>
    <row r="3693" spans="2:2" x14ac:dyDescent="0.15">
      <c r="B3693" s="24"/>
    </row>
    <row r="3694" spans="2:2" x14ac:dyDescent="0.15">
      <c r="B3694" s="24"/>
    </row>
    <row r="3695" spans="2:2" x14ac:dyDescent="0.15">
      <c r="B3695" s="24"/>
    </row>
    <row r="3696" spans="2:2" x14ac:dyDescent="0.15">
      <c r="B3696" s="24"/>
    </row>
    <row r="3697" spans="2:2" x14ac:dyDescent="0.15">
      <c r="B3697" s="24"/>
    </row>
    <row r="3698" spans="2:2" x14ac:dyDescent="0.15">
      <c r="B3698" s="24"/>
    </row>
    <row r="3699" spans="2:2" x14ac:dyDescent="0.15">
      <c r="B3699" s="24"/>
    </row>
    <row r="3700" spans="2:2" x14ac:dyDescent="0.15">
      <c r="B3700" s="24"/>
    </row>
    <row r="3701" spans="2:2" x14ac:dyDescent="0.15">
      <c r="B3701" s="24"/>
    </row>
    <row r="3702" spans="2:2" x14ac:dyDescent="0.15">
      <c r="B3702" s="24"/>
    </row>
    <row r="3703" spans="2:2" x14ac:dyDescent="0.15">
      <c r="B3703" s="24"/>
    </row>
    <row r="3704" spans="2:2" x14ac:dyDescent="0.15">
      <c r="B3704" s="24"/>
    </row>
    <row r="3705" spans="2:2" x14ac:dyDescent="0.15">
      <c r="B3705" s="24"/>
    </row>
    <row r="3706" spans="2:2" x14ac:dyDescent="0.15">
      <c r="B3706" s="24"/>
    </row>
    <row r="3707" spans="2:2" x14ac:dyDescent="0.15">
      <c r="B3707" s="24"/>
    </row>
    <row r="3708" spans="2:2" x14ac:dyDescent="0.15">
      <c r="B3708" s="24"/>
    </row>
    <row r="3709" spans="2:2" x14ac:dyDescent="0.15">
      <c r="B3709" s="24"/>
    </row>
    <row r="3710" spans="2:2" x14ac:dyDescent="0.15">
      <c r="B3710" s="24"/>
    </row>
    <row r="3711" spans="2:2" x14ac:dyDescent="0.15">
      <c r="B3711" s="24"/>
    </row>
    <row r="3712" spans="2:2" x14ac:dyDescent="0.15">
      <c r="B3712" s="24"/>
    </row>
    <row r="3713" spans="2:2" x14ac:dyDescent="0.15">
      <c r="B3713" s="24"/>
    </row>
    <row r="3714" spans="2:2" x14ac:dyDescent="0.15">
      <c r="B3714" s="24"/>
    </row>
    <row r="3715" spans="2:2" x14ac:dyDescent="0.15">
      <c r="B3715" s="24"/>
    </row>
    <row r="3716" spans="2:2" x14ac:dyDescent="0.15">
      <c r="B3716" s="24"/>
    </row>
    <row r="3717" spans="2:2" x14ac:dyDescent="0.15">
      <c r="B3717" s="24"/>
    </row>
    <row r="3718" spans="2:2" x14ac:dyDescent="0.15">
      <c r="B3718" s="24"/>
    </row>
    <row r="3719" spans="2:2" x14ac:dyDescent="0.15">
      <c r="B3719" s="24"/>
    </row>
    <row r="3720" spans="2:2" x14ac:dyDescent="0.15">
      <c r="B3720" s="24"/>
    </row>
    <row r="3721" spans="2:2" x14ac:dyDescent="0.15">
      <c r="B3721" s="24"/>
    </row>
    <row r="3722" spans="2:2" x14ac:dyDescent="0.15">
      <c r="B3722" s="24"/>
    </row>
    <row r="3723" spans="2:2" x14ac:dyDescent="0.15">
      <c r="B3723" s="24"/>
    </row>
    <row r="3724" spans="2:2" x14ac:dyDescent="0.15">
      <c r="B3724" s="24"/>
    </row>
    <row r="3725" spans="2:2" x14ac:dyDescent="0.15">
      <c r="B3725" s="24"/>
    </row>
    <row r="3726" spans="2:2" x14ac:dyDescent="0.15">
      <c r="B3726" s="24"/>
    </row>
    <row r="3727" spans="2:2" x14ac:dyDescent="0.15">
      <c r="B3727" s="24"/>
    </row>
    <row r="3728" spans="2:2" x14ac:dyDescent="0.15">
      <c r="B3728" s="24"/>
    </row>
    <row r="3729" spans="2:2" x14ac:dyDescent="0.15">
      <c r="B3729" s="24"/>
    </row>
    <row r="3730" spans="2:2" x14ac:dyDescent="0.15">
      <c r="B3730" s="24"/>
    </row>
    <row r="3731" spans="2:2" x14ac:dyDescent="0.15">
      <c r="B3731" s="24"/>
    </row>
    <row r="3732" spans="2:2" x14ac:dyDescent="0.15">
      <c r="B3732" s="24"/>
    </row>
    <row r="3733" spans="2:2" x14ac:dyDescent="0.15">
      <c r="B3733" s="24"/>
    </row>
    <row r="3734" spans="2:2" x14ac:dyDescent="0.15">
      <c r="B3734" s="24"/>
    </row>
    <row r="3735" spans="2:2" x14ac:dyDescent="0.15">
      <c r="B3735" s="24"/>
    </row>
    <row r="3736" spans="2:2" x14ac:dyDescent="0.15">
      <c r="B3736" s="24"/>
    </row>
    <row r="3737" spans="2:2" x14ac:dyDescent="0.15">
      <c r="B3737" s="24"/>
    </row>
    <row r="3738" spans="2:2" x14ac:dyDescent="0.15">
      <c r="B3738" s="24"/>
    </row>
    <row r="3739" spans="2:2" x14ac:dyDescent="0.15">
      <c r="B3739" s="24"/>
    </row>
    <row r="3740" spans="2:2" x14ac:dyDescent="0.15">
      <c r="B3740" s="24"/>
    </row>
    <row r="3741" spans="2:2" x14ac:dyDescent="0.15">
      <c r="B3741" s="24"/>
    </row>
    <row r="3742" spans="2:2" x14ac:dyDescent="0.15">
      <c r="B3742" s="24"/>
    </row>
    <row r="3743" spans="2:2" x14ac:dyDescent="0.15">
      <c r="B3743" s="24"/>
    </row>
    <row r="3744" spans="2:2" x14ac:dyDescent="0.15">
      <c r="B3744" s="24"/>
    </row>
    <row r="3745" spans="2:2" x14ac:dyDescent="0.15">
      <c r="B3745" s="24"/>
    </row>
    <row r="3746" spans="2:2" x14ac:dyDescent="0.15">
      <c r="B3746" s="24"/>
    </row>
    <row r="3747" spans="2:2" x14ac:dyDescent="0.15">
      <c r="B3747" s="24"/>
    </row>
    <row r="3748" spans="2:2" x14ac:dyDescent="0.15">
      <c r="B3748" s="24"/>
    </row>
    <row r="3749" spans="2:2" x14ac:dyDescent="0.15">
      <c r="B3749" s="24"/>
    </row>
    <row r="3750" spans="2:2" x14ac:dyDescent="0.15">
      <c r="B3750" s="24"/>
    </row>
    <row r="3751" spans="2:2" x14ac:dyDescent="0.15">
      <c r="B3751" s="24"/>
    </row>
    <row r="3752" spans="2:2" x14ac:dyDescent="0.15">
      <c r="B3752" s="24"/>
    </row>
    <row r="3753" spans="2:2" x14ac:dyDescent="0.15">
      <c r="B3753" s="24"/>
    </row>
    <row r="3754" spans="2:2" x14ac:dyDescent="0.15">
      <c r="B3754" s="24"/>
    </row>
    <row r="3755" spans="2:2" x14ac:dyDescent="0.15">
      <c r="B3755" s="24"/>
    </row>
    <row r="3756" spans="2:2" x14ac:dyDescent="0.15">
      <c r="B3756" s="24"/>
    </row>
    <row r="3757" spans="2:2" x14ac:dyDescent="0.15">
      <c r="B3757" s="24"/>
    </row>
    <row r="3758" spans="2:2" x14ac:dyDescent="0.15">
      <c r="B3758" s="24"/>
    </row>
    <row r="3759" spans="2:2" x14ac:dyDescent="0.15">
      <c r="B3759" s="24"/>
    </row>
    <row r="3760" spans="2:2" x14ac:dyDescent="0.15">
      <c r="B3760" s="24"/>
    </row>
    <row r="3761" spans="2:2" x14ac:dyDescent="0.15">
      <c r="B3761" s="24"/>
    </row>
    <row r="3762" spans="2:2" x14ac:dyDescent="0.15">
      <c r="B3762" s="24"/>
    </row>
    <row r="3763" spans="2:2" x14ac:dyDescent="0.15">
      <c r="B3763" s="24"/>
    </row>
    <row r="3764" spans="2:2" x14ac:dyDescent="0.15">
      <c r="B3764" s="24"/>
    </row>
    <row r="3765" spans="2:2" x14ac:dyDescent="0.15">
      <c r="B3765" s="24"/>
    </row>
    <row r="3766" spans="2:2" x14ac:dyDescent="0.15">
      <c r="B3766" s="24"/>
    </row>
    <row r="3767" spans="2:2" x14ac:dyDescent="0.15">
      <c r="B3767" s="24"/>
    </row>
    <row r="3768" spans="2:2" x14ac:dyDescent="0.15">
      <c r="B3768" s="24"/>
    </row>
    <row r="3769" spans="2:2" x14ac:dyDescent="0.15">
      <c r="B3769" s="24"/>
    </row>
    <row r="3770" spans="2:2" x14ac:dyDescent="0.15">
      <c r="B3770" s="24"/>
    </row>
    <row r="3771" spans="2:2" x14ac:dyDescent="0.15">
      <c r="B3771" s="24"/>
    </row>
    <row r="3772" spans="2:2" x14ac:dyDescent="0.15">
      <c r="B3772" s="24"/>
    </row>
    <row r="3773" spans="2:2" x14ac:dyDescent="0.15">
      <c r="B3773" s="24"/>
    </row>
    <row r="3774" spans="2:2" x14ac:dyDescent="0.15">
      <c r="B3774" s="24"/>
    </row>
    <row r="3775" spans="2:2" x14ac:dyDescent="0.15">
      <c r="B3775" s="24"/>
    </row>
    <row r="3776" spans="2:2" x14ac:dyDescent="0.15">
      <c r="B3776" s="24"/>
    </row>
    <row r="3777" spans="2:2" x14ac:dyDescent="0.15">
      <c r="B3777" s="24"/>
    </row>
    <row r="3778" spans="2:2" x14ac:dyDescent="0.15">
      <c r="B3778" s="24"/>
    </row>
    <row r="3779" spans="2:2" x14ac:dyDescent="0.15">
      <c r="B3779" s="24"/>
    </row>
    <row r="3780" spans="2:2" x14ac:dyDescent="0.15">
      <c r="B3780" s="24"/>
    </row>
    <row r="3781" spans="2:2" x14ac:dyDescent="0.15">
      <c r="B3781" s="24"/>
    </row>
    <row r="3782" spans="2:2" x14ac:dyDescent="0.15">
      <c r="B3782" s="24"/>
    </row>
    <row r="3783" spans="2:2" x14ac:dyDescent="0.15">
      <c r="B3783" s="24"/>
    </row>
    <row r="3784" spans="2:2" x14ac:dyDescent="0.15">
      <c r="B3784" s="24"/>
    </row>
    <row r="3785" spans="2:2" x14ac:dyDescent="0.15">
      <c r="B3785" s="24"/>
    </row>
    <row r="3786" spans="2:2" x14ac:dyDescent="0.15">
      <c r="B3786" s="24"/>
    </row>
    <row r="3787" spans="2:2" x14ac:dyDescent="0.15">
      <c r="B3787" s="24"/>
    </row>
    <row r="3788" spans="2:2" x14ac:dyDescent="0.15">
      <c r="B3788" s="24"/>
    </row>
    <row r="3789" spans="2:2" x14ac:dyDescent="0.15">
      <c r="B3789" s="24"/>
    </row>
    <row r="3790" spans="2:2" x14ac:dyDescent="0.15">
      <c r="B3790" s="24"/>
    </row>
    <row r="3791" spans="2:2" x14ac:dyDescent="0.15">
      <c r="B3791" s="24"/>
    </row>
    <row r="3792" spans="2:2" x14ac:dyDescent="0.15">
      <c r="B3792" s="24"/>
    </row>
    <row r="3793" spans="2:2" x14ac:dyDescent="0.15">
      <c r="B3793" s="24"/>
    </row>
    <row r="3794" spans="2:2" x14ac:dyDescent="0.15">
      <c r="B3794" s="24"/>
    </row>
    <row r="3795" spans="2:2" x14ac:dyDescent="0.15">
      <c r="B3795" s="24"/>
    </row>
    <row r="3796" spans="2:2" x14ac:dyDescent="0.15">
      <c r="B3796" s="24"/>
    </row>
    <row r="3797" spans="2:2" x14ac:dyDescent="0.15">
      <c r="B3797" s="24"/>
    </row>
    <row r="3798" spans="2:2" x14ac:dyDescent="0.15">
      <c r="B3798" s="24"/>
    </row>
    <row r="3799" spans="2:2" x14ac:dyDescent="0.15">
      <c r="B3799" s="24"/>
    </row>
    <row r="3800" spans="2:2" x14ac:dyDescent="0.15">
      <c r="B3800" s="24"/>
    </row>
    <row r="3801" spans="2:2" x14ac:dyDescent="0.15">
      <c r="B3801" s="24"/>
    </row>
    <row r="3802" spans="2:2" x14ac:dyDescent="0.15">
      <c r="B3802" s="24"/>
    </row>
    <row r="3803" spans="2:2" x14ac:dyDescent="0.15">
      <c r="B3803" s="24"/>
    </row>
    <row r="3804" spans="2:2" x14ac:dyDescent="0.15">
      <c r="B3804" s="24"/>
    </row>
    <row r="3805" spans="2:2" x14ac:dyDescent="0.15">
      <c r="B3805" s="24"/>
    </row>
    <row r="3806" spans="2:2" x14ac:dyDescent="0.15">
      <c r="B3806" s="24"/>
    </row>
    <row r="3807" spans="2:2" x14ac:dyDescent="0.15">
      <c r="B3807" s="24"/>
    </row>
    <row r="3808" spans="2:2" x14ac:dyDescent="0.15">
      <c r="B3808" s="24"/>
    </row>
    <row r="3809" spans="2:2" x14ac:dyDescent="0.15">
      <c r="B3809" s="24"/>
    </row>
    <row r="3810" spans="2:2" x14ac:dyDescent="0.15">
      <c r="B3810" s="24"/>
    </row>
    <row r="3811" spans="2:2" x14ac:dyDescent="0.15">
      <c r="B3811" s="24"/>
    </row>
    <row r="3812" spans="2:2" x14ac:dyDescent="0.15">
      <c r="B3812" s="24"/>
    </row>
    <row r="3813" spans="2:2" x14ac:dyDescent="0.15">
      <c r="B3813" s="24"/>
    </row>
    <row r="3814" spans="2:2" x14ac:dyDescent="0.15">
      <c r="B3814" s="24"/>
    </row>
    <row r="3815" spans="2:2" x14ac:dyDescent="0.15">
      <c r="B3815" s="24"/>
    </row>
    <row r="3816" spans="2:2" x14ac:dyDescent="0.15">
      <c r="B3816" s="24"/>
    </row>
    <row r="3817" spans="2:2" x14ac:dyDescent="0.15">
      <c r="B3817" s="24"/>
    </row>
    <row r="3818" spans="2:2" x14ac:dyDescent="0.15">
      <c r="B3818" s="24"/>
    </row>
    <row r="3819" spans="2:2" x14ac:dyDescent="0.15">
      <c r="B3819" s="24"/>
    </row>
    <row r="3820" spans="2:2" x14ac:dyDescent="0.15">
      <c r="B3820" s="24"/>
    </row>
    <row r="3821" spans="2:2" x14ac:dyDescent="0.15">
      <c r="B3821" s="24"/>
    </row>
    <row r="3822" spans="2:2" x14ac:dyDescent="0.15">
      <c r="B3822" s="24"/>
    </row>
    <row r="3823" spans="2:2" x14ac:dyDescent="0.15">
      <c r="B3823" s="24"/>
    </row>
    <row r="3824" spans="2:2" x14ac:dyDescent="0.15">
      <c r="B3824" s="24"/>
    </row>
    <row r="3825" spans="2:2" x14ac:dyDescent="0.15">
      <c r="B3825" s="24"/>
    </row>
    <row r="3826" spans="2:2" x14ac:dyDescent="0.15">
      <c r="B3826" s="24"/>
    </row>
    <row r="3827" spans="2:2" x14ac:dyDescent="0.15">
      <c r="B3827" s="24"/>
    </row>
    <row r="3828" spans="2:2" x14ac:dyDescent="0.15">
      <c r="B3828" s="24"/>
    </row>
    <row r="3829" spans="2:2" x14ac:dyDescent="0.15">
      <c r="B3829" s="24"/>
    </row>
    <row r="3830" spans="2:2" x14ac:dyDescent="0.15">
      <c r="B3830" s="24"/>
    </row>
    <row r="3831" spans="2:2" x14ac:dyDescent="0.15">
      <c r="B3831" s="24"/>
    </row>
    <row r="3832" spans="2:2" x14ac:dyDescent="0.15">
      <c r="B3832" s="24"/>
    </row>
    <row r="3833" spans="2:2" x14ac:dyDescent="0.15">
      <c r="B3833" s="24"/>
    </row>
    <row r="3834" spans="2:2" x14ac:dyDescent="0.15">
      <c r="B3834" s="24"/>
    </row>
    <row r="3835" spans="2:2" x14ac:dyDescent="0.15">
      <c r="B3835" s="24"/>
    </row>
    <row r="3836" spans="2:2" x14ac:dyDescent="0.15">
      <c r="B3836" s="24"/>
    </row>
    <row r="3837" spans="2:2" x14ac:dyDescent="0.15">
      <c r="B3837" s="24"/>
    </row>
    <row r="3838" spans="2:2" x14ac:dyDescent="0.15">
      <c r="B3838" s="24"/>
    </row>
    <row r="3839" spans="2:2" x14ac:dyDescent="0.15">
      <c r="B3839" s="24"/>
    </row>
    <row r="3840" spans="2:2" x14ac:dyDescent="0.15">
      <c r="B3840" s="24"/>
    </row>
    <row r="3841" spans="2:2" x14ac:dyDescent="0.15">
      <c r="B3841" s="24"/>
    </row>
    <row r="3842" spans="2:2" x14ac:dyDescent="0.15">
      <c r="B3842" s="24"/>
    </row>
    <row r="3843" spans="2:2" x14ac:dyDescent="0.15">
      <c r="B3843" s="24"/>
    </row>
    <row r="3844" spans="2:2" x14ac:dyDescent="0.15">
      <c r="B3844" s="24"/>
    </row>
    <row r="3845" spans="2:2" x14ac:dyDescent="0.15">
      <c r="B3845" s="24"/>
    </row>
    <row r="3846" spans="2:2" x14ac:dyDescent="0.15">
      <c r="B3846" s="24"/>
    </row>
    <row r="3847" spans="2:2" x14ac:dyDescent="0.15">
      <c r="B3847" s="24"/>
    </row>
    <row r="3848" spans="2:2" x14ac:dyDescent="0.15">
      <c r="B3848" s="24"/>
    </row>
    <row r="3849" spans="2:2" x14ac:dyDescent="0.15">
      <c r="B3849" s="24"/>
    </row>
    <row r="3850" spans="2:2" x14ac:dyDescent="0.15">
      <c r="B3850" s="24"/>
    </row>
    <row r="3851" spans="2:2" x14ac:dyDescent="0.15">
      <c r="B3851" s="24"/>
    </row>
    <row r="3852" spans="2:2" x14ac:dyDescent="0.15">
      <c r="B3852" s="24"/>
    </row>
    <row r="3853" spans="2:2" x14ac:dyDescent="0.15">
      <c r="B3853" s="24"/>
    </row>
    <row r="3854" spans="2:2" x14ac:dyDescent="0.15">
      <c r="B3854" s="24"/>
    </row>
    <row r="3855" spans="2:2" x14ac:dyDescent="0.15">
      <c r="B3855" s="24"/>
    </row>
    <row r="3856" spans="2:2" x14ac:dyDescent="0.15">
      <c r="B3856" s="24"/>
    </row>
    <row r="3857" spans="2:2" x14ac:dyDescent="0.15">
      <c r="B3857" s="24"/>
    </row>
    <row r="3858" spans="2:2" x14ac:dyDescent="0.15">
      <c r="B3858" s="24"/>
    </row>
    <row r="3859" spans="2:2" x14ac:dyDescent="0.15">
      <c r="B3859" s="24"/>
    </row>
    <row r="3860" spans="2:2" x14ac:dyDescent="0.15">
      <c r="B3860" s="24"/>
    </row>
    <row r="3861" spans="2:2" x14ac:dyDescent="0.15">
      <c r="B3861" s="24"/>
    </row>
    <row r="3862" spans="2:2" x14ac:dyDescent="0.15">
      <c r="B3862" s="24"/>
    </row>
    <row r="3863" spans="2:2" x14ac:dyDescent="0.15">
      <c r="B3863" s="24"/>
    </row>
    <row r="3864" spans="2:2" x14ac:dyDescent="0.15">
      <c r="B3864" s="24"/>
    </row>
    <row r="3865" spans="2:2" x14ac:dyDescent="0.15">
      <c r="B3865" s="24"/>
    </row>
    <row r="3866" spans="2:2" x14ac:dyDescent="0.15">
      <c r="B3866" s="24"/>
    </row>
    <row r="3867" spans="2:2" x14ac:dyDescent="0.15">
      <c r="B3867" s="24"/>
    </row>
    <row r="3868" spans="2:2" x14ac:dyDescent="0.15">
      <c r="B3868" s="24"/>
    </row>
    <row r="3869" spans="2:2" x14ac:dyDescent="0.15">
      <c r="B3869" s="24"/>
    </row>
    <row r="3870" spans="2:2" x14ac:dyDescent="0.15">
      <c r="B3870" s="24"/>
    </row>
    <row r="3871" spans="2:2" x14ac:dyDescent="0.15">
      <c r="B3871" s="24"/>
    </row>
    <row r="3872" spans="2:2" x14ac:dyDescent="0.15">
      <c r="B3872" s="24"/>
    </row>
    <row r="3873" spans="2:2" x14ac:dyDescent="0.15">
      <c r="B3873" s="24"/>
    </row>
    <row r="3874" spans="2:2" x14ac:dyDescent="0.15">
      <c r="B3874" s="24"/>
    </row>
    <row r="3875" spans="2:2" x14ac:dyDescent="0.15">
      <c r="B3875" s="24"/>
    </row>
    <row r="3876" spans="2:2" x14ac:dyDescent="0.15">
      <c r="B3876" s="24"/>
    </row>
    <row r="3877" spans="2:2" x14ac:dyDescent="0.15">
      <c r="B3877" s="24"/>
    </row>
    <row r="3878" spans="2:2" x14ac:dyDescent="0.15">
      <c r="B3878" s="24"/>
    </row>
    <row r="3879" spans="2:2" x14ac:dyDescent="0.15">
      <c r="B3879" s="24"/>
    </row>
    <row r="3880" spans="2:2" x14ac:dyDescent="0.15">
      <c r="B3880" s="24"/>
    </row>
    <row r="3881" spans="2:2" x14ac:dyDescent="0.15">
      <c r="B3881" s="24"/>
    </row>
    <row r="3882" spans="2:2" x14ac:dyDescent="0.15">
      <c r="B3882" s="24"/>
    </row>
    <row r="3883" spans="2:2" x14ac:dyDescent="0.15">
      <c r="B3883" s="24"/>
    </row>
    <row r="3884" spans="2:2" x14ac:dyDescent="0.15">
      <c r="B3884" s="24"/>
    </row>
    <row r="3885" spans="2:2" x14ac:dyDescent="0.15">
      <c r="B3885" s="24"/>
    </row>
    <row r="3886" spans="2:2" x14ac:dyDescent="0.15">
      <c r="B3886" s="24"/>
    </row>
    <row r="3887" spans="2:2" x14ac:dyDescent="0.15">
      <c r="B3887" s="24"/>
    </row>
    <row r="3888" spans="2:2" x14ac:dyDescent="0.15">
      <c r="B3888" s="24"/>
    </row>
    <row r="3889" spans="2:2" x14ac:dyDescent="0.15">
      <c r="B3889" s="24"/>
    </row>
    <row r="3890" spans="2:2" x14ac:dyDescent="0.15">
      <c r="B3890" s="24"/>
    </row>
    <row r="3891" spans="2:2" x14ac:dyDescent="0.15">
      <c r="B3891" s="24"/>
    </row>
    <row r="3892" spans="2:2" x14ac:dyDescent="0.15">
      <c r="B3892" s="24"/>
    </row>
    <row r="3893" spans="2:2" x14ac:dyDescent="0.15">
      <c r="B3893" s="24"/>
    </row>
    <row r="3894" spans="2:2" x14ac:dyDescent="0.15">
      <c r="B3894" s="24"/>
    </row>
    <row r="3895" spans="2:2" x14ac:dyDescent="0.15">
      <c r="B3895" s="24"/>
    </row>
    <row r="3896" spans="2:2" x14ac:dyDescent="0.15">
      <c r="B3896" s="24"/>
    </row>
    <row r="3897" spans="2:2" x14ac:dyDescent="0.15">
      <c r="B3897" s="24"/>
    </row>
    <row r="3898" spans="2:2" x14ac:dyDescent="0.15">
      <c r="B3898" s="24"/>
    </row>
    <row r="3899" spans="2:2" x14ac:dyDescent="0.15">
      <c r="B3899" s="24"/>
    </row>
    <row r="3900" spans="2:2" x14ac:dyDescent="0.15">
      <c r="B3900" s="24"/>
    </row>
    <row r="3901" spans="2:2" x14ac:dyDescent="0.15">
      <c r="B3901" s="24"/>
    </row>
    <row r="3902" spans="2:2" x14ac:dyDescent="0.15">
      <c r="B3902" s="24"/>
    </row>
    <row r="3903" spans="2:2" x14ac:dyDescent="0.15">
      <c r="B3903" s="24"/>
    </row>
    <row r="3904" spans="2:2" x14ac:dyDescent="0.15">
      <c r="B3904" s="24"/>
    </row>
    <row r="3905" spans="2:2" x14ac:dyDescent="0.15">
      <c r="B3905" s="24"/>
    </row>
    <row r="3906" spans="2:2" x14ac:dyDescent="0.15">
      <c r="B3906" s="24"/>
    </row>
    <row r="3907" spans="2:2" x14ac:dyDescent="0.15">
      <c r="B3907" s="24"/>
    </row>
    <row r="3908" spans="2:2" x14ac:dyDescent="0.15">
      <c r="B3908" s="24"/>
    </row>
    <row r="3909" spans="2:2" x14ac:dyDescent="0.15">
      <c r="B3909" s="24"/>
    </row>
    <row r="3910" spans="2:2" x14ac:dyDescent="0.15">
      <c r="B3910" s="24"/>
    </row>
    <row r="3911" spans="2:2" x14ac:dyDescent="0.15">
      <c r="B3911" s="24"/>
    </row>
    <row r="3912" spans="2:2" x14ac:dyDescent="0.15">
      <c r="B3912" s="24"/>
    </row>
    <row r="3913" spans="2:2" x14ac:dyDescent="0.15">
      <c r="B3913" s="24"/>
    </row>
    <row r="3914" spans="2:2" x14ac:dyDescent="0.15">
      <c r="B3914" s="24"/>
    </row>
    <row r="3915" spans="2:2" x14ac:dyDescent="0.15">
      <c r="B3915" s="24"/>
    </row>
    <row r="3916" spans="2:2" x14ac:dyDescent="0.15">
      <c r="B3916" s="24"/>
    </row>
    <row r="3917" spans="2:2" x14ac:dyDescent="0.15">
      <c r="B3917" s="24"/>
    </row>
    <row r="3918" spans="2:2" x14ac:dyDescent="0.15">
      <c r="B3918" s="24"/>
    </row>
    <row r="3919" spans="2:2" x14ac:dyDescent="0.15">
      <c r="B3919" s="24"/>
    </row>
    <row r="3920" spans="2:2" x14ac:dyDescent="0.15">
      <c r="B3920" s="24"/>
    </row>
    <row r="3921" spans="2:2" x14ac:dyDescent="0.15">
      <c r="B3921" s="24"/>
    </row>
    <row r="3922" spans="2:2" x14ac:dyDescent="0.15">
      <c r="B3922" s="24"/>
    </row>
    <row r="3923" spans="2:2" x14ac:dyDescent="0.15">
      <c r="B3923" s="24"/>
    </row>
    <row r="3924" spans="2:2" x14ac:dyDescent="0.15">
      <c r="B3924" s="24"/>
    </row>
    <row r="3925" spans="2:2" x14ac:dyDescent="0.15">
      <c r="B3925" s="24"/>
    </row>
    <row r="3926" spans="2:2" x14ac:dyDescent="0.15">
      <c r="B3926" s="24"/>
    </row>
    <row r="3927" spans="2:2" x14ac:dyDescent="0.15">
      <c r="B3927" s="24"/>
    </row>
    <row r="3928" spans="2:2" x14ac:dyDescent="0.15">
      <c r="B3928" s="24"/>
    </row>
    <row r="3929" spans="2:2" x14ac:dyDescent="0.15">
      <c r="B3929" s="24"/>
    </row>
    <row r="3930" spans="2:2" x14ac:dyDescent="0.15">
      <c r="B3930" s="24"/>
    </row>
    <row r="3931" spans="2:2" x14ac:dyDescent="0.15">
      <c r="B3931" s="24"/>
    </row>
    <row r="3932" spans="2:2" x14ac:dyDescent="0.15">
      <c r="B3932" s="24"/>
    </row>
    <row r="3933" spans="2:2" x14ac:dyDescent="0.15">
      <c r="B3933" s="24"/>
    </row>
    <row r="3934" spans="2:2" x14ac:dyDescent="0.15">
      <c r="B3934" s="24"/>
    </row>
    <row r="3935" spans="2:2" x14ac:dyDescent="0.15">
      <c r="B3935" s="24"/>
    </row>
    <row r="3936" spans="2:2" x14ac:dyDescent="0.15">
      <c r="B3936" s="24"/>
    </row>
    <row r="3937" spans="2:2" x14ac:dyDescent="0.15">
      <c r="B3937" s="24"/>
    </row>
    <row r="3938" spans="2:2" x14ac:dyDescent="0.15">
      <c r="B3938" s="24"/>
    </row>
    <row r="3939" spans="2:2" x14ac:dyDescent="0.15">
      <c r="B3939" s="24"/>
    </row>
    <row r="3940" spans="2:2" x14ac:dyDescent="0.15">
      <c r="B3940" s="24"/>
    </row>
    <row r="3941" spans="2:2" x14ac:dyDescent="0.15">
      <c r="B3941" s="24"/>
    </row>
    <row r="3942" spans="2:2" x14ac:dyDescent="0.15">
      <c r="B3942" s="24"/>
    </row>
    <row r="3943" spans="2:2" x14ac:dyDescent="0.15">
      <c r="B3943" s="24"/>
    </row>
    <row r="3944" spans="2:2" x14ac:dyDescent="0.15">
      <c r="B3944" s="24"/>
    </row>
    <row r="3945" spans="2:2" x14ac:dyDescent="0.15">
      <c r="B3945" s="24"/>
    </row>
    <row r="3946" spans="2:2" x14ac:dyDescent="0.15">
      <c r="B3946" s="24"/>
    </row>
    <row r="3947" spans="2:2" x14ac:dyDescent="0.15">
      <c r="B3947" s="24"/>
    </row>
    <row r="3948" spans="2:2" x14ac:dyDescent="0.15">
      <c r="B3948" s="24"/>
    </row>
    <row r="3949" spans="2:2" x14ac:dyDescent="0.15">
      <c r="B3949" s="24"/>
    </row>
    <row r="3950" spans="2:2" x14ac:dyDescent="0.15">
      <c r="B3950" s="24"/>
    </row>
    <row r="3951" spans="2:2" x14ac:dyDescent="0.15">
      <c r="B3951" s="24"/>
    </row>
    <row r="3952" spans="2:2" x14ac:dyDescent="0.15">
      <c r="B3952" s="24"/>
    </row>
    <row r="3953" spans="2:2" x14ac:dyDescent="0.15">
      <c r="B3953" s="24"/>
    </row>
    <row r="3954" spans="2:2" x14ac:dyDescent="0.15">
      <c r="B3954" s="24"/>
    </row>
    <row r="3955" spans="2:2" x14ac:dyDescent="0.15">
      <c r="B3955" s="24"/>
    </row>
    <row r="3956" spans="2:2" x14ac:dyDescent="0.15">
      <c r="B3956" s="24"/>
    </row>
    <row r="3957" spans="2:2" x14ac:dyDescent="0.15">
      <c r="B3957" s="24"/>
    </row>
    <row r="3958" spans="2:2" x14ac:dyDescent="0.15">
      <c r="B3958" s="24"/>
    </row>
    <row r="3959" spans="2:2" x14ac:dyDescent="0.15">
      <c r="B3959" s="24"/>
    </row>
    <row r="3960" spans="2:2" x14ac:dyDescent="0.15">
      <c r="B3960" s="24"/>
    </row>
    <row r="3961" spans="2:2" x14ac:dyDescent="0.15">
      <c r="B3961" s="24"/>
    </row>
    <row r="3962" spans="2:2" x14ac:dyDescent="0.15">
      <c r="B3962" s="24"/>
    </row>
    <row r="3963" spans="2:2" x14ac:dyDescent="0.15">
      <c r="B3963" s="24"/>
    </row>
    <row r="3964" spans="2:2" x14ac:dyDescent="0.15">
      <c r="B3964" s="24"/>
    </row>
    <row r="3965" spans="2:2" x14ac:dyDescent="0.15">
      <c r="B3965" s="24"/>
    </row>
    <row r="3966" spans="2:2" x14ac:dyDescent="0.15">
      <c r="B3966" s="24"/>
    </row>
    <row r="3967" spans="2:2" x14ac:dyDescent="0.15">
      <c r="B3967" s="24"/>
    </row>
    <row r="3968" spans="2:2" x14ac:dyDescent="0.15">
      <c r="B3968" s="24"/>
    </row>
    <row r="3969" spans="2:2" x14ac:dyDescent="0.15">
      <c r="B3969" s="24"/>
    </row>
    <row r="3970" spans="2:2" x14ac:dyDescent="0.15">
      <c r="B3970" s="24"/>
    </row>
    <row r="3971" spans="2:2" x14ac:dyDescent="0.15">
      <c r="B3971" s="24"/>
    </row>
    <row r="3972" spans="2:2" x14ac:dyDescent="0.15">
      <c r="B3972" s="24"/>
    </row>
    <row r="3973" spans="2:2" x14ac:dyDescent="0.15">
      <c r="B3973" s="24"/>
    </row>
    <row r="3974" spans="2:2" x14ac:dyDescent="0.15">
      <c r="B3974" s="24"/>
    </row>
    <row r="3975" spans="2:2" x14ac:dyDescent="0.15">
      <c r="B3975" s="24"/>
    </row>
    <row r="3976" spans="2:2" x14ac:dyDescent="0.15">
      <c r="B3976" s="24"/>
    </row>
    <row r="3977" spans="2:2" x14ac:dyDescent="0.15">
      <c r="B3977" s="24"/>
    </row>
    <row r="3978" spans="2:2" x14ac:dyDescent="0.15">
      <c r="B3978" s="24"/>
    </row>
    <row r="3979" spans="2:2" x14ac:dyDescent="0.15">
      <c r="B3979" s="24"/>
    </row>
    <row r="3980" spans="2:2" x14ac:dyDescent="0.15">
      <c r="B3980" s="24"/>
    </row>
    <row r="3981" spans="2:2" x14ac:dyDescent="0.15">
      <c r="B3981" s="24"/>
    </row>
    <row r="3982" spans="2:2" x14ac:dyDescent="0.15">
      <c r="B3982" s="24"/>
    </row>
    <row r="3983" spans="2:2" x14ac:dyDescent="0.15">
      <c r="B3983" s="24"/>
    </row>
    <row r="3984" spans="2:2" x14ac:dyDescent="0.15">
      <c r="B3984" s="24"/>
    </row>
    <row r="3985" spans="2:2" x14ac:dyDescent="0.15">
      <c r="B3985" s="24"/>
    </row>
    <row r="3986" spans="2:2" x14ac:dyDescent="0.15">
      <c r="B3986" s="24"/>
    </row>
    <row r="3987" spans="2:2" x14ac:dyDescent="0.15">
      <c r="B3987" s="24"/>
    </row>
    <row r="3988" spans="2:2" x14ac:dyDescent="0.15">
      <c r="B3988" s="24"/>
    </row>
    <row r="3989" spans="2:2" x14ac:dyDescent="0.15">
      <c r="B3989" s="24"/>
    </row>
    <row r="3990" spans="2:2" x14ac:dyDescent="0.15">
      <c r="B3990" s="24"/>
    </row>
    <row r="3991" spans="2:2" x14ac:dyDescent="0.15">
      <c r="B3991" s="24"/>
    </row>
    <row r="3992" spans="2:2" x14ac:dyDescent="0.15">
      <c r="B3992" s="24"/>
    </row>
    <row r="3993" spans="2:2" x14ac:dyDescent="0.15">
      <c r="B3993" s="24"/>
    </row>
    <row r="3994" spans="2:2" x14ac:dyDescent="0.15">
      <c r="B3994" s="24"/>
    </row>
    <row r="3995" spans="2:2" x14ac:dyDescent="0.15">
      <c r="B3995" s="24"/>
    </row>
    <row r="3996" spans="2:2" x14ac:dyDescent="0.15">
      <c r="B3996" s="24"/>
    </row>
    <row r="3997" spans="2:2" x14ac:dyDescent="0.15">
      <c r="B3997" s="24"/>
    </row>
    <row r="3998" spans="2:2" x14ac:dyDescent="0.15">
      <c r="B3998" s="24"/>
    </row>
    <row r="3999" spans="2:2" x14ac:dyDescent="0.15">
      <c r="B3999" s="24"/>
    </row>
    <row r="4000" spans="2:2" x14ac:dyDescent="0.15">
      <c r="B4000" s="24"/>
    </row>
    <row r="4001" spans="2:2" x14ac:dyDescent="0.15">
      <c r="B4001" s="24"/>
    </row>
    <row r="4002" spans="2:2" x14ac:dyDescent="0.15">
      <c r="B4002" s="24"/>
    </row>
    <row r="4003" spans="2:2" x14ac:dyDescent="0.15">
      <c r="B4003" s="24"/>
    </row>
    <row r="4004" spans="2:2" x14ac:dyDescent="0.15">
      <c r="B4004" s="24"/>
    </row>
    <row r="4005" spans="2:2" x14ac:dyDescent="0.15">
      <c r="B4005" s="24"/>
    </row>
    <row r="4006" spans="2:2" x14ac:dyDescent="0.15">
      <c r="B4006" s="24"/>
    </row>
    <row r="4007" spans="2:2" x14ac:dyDescent="0.15">
      <c r="B4007" s="24"/>
    </row>
    <row r="4008" spans="2:2" x14ac:dyDescent="0.15">
      <c r="B4008" s="24"/>
    </row>
    <row r="4009" spans="2:2" x14ac:dyDescent="0.15">
      <c r="B4009" s="24"/>
    </row>
    <row r="4010" spans="2:2" x14ac:dyDescent="0.15">
      <c r="B4010" s="24"/>
    </row>
    <row r="4011" spans="2:2" x14ac:dyDescent="0.15">
      <c r="B4011" s="24"/>
    </row>
    <row r="4012" spans="2:2" x14ac:dyDescent="0.15">
      <c r="B4012" s="24"/>
    </row>
    <row r="4013" spans="2:2" x14ac:dyDescent="0.15">
      <c r="B4013" s="24"/>
    </row>
    <row r="4014" spans="2:2" x14ac:dyDescent="0.15">
      <c r="B4014" s="24"/>
    </row>
    <row r="4015" spans="2:2" x14ac:dyDescent="0.15">
      <c r="B4015" s="24"/>
    </row>
    <row r="4016" spans="2:2" x14ac:dyDescent="0.15">
      <c r="B4016" s="24"/>
    </row>
    <row r="4017" spans="2:2" x14ac:dyDescent="0.15">
      <c r="B4017" s="24"/>
    </row>
    <row r="4018" spans="2:2" x14ac:dyDescent="0.15">
      <c r="B4018" s="24"/>
    </row>
    <row r="4019" spans="2:2" x14ac:dyDescent="0.15">
      <c r="B4019" s="24"/>
    </row>
    <row r="4020" spans="2:2" x14ac:dyDescent="0.15">
      <c r="B4020" s="24"/>
    </row>
    <row r="4021" spans="2:2" x14ac:dyDescent="0.15">
      <c r="B4021" s="24"/>
    </row>
    <row r="4022" spans="2:2" x14ac:dyDescent="0.15">
      <c r="B4022" s="24"/>
    </row>
    <row r="4023" spans="2:2" x14ac:dyDescent="0.15">
      <c r="B4023" s="24"/>
    </row>
    <row r="4024" spans="2:2" x14ac:dyDescent="0.15">
      <c r="B4024" s="24"/>
    </row>
    <row r="4025" spans="2:2" x14ac:dyDescent="0.15">
      <c r="B4025" s="24"/>
    </row>
    <row r="4026" spans="2:2" x14ac:dyDescent="0.15">
      <c r="B4026" s="24"/>
    </row>
    <row r="4027" spans="2:2" x14ac:dyDescent="0.15">
      <c r="B4027" s="24"/>
    </row>
    <row r="4028" spans="2:2" x14ac:dyDescent="0.15">
      <c r="B4028" s="24"/>
    </row>
    <row r="4029" spans="2:2" x14ac:dyDescent="0.15">
      <c r="B4029" s="24"/>
    </row>
    <row r="4030" spans="2:2" x14ac:dyDescent="0.15">
      <c r="B4030" s="24"/>
    </row>
    <row r="4031" spans="2:2" x14ac:dyDescent="0.15">
      <c r="B4031" s="24"/>
    </row>
    <row r="4032" spans="2:2" x14ac:dyDescent="0.15">
      <c r="B4032" s="24"/>
    </row>
    <row r="4033" spans="2:2" x14ac:dyDescent="0.15">
      <c r="B4033" s="24"/>
    </row>
    <row r="4034" spans="2:2" x14ac:dyDescent="0.15">
      <c r="B4034" s="24"/>
    </row>
    <row r="4035" spans="2:2" x14ac:dyDescent="0.15">
      <c r="B4035" s="24"/>
    </row>
    <row r="4036" spans="2:2" x14ac:dyDescent="0.15">
      <c r="B4036" s="24"/>
    </row>
    <row r="4037" spans="2:2" x14ac:dyDescent="0.15">
      <c r="B4037" s="24"/>
    </row>
    <row r="4038" spans="2:2" x14ac:dyDescent="0.15">
      <c r="B4038" s="24"/>
    </row>
    <row r="4039" spans="2:2" x14ac:dyDescent="0.15">
      <c r="B4039" s="24"/>
    </row>
    <row r="4040" spans="2:2" x14ac:dyDescent="0.15">
      <c r="B4040" s="24"/>
    </row>
    <row r="4041" spans="2:2" x14ac:dyDescent="0.15">
      <c r="B4041" s="24"/>
    </row>
    <row r="4042" spans="2:2" x14ac:dyDescent="0.15">
      <c r="B4042" s="24"/>
    </row>
    <row r="4043" spans="2:2" x14ac:dyDescent="0.15">
      <c r="B4043" s="24"/>
    </row>
    <row r="4044" spans="2:2" x14ac:dyDescent="0.15">
      <c r="B4044" s="24"/>
    </row>
    <row r="4045" spans="2:2" x14ac:dyDescent="0.15">
      <c r="B4045" s="24"/>
    </row>
    <row r="4046" spans="2:2" x14ac:dyDescent="0.15">
      <c r="B4046" s="24"/>
    </row>
    <row r="4047" spans="2:2" x14ac:dyDescent="0.15">
      <c r="B4047" s="24"/>
    </row>
    <row r="4048" spans="2:2" x14ac:dyDescent="0.15">
      <c r="B4048" s="24"/>
    </row>
    <row r="4049" spans="2:2" x14ac:dyDescent="0.15">
      <c r="B4049" s="24"/>
    </row>
    <row r="4050" spans="2:2" x14ac:dyDescent="0.15">
      <c r="B4050" s="24"/>
    </row>
    <row r="4051" spans="2:2" x14ac:dyDescent="0.15">
      <c r="B4051" s="24"/>
    </row>
    <row r="4052" spans="2:2" x14ac:dyDescent="0.15">
      <c r="B4052" s="24"/>
    </row>
    <row r="4053" spans="2:2" x14ac:dyDescent="0.15">
      <c r="B4053" s="24"/>
    </row>
    <row r="4054" spans="2:2" x14ac:dyDescent="0.15">
      <c r="B4054" s="24"/>
    </row>
    <row r="4055" spans="2:2" x14ac:dyDescent="0.15">
      <c r="B4055" s="24"/>
    </row>
    <row r="4056" spans="2:2" x14ac:dyDescent="0.15">
      <c r="B4056" s="24"/>
    </row>
    <row r="4057" spans="2:2" x14ac:dyDescent="0.15">
      <c r="B4057" s="24"/>
    </row>
    <row r="4058" spans="2:2" x14ac:dyDescent="0.15">
      <c r="B4058" s="24"/>
    </row>
    <row r="4059" spans="2:2" x14ac:dyDescent="0.15">
      <c r="B4059" s="24"/>
    </row>
    <row r="4060" spans="2:2" x14ac:dyDescent="0.15">
      <c r="B4060" s="24"/>
    </row>
    <row r="4061" spans="2:2" x14ac:dyDescent="0.15">
      <c r="B4061" s="24"/>
    </row>
    <row r="4062" spans="2:2" x14ac:dyDescent="0.15">
      <c r="B4062" s="24"/>
    </row>
    <row r="4063" spans="2:2" x14ac:dyDescent="0.15">
      <c r="B4063" s="24"/>
    </row>
    <row r="4064" spans="2:2" x14ac:dyDescent="0.15">
      <c r="B4064" s="24"/>
    </row>
    <row r="4065" spans="2:2" x14ac:dyDescent="0.15">
      <c r="B4065" s="24"/>
    </row>
    <row r="4066" spans="2:2" x14ac:dyDescent="0.15">
      <c r="B4066" s="24"/>
    </row>
    <row r="4067" spans="2:2" x14ac:dyDescent="0.15">
      <c r="B4067" s="24"/>
    </row>
    <row r="4068" spans="2:2" x14ac:dyDescent="0.15">
      <c r="B4068" s="24"/>
    </row>
    <row r="4069" spans="2:2" x14ac:dyDescent="0.15">
      <c r="B4069" s="24"/>
    </row>
    <row r="4070" spans="2:2" x14ac:dyDescent="0.15">
      <c r="B4070" s="24"/>
    </row>
    <row r="4071" spans="2:2" x14ac:dyDescent="0.15">
      <c r="B4071" s="24"/>
    </row>
    <row r="4072" spans="2:2" x14ac:dyDescent="0.15">
      <c r="B4072" s="24"/>
    </row>
    <row r="4073" spans="2:2" x14ac:dyDescent="0.15">
      <c r="B4073" s="24"/>
    </row>
    <row r="4074" spans="2:2" x14ac:dyDescent="0.15">
      <c r="B4074" s="24"/>
    </row>
    <row r="4075" spans="2:2" x14ac:dyDescent="0.15">
      <c r="B4075" s="24"/>
    </row>
    <row r="4076" spans="2:2" x14ac:dyDescent="0.15">
      <c r="B4076" s="24"/>
    </row>
    <row r="4077" spans="2:2" x14ac:dyDescent="0.15">
      <c r="B4077" s="24"/>
    </row>
    <row r="4078" spans="2:2" x14ac:dyDescent="0.15">
      <c r="B4078" s="24"/>
    </row>
    <row r="4079" spans="2:2" x14ac:dyDescent="0.15">
      <c r="B4079" s="24"/>
    </row>
    <row r="4080" spans="2:2" x14ac:dyDescent="0.15">
      <c r="B4080" s="24"/>
    </row>
    <row r="4081" spans="2:2" x14ac:dyDescent="0.15">
      <c r="B4081" s="24"/>
    </row>
    <row r="4082" spans="2:2" x14ac:dyDescent="0.15">
      <c r="B4082" s="24"/>
    </row>
    <row r="4083" spans="2:2" x14ac:dyDescent="0.15">
      <c r="B4083" s="24"/>
    </row>
    <row r="4084" spans="2:2" x14ac:dyDescent="0.15">
      <c r="B4084" s="24"/>
    </row>
    <row r="4085" spans="2:2" x14ac:dyDescent="0.15">
      <c r="B4085" s="24"/>
    </row>
    <row r="4086" spans="2:2" x14ac:dyDescent="0.15">
      <c r="B4086" s="24"/>
    </row>
    <row r="4087" spans="2:2" x14ac:dyDescent="0.15">
      <c r="B4087" s="24"/>
    </row>
    <row r="4088" spans="2:2" x14ac:dyDescent="0.15">
      <c r="B4088" s="24"/>
    </row>
    <row r="4089" spans="2:2" x14ac:dyDescent="0.15">
      <c r="B4089" s="24"/>
    </row>
    <row r="4090" spans="2:2" x14ac:dyDescent="0.15">
      <c r="B4090" s="24"/>
    </row>
    <row r="4091" spans="2:2" x14ac:dyDescent="0.15">
      <c r="B4091" s="24"/>
    </row>
    <row r="4092" spans="2:2" x14ac:dyDescent="0.15">
      <c r="B4092" s="24"/>
    </row>
    <row r="4093" spans="2:2" x14ac:dyDescent="0.15">
      <c r="B4093" s="24"/>
    </row>
    <row r="4094" spans="2:2" x14ac:dyDescent="0.15">
      <c r="B4094" s="24"/>
    </row>
    <row r="4095" spans="2:2" x14ac:dyDescent="0.15">
      <c r="B4095" s="24"/>
    </row>
    <row r="4096" spans="2:2" x14ac:dyDescent="0.15">
      <c r="B4096" s="24"/>
    </row>
    <row r="4097" spans="2:2" x14ac:dyDescent="0.15">
      <c r="B4097" s="24"/>
    </row>
    <row r="4098" spans="2:2" x14ac:dyDescent="0.15">
      <c r="B4098" s="24"/>
    </row>
    <row r="4099" spans="2:2" x14ac:dyDescent="0.15">
      <c r="B4099" s="24"/>
    </row>
    <row r="4100" spans="2:2" x14ac:dyDescent="0.15">
      <c r="B4100" s="24"/>
    </row>
    <row r="4101" spans="2:2" x14ac:dyDescent="0.15">
      <c r="B4101" s="24"/>
    </row>
    <row r="4102" spans="2:2" x14ac:dyDescent="0.15">
      <c r="B4102" s="24"/>
    </row>
    <row r="4103" spans="2:2" x14ac:dyDescent="0.15">
      <c r="B4103" s="24"/>
    </row>
    <row r="4104" spans="2:2" x14ac:dyDescent="0.15">
      <c r="B4104" s="24"/>
    </row>
    <row r="4105" spans="2:2" x14ac:dyDescent="0.15">
      <c r="B4105" s="24"/>
    </row>
    <row r="4106" spans="2:2" x14ac:dyDescent="0.15">
      <c r="B4106" s="24"/>
    </row>
    <row r="4107" spans="2:2" x14ac:dyDescent="0.15">
      <c r="B4107" s="24"/>
    </row>
    <row r="4108" spans="2:2" x14ac:dyDescent="0.15">
      <c r="B4108" s="24"/>
    </row>
    <row r="4109" spans="2:2" x14ac:dyDescent="0.15">
      <c r="B4109" s="24"/>
    </row>
    <row r="4110" spans="2:2" x14ac:dyDescent="0.15">
      <c r="B4110" s="24"/>
    </row>
    <row r="4111" spans="2:2" x14ac:dyDescent="0.15">
      <c r="B4111" s="24"/>
    </row>
    <row r="4112" spans="2:2" x14ac:dyDescent="0.15">
      <c r="B4112" s="24"/>
    </row>
    <row r="4113" spans="2:2" x14ac:dyDescent="0.15">
      <c r="B4113" s="24"/>
    </row>
    <row r="4114" spans="2:2" x14ac:dyDescent="0.15">
      <c r="B4114" s="24"/>
    </row>
    <row r="4115" spans="2:2" x14ac:dyDescent="0.15">
      <c r="B4115" s="24"/>
    </row>
    <row r="4116" spans="2:2" x14ac:dyDescent="0.15">
      <c r="B4116" s="24"/>
    </row>
    <row r="4117" spans="2:2" x14ac:dyDescent="0.15">
      <c r="B4117" s="24"/>
    </row>
    <row r="4118" spans="2:2" x14ac:dyDescent="0.15">
      <c r="B4118" s="24"/>
    </row>
    <row r="4119" spans="2:2" x14ac:dyDescent="0.15">
      <c r="B4119" s="24"/>
    </row>
    <row r="4120" spans="2:2" x14ac:dyDescent="0.15">
      <c r="B4120" s="24"/>
    </row>
    <row r="4121" spans="2:2" x14ac:dyDescent="0.15">
      <c r="B4121" s="24"/>
    </row>
    <row r="4122" spans="2:2" x14ac:dyDescent="0.15">
      <c r="B4122" s="24"/>
    </row>
    <row r="4123" spans="2:2" x14ac:dyDescent="0.15">
      <c r="B4123" s="24"/>
    </row>
    <row r="4124" spans="2:2" x14ac:dyDescent="0.15">
      <c r="B4124" s="24"/>
    </row>
    <row r="4125" spans="2:2" x14ac:dyDescent="0.15">
      <c r="B4125" s="24"/>
    </row>
    <row r="4126" spans="2:2" x14ac:dyDescent="0.15">
      <c r="B4126" s="24"/>
    </row>
    <row r="4127" spans="2:2" x14ac:dyDescent="0.15">
      <c r="B4127" s="24"/>
    </row>
    <row r="4128" spans="2:2" x14ac:dyDescent="0.15">
      <c r="B4128" s="24"/>
    </row>
    <row r="4129" spans="2:2" x14ac:dyDescent="0.15">
      <c r="B4129" s="24"/>
    </row>
    <row r="4130" spans="2:2" x14ac:dyDescent="0.15">
      <c r="B4130" s="24"/>
    </row>
    <row r="4131" spans="2:2" x14ac:dyDescent="0.15">
      <c r="B4131" s="24"/>
    </row>
    <row r="4132" spans="2:2" x14ac:dyDescent="0.15">
      <c r="B4132" s="24"/>
    </row>
    <row r="4133" spans="2:2" x14ac:dyDescent="0.15">
      <c r="B4133" s="24"/>
    </row>
    <row r="4134" spans="2:2" x14ac:dyDescent="0.15">
      <c r="B4134" s="24"/>
    </row>
    <row r="4135" spans="2:2" x14ac:dyDescent="0.15">
      <c r="B4135" s="24"/>
    </row>
    <row r="4136" spans="2:2" x14ac:dyDescent="0.15">
      <c r="B4136" s="24"/>
    </row>
    <row r="4137" spans="2:2" x14ac:dyDescent="0.15">
      <c r="B4137" s="24"/>
    </row>
    <row r="4138" spans="2:2" x14ac:dyDescent="0.15">
      <c r="B4138" s="24"/>
    </row>
    <row r="4139" spans="2:2" x14ac:dyDescent="0.15">
      <c r="B4139" s="24"/>
    </row>
    <row r="4140" spans="2:2" x14ac:dyDescent="0.15">
      <c r="B4140" s="24"/>
    </row>
    <row r="4141" spans="2:2" x14ac:dyDescent="0.15">
      <c r="B4141" s="24"/>
    </row>
    <row r="4142" spans="2:2" x14ac:dyDescent="0.15">
      <c r="B4142" s="24"/>
    </row>
    <row r="4143" spans="2:2" x14ac:dyDescent="0.15">
      <c r="B4143" s="24"/>
    </row>
    <row r="4144" spans="2:2" x14ac:dyDescent="0.15">
      <c r="B4144" s="24"/>
    </row>
    <row r="4145" spans="2:2" x14ac:dyDescent="0.15">
      <c r="B4145" s="24"/>
    </row>
    <row r="4146" spans="2:2" x14ac:dyDescent="0.15">
      <c r="B4146" s="24"/>
    </row>
    <row r="4147" spans="2:2" x14ac:dyDescent="0.15">
      <c r="B4147" s="24"/>
    </row>
    <row r="4148" spans="2:2" x14ac:dyDescent="0.15">
      <c r="B4148" s="24"/>
    </row>
    <row r="4149" spans="2:2" x14ac:dyDescent="0.15">
      <c r="B4149" s="24"/>
    </row>
    <row r="4150" spans="2:2" x14ac:dyDescent="0.15">
      <c r="B4150" s="24"/>
    </row>
    <row r="4151" spans="2:2" x14ac:dyDescent="0.15">
      <c r="B4151" s="24"/>
    </row>
    <row r="4152" spans="2:2" x14ac:dyDescent="0.15">
      <c r="B4152" s="24"/>
    </row>
    <row r="4153" spans="2:2" x14ac:dyDescent="0.15">
      <c r="B4153" s="24"/>
    </row>
    <row r="4154" spans="2:2" x14ac:dyDescent="0.15">
      <c r="B4154" s="24"/>
    </row>
    <row r="4155" spans="2:2" x14ac:dyDescent="0.15">
      <c r="B4155" s="24"/>
    </row>
    <row r="4156" spans="2:2" x14ac:dyDescent="0.15">
      <c r="B4156" s="24"/>
    </row>
    <row r="4157" spans="2:2" x14ac:dyDescent="0.15">
      <c r="B4157" s="24"/>
    </row>
    <row r="4158" spans="2:2" x14ac:dyDescent="0.15">
      <c r="B4158" s="24"/>
    </row>
    <row r="4159" spans="2:2" x14ac:dyDescent="0.15">
      <c r="B4159" s="24"/>
    </row>
    <row r="4160" spans="2:2" x14ac:dyDescent="0.15">
      <c r="B4160" s="24"/>
    </row>
    <row r="4161" spans="2:2" x14ac:dyDescent="0.15">
      <c r="B4161" s="24"/>
    </row>
    <row r="4162" spans="2:2" x14ac:dyDescent="0.15">
      <c r="B4162" s="24"/>
    </row>
    <row r="4163" spans="2:2" x14ac:dyDescent="0.15">
      <c r="B4163" s="24"/>
    </row>
    <row r="4164" spans="2:2" x14ac:dyDescent="0.15">
      <c r="B4164" s="24"/>
    </row>
    <row r="4165" spans="2:2" x14ac:dyDescent="0.15">
      <c r="B4165" s="24"/>
    </row>
    <row r="4166" spans="2:2" x14ac:dyDescent="0.15">
      <c r="B4166" s="24"/>
    </row>
    <row r="4167" spans="2:2" x14ac:dyDescent="0.15">
      <c r="B4167" s="24"/>
    </row>
    <row r="4168" spans="2:2" x14ac:dyDescent="0.15">
      <c r="B4168" s="24"/>
    </row>
    <row r="4169" spans="2:2" x14ac:dyDescent="0.15">
      <c r="B4169" s="24"/>
    </row>
    <row r="4170" spans="2:2" x14ac:dyDescent="0.15">
      <c r="B4170" s="24"/>
    </row>
    <row r="4171" spans="2:2" x14ac:dyDescent="0.15">
      <c r="B4171" s="24"/>
    </row>
    <row r="4172" spans="2:2" x14ac:dyDescent="0.15">
      <c r="B4172" s="24"/>
    </row>
    <row r="4173" spans="2:2" x14ac:dyDescent="0.15">
      <c r="B4173" s="24"/>
    </row>
    <row r="4174" spans="2:2" x14ac:dyDescent="0.15">
      <c r="B4174" s="24"/>
    </row>
    <row r="4175" spans="2:2" x14ac:dyDescent="0.15">
      <c r="B4175" s="24"/>
    </row>
    <row r="4176" spans="2:2" x14ac:dyDescent="0.15">
      <c r="B4176" s="24"/>
    </row>
    <row r="4177" spans="2:2" x14ac:dyDescent="0.15">
      <c r="B4177" s="24"/>
    </row>
    <row r="4178" spans="2:2" x14ac:dyDescent="0.15">
      <c r="B4178" s="24"/>
    </row>
    <row r="4179" spans="2:2" x14ac:dyDescent="0.15">
      <c r="B4179" s="24"/>
    </row>
    <row r="4180" spans="2:2" x14ac:dyDescent="0.15">
      <c r="B4180" s="24"/>
    </row>
    <row r="4181" spans="2:2" x14ac:dyDescent="0.15">
      <c r="B4181" s="24"/>
    </row>
    <row r="4182" spans="2:2" x14ac:dyDescent="0.15">
      <c r="B4182" s="24"/>
    </row>
    <row r="4183" spans="2:2" x14ac:dyDescent="0.15">
      <c r="B4183" s="24"/>
    </row>
    <row r="4184" spans="2:2" x14ac:dyDescent="0.15">
      <c r="B4184" s="24"/>
    </row>
    <row r="4185" spans="2:2" x14ac:dyDescent="0.15">
      <c r="B4185" s="24"/>
    </row>
    <row r="4186" spans="2:2" x14ac:dyDescent="0.15">
      <c r="B4186" s="24"/>
    </row>
    <row r="4187" spans="2:2" x14ac:dyDescent="0.15">
      <c r="B4187" s="24"/>
    </row>
    <row r="4188" spans="2:2" x14ac:dyDescent="0.15">
      <c r="B4188" s="24"/>
    </row>
    <row r="4189" spans="2:2" x14ac:dyDescent="0.15">
      <c r="B4189" s="24"/>
    </row>
    <row r="4190" spans="2:2" x14ac:dyDescent="0.15">
      <c r="B4190" s="24"/>
    </row>
    <row r="4191" spans="2:2" x14ac:dyDescent="0.15">
      <c r="B4191" s="24"/>
    </row>
    <row r="4192" spans="2:2" x14ac:dyDescent="0.15">
      <c r="B4192" s="24"/>
    </row>
    <row r="4193" spans="2:2" x14ac:dyDescent="0.15">
      <c r="B4193" s="24"/>
    </row>
    <row r="4194" spans="2:2" x14ac:dyDescent="0.15">
      <c r="B4194" s="24"/>
    </row>
    <row r="4195" spans="2:2" x14ac:dyDescent="0.15">
      <c r="B4195" s="24"/>
    </row>
    <row r="4196" spans="2:2" x14ac:dyDescent="0.15">
      <c r="B4196" s="24"/>
    </row>
    <row r="4197" spans="2:2" x14ac:dyDescent="0.15">
      <c r="B4197" s="24"/>
    </row>
    <row r="4198" spans="2:2" x14ac:dyDescent="0.15">
      <c r="B4198" s="24"/>
    </row>
    <row r="4199" spans="2:2" x14ac:dyDescent="0.15">
      <c r="B4199" s="24"/>
    </row>
    <row r="4200" spans="2:2" x14ac:dyDescent="0.15">
      <c r="B4200" s="24"/>
    </row>
    <row r="4201" spans="2:2" x14ac:dyDescent="0.15">
      <c r="B4201" s="24"/>
    </row>
    <row r="4202" spans="2:2" x14ac:dyDescent="0.15">
      <c r="B4202" s="24"/>
    </row>
    <row r="4203" spans="2:2" x14ac:dyDescent="0.15">
      <c r="B4203" s="24"/>
    </row>
    <row r="4204" spans="2:2" x14ac:dyDescent="0.15">
      <c r="B4204" s="24"/>
    </row>
    <row r="4205" spans="2:2" x14ac:dyDescent="0.15">
      <c r="B4205" s="24"/>
    </row>
    <row r="4206" spans="2:2" x14ac:dyDescent="0.15">
      <c r="B4206" s="24"/>
    </row>
    <row r="4207" spans="2:2" x14ac:dyDescent="0.15">
      <c r="B4207" s="24"/>
    </row>
    <row r="4208" spans="2:2" x14ac:dyDescent="0.15">
      <c r="B4208" s="24"/>
    </row>
    <row r="4209" spans="2:2" x14ac:dyDescent="0.15">
      <c r="B4209" s="24"/>
    </row>
    <row r="4210" spans="2:2" x14ac:dyDescent="0.15">
      <c r="B4210" s="24"/>
    </row>
    <row r="4211" spans="2:2" x14ac:dyDescent="0.15">
      <c r="B4211" s="24"/>
    </row>
    <row r="4212" spans="2:2" x14ac:dyDescent="0.15">
      <c r="B4212" s="24"/>
    </row>
    <row r="4213" spans="2:2" x14ac:dyDescent="0.15">
      <c r="B4213" s="24"/>
    </row>
    <row r="4214" spans="2:2" x14ac:dyDescent="0.15">
      <c r="B4214" s="24"/>
    </row>
    <row r="4215" spans="2:2" x14ac:dyDescent="0.15">
      <c r="B4215" s="24"/>
    </row>
    <row r="4216" spans="2:2" x14ac:dyDescent="0.15">
      <c r="B4216" s="24"/>
    </row>
    <row r="4217" spans="2:2" x14ac:dyDescent="0.15">
      <c r="B4217" s="24"/>
    </row>
    <row r="4218" spans="2:2" x14ac:dyDescent="0.15">
      <c r="B4218" s="24"/>
    </row>
    <row r="4219" spans="2:2" x14ac:dyDescent="0.15">
      <c r="B4219" s="24"/>
    </row>
    <row r="4220" spans="2:2" x14ac:dyDescent="0.15">
      <c r="B4220" s="24"/>
    </row>
    <row r="4221" spans="2:2" x14ac:dyDescent="0.15">
      <c r="B4221" s="24"/>
    </row>
    <row r="4222" spans="2:2" x14ac:dyDescent="0.15">
      <c r="B4222" s="24"/>
    </row>
    <row r="4223" spans="2:2" x14ac:dyDescent="0.15">
      <c r="B4223" s="24"/>
    </row>
    <row r="4224" spans="2:2" x14ac:dyDescent="0.15">
      <c r="B4224" s="24"/>
    </row>
    <row r="4225" spans="2:2" x14ac:dyDescent="0.15">
      <c r="B4225" s="24"/>
    </row>
    <row r="4226" spans="2:2" x14ac:dyDescent="0.15">
      <c r="B4226" s="24"/>
    </row>
    <row r="4227" spans="2:2" x14ac:dyDescent="0.15">
      <c r="B4227" s="24"/>
    </row>
    <row r="4228" spans="2:2" x14ac:dyDescent="0.15">
      <c r="B4228" s="24"/>
    </row>
    <row r="4229" spans="2:2" x14ac:dyDescent="0.15">
      <c r="B4229" s="24"/>
    </row>
    <row r="4230" spans="2:2" x14ac:dyDescent="0.15">
      <c r="B4230" s="24"/>
    </row>
    <row r="4231" spans="2:2" x14ac:dyDescent="0.15">
      <c r="B4231" s="24"/>
    </row>
    <row r="4232" spans="2:2" x14ac:dyDescent="0.15">
      <c r="B4232" s="24"/>
    </row>
    <row r="4233" spans="2:2" x14ac:dyDescent="0.15">
      <c r="B4233" s="24"/>
    </row>
    <row r="4234" spans="2:2" x14ac:dyDescent="0.15">
      <c r="B4234" s="24"/>
    </row>
    <row r="4235" spans="2:2" x14ac:dyDescent="0.15">
      <c r="B4235" s="24"/>
    </row>
    <row r="4236" spans="2:2" x14ac:dyDescent="0.15">
      <c r="B4236" s="24"/>
    </row>
    <row r="4237" spans="2:2" x14ac:dyDescent="0.15">
      <c r="B4237" s="24"/>
    </row>
    <row r="4238" spans="2:2" x14ac:dyDescent="0.15">
      <c r="B4238" s="24"/>
    </row>
    <row r="4239" spans="2:2" x14ac:dyDescent="0.15">
      <c r="B4239" s="24"/>
    </row>
    <row r="4240" spans="2:2" x14ac:dyDescent="0.15">
      <c r="B4240" s="24"/>
    </row>
    <row r="4241" spans="2:2" x14ac:dyDescent="0.15">
      <c r="B4241" s="24"/>
    </row>
    <row r="4242" spans="2:2" x14ac:dyDescent="0.15">
      <c r="B4242" s="24"/>
    </row>
    <row r="4243" spans="2:2" x14ac:dyDescent="0.15">
      <c r="B4243" s="24"/>
    </row>
    <row r="4244" spans="2:2" x14ac:dyDescent="0.15">
      <c r="B4244" s="24"/>
    </row>
    <row r="4245" spans="2:2" x14ac:dyDescent="0.15">
      <c r="B4245" s="24"/>
    </row>
    <row r="4246" spans="2:2" x14ac:dyDescent="0.15">
      <c r="B4246" s="24"/>
    </row>
    <row r="4247" spans="2:2" x14ac:dyDescent="0.15">
      <c r="B4247" s="24"/>
    </row>
    <row r="4248" spans="2:2" x14ac:dyDescent="0.15">
      <c r="B4248" s="24"/>
    </row>
    <row r="4249" spans="2:2" x14ac:dyDescent="0.15">
      <c r="B4249" s="24"/>
    </row>
    <row r="4250" spans="2:2" x14ac:dyDescent="0.15">
      <c r="B4250" s="24"/>
    </row>
    <row r="4251" spans="2:2" x14ac:dyDescent="0.15">
      <c r="B4251" s="24"/>
    </row>
    <row r="4252" spans="2:2" x14ac:dyDescent="0.15">
      <c r="B4252" s="24"/>
    </row>
    <row r="4253" spans="2:2" x14ac:dyDescent="0.15">
      <c r="B4253" s="24"/>
    </row>
    <row r="4254" spans="2:2" x14ac:dyDescent="0.15">
      <c r="B4254" s="24"/>
    </row>
    <row r="4255" spans="2:2" x14ac:dyDescent="0.15">
      <c r="B4255" s="24"/>
    </row>
    <row r="4256" spans="2:2" x14ac:dyDescent="0.15">
      <c r="B4256" s="24"/>
    </row>
    <row r="4257" spans="2:2" x14ac:dyDescent="0.15">
      <c r="B4257" s="24"/>
    </row>
    <row r="4258" spans="2:2" x14ac:dyDescent="0.15">
      <c r="B4258" s="24"/>
    </row>
    <row r="4259" spans="2:2" x14ac:dyDescent="0.15">
      <c r="B4259" s="24"/>
    </row>
    <row r="4260" spans="2:2" x14ac:dyDescent="0.15">
      <c r="B4260" s="24"/>
    </row>
    <row r="4261" spans="2:2" x14ac:dyDescent="0.15">
      <c r="B4261" s="24"/>
    </row>
    <row r="4262" spans="2:2" x14ac:dyDescent="0.15">
      <c r="B4262" s="24"/>
    </row>
    <row r="4263" spans="2:2" x14ac:dyDescent="0.15">
      <c r="B4263" s="24"/>
    </row>
    <row r="4264" spans="2:2" x14ac:dyDescent="0.15">
      <c r="B4264" s="24"/>
    </row>
    <row r="4265" spans="2:2" x14ac:dyDescent="0.15">
      <c r="B4265" s="24"/>
    </row>
    <row r="4266" spans="2:2" x14ac:dyDescent="0.15">
      <c r="B4266" s="24"/>
    </row>
    <row r="4267" spans="2:2" x14ac:dyDescent="0.15">
      <c r="B4267" s="24"/>
    </row>
    <row r="4268" spans="2:2" x14ac:dyDescent="0.15">
      <c r="B4268" s="24"/>
    </row>
    <row r="4269" spans="2:2" x14ac:dyDescent="0.15">
      <c r="B4269" s="24"/>
    </row>
    <row r="4270" spans="2:2" x14ac:dyDescent="0.15">
      <c r="B4270" s="24"/>
    </row>
    <row r="4271" spans="2:2" x14ac:dyDescent="0.15">
      <c r="B4271" s="24"/>
    </row>
    <row r="4272" spans="2:2" x14ac:dyDescent="0.15">
      <c r="B4272" s="24"/>
    </row>
    <row r="4273" spans="2:2" x14ac:dyDescent="0.15">
      <c r="B4273" s="24"/>
    </row>
    <row r="4274" spans="2:2" x14ac:dyDescent="0.15">
      <c r="B4274" s="24"/>
    </row>
    <row r="4275" spans="2:2" x14ac:dyDescent="0.15">
      <c r="B4275" s="24"/>
    </row>
    <row r="4276" spans="2:2" x14ac:dyDescent="0.15">
      <c r="B4276" s="24"/>
    </row>
    <row r="4277" spans="2:2" x14ac:dyDescent="0.15">
      <c r="B4277" s="24"/>
    </row>
    <row r="4278" spans="2:2" x14ac:dyDescent="0.15">
      <c r="B4278" s="24"/>
    </row>
    <row r="4279" spans="2:2" x14ac:dyDescent="0.15">
      <c r="B4279" s="24"/>
    </row>
    <row r="4280" spans="2:2" x14ac:dyDescent="0.15">
      <c r="B4280" s="24"/>
    </row>
    <row r="4281" spans="2:2" x14ac:dyDescent="0.15">
      <c r="B4281" s="24"/>
    </row>
    <row r="4282" spans="2:2" x14ac:dyDescent="0.15">
      <c r="B4282" s="24"/>
    </row>
    <row r="4283" spans="2:2" x14ac:dyDescent="0.15">
      <c r="B4283" s="24"/>
    </row>
    <row r="4284" spans="2:2" x14ac:dyDescent="0.15">
      <c r="B4284" s="24"/>
    </row>
    <row r="4285" spans="2:2" x14ac:dyDescent="0.15">
      <c r="B4285" s="24"/>
    </row>
    <row r="4286" spans="2:2" x14ac:dyDescent="0.15">
      <c r="B4286" s="24"/>
    </row>
    <row r="4287" spans="2:2" x14ac:dyDescent="0.15">
      <c r="B4287" s="24"/>
    </row>
    <row r="4288" spans="2:2" x14ac:dyDescent="0.15">
      <c r="B4288" s="24"/>
    </row>
    <row r="4289" spans="2:2" x14ac:dyDescent="0.15">
      <c r="B4289" s="24"/>
    </row>
    <row r="4290" spans="2:2" x14ac:dyDescent="0.15">
      <c r="B4290" s="24"/>
    </row>
    <row r="4291" spans="2:2" x14ac:dyDescent="0.15">
      <c r="B4291" s="24"/>
    </row>
    <row r="4292" spans="2:2" x14ac:dyDescent="0.15">
      <c r="B4292" s="24"/>
    </row>
    <row r="4293" spans="2:2" x14ac:dyDescent="0.15">
      <c r="B4293" s="24"/>
    </row>
    <row r="4294" spans="2:2" x14ac:dyDescent="0.15">
      <c r="B4294" s="24"/>
    </row>
    <row r="4295" spans="2:2" x14ac:dyDescent="0.15">
      <c r="B4295" s="24"/>
    </row>
    <row r="4296" spans="2:2" x14ac:dyDescent="0.15">
      <c r="B4296" s="24"/>
    </row>
    <row r="4297" spans="2:2" x14ac:dyDescent="0.15">
      <c r="B4297" s="24"/>
    </row>
    <row r="4298" spans="2:2" x14ac:dyDescent="0.15">
      <c r="B4298" s="24"/>
    </row>
    <row r="4299" spans="2:2" x14ac:dyDescent="0.15">
      <c r="B4299" s="24"/>
    </row>
    <row r="4300" spans="2:2" x14ac:dyDescent="0.15">
      <c r="B4300" s="24"/>
    </row>
    <row r="4301" spans="2:2" x14ac:dyDescent="0.15">
      <c r="B4301" s="24"/>
    </row>
    <row r="4302" spans="2:2" x14ac:dyDescent="0.15">
      <c r="B4302" s="24"/>
    </row>
    <row r="4303" spans="2:2" x14ac:dyDescent="0.15">
      <c r="B4303" s="24"/>
    </row>
    <row r="4304" spans="2:2" x14ac:dyDescent="0.15">
      <c r="B4304" s="24"/>
    </row>
    <row r="4305" spans="2:2" x14ac:dyDescent="0.15">
      <c r="B4305" s="24"/>
    </row>
    <row r="4306" spans="2:2" x14ac:dyDescent="0.15">
      <c r="B4306" s="24"/>
    </row>
    <row r="4307" spans="2:2" x14ac:dyDescent="0.15">
      <c r="B4307" s="24"/>
    </row>
    <row r="4308" spans="2:2" x14ac:dyDescent="0.15">
      <c r="B4308" s="24"/>
    </row>
    <row r="4309" spans="2:2" x14ac:dyDescent="0.15">
      <c r="B4309" s="24"/>
    </row>
    <row r="4310" spans="2:2" x14ac:dyDescent="0.15">
      <c r="B4310" s="24"/>
    </row>
    <row r="4311" spans="2:2" x14ac:dyDescent="0.15">
      <c r="B4311" s="24"/>
    </row>
    <row r="4312" spans="2:2" x14ac:dyDescent="0.15">
      <c r="B4312" s="24"/>
    </row>
    <row r="4313" spans="2:2" x14ac:dyDescent="0.15">
      <c r="B4313" s="24"/>
    </row>
    <row r="4314" spans="2:2" x14ac:dyDescent="0.15">
      <c r="B4314" s="24"/>
    </row>
    <row r="4315" spans="2:2" x14ac:dyDescent="0.15">
      <c r="B4315" s="24"/>
    </row>
    <row r="4316" spans="2:2" x14ac:dyDescent="0.15">
      <c r="B4316" s="24"/>
    </row>
    <row r="4317" spans="2:2" x14ac:dyDescent="0.15">
      <c r="B4317" s="24"/>
    </row>
    <row r="4318" spans="2:2" x14ac:dyDescent="0.15">
      <c r="B4318" s="24"/>
    </row>
    <row r="4319" spans="2:2" x14ac:dyDescent="0.15">
      <c r="B4319" s="24"/>
    </row>
    <row r="4320" spans="2:2" x14ac:dyDescent="0.15">
      <c r="B4320" s="24"/>
    </row>
    <row r="4321" spans="2:2" x14ac:dyDescent="0.15">
      <c r="B4321" s="24"/>
    </row>
    <row r="4322" spans="2:2" x14ac:dyDescent="0.15">
      <c r="B4322" s="24"/>
    </row>
    <row r="4323" spans="2:2" x14ac:dyDescent="0.15">
      <c r="B4323" s="24"/>
    </row>
    <row r="4324" spans="2:2" x14ac:dyDescent="0.15">
      <c r="B4324" s="24"/>
    </row>
    <row r="4325" spans="2:2" x14ac:dyDescent="0.15">
      <c r="B4325" s="24"/>
    </row>
    <row r="4326" spans="2:2" x14ac:dyDescent="0.15">
      <c r="B4326" s="24"/>
    </row>
    <row r="4327" spans="2:2" x14ac:dyDescent="0.15">
      <c r="B4327" s="24"/>
    </row>
    <row r="4328" spans="2:2" x14ac:dyDescent="0.15">
      <c r="B4328" s="24"/>
    </row>
    <row r="4329" spans="2:2" x14ac:dyDescent="0.15">
      <c r="B4329" s="24"/>
    </row>
    <row r="4330" spans="2:2" x14ac:dyDescent="0.15">
      <c r="B4330" s="24"/>
    </row>
    <row r="4331" spans="2:2" x14ac:dyDescent="0.15">
      <c r="B4331" s="24"/>
    </row>
    <row r="4332" spans="2:2" x14ac:dyDescent="0.15">
      <c r="B4332" s="24"/>
    </row>
    <row r="4333" spans="2:2" x14ac:dyDescent="0.15">
      <c r="B4333" s="24"/>
    </row>
    <row r="4334" spans="2:2" x14ac:dyDescent="0.15">
      <c r="B4334" s="24"/>
    </row>
    <row r="4335" spans="2:2" x14ac:dyDescent="0.15">
      <c r="B4335" s="24"/>
    </row>
    <row r="4336" spans="2:2" x14ac:dyDescent="0.15">
      <c r="B4336" s="24"/>
    </row>
    <row r="4337" spans="2:2" x14ac:dyDescent="0.15">
      <c r="B4337" s="24"/>
    </row>
    <row r="4338" spans="2:2" x14ac:dyDescent="0.15">
      <c r="B4338" s="24"/>
    </row>
    <row r="4339" spans="2:2" x14ac:dyDescent="0.15">
      <c r="B4339" s="24"/>
    </row>
    <row r="4340" spans="2:2" x14ac:dyDescent="0.15">
      <c r="B4340" s="24"/>
    </row>
    <row r="4341" spans="2:2" x14ac:dyDescent="0.15">
      <c r="B4341" s="24"/>
    </row>
    <row r="4342" spans="2:2" x14ac:dyDescent="0.15">
      <c r="B4342" s="24"/>
    </row>
    <row r="4343" spans="2:2" x14ac:dyDescent="0.15">
      <c r="B4343" s="24"/>
    </row>
    <row r="4344" spans="2:2" x14ac:dyDescent="0.15">
      <c r="B4344" s="24"/>
    </row>
    <row r="4345" spans="2:2" x14ac:dyDescent="0.15">
      <c r="B4345" s="24"/>
    </row>
    <row r="4346" spans="2:2" x14ac:dyDescent="0.15">
      <c r="B4346" s="24"/>
    </row>
    <row r="4347" spans="2:2" x14ac:dyDescent="0.15">
      <c r="B4347" s="24"/>
    </row>
    <row r="4348" spans="2:2" x14ac:dyDescent="0.15">
      <c r="B4348" s="24"/>
    </row>
    <row r="4349" spans="2:2" x14ac:dyDescent="0.15">
      <c r="B4349" s="24"/>
    </row>
    <row r="4350" spans="2:2" x14ac:dyDescent="0.15">
      <c r="B4350" s="24"/>
    </row>
    <row r="4351" spans="2:2" x14ac:dyDescent="0.15">
      <c r="B4351" s="24"/>
    </row>
    <row r="4352" spans="2:2" x14ac:dyDescent="0.15">
      <c r="B4352" s="24"/>
    </row>
    <row r="4353" spans="2:2" x14ac:dyDescent="0.15">
      <c r="B4353" s="24"/>
    </row>
    <row r="4354" spans="2:2" x14ac:dyDescent="0.15">
      <c r="B4354" s="24"/>
    </row>
    <row r="4355" spans="2:2" x14ac:dyDescent="0.15">
      <c r="B4355" s="24"/>
    </row>
    <row r="4356" spans="2:2" x14ac:dyDescent="0.15">
      <c r="B4356" s="24"/>
    </row>
    <row r="4357" spans="2:2" x14ac:dyDescent="0.15">
      <c r="B4357" s="24"/>
    </row>
    <row r="4358" spans="2:2" x14ac:dyDescent="0.15">
      <c r="B4358" s="24"/>
    </row>
    <row r="4359" spans="2:2" x14ac:dyDescent="0.15">
      <c r="B4359" s="24"/>
    </row>
    <row r="4360" spans="2:2" x14ac:dyDescent="0.15">
      <c r="B4360" s="24"/>
    </row>
    <row r="4361" spans="2:2" x14ac:dyDescent="0.15">
      <c r="B4361" s="24"/>
    </row>
    <row r="4362" spans="2:2" x14ac:dyDescent="0.15">
      <c r="B4362" s="24"/>
    </row>
    <row r="4363" spans="2:2" x14ac:dyDescent="0.15">
      <c r="B4363" s="24"/>
    </row>
    <row r="4364" spans="2:2" x14ac:dyDescent="0.15">
      <c r="B4364" s="24"/>
    </row>
    <row r="4365" spans="2:2" x14ac:dyDescent="0.15">
      <c r="B4365" s="24"/>
    </row>
    <row r="4366" spans="2:2" x14ac:dyDescent="0.15">
      <c r="B4366" s="24"/>
    </row>
    <row r="4367" spans="2:2" x14ac:dyDescent="0.15">
      <c r="B4367" s="24"/>
    </row>
    <row r="4368" spans="2:2" x14ac:dyDescent="0.15">
      <c r="B4368" s="24"/>
    </row>
    <row r="4369" spans="2:2" x14ac:dyDescent="0.15">
      <c r="B4369" s="24"/>
    </row>
    <row r="4370" spans="2:2" x14ac:dyDescent="0.15">
      <c r="B4370" s="24"/>
    </row>
    <row r="4371" spans="2:2" x14ac:dyDescent="0.15">
      <c r="B4371" s="24"/>
    </row>
    <row r="4372" spans="2:2" x14ac:dyDescent="0.15">
      <c r="B4372" s="24"/>
    </row>
    <row r="4373" spans="2:2" x14ac:dyDescent="0.15">
      <c r="B4373" s="24"/>
    </row>
    <row r="4374" spans="2:2" x14ac:dyDescent="0.15">
      <c r="B4374" s="24"/>
    </row>
    <row r="4375" spans="2:2" x14ac:dyDescent="0.15">
      <c r="B4375" s="24"/>
    </row>
    <row r="4376" spans="2:2" x14ac:dyDescent="0.15">
      <c r="B4376" s="24"/>
    </row>
    <row r="4377" spans="2:2" x14ac:dyDescent="0.15">
      <c r="B4377" s="24"/>
    </row>
    <row r="4378" spans="2:2" x14ac:dyDescent="0.15">
      <c r="B4378" s="24"/>
    </row>
    <row r="4379" spans="2:2" x14ac:dyDescent="0.15">
      <c r="B4379" s="24"/>
    </row>
    <row r="4380" spans="2:2" x14ac:dyDescent="0.15">
      <c r="B4380" s="24"/>
    </row>
    <row r="4381" spans="2:2" x14ac:dyDescent="0.15">
      <c r="B4381" s="24"/>
    </row>
    <row r="4382" spans="2:2" x14ac:dyDescent="0.15">
      <c r="B4382" s="24"/>
    </row>
    <row r="4383" spans="2:2" x14ac:dyDescent="0.15">
      <c r="B4383" s="24"/>
    </row>
    <row r="4384" spans="2:2" x14ac:dyDescent="0.15">
      <c r="B4384" s="24"/>
    </row>
    <row r="4385" spans="2:2" x14ac:dyDescent="0.15">
      <c r="B4385" s="24"/>
    </row>
    <row r="4386" spans="2:2" x14ac:dyDescent="0.15">
      <c r="B4386" s="24"/>
    </row>
    <row r="4387" spans="2:2" x14ac:dyDescent="0.15">
      <c r="B4387" s="24"/>
    </row>
    <row r="4388" spans="2:2" x14ac:dyDescent="0.15">
      <c r="B4388" s="24"/>
    </row>
    <row r="4389" spans="2:2" x14ac:dyDescent="0.15">
      <c r="B4389" s="24"/>
    </row>
    <row r="4390" spans="2:2" x14ac:dyDescent="0.15">
      <c r="B4390" s="24"/>
    </row>
    <row r="4391" spans="2:2" x14ac:dyDescent="0.15">
      <c r="B4391" s="24"/>
    </row>
    <row r="4392" spans="2:2" x14ac:dyDescent="0.15">
      <c r="B4392" s="24"/>
    </row>
    <row r="4393" spans="2:2" x14ac:dyDescent="0.15">
      <c r="B4393" s="24"/>
    </row>
    <row r="4394" spans="2:2" x14ac:dyDescent="0.15">
      <c r="B4394" s="24"/>
    </row>
    <row r="4395" spans="2:2" x14ac:dyDescent="0.15">
      <c r="B4395" s="24"/>
    </row>
    <row r="4396" spans="2:2" x14ac:dyDescent="0.15">
      <c r="B4396" s="24"/>
    </row>
    <row r="4397" spans="2:2" x14ac:dyDescent="0.15">
      <c r="B4397" s="24"/>
    </row>
    <row r="4398" spans="2:2" x14ac:dyDescent="0.15">
      <c r="B4398" s="24"/>
    </row>
    <row r="4399" spans="2:2" x14ac:dyDescent="0.15">
      <c r="B4399" s="24"/>
    </row>
    <row r="4400" spans="2:2" x14ac:dyDescent="0.15">
      <c r="B4400" s="24"/>
    </row>
    <row r="4401" spans="2:2" x14ac:dyDescent="0.15">
      <c r="B4401" s="24"/>
    </row>
    <row r="4402" spans="2:2" x14ac:dyDescent="0.15">
      <c r="B4402" s="24"/>
    </row>
    <row r="4403" spans="2:2" x14ac:dyDescent="0.15">
      <c r="B4403" s="24"/>
    </row>
    <row r="4404" spans="2:2" x14ac:dyDescent="0.15">
      <c r="B4404" s="24"/>
    </row>
    <row r="4405" spans="2:2" x14ac:dyDescent="0.15">
      <c r="B4405" s="24"/>
    </row>
    <row r="4406" spans="2:2" x14ac:dyDescent="0.15">
      <c r="B4406" s="24"/>
    </row>
    <row r="4407" spans="2:2" x14ac:dyDescent="0.15">
      <c r="B4407" s="24"/>
    </row>
    <row r="4408" spans="2:2" x14ac:dyDescent="0.15">
      <c r="B4408" s="24"/>
    </row>
    <row r="4409" spans="2:2" x14ac:dyDescent="0.15">
      <c r="B4409" s="24"/>
    </row>
    <row r="4410" spans="2:2" x14ac:dyDescent="0.15">
      <c r="B4410" s="24"/>
    </row>
    <row r="4411" spans="2:2" x14ac:dyDescent="0.15">
      <c r="B4411" s="24"/>
    </row>
    <row r="4412" spans="2:2" x14ac:dyDescent="0.15">
      <c r="B4412" s="24"/>
    </row>
    <row r="4413" spans="2:2" x14ac:dyDescent="0.15">
      <c r="B4413" s="24"/>
    </row>
    <row r="4414" spans="2:2" x14ac:dyDescent="0.15">
      <c r="B4414" s="24"/>
    </row>
    <row r="4415" spans="2:2" x14ac:dyDescent="0.15">
      <c r="B4415" s="24"/>
    </row>
    <row r="4416" spans="2:2" x14ac:dyDescent="0.15">
      <c r="B4416" s="24"/>
    </row>
    <row r="4417" spans="2:2" x14ac:dyDescent="0.15">
      <c r="B4417" s="24"/>
    </row>
    <row r="4418" spans="2:2" x14ac:dyDescent="0.15">
      <c r="B4418" s="24"/>
    </row>
    <row r="4419" spans="2:2" x14ac:dyDescent="0.15">
      <c r="B4419" s="24"/>
    </row>
    <row r="4420" spans="2:2" x14ac:dyDescent="0.15">
      <c r="B4420" s="24"/>
    </row>
    <row r="4421" spans="2:2" x14ac:dyDescent="0.15">
      <c r="B4421" s="24"/>
    </row>
    <row r="4422" spans="2:2" x14ac:dyDescent="0.15">
      <c r="B4422" s="24"/>
    </row>
    <row r="4423" spans="2:2" x14ac:dyDescent="0.15">
      <c r="B4423" s="24"/>
    </row>
    <row r="4424" spans="2:2" x14ac:dyDescent="0.15">
      <c r="B4424" s="24"/>
    </row>
    <row r="4425" spans="2:2" x14ac:dyDescent="0.15">
      <c r="B4425" s="24"/>
    </row>
    <row r="4426" spans="2:2" x14ac:dyDescent="0.15">
      <c r="B4426" s="24"/>
    </row>
    <row r="4427" spans="2:2" x14ac:dyDescent="0.15">
      <c r="B4427" s="24"/>
    </row>
    <row r="4428" spans="2:2" x14ac:dyDescent="0.15">
      <c r="B4428" s="24"/>
    </row>
    <row r="4429" spans="2:2" x14ac:dyDescent="0.15">
      <c r="B4429" s="24"/>
    </row>
    <row r="4430" spans="2:2" x14ac:dyDescent="0.15">
      <c r="B4430" s="24"/>
    </row>
    <row r="4431" spans="2:2" x14ac:dyDescent="0.15">
      <c r="B4431" s="24"/>
    </row>
    <row r="4432" spans="2:2" x14ac:dyDescent="0.15">
      <c r="B4432" s="24"/>
    </row>
    <row r="4433" spans="2:2" x14ac:dyDescent="0.15">
      <c r="B4433" s="24"/>
    </row>
    <row r="4434" spans="2:2" x14ac:dyDescent="0.15">
      <c r="B4434" s="24"/>
    </row>
    <row r="4435" spans="2:2" x14ac:dyDescent="0.15">
      <c r="B4435" s="24"/>
    </row>
    <row r="4436" spans="2:2" x14ac:dyDescent="0.15">
      <c r="B4436" s="24"/>
    </row>
    <row r="4437" spans="2:2" x14ac:dyDescent="0.15">
      <c r="B4437" s="24"/>
    </row>
    <row r="4438" spans="2:2" x14ac:dyDescent="0.15">
      <c r="B4438" s="24"/>
    </row>
    <row r="4439" spans="2:2" x14ac:dyDescent="0.15">
      <c r="B4439" s="24"/>
    </row>
    <row r="4440" spans="2:2" x14ac:dyDescent="0.15">
      <c r="B4440" s="24"/>
    </row>
    <row r="4441" spans="2:2" x14ac:dyDescent="0.15">
      <c r="B4441" s="24"/>
    </row>
    <row r="4442" spans="2:2" x14ac:dyDescent="0.15">
      <c r="B4442" s="24"/>
    </row>
    <row r="4443" spans="2:2" x14ac:dyDescent="0.15">
      <c r="B4443" s="24"/>
    </row>
    <row r="4444" spans="2:2" x14ac:dyDescent="0.15">
      <c r="B4444" s="24"/>
    </row>
    <row r="4445" spans="2:2" x14ac:dyDescent="0.15">
      <c r="B4445" s="24"/>
    </row>
    <row r="4446" spans="2:2" x14ac:dyDescent="0.15">
      <c r="B4446" s="24"/>
    </row>
    <row r="4447" spans="2:2" x14ac:dyDescent="0.15">
      <c r="B4447" s="24"/>
    </row>
    <row r="4448" spans="2:2" x14ac:dyDescent="0.15">
      <c r="B4448" s="24"/>
    </row>
    <row r="4449" spans="2:2" x14ac:dyDescent="0.15">
      <c r="B4449" s="24"/>
    </row>
    <row r="4450" spans="2:2" x14ac:dyDescent="0.15">
      <c r="B4450" s="24"/>
    </row>
    <row r="4451" spans="2:2" x14ac:dyDescent="0.15">
      <c r="B4451" s="24"/>
    </row>
    <row r="4452" spans="2:2" x14ac:dyDescent="0.15">
      <c r="B4452" s="24"/>
    </row>
    <row r="4453" spans="2:2" x14ac:dyDescent="0.15">
      <c r="B4453" s="24"/>
    </row>
    <row r="4454" spans="2:2" x14ac:dyDescent="0.15">
      <c r="B4454" s="24"/>
    </row>
    <row r="4455" spans="2:2" x14ac:dyDescent="0.15">
      <c r="B4455" s="24"/>
    </row>
    <row r="4456" spans="2:2" x14ac:dyDescent="0.15">
      <c r="B4456" s="24"/>
    </row>
    <row r="4457" spans="2:2" x14ac:dyDescent="0.15">
      <c r="B4457" s="24"/>
    </row>
    <row r="4458" spans="2:2" x14ac:dyDescent="0.15">
      <c r="B4458" s="24"/>
    </row>
    <row r="4459" spans="2:2" x14ac:dyDescent="0.15">
      <c r="B4459" s="24"/>
    </row>
    <row r="4460" spans="2:2" x14ac:dyDescent="0.15">
      <c r="B4460" s="24"/>
    </row>
    <row r="4461" spans="2:2" x14ac:dyDescent="0.15">
      <c r="B4461" s="24"/>
    </row>
    <row r="4462" spans="2:2" x14ac:dyDescent="0.15">
      <c r="B4462" s="24"/>
    </row>
    <row r="4463" spans="2:2" x14ac:dyDescent="0.15">
      <c r="B4463" s="24"/>
    </row>
    <row r="4464" spans="2:2" x14ac:dyDescent="0.15">
      <c r="B4464" s="24"/>
    </row>
    <row r="4465" spans="2:2" x14ac:dyDescent="0.15">
      <c r="B4465" s="24"/>
    </row>
    <row r="4466" spans="2:2" x14ac:dyDescent="0.15">
      <c r="B4466" s="24"/>
    </row>
    <row r="4467" spans="2:2" x14ac:dyDescent="0.15">
      <c r="B4467" s="24"/>
    </row>
    <row r="4468" spans="2:2" x14ac:dyDescent="0.15">
      <c r="B4468" s="24"/>
    </row>
    <row r="4469" spans="2:2" x14ac:dyDescent="0.15">
      <c r="B4469" s="24"/>
    </row>
    <row r="4470" spans="2:2" x14ac:dyDescent="0.15">
      <c r="B4470" s="24"/>
    </row>
    <row r="4471" spans="2:2" x14ac:dyDescent="0.15">
      <c r="B4471" s="24"/>
    </row>
    <row r="4472" spans="2:2" x14ac:dyDescent="0.15">
      <c r="B4472" s="24"/>
    </row>
    <row r="4473" spans="2:2" x14ac:dyDescent="0.15">
      <c r="B4473" s="24"/>
    </row>
    <row r="4474" spans="2:2" x14ac:dyDescent="0.15">
      <c r="B4474" s="24"/>
    </row>
    <row r="4475" spans="2:2" x14ac:dyDescent="0.15">
      <c r="B4475" s="24"/>
    </row>
    <row r="4476" spans="2:2" x14ac:dyDescent="0.15">
      <c r="B4476" s="24"/>
    </row>
    <row r="4477" spans="2:2" x14ac:dyDescent="0.15">
      <c r="B4477" s="24"/>
    </row>
    <row r="4478" spans="2:2" x14ac:dyDescent="0.15">
      <c r="B4478" s="24"/>
    </row>
    <row r="4479" spans="2:2" x14ac:dyDescent="0.15">
      <c r="B4479" s="24"/>
    </row>
    <row r="4480" spans="2:2" x14ac:dyDescent="0.15">
      <c r="B4480" s="24"/>
    </row>
    <row r="4481" spans="2:2" x14ac:dyDescent="0.15">
      <c r="B4481" s="24"/>
    </row>
    <row r="4482" spans="2:2" x14ac:dyDescent="0.15">
      <c r="B4482" s="24"/>
    </row>
    <row r="4483" spans="2:2" x14ac:dyDescent="0.15">
      <c r="B4483" s="24"/>
    </row>
    <row r="4484" spans="2:2" x14ac:dyDescent="0.15">
      <c r="B4484" s="24"/>
    </row>
    <row r="4485" spans="2:2" x14ac:dyDescent="0.15">
      <c r="B4485" s="24"/>
    </row>
    <row r="4486" spans="2:2" x14ac:dyDescent="0.15">
      <c r="B4486" s="24"/>
    </row>
    <row r="4487" spans="2:2" x14ac:dyDescent="0.15">
      <c r="B4487" s="24"/>
    </row>
    <row r="4488" spans="2:2" x14ac:dyDescent="0.15">
      <c r="B4488" s="24"/>
    </row>
    <row r="4489" spans="2:2" x14ac:dyDescent="0.15">
      <c r="B4489" s="24"/>
    </row>
    <row r="4490" spans="2:2" x14ac:dyDescent="0.15">
      <c r="B4490" s="24"/>
    </row>
    <row r="4491" spans="2:2" x14ac:dyDescent="0.15">
      <c r="B4491" s="24"/>
    </row>
    <row r="4492" spans="2:2" x14ac:dyDescent="0.15">
      <c r="B4492" s="24"/>
    </row>
    <row r="4493" spans="2:2" x14ac:dyDescent="0.15">
      <c r="B4493" s="24"/>
    </row>
    <row r="4494" spans="2:2" x14ac:dyDescent="0.15">
      <c r="B4494" s="24"/>
    </row>
    <row r="4495" spans="2:2" x14ac:dyDescent="0.15">
      <c r="B4495" s="24"/>
    </row>
    <row r="4496" spans="2:2" x14ac:dyDescent="0.15">
      <c r="B4496" s="24"/>
    </row>
    <row r="4497" spans="2:2" x14ac:dyDescent="0.15">
      <c r="B4497" s="24"/>
    </row>
    <row r="4498" spans="2:2" x14ac:dyDescent="0.15">
      <c r="B4498" s="24"/>
    </row>
    <row r="4499" spans="2:2" x14ac:dyDescent="0.15">
      <c r="B4499" s="24"/>
    </row>
    <row r="4500" spans="2:2" x14ac:dyDescent="0.15">
      <c r="B4500" s="24"/>
    </row>
    <row r="4501" spans="2:2" x14ac:dyDescent="0.15">
      <c r="B4501" s="24"/>
    </row>
    <row r="4502" spans="2:2" x14ac:dyDescent="0.15">
      <c r="B4502" s="24"/>
    </row>
    <row r="4503" spans="2:2" x14ac:dyDescent="0.15">
      <c r="B4503" s="24"/>
    </row>
    <row r="4504" spans="2:2" x14ac:dyDescent="0.15">
      <c r="B4504" s="24"/>
    </row>
    <row r="4505" spans="2:2" x14ac:dyDescent="0.15">
      <c r="B4505" s="24"/>
    </row>
    <row r="4506" spans="2:2" x14ac:dyDescent="0.15">
      <c r="B4506" s="24"/>
    </row>
    <row r="4507" spans="2:2" x14ac:dyDescent="0.15">
      <c r="B4507" s="24"/>
    </row>
    <row r="4508" spans="2:2" x14ac:dyDescent="0.15">
      <c r="B4508" s="24"/>
    </row>
    <row r="4509" spans="2:2" x14ac:dyDescent="0.15">
      <c r="B4509" s="24"/>
    </row>
    <row r="4510" spans="2:2" x14ac:dyDescent="0.15">
      <c r="B4510" s="24"/>
    </row>
    <row r="4511" spans="2:2" x14ac:dyDescent="0.15">
      <c r="B4511" s="24"/>
    </row>
    <row r="4512" spans="2:2" x14ac:dyDescent="0.15">
      <c r="B4512" s="24"/>
    </row>
    <row r="4513" spans="2:2" x14ac:dyDescent="0.15">
      <c r="B4513" s="24"/>
    </row>
    <row r="4514" spans="2:2" x14ac:dyDescent="0.15">
      <c r="B4514" s="24"/>
    </row>
    <row r="4515" spans="2:2" x14ac:dyDescent="0.15">
      <c r="B4515" s="24"/>
    </row>
    <row r="4516" spans="2:2" x14ac:dyDescent="0.15">
      <c r="B4516" s="24"/>
    </row>
    <row r="4517" spans="2:2" x14ac:dyDescent="0.15">
      <c r="B4517" s="24"/>
    </row>
    <row r="4518" spans="2:2" x14ac:dyDescent="0.15">
      <c r="B4518" s="24"/>
    </row>
    <row r="4519" spans="2:2" x14ac:dyDescent="0.15">
      <c r="B4519" s="24"/>
    </row>
    <row r="4520" spans="2:2" x14ac:dyDescent="0.15">
      <c r="B4520" s="24"/>
    </row>
    <row r="4521" spans="2:2" x14ac:dyDescent="0.15">
      <c r="B4521" s="24"/>
    </row>
    <row r="4522" spans="2:2" x14ac:dyDescent="0.15">
      <c r="B4522" s="24"/>
    </row>
    <row r="4523" spans="2:2" x14ac:dyDescent="0.15">
      <c r="B4523" s="24"/>
    </row>
    <row r="4524" spans="2:2" x14ac:dyDescent="0.15">
      <c r="B4524" s="24"/>
    </row>
    <row r="4525" spans="2:2" x14ac:dyDescent="0.15">
      <c r="B4525" s="24"/>
    </row>
    <row r="4526" spans="2:2" x14ac:dyDescent="0.15">
      <c r="B4526" s="24"/>
    </row>
    <row r="4527" spans="2:2" x14ac:dyDescent="0.15">
      <c r="B4527" s="24"/>
    </row>
    <row r="4528" spans="2:2" x14ac:dyDescent="0.15">
      <c r="B4528" s="24"/>
    </row>
    <row r="4529" spans="2:2" x14ac:dyDescent="0.15">
      <c r="B4529" s="24"/>
    </row>
    <row r="4530" spans="2:2" x14ac:dyDescent="0.15">
      <c r="B4530" s="24"/>
    </row>
    <row r="4531" spans="2:2" x14ac:dyDescent="0.15">
      <c r="B4531" s="24"/>
    </row>
    <row r="4532" spans="2:2" x14ac:dyDescent="0.15">
      <c r="B4532" s="24"/>
    </row>
    <row r="4533" spans="2:2" x14ac:dyDescent="0.15">
      <c r="B4533" s="24"/>
    </row>
    <row r="4534" spans="2:2" x14ac:dyDescent="0.15">
      <c r="B4534" s="24"/>
    </row>
    <row r="4535" spans="2:2" x14ac:dyDescent="0.15">
      <c r="B4535" s="24"/>
    </row>
    <row r="4536" spans="2:2" x14ac:dyDescent="0.15">
      <c r="B4536" s="24"/>
    </row>
    <row r="4537" spans="2:2" x14ac:dyDescent="0.15">
      <c r="B4537" s="24"/>
    </row>
    <row r="4538" spans="2:2" x14ac:dyDescent="0.15">
      <c r="B4538" s="24"/>
    </row>
    <row r="4539" spans="2:2" x14ac:dyDescent="0.15">
      <c r="B4539" s="24"/>
    </row>
    <row r="4540" spans="2:2" x14ac:dyDescent="0.15">
      <c r="B4540" s="24"/>
    </row>
    <row r="4541" spans="2:2" x14ac:dyDescent="0.15">
      <c r="B4541" s="24"/>
    </row>
    <row r="4542" spans="2:2" x14ac:dyDescent="0.15">
      <c r="B4542" s="24"/>
    </row>
    <row r="4543" spans="2:2" x14ac:dyDescent="0.15">
      <c r="B4543" s="24"/>
    </row>
    <row r="4544" spans="2:2" x14ac:dyDescent="0.15">
      <c r="B4544" s="24"/>
    </row>
    <row r="4545" spans="2:2" x14ac:dyDescent="0.15">
      <c r="B4545" s="24"/>
    </row>
    <row r="4546" spans="2:2" x14ac:dyDescent="0.15">
      <c r="B4546" s="24"/>
    </row>
    <row r="4547" spans="2:2" x14ac:dyDescent="0.15">
      <c r="B4547" s="24"/>
    </row>
    <row r="4548" spans="2:2" x14ac:dyDescent="0.15">
      <c r="B4548" s="24"/>
    </row>
    <row r="4549" spans="2:2" x14ac:dyDescent="0.15">
      <c r="B4549" s="24"/>
    </row>
    <row r="4550" spans="2:2" x14ac:dyDescent="0.15">
      <c r="B4550" s="24"/>
    </row>
    <row r="4551" spans="2:2" x14ac:dyDescent="0.15">
      <c r="B4551" s="24"/>
    </row>
    <row r="4552" spans="2:2" x14ac:dyDescent="0.15">
      <c r="B4552" s="24"/>
    </row>
    <row r="4553" spans="2:2" x14ac:dyDescent="0.15">
      <c r="B4553" s="24"/>
    </row>
    <row r="4554" spans="2:2" x14ac:dyDescent="0.15">
      <c r="B4554" s="24"/>
    </row>
    <row r="4555" spans="2:2" x14ac:dyDescent="0.15">
      <c r="B4555" s="24"/>
    </row>
    <row r="4556" spans="2:2" x14ac:dyDescent="0.15">
      <c r="B4556" s="24"/>
    </row>
    <row r="4557" spans="2:2" x14ac:dyDescent="0.15">
      <c r="B4557" s="24"/>
    </row>
    <row r="4558" spans="2:2" x14ac:dyDescent="0.15">
      <c r="B4558" s="24"/>
    </row>
    <row r="4559" spans="2:2" x14ac:dyDescent="0.15">
      <c r="B4559" s="24"/>
    </row>
    <row r="4560" spans="2:2" x14ac:dyDescent="0.15">
      <c r="B4560" s="24"/>
    </row>
    <row r="4561" spans="2:2" x14ac:dyDescent="0.15">
      <c r="B4561" s="24"/>
    </row>
    <row r="4562" spans="2:2" x14ac:dyDescent="0.15">
      <c r="B4562" s="24"/>
    </row>
    <row r="4563" spans="2:2" x14ac:dyDescent="0.15">
      <c r="B4563" s="24"/>
    </row>
    <row r="4564" spans="2:2" x14ac:dyDescent="0.15">
      <c r="B4564" s="24"/>
    </row>
    <row r="4565" spans="2:2" x14ac:dyDescent="0.15">
      <c r="B4565" s="24"/>
    </row>
    <row r="4566" spans="2:2" x14ac:dyDescent="0.15">
      <c r="B4566" s="24"/>
    </row>
    <row r="4567" spans="2:2" x14ac:dyDescent="0.15">
      <c r="B4567" s="24"/>
    </row>
    <row r="4568" spans="2:2" x14ac:dyDescent="0.15">
      <c r="B4568" s="24"/>
    </row>
    <row r="4569" spans="2:2" x14ac:dyDescent="0.15">
      <c r="B4569" s="24"/>
    </row>
    <row r="4570" spans="2:2" x14ac:dyDescent="0.15">
      <c r="B4570" s="24"/>
    </row>
    <row r="4571" spans="2:2" x14ac:dyDescent="0.15">
      <c r="B4571" s="24"/>
    </row>
    <row r="4572" spans="2:2" x14ac:dyDescent="0.15">
      <c r="B4572" s="24"/>
    </row>
    <row r="4573" spans="2:2" x14ac:dyDescent="0.15">
      <c r="B4573" s="24"/>
    </row>
    <row r="4574" spans="2:2" x14ac:dyDescent="0.15">
      <c r="B4574" s="24"/>
    </row>
    <row r="4575" spans="2:2" x14ac:dyDescent="0.15">
      <c r="B4575" s="24"/>
    </row>
    <row r="4576" spans="2:2" x14ac:dyDescent="0.15">
      <c r="B4576" s="24"/>
    </row>
    <row r="4577" spans="2:2" x14ac:dyDescent="0.15">
      <c r="B4577" s="24"/>
    </row>
    <row r="4578" spans="2:2" x14ac:dyDescent="0.15">
      <c r="B4578" s="24"/>
    </row>
    <row r="4579" spans="2:2" x14ac:dyDescent="0.15">
      <c r="B4579" s="24"/>
    </row>
    <row r="4580" spans="2:2" x14ac:dyDescent="0.15">
      <c r="B4580" s="24"/>
    </row>
    <row r="4581" spans="2:2" x14ac:dyDescent="0.15">
      <c r="B4581" s="24"/>
    </row>
    <row r="4582" spans="2:2" x14ac:dyDescent="0.15">
      <c r="B4582" s="24"/>
    </row>
    <row r="4583" spans="2:2" x14ac:dyDescent="0.15">
      <c r="B4583" s="24"/>
    </row>
    <row r="4584" spans="2:2" x14ac:dyDescent="0.15">
      <c r="B4584" s="24"/>
    </row>
    <row r="4585" spans="2:2" x14ac:dyDescent="0.15">
      <c r="B4585" s="24"/>
    </row>
    <row r="4586" spans="2:2" x14ac:dyDescent="0.15">
      <c r="B4586" s="24"/>
    </row>
    <row r="4587" spans="2:2" x14ac:dyDescent="0.15">
      <c r="B4587" s="24"/>
    </row>
    <row r="4588" spans="2:2" x14ac:dyDescent="0.15">
      <c r="B4588" s="24"/>
    </row>
    <row r="4589" spans="2:2" x14ac:dyDescent="0.15">
      <c r="B4589" s="24"/>
    </row>
    <row r="4590" spans="2:2" x14ac:dyDescent="0.15">
      <c r="B4590" s="24"/>
    </row>
    <row r="4591" spans="2:2" x14ac:dyDescent="0.15">
      <c r="B4591" s="24"/>
    </row>
    <row r="4592" spans="2:2" x14ac:dyDescent="0.15">
      <c r="B4592" s="24"/>
    </row>
    <row r="4593" spans="2:2" x14ac:dyDescent="0.15">
      <c r="B4593" s="24"/>
    </row>
    <row r="4594" spans="2:2" x14ac:dyDescent="0.15">
      <c r="B4594" s="24"/>
    </row>
    <row r="4595" spans="2:2" x14ac:dyDescent="0.15">
      <c r="B4595" s="24"/>
    </row>
    <row r="4596" spans="2:2" x14ac:dyDescent="0.15">
      <c r="B4596" s="24"/>
    </row>
    <row r="4597" spans="2:2" x14ac:dyDescent="0.15">
      <c r="B4597" s="24"/>
    </row>
    <row r="4598" spans="2:2" x14ac:dyDescent="0.15">
      <c r="B4598" s="24"/>
    </row>
    <row r="4599" spans="2:2" x14ac:dyDescent="0.15">
      <c r="B4599" s="24"/>
    </row>
    <row r="4600" spans="2:2" x14ac:dyDescent="0.15">
      <c r="B4600" s="24"/>
    </row>
    <row r="4601" spans="2:2" x14ac:dyDescent="0.15">
      <c r="B4601" s="24"/>
    </row>
    <row r="4602" spans="2:2" x14ac:dyDescent="0.15">
      <c r="B4602" s="24"/>
    </row>
    <row r="4603" spans="2:2" x14ac:dyDescent="0.15">
      <c r="B4603" s="24"/>
    </row>
    <row r="4604" spans="2:2" x14ac:dyDescent="0.15">
      <c r="B4604" s="24"/>
    </row>
    <row r="4605" spans="2:2" x14ac:dyDescent="0.15">
      <c r="B4605" s="24"/>
    </row>
    <row r="4606" spans="2:2" x14ac:dyDescent="0.15">
      <c r="B4606" s="24"/>
    </row>
    <row r="4607" spans="2:2" x14ac:dyDescent="0.15">
      <c r="B4607" s="24"/>
    </row>
    <row r="4608" spans="2:2" x14ac:dyDescent="0.15">
      <c r="B4608" s="24"/>
    </row>
    <row r="4609" spans="2:2" x14ac:dyDescent="0.15">
      <c r="B4609" s="24"/>
    </row>
    <row r="4610" spans="2:2" x14ac:dyDescent="0.15">
      <c r="B4610" s="24"/>
    </row>
    <row r="4611" spans="2:2" x14ac:dyDescent="0.15">
      <c r="B4611" s="24"/>
    </row>
    <row r="4612" spans="2:2" x14ac:dyDescent="0.15">
      <c r="B4612" s="24"/>
    </row>
    <row r="4613" spans="2:2" x14ac:dyDescent="0.15">
      <c r="B4613" s="24"/>
    </row>
    <row r="4614" spans="2:2" x14ac:dyDescent="0.15">
      <c r="B4614" s="24"/>
    </row>
    <row r="4615" spans="2:2" x14ac:dyDescent="0.15">
      <c r="B4615" s="24"/>
    </row>
    <row r="4616" spans="2:2" x14ac:dyDescent="0.15">
      <c r="B4616" s="24"/>
    </row>
    <row r="4617" spans="2:2" x14ac:dyDescent="0.15">
      <c r="B4617" s="24"/>
    </row>
    <row r="4618" spans="2:2" x14ac:dyDescent="0.15">
      <c r="B4618" s="24"/>
    </row>
    <row r="4619" spans="2:2" x14ac:dyDescent="0.15">
      <c r="B4619" s="24"/>
    </row>
    <row r="4620" spans="2:2" x14ac:dyDescent="0.15">
      <c r="B4620" s="24"/>
    </row>
    <row r="4621" spans="2:2" x14ac:dyDescent="0.15">
      <c r="B4621" s="24"/>
    </row>
    <row r="4622" spans="2:2" x14ac:dyDescent="0.15">
      <c r="B4622" s="24"/>
    </row>
    <row r="4623" spans="2:2" x14ac:dyDescent="0.15">
      <c r="B4623" s="24"/>
    </row>
    <row r="4624" spans="2:2" x14ac:dyDescent="0.15">
      <c r="B4624" s="24"/>
    </row>
    <row r="4625" spans="2:2" x14ac:dyDescent="0.15">
      <c r="B4625" s="24"/>
    </row>
    <row r="4626" spans="2:2" x14ac:dyDescent="0.15">
      <c r="B4626" s="24"/>
    </row>
    <row r="4627" spans="2:2" x14ac:dyDescent="0.15">
      <c r="B4627" s="24"/>
    </row>
    <row r="4628" spans="2:2" x14ac:dyDescent="0.15">
      <c r="B4628" s="24"/>
    </row>
    <row r="4629" spans="2:2" x14ac:dyDescent="0.15">
      <c r="B4629" s="24"/>
    </row>
    <row r="4630" spans="2:2" x14ac:dyDescent="0.15">
      <c r="B4630" s="24"/>
    </row>
    <row r="4631" spans="2:2" x14ac:dyDescent="0.15">
      <c r="B4631" s="24"/>
    </row>
    <row r="4632" spans="2:2" x14ac:dyDescent="0.15">
      <c r="B4632" s="24"/>
    </row>
    <row r="4633" spans="2:2" x14ac:dyDescent="0.15">
      <c r="B4633" s="24"/>
    </row>
    <row r="4634" spans="2:2" x14ac:dyDescent="0.15">
      <c r="B4634" s="24"/>
    </row>
    <row r="4635" spans="2:2" x14ac:dyDescent="0.15">
      <c r="B4635" s="24"/>
    </row>
    <row r="4636" spans="2:2" x14ac:dyDescent="0.15">
      <c r="B4636" s="24"/>
    </row>
    <row r="4637" spans="2:2" x14ac:dyDescent="0.15">
      <c r="B4637" s="24"/>
    </row>
    <row r="4638" spans="2:2" x14ac:dyDescent="0.15">
      <c r="B4638" s="24"/>
    </row>
    <row r="4639" spans="2:2" x14ac:dyDescent="0.15">
      <c r="B4639" s="24"/>
    </row>
    <row r="4640" spans="2:2" x14ac:dyDescent="0.15">
      <c r="B4640" s="24"/>
    </row>
    <row r="4641" spans="2:2" x14ac:dyDescent="0.15">
      <c r="B4641" s="24"/>
    </row>
    <row r="4642" spans="2:2" x14ac:dyDescent="0.15">
      <c r="B4642" s="24"/>
    </row>
    <row r="4643" spans="2:2" x14ac:dyDescent="0.15">
      <c r="B4643" s="24"/>
    </row>
    <row r="4644" spans="2:2" x14ac:dyDescent="0.15">
      <c r="B4644" s="24"/>
    </row>
    <row r="4645" spans="2:2" x14ac:dyDescent="0.15">
      <c r="B4645" s="24"/>
    </row>
    <row r="4646" spans="2:2" x14ac:dyDescent="0.15">
      <c r="B4646" s="24"/>
    </row>
    <row r="4647" spans="2:2" x14ac:dyDescent="0.15">
      <c r="B4647" s="24"/>
    </row>
    <row r="4648" spans="2:2" x14ac:dyDescent="0.15">
      <c r="B4648" s="24"/>
    </row>
    <row r="4649" spans="2:2" x14ac:dyDescent="0.15">
      <c r="B4649" s="24"/>
    </row>
    <row r="4650" spans="2:2" x14ac:dyDescent="0.15">
      <c r="B4650" s="24"/>
    </row>
    <row r="4651" spans="2:2" x14ac:dyDescent="0.15">
      <c r="B4651" s="24"/>
    </row>
    <row r="4652" spans="2:2" x14ac:dyDescent="0.15">
      <c r="B4652" s="24"/>
    </row>
    <row r="4653" spans="2:2" x14ac:dyDescent="0.15">
      <c r="B4653" s="24"/>
    </row>
    <row r="4654" spans="2:2" x14ac:dyDescent="0.15">
      <c r="B4654" s="24"/>
    </row>
    <row r="4655" spans="2:2" x14ac:dyDescent="0.15">
      <c r="B4655" s="24"/>
    </row>
    <row r="4656" spans="2:2" x14ac:dyDescent="0.15">
      <c r="B4656" s="24"/>
    </row>
    <row r="4657" spans="2:2" x14ac:dyDescent="0.15">
      <c r="B4657" s="24"/>
    </row>
    <row r="4658" spans="2:2" x14ac:dyDescent="0.15">
      <c r="B4658" s="24"/>
    </row>
    <row r="4659" spans="2:2" x14ac:dyDescent="0.15">
      <c r="B4659" s="24"/>
    </row>
    <row r="4660" spans="2:2" x14ac:dyDescent="0.15">
      <c r="B4660" s="24"/>
    </row>
    <row r="4661" spans="2:2" x14ac:dyDescent="0.15">
      <c r="B4661" s="24"/>
    </row>
    <row r="4662" spans="2:2" x14ac:dyDescent="0.15">
      <c r="B4662" s="24"/>
    </row>
    <row r="4663" spans="2:2" x14ac:dyDescent="0.15">
      <c r="B4663" s="24"/>
    </row>
    <row r="4664" spans="2:2" x14ac:dyDescent="0.15">
      <c r="B4664" s="24"/>
    </row>
    <row r="4665" spans="2:2" x14ac:dyDescent="0.15">
      <c r="B4665" s="24"/>
    </row>
    <row r="4666" spans="2:2" x14ac:dyDescent="0.15">
      <c r="B4666" s="24"/>
    </row>
    <row r="4667" spans="2:2" x14ac:dyDescent="0.15">
      <c r="B4667" s="24"/>
    </row>
    <row r="4668" spans="2:2" x14ac:dyDescent="0.15">
      <c r="B4668" s="24"/>
    </row>
    <row r="4669" spans="2:2" x14ac:dyDescent="0.15">
      <c r="B4669" s="24"/>
    </row>
    <row r="4670" spans="2:2" x14ac:dyDescent="0.15">
      <c r="B4670" s="24"/>
    </row>
    <row r="4671" spans="2:2" x14ac:dyDescent="0.15">
      <c r="B4671" s="24"/>
    </row>
    <row r="4672" spans="2:2" x14ac:dyDescent="0.15">
      <c r="B4672" s="24"/>
    </row>
    <row r="4673" spans="2:2" x14ac:dyDescent="0.15">
      <c r="B4673" s="24"/>
    </row>
    <row r="4674" spans="2:2" x14ac:dyDescent="0.15">
      <c r="B4674" s="24"/>
    </row>
    <row r="4675" spans="2:2" x14ac:dyDescent="0.15">
      <c r="B4675" s="24"/>
    </row>
    <row r="4676" spans="2:2" x14ac:dyDescent="0.15">
      <c r="B4676" s="24"/>
    </row>
    <row r="4677" spans="2:2" x14ac:dyDescent="0.15">
      <c r="B4677" s="24"/>
    </row>
    <row r="4678" spans="2:2" x14ac:dyDescent="0.15">
      <c r="B4678" s="24"/>
    </row>
    <row r="4679" spans="2:2" x14ac:dyDescent="0.15">
      <c r="B4679" s="24"/>
    </row>
    <row r="4680" spans="2:2" x14ac:dyDescent="0.15">
      <c r="B4680" s="24"/>
    </row>
    <row r="4681" spans="2:2" x14ac:dyDescent="0.15">
      <c r="B4681" s="24"/>
    </row>
    <row r="4682" spans="2:2" x14ac:dyDescent="0.15">
      <c r="B4682" s="24"/>
    </row>
    <row r="4683" spans="2:2" x14ac:dyDescent="0.15">
      <c r="B4683" s="24"/>
    </row>
    <row r="4684" spans="2:2" x14ac:dyDescent="0.15">
      <c r="B4684" s="24"/>
    </row>
    <row r="4685" spans="2:2" x14ac:dyDescent="0.15">
      <c r="B4685" s="24"/>
    </row>
    <row r="4686" spans="2:2" x14ac:dyDescent="0.15">
      <c r="B4686" s="24"/>
    </row>
    <row r="4687" spans="2:2" x14ac:dyDescent="0.15">
      <c r="B4687" s="24"/>
    </row>
    <row r="4688" spans="2:2" x14ac:dyDescent="0.15">
      <c r="B4688" s="24"/>
    </row>
    <row r="4689" spans="2:2" x14ac:dyDescent="0.15">
      <c r="B4689" s="24"/>
    </row>
    <row r="4690" spans="2:2" x14ac:dyDescent="0.15">
      <c r="B4690" s="24"/>
    </row>
    <row r="4691" spans="2:2" x14ac:dyDescent="0.15">
      <c r="B4691" s="24"/>
    </row>
    <row r="4692" spans="2:2" x14ac:dyDescent="0.15">
      <c r="B4692" s="24"/>
    </row>
    <row r="4693" spans="2:2" x14ac:dyDescent="0.15">
      <c r="B4693" s="24"/>
    </row>
    <row r="4694" spans="2:2" x14ac:dyDescent="0.15">
      <c r="B4694" s="24"/>
    </row>
    <row r="4695" spans="2:2" x14ac:dyDescent="0.15">
      <c r="B4695" s="24"/>
    </row>
    <row r="4696" spans="2:2" x14ac:dyDescent="0.15">
      <c r="B4696" s="24"/>
    </row>
    <row r="4697" spans="2:2" x14ac:dyDescent="0.15">
      <c r="B4697" s="24"/>
    </row>
    <row r="4698" spans="2:2" x14ac:dyDescent="0.15">
      <c r="B4698" s="24"/>
    </row>
    <row r="4699" spans="2:2" x14ac:dyDescent="0.15">
      <c r="B4699" s="24"/>
    </row>
    <row r="4700" spans="2:2" x14ac:dyDescent="0.15">
      <c r="B4700" s="24"/>
    </row>
    <row r="4701" spans="2:2" x14ac:dyDescent="0.15">
      <c r="B4701" s="24"/>
    </row>
    <row r="4702" spans="2:2" x14ac:dyDescent="0.15">
      <c r="B4702" s="24"/>
    </row>
    <row r="4703" spans="2:2" x14ac:dyDescent="0.15">
      <c r="B4703" s="24"/>
    </row>
    <row r="4704" spans="2:2" x14ac:dyDescent="0.15">
      <c r="B4704" s="24"/>
    </row>
    <row r="4705" spans="2:2" x14ac:dyDescent="0.15">
      <c r="B4705" s="24"/>
    </row>
    <row r="4706" spans="2:2" x14ac:dyDescent="0.15">
      <c r="B4706" s="24"/>
    </row>
    <row r="4707" spans="2:2" x14ac:dyDescent="0.15">
      <c r="B4707" s="24"/>
    </row>
    <row r="4708" spans="2:2" x14ac:dyDescent="0.15">
      <c r="B4708" s="24"/>
    </row>
    <row r="4709" spans="2:2" x14ac:dyDescent="0.15">
      <c r="B4709" s="24"/>
    </row>
    <row r="4710" spans="2:2" x14ac:dyDescent="0.15">
      <c r="B4710" s="24"/>
    </row>
    <row r="4711" spans="2:2" x14ac:dyDescent="0.15">
      <c r="B4711" s="24"/>
    </row>
    <row r="4712" spans="2:2" x14ac:dyDescent="0.15">
      <c r="B4712" s="24"/>
    </row>
    <row r="4713" spans="2:2" x14ac:dyDescent="0.15">
      <c r="B4713" s="24"/>
    </row>
    <row r="4714" spans="2:2" x14ac:dyDescent="0.15">
      <c r="B4714" s="24"/>
    </row>
    <row r="4715" spans="2:2" x14ac:dyDescent="0.15">
      <c r="B4715" s="24"/>
    </row>
    <row r="4716" spans="2:2" x14ac:dyDescent="0.15">
      <c r="B4716" s="24"/>
    </row>
    <row r="4717" spans="2:2" x14ac:dyDescent="0.15">
      <c r="B4717" s="24"/>
    </row>
    <row r="4718" spans="2:2" x14ac:dyDescent="0.15">
      <c r="B4718" s="24"/>
    </row>
    <row r="4719" spans="2:2" x14ac:dyDescent="0.15">
      <c r="B4719" s="24"/>
    </row>
    <row r="4720" spans="2:2" x14ac:dyDescent="0.15">
      <c r="B4720" s="24"/>
    </row>
    <row r="4721" spans="2:2" x14ac:dyDescent="0.15">
      <c r="B4721" s="24"/>
    </row>
    <row r="4722" spans="2:2" x14ac:dyDescent="0.15">
      <c r="B4722" s="24"/>
    </row>
    <row r="4723" spans="2:2" x14ac:dyDescent="0.15">
      <c r="B4723" s="24"/>
    </row>
    <row r="4724" spans="2:2" x14ac:dyDescent="0.15">
      <c r="B4724" s="24"/>
    </row>
    <row r="4725" spans="2:2" x14ac:dyDescent="0.15">
      <c r="B4725" s="24"/>
    </row>
    <row r="4726" spans="2:2" x14ac:dyDescent="0.15">
      <c r="B4726" s="24"/>
    </row>
    <row r="4727" spans="2:2" x14ac:dyDescent="0.15">
      <c r="B4727" s="24"/>
    </row>
    <row r="4728" spans="2:2" x14ac:dyDescent="0.15">
      <c r="B4728" s="24"/>
    </row>
    <row r="4729" spans="2:2" x14ac:dyDescent="0.15">
      <c r="B4729" s="24"/>
    </row>
    <row r="4730" spans="2:2" x14ac:dyDescent="0.15">
      <c r="B4730" s="24"/>
    </row>
    <row r="4731" spans="2:2" x14ac:dyDescent="0.15">
      <c r="B4731" s="24"/>
    </row>
    <row r="4732" spans="2:2" x14ac:dyDescent="0.15">
      <c r="B4732" s="24"/>
    </row>
    <row r="4733" spans="2:2" x14ac:dyDescent="0.15">
      <c r="B4733" s="24"/>
    </row>
    <row r="4734" spans="2:2" x14ac:dyDescent="0.15">
      <c r="B4734" s="24"/>
    </row>
    <row r="4735" spans="2:2" x14ac:dyDescent="0.15">
      <c r="B4735" s="24"/>
    </row>
    <row r="4736" spans="2:2" x14ac:dyDescent="0.15">
      <c r="B4736" s="24"/>
    </row>
    <row r="4737" spans="2:2" x14ac:dyDescent="0.15">
      <c r="B4737" s="24"/>
    </row>
    <row r="4738" spans="2:2" x14ac:dyDescent="0.15">
      <c r="B4738" s="24"/>
    </row>
    <row r="4739" spans="2:2" x14ac:dyDescent="0.15">
      <c r="B4739" s="24"/>
    </row>
    <row r="4740" spans="2:2" x14ac:dyDescent="0.15">
      <c r="B4740" s="24"/>
    </row>
    <row r="4741" spans="2:2" x14ac:dyDescent="0.15">
      <c r="B4741" s="24"/>
    </row>
    <row r="4742" spans="2:2" x14ac:dyDescent="0.15">
      <c r="B4742" s="24"/>
    </row>
    <row r="4743" spans="2:2" x14ac:dyDescent="0.15">
      <c r="B4743" s="24"/>
    </row>
    <row r="4744" spans="2:2" x14ac:dyDescent="0.15">
      <c r="B4744" s="24"/>
    </row>
    <row r="4745" spans="2:2" x14ac:dyDescent="0.15">
      <c r="B4745" s="24"/>
    </row>
    <row r="4746" spans="2:2" x14ac:dyDescent="0.15">
      <c r="B4746" s="24"/>
    </row>
    <row r="4747" spans="2:2" x14ac:dyDescent="0.15">
      <c r="B4747" s="24"/>
    </row>
    <row r="4748" spans="2:2" x14ac:dyDescent="0.15">
      <c r="B4748" s="24"/>
    </row>
    <row r="4749" spans="2:2" x14ac:dyDescent="0.15">
      <c r="B4749" s="24"/>
    </row>
    <row r="4750" spans="2:2" x14ac:dyDescent="0.15">
      <c r="B4750" s="24"/>
    </row>
    <row r="4751" spans="2:2" x14ac:dyDescent="0.15">
      <c r="B4751" s="24"/>
    </row>
    <row r="4752" spans="2:2" x14ac:dyDescent="0.15">
      <c r="B4752" s="24"/>
    </row>
    <row r="4753" spans="2:2" x14ac:dyDescent="0.15">
      <c r="B4753" s="24"/>
    </row>
    <row r="4754" spans="2:2" x14ac:dyDescent="0.15">
      <c r="B4754" s="24"/>
    </row>
    <row r="4755" spans="2:2" x14ac:dyDescent="0.15">
      <c r="B4755" s="24"/>
    </row>
    <row r="4756" spans="2:2" x14ac:dyDescent="0.15">
      <c r="B4756" s="24"/>
    </row>
    <row r="4757" spans="2:2" x14ac:dyDescent="0.15">
      <c r="B4757" s="24"/>
    </row>
    <row r="4758" spans="2:2" x14ac:dyDescent="0.15">
      <c r="B4758" s="24"/>
    </row>
    <row r="4759" spans="2:2" x14ac:dyDescent="0.15">
      <c r="B4759" s="24"/>
    </row>
    <row r="4760" spans="2:2" x14ac:dyDescent="0.15">
      <c r="B4760" s="24"/>
    </row>
    <row r="4761" spans="2:2" x14ac:dyDescent="0.15">
      <c r="B4761" s="24"/>
    </row>
    <row r="4762" spans="2:2" x14ac:dyDescent="0.15">
      <c r="B4762" s="24"/>
    </row>
    <row r="4763" spans="2:2" x14ac:dyDescent="0.15">
      <c r="B4763" s="24"/>
    </row>
    <row r="4764" spans="2:2" x14ac:dyDescent="0.15">
      <c r="B4764" s="24"/>
    </row>
    <row r="4765" spans="2:2" x14ac:dyDescent="0.15">
      <c r="B4765" s="24"/>
    </row>
    <row r="4766" spans="2:2" x14ac:dyDescent="0.15">
      <c r="B4766" s="24"/>
    </row>
    <row r="4767" spans="2:2" x14ac:dyDescent="0.15">
      <c r="B4767" s="24"/>
    </row>
    <row r="4768" spans="2:2" x14ac:dyDescent="0.15">
      <c r="B4768" s="24"/>
    </row>
    <row r="4769" spans="2:2" x14ac:dyDescent="0.15">
      <c r="B4769" s="24"/>
    </row>
    <row r="4770" spans="2:2" x14ac:dyDescent="0.15">
      <c r="B4770" s="24"/>
    </row>
    <row r="4771" spans="2:2" x14ac:dyDescent="0.15">
      <c r="B4771" s="24"/>
    </row>
    <row r="4772" spans="2:2" x14ac:dyDescent="0.15">
      <c r="B4772" s="24"/>
    </row>
    <row r="4773" spans="2:2" x14ac:dyDescent="0.15">
      <c r="B4773" s="24"/>
    </row>
    <row r="4774" spans="2:2" x14ac:dyDescent="0.15">
      <c r="B4774" s="24"/>
    </row>
    <row r="4775" spans="2:2" x14ac:dyDescent="0.15">
      <c r="B4775" s="24"/>
    </row>
    <row r="4776" spans="2:2" x14ac:dyDescent="0.15">
      <c r="B4776" s="24"/>
    </row>
    <row r="4777" spans="2:2" x14ac:dyDescent="0.15">
      <c r="B4777" s="24"/>
    </row>
    <row r="4778" spans="2:2" x14ac:dyDescent="0.15">
      <c r="B4778" s="24"/>
    </row>
    <row r="4779" spans="2:2" x14ac:dyDescent="0.15">
      <c r="B4779" s="24"/>
    </row>
    <row r="4780" spans="2:2" x14ac:dyDescent="0.15">
      <c r="B4780" s="24"/>
    </row>
    <row r="4781" spans="2:2" x14ac:dyDescent="0.15">
      <c r="B4781" s="24"/>
    </row>
    <row r="4782" spans="2:2" x14ac:dyDescent="0.15">
      <c r="B4782" s="24"/>
    </row>
    <row r="4783" spans="2:2" x14ac:dyDescent="0.15">
      <c r="B4783" s="24"/>
    </row>
    <row r="4784" spans="2:2" x14ac:dyDescent="0.15">
      <c r="B4784" s="24"/>
    </row>
    <row r="4785" spans="2:2" x14ac:dyDescent="0.15">
      <c r="B4785" s="24"/>
    </row>
    <row r="4786" spans="2:2" x14ac:dyDescent="0.15">
      <c r="B4786" s="24"/>
    </row>
    <row r="4787" spans="2:2" x14ac:dyDescent="0.15">
      <c r="B4787" s="24"/>
    </row>
    <row r="4788" spans="2:2" x14ac:dyDescent="0.15">
      <c r="B4788" s="24"/>
    </row>
    <row r="4789" spans="2:2" x14ac:dyDescent="0.15">
      <c r="B4789" s="24"/>
    </row>
    <row r="4790" spans="2:2" x14ac:dyDescent="0.15">
      <c r="B4790" s="24"/>
    </row>
    <row r="4791" spans="2:2" x14ac:dyDescent="0.15">
      <c r="B4791" s="24"/>
    </row>
    <row r="4792" spans="2:2" x14ac:dyDescent="0.15">
      <c r="B4792" s="24"/>
    </row>
    <row r="4793" spans="2:2" x14ac:dyDescent="0.15">
      <c r="B4793" s="24"/>
    </row>
    <row r="4794" spans="2:2" x14ac:dyDescent="0.15">
      <c r="B4794" s="24"/>
    </row>
    <row r="4795" spans="2:2" x14ac:dyDescent="0.15">
      <c r="B4795" s="24"/>
    </row>
    <row r="4796" spans="2:2" x14ac:dyDescent="0.15">
      <c r="B4796" s="24"/>
    </row>
    <row r="4797" spans="2:2" x14ac:dyDescent="0.15">
      <c r="B4797" s="24"/>
    </row>
    <row r="4798" spans="2:2" x14ac:dyDescent="0.15">
      <c r="B4798" s="24"/>
    </row>
    <row r="4799" spans="2:2" x14ac:dyDescent="0.15">
      <c r="B4799" s="24"/>
    </row>
    <row r="4800" spans="2:2" x14ac:dyDescent="0.15">
      <c r="B4800" s="24"/>
    </row>
    <row r="4801" spans="2:2" x14ac:dyDescent="0.15">
      <c r="B4801" s="24"/>
    </row>
    <row r="4802" spans="2:2" x14ac:dyDescent="0.15">
      <c r="B4802" s="24"/>
    </row>
    <row r="4803" spans="2:2" x14ac:dyDescent="0.15">
      <c r="B4803" s="24"/>
    </row>
    <row r="4804" spans="2:2" x14ac:dyDescent="0.15">
      <c r="B4804" s="24"/>
    </row>
    <row r="4805" spans="2:2" x14ac:dyDescent="0.15">
      <c r="B4805" s="24"/>
    </row>
    <row r="4806" spans="2:2" x14ac:dyDescent="0.15">
      <c r="B4806" s="24"/>
    </row>
    <row r="4807" spans="2:2" x14ac:dyDescent="0.15">
      <c r="B4807" s="24"/>
    </row>
    <row r="4808" spans="2:2" x14ac:dyDescent="0.15">
      <c r="B4808" s="24"/>
    </row>
    <row r="4809" spans="2:2" x14ac:dyDescent="0.15">
      <c r="B4809" s="24"/>
    </row>
    <row r="4810" spans="2:2" x14ac:dyDescent="0.15">
      <c r="B4810" s="24"/>
    </row>
    <row r="4811" spans="2:2" x14ac:dyDescent="0.15">
      <c r="B4811" s="24"/>
    </row>
    <row r="4812" spans="2:2" x14ac:dyDescent="0.15">
      <c r="B4812" s="24"/>
    </row>
    <row r="4813" spans="2:2" x14ac:dyDescent="0.15">
      <c r="B4813" s="24"/>
    </row>
    <row r="4814" spans="2:2" x14ac:dyDescent="0.15">
      <c r="B4814" s="24"/>
    </row>
    <row r="4815" spans="2:2" x14ac:dyDescent="0.15">
      <c r="B4815" s="24"/>
    </row>
    <row r="4816" spans="2:2" x14ac:dyDescent="0.15">
      <c r="B4816" s="24"/>
    </row>
    <row r="4817" spans="2:2" x14ac:dyDescent="0.15">
      <c r="B4817" s="24"/>
    </row>
    <row r="4818" spans="2:2" x14ac:dyDescent="0.15">
      <c r="B4818" s="24"/>
    </row>
    <row r="4819" spans="2:2" x14ac:dyDescent="0.15">
      <c r="B4819" s="24"/>
    </row>
    <row r="4820" spans="2:2" x14ac:dyDescent="0.15">
      <c r="B4820" s="24"/>
    </row>
    <row r="4821" spans="2:2" x14ac:dyDescent="0.15">
      <c r="B4821" s="24"/>
    </row>
    <row r="4822" spans="2:2" x14ac:dyDescent="0.15">
      <c r="B4822" s="24"/>
    </row>
    <row r="4823" spans="2:2" x14ac:dyDescent="0.15">
      <c r="B4823" s="24"/>
    </row>
    <row r="4824" spans="2:2" x14ac:dyDescent="0.15">
      <c r="B4824" s="24"/>
    </row>
    <row r="4825" spans="2:2" x14ac:dyDescent="0.15">
      <c r="B4825" s="24"/>
    </row>
    <row r="4826" spans="2:2" x14ac:dyDescent="0.15">
      <c r="B4826" s="24"/>
    </row>
    <row r="4827" spans="2:2" x14ac:dyDescent="0.15">
      <c r="B4827" s="24"/>
    </row>
    <row r="4828" spans="2:2" x14ac:dyDescent="0.15">
      <c r="B4828" s="24"/>
    </row>
    <row r="4829" spans="2:2" x14ac:dyDescent="0.15">
      <c r="B4829" s="24"/>
    </row>
    <row r="4830" spans="2:2" x14ac:dyDescent="0.15">
      <c r="B4830" s="24"/>
    </row>
    <row r="4831" spans="2:2" x14ac:dyDescent="0.15">
      <c r="B4831" s="24"/>
    </row>
    <row r="4832" spans="2:2" x14ac:dyDescent="0.15">
      <c r="B4832" s="24"/>
    </row>
    <row r="4833" spans="2:2" x14ac:dyDescent="0.15">
      <c r="B4833" s="24"/>
    </row>
    <row r="4834" spans="2:2" x14ac:dyDescent="0.15">
      <c r="B4834" s="24"/>
    </row>
    <row r="4835" spans="2:2" x14ac:dyDescent="0.15">
      <c r="B4835" s="24"/>
    </row>
    <row r="4836" spans="2:2" x14ac:dyDescent="0.15">
      <c r="B4836" s="24"/>
    </row>
    <row r="4837" spans="2:2" x14ac:dyDescent="0.15">
      <c r="B4837" s="24"/>
    </row>
    <row r="4838" spans="2:2" x14ac:dyDescent="0.15">
      <c r="B4838" s="24"/>
    </row>
    <row r="4839" spans="2:2" x14ac:dyDescent="0.15">
      <c r="B4839" s="24"/>
    </row>
    <row r="4840" spans="2:2" x14ac:dyDescent="0.15">
      <c r="B4840" s="24"/>
    </row>
    <row r="4841" spans="2:2" x14ac:dyDescent="0.15">
      <c r="B4841" s="24"/>
    </row>
    <row r="4842" spans="2:2" x14ac:dyDescent="0.15">
      <c r="B4842" s="24"/>
    </row>
    <row r="4843" spans="2:2" x14ac:dyDescent="0.15">
      <c r="B4843" s="24"/>
    </row>
    <row r="4844" spans="2:2" x14ac:dyDescent="0.15">
      <c r="B4844" s="24"/>
    </row>
    <row r="4845" spans="2:2" x14ac:dyDescent="0.15">
      <c r="B4845" s="24"/>
    </row>
    <row r="4846" spans="2:2" x14ac:dyDescent="0.15">
      <c r="B4846" s="24"/>
    </row>
    <row r="4847" spans="2:2" x14ac:dyDescent="0.15">
      <c r="B4847" s="24"/>
    </row>
    <row r="4848" spans="2:2" x14ac:dyDescent="0.15">
      <c r="B4848" s="24"/>
    </row>
    <row r="4849" spans="2:2" x14ac:dyDescent="0.15">
      <c r="B4849" s="24"/>
    </row>
    <row r="4850" spans="2:2" x14ac:dyDescent="0.15">
      <c r="B4850" s="24"/>
    </row>
    <row r="4851" spans="2:2" x14ac:dyDescent="0.15">
      <c r="B4851" s="24"/>
    </row>
    <row r="4852" spans="2:2" x14ac:dyDescent="0.15">
      <c r="B4852" s="24"/>
    </row>
    <row r="4853" spans="2:2" x14ac:dyDescent="0.15">
      <c r="B4853" s="24"/>
    </row>
    <row r="4854" spans="2:2" x14ac:dyDescent="0.15">
      <c r="B4854" s="24"/>
    </row>
    <row r="4855" spans="2:2" x14ac:dyDescent="0.15">
      <c r="B4855" s="24"/>
    </row>
    <row r="4856" spans="2:2" x14ac:dyDescent="0.15">
      <c r="B4856" s="24"/>
    </row>
    <row r="4857" spans="2:2" x14ac:dyDescent="0.15">
      <c r="B4857" s="24"/>
    </row>
    <row r="4858" spans="2:2" x14ac:dyDescent="0.15">
      <c r="B4858" s="24"/>
    </row>
    <row r="4859" spans="2:2" x14ac:dyDescent="0.15">
      <c r="B4859" s="24"/>
    </row>
    <row r="4860" spans="2:2" x14ac:dyDescent="0.15">
      <c r="B4860" s="24"/>
    </row>
    <row r="4861" spans="2:2" x14ac:dyDescent="0.15">
      <c r="B4861" s="24"/>
    </row>
    <row r="4862" spans="2:2" x14ac:dyDescent="0.15">
      <c r="B4862" s="24"/>
    </row>
    <row r="4863" spans="2:2" x14ac:dyDescent="0.15">
      <c r="B4863" s="24"/>
    </row>
    <row r="4864" spans="2:2" x14ac:dyDescent="0.15">
      <c r="B4864" s="24"/>
    </row>
    <row r="4865" spans="2:2" x14ac:dyDescent="0.15">
      <c r="B4865" s="24"/>
    </row>
    <row r="4866" spans="2:2" x14ac:dyDescent="0.15">
      <c r="B4866" s="24"/>
    </row>
    <row r="4867" spans="2:2" x14ac:dyDescent="0.15">
      <c r="B4867" s="24"/>
    </row>
    <row r="4868" spans="2:2" x14ac:dyDescent="0.15">
      <c r="B4868" s="24"/>
    </row>
    <row r="4869" spans="2:2" x14ac:dyDescent="0.15">
      <c r="B4869" s="24"/>
    </row>
    <row r="4870" spans="2:2" x14ac:dyDescent="0.15">
      <c r="B4870" s="24"/>
    </row>
    <row r="4871" spans="2:2" x14ac:dyDescent="0.15">
      <c r="B4871" s="24"/>
    </row>
    <row r="4872" spans="2:2" x14ac:dyDescent="0.15">
      <c r="B4872" s="24"/>
    </row>
    <row r="4873" spans="2:2" x14ac:dyDescent="0.15">
      <c r="B4873" s="24"/>
    </row>
    <row r="4874" spans="2:2" x14ac:dyDescent="0.15">
      <c r="B4874" s="24"/>
    </row>
    <row r="4875" spans="2:2" x14ac:dyDescent="0.15">
      <c r="B4875" s="24"/>
    </row>
    <row r="4876" spans="2:2" x14ac:dyDescent="0.15">
      <c r="B4876" s="24"/>
    </row>
    <row r="4877" spans="2:2" x14ac:dyDescent="0.15">
      <c r="B4877" s="24"/>
    </row>
    <row r="4878" spans="2:2" x14ac:dyDescent="0.15">
      <c r="B4878" s="24"/>
    </row>
    <row r="4879" spans="2:2" x14ac:dyDescent="0.15">
      <c r="B4879" s="24"/>
    </row>
    <row r="4880" spans="2:2" x14ac:dyDescent="0.15">
      <c r="B4880" s="24"/>
    </row>
    <row r="4881" spans="2:2" x14ac:dyDescent="0.15">
      <c r="B4881" s="24"/>
    </row>
    <row r="4882" spans="2:2" x14ac:dyDescent="0.15">
      <c r="B4882" s="24"/>
    </row>
    <row r="4883" spans="2:2" x14ac:dyDescent="0.15">
      <c r="B4883" s="24"/>
    </row>
    <row r="4884" spans="2:2" x14ac:dyDescent="0.15">
      <c r="B4884" s="24"/>
    </row>
    <row r="4885" spans="2:2" x14ac:dyDescent="0.15">
      <c r="B4885" s="24"/>
    </row>
    <row r="4886" spans="2:2" x14ac:dyDescent="0.15">
      <c r="B4886" s="24"/>
    </row>
    <row r="4887" spans="2:2" x14ac:dyDescent="0.15">
      <c r="B4887" s="24"/>
    </row>
    <row r="4888" spans="2:2" x14ac:dyDescent="0.15">
      <c r="B4888" s="24"/>
    </row>
    <row r="4889" spans="2:2" x14ac:dyDescent="0.15">
      <c r="B4889" s="24"/>
    </row>
    <row r="4890" spans="2:2" x14ac:dyDescent="0.15">
      <c r="B4890" s="24"/>
    </row>
    <row r="4891" spans="2:2" x14ac:dyDescent="0.15">
      <c r="B4891" s="24"/>
    </row>
    <row r="4892" spans="2:2" x14ac:dyDescent="0.15">
      <c r="B4892" s="24"/>
    </row>
    <row r="4893" spans="2:2" x14ac:dyDescent="0.15">
      <c r="B4893" s="24"/>
    </row>
    <row r="4894" spans="2:2" x14ac:dyDescent="0.15">
      <c r="B4894" s="24"/>
    </row>
    <row r="4895" spans="2:2" x14ac:dyDescent="0.15">
      <c r="B4895" s="24"/>
    </row>
    <row r="4896" spans="2:2" x14ac:dyDescent="0.15">
      <c r="B4896" s="24"/>
    </row>
    <row r="4897" spans="2:2" x14ac:dyDescent="0.15">
      <c r="B4897" s="24"/>
    </row>
    <row r="4898" spans="2:2" x14ac:dyDescent="0.15">
      <c r="B4898" s="24"/>
    </row>
    <row r="4899" spans="2:2" x14ac:dyDescent="0.15">
      <c r="B4899" s="24"/>
    </row>
    <row r="4900" spans="2:2" x14ac:dyDescent="0.15">
      <c r="B4900" s="24"/>
    </row>
    <row r="4901" spans="2:2" x14ac:dyDescent="0.15">
      <c r="B4901" s="24"/>
    </row>
    <row r="4902" spans="2:2" x14ac:dyDescent="0.15">
      <c r="B4902" s="24"/>
    </row>
    <row r="4903" spans="2:2" x14ac:dyDescent="0.15">
      <c r="B4903" s="24"/>
    </row>
    <row r="4904" spans="2:2" x14ac:dyDescent="0.15">
      <c r="B4904" s="24"/>
    </row>
    <row r="4905" spans="2:2" x14ac:dyDescent="0.15">
      <c r="B4905" s="24"/>
    </row>
    <row r="4906" spans="2:2" x14ac:dyDescent="0.15">
      <c r="B4906" s="24"/>
    </row>
    <row r="4907" spans="2:2" x14ac:dyDescent="0.15">
      <c r="B4907" s="24"/>
    </row>
    <row r="4908" spans="2:2" x14ac:dyDescent="0.15">
      <c r="B4908" s="24"/>
    </row>
    <row r="4909" spans="2:2" x14ac:dyDescent="0.15">
      <c r="B4909" s="24"/>
    </row>
    <row r="4910" spans="2:2" x14ac:dyDescent="0.15">
      <c r="B4910" s="24"/>
    </row>
    <row r="4911" spans="2:2" x14ac:dyDescent="0.15">
      <c r="B4911" s="24"/>
    </row>
    <row r="4912" spans="2:2" x14ac:dyDescent="0.15">
      <c r="B4912" s="24"/>
    </row>
    <row r="4913" spans="2:2" x14ac:dyDescent="0.15">
      <c r="B4913" s="24"/>
    </row>
    <row r="4914" spans="2:2" x14ac:dyDescent="0.15">
      <c r="B4914" s="24"/>
    </row>
    <row r="4915" spans="2:2" x14ac:dyDescent="0.15">
      <c r="B4915" s="24"/>
    </row>
    <row r="4916" spans="2:2" x14ac:dyDescent="0.15">
      <c r="B4916" s="24"/>
    </row>
    <row r="4917" spans="2:2" x14ac:dyDescent="0.15">
      <c r="B4917" s="24"/>
    </row>
    <row r="4918" spans="2:2" x14ac:dyDescent="0.15">
      <c r="B4918" s="24"/>
    </row>
    <row r="4919" spans="2:2" x14ac:dyDescent="0.15">
      <c r="B4919" s="24"/>
    </row>
    <row r="4920" spans="2:2" x14ac:dyDescent="0.15">
      <c r="B4920" s="24"/>
    </row>
    <row r="4921" spans="2:2" x14ac:dyDescent="0.15">
      <c r="B4921" s="24"/>
    </row>
    <row r="4922" spans="2:2" x14ac:dyDescent="0.15">
      <c r="B4922" s="24"/>
    </row>
    <row r="4923" spans="2:2" x14ac:dyDescent="0.15">
      <c r="B4923" s="24"/>
    </row>
    <row r="4924" spans="2:2" x14ac:dyDescent="0.15">
      <c r="B4924" s="24"/>
    </row>
    <row r="4925" spans="2:2" x14ac:dyDescent="0.15">
      <c r="B4925" s="24"/>
    </row>
    <row r="4926" spans="2:2" x14ac:dyDescent="0.15">
      <c r="B4926" s="24"/>
    </row>
    <row r="4927" spans="2:2" x14ac:dyDescent="0.15">
      <c r="B4927" s="24"/>
    </row>
    <row r="4928" spans="2:2" x14ac:dyDescent="0.15">
      <c r="B4928" s="24"/>
    </row>
    <row r="4929" spans="2:2" x14ac:dyDescent="0.15">
      <c r="B4929" s="24"/>
    </row>
    <row r="4930" spans="2:2" x14ac:dyDescent="0.15">
      <c r="B4930" s="24"/>
    </row>
    <row r="4931" spans="2:2" x14ac:dyDescent="0.15">
      <c r="B4931" s="24"/>
    </row>
    <row r="4932" spans="2:2" x14ac:dyDescent="0.15">
      <c r="B4932" s="24"/>
    </row>
    <row r="4933" spans="2:2" x14ac:dyDescent="0.15">
      <c r="B4933" s="24"/>
    </row>
    <row r="4934" spans="2:2" x14ac:dyDescent="0.15">
      <c r="B4934" s="24"/>
    </row>
    <row r="4935" spans="2:2" x14ac:dyDescent="0.15">
      <c r="B4935" s="24"/>
    </row>
    <row r="4936" spans="2:2" x14ac:dyDescent="0.15">
      <c r="B4936" s="24"/>
    </row>
    <row r="4937" spans="2:2" x14ac:dyDescent="0.15">
      <c r="B4937" s="24"/>
    </row>
    <row r="4938" spans="2:2" x14ac:dyDescent="0.15">
      <c r="B4938" s="24"/>
    </row>
    <row r="4939" spans="2:2" x14ac:dyDescent="0.15">
      <c r="B4939" s="24"/>
    </row>
    <row r="4940" spans="2:2" x14ac:dyDescent="0.15">
      <c r="B4940" s="24"/>
    </row>
    <row r="4941" spans="2:2" x14ac:dyDescent="0.15">
      <c r="B4941" s="24"/>
    </row>
    <row r="4942" spans="2:2" x14ac:dyDescent="0.15">
      <c r="B4942" s="24"/>
    </row>
    <row r="4943" spans="2:2" x14ac:dyDescent="0.15">
      <c r="B4943" s="24"/>
    </row>
    <row r="4944" spans="2:2" x14ac:dyDescent="0.15">
      <c r="B4944" s="24"/>
    </row>
    <row r="4945" spans="2:2" x14ac:dyDescent="0.15">
      <c r="B4945" s="24"/>
    </row>
    <row r="4946" spans="2:2" x14ac:dyDescent="0.15">
      <c r="B4946" s="24"/>
    </row>
    <row r="4947" spans="2:2" x14ac:dyDescent="0.15">
      <c r="B4947" s="24"/>
    </row>
    <row r="4948" spans="2:2" x14ac:dyDescent="0.15">
      <c r="B4948" s="24"/>
    </row>
    <row r="4949" spans="2:2" x14ac:dyDescent="0.15">
      <c r="B4949" s="24"/>
    </row>
    <row r="4950" spans="2:2" x14ac:dyDescent="0.15">
      <c r="B4950" s="24"/>
    </row>
    <row r="4951" spans="2:2" x14ac:dyDescent="0.15">
      <c r="B4951" s="24"/>
    </row>
    <row r="4952" spans="2:2" x14ac:dyDescent="0.15">
      <c r="B4952" s="24"/>
    </row>
    <row r="4953" spans="2:2" x14ac:dyDescent="0.15">
      <c r="B4953" s="24"/>
    </row>
    <row r="4954" spans="2:2" x14ac:dyDescent="0.15">
      <c r="B4954" s="24"/>
    </row>
    <row r="4955" spans="2:2" x14ac:dyDescent="0.15">
      <c r="B4955" s="24"/>
    </row>
    <row r="4956" spans="2:2" x14ac:dyDescent="0.15">
      <c r="B4956" s="24"/>
    </row>
    <row r="4957" spans="2:2" x14ac:dyDescent="0.15">
      <c r="B4957" s="24"/>
    </row>
    <row r="4958" spans="2:2" x14ac:dyDescent="0.15">
      <c r="B4958" s="24"/>
    </row>
    <row r="4959" spans="2:2" x14ac:dyDescent="0.15">
      <c r="B4959" s="24"/>
    </row>
    <row r="4960" spans="2:2" x14ac:dyDescent="0.15">
      <c r="B4960" s="24"/>
    </row>
    <row r="4961" spans="2:2" x14ac:dyDescent="0.15">
      <c r="B4961" s="24"/>
    </row>
    <row r="4962" spans="2:2" x14ac:dyDescent="0.15">
      <c r="B4962" s="24"/>
    </row>
    <row r="4963" spans="2:2" x14ac:dyDescent="0.15">
      <c r="B4963" s="24"/>
    </row>
    <row r="4964" spans="2:2" x14ac:dyDescent="0.15">
      <c r="B4964" s="24"/>
    </row>
    <row r="4965" spans="2:2" x14ac:dyDescent="0.15">
      <c r="B4965" s="24"/>
    </row>
    <row r="4966" spans="2:2" x14ac:dyDescent="0.15">
      <c r="B4966" s="24"/>
    </row>
    <row r="4967" spans="2:2" x14ac:dyDescent="0.15">
      <c r="B4967" s="24"/>
    </row>
    <row r="4968" spans="2:2" x14ac:dyDescent="0.15">
      <c r="B4968" s="24"/>
    </row>
    <row r="4969" spans="2:2" x14ac:dyDescent="0.15">
      <c r="B4969" s="24"/>
    </row>
    <row r="4970" spans="2:2" x14ac:dyDescent="0.15">
      <c r="B4970" s="24"/>
    </row>
    <row r="4971" spans="2:2" x14ac:dyDescent="0.15">
      <c r="B4971" s="24"/>
    </row>
    <row r="4972" spans="2:2" x14ac:dyDescent="0.15">
      <c r="B4972" s="24"/>
    </row>
    <row r="4973" spans="2:2" x14ac:dyDescent="0.15">
      <c r="B4973" s="24"/>
    </row>
    <row r="4974" spans="2:2" x14ac:dyDescent="0.15">
      <c r="B4974" s="24"/>
    </row>
    <row r="4975" spans="2:2" x14ac:dyDescent="0.15">
      <c r="B4975" s="24"/>
    </row>
    <row r="4976" spans="2:2" x14ac:dyDescent="0.15">
      <c r="B4976" s="24"/>
    </row>
    <row r="4977" spans="2:2" x14ac:dyDescent="0.15">
      <c r="B4977" s="24"/>
    </row>
    <row r="4978" spans="2:2" x14ac:dyDescent="0.15">
      <c r="B4978" s="24"/>
    </row>
    <row r="4979" spans="2:2" x14ac:dyDescent="0.15">
      <c r="B4979" s="24"/>
    </row>
    <row r="4980" spans="2:2" x14ac:dyDescent="0.15">
      <c r="B4980" s="24"/>
    </row>
    <row r="4981" spans="2:2" x14ac:dyDescent="0.15">
      <c r="B4981" s="24"/>
    </row>
    <row r="4982" spans="2:2" x14ac:dyDescent="0.15">
      <c r="B4982" s="24"/>
    </row>
    <row r="4983" spans="2:2" x14ac:dyDescent="0.15">
      <c r="B4983" s="24"/>
    </row>
    <row r="4984" spans="2:2" x14ac:dyDescent="0.15">
      <c r="B4984" s="24"/>
    </row>
    <row r="4985" spans="2:2" x14ac:dyDescent="0.15">
      <c r="B4985" s="24"/>
    </row>
    <row r="4986" spans="2:2" x14ac:dyDescent="0.15">
      <c r="B4986" s="24"/>
    </row>
    <row r="4987" spans="2:2" x14ac:dyDescent="0.15">
      <c r="B4987" s="24"/>
    </row>
    <row r="4988" spans="2:2" x14ac:dyDescent="0.15">
      <c r="B4988" s="24"/>
    </row>
    <row r="4989" spans="2:2" x14ac:dyDescent="0.15">
      <c r="B4989" s="24"/>
    </row>
    <row r="4990" spans="2:2" x14ac:dyDescent="0.15">
      <c r="B4990" s="24"/>
    </row>
    <row r="4991" spans="2:2" x14ac:dyDescent="0.15">
      <c r="B4991" s="24"/>
    </row>
    <row r="4992" spans="2:2" x14ac:dyDescent="0.15">
      <c r="B4992" s="24"/>
    </row>
    <row r="4993" spans="2:2" x14ac:dyDescent="0.15">
      <c r="B4993" s="24"/>
    </row>
    <row r="4994" spans="2:2" x14ac:dyDescent="0.15">
      <c r="B4994" s="24"/>
    </row>
    <row r="4995" spans="2:2" x14ac:dyDescent="0.15">
      <c r="B4995" s="24"/>
    </row>
    <row r="4996" spans="2:2" x14ac:dyDescent="0.15">
      <c r="B4996" s="24"/>
    </row>
    <row r="4997" spans="2:2" x14ac:dyDescent="0.15">
      <c r="B4997" s="24"/>
    </row>
    <row r="4998" spans="2:2" x14ac:dyDescent="0.15">
      <c r="B4998" s="24"/>
    </row>
    <row r="4999" spans="2:2" x14ac:dyDescent="0.15">
      <c r="B4999" s="24"/>
    </row>
    <row r="5000" spans="2:2" x14ac:dyDescent="0.15">
      <c r="B5000" s="24"/>
    </row>
    <row r="5001" spans="2:2" x14ac:dyDescent="0.15">
      <c r="B5001" s="24"/>
    </row>
    <row r="5002" spans="2:2" x14ac:dyDescent="0.15">
      <c r="B5002" s="24"/>
    </row>
    <row r="5003" spans="2:2" x14ac:dyDescent="0.15">
      <c r="B5003" s="24"/>
    </row>
    <row r="5004" spans="2:2" x14ac:dyDescent="0.15">
      <c r="B5004" s="24"/>
    </row>
    <row r="5005" spans="2:2" x14ac:dyDescent="0.15">
      <c r="B5005" s="24"/>
    </row>
    <row r="5006" spans="2:2" x14ac:dyDescent="0.15">
      <c r="B5006" s="24"/>
    </row>
    <row r="5007" spans="2:2" x14ac:dyDescent="0.15">
      <c r="B5007" s="24"/>
    </row>
    <row r="5008" spans="2:2" x14ac:dyDescent="0.15">
      <c r="B5008" s="24"/>
    </row>
    <row r="5009" spans="2:2" x14ac:dyDescent="0.15">
      <c r="B5009" s="24"/>
    </row>
    <row r="5010" spans="2:2" x14ac:dyDescent="0.15">
      <c r="B5010" s="24"/>
    </row>
    <row r="5011" spans="2:2" x14ac:dyDescent="0.15">
      <c r="B5011" s="24"/>
    </row>
    <row r="5012" spans="2:2" x14ac:dyDescent="0.15">
      <c r="B5012" s="24"/>
    </row>
    <row r="5013" spans="2:2" x14ac:dyDescent="0.15">
      <c r="B5013" s="24"/>
    </row>
    <row r="5014" spans="2:2" x14ac:dyDescent="0.15">
      <c r="B5014" s="24"/>
    </row>
    <row r="5015" spans="2:2" x14ac:dyDescent="0.15">
      <c r="B5015" s="24"/>
    </row>
    <row r="5016" spans="2:2" x14ac:dyDescent="0.15">
      <c r="B5016" s="24"/>
    </row>
    <row r="5017" spans="2:2" x14ac:dyDescent="0.15">
      <c r="B5017" s="24"/>
    </row>
    <row r="5018" spans="2:2" x14ac:dyDescent="0.15">
      <c r="B5018" s="24"/>
    </row>
    <row r="5019" spans="2:2" x14ac:dyDescent="0.15">
      <c r="B5019" s="24"/>
    </row>
    <row r="5020" spans="2:2" x14ac:dyDescent="0.15">
      <c r="B5020" s="24"/>
    </row>
    <row r="5021" spans="2:2" x14ac:dyDescent="0.15">
      <c r="B5021" s="24"/>
    </row>
    <row r="5022" spans="2:2" x14ac:dyDescent="0.15">
      <c r="B5022" s="24"/>
    </row>
    <row r="5023" spans="2:2" x14ac:dyDescent="0.15">
      <c r="B5023" s="24"/>
    </row>
    <row r="5024" spans="2:2" x14ac:dyDescent="0.15">
      <c r="B5024" s="24"/>
    </row>
    <row r="5025" spans="2:2" x14ac:dyDescent="0.15">
      <c r="B5025" s="24"/>
    </row>
    <row r="5026" spans="2:2" x14ac:dyDescent="0.15">
      <c r="B5026" s="24"/>
    </row>
    <row r="5027" spans="2:2" x14ac:dyDescent="0.15">
      <c r="B5027" s="24"/>
    </row>
    <row r="5028" spans="2:2" x14ac:dyDescent="0.15">
      <c r="B5028" s="24"/>
    </row>
    <row r="5029" spans="2:2" x14ac:dyDescent="0.15">
      <c r="B5029" s="24"/>
    </row>
    <row r="5030" spans="2:2" x14ac:dyDescent="0.15">
      <c r="B5030" s="24"/>
    </row>
    <row r="5031" spans="2:2" x14ac:dyDescent="0.15">
      <c r="B5031" s="24"/>
    </row>
    <row r="5032" spans="2:2" x14ac:dyDescent="0.15">
      <c r="B5032" s="24"/>
    </row>
    <row r="5033" spans="2:2" x14ac:dyDescent="0.15">
      <c r="B5033" s="24"/>
    </row>
    <row r="5034" spans="2:2" x14ac:dyDescent="0.15">
      <c r="B5034" s="24"/>
    </row>
    <row r="5035" spans="2:2" x14ac:dyDescent="0.15">
      <c r="B5035" s="24"/>
    </row>
    <row r="5036" spans="2:2" x14ac:dyDescent="0.15">
      <c r="B5036" s="24"/>
    </row>
    <row r="5037" spans="2:2" x14ac:dyDescent="0.15">
      <c r="B5037" s="24"/>
    </row>
    <row r="5038" spans="2:2" x14ac:dyDescent="0.15">
      <c r="B5038" s="24"/>
    </row>
    <row r="5039" spans="2:2" x14ac:dyDescent="0.15">
      <c r="B5039" s="24"/>
    </row>
    <row r="5040" spans="2:2" x14ac:dyDescent="0.15">
      <c r="B5040" s="24"/>
    </row>
    <row r="5041" spans="2:2" x14ac:dyDescent="0.15">
      <c r="B5041" s="24"/>
    </row>
    <row r="5042" spans="2:2" x14ac:dyDescent="0.15">
      <c r="B5042" s="24"/>
    </row>
    <row r="5043" spans="2:2" x14ac:dyDescent="0.15">
      <c r="B5043" s="24"/>
    </row>
    <row r="5044" spans="2:2" x14ac:dyDescent="0.15">
      <c r="B5044" s="24"/>
    </row>
    <row r="5045" spans="2:2" x14ac:dyDescent="0.15">
      <c r="B5045" s="24"/>
    </row>
    <row r="5046" spans="2:2" x14ac:dyDescent="0.15">
      <c r="B5046" s="24"/>
    </row>
    <row r="5047" spans="2:2" x14ac:dyDescent="0.15">
      <c r="B5047" s="24"/>
    </row>
    <row r="5048" spans="2:2" x14ac:dyDescent="0.15">
      <c r="B5048" s="24"/>
    </row>
    <row r="5049" spans="2:2" x14ac:dyDescent="0.15">
      <c r="B5049" s="24"/>
    </row>
    <row r="5050" spans="2:2" x14ac:dyDescent="0.15">
      <c r="B5050" s="24"/>
    </row>
    <row r="5051" spans="2:2" x14ac:dyDescent="0.15">
      <c r="B5051" s="24"/>
    </row>
    <row r="5052" spans="2:2" x14ac:dyDescent="0.15">
      <c r="B5052" s="24"/>
    </row>
    <row r="5053" spans="2:2" x14ac:dyDescent="0.15">
      <c r="B5053" s="24"/>
    </row>
    <row r="5054" spans="2:2" x14ac:dyDescent="0.15">
      <c r="B5054" s="24"/>
    </row>
    <row r="5055" spans="2:2" x14ac:dyDescent="0.15">
      <c r="B5055" s="24"/>
    </row>
    <row r="5056" spans="2:2" x14ac:dyDescent="0.15">
      <c r="B5056" s="24"/>
    </row>
    <row r="5057" spans="2:2" x14ac:dyDescent="0.15">
      <c r="B5057" s="24"/>
    </row>
    <row r="5058" spans="2:2" x14ac:dyDescent="0.15">
      <c r="B5058" s="24"/>
    </row>
    <row r="5059" spans="2:2" x14ac:dyDescent="0.15">
      <c r="B5059" s="24"/>
    </row>
    <row r="5060" spans="2:2" x14ac:dyDescent="0.15">
      <c r="B5060" s="24"/>
    </row>
    <row r="5061" spans="2:2" x14ac:dyDescent="0.15">
      <c r="B5061" s="24"/>
    </row>
    <row r="5062" spans="2:2" x14ac:dyDescent="0.15">
      <c r="B5062" s="24"/>
    </row>
    <row r="5063" spans="2:2" x14ac:dyDescent="0.15">
      <c r="B5063" s="24"/>
    </row>
    <row r="5064" spans="2:2" x14ac:dyDescent="0.15">
      <c r="B5064" s="24"/>
    </row>
    <row r="5065" spans="2:2" x14ac:dyDescent="0.15">
      <c r="B5065" s="24"/>
    </row>
    <row r="5066" spans="2:2" x14ac:dyDescent="0.15">
      <c r="B5066" s="24"/>
    </row>
    <row r="5067" spans="2:2" x14ac:dyDescent="0.15">
      <c r="B5067" s="24"/>
    </row>
    <row r="5068" spans="2:2" x14ac:dyDescent="0.15">
      <c r="B5068" s="24"/>
    </row>
    <row r="5069" spans="2:2" x14ac:dyDescent="0.15">
      <c r="B5069" s="24"/>
    </row>
    <row r="5070" spans="2:2" x14ac:dyDescent="0.15">
      <c r="B5070" s="24"/>
    </row>
    <row r="5071" spans="2:2" x14ac:dyDescent="0.15">
      <c r="B5071" s="24"/>
    </row>
    <row r="5072" spans="2:2" x14ac:dyDescent="0.15">
      <c r="B5072" s="24"/>
    </row>
    <row r="5073" spans="2:2" x14ac:dyDescent="0.15">
      <c r="B5073" s="24"/>
    </row>
    <row r="5074" spans="2:2" x14ac:dyDescent="0.15">
      <c r="B5074" s="24"/>
    </row>
    <row r="5075" spans="2:2" x14ac:dyDescent="0.15">
      <c r="B5075" s="24"/>
    </row>
    <row r="5076" spans="2:2" x14ac:dyDescent="0.15">
      <c r="B5076" s="24"/>
    </row>
    <row r="5077" spans="2:2" x14ac:dyDescent="0.15">
      <c r="B5077" s="24"/>
    </row>
    <row r="5078" spans="2:2" x14ac:dyDescent="0.15">
      <c r="B5078" s="24"/>
    </row>
    <row r="5079" spans="2:2" x14ac:dyDescent="0.15">
      <c r="B5079" s="24"/>
    </row>
    <row r="5080" spans="2:2" x14ac:dyDescent="0.15">
      <c r="B5080" s="24"/>
    </row>
    <row r="5081" spans="2:2" x14ac:dyDescent="0.15">
      <c r="B5081" s="24"/>
    </row>
    <row r="5082" spans="2:2" x14ac:dyDescent="0.15">
      <c r="B5082" s="24"/>
    </row>
    <row r="5083" spans="2:2" x14ac:dyDescent="0.15">
      <c r="B5083" s="24"/>
    </row>
    <row r="5084" spans="2:2" x14ac:dyDescent="0.15">
      <c r="B5084" s="24"/>
    </row>
    <row r="5085" spans="2:2" x14ac:dyDescent="0.15">
      <c r="B5085" s="24"/>
    </row>
    <row r="5086" spans="2:2" x14ac:dyDescent="0.15">
      <c r="B5086" s="24"/>
    </row>
    <row r="5087" spans="2:2" x14ac:dyDescent="0.15">
      <c r="B5087" s="24"/>
    </row>
    <row r="5088" spans="2:2" x14ac:dyDescent="0.15">
      <c r="B5088" s="24"/>
    </row>
    <row r="5089" spans="2:2" x14ac:dyDescent="0.15">
      <c r="B5089" s="24"/>
    </row>
    <row r="5090" spans="2:2" x14ac:dyDescent="0.15">
      <c r="B5090" s="24"/>
    </row>
    <row r="5091" spans="2:2" x14ac:dyDescent="0.15">
      <c r="B5091" s="24"/>
    </row>
    <row r="5092" spans="2:2" x14ac:dyDescent="0.15">
      <c r="B5092" s="24"/>
    </row>
    <row r="5093" spans="2:2" x14ac:dyDescent="0.15">
      <c r="B5093" s="24"/>
    </row>
    <row r="5094" spans="2:2" x14ac:dyDescent="0.15">
      <c r="B5094" s="24"/>
    </row>
    <row r="5095" spans="2:2" x14ac:dyDescent="0.15">
      <c r="B5095" s="24"/>
    </row>
    <row r="5096" spans="2:2" x14ac:dyDescent="0.15">
      <c r="B5096" s="24"/>
    </row>
    <row r="5097" spans="2:2" x14ac:dyDescent="0.15">
      <c r="B5097" s="24"/>
    </row>
    <row r="5098" spans="2:2" x14ac:dyDescent="0.15">
      <c r="B5098" s="24"/>
    </row>
    <row r="5099" spans="2:2" x14ac:dyDescent="0.15">
      <c r="B5099" s="24"/>
    </row>
    <row r="5100" spans="2:2" x14ac:dyDescent="0.15">
      <c r="B5100" s="24"/>
    </row>
    <row r="5101" spans="2:2" x14ac:dyDescent="0.15">
      <c r="B5101" s="24"/>
    </row>
    <row r="5102" spans="2:2" x14ac:dyDescent="0.15">
      <c r="B5102" s="24"/>
    </row>
    <row r="5103" spans="2:2" x14ac:dyDescent="0.15">
      <c r="B5103" s="24"/>
    </row>
    <row r="5104" spans="2:2" x14ac:dyDescent="0.15">
      <c r="B5104" s="24"/>
    </row>
    <row r="5105" spans="2:2" x14ac:dyDescent="0.15">
      <c r="B5105" s="24"/>
    </row>
    <row r="5106" spans="2:2" x14ac:dyDescent="0.15">
      <c r="B5106" s="24"/>
    </row>
    <row r="5107" spans="2:2" x14ac:dyDescent="0.15">
      <c r="B5107" s="24"/>
    </row>
    <row r="5108" spans="2:2" x14ac:dyDescent="0.15">
      <c r="B5108" s="24"/>
    </row>
    <row r="5109" spans="2:2" x14ac:dyDescent="0.15">
      <c r="B5109" s="24"/>
    </row>
    <row r="5110" spans="2:2" x14ac:dyDescent="0.15">
      <c r="B5110" s="24"/>
    </row>
    <row r="5111" spans="2:2" x14ac:dyDescent="0.15">
      <c r="B5111" s="24"/>
    </row>
    <row r="5112" spans="2:2" x14ac:dyDescent="0.15">
      <c r="B5112" s="24"/>
    </row>
    <row r="5113" spans="2:2" x14ac:dyDescent="0.15">
      <c r="B5113" s="24"/>
    </row>
    <row r="5114" spans="2:2" x14ac:dyDescent="0.15">
      <c r="B5114" s="24"/>
    </row>
    <row r="5115" spans="2:2" x14ac:dyDescent="0.15">
      <c r="B5115" s="24"/>
    </row>
    <row r="5116" spans="2:2" x14ac:dyDescent="0.15">
      <c r="B5116" s="24"/>
    </row>
    <row r="5117" spans="2:2" x14ac:dyDescent="0.15">
      <c r="B5117" s="24"/>
    </row>
    <row r="5118" spans="2:2" x14ac:dyDescent="0.15">
      <c r="B5118" s="24"/>
    </row>
    <row r="5119" spans="2:2" x14ac:dyDescent="0.15">
      <c r="B5119" s="24"/>
    </row>
    <row r="5120" spans="2:2" x14ac:dyDescent="0.15">
      <c r="B5120" s="24"/>
    </row>
    <row r="5121" spans="2:2" x14ac:dyDescent="0.15">
      <c r="B5121" s="24"/>
    </row>
    <row r="5122" spans="2:2" x14ac:dyDescent="0.15">
      <c r="B5122" s="24"/>
    </row>
    <row r="5123" spans="2:2" x14ac:dyDescent="0.15">
      <c r="B5123" s="24"/>
    </row>
    <row r="5124" spans="2:2" x14ac:dyDescent="0.15">
      <c r="B5124" s="24"/>
    </row>
    <row r="5125" spans="2:2" x14ac:dyDescent="0.15">
      <c r="B5125" s="24"/>
    </row>
    <row r="5126" spans="2:2" x14ac:dyDescent="0.15">
      <c r="B5126" s="24"/>
    </row>
    <row r="5127" spans="2:2" x14ac:dyDescent="0.15">
      <c r="B5127" s="24"/>
    </row>
    <row r="5128" spans="2:2" x14ac:dyDescent="0.15">
      <c r="B5128" s="24"/>
    </row>
    <row r="5129" spans="2:2" x14ac:dyDescent="0.15">
      <c r="B5129" s="24"/>
    </row>
    <row r="5130" spans="2:2" x14ac:dyDescent="0.15">
      <c r="B5130" s="24"/>
    </row>
    <row r="5131" spans="2:2" x14ac:dyDescent="0.15">
      <c r="B5131" s="24"/>
    </row>
    <row r="5132" spans="2:2" x14ac:dyDescent="0.15">
      <c r="B5132" s="24"/>
    </row>
    <row r="5133" spans="2:2" x14ac:dyDescent="0.15">
      <c r="B5133" s="24"/>
    </row>
    <row r="5134" spans="2:2" x14ac:dyDescent="0.15">
      <c r="B5134" s="24"/>
    </row>
    <row r="5135" spans="2:2" x14ac:dyDescent="0.15">
      <c r="B5135" s="24"/>
    </row>
    <row r="5136" spans="2:2" x14ac:dyDescent="0.15">
      <c r="B5136" s="24"/>
    </row>
    <row r="5137" spans="2:2" x14ac:dyDescent="0.15">
      <c r="B5137" s="24"/>
    </row>
    <row r="5138" spans="2:2" x14ac:dyDescent="0.15">
      <c r="B5138" s="24"/>
    </row>
    <row r="5139" spans="2:2" x14ac:dyDescent="0.15">
      <c r="B5139" s="24"/>
    </row>
    <row r="5140" spans="2:2" x14ac:dyDescent="0.15">
      <c r="B5140" s="24"/>
    </row>
    <row r="5141" spans="2:2" x14ac:dyDescent="0.15">
      <c r="B5141" s="24"/>
    </row>
    <row r="5142" spans="2:2" x14ac:dyDescent="0.15">
      <c r="B5142" s="24"/>
    </row>
    <row r="5143" spans="2:2" x14ac:dyDescent="0.15">
      <c r="B5143" s="24"/>
    </row>
    <row r="5144" spans="2:2" x14ac:dyDescent="0.15">
      <c r="B5144" s="24"/>
    </row>
    <row r="5145" spans="2:2" x14ac:dyDescent="0.15">
      <c r="B5145" s="24"/>
    </row>
    <row r="5146" spans="2:2" x14ac:dyDescent="0.15">
      <c r="B5146" s="24"/>
    </row>
    <row r="5147" spans="2:2" x14ac:dyDescent="0.15">
      <c r="B5147" s="24"/>
    </row>
    <row r="5148" spans="2:2" x14ac:dyDescent="0.15">
      <c r="B5148" s="24"/>
    </row>
    <row r="5149" spans="2:2" x14ac:dyDescent="0.15">
      <c r="B5149" s="24"/>
    </row>
    <row r="5150" spans="2:2" x14ac:dyDescent="0.15">
      <c r="B5150" s="24"/>
    </row>
    <row r="5151" spans="2:2" x14ac:dyDescent="0.15">
      <c r="B5151" s="24"/>
    </row>
    <row r="5152" spans="2:2" x14ac:dyDescent="0.15">
      <c r="B5152" s="24"/>
    </row>
    <row r="5153" spans="2:2" x14ac:dyDescent="0.15">
      <c r="B5153" s="24"/>
    </row>
    <row r="5154" spans="2:2" x14ac:dyDescent="0.15">
      <c r="B5154" s="24"/>
    </row>
    <row r="5155" spans="2:2" x14ac:dyDescent="0.15">
      <c r="B5155" s="24"/>
    </row>
    <row r="5156" spans="2:2" x14ac:dyDescent="0.15">
      <c r="B5156" s="24"/>
    </row>
    <row r="5157" spans="2:2" x14ac:dyDescent="0.15">
      <c r="B5157" s="24"/>
    </row>
    <row r="5158" spans="2:2" x14ac:dyDescent="0.15">
      <c r="B5158" s="24"/>
    </row>
    <row r="5159" spans="2:2" x14ac:dyDescent="0.15">
      <c r="B5159" s="24"/>
    </row>
    <row r="5160" spans="2:2" x14ac:dyDescent="0.15">
      <c r="B5160" s="24"/>
    </row>
    <row r="5161" spans="2:2" x14ac:dyDescent="0.15">
      <c r="B5161" s="24"/>
    </row>
    <row r="5162" spans="2:2" x14ac:dyDescent="0.15">
      <c r="B5162" s="24"/>
    </row>
    <row r="5163" spans="2:2" x14ac:dyDescent="0.15">
      <c r="B5163" s="24"/>
    </row>
    <row r="5164" spans="2:2" x14ac:dyDescent="0.15">
      <c r="B5164" s="24"/>
    </row>
    <row r="5165" spans="2:2" x14ac:dyDescent="0.15">
      <c r="B5165" s="24"/>
    </row>
    <row r="5166" spans="2:2" x14ac:dyDescent="0.15">
      <c r="B5166" s="24"/>
    </row>
    <row r="5167" spans="2:2" x14ac:dyDescent="0.15">
      <c r="B5167" s="24"/>
    </row>
    <row r="5168" spans="2:2" x14ac:dyDescent="0.15">
      <c r="B5168" s="24"/>
    </row>
    <row r="5169" spans="2:2" x14ac:dyDescent="0.15">
      <c r="B5169" s="24"/>
    </row>
    <row r="5170" spans="2:2" x14ac:dyDescent="0.15">
      <c r="B5170" s="24"/>
    </row>
    <row r="5171" spans="2:2" x14ac:dyDescent="0.15">
      <c r="B5171" s="24"/>
    </row>
    <row r="5172" spans="2:2" x14ac:dyDescent="0.15">
      <c r="B5172" s="24"/>
    </row>
    <row r="5173" spans="2:2" x14ac:dyDescent="0.15">
      <c r="B5173" s="24"/>
    </row>
    <row r="5174" spans="2:2" x14ac:dyDescent="0.15">
      <c r="B5174" s="24"/>
    </row>
    <row r="5175" spans="2:2" x14ac:dyDescent="0.15">
      <c r="B5175" s="24"/>
    </row>
    <row r="5176" spans="2:2" x14ac:dyDescent="0.15">
      <c r="B5176" s="24"/>
    </row>
    <row r="5177" spans="2:2" x14ac:dyDescent="0.15">
      <c r="B5177" s="24"/>
    </row>
    <row r="5178" spans="2:2" x14ac:dyDescent="0.15">
      <c r="B5178" s="24"/>
    </row>
    <row r="5179" spans="2:2" x14ac:dyDescent="0.15">
      <c r="B5179" s="24"/>
    </row>
    <row r="5180" spans="2:2" x14ac:dyDescent="0.15">
      <c r="B5180" s="24"/>
    </row>
    <row r="5181" spans="2:2" x14ac:dyDescent="0.15">
      <c r="B5181" s="24"/>
    </row>
    <row r="5182" spans="2:2" x14ac:dyDescent="0.15">
      <c r="B5182" s="24"/>
    </row>
    <row r="5183" spans="2:2" x14ac:dyDescent="0.15">
      <c r="B5183" s="24"/>
    </row>
    <row r="5184" spans="2:2" x14ac:dyDescent="0.15">
      <c r="B5184" s="24"/>
    </row>
    <row r="5185" spans="2:2" x14ac:dyDescent="0.15">
      <c r="B5185" s="24"/>
    </row>
    <row r="5186" spans="2:2" x14ac:dyDescent="0.15">
      <c r="B5186" s="24"/>
    </row>
    <row r="5187" spans="2:2" x14ac:dyDescent="0.15">
      <c r="B5187" s="24"/>
    </row>
    <row r="5188" spans="2:2" x14ac:dyDescent="0.15">
      <c r="B5188" s="24"/>
    </row>
    <row r="5189" spans="2:2" x14ac:dyDescent="0.15">
      <c r="B5189" s="24"/>
    </row>
    <row r="5190" spans="2:2" x14ac:dyDescent="0.15">
      <c r="B5190" s="24"/>
    </row>
    <row r="5191" spans="2:2" x14ac:dyDescent="0.15">
      <c r="B5191" s="24"/>
    </row>
    <row r="5192" spans="2:2" x14ac:dyDescent="0.15">
      <c r="B5192" s="24"/>
    </row>
    <row r="5193" spans="2:2" x14ac:dyDescent="0.15">
      <c r="B5193" s="24"/>
    </row>
    <row r="5194" spans="2:2" x14ac:dyDescent="0.15">
      <c r="B5194" s="24"/>
    </row>
    <row r="5195" spans="2:2" x14ac:dyDescent="0.15">
      <c r="B5195" s="24"/>
    </row>
    <row r="5196" spans="2:2" x14ac:dyDescent="0.15">
      <c r="B5196" s="24"/>
    </row>
    <row r="5197" spans="2:2" x14ac:dyDescent="0.15">
      <c r="B5197" s="24"/>
    </row>
    <row r="5198" spans="2:2" x14ac:dyDescent="0.15">
      <c r="B5198" s="24"/>
    </row>
    <row r="5199" spans="2:2" x14ac:dyDescent="0.15">
      <c r="B5199" s="24"/>
    </row>
    <row r="5200" spans="2:2" x14ac:dyDescent="0.15">
      <c r="B5200" s="24"/>
    </row>
    <row r="5201" spans="2:2" x14ac:dyDescent="0.15">
      <c r="B5201" s="24"/>
    </row>
    <row r="5202" spans="2:2" x14ac:dyDescent="0.15">
      <c r="B5202" s="24"/>
    </row>
    <row r="5203" spans="2:2" x14ac:dyDescent="0.15">
      <c r="B5203" s="24"/>
    </row>
    <row r="5204" spans="2:2" x14ac:dyDescent="0.15">
      <c r="B5204" s="24"/>
    </row>
    <row r="5205" spans="2:2" x14ac:dyDescent="0.15">
      <c r="B5205" s="24"/>
    </row>
    <row r="5206" spans="2:2" x14ac:dyDescent="0.15">
      <c r="B5206" s="24"/>
    </row>
    <row r="5207" spans="2:2" x14ac:dyDescent="0.15">
      <c r="B5207" s="24"/>
    </row>
    <row r="5208" spans="2:2" x14ac:dyDescent="0.15">
      <c r="B5208" s="24"/>
    </row>
    <row r="5209" spans="2:2" x14ac:dyDescent="0.15">
      <c r="B5209" s="24"/>
    </row>
    <row r="5210" spans="2:2" x14ac:dyDescent="0.15">
      <c r="B5210" s="24"/>
    </row>
    <row r="5211" spans="2:2" x14ac:dyDescent="0.15">
      <c r="B5211" s="24"/>
    </row>
    <row r="5212" spans="2:2" x14ac:dyDescent="0.15">
      <c r="B5212" s="24"/>
    </row>
    <row r="5213" spans="2:2" x14ac:dyDescent="0.15">
      <c r="B5213" s="24"/>
    </row>
    <row r="5214" spans="2:2" x14ac:dyDescent="0.15">
      <c r="B5214" s="24"/>
    </row>
    <row r="5215" spans="2:2" x14ac:dyDescent="0.15">
      <c r="B5215" s="24"/>
    </row>
    <row r="5216" spans="2:2" x14ac:dyDescent="0.15">
      <c r="B5216" s="24"/>
    </row>
    <row r="5217" spans="2:2" x14ac:dyDescent="0.15">
      <c r="B5217" s="24"/>
    </row>
    <row r="5218" spans="2:2" x14ac:dyDescent="0.15">
      <c r="B5218" s="24"/>
    </row>
    <row r="5219" spans="2:2" x14ac:dyDescent="0.15">
      <c r="B5219" s="24"/>
    </row>
    <row r="5220" spans="2:2" x14ac:dyDescent="0.15">
      <c r="B5220" s="24"/>
    </row>
    <row r="5221" spans="2:2" x14ac:dyDescent="0.15">
      <c r="B5221" s="24"/>
    </row>
    <row r="5222" spans="2:2" x14ac:dyDescent="0.15">
      <c r="B5222" s="24"/>
    </row>
    <row r="5223" spans="2:2" x14ac:dyDescent="0.15">
      <c r="B5223" s="24"/>
    </row>
    <row r="5224" spans="2:2" x14ac:dyDescent="0.15">
      <c r="B5224" s="24"/>
    </row>
    <row r="5225" spans="2:2" x14ac:dyDescent="0.15">
      <c r="B5225" s="24"/>
    </row>
    <row r="5226" spans="2:2" x14ac:dyDescent="0.15">
      <c r="B5226" s="24"/>
    </row>
    <row r="5227" spans="2:2" x14ac:dyDescent="0.15">
      <c r="B5227" s="24"/>
    </row>
    <row r="5228" spans="2:2" x14ac:dyDescent="0.15">
      <c r="B5228" s="24"/>
    </row>
    <row r="5229" spans="2:2" x14ac:dyDescent="0.15">
      <c r="B5229" s="24"/>
    </row>
    <row r="5230" spans="2:2" x14ac:dyDescent="0.15">
      <c r="B5230" s="24"/>
    </row>
    <row r="5231" spans="2:2" x14ac:dyDescent="0.15">
      <c r="B5231" s="24"/>
    </row>
    <row r="5232" spans="2:2" x14ac:dyDescent="0.15">
      <c r="B5232" s="24"/>
    </row>
    <row r="5233" spans="2:2" x14ac:dyDescent="0.15">
      <c r="B5233" s="24"/>
    </row>
    <row r="5234" spans="2:2" x14ac:dyDescent="0.15">
      <c r="B5234" s="24"/>
    </row>
    <row r="5235" spans="2:2" x14ac:dyDescent="0.15">
      <c r="B5235" s="24"/>
    </row>
    <row r="5236" spans="2:2" x14ac:dyDescent="0.15">
      <c r="B5236" s="24"/>
    </row>
    <row r="5237" spans="2:2" x14ac:dyDescent="0.15">
      <c r="B5237" s="24"/>
    </row>
    <row r="5238" spans="2:2" x14ac:dyDescent="0.15">
      <c r="B5238" s="24"/>
    </row>
    <row r="5239" spans="2:2" x14ac:dyDescent="0.15">
      <c r="B5239" s="24"/>
    </row>
    <row r="5240" spans="2:2" x14ac:dyDescent="0.15">
      <c r="B5240" s="24"/>
    </row>
    <row r="5241" spans="2:2" x14ac:dyDescent="0.15">
      <c r="B5241" s="24"/>
    </row>
    <row r="5242" spans="2:2" x14ac:dyDescent="0.15">
      <c r="B5242" s="24"/>
    </row>
    <row r="5243" spans="2:2" x14ac:dyDescent="0.15">
      <c r="B5243" s="24"/>
    </row>
    <row r="5244" spans="2:2" x14ac:dyDescent="0.15">
      <c r="B5244" s="24"/>
    </row>
    <row r="5245" spans="2:2" x14ac:dyDescent="0.15">
      <c r="B5245" s="24"/>
    </row>
    <row r="5246" spans="2:2" x14ac:dyDescent="0.15">
      <c r="B5246" s="24"/>
    </row>
    <row r="5247" spans="2:2" x14ac:dyDescent="0.15">
      <c r="B5247" s="24"/>
    </row>
    <row r="5248" spans="2:2" x14ac:dyDescent="0.15">
      <c r="B5248" s="24"/>
    </row>
    <row r="5249" spans="2:2" x14ac:dyDescent="0.15">
      <c r="B5249" s="24"/>
    </row>
    <row r="5250" spans="2:2" x14ac:dyDescent="0.15">
      <c r="B5250" s="24"/>
    </row>
    <row r="5251" spans="2:2" x14ac:dyDescent="0.15">
      <c r="B5251" s="24"/>
    </row>
    <row r="5252" spans="2:2" x14ac:dyDescent="0.15">
      <c r="B5252" s="24"/>
    </row>
    <row r="5253" spans="2:2" x14ac:dyDescent="0.15">
      <c r="B5253" s="24"/>
    </row>
    <row r="5254" spans="2:2" x14ac:dyDescent="0.15">
      <c r="B5254" s="24"/>
    </row>
    <row r="5255" spans="2:2" x14ac:dyDescent="0.15">
      <c r="B5255" s="24"/>
    </row>
    <row r="5256" spans="2:2" x14ac:dyDescent="0.15">
      <c r="B5256" s="24"/>
    </row>
    <row r="5257" spans="2:2" x14ac:dyDescent="0.15">
      <c r="B5257" s="24"/>
    </row>
    <row r="5258" spans="2:2" x14ac:dyDescent="0.15">
      <c r="B5258" s="24"/>
    </row>
    <row r="5259" spans="2:2" x14ac:dyDescent="0.15">
      <c r="B5259" s="24"/>
    </row>
    <row r="5260" spans="2:2" x14ac:dyDescent="0.15">
      <c r="B5260" s="24"/>
    </row>
    <row r="5261" spans="2:2" x14ac:dyDescent="0.15">
      <c r="B5261" s="24"/>
    </row>
    <row r="5262" spans="2:2" x14ac:dyDescent="0.15">
      <c r="B5262" s="24"/>
    </row>
    <row r="5263" spans="2:2" x14ac:dyDescent="0.15">
      <c r="B5263" s="24"/>
    </row>
    <row r="5264" spans="2:2" x14ac:dyDescent="0.15">
      <c r="B5264" s="24"/>
    </row>
    <row r="5265" spans="2:2" x14ac:dyDescent="0.15">
      <c r="B5265" s="24"/>
    </row>
    <row r="5266" spans="2:2" x14ac:dyDescent="0.15">
      <c r="B5266" s="24"/>
    </row>
    <row r="5267" spans="2:2" x14ac:dyDescent="0.15">
      <c r="B5267" s="24"/>
    </row>
    <row r="5268" spans="2:2" x14ac:dyDescent="0.15">
      <c r="B5268" s="24"/>
    </row>
    <row r="5269" spans="2:2" x14ac:dyDescent="0.15">
      <c r="B5269" s="24"/>
    </row>
    <row r="5270" spans="2:2" x14ac:dyDescent="0.15">
      <c r="B5270" s="24"/>
    </row>
    <row r="5271" spans="2:2" x14ac:dyDescent="0.15">
      <c r="B5271" s="24"/>
    </row>
    <row r="5272" spans="2:2" x14ac:dyDescent="0.15">
      <c r="B5272" s="24"/>
    </row>
    <row r="5273" spans="2:2" x14ac:dyDescent="0.15">
      <c r="B5273" s="24"/>
    </row>
    <row r="5274" spans="2:2" x14ac:dyDescent="0.15">
      <c r="B5274" s="24"/>
    </row>
    <row r="5275" spans="2:2" x14ac:dyDescent="0.15">
      <c r="B5275" s="24"/>
    </row>
    <row r="5276" spans="2:2" x14ac:dyDescent="0.15">
      <c r="B5276" s="24"/>
    </row>
    <row r="5277" spans="2:2" x14ac:dyDescent="0.15">
      <c r="B5277" s="24"/>
    </row>
    <row r="5278" spans="2:2" x14ac:dyDescent="0.15">
      <c r="B5278" s="24"/>
    </row>
    <row r="5279" spans="2:2" x14ac:dyDescent="0.15">
      <c r="B5279" s="24"/>
    </row>
    <row r="5280" spans="2:2" x14ac:dyDescent="0.15">
      <c r="B5280" s="24"/>
    </row>
    <row r="5281" spans="2:2" x14ac:dyDescent="0.15">
      <c r="B5281" s="24"/>
    </row>
    <row r="5282" spans="2:2" x14ac:dyDescent="0.15">
      <c r="B5282" s="24"/>
    </row>
    <row r="5283" spans="2:2" x14ac:dyDescent="0.15">
      <c r="B5283" s="24"/>
    </row>
    <row r="5284" spans="2:2" x14ac:dyDescent="0.15">
      <c r="B5284" s="24"/>
    </row>
    <row r="5285" spans="2:2" x14ac:dyDescent="0.15">
      <c r="B5285" s="24"/>
    </row>
    <row r="5286" spans="2:2" x14ac:dyDescent="0.15">
      <c r="B5286" s="24"/>
    </row>
    <row r="5287" spans="2:2" x14ac:dyDescent="0.15">
      <c r="B5287" s="24"/>
    </row>
    <row r="5288" spans="2:2" x14ac:dyDescent="0.15">
      <c r="B5288" s="24"/>
    </row>
    <row r="5289" spans="2:2" x14ac:dyDescent="0.15">
      <c r="B5289" s="24"/>
    </row>
    <row r="5290" spans="2:2" x14ac:dyDescent="0.15">
      <c r="B5290" s="24"/>
    </row>
    <row r="5291" spans="2:2" x14ac:dyDescent="0.15">
      <c r="B5291" s="24"/>
    </row>
    <row r="5292" spans="2:2" x14ac:dyDescent="0.15">
      <c r="B5292" s="24"/>
    </row>
    <row r="5293" spans="2:2" x14ac:dyDescent="0.15">
      <c r="B5293" s="24"/>
    </row>
    <row r="5294" spans="2:2" x14ac:dyDescent="0.15">
      <c r="B5294" s="24"/>
    </row>
    <row r="5295" spans="2:2" x14ac:dyDescent="0.15">
      <c r="B5295" s="24"/>
    </row>
    <row r="5296" spans="2:2" x14ac:dyDescent="0.15">
      <c r="B5296" s="24"/>
    </row>
    <row r="5297" spans="2:2" x14ac:dyDescent="0.15">
      <c r="B5297" s="24"/>
    </row>
    <row r="5298" spans="2:2" x14ac:dyDescent="0.15">
      <c r="B5298" s="24"/>
    </row>
    <row r="5299" spans="2:2" x14ac:dyDescent="0.15">
      <c r="B5299" s="24"/>
    </row>
    <row r="5300" spans="2:2" x14ac:dyDescent="0.15">
      <c r="B5300" s="24"/>
    </row>
    <row r="5301" spans="2:2" x14ac:dyDescent="0.15">
      <c r="B5301" s="24"/>
    </row>
    <row r="5302" spans="2:2" x14ac:dyDescent="0.15">
      <c r="B5302" s="24"/>
    </row>
    <row r="5303" spans="2:2" x14ac:dyDescent="0.15">
      <c r="B5303" s="24"/>
    </row>
    <row r="5304" spans="2:2" x14ac:dyDescent="0.15">
      <c r="B5304" s="24"/>
    </row>
    <row r="5305" spans="2:2" x14ac:dyDescent="0.15">
      <c r="B5305" s="24"/>
    </row>
    <row r="5306" spans="2:2" x14ac:dyDescent="0.15">
      <c r="B5306" s="24"/>
    </row>
    <row r="5307" spans="2:2" x14ac:dyDescent="0.15">
      <c r="B5307" s="24"/>
    </row>
    <row r="5308" spans="2:2" x14ac:dyDescent="0.15">
      <c r="B5308" s="24"/>
    </row>
    <row r="5309" spans="2:2" x14ac:dyDescent="0.15">
      <c r="B5309" s="24"/>
    </row>
    <row r="5310" spans="2:2" x14ac:dyDescent="0.15">
      <c r="B5310" s="24"/>
    </row>
    <row r="5311" spans="2:2" x14ac:dyDescent="0.15">
      <c r="B5311" s="24"/>
    </row>
    <row r="5312" spans="2:2" x14ac:dyDescent="0.15">
      <c r="B5312" s="24"/>
    </row>
    <row r="5313" spans="2:2" x14ac:dyDescent="0.15">
      <c r="B5313" s="24"/>
    </row>
    <row r="5314" spans="2:2" x14ac:dyDescent="0.15">
      <c r="B5314" s="24"/>
    </row>
    <row r="5315" spans="2:2" x14ac:dyDescent="0.15">
      <c r="B5315" s="24"/>
    </row>
    <row r="5316" spans="2:2" x14ac:dyDescent="0.15">
      <c r="B5316" s="24"/>
    </row>
    <row r="5317" spans="2:2" x14ac:dyDescent="0.15">
      <c r="B5317" s="24"/>
    </row>
    <row r="5318" spans="2:2" x14ac:dyDescent="0.15">
      <c r="B5318" s="24"/>
    </row>
    <row r="5319" spans="2:2" x14ac:dyDescent="0.15">
      <c r="B5319" s="24"/>
    </row>
    <row r="5320" spans="2:2" x14ac:dyDescent="0.15">
      <c r="B5320" s="24"/>
    </row>
    <row r="5321" spans="2:2" x14ac:dyDescent="0.15">
      <c r="B5321" s="24"/>
    </row>
    <row r="5322" spans="2:2" x14ac:dyDescent="0.15">
      <c r="B5322" s="24"/>
    </row>
    <row r="5323" spans="2:2" x14ac:dyDescent="0.15">
      <c r="B5323" s="24"/>
    </row>
    <row r="5324" spans="2:2" x14ac:dyDescent="0.15">
      <c r="B5324" s="24"/>
    </row>
    <row r="5325" spans="2:2" x14ac:dyDescent="0.15">
      <c r="B5325" s="24"/>
    </row>
    <row r="5326" spans="2:2" x14ac:dyDescent="0.15">
      <c r="B5326" s="24"/>
    </row>
    <row r="5327" spans="2:2" x14ac:dyDescent="0.15">
      <c r="B5327" s="24"/>
    </row>
    <row r="5328" spans="2:2" x14ac:dyDescent="0.15">
      <c r="B5328" s="24"/>
    </row>
    <row r="5329" spans="2:2" x14ac:dyDescent="0.15">
      <c r="B5329" s="24"/>
    </row>
    <row r="5330" spans="2:2" x14ac:dyDescent="0.15">
      <c r="B5330" s="24"/>
    </row>
    <row r="5331" spans="2:2" x14ac:dyDescent="0.15">
      <c r="B5331" s="24"/>
    </row>
    <row r="5332" spans="2:2" x14ac:dyDescent="0.15">
      <c r="B5332" s="24"/>
    </row>
    <row r="5333" spans="2:2" x14ac:dyDescent="0.15">
      <c r="B5333" s="24"/>
    </row>
    <row r="5334" spans="2:2" x14ac:dyDescent="0.15">
      <c r="B5334" s="24"/>
    </row>
    <row r="5335" spans="2:2" x14ac:dyDescent="0.15">
      <c r="B5335" s="24"/>
    </row>
    <row r="5336" spans="2:2" x14ac:dyDescent="0.15">
      <c r="B5336" s="24"/>
    </row>
    <row r="5337" spans="2:2" x14ac:dyDescent="0.15">
      <c r="B5337" s="24"/>
    </row>
    <row r="5338" spans="2:2" x14ac:dyDescent="0.15">
      <c r="B5338" s="24"/>
    </row>
    <row r="5339" spans="2:2" x14ac:dyDescent="0.15">
      <c r="B5339" s="24"/>
    </row>
    <row r="5340" spans="2:2" x14ac:dyDescent="0.15">
      <c r="B5340" s="24"/>
    </row>
    <row r="5341" spans="2:2" x14ac:dyDescent="0.15">
      <c r="B5341" s="24"/>
    </row>
    <row r="5342" spans="2:2" x14ac:dyDescent="0.15">
      <c r="B5342" s="24"/>
    </row>
    <row r="5343" spans="2:2" x14ac:dyDescent="0.15">
      <c r="B5343" s="24"/>
    </row>
    <row r="5344" spans="2:2" x14ac:dyDescent="0.15">
      <c r="B5344" s="24"/>
    </row>
    <row r="5345" spans="2:2" x14ac:dyDescent="0.15">
      <c r="B5345" s="24"/>
    </row>
    <row r="5346" spans="2:2" x14ac:dyDescent="0.15">
      <c r="B5346" s="24"/>
    </row>
    <row r="5347" spans="2:2" x14ac:dyDescent="0.15">
      <c r="B5347" s="24"/>
    </row>
    <row r="5348" spans="2:2" x14ac:dyDescent="0.15">
      <c r="B5348" s="24"/>
    </row>
    <row r="5349" spans="2:2" x14ac:dyDescent="0.15">
      <c r="B5349" s="24"/>
    </row>
    <row r="5350" spans="2:2" x14ac:dyDescent="0.15">
      <c r="B5350" s="24"/>
    </row>
    <row r="5351" spans="2:2" x14ac:dyDescent="0.15">
      <c r="B5351" s="24"/>
    </row>
    <row r="5352" spans="2:2" x14ac:dyDescent="0.15">
      <c r="B5352" s="24"/>
    </row>
    <row r="5353" spans="2:2" x14ac:dyDescent="0.15">
      <c r="B5353" s="24"/>
    </row>
    <row r="5354" spans="2:2" x14ac:dyDescent="0.15">
      <c r="B5354" s="24"/>
    </row>
    <row r="5355" spans="2:2" x14ac:dyDescent="0.15">
      <c r="B5355" s="24"/>
    </row>
    <row r="5356" spans="2:2" x14ac:dyDescent="0.15">
      <c r="B5356" s="24"/>
    </row>
    <row r="5357" spans="2:2" x14ac:dyDescent="0.15">
      <c r="B5357" s="24"/>
    </row>
    <row r="5358" spans="2:2" x14ac:dyDescent="0.15">
      <c r="B5358" s="24"/>
    </row>
    <row r="5359" spans="2:2" x14ac:dyDescent="0.15">
      <c r="B5359" s="24"/>
    </row>
    <row r="5360" spans="2:2" x14ac:dyDescent="0.15">
      <c r="B5360" s="24"/>
    </row>
    <row r="5361" spans="2:2" x14ac:dyDescent="0.15">
      <c r="B5361" s="24"/>
    </row>
    <row r="5362" spans="2:2" x14ac:dyDescent="0.15">
      <c r="B5362" s="24"/>
    </row>
    <row r="5363" spans="2:2" x14ac:dyDescent="0.15">
      <c r="B5363" s="24"/>
    </row>
    <row r="5364" spans="2:2" x14ac:dyDescent="0.15">
      <c r="B5364" s="24"/>
    </row>
    <row r="5365" spans="2:2" x14ac:dyDescent="0.15">
      <c r="B5365" s="24"/>
    </row>
    <row r="5366" spans="2:2" x14ac:dyDescent="0.15">
      <c r="B5366" s="24"/>
    </row>
    <row r="5367" spans="2:2" x14ac:dyDescent="0.15">
      <c r="B5367" s="24"/>
    </row>
    <row r="5368" spans="2:2" x14ac:dyDescent="0.15">
      <c r="B5368" s="24"/>
    </row>
    <row r="5369" spans="2:2" x14ac:dyDescent="0.15">
      <c r="B5369" s="24"/>
    </row>
    <row r="5370" spans="2:2" x14ac:dyDescent="0.15">
      <c r="B5370" s="24"/>
    </row>
    <row r="5371" spans="2:2" x14ac:dyDescent="0.15">
      <c r="B5371" s="24"/>
    </row>
    <row r="5372" spans="2:2" x14ac:dyDescent="0.15">
      <c r="B5372" s="24"/>
    </row>
    <row r="5373" spans="2:2" x14ac:dyDescent="0.15">
      <c r="B5373" s="24"/>
    </row>
    <row r="5374" spans="2:2" x14ac:dyDescent="0.15">
      <c r="B5374" s="24"/>
    </row>
    <row r="5375" spans="2:2" x14ac:dyDescent="0.15">
      <c r="B5375" s="24"/>
    </row>
    <row r="5376" spans="2:2" x14ac:dyDescent="0.15">
      <c r="B5376" s="24"/>
    </row>
    <row r="5377" spans="2:2" x14ac:dyDescent="0.15">
      <c r="B5377" s="24"/>
    </row>
    <row r="5378" spans="2:2" x14ac:dyDescent="0.15">
      <c r="B5378" s="24"/>
    </row>
    <row r="5379" spans="2:2" x14ac:dyDescent="0.15">
      <c r="B5379" s="24"/>
    </row>
    <row r="5380" spans="2:2" x14ac:dyDescent="0.15">
      <c r="B5380" s="24"/>
    </row>
    <row r="5381" spans="2:2" x14ac:dyDescent="0.15">
      <c r="B5381" s="24"/>
    </row>
    <row r="5382" spans="2:2" x14ac:dyDescent="0.15">
      <c r="B5382" s="24"/>
    </row>
    <row r="5383" spans="2:2" x14ac:dyDescent="0.15">
      <c r="B5383" s="24"/>
    </row>
    <row r="5384" spans="2:2" x14ac:dyDescent="0.15">
      <c r="B5384" s="24"/>
    </row>
    <row r="5385" spans="2:2" x14ac:dyDescent="0.15">
      <c r="B5385" s="24"/>
    </row>
    <row r="5386" spans="2:2" x14ac:dyDescent="0.15">
      <c r="B5386" s="24"/>
    </row>
    <row r="5387" spans="2:2" x14ac:dyDescent="0.15">
      <c r="B5387" s="24"/>
    </row>
    <row r="5388" spans="2:2" x14ac:dyDescent="0.15">
      <c r="B5388" s="24"/>
    </row>
    <row r="5389" spans="2:2" x14ac:dyDescent="0.15">
      <c r="B5389" s="24"/>
    </row>
    <row r="5390" spans="2:2" x14ac:dyDescent="0.15">
      <c r="B5390" s="24"/>
    </row>
    <row r="5391" spans="2:2" x14ac:dyDescent="0.15">
      <c r="B5391" s="24"/>
    </row>
    <row r="5392" spans="2:2" x14ac:dyDescent="0.15">
      <c r="B5392" s="24"/>
    </row>
    <row r="5393" spans="2:2" x14ac:dyDescent="0.15">
      <c r="B5393" s="24"/>
    </row>
    <row r="5394" spans="2:2" x14ac:dyDescent="0.15">
      <c r="B5394" s="24"/>
    </row>
    <row r="5395" spans="2:2" x14ac:dyDescent="0.15">
      <c r="B5395" s="24"/>
    </row>
    <row r="5396" spans="2:2" x14ac:dyDescent="0.15">
      <c r="B5396" s="24"/>
    </row>
    <row r="5397" spans="2:2" x14ac:dyDescent="0.15">
      <c r="B5397" s="24"/>
    </row>
    <row r="5398" spans="2:2" x14ac:dyDescent="0.15">
      <c r="B5398" s="24"/>
    </row>
    <row r="5399" spans="2:2" x14ac:dyDescent="0.15">
      <c r="B5399" s="24"/>
    </row>
    <row r="5400" spans="2:2" x14ac:dyDescent="0.15">
      <c r="B5400" s="24"/>
    </row>
    <row r="5401" spans="2:2" x14ac:dyDescent="0.15">
      <c r="B5401" s="24"/>
    </row>
    <row r="5402" spans="2:2" x14ac:dyDescent="0.15">
      <c r="B5402" s="24"/>
    </row>
    <row r="5403" spans="2:2" x14ac:dyDescent="0.15">
      <c r="B5403" s="24"/>
    </row>
    <row r="5404" spans="2:2" x14ac:dyDescent="0.15">
      <c r="B5404" s="24"/>
    </row>
    <row r="5405" spans="2:2" x14ac:dyDescent="0.15">
      <c r="B5405" s="24"/>
    </row>
    <row r="5406" spans="2:2" x14ac:dyDescent="0.15">
      <c r="B5406" s="24"/>
    </row>
    <row r="5407" spans="2:2" x14ac:dyDescent="0.15">
      <c r="B5407" s="24"/>
    </row>
    <row r="5408" spans="2:2" x14ac:dyDescent="0.15">
      <c r="B5408" s="24"/>
    </row>
    <row r="5409" spans="2:2" x14ac:dyDescent="0.15">
      <c r="B5409" s="24"/>
    </row>
    <row r="5410" spans="2:2" x14ac:dyDescent="0.15">
      <c r="B5410" s="24"/>
    </row>
    <row r="5411" spans="2:2" x14ac:dyDescent="0.15">
      <c r="B5411" s="24"/>
    </row>
    <row r="5412" spans="2:2" x14ac:dyDescent="0.15">
      <c r="B5412" s="24"/>
    </row>
    <row r="5413" spans="2:2" x14ac:dyDescent="0.15">
      <c r="B5413" s="24"/>
    </row>
    <row r="5414" spans="2:2" x14ac:dyDescent="0.15">
      <c r="B5414" s="24"/>
    </row>
    <row r="5415" spans="2:2" x14ac:dyDescent="0.15">
      <c r="B5415" s="24"/>
    </row>
    <row r="5416" spans="2:2" x14ac:dyDescent="0.15">
      <c r="B5416" s="24"/>
    </row>
    <row r="5417" spans="2:2" x14ac:dyDescent="0.15">
      <c r="B5417" s="24"/>
    </row>
    <row r="5418" spans="2:2" x14ac:dyDescent="0.15">
      <c r="B5418" s="24"/>
    </row>
    <row r="5419" spans="2:2" x14ac:dyDescent="0.15">
      <c r="B5419" s="24"/>
    </row>
    <row r="5420" spans="2:2" x14ac:dyDescent="0.15">
      <c r="B5420" s="24"/>
    </row>
    <row r="5421" spans="2:2" x14ac:dyDescent="0.15">
      <c r="B5421" s="24"/>
    </row>
    <row r="5422" spans="2:2" x14ac:dyDescent="0.15">
      <c r="B5422" s="24"/>
    </row>
    <row r="5423" spans="2:2" x14ac:dyDescent="0.15">
      <c r="B5423" s="24"/>
    </row>
    <row r="5424" spans="2:2" x14ac:dyDescent="0.15">
      <c r="B5424" s="24"/>
    </row>
    <row r="5425" spans="2:2" x14ac:dyDescent="0.15">
      <c r="B5425" s="24"/>
    </row>
    <row r="5426" spans="2:2" x14ac:dyDescent="0.15">
      <c r="B5426" s="24"/>
    </row>
    <row r="5427" spans="2:2" x14ac:dyDescent="0.15">
      <c r="B5427" s="24"/>
    </row>
    <row r="5428" spans="2:2" x14ac:dyDescent="0.15">
      <c r="B5428" s="24"/>
    </row>
    <row r="5429" spans="2:2" x14ac:dyDescent="0.15">
      <c r="B5429" s="24"/>
    </row>
    <row r="5430" spans="2:2" x14ac:dyDescent="0.15">
      <c r="B5430" s="24"/>
    </row>
    <row r="5431" spans="2:2" x14ac:dyDescent="0.15">
      <c r="B5431" s="24"/>
    </row>
    <row r="5432" spans="2:2" x14ac:dyDescent="0.15">
      <c r="B5432" s="24"/>
    </row>
    <row r="5433" spans="2:2" x14ac:dyDescent="0.15">
      <c r="B5433" s="24"/>
    </row>
    <row r="5434" spans="2:2" x14ac:dyDescent="0.15">
      <c r="B5434" s="24"/>
    </row>
    <row r="5435" spans="2:2" x14ac:dyDescent="0.15">
      <c r="B5435" s="24"/>
    </row>
    <row r="5436" spans="2:2" x14ac:dyDescent="0.15">
      <c r="B5436" s="24"/>
    </row>
    <row r="5437" spans="2:2" x14ac:dyDescent="0.15">
      <c r="B5437" s="24"/>
    </row>
    <row r="5438" spans="2:2" x14ac:dyDescent="0.15">
      <c r="B5438" s="24"/>
    </row>
    <row r="5439" spans="2:2" x14ac:dyDescent="0.15">
      <c r="B5439" s="24"/>
    </row>
    <row r="5440" spans="2:2" x14ac:dyDescent="0.15">
      <c r="B5440" s="24"/>
    </row>
    <row r="5441" spans="2:2" x14ac:dyDescent="0.15">
      <c r="B5441" s="24"/>
    </row>
    <row r="5442" spans="2:2" x14ac:dyDescent="0.15">
      <c r="B5442" s="24"/>
    </row>
    <row r="5443" spans="2:2" x14ac:dyDescent="0.15">
      <c r="B5443" s="24"/>
    </row>
    <row r="5444" spans="2:2" x14ac:dyDescent="0.15">
      <c r="B5444" s="24"/>
    </row>
    <row r="5445" spans="2:2" x14ac:dyDescent="0.15">
      <c r="B5445" s="24"/>
    </row>
    <row r="5446" spans="2:2" x14ac:dyDescent="0.15">
      <c r="B5446" s="24"/>
    </row>
    <row r="5447" spans="2:2" x14ac:dyDescent="0.15">
      <c r="B5447" s="24"/>
    </row>
    <row r="5448" spans="2:2" x14ac:dyDescent="0.15">
      <c r="B5448" s="24"/>
    </row>
    <row r="5449" spans="2:2" x14ac:dyDescent="0.15">
      <c r="B5449" s="24"/>
    </row>
    <row r="5450" spans="2:2" x14ac:dyDescent="0.15">
      <c r="B5450" s="24"/>
    </row>
    <row r="5451" spans="2:2" x14ac:dyDescent="0.15">
      <c r="B5451" s="24"/>
    </row>
    <row r="5452" spans="2:2" x14ac:dyDescent="0.15">
      <c r="B5452" s="24"/>
    </row>
    <row r="5453" spans="2:2" x14ac:dyDescent="0.15">
      <c r="B5453" s="24"/>
    </row>
    <row r="5454" spans="2:2" x14ac:dyDescent="0.15">
      <c r="B5454" s="24"/>
    </row>
    <row r="5455" spans="2:2" x14ac:dyDescent="0.15">
      <c r="B5455" s="24"/>
    </row>
    <row r="5456" spans="2:2" x14ac:dyDescent="0.15">
      <c r="B5456" s="24"/>
    </row>
    <row r="5457" spans="2:2" x14ac:dyDescent="0.15">
      <c r="B5457" s="24"/>
    </row>
    <row r="5458" spans="2:2" x14ac:dyDescent="0.15">
      <c r="B5458" s="24"/>
    </row>
    <row r="5459" spans="2:2" x14ac:dyDescent="0.15">
      <c r="B5459" s="24"/>
    </row>
    <row r="5460" spans="2:2" x14ac:dyDescent="0.15">
      <c r="B5460" s="24"/>
    </row>
    <row r="5461" spans="2:2" x14ac:dyDescent="0.15">
      <c r="B5461" s="24"/>
    </row>
    <row r="5462" spans="2:2" x14ac:dyDescent="0.15">
      <c r="B5462" s="24"/>
    </row>
    <row r="5463" spans="2:2" x14ac:dyDescent="0.15">
      <c r="B5463" s="24"/>
    </row>
    <row r="5464" spans="2:2" x14ac:dyDescent="0.15">
      <c r="B5464" s="24"/>
    </row>
    <row r="5465" spans="2:2" x14ac:dyDescent="0.15">
      <c r="B5465" s="24"/>
    </row>
    <row r="5466" spans="2:2" x14ac:dyDescent="0.15">
      <c r="B5466" s="24"/>
    </row>
    <row r="5467" spans="2:2" x14ac:dyDescent="0.15">
      <c r="B5467" s="24"/>
    </row>
    <row r="5468" spans="2:2" x14ac:dyDescent="0.15">
      <c r="B5468" s="24"/>
    </row>
    <row r="5469" spans="2:2" x14ac:dyDescent="0.15">
      <c r="B5469" s="24"/>
    </row>
    <row r="5470" spans="2:2" x14ac:dyDescent="0.15">
      <c r="B5470" s="24"/>
    </row>
    <row r="5471" spans="2:2" x14ac:dyDescent="0.15">
      <c r="B5471" s="24"/>
    </row>
    <row r="5472" spans="2:2" x14ac:dyDescent="0.15">
      <c r="B5472" s="24"/>
    </row>
    <row r="5473" spans="2:2" x14ac:dyDescent="0.15">
      <c r="B5473" s="24"/>
    </row>
    <row r="5474" spans="2:2" x14ac:dyDescent="0.15">
      <c r="B5474" s="24"/>
    </row>
    <row r="5475" spans="2:2" x14ac:dyDescent="0.15">
      <c r="B5475" s="24"/>
    </row>
    <row r="5476" spans="2:2" x14ac:dyDescent="0.15">
      <c r="B5476" s="24"/>
    </row>
    <row r="5477" spans="2:2" x14ac:dyDescent="0.15">
      <c r="B5477" s="24"/>
    </row>
    <row r="5478" spans="2:2" x14ac:dyDescent="0.15">
      <c r="B5478" s="24"/>
    </row>
    <row r="5479" spans="2:2" x14ac:dyDescent="0.15">
      <c r="B5479" s="24"/>
    </row>
    <row r="5480" spans="2:2" x14ac:dyDescent="0.15">
      <c r="B5480" s="24"/>
    </row>
    <row r="5481" spans="2:2" x14ac:dyDescent="0.15">
      <c r="B5481" s="24"/>
    </row>
    <row r="5482" spans="2:2" x14ac:dyDescent="0.15">
      <c r="B5482" s="24"/>
    </row>
    <row r="5483" spans="2:2" x14ac:dyDescent="0.15">
      <c r="B5483" s="24"/>
    </row>
    <row r="5484" spans="2:2" x14ac:dyDescent="0.15">
      <c r="B5484" s="24"/>
    </row>
    <row r="5485" spans="2:2" x14ac:dyDescent="0.15">
      <c r="B5485" s="24"/>
    </row>
    <row r="5486" spans="2:2" x14ac:dyDescent="0.15">
      <c r="B5486" s="24"/>
    </row>
    <row r="5487" spans="2:2" x14ac:dyDescent="0.15">
      <c r="B5487" s="24"/>
    </row>
    <row r="5488" spans="2:2" x14ac:dyDescent="0.15">
      <c r="B5488" s="24"/>
    </row>
    <row r="5489" spans="2:2" x14ac:dyDescent="0.15">
      <c r="B5489" s="24"/>
    </row>
    <row r="5490" spans="2:2" x14ac:dyDescent="0.15">
      <c r="B5490" s="24"/>
    </row>
    <row r="5491" spans="2:2" x14ac:dyDescent="0.15">
      <c r="B5491" s="24"/>
    </row>
    <row r="5492" spans="2:2" x14ac:dyDescent="0.15">
      <c r="B5492" s="24"/>
    </row>
    <row r="5493" spans="2:2" x14ac:dyDescent="0.15">
      <c r="B5493" s="24"/>
    </row>
    <row r="5494" spans="2:2" x14ac:dyDescent="0.15">
      <c r="B5494" s="24"/>
    </row>
    <row r="5495" spans="2:2" x14ac:dyDescent="0.15">
      <c r="B5495" s="24"/>
    </row>
    <row r="5496" spans="2:2" x14ac:dyDescent="0.15">
      <c r="B5496" s="24"/>
    </row>
    <row r="5497" spans="2:2" x14ac:dyDescent="0.15">
      <c r="B5497" s="24"/>
    </row>
    <row r="5498" spans="2:2" x14ac:dyDescent="0.15">
      <c r="B5498" s="24"/>
    </row>
    <row r="5499" spans="2:2" x14ac:dyDescent="0.15">
      <c r="B5499" s="24"/>
    </row>
    <row r="5500" spans="2:2" x14ac:dyDescent="0.15">
      <c r="B5500" s="24"/>
    </row>
    <row r="5501" spans="2:2" x14ac:dyDescent="0.15">
      <c r="B5501" s="24"/>
    </row>
    <row r="5502" spans="2:2" x14ac:dyDescent="0.15">
      <c r="B5502" s="24"/>
    </row>
    <row r="5503" spans="2:2" x14ac:dyDescent="0.15">
      <c r="B5503" s="24"/>
    </row>
    <row r="5504" spans="2:2" x14ac:dyDescent="0.15">
      <c r="B5504" s="24"/>
    </row>
    <row r="5505" spans="2:2" x14ac:dyDescent="0.15">
      <c r="B5505" s="24"/>
    </row>
    <row r="5506" spans="2:2" x14ac:dyDescent="0.15">
      <c r="B5506" s="24"/>
    </row>
    <row r="5507" spans="2:2" x14ac:dyDescent="0.15">
      <c r="B5507" s="24"/>
    </row>
    <row r="5508" spans="2:2" x14ac:dyDescent="0.15">
      <c r="B5508" s="24"/>
    </row>
    <row r="5509" spans="2:2" x14ac:dyDescent="0.15">
      <c r="B5509" s="24"/>
    </row>
    <row r="5510" spans="2:2" x14ac:dyDescent="0.15">
      <c r="B5510" s="24"/>
    </row>
    <row r="5511" spans="2:2" x14ac:dyDescent="0.15">
      <c r="B5511" s="24"/>
    </row>
    <row r="5512" spans="2:2" x14ac:dyDescent="0.15">
      <c r="B5512" s="24"/>
    </row>
    <row r="5513" spans="2:2" x14ac:dyDescent="0.15">
      <c r="B5513" s="24"/>
    </row>
    <row r="5514" spans="2:2" x14ac:dyDescent="0.15">
      <c r="B5514" s="24"/>
    </row>
    <row r="5515" spans="2:2" x14ac:dyDescent="0.15">
      <c r="B5515" s="24"/>
    </row>
    <row r="5516" spans="2:2" x14ac:dyDescent="0.15">
      <c r="B5516" s="24"/>
    </row>
    <row r="5517" spans="2:2" x14ac:dyDescent="0.15">
      <c r="B5517" s="24"/>
    </row>
    <row r="5518" spans="2:2" x14ac:dyDescent="0.15">
      <c r="B5518" s="24"/>
    </row>
    <row r="5519" spans="2:2" x14ac:dyDescent="0.15">
      <c r="B5519" s="24"/>
    </row>
    <row r="5520" spans="2:2" x14ac:dyDescent="0.15">
      <c r="B5520" s="24"/>
    </row>
    <row r="5521" spans="2:2" x14ac:dyDescent="0.15">
      <c r="B5521" s="24"/>
    </row>
    <row r="5522" spans="2:2" x14ac:dyDescent="0.15">
      <c r="B5522" s="24"/>
    </row>
    <row r="5523" spans="2:2" x14ac:dyDescent="0.15">
      <c r="B5523" s="24"/>
    </row>
    <row r="5524" spans="2:2" x14ac:dyDescent="0.15">
      <c r="B5524" s="24"/>
    </row>
    <row r="5525" spans="2:2" x14ac:dyDescent="0.15">
      <c r="B5525" s="24"/>
    </row>
    <row r="5526" spans="2:2" x14ac:dyDescent="0.15">
      <c r="B5526" s="24"/>
    </row>
    <row r="5527" spans="2:2" x14ac:dyDescent="0.15">
      <c r="B5527" s="24"/>
    </row>
    <row r="5528" spans="2:2" x14ac:dyDescent="0.15">
      <c r="B5528" s="24"/>
    </row>
    <row r="5529" spans="2:2" x14ac:dyDescent="0.15">
      <c r="B5529" s="24"/>
    </row>
    <row r="5530" spans="2:2" x14ac:dyDescent="0.15">
      <c r="B5530" s="24"/>
    </row>
    <row r="5531" spans="2:2" x14ac:dyDescent="0.15">
      <c r="B5531" s="24"/>
    </row>
    <row r="5532" spans="2:2" x14ac:dyDescent="0.15">
      <c r="B5532" s="24"/>
    </row>
    <row r="5533" spans="2:2" x14ac:dyDescent="0.15">
      <c r="B5533" s="24"/>
    </row>
    <row r="5534" spans="2:2" x14ac:dyDescent="0.15">
      <c r="B5534" s="24"/>
    </row>
    <row r="5535" spans="2:2" x14ac:dyDescent="0.15">
      <c r="B5535" s="24"/>
    </row>
    <row r="5536" spans="2:2" x14ac:dyDescent="0.15">
      <c r="B5536" s="24"/>
    </row>
    <row r="5537" spans="2:2" x14ac:dyDescent="0.15">
      <c r="B5537" s="24"/>
    </row>
    <row r="5538" spans="2:2" x14ac:dyDescent="0.15">
      <c r="B5538" s="24"/>
    </row>
    <row r="5539" spans="2:2" x14ac:dyDescent="0.15">
      <c r="B5539" s="24"/>
    </row>
    <row r="5540" spans="2:2" x14ac:dyDescent="0.15">
      <c r="B5540" s="24"/>
    </row>
    <row r="5541" spans="2:2" x14ac:dyDescent="0.15">
      <c r="B5541" s="24"/>
    </row>
    <row r="5542" spans="2:2" x14ac:dyDescent="0.15">
      <c r="B5542" s="24"/>
    </row>
    <row r="5543" spans="2:2" x14ac:dyDescent="0.15">
      <c r="B5543" s="24"/>
    </row>
    <row r="5544" spans="2:2" x14ac:dyDescent="0.15">
      <c r="B5544" s="24"/>
    </row>
    <row r="5545" spans="2:2" x14ac:dyDescent="0.15">
      <c r="B5545" s="24"/>
    </row>
    <row r="5546" spans="2:2" x14ac:dyDescent="0.15">
      <c r="B5546" s="24"/>
    </row>
    <row r="5547" spans="2:2" x14ac:dyDescent="0.15">
      <c r="B5547" s="24"/>
    </row>
    <row r="5548" spans="2:2" x14ac:dyDescent="0.15">
      <c r="B5548" s="24"/>
    </row>
    <row r="5549" spans="2:2" x14ac:dyDescent="0.15">
      <c r="B5549" s="24"/>
    </row>
    <row r="5550" spans="2:2" x14ac:dyDescent="0.15">
      <c r="B5550" s="24"/>
    </row>
    <row r="5551" spans="2:2" x14ac:dyDescent="0.15">
      <c r="B5551" s="24"/>
    </row>
    <row r="5552" spans="2:2" x14ac:dyDescent="0.15">
      <c r="B5552" s="24"/>
    </row>
    <row r="5553" spans="2:2" x14ac:dyDescent="0.15">
      <c r="B5553" s="24"/>
    </row>
    <row r="5554" spans="2:2" x14ac:dyDescent="0.15">
      <c r="B5554" s="24"/>
    </row>
    <row r="5555" spans="2:2" x14ac:dyDescent="0.15">
      <c r="B5555" s="24"/>
    </row>
    <row r="5556" spans="2:2" x14ac:dyDescent="0.15">
      <c r="B5556" s="24"/>
    </row>
    <row r="5557" spans="2:2" x14ac:dyDescent="0.15">
      <c r="B5557" s="24"/>
    </row>
    <row r="5558" spans="2:2" x14ac:dyDescent="0.15">
      <c r="B5558" s="24"/>
    </row>
    <row r="5559" spans="2:2" x14ac:dyDescent="0.15">
      <c r="B5559" s="24"/>
    </row>
    <row r="5560" spans="2:2" x14ac:dyDescent="0.15">
      <c r="B5560" s="24"/>
    </row>
    <row r="5561" spans="2:2" x14ac:dyDescent="0.15">
      <c r="B5561" s="24"/>
    </row>
    <row r="5562" spans="2:2" x14ac:dyDescent="0.15">
      <c r="B5562" s="24"/>
    </row>
    <row r="5563" spans="2:2" x14ac:dyDescent="0.15">
      <c r="B5563" s="24"/>
    </row>
    <row r="5564" spans="2:2" x14ac:dyDescent="0.15">
      <c r="B5564" s="24"/>
    </row>
    <row r="5565" spans="2:2" x14ac:dyDescent="0.15">
      <c r="B5565" s="24"/>
    </row>
    <row r="5566" spans="2:2" x14ac:dyDescent="0.15">
      <c r="B5566" s="24"/>
    </row>
    <row r="5567" spans="2:2" x14ac:dyDescent="0.15">
      <c r="B5567" s="24"/>
    </row>
    <row r="5568" spans="2:2" x14ac:dyDescent="0.15">
      <c r="B5568" s="24"/>
    </row>
    <row r="5569" spans="2:2" x14ac:dyDescent="0.15">
      <c r="B5569" s="24"/>
    </row>
    <row r="5570" spans="2:2" x14ac:dyDescent="0.15">
      <c r="B5570" s="24"/>
    </row>
    <row r="5571" spans="2:2" x14ac:dyDescent="0.15">
      <c r="B5571" s="24"/>
    </row>
    <row r="5572" spans="2:2" x14ac:dyDescent="0.15">
      <c r="B5572" s="24"/>
    </row>
    <row r="5573" spans="2:2" x14ac:dyDescent="0.15">
      <c r="B5573" s="24"/>
    </row>
    <row r="5574" spans="2:2" x14ac:dyDescent="0.15">
      <c r="B5574" s="24"/>
    </row>
    <row r="5575" spans="2:2" x14ac:dyDescent="0.15">
      <c r="B5575" s="24"/>
    </row>
    <row r="5576" spans="2:2" x14ac:dyDescent="0.15">
      <c r="B5576" s="24"/>
    </row>
    <row r="5577" spans="2:2" x14ac:dyDescent="0.15">
      <c r="B5577" s="24"/>
    </row>
    <row r="5578" spans="2:2" x14ac:dyDescent="0.15">
      <c r="B5578" s="24"/>
    </row>
    <row r="5579" spans="2:2" x14ac:dyDescent="0.15">
      <c r="B5579" s="24"/>
    </row>
    <row r="5580" spans="2:2" x14ac:dyDescent="0.15">
      <c r="B5580" s="24"/>
    </row>
    <row r="5581" spans="2:2" x14ac:dyDescent="0.15">
      <c r="B5581" s="24"/>
    </row>
    <row r="5582" spans="2:2" x14ac:dyDescent="0.15">
      <c r="B5582" s="24"/>
    </row>
    <row r="5583" spans="2:2" x14ac:dyDescent="0.15">
      <c r="B5583" s="24"/>
    </row>
    <row r="5584" spans="2:2" x14ac:dyDescent="0.15">
      <c r="B5584" s="24"/>
    </row>
    <row r="5585" spans="2:2" x14ac:dyDescent="0.15">
      <c r="B5585" s="24"/>
    </row>
    <row r="5586" spans="2:2" x14ac:dyDescent="0.15">
      <c r="B5586" s="24"/>
    </row>
    <row r="5587" spans="2:2" x14ac:dyDescent="0.15">
      <c r="B5587" s="24"/>
    </row>
    <row r="5588" spans="2:2" x14ac:dyDescent="0.15">
      <c r="B5588" s="24"/>
    </row>
    <row r="5589" spans="2:2" x14ac:dyDescent="0.15">
      <c r="B5589" s="24"/>
    </row>
    <row r="5590" spans="2:2" x14ac:dyDescent="0.15">
      <c r="B5590" s="24"/>
    </row>
    <row r="5591" spans="2:2" x14ac:dyDescent="0.15">
      <c r="B5591" s="24"/>
    </row>
    <row r="5592" spans="2:2" x14ac:dyDescent="0.15">
      <c r="B5592" s="24"/>
    </row>
    <row r="5593" spans="2:2" x14ac:dyDescent="0.15">
      <c r="B5593" s="24"/>
    </row>
    <row r="5594" spans="2:2" x14ac:dyDescent="0.15">
      <c r="B5594" s="24"/>
    </row>
    <row r="5595" spans="2:2" x14ac:dyDescent="0.15">
      <c r="B5595" s="24"/>
    </row>
    <row r="5596" spans="2:2" x14ac:dyDescent="0.15">
      <c r="B5596" s="24"/>
    </row>
    <row r="5597" spans="2:2" x14ac:dyDescent="0.15">
      <c r="B5597" s="24"/>
    </row>
    <row r="5598" spans="2:2" x14ac:dyDescent="0.15">
      <c r="B5598" s="24"/>
    </row>
    <row r="5599" spans="2:2" x14ac:dyDescent="0.15">
      <c r="B5599" s="24"/>
    </row>
    <row r="5600" spans="2:2" x14ac:dyDescent="0.15">
      <c r="B5600" s="24"/>
    </row>
    <row r="5601" spans="2:2" x14ac:dyDescent="0.15">
      <c r="B5601" s="24"/>
    </row>
    <row r="5602" spans="2:2" x14ac:dyDescent="0.15">
      <c r="B5602" s="24"/>
    </row>
    <row r="5603" spans="2:2" x14ac:dyDescent="0.15">
      <c r="B5603" s="24"/>
    </row>
    <row r="5604" spans="2:2" x14ac:dyDescent="0.15">
      <c r="B5604" s="24"/>
    </row>
    <row r="5605" spans="2:2" x14ac:dyDescent="0.15">
      <c r="B5605" s="24"/>
    </row>
    <row r="5606" spans="2:2" x14ac:dyDescent="0.15">
      <c r="B5606" s="24"/>
    </row>
    <row r="5607" spans="2:2" x14ac:dyDescent="0.15">
      <c r="B5607" s="24"/>
    </row>
    <row r="5608" spans="2:2" x14ac:dyDescent="0.15">
      <c r="B5608" s="24"/>
    </row>
    <row r="5609" spans="2:2" x14ac:dyDescent="0.15">
      <c r="B5609" s="24"/>
    </row>
    <row r="5610" spans="2:2" x14ac:dyDescent="0.15">
      <c r="B5610" s="24"/>
    </row>
    <row r="5611" spans="2:2" x14ac:dyDescent="0.15">
      <c r="B5611" s="24"/>
    </row>
    <row r="5612" spans="2:2" x14ac:dyDescent="0.15">
      <c r="B5612" s="24"/>
    </row>
    <row r="5613" spans="2:2" x14ac:dyDescent="0.15">
      <c r="B5613" s="24"/>
    </row>
    <row r="5614" spans="2:2" x14ac:dyDescent="0.15">
      <c r="B5614" s="24"/>
    </row>
    <row r="5615" spans="2:2" x14ac:dyDescent="0.15">
      <c r="B5615" s="24"/>
    </row>
    <row r="5616" spans="2:2" x14ac:dyDescent="0.15">
      <c r="B5616" s="24"/>
    </row>
    <row r="5617" spans="2:2" x14ac:dyDescent="0.15">
      <c r="B5617" s="24"/>
    </row>
    <row r="5618" spans="2:2" x14ac:dyDescent="0.15">
      <c r="B5618" s="24"/>
    </row>
    <row r="5619" spans="2:2" x14ac:dyDescent="0.15">
      <c r="B5619" s="24"/>
    </row>
    <row r="5620" spans="2:2" x14ac:dyDescent="0.15">
      <c r="B5620" s="24"/>
    </row>
    <row r="5621" spans="2:2" x14ac:dyDescent="0.15">
      <c r="B5621" s="24"/>
    </row>
    <row r="5622" spans="2:2" x14ac:dyDescent="0.15">
      <c r="B5622" s="24"/>
    </row>
    <row r="5623" spans="2:2" x14ac:dyDescent="0.15">
      <c r="B5623" s="24"/>
    </row>
    <row r="5624" spans="2:2" x14ac:dyDescent="0.15">
      <c r="B5624" s="24"/>
    </row>
    <row r="5625" spans="2:2" x14ac:dyDescent="0.15">
      <c r="B5625" s="24"/>
    </row>
    <row r="5626" spans="2:2" x14ac:dyDescent="0.15">
      <c r="B5626" s="24"/>
    </row>
    <row r="5627" spans="2:2" x14ac:dyDescent="0.15">
      <c r="B5627" s="24"/>
    </row>
    <row r="5628" spans="2:2" x14ac:dyDescent="0.15">
      <c r="B5628" s="24"/>
    </row>
    <row r="5629" spans="2:2" x14ac:dyDescent="0.15">
      <c r="B5629" s="24"/>
    </row>
    <row r="5630" spans="2:2" x14ac:dyDescent="0.15">
      <c r="B5630" s="24"/>
    </row>
    <row r="5631" spans="2:2" x14ac:dyDescent="0.15">
      <c r="B5631" s="24"/>
    </row>
    <row r="5632" spans="2:2" x14ac:dyDescent="0.15">
      <c r="B5632" s="24"/>
    </row>
    <row r="5633" spans="2:2" x14ac:dyDescent="0.15">
      <c r="B5633" s="24"/>
    </row>
    <row r="5634" spans="2:2" x14ac:dyDescent="0.15">
      <c r="B5634" s="24"/>
    </row>
    <row r="5635" spans="2:2" x14ac:dyDescent="0.15">
      <c r="B5635" s="24"/>
    </row>
    <row r="5636" spans="2:2" x14ac:dyDescent="0.15">
      <c r="B5636" s="24"/>
    </row>
    <row r="5637" spans="2:2" x14ac:dyDescent="0.15">
      <c r="B5637" s="24"/>
    </row>
    <row r="5638" spans="2:2" x14ac:dyDescent="0.15">
      <c r="B5638" s="24"/>
    </row>
    <row r="5639" spans="2:2" x14ac:dyDescent="0.15">
      <c r="B5639" s="24"/>
    </row>
    <row r="5640" spans="2:2" x14ac:dyDescent="0.15">
      <c r="B5640" s="24"/>
    </row>
    <row r="5641" spans="2:2" x14ac:dyDescent="0.15">
      <c r="B5641" s="24"/>
    </row>
    <row r="5642" spans="2:2" x14ac:dyDescent="0.15">
      <c r="B5642" s="24"/>
    </row>
    <row r="5643" spans="2:2" x14ac:dyDescent="0.15">
      <c r="B5643" s="24"/>
    </row>
    <row r="5644" spans="2:2" x14ac:dyDescent="0.15">
      <c r="B5644" s="24"/>
    </row>
    <row r="5645" spans="2:2" x14ac:dyDescent="0.15">
      <c r="B5645" s="24"/>
    </row>
    <row r="5646" spans="2:2" x14ac:dyDescent="0.15">
      <c r="B5646" s="24"/>
    </row>
    <row r="5647" spans="2:2" x14ac:dyDescent="0.15">
      <c r="B5647" s="24"/>
    </row>
    <row r="5648" spans="2:2" x14ac:dyDescent="0.15">
      <c r="B5648" s="24"/>
    </row>
    <row r="5649" spans="2:2" x14ac:dyDescent="0.15">
      <c r="B5649" s="24"/>
    </row>
    <row r="5650" spans="2:2" x14ac:dyDescent="0.15">
      <c r="B5650" s="24"/>
    </row>
    <row r="5651" spans="2:2" x14ac:dyDescent="0.15">
      <c r="B5651" s="24"/>
    </row>
    <row r="5652" spans="2:2" x14ac:dyDescent="0.15">
      <c r="B5652" s="24"/>
    </row>
    <row r="5653" spans="2:2" x14ac:dyDescent="0.15">
      <c r="B5653" s="24"/>
    </row>
    <row r="5654" spans="2:2" x14ac:dyDescent="0.15">
      <c r="B5654" s="24"/>
    </row>
    <row r="5655" spans="2:2" x14ac:dyDescent="0.15">
      <c r="B5655" s="24"/>
    </row>
    <row r="5656" spans="2:2" x14ac:dyDescent="0.15">
      <c r="B5656" s="24"/>
    </row>
    <row r="5657" spans="2:2" x14ac:dyDescent="0.15">
      <c r="B5657" s="24"/>
    </row>
    <row r="5658" spans="2:2" x14ac:dyDescent="0.15">
      <c r="B5658" s="24"/>
    </row>
    <row r="5659" spans="2:2" x14ac:dyDescent="0.15">
      <c r="B5659" s="24"/>
    </row>
    <row r="5660" spans="2:2" x14ac:dyDescent="0.15">
      <c r="B5660" s="24"/>
    </row>
    <row r="5661" spans="2:2" x14ac:dyDescent="0.15">
      <c r="B5661" s="24"/>
    </row>
    <row r="5662" spans="2:2" x14ac:dyDescent="0.15">
      <c r="B5662" s="24"/>
    </row>
    <row r="5663" spans="2:2" x14ac:dyDescent="0.15">
      <c r="B5663" s="24"/>
    </row>
    <row r="5664" spans="2:2" x14ac:dyDescent="0.15">
      <c r="B5664" s="24"/>
    </row>
    <row r="5665" spans="2:2" x14ac:dyDescent="0.15">
      <c r="B5665" s="24"/>
    </row>
    <row r="5666" spans="2:2" x14ac:dyDescent="0.15">
      <c r="B5666" s="24"/>
    </row>
    <row r="5667" spans="2:2" x14ac:dyDescent="0.15">
      <c r="B5667" s="24"/>
    </row>
    <row r="5668" spans="2:2" x14ac:dyDescent="0.15">
      <c r="B5668" s="24"/>
    </row>
    <row r="5669" spans="2:2" x14ac:dyDescent="0.15">
      <c r="B5669" s="24"/>
    </row>
    <row r="5670" spans="2:2" x14ac:dyDescent="0.15">
      <c r="B5670" s="24"/>
    </row>
    <row r="5671" spans="2:2" x14ac:dyDescent="0.15">
      <c r="B5671" s="24"/>
    </row>
    <row r="5672" spans="2:2" x14ac:dyDescent="0.15">
      <c r="B5672" s="24"/>
    </row>
    <row r="5673" spans="2:2" x14ac:dyDescent="0.15">
      <c r="B5673" s="24"/>
    </row>
    <row r="5674" spans="2:2" x14ac:dyDescent="0.15">
      <c r="B5674" s="24"/>
    </row>
    <row r="5675" spans="2:2" x14ac:dyDescent="0.15">
      <c r="B5675" s="24"/>
    </row>
    <row r="5676" spans="2:2" x14ac:dyDescent="0.15">
      <c r="B5676" s="24"/>
    </row>
    <row r="5677" spans="2:2" x14ac:dyDescent="0.15">
      <c r="B5677" s="24"/>
    </row>
    <row r="5678" spans="2:2" x14ac:dyDescent="0.15">
      <c r="B5678" s="24"/>
    </row>
    <row r="5679" spans="2:2" x14ac:dyDescent="0.15">
      <c r="B5679" s="24"/>
    </row>
    <row r="5680" spans="2:2" x14ac:dyDescent="0.15">
      <c r="B5680" s="24"/>
    </row>
    <row r="5681" spans="2:2" x14ac:dyDescent="0.15">
      <c r="B5681" s="24"/>
    </row>
    <row r="5682" spans="2:2" x14ac:dyDescent="0.15">
      <c r="B5682" s="24"/>
    </row>
    <row r="5683" spans="2:2" x14ac:dyDescent="0.15">
      <c r="B5683" s="24"/>
    </row>
    <row r="5684" spans="2:2" x14ac:dyDescent="0.15">
      <c r="B5684" s="24"/>
    </row>
    <row r="5685" spans="2:2" x14ac:dyDescent="0.15">
      <c r="B5685" s="24"/>
    </row>
    <row r="5686" spans="2:2" x14ac:dyDescent="0.15">
      <c r="B5686" s="24"/>
    </row>
    <row r="5687" spans="2:2" x14ac:dyDescent="0.15">
      <c r="B5687" s="24"/>
    </row>
    <row r="5688" spans="2:2" x14ac:dyDescent="0.15">
      <c r="B5688" s="24"/>
    </row>
    <row r="5689" spans="2:2" x14ac:dyDescent="0.15">
      <c r="B5689" s="24"/>
    </row>
    <row r="5690" spans="2:2" x14ac:dyDescent="0.15">
      <c r="B5690" s="24"/>
    </row>
    <row r="5691" spans="2:2" x14ac:dyDescent="0.15">
      <c r="B5691" s="24"/>
    </row>
    <row r="5692" spans="2:2" x14ac:dyDescent="0.15">
      <c r="B5692" s="24"/>
    </row>
    <row r="5693" spans="2:2" x14ac:dyDescent="0.15">
      <c r="B5693" s="24"/>
    </row>
    <row r="5694" spans="2:2" x14ac:dyDescent="0.15">
      <c r="B5694" s="24"/>
    </row>
    <row r="5695" spans="2:2" x14ac:dyDescent="0.15">
      <c r="B5695" s="24"/>
    </row>
    <row r="5696" spans="2:2" x14ac:dyDescent="0.15">
      <c r="B5696" s="24"/>
    </row>
    <row r="5697" spans="2:2" x14ac:dyDescent="0.15">
      <c r="B5697" s="24"/>
    </row>
    <row r="5698" spans="2:2" x14ac:dyDescent="0.15">
      <c r="B5698" s="24"/>
    </row>
    <row r="5699" spans="2:2" x14ac:dyDescent="0.15">
      <c r="B5699" s="24"/>
    </row>
    <row r="5700" spans="2:2" x14ac:dyDescent="0.15">
      <c r="B5700" s="24"/>
    </row>
    <row r="5701" spans="2:2" x14ac:dyDescent="0.15">
      <c r="B5701" s="24"/>
    </row>
    <row r="5702" spans="2:2" x14ac:dyDescent="0.15">
      <c r="B5702" s="24"/>
    </row>
    <row r="5703" spans="2:2" x14ac:dyDescent="0.15">
      <c r="B5703" s="24"/>
    </row>
    <row r="5704" spans="2:2" x14ac:dyDescent="0.15">
      <c r="B5704" s="24"/>
    </row>
    <row r="5705" spans="2:2" x14ac:dyDescent="0.15">
      <c r="B5705" s="24"/>
    </row>
    <row r="5706" spans="2:2" x14ac:dyDescent="0.15">
      <c r="B5706" s="24"/>
    </row>
    <row r="5707" spans="2:2" x14ac:dyDescent="0.15">
      <c r="B5707" s="24"/>
    </row>
    <row r="5708" spans="2:2" x14ac:dyDescent="0.15">
      <c r="B5708" s="24"/>
    </row>
    <row r="5709" spans="2:2" x14ac:dyDescent="0.15">
      <c r="B5709" s="24"/>
    </row>
    <row r="5710" spans="2:2" x14ac:dyDescent="0.15">
      <c r="B5710" s="24"/>
    </row>
    <row r="5711" spans="2:2" x14ac:dyDescent="0.15">
      <c r="B5711" s="24"/>
    </row>
    <row r="5712" spans="2:2" x14ac:dyDescent="0.15">
      <c r="B5712" s="24"/>
    </row>
    <row r="5713" spans="2:2" x14ac:dyDescent="0.15">
      <c r="B5713" s="24"/>
    </row>
    <row r="5714" spans="2:2" x14ac:dyDescent="0.15">
      <c r="B5714" s="24"/>
    </row>
    <row r="5715" spans="2:2" x14ac:dyDescent="0.15">
      <c r="B5715" s="24"/>
    </row>
    <row r="5716" spans="2:2" x14ac:dyDescent="0.15">
      <c r="B5716" s="24"/>
    </row>
    <row r="5717" spans="2:2" x14ac:dyDescent="0.15">
      <c r="B5717" s="24"/>
    </row>
    <row r="5718" spans="2:2" x14ac:dyDescent="0.15">
      <c r="B5718" s="24"/>
    </row>
    <row r="5719" spans="2:2" x14ac:dyDescent="0.15">
      <c r="B5719" s="24"/>
    </row>
    <row r="5720" spans="2:2" x14ac:dyDescent="0.15">
      <c r="B5720" s="24"/>
    </row>
    <row r="5721" spans="2:2" x14ac:dyDescent="0.15">
      <c r="B5721" s="24"/>
    </row>
    <row r="5722" spans="2:2" x14ac:dyDescent="0.15">
      <c r="B5722" s="24"/>
    </row>
    <row r="5723" spans="2:2" x14ac:dyDescent="0.15">
      <c r="B5723" s="24"/>
    </row>
    <row r="5724" spans="2:2" x14ac:dyDescent="0.15">
      <c r="B5724" s="24"/>
    </row>
    <row r="5725" spans="2:2" x14ac:dyDescent="0.15">
      <c r="B5725" s="24"/>
    </row>
    <row r="5726" spans="2:2" x14ac:dyDescent="0.15">
      <c r="B5726" s="24"/>
    </row>
    <row r="5727" spans="2:2" x14ac:dyDescent="0.15">
      <c r="B5727" s="24"/>
    </row>
    <row r="5728" spans="2:2" x14ac:dyDescent="0.15">
      <c r="B5728" s="24"/>
    </row>
    <row r="5729" spans="2:2" x14ac:dyDescent="0.15">
      <c r="B5729" s="24"/>
    </row>
    <row r="5730" spans="2:2" x14ac:dyDescent="0.15">
      <c r="B5730" s="24"/>
    </row>
    <row r="5731" spans="2:2" x14ac:dyDescent="0.15">
      <c r="B5731" s="24"/>
    </row>
    <row r="5732" spans="2:2" x14ac:dyDescent="0.15">
      <c r="B5732" s="24"/>
    </row>
    <row r="5733" spans="2:2" x14ac:dyDescent="0.15">
      <c r="B5733" s="24"/>
    </row>
    <row r="5734" spans="2:2" x14ac:dyDescent="0.15">
      <c r="B5734" s="24"/>
    </row>
    <row r="5735" spans="2:2" x14ac:dyDescent="0.15">
      <c r="B5735" s="24"/>
    </row>
    <row r="5736" spans="2:2" x14ac:dyDescent="0.15">
      <c r="B5736" s="24"/>
    </row>
    <row r="5737" spans="2:2" x14ac:dyDescent="0.15">
      <c r="B5737" s="24"/>
    </row>
    <row r="5738" spans="2:2" x14ac:dyDescent="0.15">
      <c r="B5738" s="24"/>
    </row>
    <row r="5739" spans="2:2" x14ac:dyDescent="0.15">
      <c r="B5739" s="24"/>
    </row>
    <row r="5740" spans="2:2" x14ac:dyDescent="0.15">
      <c r="B5740" s="24"/>
    </row>
    <row r="5741" spans="2:2" x14ac:dyDescent="0.15">
      <c r="B5741" s="24"/>
    </row>
    <row r="5742" spans="2:2" x14ac:dyDescent="0.15">
      <c r="B5742" s="24"/>
    </row>
    <row r="5743" spans="2:2" x14ac:dyDescent="0.15">
      <c r="B5743" s="24"/>
    </row>
    <row r="5744" spans="2:2" x14ac:dyDescent="0.15">
      <c r="B5744" s="24"/>
    </row>
    <row r="5745" spans="2:2" x14ac:dyDescent="0.15">
      <c r="B5745" s="24"/>
    </row>
    <row r="5746" spans="2:2" x14ac:dyDescent="0.15">
      <c r="B5746" s="24"/>
    </row>
    <row r="5747" spans="2:2" x14ac:dyDescent="0.15">
      <c r="B5747" s="24"/>
    </row>
    <row r="5748" spans="2:2" x14ac:dyDescent="0.15">
      <c r="B5748" s="24"/>
    </row>
    <row r="5749" spans="2:2" x14ac:dyDescent="0.15">
      <c r="B5749" s="24"/>
    </row>
    <row r="5750" spans="2:2" x14ac:dyDescent="0.15">
      <c r="B5750" s="24"/>
    </row>
    <row r="5751" spans="2:2" x14ac:dyDescent="0.15">
      <c r="B5751" s="24"/>
    </row>
    <row r="5752" spans="2:2" x14ac:dyDescent="0.15">
      <c r="B5752" s="24"/>
    </row>
    <row r="5753" spans="2:2" x14ac:dyDescent="0.15">
      <c r="B5753" s="24"/>
    </row>
    <row r="5754" spans="2:2" x14ac:dyDescent="0.15">
      <c r="B5754" s="24"/>
    </row>
    <row r="5755" spans="2:2" x14ac:dyDescent="0.15">
      <c r="B5755" s="24"/>
    </row>
    <row r="5756" spans="2:2" x14ac:dyDescent="0.15">
      <c r="B5756" s="24"/>
    </row>
    <row r="5757" spans="2:2" x14ac:dyDescent="0.15">
      <c r="B5757" s="24"/>
    </row>
    <row r="5758" spans="2:2" x14ac:dyDescent="0.15">
      <c r="B5758" s="24"/>
    </row>
    <row r="5759" spans="2:2" x14ac:dyDescent="0.15">
      <c r="B5759" s="24"/>
    </row>
    <row r="5760" spans="2:2" x14ac:dyDescent="0.15">
      <c r="B5760" s="24"/>
    </row>
    <row r="5761" spans="2:2" x14ac:dyDescent="0.15">
      <c r="B5761" s="24"/>
    </row>
    <row r="5762" spans="2:2" x14ac:dyDescent="0.15">
      <c r="B5762" s="24"/>
    </row>
    <row r="5763" spans="2:2" x14ac:dyDescent="0.15">
      <c r="B5763" s="24"/>
    </row>
    <row r="5764" spans="2:2" x14ac:dyDescent="0.15">
      <c r="B5764" s="24"/>
    </row>
    <row r="5765" spans="2:2" x14ac:dyDescent="0.15">
      <c r="B5765" s="24"/>
    </row>
    <row r="5766" spans="2:2" x14ac:dyDescent="0.15">
      <c r="B5766" s="24"/>
    </row>
    <row r="5767" spans="2:2" x14ac:dyDescent="0.15">
      <c r="B5767" s="24"/>
    </row>
    <row r="5768" spans="2:2" x14ac:dyDescent="0.15">
      <c r="B5768" s="24"/>
    </row>
    <row r="5769" spans="2:2" x14ac:dyDescent="0.15">
      <c r="B5769" s="24"/>
    </row>
    <row r="5770" spans="2:2" x14ac:dyDescent="0.15">
      <c r="B5770" s="24"/>
    </row>
    <row r="5771" spans="2:2" x14ac:dyDescent="0.15">
      <c r="B5771" s="24"/>
    </row>
    <row r="5772" spans="2:2" x14ac:dyDescent="0.15">
      <c r="B5772" s="24"/>
    </row>
    <row r="5773" spans="2:2" x14ac:dyDescent="0.15">
      <c r="B5773" s="24"/>
    </row>
    <row r="5774" spans="2:2" x14ac:dyDescent="0.15">
      <c r="B5774" s="24"/>
    </row>
    <row r="5775" spans="2:2" x14ac:dyDescent="0.15">
      <c r="B5775" s="24"/>
    </row>
    <row r="5776" spans="2:2" x14ac:dyDescent="0.15">
      <c r="B5776" s="24"/>
    </row>
    <row r="5777" spans="2:2" x14ac:dyDescent="0.15">
      <c r="B5777" s="24"/>
    </row>
    <row r="5778" spans="2:2" x14ac:dyDescent="0.15">
      <c r="B5778" s="24"/>
    </row>
    <row r="5779" spans="2:2" x14ac:dyDescent="0.15">
      <c r="B5779" s="24"/>
    </row>
    <row r="5780" spans="2:2" x14ac:dyDescent="0.15">
      <c r="B5780" s="24"/>
    </row>
    <row r="5781" spans="2:2" x14ac:dyDescent="0.15">
      <c r="B5781" s="24"/>
    </row>
    <row r="5782" spans="2:2" x14ac:dyDescent="0.15">
      <c r="B5782" s="24"/>
    </row>
    <row r="5783" spans="2:2" x14ac:dyDescent="0.15">
      <c r="B5783" s="24"/>
    </row>
    <row r="5784" spans="2:2" x14ac:dyDescent="0.15">
      <c r="B5784" s="24"/>
    </row>
    <row r="5785" spans="2:2" x14ac:dyDescent="0.15">
      <c r="B5785" s="24"/>
    </row>
    <row r="5786" spans="2:2" x14ac:dyDescent="0.15">
      <c r="B5786" s="24"/>
    </row>
    <row r="5787" spans="2:2" x14ac:dyDescent="0.15">
      <c r="B5787" s="24"/>
    </row>
    <row r="5788" spans="2:2" x14ac:dyDescent="0.15">
      <c r="B5788" s="24"/>
    </row>
    <row r="5789" spans="2:2" x14ac:dyDescent="0.15">
      <c r="B5789" s="24"/>
    </row>
    <row r="5790" spans="2:2" x14ac:dyDescent="0.15">
      <c r="B5790" s="24"/>
    </row>
    <row r="5791" spans="2:2" x14ac:dyDescent="0.15">
      <c r="B5791" s="24"/>
    </row>
    <row r="5792" spans="2:2" x14ac:dyDescent="0.15">
      <c r="B5792" s="24"/>
    </row>
    <row r="5793" spans="2:2" x14ac:dyDescent="0.15">
      <c r="B5793" s="24"/>
    </row>
    <row r="5794" spans="2:2" x14ac:dyDescent="0.15">
      <c r="B5794" s="24"/>
    </row>
    <row r="5795" spans="2:2" x14ac:dyDescent="0.15">
      <c r="B5795" s="24"/>
    </row>
    <row r="5796" spans="2:2" x14ac:dyDescent="0.15">
      <c r="B5796" s="24"/>
    </row>
    <row r="5797" spans="2:2" x14ac:dyDescent="0.15">
      <c r="B5797" s="24"/>
    </row>
    <row r="5798" spans="2:2" x14ac:dyDescent="0.15">
      <c r="B5798" s="24"/>
    </row>
    <row r="5799" spans="2:2" x14ac:dyDescent="0.15">
      <c r="B5799" s="24"/>
    </row>
    <row r="5800" spans="2:2" x14ac:dyDescent="0.15">
      <c r="B5800" s="24"/>
    </row>
    <row r="5801" spans="2:2" x14ac:dyDescent="0.15">
      <c r="B5801" s="24"/>
    </row>
    <row r="5802" spans="2:2" x14ac:dyDescent="0.15">
      <c r="B5802" s="24"/>
    </row>
    <row r="5803" spans="2:2" x14ac:dyDescent="0.15">
      <c r="B5803" s="24"/>
    </row>
    <row r="5804" spans="2:2" x14ac:dyDescent="0.15">
      <c r="B5804" s="24"/>
    </row>
    <row r="5805" spans="2:2" x14ac:dyDescent="0.15">
      <c r="B5805" s="24"/>
    </row>
    <row r="5806" spans="2:2" x14ac:dyDescent="0.15">
      <c r="B5806" s="24"/>
    </row>
    <row r="5807" spans="2:2" x14ac:dyDescent="0.15">
      <c r="B5807" s="24"/>
    </row>
    <row r="5808" spans="2:2" x14ac:dyDescent="0.15">
      <c r="B5808" s="24"/>
    </row>
    <row r="5809" spans="2:2" x14ac:dyDescent="0.15">
      <c r="B5809" s="24"/>
    </row>
    <row r="5810" spans="2:2" x14ac:dyDescent="0.15">
      <c r="B5810" s="24"/>
    </row>
    <row r="5811" spans="2:2" x14ac:dyDescent="0.15">
      <c r="B5811" s="24"/>
    </row>
    <row r="5812" spans="2:2" x14ac:dyDescent="0.15">
      <c r="B5812" s="24"/>
    </row>
    <row r="5813" spans="2:2" x14ac:dyDescent="0.15">
      <c r="B5813" s="24"/>
    </row>
    <row r="5814" spans="2:2" x14ac:dyDescent="0.15">
      <c r="B5814" s="24"/>
    </row>
    <row r="5815" spans="2:2" x14ac:dyDescent="0.15">
      <c r="B5815" s="24"/>
    </row>
    <row r="5816" spans="2:2" x14ac:dyDescent="0.15">
      <c r="B5816" s="24"/>
    </row>
    <row r="5817" spans="2:2" x14ac:dyDescent="0.15">
      <c r="B5817" s="24"/>
    </row>
    <row r="5818" spans="2:2" x14ac:dyDescent="0.15">
      <c r="B5818" s="24"/>
    </row>
    <row r="5819" spans="2:2" x14ac:dyDescent="0.15">
      <c r="B5819" s="24"/>
    </row>
    <row r="5820" spans="2:2" x14ac:dyDescent="0.15">
      <c r="B5820" s="24"/>
    </row>
    <row r="5821" spans="2:2" x14ac:dyDescent="0.15">
      <c r="B5821" s="24"/>
    </row>
    <row r="5822" spans="2:2" x14ac:dyDescent="0.15">
      <c r="B5822" s="24"/>
    </row>
    <row r="5823" spans="2:2" x14ac:dyDescent="0.15">
      <c r="B5823" s="24"/>
    </row>
    <row r="5824" spans="2:2" x14ac:dyDescent="0.15">
      <c r="B5824" s="24"/>
    </row>
    <row r="5825" spans="2:2" x14ac:dyDescent="0.15">
      <c r="B5825" s="24"/>
    </row>
    <row r="5826" spans="2:2" x14ac:dyDescent="0.15">
      <c r="B5826" s="24"/>
    </row>
    <row r="5827" spans="2:2" x14ac:dyDescent="0.15">
      <c r="B5827" s="24"/>
    </row>
    <row r="5828" spans="2:2" x14ac:dyDescent="0.15">
      <c r="B5828" s="24"/>
    </row>
    <row r="5829" spans="2:2" x14ac:dyDescent="0.15">
      <c r="B5829" s="24"/>
    </row>
    <row r="5830" spans="2:2" x14ac:dyDescent="0.15">
      <c r="B5830" s="24"/>
    </row>
    <row r="5831" spans="2:2" x14ac:dyDescent="0.15">
      <c r="B5831" s="24"/>
    </row>
    <row r="5832" spans="2:2" x14ac:dyDescent="0.15">
      <c r="B5832" s="24"/>
    </row>
    <row r="5833" spans="2:2" x14ac:dyDescent="0.15">
      <c r="B5833" s="24"/>
    </row>
    <row r="5834" spans="2:2" x14ac:dyDescent="0.15">
      <c r="B5834" s="24"/>
    </row>
    <row r="5835" spans="2:2" x14ac:dyDescent="0.15">
      <c r="B5835" s="24"/>
    </row>
    <row r="5836" spans="2:2" x14ac:dyDescent="0.15">
      <c r="B5836" s="24"/>
    </row>
    <row r="5837" spans="2:2" x14ac:dyDescent="0.15">
      <c r="B5837" s="24"/>
    </row>
    <row r="5838" spans="2:2" x14ac:dyDescent="0.15">
      <c r="B5838" s="24"/>
    </row>
    <row r="5839" spans="2:2" x14ac:dyDescent="0.15">
      <c r="B5839" s="24"/>
    </row>
    <row r="5840" spans="2:2" x14ac:dyDescent="0.15">
      <c r="B5840" s="24"/>
    </row>
    <row r="5841" spans="2:2" x14ac:dyDescent="0.15">
      <c r="B5841" s="24"/>
    </row>
    <row r="5842" spans="2:2" x14ac:dyDescent="0.15">
      <c r="B5842" s="24"/>
    </row>
    <row r="5843" spans="2:2" x14ac:dyDescent="0.15">
      <c r="B5843" s="24"/>
    </row>
    <row r="5844" spans="2:2" x14ac:dyDescent="0.15">
      <c r="B5844" s="24"/>
    </row>
    <row r="5845" spans="2:2" x14ac:dyDescent="0.15">
      <c r="B5845" s="24"/>
    </row>
    <row r="5846" spans="2:2" x14ac:dyDescent="0.15">
      <c r="B5846" s="24"/>
    </row>
    <row r="5847" spans="2:2" x14ac:dyDescent="0.15">
      <c r="B5847" s="24"/>
    </row>
    <row r="5848" spans="2:2" x14ac:dyDescent="0.15">
      <c r="B5848" s="24"/>
    </row>
    <row r="5849" spans="2:2" x14ac:dyDescent="0.15">
      <c r="B5849" s="24"/>
    </row>
    <row r="5850" spans="2:2" x14ac:dyDescent="0.15">
      <c r="B5850" s="24"/>
    </row>
    <row r="5851" spans="2:2" x14ac:dyDescent="0.15">
      <c r="B5851" s="24"/>
    </row>
    <row r="5852" spans="2:2" x14ac:dyDescent="0.15">
      <c r="B5852" s="24"/>
    </row>
    <row r="5853" spans="2:2" x14ac:dyDescent="0.15">
      <c r="B5853" s="24"/>
    </row>
    <row r="5854" spans="2:2" x14ac:dyDescent="0.15">
      <c r="B5854" s="24"/>
    </row>
    <row r="5855" spans="2:2" x14ac:dyDescent="0.15">
      <c r="B5855" s="24"/>
    </row>
    <row r="5856" spans="2:2" x14ac:dyDescent="0.15">
      <c r="B5856" s="24"/>
    </row>
    <row r="5857" spans="2:2" x14ac:dyDescent="0.15">
      <c r="B5857" s="24"/>
    </row>
    <row r="5858" spans="2:2" x14ac:dyDescent="0.15">
      <c r="B5858" s="24"/>
    </row>
    <row r="5859" spans="2:2" x14ac:dyDescent="0.15">
      <c r="B5859" s="24"/>
    </row>
    <row r="5860" spans="2:2" x14ac:dyDescent="0.15">
      <c r="B5860" s="24"/>
    </row>
    <row r="5861" spans="2:2" x14ac:dyDescent="0.15">
      <c r="B5861" s="24"/>
    </row>
    <row r="5862" spans="2:2" x14ac:dyDescent="0.15">
      <c r="B5862" s="24"/>
    </row>
    <row r="5863" spans="2:2" x14ac:dyDescent="0.15">
      <c r="B5863" s="24"/>
    </row>
    <row r="5864" spans="2:2" x14ac:dyDescent="0.15">
      <c r="B5864" s="24"/>
    </row>
    <row r="5865" spans="2:2" x14ac:dyDescent="0.15">
      <c r="B5865" s="24"/>
    </row>
    <row r="5866" spans="2:2" x14ac:dyDescent="0.15">
      <c r="B5866" s="24"/>
    </row>
    <row r="5867" spans="2:2" x14ac:dyDescent="0.15">
      <c r="B5867" s="24"/>
    </row>
    <row r="5868" spans="2:2" x14ac:dyDescent="0.15">
      <c r="B5868" s="24"/>
    </row>
    <row r="5869" spans="2:2" x14ac:dyDescent="0.15">
      <c r="B5869" s="24"/>
    </row>
    <row r="5870" spans="2:2" x14ac:dyDescent="0.15">
      <c r="B5870" s="24"/>
    </row>
    <row r="5871" spans="2:2" x14ac:dyDescent="0.15">
      <c r="B5871" s="24"/>
    </row>
    <row r="5872" spans="2:2" x14ac:dyDescent="0.15">
      <c r="B5872" s="24"/>
    </row>
    <row r="5873" spans="2:2" x14ac:dyDescent="0.15">
      <c r="B5873" s="24"/>
    </row>
    <row r="5874" spans="2:2" x14ac:dyDescent="0.15">
      <c r="B5874" s="24"/>
    </row>
    <row r="5875" spans="2:2" x14ac:dyDescent="0.15">
      <c r="B5875" s="24"/>
    </row>
    <row r="5876" spans="2:2" x14ac:dyDescent="0.15">
      <c r="B5876" s="24"/>
    </row>
    <row r="5877" spans="2:2" x14ac:dyDescent="0.15">
      <c r="B5877" s="24"/>
    </row>
    <row r="5878" spans="2:2" x14ac:dyDescent="0.15">
      <c r="B5878" s="24"/>
    </row>
    <row r="5879" spans="2:2" x14ac:dyDescent="0.15">
      <c r="B5879" s="24"/>
    </row>
    <row r="5880" spans="2:2" x14ac:dyDescent="0.15">
      <c r="B5880" s="24"/>
    </row>
    <row r="5881" spans="2:2" x14ac:dyDescent="0.15">
      <c r="B5881" s="24"/>
    </row>
    <row r="5882" spans="2:2" x14ac:dyDescent="0.15">
      <c r="B5882" s="24"/>
    </row>
    <row r="5883" spans="2:2" x14ac:dyDescent="0.15">
      <c r="B5883" s="24"/>
    </row>
    <row r="5884" spans="2:2" x14ac:dyDescent="0.15">
      <c r="B5884" s="24"/>
    </row>
    <row r="5885" spans="2:2" x14ac:dyDescent="0.15">
      <c r="B5885" s="24"/>
    </row>
    <row r="5886" spans="2:2" x14ac:dyDescent="0.15">
      <c r="B5886" s="24"/>
    </row>
    <row r="5887" spans="2:2" x14ac:dyDescent="0.15">
      <c r="B5887" s="24"/>
    </row>
    <row r="5888" spans="2:2" x14ac:dyDescent="0.15">
      <c r="B5888" s="24"/>
    </row>
    <row r="5889" spans="2:2" x14ac:dyDescent="0.15">
      <c r="B5889" s="24"/>
    </row>
    <row r="5890" spans="2:2" x14ac:dyDescent="0.15">
      <c r="B5890" s="24"/>
    </row>
    <row r="5891" spans="2:2" x14ac:dyDescent="0.15">
      <c r="B5891" s="24"/>
    </row>
    <row r="5892" spans="2:2" x14ac:dyDescent="0.15">
      <c r="B5892" s="24"/>
    </row>
    <row r="5893" spans="2:2" x14ac:dyDescent="0.15">
      <c r="B5893" s="24"/>
    </row>
    <row r="5894" spans="2:2" x14ac:dyDescent="0.15">
      <c r="B5894" s="24"/>
    </row>
    <row r="5895" spans="2:2" x14ac:dyDescent="0.15">
      <c r="B5895" s="24"/>
    </row>
    <row r="5896" spans="2:2" x14ac:dyDescent="0.15">
      <c r="B5896" s="24"/>
    </row>
    <row r="5897" spans="2:2" x14ac:dyDescent="0.15">
      <c r="B5897" s="24"/>
    </row>
    <row r="5898" spans="2:2" x14ac:dyDescent="0.15">
      <c r="B5898" s="24"/>
    </row>
    <row r="5899" spans="2:2" x14ac:dyDescent="0.15">
      <c r="B5899" s="24"/>
    </row>
    <row r="5900" spans="2:2" x14ac:dyDescent="0.15">
      <c r="B5900" s="24"/>
    </row>
    <row r="5901" spans="2:2" x14ac:dyDescent="0.15">
      <c r="B5901" s="24"/>
    </row>
    <row r="5902" spans="2:2" x14ac:dyDescent="0.15">
      <c r="B5902" s="24"/>
    </row>
    <row r="5903" spans="2:2" x14ac:dyDescent="0.15">
      <c r="B5903" s="24"/>
    </row>
    <row r="5904" spans="2:2" x14ac:dyDescent="0.15">
      <c r="B5904" s="24"/>
    </row>
    <row r="5905" spans="2:2" x14ac:dyDescent="0.15">
      <c r="B5905" s="24"/>
    </row>
    <row r="5906" spans="2:2" x14ac:dyDescent="0.15">
      <c r="B5906" s="24"/>
    </row>
    <row r="5907" spans="2:2" x14ac:dyDescent="0.15">
      <c r="B5907" s="24"/>
    </row>
    <row r="5908" spans="2:2" x14ac:dyDescent="0.15">
      <c r="B5908" s="24"/>
    </row>
    <row r="5909" spans="2:2" x14ac:dyDescent="0.15">
      <c r="B5909" s="24"/>
    </row>
    <row r="5910" spans="2:2" x14ac:dyDescent="0.15">
      <c r="B5910" s="24"/>
    </row>
    <row r="5911" spans="2:2" x14ac:dyDescent="0.15">
      <c r="B5911" s="24"/>
    </row>
    <row r="5912" spans="2:2" x14ac:dyDescent="0.15">
      <c r="B5912" s="24"/>
    </row>
    <row r="5913" spans="2:2" x14ac:dyDescent="0.15">
      <c r="B5913" s="24"/>
    </row>
    <row r="5914" spans="2:2" x14ac:dyDescent="0.15">
      <c r="B5914" s="24"/>
    </row>
    <row r="5915" spans="2:2" x14ac:dyDescent="0.15">
      <c r="B5915" s="24"/>
    </row>
    <row r="5916" spans="2:2" x14ac:dyDescent="0.15">
      <c r="B5916" s="24"/>
    </row>
    <row r="5917" spans="2:2" x14ac:dyDescent="0.15">
      <c r="B5917" s="24"/>
    </row>
    <row r="5918" spans="2:2" x14ac:dyDescent="0.15">
      <c r="B5918" s="24"/>
    </row>
    <row r="5919" spans="2:2" x14ac:dyDescent="0.15">
      <c r="B5919" s="24"/>
    </row>
    <row r="5920" spans="2:2" x14ac:dyDescent="0.15">
      <c r="B5920" s="24"/>
    </row>
    <row r="5921" spans="2:2" x14ac:dyDescent="0.15">
      <c r="B5921" s="24"/>
    </row>
    <row r="5922" spans="2:2" x14ac:dyDescent="0.15">
      <c r="B5922" s="24"/>
    </row>
    <row r="5923" spans="2:2" x14ac:dyDescent="0.15">
      <c r="B5923" s="24"/>
    </row>
    <row r="5924" spans="2:2" x14ac:dyDescent="0.15">
      <c r="B5924" s="24"/>
    </row>
    <row r="5925" spans="2:2" x14ac:dyDescent="0.15">
      <c r="B5925" s="24"/>
    </row>
    <row r="5926" spans="2:2" x14ac:dyDescent="0.15">
      <c r="B5926" s="24"/>
    </row>
    <row r="5927" spans="2:2" x14ac:dyDescent="0.15">
      <c r="B5927" s="24"/>
    </row>
    <row r="5928" spans="2:2" x14ac:dyDescent="0.15">
      <c r="B5928" s="24"/>
    </row>
    <row r="5929" spans="2:2" x14ac:dyDescent="0.15">
      <c r="B5929" s="24"/>
    </row>
    <row r="5930" spans="2:2" x14ac:dyDescent="0.15">
      <c r="B5930" s="24"/>
    </row>
    <row r="5931" spans="2:2" x14ac:dyDescent="0.15">
      <c r="B5931" s="24"/>
    </row>
    <row r="5932" spans="2:2" x14ac:dyDescent="0.15">
      <c r="B5932" s="24"/>
    </row>
    <row r="5933" spans="2:2" x14ac:dyDescent="0.15">
      <c r="B5933" s="24"/>
    </row>
    <row r="5934" spans="2:2" x14ac:dyDescent="0.15">
      <c r="B5934" s="24"/>
    </row>
    <row r="5935" spans="2:2" x14ac:dyDescent="0.15">
      <c r="B5935" s="24"/>
    </row>
    <row r="5936" spans="2:2" x14ac:dyDescent="0.15">
      <c r="B5936" s="24"/>
    </row>
    <row r="5937" spans="2:2" x14ac:dyDescent="0.15">
      <c r="B5937" s="24"/>
    </row>
    <row r="5938" spans="2:2" x14ac:dyDescent="0.15">
      <c r="B5938" s="24"/>
    </row>
    <row r="5939" spans="2:2" x14ac:dyDescent="0.15">
      <c r="B5939" s="24"/>
    </row>
    <row r="5940" spans="2:2" x14ac:dyDescent="0.15">
      <c r="B5940" s="24"/>
    </row>
    <row r="5941" spans="2:2" x14ac:dyDescent="0.15">
      <c r="B5941" s="24"/>
    </row>
    <row r="5942" spans="2:2" x14ac:dyDescent="0.15">
      <c r="B5942" s="24"/>
    </row>
    <row r="5943" spans="2:2" x14ac:dyDescent="0.15">
      <c r="B5943" s="24"/>
    </row>
    <row r="5944" spans="2:2" x14ac:dyDescent="0.15">
      <c r="B5944" s="24"/>
    </row>
    <row r="5945" spans="2:2" x14ac:dyDescent="0.15">
      <c r="B5945" s="24"/>
    </row>
    <row r="5946" spans="2:2" x14ac:dyDescent="0.15">
      <c r="B5946" s="24"/>
    </row>
    <row r="5947" spans="2:2" x14ac:dyDescent="0.15">
      <c r="B5947" s="24"/>
    </row>
    <row r="5948" spans="2:2" x14ac:dyDescent="0.15">
      <c r="B5948" s="24"/>
    </row>
    <row r="5949" spans="2:2" x14ac:dyDescent="0.15">
      <c r="B5949" s="24"/>
    </row>
    <row r="5950" spans="2:2" x14ac:dyDescent="0.15">
      <c r="B5950" s="24"/>
    </row>
    <row r="5951" spans="2:2" x14ac:dyDescent="0.15">
      <c r="B5951" s="24"/>
    </row>
    <row r="5952" spans="2:2" x14ac:dyDescent="0.15">
      <c r="B5952" s="24"/>
    </row>
    <row r="5953" spans="2:2" x14ac:dyDescent="0.15">
      <c r="B5953" s="24"/>
    </row>
    <row r="5954" spans="2:2" x14ac:dyDescent="0.15">
      <c r="B5954" s="24"/>
    </row>
    <row r="5955" spans="2:2" x14ac:dyDescent="0.15">
      <c r="B5955" s="24"/>
    </row>
    <row r="5956" spans="2:2" x14ac:dyDescent="0.15">
      <c r="B5956" s="24"/>
    </row>
    <row r="5957" spans="2:2" x14ac:dyDescent="0.15">
      <c r="B5957" s="24"/>
    </row>
    <row r="5958" spans="2:2" x14ac:dyDescent="0.15">
      <c r="B5958" s="24"/>
    </row>
    <row r="5959" spans="2:2" x14ac:dyDescent="0.15">
      <c r="B5959" s="24"/>
    </row>
    <row r="5960" spans="2:2" x14ac:dyDescent="0.15">
      <c r="B5960" s="24"/>
    </row>
    <row r="5961" spans="2:2" x14ac:dyDescent="0.15">
      <c r="B5961" s="24"/>
    </row>
    <row r="5962" spans="2:2" x14ac:dyDescent="0.15">
      <c r="B5962" s="24"/>
    </row>
    <row r="5963" spans="2:2" x14ac:dyDescent="0.15">
      <c r="B5963" s="24"/>
    </row>
    <row r="5964" spans="2:2" x14ac:dyDescent="0.15">
      <c r="B5964" s="24"/>
    </row>
    <row r="5965" spans="2:2" x14ac:dyDescent="0.15">
      <c r="B5965" s="24"/>
    </row>
    <row r="5966" spans="2:2" x14ac:dyDescent="0.15">
      <c r="B5966" s="24"/>
    </row>
    <row r="5967" spans="2:2" x14ac:dyDescent="0.15">
      <c r="B5967" s="24"/>
    </row>
    <row r="5968" spans="2:2" x14ac:dyDescent="0.15">
      <c r="B5968" s="24"/>
    </row>
    <row r="5969" spans="2:2" x14ac:dyDescent="0.15">
      <c r="B5969" s="24"/>
    </row>
    <row r="5970" spans="2:2" x14ac:dyDescent="0.15">
      <c r="B5970" s="24"/>
    </row>
    <row r="5971" spans="2:2" x14ac:dyDescent="0.15">
      <c r="B5971" s="24"/>
    </row>
    <row r="5972" spans="2:2" x14ac:dyDescent="0.15">
      <c r="B5972" s="24"/>
    </row>
    <row r="5973" spans="2:2" x14ac:dyDescent="0.15">
      <c r="B5973" s="24"/>
    </row>
    <row r="5974" spans="2:2" x14ac:dyDescent="0.15">
      <c r="B5974" s="24"/>
    </row>
    <row r="5975" spans="2:2" x14ac:dyDescent="0.15">
      <c r="B5975" s="24"/>
    </row>
    <row r="5976" spans="2:2" x14ac:dyDescent="0.15">
      <c r="B5976" s="24"/>
    </row>
    <row r="5977" spans="2:2" x14ac:dyDescent="0.15">
      <c r="B5977" s="24"/>
    </row>
    <row r="5978" spans="2:2" x14ac:dyDescent="0.15">
      <c r="B5978" s="24"/>
    </row>
    <row r="5979" spans="2:2" x14ac:dyDescent="0.15">
      <c r="B5979" s="24"/>
    </row>
    <row r="5980" spans="2:2" x14ac:dyDescent="0.15">
      <c r="B5980" s="24"/>
    </row>
    <row r="5981" spans="2:2" x14ac:dyDescent="0.15">
      <c r="B5981" s="24"/>
    </row>
    <row r="5982" spans="2:2" x14ac:dyDescent="0.15">
      <c r="B5982" s="24"/>
    </row>
    <row r="5983" spans="2:2" x14ac:dyDescent="0.15">
      <c r="B5983" s="24"/>
    </row>
    <row r="5984" spans="2:2" x14ac:dyDescent="0.15">
      <c r="B5984" s="24"/>
    </row>
    <row r="5985" spans="2:2" x14ac:dyDescent="0.15">
      <c r="B5985" s="24"/>
    </row>
    <row r="5986" spans="2:2" x14ac:dyDescent="0.15">
      <c r="B5986" s="24"/>
    </row>
    <row r="5987" spans="2:2" x14ac:dyDescent="0.15">
      <c r="B5987" s="24"/>
    </row>
    <row r="5988" spans="2:2" x14ac:dyDescent="0.15">
      <c r="B5988" s="24"/>
    </row>
    <row r="5989" spans="2:2" x14ac:dyDescent="0.15">
      <c r="B5989" s="24"/>
    </row>
    <row r="5990" spans="2:2" x14ac:dyDescent="0.15">
      <c r="B5990" s="24"/>
    </row>
    <row r="5991" spans="2:2" x14ac:dyDescent="0.15">
      <c r="B5991" s="24"/>
    </row>
    <row r="5992" spans="2:2" x14ac:dyDescent="0.15">
      <c r="B5992" s="24"/>
    </row>
    <row r="5993" spans="2:2" x14ac:dyDescent="0.15">
      <c r="B5993" s="24"/>
    </row>
    <row r="5994" spans="2:2" x14ac:dyDescent="0.15">
      <c r="B5994" s="24"/>
    </row>
    <row r="5995" spans="2:2" x14ac:dyDescent="0.15">
      <c r="B5995" s="24"/>
    </row>
    <row r="5996" spans="2:2" x14ac:dyDescent="0.15">
      <c r="B5996" s="24"/>
    </row>
    <row r="5997" spans="2:2" x14ac:dyDescent="0.15">
      <c r="B5997" s="24"/>
    </row>
    <row r="5998" spans="2:2" x14ac:dyDescent="0.15">
      <c r="B5998" s="24"/>
    </row>
    <row r="5999" spans="2:2" x14ac:dyDescent="0.15">
      <c r="B5999" s="24"/>
    </row>
    <row r="6000" spans="2:2" x14ac:dyDescent="0.15">
      <c r="B6000" s="24"/>
    </row>
    <row r="6001" spans="2:2" x14ac:dyDescent="0.15">
      <c r="B6001" s="24"/>
    </row>
    <row r="6002" spans="2:2" x14ac:dyDescent="0.15">
      <c r="B6002" s="24"/>
    </row>
    <row r="6003" spans="2:2" x14ac:dyDescent="0.15">
      <c r="B6003" s="24"/>
    </row>
    <row r="6004" spans="2:2" x14ac:dyDescent="0.15">
      <c r="B6004" s="24"/>
    </row>
    <row r="6005" spans="2:2" x14ac:dyDescent="0.15">
      <c r="B6005" s="24"/>
    </row>
    <row r="6006" spans="2:2" x14ac:dyDescent="0.15">
      <c r="B6006" s="24"/>
    </row>
    <row r="6007" spans="2:2" x14ac:dyDescent="0.15">
      <c r="B6007" s="24"/>
    </row>
    <row r="6008" spans="2:2" x14ac:dyDescent="0.15">
      <c r="B6008" s="24"/>
    </row>
    <row r="6009" spans="2:2" x14ac:dyDescent="0.15">
      <c r="B6009" s="24"/>
    </row>
    <row r="6010" spans="2:2" x14ac:dyDescent="0.15">
      <c r="B6010" s="24"/>
    </row>
    <row r="6011" spans="2:2" x14ac:dyDescent="0.15">
      <c r="B6011" s="24"/>
    </row>
    <row r="6012" spans="2:2" x14ac:dyDescent="0.15">
      <c r="B6012" s="24"/>
    </row>
    <row r="6013" spans="2:2" x14ac:dyDescent="0.15">
      <c r="B6013" s="24"/>
    </row>
    <row r="6014" spans="2:2" x14ac:dyDescent="0.15">
      <c r="B6014" s="24"/>
    </row>
    <row r="6015" spans="2:2" x14ac:dyDescent="0.15">
      <c r="B6015" s="24"/>
    </row>
    <row r="6016" spans="2:2" x14ac:dyDescent="0.15">
      <c r="B6016" s="24"/>
    </row>
    <row r="6017" spans="2:2" x14ac:dyDescent="0.15">
      <c r="B6017" s="24"/>
    </row>
    <row r="6018" spans="2:2" x14ac:dyDescent="0.15">
      <c r="B6018" s="24"/>
    </row>
    <row r="6019" spans="2:2" x14ac:dyDescent="0.15">
      <c r="B6019" s="24"/>
    </row>
    <row r="6020" spans="2:2" x14ac:dyDescent="0.15">
      <c r="B6020" s="24"/>
    </row>
    <row r="6021" spans="2:2" x14ac:dyDescent="0.15">
      <c r="B6021" s="24"/>
    </row>
    <row r="6022" spans="2:2" x14ac:dyDescent="0.15">
      <c r="B6022" s="24"/>
    </row>
    <row r="6023" spans="2:2" x14ac:dyDescent="0.15">
      <c r="B6023" s="24"/>
    </row>
    <row r="6024" spans="2:2" x14ac:dyDescent="0.15">
      <c r="B6024" s="24"/>
    </row>
    <row r="6025" spans="2:2" x14ac:dyDescent="0.15">
      <c r="B6025" s="24"/>
    </row>
    <row r="6026" spans="2:2" x14ac:dyDescent="0.15">
      <c r="B6026" s="24"/>
    </row>
    <row r="6027" spans="2:2" x14ac:dyDescent="0.15">
      <c r="B6027" s="24"/>
    </row>
    <row r="6028" spans="2:2" x14ac:dyDescent="0.15">
      <c r="B6028" s="24"/>
    </row>
    <row r="6029" spans="2:2" x14ac:dyDescent="0.15">
      <c r="B6029" s="24"/>
    </row>
    <row r="6030" spans="2:2" x14ac:dyDescent="0.15">
      <c r="B6030" s="24"/>
    </row>
    <row r="6031" spans="2:2" x14ac:dyDescent="0.15">
      <c r="B6031" s="24"/>
    </row>
    <row r="6032" spans="2:2" x14ac:dyDescent="0.15">
      <c r="B6032" s="24"/>
    </row>
    <row r="6033" spans="2:2" x14ac:dyDescent="0.15">
      <c r="B6033" s="24"/>
    </row>
    <row r="6034" spans="2:2" x14ac:dyDescent="0.15">
      <c r="B6034" s="24"/>
    </row>
    <row r="6035" spans="2:2" x14ac:dyDescent="0.15">
      <c r="B6035" s="24"/>
    </row>
    <row r="6036" spans="2:2" x14ac:dyDescent="0.15">
      <c r="B6036" s="24"/>
    </row>
    <row r="6037" spans="2:2" x14ac:dyDescent="0.15">
      <c r="B6037" s="24"/>
    </row>
    <row r="6038" spans="2:2" x14ac:dyDescent="0.15">
      <c r="B6038" s="24"/>
    </row>
    <row r="6039" spans="2:2" x14ac:dyDescent="0.15">
      <c r="B6039" s="24"/>
    </row>
    <row r="6040" spans="2:2" x14ac:dyDescent="0.15">
      <c r="B6040" s="24"/>
    </row>
    <row r="6041" spans="2:2" x14ac:dyDescent="0.15">
      <c r="B6041" s="24"/>
    </row>
    <row r="6042" spans="2:2" x14ac:dyDescent="0.15">
      <c r="B6042" s="24"/>
    </row>
    <row r="6043" spans="2:2" x14ac:dyDescent="0.15">
      <c r="B6043" s="24"/>
    </row>
    <row r="6044" spans="2:2" x14ac:dyDescent="0.15">
      <c r="B6044" s="24"/>
    </row>
    <row r="6045" spans="2:2" x14ac:dyDescent="0.15">
      <c r="B6045" s="24"/>
    </row>
    <row r="6046" spans="2:2" x14ac:dyDescent="0.15">
      <c r="B6046" s="24"/>
    </row>
    <row r="6047" spans="2:2" x14ac:dyDescent="0.15">
      <c r="B6047" s="24"/>
    </row>
    <row r="6048" spans="2:2" x14ac:dyDescent="0.15">
      <c r="B6048" s="24"/>
    </row>
    <row r="6049" spans="2:2" x14ac:dyDescent="0.15">
      <c r="B6049" s="24"/>
    </row>
    <row r="6050" spans="2:2" x14ac:dyDescent="0.15">
      <c r="B6050" s="24"/>
    </row>
    <row r="6051" spans="2:2" x14ac:dyDescent="0.15">
      <c r="B6051" s="24"/>
    </row>
    <row r="6052" spans="2:2" x14ac:dyDescent="0.15">
      <c r="B6052" s="24"/>
    </row>
    <row r="6053" spans="2:2" x14ac:dyDescent="0.15">
      <c r="B6053" s="24"/>
    </row>
    <row r="6054" spans="2:2" x14ac:dyDescent="0.15">
      <c r="B6054" s="24"/>
    </row>
    <row r="6055" spans="2:2" x14ac:dyDescent="0.15">
      <c r="B6055" s="24"/>
    </row>
    <row r="6056" spans="2:2" x14ac:dyDescent="0.15">
      <c r="B6056" s="24"/>
    </row>
    <row r="6057" spans="2:2" x14ac:dyDescent="0.15">
      <c r="B6057" s="24"/>
    </row>
    <row r="6058" spans="2:2" x14ac:dyDescent="0.15">
      <c r="B6058" s="24"/>
    </row>
    <row r="6059" spans="2:2" x14ac:dyDescent="0.15">
      <c r="B6059" s="24"/>
    </row>
    <row r="6060" spans="2:2" x14ac:dyDescent="0.15">
      <c r="B6060" s="24"/>
    </row>
    <row r="6061" spans="2:2" x14ac:dyDescent="0.15">
      <c r="B6061" s="24"/>
    </row>
    <row r="6062" spans="2:2" x14ac:dyDescent="0.15">
      <c r="B6062" s="24"/>
    </row>
    <row r="6063" spans="2:2" x14ac:dyDescent="0.15">
      <c r="B6063" s="24"/>
    </row>
    <row r="6064" spans="2:2" x14ac:dyDescent="0.15">
      <c r="B6064" s="24"/>
    </row>
    <row r="6065" spans="2:2" x14ac:dyDescent="0.15">
      <c r="B6065" s="24"/>
    </row>
    <row r="6066" spans="2:2" x14ac:dyDescent="0.15">
      <c r="B6066" s="24"/>
    </row>
    <row r="6067" spans="2:2" x14ac:dyDescent="0.15">
      <c r="B6067" s="24"/>
    </row>
    <row r="6068" spans="2:2" x14ac:dyDescent="0.15">
      <c r="B6068" s="24"/>
    </row>
    <row r="6069" spans="2:2" x14ac:dyDescent="0.15">
      <c r="B6069" s="24"/>
    </row>
    <row r="6070" spans="2:2" x14ac:dyDescent="0.15">
      <c r="B6070" s="24"/>
    </row>
    <row r="6071" spans="2:2" x14ac:dyDescent="0.15">
      <c r="B6071" s="24"/>
    </row>
    <row r="6072" spans="2:2" x14ac:dyDescent="0.15">
      <c r="B6072" s="24"/>
    </row>
    <row r="6073" spans="2:2" x14ac:dyDescent="0.15">
      <c r="B6073" s="24"/>
    </row>
    <row r="6074" spans="2:2" x14ac:dyDescent="0.15">
      <c r="B6074" s="24"/>
    </row>
    <row r="6075" spans="2:2" x14ac:dyDescent="0.15">
      <c r="B6075" s="24"/>
    </row>
    <row r="6076" spans="2:2" x14ac:dyDescent="0.15">
      <c r="B6076" s="24"/>
    </row>
    <row r="6077" spans="2:2" x14ac:dyDescent="0.15">
      <c r="B6077" s="24"/>
    </row>
    <row r="6078" spans="2:2" x14ac:dyDescent="0.15">
      <c r="B6078" s="24"/>
    </row>
    <row r="6079" spans="2:2" x14ac:dyDescent="0.15">
      <c r="B6079" s="24"/>
    </row>
    <row r="6080" spans="2:2" x14ac:dyDescent="0.15">
      <c r="B6080" s="24"/>
    </row>
    <row r="6081" spans="2:2" x14ac:dyDescent="0.15">
      <c r="B6081" s="24"/>
    </row>
    <row r="6082" spans="2:2" x14ac:dyDescent="0.15">
      <c r="B6082" s="24"/>
    </row>
    <row r="6083" spans="2:2" x14ac:dyDescent="0.15">
      <c r="B6083" s="24"/>
    </row>
    <row r="6084" spans="2:2" x14ac:dyDescent="0.15">
      <c r="B6084" s="24"/>
    </row>
    <row r="6085" spans="2:2" x14ac:dyDescent="0.15">
      <c r="B6085" s="24"/>
    </row>
    <row r="6086" spans="2:2" x14ac:dyDescent="0.15">
      <c r="B6086" s="24"/>
    </row>
    <row r="6087" spans="2:2" x14ac:dyDescent="0.15">
      <c r="B6087" s="24"/>
    </row>
    <row r="6088" spans="2:2" x14ac:dyDescent="0.15">
      <c r="B6088" s="24"/>
    </row>
    <row r="6089" spans="2:2" x14ac:dyDescent="0.15">
      <c r="B6089" s="24"/>
    </row>
    <row r="6090" spans="2:2" x14ac:dyDescent="0.15">
      <c r="B6090" s="24"/>
    </row>
    <row r="6091" spans="2:2" x14ac:dyDescent="0.15">
      <c r="B6091" s="24"/>
    </row>
    <row r="6092" spans="2:2" x14ac:dyDescent="0.15">
      <c r="B6092" s="24"/>
    </row>
    <row r="6093" spans="2:2" x14ac:dyDescent="0.15">
      <c r="B6093" s="24"/>
    </row>
    <row r="6094" spans="2:2" x14ac:dyDescent="0.15">
      <c r="B6094" s="24"/>
    </row>
    <row r="6095" spans="2:2" x14ac:dyDescent="0.15">
      <c r="B6095" s="24"/>
    </row>
    <row r="6096" spans="2:2" x14ac:dyDescent="0.15">
      <c r="B6096" s="24"/>
    </row>
    <row r="6097" spans="2:2" x14ac:dyDescent="0.15">
      <c r="B6097" s="24"/>
    </row>
    <row r="6098" spans="2:2" x14ac:dyDescent="0.15">
      <c r="B6098" s="24"/>
    </row>
    <row r="6099" spans="2:2" x14ac:dyDescent="0.15">
      <c r="B6099" s="24"/>
    </row>
    <row r="6100" spans="2:2" x14ac:dyDescent="0.15">
      <c r="B6100" s="24"/>
    </row>
    <row r="6101" spans="2:2" x14ac:dyDescent="0.15">
      <c r="B6101" s="24"/>
    </row>
    <row r="6102" spans="2:2" x14ac:dyDescent="0.15">
      <c r="B6102" s="24"/>
    </row>
    <row r="6103" spans="2:2" x14ac:dyDescent="0.15">
      <c r="B6103" s="24"/>
    </row>
    <row r="6104" spans="2:2" x14ac:dyDescent="0.15">
      <c r="B6104" s="24"/>
    </row>
    <row r="6105" spans="2:2" x14ac:dyDescent="0.15">
      <c r="B6105" s="24"/>
    </row>
    <row r="6106" spans="2:2" x14ac:dyDescent="0.15">
      <c r="B6106" s="24"/>
    </row>
    <row r="6107" spans="2:2" x14ac:dyDescent="0.15">
      <c r="B6107" s="24"/>
    </row>
    <row r="6108" spans="2:2" x14ac:dyDescent="0.15">
      <c r="B6108" s="24"/>
    </row>
    <row r="6109" spans="2:2" x14ac:dyDescent="0.15">
      <c r="B6109" s="24"/>
    </row>
    <row r="6110" spans="2:2" x14ac:dyDescent="0.15">
      <c r="B6110" s="24"/>
    </row>
    <row r="6111" spans="2:2" x14ac:dyDescent="0.15">
      <c r="B6111" s="24"/>
    </row>
    <row r="6112" spans="2:2" x14ac:dyDescent="0.15">
      <c r="B6112" s="24"/>
    </row>
    <row r="6113" spans="2:2" x14ac:dyDescent="0.15">
      <c r="B6113" s="24"/>
    </row>
    <row r="6114" spans="2:2" x14ac:dyDescent="0.15">
      <c r="B6114" s="24"/>
    </row>
    <row r="6115" spans="2:2" x14ac:dyDescent="0.15">
      <c r="B6115" s="24"/>
    </row>
    <row r="6116" spans="2:2" x14ac:dyDescent="0.15">
      <c r="B6116" s="24"/>
    </row>
    <row r="6117" spans="2:2" x14ac:dyDescent="0.15">
      <c r="B6117" s="24"/>
    </row>
    <row r="6118" spans="2:2" x14ac:dyDescent="0.15">
      <c r="B6118" s="24"/>
    </row>
    <row r="6119" spans="2:2" x14ac:dyDescent="0.15">
      <c r="B6119" s="24"/>
    </row>
    <row r="6120" spans="2:2" x14ac:dyDescent="0.15">
      <c r="B6120" s="24"/>
    </row>
    <row r="6121" spans="2:2" x14ac:dyDescent="0.15">
      <c r="B6121" s="24"/>
    </row>
    <row r="6122" spans="2:2" x14ac:dyDescent="0.15">
      <c r="B6122" s="24"/>
    </row>
    <row r="6123" spans="2:2" x14ac:dyDescent="0.15">
      <c r="B6123" s="24"/>
    </row>
    <row r="6124" spans="2:2" x14ac:dyDescent="0.15">
      <c r="B6124" s="24"/>
    </row>
    <row r="6125" spans="2:2" x14ac:dyDescent="0.15">
      <c r="B6125" s="24"/>
    </row>
    <row r="6126" spans="2:2" x14ac:dyDescent="0.15">
      <c r="B6126" s="24"/>
    </row>
    <row r="6127" spans="2:2" x14ac:dyDescent="0.15">
      <c r="B6127" s="24"/>
    </row>
    <row r="6128" spans="2:2" x14ac:dyDescent="0.15">
      <c r="B6128" s="24"/>
    </row>
    <row r="6129" spans="2:2" x14ac:dyDescent="0.15">
      <c r="B6129" s="24"/>
    </row>
    <row r="6130" spans="2:2" x14ac:dyDescent="0.15">
      <c r="B6130" s="24"/>
    </row>
    <row r="6131" spans="2:2" x14ac:dyDescent="0.15">
      <c r="B6131" s="24"/>
    </row>
    <row r="6132" spans="2:2" x14ac:dyDescent="0.15">
      <c r="B6132" s="24"/>
    </row>
    <row r="6133" spans="2:2" x14ac:dyDescent="0.15">
      <c r="B6133" s="24"/>
    </row>
    <row r="6134" spans="2:2" x14ac:dyDescent="0.15">
      <c r="B6134" s="24"/>
    </row>
    <row r="6135" spans="2:2" x14ac:dyDescent="0.15">
      <c r="B6135" s="24"/>
    </row>
    <row r="6136" spans="2:2" x14ac:dyDescent="0.15">
      <c r="B6136" s="24"/>
    </row>
    <row r="6137" spans="2:2" x14ac:dyDescent="0.15">
      <c r="B6137" s="24"/>
    </row>
    <row r="6138" spans="2:2" x14ac:dyDescent="0.15">
      <c r="B6138" s="24"/>
    </row>
    <row r="6139" spans="2:2" x14ac:dyDescent="0.15">
      <c r="B6139" s="24"/>
    </row>
    <row r="6140" spans="2:2" x14ac:dyDescent="0.15">
      <c r="B6140" s="24"/>
    </row>
    <row r="6141" spans="2:2" x14ac:dyDescent="0.15">
      <c r="B6141" s="24"/>
    </row>
    <row r="6142" spans="2:2" x14ac:dyDescent="0.15">
      <c r="B6142" s="24"/>
    </row>
    <row r="6143" spans="2:2" x14ac:dyDescent="0.15">
      <c r="B6143" s="24"/>
    </row>
    <row r="6144" spans="2:2" x14ac:dyDescent="0.15">
      <c r="B6144" s="24"/>
    </row>
    <row r="6145" spans="2:2" x14ac:dyDescent="0.15">
      <c r="B6145" s="24"/>
    </row>
    <row r="6146" spans="2:2" x14ac:dyDescent="0.15">
      <c r="B6146" s="24"/>
    </row>
    <row r="6147" spans="2:2" x14ac:dyDescent="0.15">
      <c r="B6147" s="24"/>
    </row>
    <row r="6148" spans="2:2" x14ac:dyDescent="0.15">
      <c r="B6148" s="24"/>
    </row>
    <row r="6149" spans="2:2" x14ac:dyDescent="0.15">
      <c r="B6149" s="24"/>
    </row>
    <row r="6150" spans="2:2" x14ac:dyDescent="0.15">
      <c r="B6150" s="24"/>
    </row>
    <row r="6151" spans="2:2" x14ac:dyDescent="0.15">
      <c r="B6151" s="24"/>
    </row>
    <row r="6152" spans="2:2" x14ac:dyDescent="0.15">
      <c r="B6152" s="24"/>
    </row>
    <row r="6153" spans="2:2" x14ac:dyDescent="0.15">
      <c r="B6153" s="24"/>
    </row>
    <row r="6154" spans="2:2" x14ac:dyDescent="0.15">
      <c r="B6154" s="24"/>
    </row>
    <row r="6155" spans="2:2" x14ac:dyDescent="0.15">
      <c r="B6155" s="24"/>
    </row>
    <row r="6156" spans="2:2" x14ac:dyDescent="0.15">
      <c r="B6156" s="24"/>
    </row>
    <row r="6157" spans="2:2" x14ac:dyDescent="0.15">
      <c r="B6157" s="24"/>
    </row>
    <row r="6158" spans="2:2" x14ac:dyDescent="0.15">
      <c r="B6158" s="24"/>
    </row>
    <row r="6159" spans="2:2" x14ac:dyDescent="0.15">
      <c r="B6159" s="24"/>
    </row>
    <row r="6160" spans="2:2" x14ac:dyDescent="0.15">
      <c r="B6160" s="24"/>
    </row>
    <row r="6161" spans="2:2" x14ac:dyDescent="0.15">
      <c r="B6161" s="24"/>
    </row>
    <row r="6162" spans="2:2" x14ac:dyDescent="0.15">
      <c r="B6162" s="24"/>
    </row>
    <row r="6163" spans="2:2" x14ac:dyDescent="0.15">
      <c r="B6163" s="24"/>
    </row>
    <row r="6164" spans="2:2" x14ac:dyDescent="0.15">
      <c r="B6164" s="24"/>
    </row>
    <row r="6165" spans="2:2" x14ac:dyDescent="0.15">
      <c r="B6165" s="24"/>
    </row>
    <row r="6166" spans="2:2" x14ac:dyDescent="0.15">
      <c r="B6166" s="24"/>
    </row>
    <row r="6167" spans="2:2" x14ac:dyDescent="0.15">
      <c r="B6167" s="24"/>
    </row>
    <row r="6168" spans="2:2" x14ac:dyDescent="0.15">
      <c r="B6168" s="24"/>
    </row>
    <row r="6169" spans="2:2" x14ac:dyDescent="0.15">
      <c r="B6169" s="24"/>
    </row>
    <row r="6170" spans="2:2" x14ac:dyDescent="0.15">
      <c r="B6170" s="24"/>
    </row>
    <row r="6171" spans="2:2" x14ac:dyDescent="0.15">
      <c r="B6171" s="24"/>
    </row>
    <row r="6172" spans="2:2" x14ac:dyDescent="0.15">
      <c r="B6172" s="24"/>
    </row>
    <row r="6173" spans="2:2" x14ac:dyDescent="0.15">
      <c r="B6173" s="24"/>
    </row>
    <row r="6174" spans="2:2" x14ac:dyDescent="0.15">
      <c r="B6174" s="24"/>
    </row>
    <row r="6175" spans="2:2" x14ac:dyDescent="0.15">
      <c r="B6175" s="24"/>
    </row>
    <row r="6176" spans="2:2" x14ac:dyDescent="0.15">
      <c r="B6176" s="24"/>
    </row>
    <row r="6177" spans="2:2" x14ac:dyDescent="0.15">
      <c r="B6177" s="24"/>
    </row>
    <row r="6178" spans="2:2" x14ac:dyDescent="0.15">
      <c r="B6178" s="24"/>
    </row>
    <row r="6179" spans="2:2" x14ac:dyDescent="0.15">
      <c r="B6179" s="24"/>
    </row>
    <row r="6180" spans="2:2" x14ac:dyDescent="0.15">
      <c r="B6180" s="24"/>
    </row>
    <row r="6181" spans="2:2" x14ac:dyDescent="0.15">
      <c r="B6181" s="24"/>
    </row>
    <row r="6182" spans="2:2" x14ac:dyDescent="0.15">
      <c r="B6182" s="24"/>
    </row>
    <row r="6183" spans="2:2" x14ac:dyDescent="0.15">
      <c r="B6183" s="24"/>
    </row>
    <row r="6184" spans="2:2" x14ac:dyDescent="0.15">
      <c r="B6184" s="24"/>
    </row>
    <row r="6185" spans="2:2" x14ac:dyDescent="0.15">
      <c r="B6185" s="24"/>
    </row>
    <row r="6186" spans="2:2" x14ac:dyDescent="0.15">
      <c r="B6186" s="24"/>
    </row>
    <row r="6187" spans="2:2" x14ac:dyDescent="0.15">
      <c r="B6187" s="24"/>
    </row>
    <row r="6188" spans="2:2" x14ac:dyDescent="0.15">
      <c r="B6188" s="24"/>
    </row>
    <row r="6189" spans="2:2" x14ac:dyDescent="0.15">
      <c r="B6189" s="24"/>
    </row>
    <row r="6190" spans="2:2" x14ac:dyDescent="0.15">
      <c r="B6190" s="24"/>
    </row>
    <row r="6191" spans="2:2" x14ac:dyDescent="0.15">
      <c r="B6191" s="24"/>
    </row>
    <row r="6192" spans="2:2" x14ac:dyDescent="0.15">
      <c r="B6192" s="24"/>
    </row>
    <row r="6193" spans="2:2" x14ac:dyDescent="0.15">
      <c r="B6193" s="24"/>
    </row>
    <row r="6194" spans="2:2" x14ac:dyDescent="0.15">
      <c r="B6194" s="24"/>
    </row>
    <row r="6195" spans="2:2" x14ac:dyDescent="0.15">
      <c r="B6195" s="24"/>
    </row>
    <row r="6196" spans="2:2" x14ac:dyDescent="0.15">
      <c r="B6196" s="24"/>
    </row>
    <row r="6197" spans="2:2" x14ac:dyDescent="0.15">
      <c r="B6197" s="24"/>
    </row>
    <row r="6198" spans="2:2" x14ac:dyDescent="0.15">
      <c r="B6198" s="24"/>
    </row>
    <row r="6199" spans="2:2" x14ac:dyDescent="0.15">
      <c r="B6199" s="24"/>
    </row>
    <row r="6200" spans="2:2" x14ac:dyDescent="0.15">
      <c r="B6200" s="24"/>
    </row>
    <row r="6201" spans="2:2" x14ac:dyDescent="0.15">
      <c r="B6201" s="24"/>
    </row>
    <row r="6202" spans="2:2" x14ac:dyDescent="0.15">
      <c r="B6202" s="24"/>
    </row>
    <row r="6203" spans="2:2" x14ac:dyDescent="0.15">
      <c r="B6203" s="24"/>
    </row>
    <row r="6204" spans="2:2" x14ac:dyDescent="0.15">
      <c r="B6204" s="24"/>
    </row>
    <row r="6205" spans="2:2" x14ac:dyDescent="0.15">
      <c r="B6205" s="24"/>
    </row>
    <row r="6206" spans="2:2" x14ac:dyDescent="0.15">
      <c r="B6206" s="24"/>
    </row>
    <row r="6207" spans="2:2" x14ac:dyDescent="0.15">
      <c r="B6207" s="24"/>
    </row>
    <row r="6208" spans="2:2" x14ac:dyDescent="0.15">
      <c r="B6208" s="24"/>
    </row>
    <row r="6209" spans="2:2" x14ac:dyDescent="0.15">
      <c r="B6209" s="24"/>
    </row>
    <row r="6210" spans="2:2" x14ac:dyDescent="0.15">
      <c r="B6210" s="24"/>
    </row>
    <row r="6211" spans="2:2" x14ac:dyDescent="0.15">
      <c r="B6211" s="24"/>
    </row>
    <row r="6212" spans="2:2" x14ac:dyDescent="0.15">
      <c r="B6212" s="24"/>
    </row>
    <row r="6213" spans="2:2" x14ac:dyDescent="0.15">
      <c r="B6213" s="24"/>
    </row>
    <row r="6214" spans="2:2" x14ac:dyDescent="0.15">
      <c r="B6214" s="24"/>
    </row>
    <row r="6215" spans="2:2" x14ac:dyDescent="0.15">
      <c r="B6215" s="24"/>
    </row>
    <row r="6216" spans="2:2" x14ac:dyDescent="0.15">
      <c r="B6216" s="24"/>
    </row>
    <row r="6217" spans="2:2" x14ac:dyDescent="0.15">
      <c r="B6217" s="24"/>
    </row>
    <row r="6218" spans="2:2" x14ac:dyDescent="0.15">
      <c r="B6218" s="24"/>
    </row>
    <row r="6219" spans="2:2" x14ac:dyDescent="0.15">
      <c r="B6219" s="24"/>
    </row>
    <row r="6220" spans="2:2" x14ac:dyDescent="0.15">
      <c r="B6220" s="24"/>
    </row>
    <row r="6221" spans="2:2" x14ac:dyDescent="0.15">
      <c r="B6221" s="24"/>
    </row>
    <row r="6222" spans="2:2" x14ac:dyDescent="0.15">
      <c r="B6222" s="24"/>
    </row>
    <row r="6223" spans="2:2" x14ac:dyDescent="0.15">
      <c r="B6223" s="24"/>
    </row>
    <row r="6224" spans="2:2" x14ac:dyDescent="0.15">
      <c r="B6224" s="24"/>
    </row>
    <row r="6225" spans="2:2" x14ac:dyDescent="0.15">
      <c r="B6225" s="24"/>
    </row>
    <row r="6226" spans="2:2" x14ac:dyDescent="0.15">
      <c r="B6226" s="24"/>
    </row>
    <row r="6227" spans="2:2" x14ac:dyDescent="0.15">
      <c r="B6227" s="24"/>
    </row>
    <row r="6228" spans="2:2" x14ac:dyDescent="0.15">
      <c r="B6228" s="24"/>
    </row>
    <row r="6229" spans="2:2" x14ac:dyDescent="0.15">
      <c r="B6229" s="24"/>
    </row>
    <row r="6230" spans="2:2" x14ac:dyDescent="0.15">
      <c r="B6230" s="24"/>
    </row>
    <row r="6231" spans="2:2" x14ac:dyDescent="0.15">
      <c r="B6231" s="24"/>
    </row>
    <row r="6232" spans="2:2" x14ac:dyDescent="0.15">
      <c r="B6232" s="24"/>
    </row>
    <row r="6233" spans="2:2" x14ac:dyDescent="0.15">
      <c r="B6233" s="24"/>
    </row>
    <row r="6234" spans="2:2" x14ac:dyDescent="0.15">
      <c r="B6234" s="24"/>
    </row>
    <row r="6235" spans="2:2" x14ac:dyDescent="0.15">
      <c r="B6235" s="24"/>
    </row>
    <row r="6236" spans="2:2" x14ac:dyDescent="0.15">
      <c r="B6236" s="24"/>
    </row>
    <row r="6237" spans="2:2" x14ac:dyDescent="0.15">
      <c r="B6237" s="24"/>
    </row>
    <row r="6238" spans="2:2" x14ac:dyDescent="0.15">
      <c r="B6238" s="24"/>
    </row>
    <row r="6239" spans="2:2" x14ac:dyDescent="0.15">
      <c r="B6239" s="24"/>
    </row>
    <row r="6240" spans="2:2" x14ac:dyDescent="0.15">
      <c r="B6240" s="24"/>
    </row>
    <row r="6241" spans="2:2" x14ac:dyDescent="0.15">
      <c r="B6241" s="24"/>
    </row>
    <row r="6242" spans="2:2" x14ac:dyDescent="0.15">
      <c r="B6242" s="24"/>
    </row>
    <row r="6243" spans="2:2" x14ac:dyDescent="0.15">
      <c r="B6243" s="24"/>
    </row>
    <row r="6244" spans="2:2" x14ac:dyDescent="0.15">
      <c r="B6244" s="24"/>
    </row>
    <row r="6245" spans="2:2" x14ac:dyDescent="0.15">
      <c r="B6245" s="24"/>
    </row>
    <row r="6246" spans="2:2" x14ac:dyDescent="0.15">
      <c r="B6246" s="24"/>
    </row>
    <row r="6247" spans="2:2" x14ac:dyDescent="0.15">
      <c r="B6247" s="24"/>
    </row>
    <row r="6248" spans="2:2" x14ac:dyDescent="0.15">
      <c r="B6248" s="24"/>
    </row>
    <row r="6249" spans="2:2" x14ac:dyDescent="0.15">
      <c r="B6249" s="24"/>
    </row>
    <row r="6250" spans="2:2" x14ac:dyDescent="0.15">
      <c r="B6250" s="24"/>
    </row>
    <row r="6251" spans="2:2" x14ac:dyDescent="0.15">
      <c r="B6251" s="24"/>
    </row>
    <row r="6252" spans="2:2" x14ac:dyDescent="0.15">
      <c r="B6252" s="24"/>
    </row>
    <row r="6253" spans="2:2" x14ac:dyDescent="0.15">
      <c r="B6253" s="24"/>
    </row>
    <row r="6254" spans="2:2" x14ac:dyDescent="0.15">
      <c r="B6254" s="24"/>
    </row>
    <row r="6255" spans="2:2" x14ac:dyDescent="0.15">
      <c r="B6255" s="24"/>
    </row>
    <row r="6256" spans="2:2" x14ac:dyDescent="0.15">
      <c r="B6256" s="24"/>
    </row>
    <row r="6257" spans="2:2" x14ac:dyDescent="0.15">
      <c r="B6257" s="24"/>
    </row>
    <row r="6258" spans="2:2" x14ac:dyDescent="0.15">
      <c r="B6258" s="24"/>
    </row>
    <row r="6259" spans="2:2" x14ac:dyDescent="0.15">
      <c r="B6259" s="24"/>
    </row>
    <row r="6260" spans="2:2" x14ac:dyDescent="0.15">
      <c r="B6260" s="24"/>
    </row>
    <row r="6261" spans="2:2" x14ac:dyDescent="0.15">
      <c r="B6261" s="24"/>
    </row>
    <row r="6262" spans="2:2" x14ac:dyDescent="0.15">
      <c r="B6262" s="24"/>
    </row>
    <row r="6263" spans="2:2" x14ac:dyDescent="0.15">
      <c r="B6263" s="24"/>
    </row>
    <row r="6264" spans="2:2" x14ac:dyDescent="0.15">
      <c r="B6264" s="24"/>
    </row>
    <row r="6265" spans="2:2" x14ac:dyDescent="0.15">
      <c r="B6265" s="24"/>
    </row>
    <row r="6266" spans="2:2" x14ac:dyDescent="0.15">
      <c r="B6266" s="24"/>
    </row>
    <row r="6267" spans="2:2" x14ac:dyDescent="0.15">
      <c r="B6267" s="24"/>
    </row>
    <row r="6268" spans="2:2" x14ac:dyDescent="0.15">
      <c r="B6268" s="24"/>
    </row>
    <row r="6269" spans="2:2" x14ac:dyDescent="0.15">
      <c r="B6269" s="24"/>
    </row>
    <row r="6270" spans="2:2" x14ac:dyDescent="0.15">
      <c r="B6270" s="24"/>
    </row>
    <row r="6271" spans="2:2" x14ac:dyDescent="0.15">
      <c r="B6271" s="24"/>
    </row>
    <row r="6272" spans="2:2" x14ac:dyDescent="0.15">
      <c r="B6272" s="24"/>
    </row>
    <row r="6273" spans="2:2" x14ac:dyDescent="0.15">
      <c r="B6273" s="24"/>
    </row>
    <row r="6274" spans="2:2" x14ac:dyDescent="0.15">
      <c r="B6274" s="24"/>
    </row>
    <row r="6275" spans="2:2" x14ac:dyDescent="0.15">
      <c r="B6275" s="24"/>
    </row>
    <row r="6276" spans="2:2" x14ac:dyDescent="0.15">
      <c r="B6276" s="24"/>
    </row>
    <row r="6277" spans="2:2" x14ac:dyDescent="0.15">
      <c r="B6277" s="24"/>
    </row>
    <row r="6278" spans="2:2" x14ac:dyDescent="0.15">
      <c r="B6278" s="24"/>
    </row>
    <row r="6279" spans="2:2" x14ac:dyDescent="0.15">
      <c r="B6279" s="24"/>
    </row>
    <row r="6280" spans="2:2" x14ac:dyDescent="0.15">
      <c r="B6280" s="24"/>
    </row>
    <row r="6281" spans="2:2" x14ac:dyDescent="0.15">
      <c r="B6281" s="24"/>
    </row>
    <row r="6282" spans="2:2" x14ac:dyDescent="0.15">
      <c r="B6282" s="24"/>
    </row>
    <row r="6283" spans="2:2" x14ac:dyDescent="0.15">
      <c r="B6283" s="24"/>
    </row>
    <row r="6284" spans="2:2" x14ac:dyDescent="0.15">
      <c r="B6284" s="24"/>
    </row>
    <row r="6285" spans="2:2" x14ac:dyDescent="0.15">
      <c r="B6285" s="24"/>
    </row>
    <row r="6286" spans="2:2" x14ac:dyDescent="0.15">
      <c r="B6286" s="24"/>
    </row>
    <row r="6287" spans="2:2" x14ac:dyDescent="0.15">
      <c r="B6287" s="24"/>
    </row>
    <row r="6288" spans="2:2" x14ac:dyDescent="0.15">
      <c r="B6288" s="24"/>
    </row>
    <row r="6289" spans="2:2" x14ac:dyDescent="0.15">
      <c r="B6289" s="24"/>
    </row>
    <row r="6290" spans="2:2" x14ac:dyDescent="0.15">
      <c r="B6290" s="24"/>
    </row>
    <row r="6291" spans="2:2" x14ac:dyDescent="0.15">
      <c r="B6291" s="24"/>
    </row>
    <row r="6292" spans="2:2" x14ac:dyDescent="0.15">
      <c r="B6292" s="24"/>
    </row>
    <row r="6293" spans="2:2" x14ac:dyDescent="0.15">
      <c r="B6293" s="24"/>
    </row>
    <row r="6294" spans="2:2" x14ac:dyDescent="0.15">
      <c r="B6294" s="24"/>
    </row>
    <row r="6295" spans="2:2" x14ac:dyDescent="0.15">
      <c r="B6295" s="24"/>
    </row>
    <row r="6296" spans="2:2" x14ac:dyDescent="0.15">
      <c r="B6296" s="24"/>
    </row>
    <row r="6297" spans="2:2" x14ac:dyDescent="0.15">
      <c r="B6297" s="24"/>
    </row>
    <row r="6298" spans="2:2" x14ac:dyDescent="0.15">
      <c r="B6298" s="24"/>
    </row>
    <row r="6299" spans="2:2" x14ac:dyDescent="0.15">
      <c r="B6299" s="24"/>
    </row>
    <row r="6300" spans="2:2" x14ac:dyDescent="0.15">
      <c r="B6300" s="24"/>
    </row>
    <row r="6301" spans="2:2" x14ac:dyDescent="0.15">
      <c r="B6301" s="24"/>
    </row>
    <row r="6302" spans="2:2" x14ac:dyDescent="0.15">
      <c r="B6302" s="24"/>
    </row>
    <row r="6303" spans="2:2" x14ac:dyDescent="0.15">
      <c r="B6303" s="24"/>
    </row>
    <row r="6304" spans="2:2" x14ac:dyDescent="0.15">
      <c r="B6304" s="24"/>
    </row>
    <row r="6305" spans="2:2" x14ac:dyDescent="0.15">
      <c r="B6305" s="24"/>
    </row>
    <row r="6306" spans="2:2" x14ac:dyDescent="0.15">
      <c r="B6306" s="24"/>
    </row>
    <row r="6307" spans="2:2" x14ac:dyDescent="0.15">
      <c r="B6307" s="24"/>
    </row>
    <row r="6308" spans="2:2" x14ac:dyDescent="0.15">
      <c r="B6308" s="24"/>
    </row>
    <row r="6309" spans="2:2" x14ac:dyDescent="0.15">
      <c r="B6309" s="24"/>
    </row>
    <row r="6310" spans="2:2" x14ac:dyDescent="0.15">
      <c r="B6310" s="24"/>
    </row>
    <row r="6311" spans="2:2" x14ac:dyDescent="0.15">
      <c r="B6311" s="24"/>
    </row>
    <row r="6312" spans="2:2" x14ac:dyDescent="0.15">
      <c r="B6312" s="24"/>
    </row>
    <row r="6313" spans="2:2" x14ac:dyDescent="0.15">
      <c r="B6313" s="24"/>
    </row>
    <row r="6314" spans="2:2" x14ac:dyDescent="0.15">
      <c r="B6314" s="24"/>
    </row>
    <row r="6315" spans="2:2" x14ac:dyDescent="0.15">
      <c r="B6315" s="24"/>
    </row>
    <row r="6316" spans="2:2" x14ac:dyDescent="0.15">
      <c r="B6316" s="24"/>
    </row>
    <row r="6317" spans="2:2" x14ac:dyDescent="0.15">
      <c r="B6317" s="24"/>
    </row>
    <row r="6318" spans="2:2" x14ac:dyDescent="0.15">
      <c r="B6318" s="24"/>
    </row>
    <row r="6319" spans="2:2" x14ac:dyDescent="0.15">
      <c r="B6319" s="24"/>
    </row>
    <row r="6320" spans="2:2" x14ac:dyDescent="0.15">
      <c r="B6320" s="24"/>
    </row>
    <row r="6321" spans="2:2" x14ac:dyDescent="0.15">
      <c r="B6321" s="24"/>
    </row>
    <row r="6322" spans="2:2" x14ac:dyDescent="0.15">
      <c r="B6322" s="24"/>
    </row>
    <row r="6323" spans="2:2" x14ac:dyDescent="0.15">
      <c r="B6323" s="24"/>
    </row>
    <row r="6324" spans="2:2" x14ac:dyDescent="0.15">
      <c r="B6324" s="24"/>
    </row>
    <row r="6325" spans="2:2" x14ac:dyDescent="0.15">
      <c r="B6325" s="24"/>
    </row>
    <row r="6326" spans="2:2" x14ac:dyDescent="0.15">
      <c r="B6326" s="24"/>
    </row>
    <row r="6327" spans="2:2" x14ac:dyDescent="0.15">
      <c r="B6327" s="24"/>
    </row>
    <row r="6328" spans="2:2" x14ac:dyDescent="0.15">
      <c r="B6328" s="24"/>
    </row>
    <row r="6329" spans="2:2" x14ac:dyDescent="0.15">
      <c r="B6329" s="24"/>
    </row>
    <row r="6330" spans="2:2" x14ac:dyDescent="0.15">
      <c r="B6330" s="24"/>
    </row>
    <row r="6331" spans="2:2" x14ac:dyDescent="0.15">
      <c r="B6331" s="24"/>
    </row>
    <row r="6332" spans="2:2" x14ac:dyDescent="0.15">
      <c r="B6332" s="24"/>
    </row>
    <row r="6333" spans="2:2" x14ac:dyDescent="0.15">
      <c r="B6333" s="24"/>
    </row>
    <row r="6334" spans="2:2" x14ac:dyDescent="0.15">
      <c r="B6334" s="24"/>
    </row>
    <row r="6335" spans="2:2" x14ac:dyDescent="0.15">
      <c r="B6335" s="24"/>
    </row>
    <row r="6336" spans="2:2" x14ac:dyDescent="0.15">
      <c r="B6336" s="24"/>
    </row>
    <row r="6337" spans="2:2" x14ac:dyDescent="0.15">
      <c r="B6337" s="24"/>
    </row>
    <row r="6338" spans="2:2" x14ac:dyDescent="0.15">
      <c r="B6338" s="24"/>
    </row>
    <row r="6339" spans="2:2" x14ac:dyDescent="0.15">
      <c r="B6339" s="24"/>
    </row>
    <row r="6340" spans="2:2" x14ac:dyDescent="0.15">
      <c r="B6340" s="24"/>
    </row>
    <row r="6341" spans="2:2" x14ac:dyDescent="0.15">
      <c r="B6341" s="24"/>
    </row>
    <row r="6342" spans="2:2" x14ac:dyDescent="0.15">
      <c r="B6342" s="24"/>
    </row>
    <row r="6343" spans="2:2" x14ac:dyDescent="0.15">
      <c r="B6343" s="24"/>
    </row>
    <row r="6344" spans="2:2" x14ac:dyDescent="0.15">
      <c r="B6344" s="24"/>
    </row>
    <row r="6345" spans="2:2" x14ac:dyDescent="0.15">
      <c r="B6345" s="24"/>
    </row>
    <row r="6346" spans="2:2" x14ac:dyDescent="0.15">
      <c r="B6346" s="24"/>
    </row>
    <row r="6347" spans="2:2" x14ac:dyDescent="0.15">
      <c r="B6347" s="24"/>
    </row>
    <row r="6348" spans="2:2" x14ac:dyDescent="0.15">
      <c r="B6348" s="24"/>
    </row>
    <row r="6349" spans="2:2" x14ac:dyDescent="0.15">
      <c r="B6349" s="24"/>
    </row>
    <row r="6350" spans="2:2" x14ac:dyDescent="0.15">
      <c r="B6350" s="24"/>
    </row>
    <row r="6351" spans="2:2" x14ac:dyDescent="0.15">
      <c r="B6351" s="24"/>
    </row>
    <row r="6352" spans="2:2" x14ac:dyDescent="0.15">
      <c r="B6352" s="24"/>
    </row>
    <row r="6353" spans="2:2" x14ac:dyDescent="0.15">
      <c r="B6353" s="24"/>
    </row>
    <row r="6354" spans="2:2" x14ac:dyDescent="0.15">
      <c r="B6354" s="24"/>
    </row>
    <row r="6355" spans="2:2" x14ac:dyDescent="0.15">
      <c r="B6355" s="24"/>
    </row>
    <row r="6356" spans="2:2" x14ac:dyDescent="0.15">
      <c r="B6356" s="24"/>
    </row>
    <row r="6357" spans="2:2" x14ac:dyDescent="0.15">
      <c r="B6357" s="24"/>
    </row>
    <row r="6358" spans="2:2" x14ac:dyDescent="0.15">
      <c r="B6358" s="24"/>
    </row>
    <row r="6359" spans="2:2" x14ac:dyDescent="0.15">
      <c r="B6359" s="24"/>
    </row>
    <row r="6360" spans="2:2" x14ac:dyDescent="0.15">
      <c r="B6360" s="24"/>
    </row>
    <row r="6361" spans="2:2" x14ac:dyDescent="0.15">
      <c r="B6361" s="24"/>
    </row>
    <row r="6362" spans="2:2" x14ac:dyDescent="0.15">
      <c r="B6362" s="24"/>
    </row>
    <row r="6363" spans="2:2" x14ac:dyDescent="0.15">
      <c r="B6363" s="24"/>
    </row>
    <row r="6364" spans="2:2" x14ac:dyDescent="0.15">
      <c r="B6364" s="24"/>
    </row>
    <row r="6365" spans="2:2" x14ac:dyDescent="0.15">
      <c r="B6365" s="24"/>
    </row>
    <row r="6366" spans="2:2" x14ac:dyDescent="0.15">
      <c r="B6366" s="24"/>
    </row>
    <row r="6367" spans="2:2" x14ac:dyDescent="0.15">
      <c r="B6367" s="24"/>
    </row>
    <row r="6368" spans="2:2" x14ac:dyDescent="0.15">
      <c r="B6368" s="24"/>
    </row>
    <row r="6369" spans="2:2" x14ac:dyDescent="0.15">
      <c r="B6369" s="24"/>
    </row>
    <row r="6370" spans="2:2" x14ac:dyDescent="0.15">
      <c r="B6370" s="24"/>
    </row>
    <row r="6371" spans="2:2" x14ac:dyDescent="0.15">
      <c r="B6371" s="24"/>
    </row>
    <row r="6372" spans="2:2" x14ac:dyDescent="0.15">
      <c r="B6372" s="24"/>
    </row>
    <row r="6373" spans="2:2" x14ac:dyDescent="0.15">
      <c r="B6373" s="24"/>
    </row>
    <row r="6374" spans="2:2" x14ac:dyDescent="0.15">
      <c r="B6374" s="24"/>
    </row>
    <row r="6375" spans="2:2" x14ac:dyDescent="0.15">
      <c r="B6375" s="24"/>
    </row>
    <row r="6376" spans="2:2" x14ac:dyDescent="0.15">
      <c r="B6376" s="24"/>
    </row>
    <row r="6377" spans="2:2" x14ac:dyDescent="0.15">
      <c r="B6377" s="24"/>
    </row>
    <row r="6378" spans="2:2" x14ac:dyDescent="0.15">
      <c r="B6378" s="24"/>
    </row>
    <row r="6379" spans="2:2" x14ac:dyDescent="0.15">
      <c r="B6379" s="24"/>
    </row>
    <row r="6380" spans="2:2" x14ac:dyDescent="0.15">
      <c r="B6380" s="24"/>
    </row>
    <row r="6381" spans="2:2" x14ac:dyDescent="0.15">
      <c r="B6381" s="24"/>
    </row>
    <row r="6382" spans="2:2" x14ac:dyDescent="0.15">
      <c r="B6382" s="24"/>
    </row>
    <row r="6383" spans="2:2" x14ac:dyDescent="0.15">
      <c r="B6383" s="24"/>
    </row>
    <row r="6384" spans="2:2" x14ac:dyDescent="0.15">
      <c r="B6384" s="24"/>
    </row>
    <row r="6385" spans="2:2" x14ac:dyDescent="0.15">
      <c r="B6385" s="24"/>
    </row>
    <row r="6386" spans="2:2" x14ac:dyDescent="0.15">
      <c r="B6386" s="24"/>
    </row>
    <row r="6387" spans="2:2" x14ac:dyDescent="0.15">
      <c r="B6387" s="24"/>
    </row>
    <row r="6388" spans="2:2" x14ac:dyDescent="0.15">
      <c r="B6388" s="24"/>
    </row>
    <row r="6389" spans="2:2" x14ac:dyDescent="0.15">
      <c r="B6389" s="24"/>
    </row>
    <row r="6390" spans="2:2" x14ac:dyDescent="0.15">
      <c r="B6390" s="24"/>
    </row>
    <row r="6391" spans="2:2" x14ac:dyDescent="0.15">
      <c r="B6391" s="24"/>
    </row>
    <row r="6392" spans="2:2" x14ac:dyDescent="0.15">
      <c r="B6392" s="24"/>
    </row>
    <row r="6393" spans="2:2" x14ac:dyDescent="0.15">
      <c r="B6393" s="24"/>
    </row>
    <row r="6394" spans="2:2" x14ac:dyDescent="0.15">
      <c r="B6394" s="24"/>
    </row>
    <row r="6395" spans="2:2" x14ac:dyDescent="0.15">
      <c r="B6395" s="24"/>
    </row>
    <row r="6396" spans="2:2" x14ac:dyDescent="0.15">
      <c r="B6396" s="24"/>
    </row>
    <row r="6397" spans="2:2" x14ac:dyDescent="0.15">
      <c r="B6397" s="24"/>
    </row>
    <row r="6398" spans="2:2" x14ac:dyDescent="0.15">
      <c r="B6398" s="24"/>
    </row>
    <row r="6399" spans="2:2" x14ac:dyDescent="0.15">
      <c r="B6399" s="24"/>
    </row>
    <row r="6400" spans="2:2" x14ac:dyDescent="0.15">
      <c r="B6400" s="24"/>
    </row>
    <row r="6401" spans="2:2" x14ac:dyDescent="0.15">
      <c r="B6401" s="24"/>
    </row>
    <row r="6402" spans="2:2" x14ac:dyDescent="0.15">
      <c r="B6402" s="24"/>
    </row>
    <row r="6403" spans="2:2" x14ac:dyDescent="0.15">
      <c r="B6403" s="24"/>
    </row>
    <row r="6404" spans="2:2" x14ac:dyDescent="0.15">
      <c r="B6404" s="24"/>
    </row>
    <row r="6405" spans="2:2" x14ac:dyDescent="0.15">
      <c r="B6405" s="24"/>
    </row>
    <row r="6406" spans="2:2" x14ac:dyDescent="0.15">
      <c r="B6406" s="24"/>
    </row>
    <row r="6407" spans="2:2" x14ac:dyDescent="0.15">
      <c r="B6407" s="24"/>
    </row>
    <row r="6408" spans="2:2" x14ac:dyDescent="0.15">
      <c r="B6408" s="24"/>
    </row>
    <row r="6409" spans="2:2" x14ac:dyDescent="0.15">
      <c r="B6409" s="24"/>
    </row>
    <row r="6410" spans="2:2" x14ac:dyDescent="0.15">
      <c r="B6410" s="24"/>
    </row>
    <row r="6411" spans="2:2" x14ac:dyDescent="0.15">
      <c r="B6411" s="24"/>
    </row>
    <row r="6412" spans="2:2" x14ac:dyDescent="0.15">
      <c r="B6412" s="24"/>
    </row>
    <row r="6413" spans="2:2" x14ac:dyDescent="0.15">
      <c r="B6413" s="24"/>
    </row>
    <row r="6414" spans="2:2" x14ac:dyDescent="0.15">
      <c r="B6414" s="24"/>
    </row>
    <row r="6415" spans="2:2" x14ac:dyDescent="0.15">
      <c r="B6415" s="24"/>
    </row>
    <row r="6416" spans="2:2" x14ac:dyDescent="0.15">
      <c r="B6416" s="24"/>
    </row>
    <row r="6417" spans="2:2" x14ac:dyDescent="0.15">
      <c r="B6417" s="24"/>
    </row>
    <row r="6418" spans="2:2" x14ac:dyDescent="0.15">
      <c r="B6418" s="24"/>
    </row>
    <row r="6419" spans="2:2" x14ac:dyDescent="0.15">
      <c r="B6419" s="24"/>
    </row>
    <row r="6420" spans="2:2" x14ac:dyDescent="0.15">
      <c r="B6420" s="24"/>
    </row>
    <row r="6421" spans="2:2" x14ac:dyDescent="0.15">
      <c r="B6421" s="24"/>
    </row>
    <row r="6422" spans="2:2" x14ac:dyDescent="0.15">
      <c r="B6422" s="24"/>
    </row>
    <row r="6423" spans="2:2" x14ac:dyDescent="0.15">
      <c r="B6423" s="24"/>
    </row>
    <row r="6424" spans="2:2" x14ac:dyDescent="0.15">
      <c r="B6424" s="24"/>
    </row>
    <row r="6425" spans="2:2" x14ac:dyDescent="0.15">
      <c r="B6425" s="24"/>
    </row>
    <row r="6426" spans="2:2" x14ac:dyDescent="0.15">
      <c r="B6426" s="24"/>
    </row>
    <row r="6427" spans="2:2" x14ac:dyDescent="0.15">
      <c r="B6427" s="24"/>
    </row>
    <row r="6428" spans="2:2" x14ac:dyDescent="0.15">
      <c r="B6428" s="24"/>
    </row>
    <row r="6429" spans="2:2" x14ac:dyDescent="0.15">
      <c r="B6429" s="24"/>
    </row>
    <row r="6430" spans="2:2" x14ac:dyDescent="0.15">
      <c r="B6430" s="24"/>
    </row>
    <row r="6431" spans="2:2" x14ac:dyDescent="0.15">
      <c r="B6431" s="24"/>
    </row>
    <row r="6432" spans="2:2" x14ac:dyDescent="0.15">
      <c r="B6432" s="24"/>
    </row>
    <row r="6433" spans="2:2" x14ac:dyDescent="0.15">
      <c r="B6433" s="24"/>
    </row>
    <row r="6434" spans="2:2" x14ac:dyDescent="0.15">
      <c r="B6434" s="24"/>
    </row>
    <row r="6435" spans="2:2" x14ac:dyDescent="0.15">
      <c r="B6435" s="24"/>
    </row>
    <row r="6436" spans="2:2" x14ac:dyDescent="0.15">
      <c r="B6436" s="24"/>
    </row>
    <row r="6437" spans="2:2" x14ac:dyDescent="0.15">
      <c r="B6437" s="24"/>
    </row>
    <row r="6438" spans="2:2" x14ac:dyDescent="0.15">
      <c r="B6438" s="24"/>
    </row>
    <row r="6439" spans="2:2" x14ac:dyDescent="0.15">
      <c r="B6439" s="24"/>
    </row>
    <row r="6440" spans="2:2" x14ac:dyDescent="0.15">
      <c r="B6440" s="24"/>
    </row>
    <row r="6441" spans="2:2" x14ac:dyDescent="0.15">
      <c r="B6441" s="24"/>
    </row>
    <row r="6442" spans="2:2" x14ac:dyDescent="0.15">
      <c r="B6442" s="24"/>
    </row>
    <row r="6443" spans="2:2" x14ac:dyDescent="0.15">
      <c r="B6443" s="24"/>
    </row>
    <row r="6444" spans="2:2" x14ac:dyDescent="0.15">
      <c r="B6444" s="24"/>
    </row>
    <row r="6445" spans="2:2" x14ac:dyDescent="0.15">
      <c r="B6445" s="24"/>
    </row>
    <row r="6446" spans="2:2" x14ac:dyDescent="0.15">
      <c r="B6446" s="24"/>
    </row>
    <row r="6447" spans="2:2" x14ac:dyDescent="0.15">
      <c r="B6447" s="24"/>
    </row>
    <row r="6448" spans="2:2" x14ac:dyDescent="0.15">
      <c r="B6448" s="24"/>
    </row>
    <row r="6449" spans="2:2" x14ac:dyDescent="0.15">
      <c r="B6449" s="24"/>
    </row>
    <row r="6450" spans="2:2" x14ac:dyDescent="0.15">
      <c r="B6450" s="24"/>
    </row>
    <row r="6451" spans="2:2" x14ac:dyDescent="0.15">
      <c r="B6451" s="24"/>
    </row>
    <row r="6452" spans="2:2" x14ac:dyDescent="0.15">
      <c r="B6452" s="24"/>
    </row>
    <row r="6453" spans="2:2" x14ac:dyDescent="0.15">
      <c r="B6453" s="24"/>
    </row>
    <row r="6454" spans="2:2" x14ac:dyDescent="0.15">
      <c r="B6454" s="24"/>
    </row>
    <row r="6455" spans="2:2" x14ac:dyDescent="0.15">
      <c r="B6455" s="24"/>
    </row>
    <row r="6456" spans="2:2" x14ac:dyDescent="0.15">
      <c r="B6456" s="24"/>
    </row>
    <row r="6457" spans="2:2" x14ac:dyDescent="0.15">
      <c r="B6457" s="24"/>
    </row>
    <row r="6458" spans="2:2" x14ac:dyDescent="0.15">
      <c r="B6458" s="24"/>
    </row>
    <row r="6459" spans="2:2" x14ac:dyDescent="0.15">
      <c r="B6459" s="24"/>
    </row>
    <row r="6460" spans="2:2" x14ac:dyDescent="0.15">
      <c r="B6460" s="24"/>
    </row>
    <row r="6461" spans="2:2" x14ac:dyDescent="0.15">
      <c r="B6461" s="24"/>
    </row>
    <row r="6462" spans="2:2" x14ac:dyDescent="0.15">
      <c r="B6462" s="24"/>
    </row>
    <row r="6463" spans="2:2" x14ac:dyDescent="0.15">
      <c r="B6463" s="24"/>
    </row>
    <row r="6464" spans="2:2" x14ac:dyDescent="0.15">
      <c r="B6464" s="24"/>
    </row>
    <row r="6465" spans="2:2" x14ac:dyDescent="0.15">
      <c r="B6465" s="24"/>
    </row>
    <row r="6466" spans="2:2" x14ac:dyDescent="0.15">
      <c r="B6466" s="24"/>
    </row>
    <row r="6467" spans="2:2" x14ac:dyDescent="0.15">
      <c r="B6467" s="24"/>
    </row>
    <row r="6468" spans="2:2" x14ac:dyDescent="0.15">
      <c r="B6468" s="24"/>
    </row>
    <row r="6469" spans="2:2" x14ac:dyDescent="0.15">
      <c r="B6469" s="24"/>
    </row>
    <row r="6470" spans="2:2" x14ac:dyDescent="0.15">
      <c r="B6470" s="24"/>
    </row>
    <row r="6471" spans="2:2" x14ac:dyDescent="0.15">
      <c r="B6471" s="24"/>
    </row>
    <row r="6472" spans="2:2" x14ac:dyDescent="0.15">
      <c r="B6472" s="24"/>
    </row>
    <row r="6473" spans="2:2" x14ac:dyDescent="0.15">
      <c r="B6473" s="24"/>
    </row>
    <row r="6474" spans="2:2" x14ac:dyDescent="0.15">
      <c r="B6474" s="24"/>
    </row>
    <row r="6475" spans="2:2" x14ac:dyDescent="0.15">
      <c r="B6475" s="24"/>
    </row>
    <row r="6476" spans="2:2" x14ac:dyDescent="0.15">
      <c r="B6476" s="24"/>
    </row>
    <row r="6477" spans="2:2" x14ac:dyDescent="0.15">
      <c r="B6477" s="24"/>
    </row>
    <row r="6478" spans="2:2" x14ac:dyDescent="0.15">
      <c r="B6478" s="24"/>
    </row>
    <row r="6479" spans="2:2" x14ac:dyDescent="0.15">
      <c r="B6479" s="24"/>
    </row>
    <row r="6480" spans="2:2" x14ac:dyDescent="0.15">
      <c r="B6480" s="24"/>
    </row>
    <row r="6481" spans="2:2" x14ac:dyDescent="0.15">
      <c r="B6481" s="24"/>
    </row>
    <row r="6482" spans="2:2" x14ac:dyDescent="0.15">
      <c r="B6482" s="24"/>
    </row>
    <row r="6483" spans="2:2" x14ac:dyDescent="0.15">
      <c r="B6483" s="24"/>
    </row>
    <row r="6484" spans="2:2" x14ac:dyDescent="0.15">
      <c r="B6484" s="24"/>
    </row>
    <row r="6485" spans="2:2" x14ac:dyDescent="0.15">
      <c r="B6485" s="24"/>
    </row>
    <row r="6486" spans="2:2" x14ac:dyDescent="0.15">
      <c r="B6486" s="24"/>
    </row>
    <row r="6487" spans="2:2" x14ac:dyDescent="0.15">
      <c r="B6487" s="24"/>
    </row>
    <row r="6488" spans="2:2" x14ac:dyDescent="0.15">
      <c r="B6488" s="24"/>
    </row>
    <row r="6489" spans="2:2" x14ac:dyDescent="0.15">
      <c r="B6489" s="24"/>
    </row>
    <row r="6490" spans="2:2" x14ac:dyDescent="0.15">
      <c r="B6490" s="24"/>
    </row>
    <row r="6491" spans="2:2" x14ac:dyDescent="0.15">
      <c r="B6491" s="24"/>
    </row>
    <row r="6492" spans="2:2" x14ac:dyDescent="0.15">
      <c r="B6492" s="24"/>
    </row>
    <row r="6493" spans="2:2" x14ac:dyDescent="0.15">
      <c r="B6493" s="24"/>
    </row>
    <row r="6494" spans="2:2" x14ac:dyDescent="0.15">
      <c r="B6494" s="24"/>
    </row>
    <row r="6495" spans="2:2" x14ac:dyDescent="0.15">
      <c r="B6495" s="24"/>
    </row>
    <row r="6496" spans="2:2" x14ac:dyDescent="0.15">
      <c r="B6496" s="24"/>
    </row>
    <row r="6497" spans="2:2" x14ac:dyDescent="0.15">
      <c r="B6497" s="24"/>
    </row>
    <row r="6498" spans="2:2" x14ac:dyDescent="0.15">
      <c r="B6498" s="24"/>
    </row>
    <row r="6499" spans="2:2" x14ac:dyDescent="0.15">
      <c r="B6499" s="24"/>
    </row>
    <row r="6500" spans="2:2" x14ac:dyDescent="0.15">
      <c r="B6500" s="24"/>
    </row>
    <row r="6501" spans="2:2" x14ac:dyDescent="0.15">
      <c r="B6501" s="24"/>
    </row>
    <row r="6502" spans="2:2" x14ac:dyDescent="0.15">
      <c r="B6502" s="24"/>
    </row>
    <row r="6503" spans="2:2" x14ac:dyDescent="0.15">
      <c r="B6503" s="24"/>
    </row>
    <row r="6504" spans="2:2" x14ac:dyDescent="0.15">
      <c r="B6504" s="24"/>
    </row>
    <row r="6505" spans="2:2" x14ac:dyDescent="0.15">
      <c r="B6505" s="24"/>
    </row>
    <row r="6506" spans="2:2" x14ac:dyDescent="0.15">
      <c r="B6506" s="24"/>
    </row>
    <row r="6507" spans="2:2" x14ac:dyDescent="0.15">
      <c r="B6507" s="24"/>
    </row>
    <row r="6508" spans="2:2" x14ac:dyDescent="0.15">
      <c r="B6508" s="24"/>
    </row>
    <row r="6509" spans="2:2" x14ac:dyDescent="0.15">
      <c r="B6509" s="24"/>
    </row>
    <row r="6510" spans="2:2" x14ac:dyDescent="0.15">
      <c r="B6510" s="24"/>
    </row>
    <row r="6511" spans="2:2" x14ac:dyDescent="0.15">
      <c r="B6511" s="24"/>
    </row>
    <row r="6512" spans="2:2" x14ac:dyDescent="0.15">
      <c r="B6512" s="24"/>
    </row>
    <row r="6513" spans="2:2" x14ac:dyDescent="0.15">
      <c r="B6513" s="24"/>
    </row>
    <row r="6514" spans="2:2" x14ac:dyDescent="0.15">
      <c r="B6514" s="24"/>
    </row>
    <row r="6515" spans="2:2" x14ac:dyDescent="0.15">
      <c r="B6515" s="24"/>
    </row>
    <row r="6516" spans="2:2" x14ac:dyDescent="0.15">
      <c r="B6516" s="24"/>
    </row>
    <row r="6517" spans="2:2" x14ac:dyDescent="0.15">
      <c r="B6517" s="24"/>
    </row>
    <row r="6518" spans="2:2" x14ac:dyDescent="0.15">
      <c r="B6518" s="24"/>
    </row>
    <row r="6519" spans="2:2" x14ac:dyDescent="0.15">
      <c r="B6519" s="24"/>
    </row>
    <row r="6520" spans="2:2" x14ac:dyDescent="0.15">
      <c r="B6520" s="24"/>
    </row>
    <row r="6521" spans="2:2" x14ac:dyDescent="0.15">
      <c r="B6521" s="24"/>
    </row>
    <row r="6522" spans="2:2" x14ac:dyDescent="0.15">
      <c r="B6522" s="24"/>
    </row>
    <row r="6523" spans="2:2" x14ac:dyDescent="0.15">
      <c r="B6523" s="24"/>
    </row>
    <row r="6524" spans="2:2" x14ac:dyDescent="0.15">
      <c r="B6524" s="24"/>
    </row>
    <row r="6525" spans="2:2" x14ac:dyDescent="0.15">
      <c r="B6525" s="24"/>
    </row>
    <row r="6526" spans="2:2" x14ac:dyDescent="0.15">
      <c r="B6526" s="24"/>
    </row>
    <row r="6527" spans="2:2" x14ac:dyDescent="0.15">
      <c r="B6527" s="24"/>
    </row>
    <row r="6528" spans="2:2" x14ac:dyDescent="0.15">
      <c r="B6528" s="24"/>
    </row>
    <row r="6529" spans="2:2" x14ac:dyDescent="0.15">
      <c r="B6529" s="24"/>
    </row>
    <row r="6530" spans="2:2" x14ac:dyDescent="0.15">
      <c r="B6530" s="24"/>
    </row>
    <row r="6531" spans="2:2" x14ac:dyDescent="0.15">
      <c r="B6531" s="24"/>
    </row>
    <row r="6532" spans="2:2" x14ac:dyDescent="0.15">
      <c r="B6532" s="24"/>
    </row>
    <row r="6533" spans="2:2" x14ac:dyDescent="0.15">
      <c r="B6533" s="24"/>
    </row>
    <row r="6534" spans="2:2" x14ac:dyDescent="0.15">
      <c r="B6534" s="24"/>
    </row>
    <row r="6535" spans="2:2" x14ac:dyDescent="0.15">
      <c r="B6535" s="24"/>
    </row>
    <row r="6536" spans="2:2" x14ac:dyDescent="0.15">
      <c r="B6536" s="24"/>
    </row>
    <row r="6537" spans="2:2" x14ac:dyDescent="0.15">
      <c r="B6537" s="24"/>
    </row>
    <row r="6538" spans="2:2" x14ac:dyDescent="0.15">
      <c r="B6538" s="24"/>
    </row>
    <row r="6539" spans="2:2" x14ac:dyDescent="0.15">
      <c r="B6539" s="24"/>
    </row>
    <row r="6540" spans="2:2" x14ac:dyDescent="0.15">
      <c r="B6540" s="24"/>
    </row>
    <row r="6541" spans="2:2" x14ac:dyDescent="0.15">
      <c r="B6541" s="24"/>
    </row>
    <row r="6542" spans="2:2" x14ac:dyDescent="0.15">
      <c r="B6542" s="24"/>
    </row>
    <row r="6543" spans="2:2" x14ac:dyDescent="0.15">
      <c r="B6543" s="24"/>
    </row>
    <row r="6544" spans="2:2" x14ac:dyDescent="0.15">
      <c r="B6544" s="24"/>
    </row>
    <row r="6545" spans="2:2" x14ac:dyDescent="0.15">
      <c r="B6545" s="24"/>
    </row>
    <row r="6546" spans="2:2" x14ac:dyDescent="0.15">
      <c r="B6546" s="24"/>
    </row>
    <row r="6547" spans="2:2" x14ac:dyDescent="0.15">
      <c r="B6547" s="24"/>
    </row>
    <row r="6548" spans="2:2" x14ac:dyDescent="0.15">
      <c r="B6548" s="24"/>
    </row>
    <row r="6549" spans="2:2" x14ac:dyDescent="0.15">
      <c r="B6549" s="24"/>
    </row>
    <row r="6550" spans="2:2" x14ac:dyDescent="0.15">
      <c r="B6550" s="24"/>
    </row>
    <row r="6551" spans="2:2" x14ac:dyDescent="0.15">
      <c r="B6551" s="24"/>
    </row>
    <row r="6552" spans="2:2" x14ac:dyDescent="0.15">
      <c r="B6552" s="24"/>
    </row>
    <row r="6553" spans="2:2" x14ac:dyDescent="0.15">
      <c r="B6553" s="24"/>
    </row>
    <row r="6554" spans="2:2" x14ac:dyDescent="0.15">
      <c r="B6554" s="24"/>
    </row>
    <row r="6555" spans="2:2" x14ac:dyDescent="0.15">
      <c r="B6555" s="24"/>
    </row>
    <row r="6556" spans="2:2" x14ac:dyDescent="0.15">
      <c r="B6556" s="24"/>
    </row>
    <row r="6557" spans="2:2" x14ac:dyDescent="0.15">
      <c r="B6557" s="24"/>
    </row>
    <row r="6558" spans="2:2" x14ac:dyDescent="0.15">
      <c r="B6558" s="24"/>
    </row>
    <row r="6559" spans="2:2" x14ac:dyDescent="0.15">
      <c r="B6559" s="24"/>
    </row>
    <row r="6560" spans="2:2" x14ac:dyDescent="0.15">
      <c r="B6560" s="24"/>
    </row>
    <row r="6561" spans="2:2" x14ac:dyDescent="0.15">
      <c r="B6561" s="24"/>
    </row>
    <row r="6562" spans="2:2" x14ac:dyDescent="0.15">
      <c r="B6562" s="24"/>
    </row>
    <row r="6563" spans="2:2" x14ac:dyDescent="0.15">
      <c r="B6563" s="24"/>
    </row>
    <row r="6564" spans="2:2" x14ac:dyDescent="0.15">
      <c r="B6564" s="24"/>
    </row>
    <row r="6565" spans="2:2" x14ac:dyDescent="0.15">
      <c r="B6565" s="24"/>
    </row>
    <row r="6566" spans="2:2" x14ac:dyDescent="0.15">
      <c r="B6566" s="24"/>
    </row>
    <row r="6567" spans="2:2" x14ac:dyDescent="0.15">
      <c r="B6567" s="24"/>
    </row>
    <row r="6568" spans="2:2" x14ac:dyDescent="0.15">
      <c r="B6568" s="24"/>
    </row>
    <row r="6569" spans="2:2" x14ac:dyDescent="0.15">
      <c r="B6569" s="24"/>
    </row>
    <row r="6570" spans="2:2" x14ac:dyDescent="0.15">
      <c r="B6570" s="24"/>
    </row>
    <row r="6571" spans="2:2" x14ac:dyDescent="0.15">
      <c r="B6571" s="24"/>
    </row>
    <row r="6572" spans="2:2" x14ac:dyDescent="0.15">
      <c r="B6572" s="24"/>
    </row>
    <row r="6573" spans="2:2" x14ac:dyDescent="0.15">
      <c r="B6573" s="24"/>
    </row>
    <row r="6574" spans="2:2" x14ac:dyDescent="0.15">
      <c r="B6574" s="24"/>
    </row>
    <row r="6575" spans="2:2" x14ac:dyDescent="0.15">
      <c r="B6575" s="24"/>
    </row>
    <row r="6576" spans="2:2" x14ac:dyDescent="0.15">
      <c r="B6576" s="24"/>
    </row>
    <row r="6577" spans="2:2" x14ac:dyDescent="0.15">
      <c r="B6577" s="24"/>
    </row>
    <row r="6578" spans="2:2" x14ac:dyDescent="0.15">
      <c r="B6578" s="24"/>
    </row>
    <row r="6579" spans="2:2" x14ac:dyDescent="0.15">
      <c r="B6579" s="24"/>
    </row>
    <row r="6580" spans="2:2" x14ac:dyDescent="0.15">
      <c r="B6580" s="24"/>
    </row>
    <row r="6581" spans="2:2" x14ac:dyDescent="0.15">
      <c r="B6581" s="24"/>
    </row>
    <row r="6582" spans="2:2" x14ac:dyDescent="0.15">
      <c r="B6582" s="24"/>
    </row>
    <row r="6583" spans="2:2" x14ac:dyDescent="0.15">
      <c r="B6583" s="24"/>
    </row>
    <row r="6584" spans="2:2" x14ac:dyDescent="0.15">
      <c r="B6584" s="24"/>
    </row>
    <row r="6585" spans="2:2" x14ac:dyDescent="0.15">
      <c r="B6585" s="24"/>
    </row>
    <row r="6586" spans="2:2" x14ac:dyDescent="0.15">
      <c r="B6586" s="24"/>
    </row>
    <row r="6587" spans="2:2" x14ac:dyDescent="0.15">
      <c r="B6587" s="24"/>
    </row>
    <row r="6588" spans="2:2" x14ac:dyDescent="0.15">
      <c r="B6588" s="24"/>
    </row>
    <row r="6589" spans="2:2" x14ac:dyDescent="0.15">
      <c r="B6589" s="24"/>
    </row>
    <row r="6590" spans="2:2" x14ac:dyDescent="0.15">
      <c r="B6590" s="24"/>
    </row>
    <row r="6591" spans="2:2" x14ac:dyDescent="0.15">
      <c r="B6591" s="24"/>
    </row>
    <row r="6592" spans="2:2" x14ac:dyDescent="0.15">
      <c r="B6592" s="24"/>
    </row>
    <row r="6593" spans="2:2" x14ac:dyDescent="0.15">
      <c r="B6593" s="24"/>
    </row>
    <row r="6594" spans="2:2" x14ac:dyDescent="0.15">
      <c r="B6594" s="24"/>
    </row>
    <row r="6595" spans="2:2" x14ac:dyDescent="0.15">
      <c r="B6595" s="24"/>
    </row>
    <row r="6596" spans="2:2" x14ac:dyDescent="0.15">
      <c r="B6596" s="24"/>
    </row>
    <row r="6597" spans="2:2" x14ac:dyDescent="0.15">
      <c r="B6597" s="24"/>
    </row>
    <row r="6598" spans="2:2" x14ac:dyDescent="0.15">
      <c r="B6598" s="24"/>
    </row>
    <row r="6599" spans="2:2" x14ac:dyDescent="0.15">
      <c r="B6599" s="24"/>
    </row>
    <row r="6600" spans="2:2" x14ac:dyDescent="0.15">
      <c r="B6600" s="24"/>
    </row>
    <row r="6601" spans="2:2" x14ac:dyDescent="0.15">
      <c r="B6601" s="24"/>
    </row>
    <row r="6602" spans="2:2" x14ac:dyDescent="0.15">
      <c r="B6602" s="24"/>
    </row>
    <row r="6603" spans="2:2" x14ac:dyDescent="0.15">
      <c r="B6603" s="24"/>
    </row>
    <row r="6604" spans="2:2" x14ac:dyDescent="0.15">
      <c r="B6604" s="24"/>
    </row>
    <row r="6605" spans="2:2" x14ac:dyDescent="0.15">
      <c r="B6605" s="24"/>
    </row>
    <row r="6606" spans="2:2" x14ac:dyDescent="0.15">
      <c r="B6606" s="24"/>
    </row>
    <row r="6607" spans="2:2" x14ac:dyDescent="0.15">
      <c r="B6607" s="24"/>
    </row>
    <row r="6608" spans="2:2" x14ac:dyDescent="0.15">
      <c r="B6608" s="24"/>
    </row>
    <row r="6609" spans="2:2" x14ac:dyDescent="0.15">
      <c r="B6609" s="24"/>
    </row>
    <row r="6610" spans="2:2" x14ac:dyDescent="0.15">
      <c r="B6610" s="24"/>
    </row>
    <row r="6611" spans="2:2" x14ac:dyDescent="0.15">
      <c r="B6611" s="24"/>
    </row>
    <row r="6612" spans="2:2" x14ac:dyDescent="0.15">
      <c r="B6612" s="24"/>
    </row>
    <row r="6613" spans="2:2" x14ac:dyDescent="0.15">
      <c r="B6613" s="24"/>
    </row>
    <row r="6614" spans="2:2" x14ac:dyDescent="0.15">
      <c r="B6614" s="24"/>
    </row>
    <row r="6615" spans="2:2" x14ac:dyDescent="0.15">
      <c r="B6615" s="24"/>
    </row>
    <row r="6616" spans="2:2" x14ac:dyDescent="0.15">
      <c r="B6616" s="24"/>
    </row>
    <row r="6617" spans="2:2" x14ac:dyDescent="0.15">
      <c r="B6617" s="24"/>
    </row>
    <row r="6618" spans="2:2" x14ac:dyDescent="0.15">
      <c r="B6618" s="24"/>
    </row>
    <row r="6619" spans="2:2" x14ac:dyDescent="0.15">
      <c r="B6619" s="24"/>
    </row>
    <row r="6620" spans="2:2" x14ac:dyDescent="0.15">
      <c r="B6620" s="24"/>
    </row>
    <row r="6621" spans="2:2" x14ac:dyDescent="0.15">
      <c r="B6621" s="24"/>
    </row>
    <row r="6622" spans="2:2" x14ac:dyDescent="0.15">
      <c r="B6622" s="24"/>
    </row>
    <row r="6623" spans="2:2" x14ac:dyDescent="0.15">
      <c r="B6623" s="24"/>
    </row>
    <row r="6624" spans="2:2" x14ac:dyDescent="0.15">
      <c r="B6624" s="24"/>
    </row>
    <row r="6625" spans="2:2" x14ac:dyDescent="0.15">
      <c r="B6625" s="24"/>
    </row>
    <row r="6626" spans="2:2" x14ac:dyDescent="0.15">
      <c r="B6626" s="24"/>
    </row>
    <row r="6627" spans="2:2" x14ac:dyDescent="0.15">
      <c r="B6627" s="24"/>
    </row>
    <row r="6628" spans="2:2" x14ac:dyDescent="0.15">
      <c r="B6628" s="24"/>
    </row>
    <row r="6629" spans="2:2" x14ac:dyDescent="0.15">
      <c r="B6629" s="24"/>
    </row>
    <row r="6630" spans="2:2" x14ac:dyDescent="0.15">
      <c r="B6630" s="24"/>
    </row>
    <row r="6631" spans="2:2" x14ac:dyDescent="0.15">
      <c r="B6631" s="24"/>
    </row>
    <row r="6632" spans="2:2" x14ac:dyDescent="0.15">
      <c r="B6632" s="24"/>
    </row>
    <row r="6633" spans="2:2" x14ac:dyDescent="0.15">
      <c r="B6633" s="24"/>
    </row>
    <row r="6634" spans="2:2" x14ac:dyDescent="0.15">
      <c r="B6634" s="24"/>
    </row>
    <row r="6635" spans="2:2" x14ac:dyDescent="0.15">
      <c r="B6635" s="24"/>
    </row>
    <row r="6636" spans="2:2" x14ac:dyDescent="0.15">
      <c r="B6636" s="24"/>
    </row>
    <row r="6637" spans="2:2" x14ac:dyDescent="0.15">
      <c r="B6637" s="24"/>
    </row>
    <row r="6638" spans="2:2" x14ac:dyDescent="0.15">
      <c r="B6638" s="24"/>
    </row>
    <row r="6639" spans="2:2" x14ac:dyDescent="0.15">
      <c r="B6639" s="24"/>
    </row>
    <row r="6640" spans="2:2" x14ac:dyDescent="0.15">
      <c r="B6640" s="24"/>
    </row>
    <row r="6641" spans="2:2" x14ac:dyDescent="0.15">
      <c r="B6641" s="24"/>
    </row>
    <row r="6642" spans="2:2" x14ac:dyDescent="0.15">
      <c r="B6642" s="24"/>
    </row>
    <row r="6643" spans="2:2" x14ac:dyDescent="0.15">
      <c r="B6643" s="24"/>
    </row>
    <row r="6644" spans="2:2" x14ac:dyDescent="0.15">
      <c r="B6644" s="24"/>
    </row>
    <row r="6645" spans="2:2" x14ac:dyDescent="0.15">
      <c r="B6645" s="24"/>
    </row>
    <row r="6646" spans="2:2" x14ac:dyDescent="0.15">
      <c r="B6646" s="24"/>
    </row>
    <row r="6647" spans="2:2" x14ac:dyDescent="0.15">
      <c r="B6647" s="24"/>
    </row>
    <row r="6648" spans="2:2" x14ac:dyDescent="0.15">
      <c r="B6648" s="24"/>
    </row>
    <row r="6649" spans="2:2" x14ac:dyDescent="0.15">
      <c r="B6649" s="24"/>
    </row>
    <row r="6650" spans="2:2" x14ac:dyDescent="0.15">
      <c r="B6650" s="24"/>
    </row>
    <row r="6651" spans="2:2" x14ac:dyDescent="0.15">
      <c r="B6651" s="24"/>
    </row>
    <row r="6652" spans="2:2" x14ac:dyDescent="0.15">
      <c r="B6652" s="24"/>
    </row>
    <row r="6653" spans="2:2" x14ac:dyDescent="0.15">
      <c r="B6653" s="24"/>
    </row>
    <row r="6654" spans="2:2" x14ac:dyDescent="0.15">
      <c r="B6654" s="24"/>
    </row>
    <row r="6655" spans="2:2" x14ac:dyDescent="0.15">
      <c r="B6655" s="24"/>
    </row>
    <row r="6656" spans="2:2" x14ac:dyDescent="0.15">
      <c r="B6656" s="24"/>
    </row>
    <row r="6657" spans="2:2" x14ac:dyDescent="0.15">
      <c r="B6657" s="24"/>
    </row>
    <row r="6658" spans="2:2" x14ac:dyDescent="0.15">
      <c r="B6658" s="24"/>
    </row>
    <row r="6659" spans="2:2" x14ac:dyDescent="0.15">
      <c r="B6659" s="24"/>
    </row>
    <row r="6660" spans="2:2" x14ac:dyDescent="0.15">
      <c r="B6660" s="24"/>
    </row>
    <row r="6661" spans="2:2" x14ac:dyDescent="0.15">
      <c r="B6661" s="24"/>
    </row>
    <row r="6662" spans="2:2" x14ac:dyDescent="0.15">
      <c r="B6662" s="24"/>
    </row>
    <row r="6663" spans="2:2" x14ac:dyDescent="0.15">
      <c r="B6663" s="24"/>
    </row>
    <row r="6664" spans="2:2" x14ac:dyDescent="0.15">
      <c r="B6664" s="24"/>
    </row>
    <row r="6665" spans="2:2" x14ac:dyDescent="0.15">
      <c r="B6665" s="24"/>
    </row>
    <row r="6666" spans="2:2" x14ac:dyDescent="0.15">
      <c r="B6666" s="24"/>
    </row>
    <row r="6667" spans="2:2" x14ac:dyDescent="0.15">
      <c r="B6667" s="24"/>
    </row>
    <row r="6668" spans="2:2" x14ac:dyDescent="0.15">
      <c r="B6668" s="24"/>
    </row>
    <row r="6669" spans="2:2" x14ac:dyDescent="0.15">
      <c r="B6669" s="24"/>
    </row>
    <row r="6670" spans="2:2" x14ac:dyDescent="0.15">
      <c r="B6670" s="24"/>
    </row>
    <row r="6671" spans="2:2" x14ac:dyDescent="0.15">
      <c r="B6671" s="24"/>
    </row>
    <row r="6672" spans="2:2" x14ac:dyDescent="0.15">
      <c r="B6672" s="24"/>
    </row>
    <row r="6673" spans="2:2" x14ac:dyDescent="0.15">
      <c r="B6673" s="24"/>
    </row>
    <row r="6674" spans="2:2" x14ac:dyDescent="0.15">
      <c r="B6674" s="24"/>
    </row>
    <row r="6675" spans="2:2" x14ac:dyDescent="0.15">
      <c r="B6675" s="24"/>
    </row>
    <row r="6676" spans="2:2" x14ac:dyDescent="0.15">
      <c r="B6676" s="24"/>
    </row>
    <row r="6677" spans="2:2" x14ac:dyDescent="0.15">
      <c r="B6677" s="24"/>
    </row>
    <row r="6678" spans="2:2" x14ac:dyDescent="0.15">
      <c r="B6678" s="24"/>
    </row>
    <row r="6679" spans="2:2" x14ac:dyDescent="0.15">
      <c r="B6679" s="24"/>
    </row>
    <row r="6680" spans="2:2" x14ac:dyDescent="0.15">
      <c r="B6680" s="24"/>
    </row>
    <row r="6681" spans="2:2" x14ac:dyDescent="0.15">
      <c r="B6681" s="24"/>
    </row>
    <row r="6682" spans="2:2" x14ac:dyDescent="0.15">
      <c r="B6682" s="24"/>
    </row>
    <row r="6683" spans="2:2" x14ac:dyDescent="0.15">
      <c r="B6683" s="24"/>
    </row>
    <row r="6684" spans="2:2" x14ac:dyDescent="0.15">
      <c r="B6684" s="24"/>
    </row>
    <row r="6685" spans="2:2" x14ac:dyDescent="0.15">
      <c r="B6685" s="24"/>
    </row>
    <row r="6686" spans="2:2" x14ac:dyDescent="0.15">
      <c r="B6686" s="24"/>
    </row>
    <row r="6687" spans="2:2" x14ac:dyDescent="0.15">
      <c r="B6687" s="24"/>
    </row>
    <row r="6688" spans="2:2" x14ac:dyDescent="0.15">
      <c r="B6688" s="24"/>
    </row>
    <row r="6689" spans="2:2" x14ac:dyDescent="0.15">
      <c r="B6689" s="24"/>
    </row>
    <row r="6690" spans="2:2" x14ac:dyDescent="0.15">
      <c r="B6690" s="24"/>
    </row>
    <row r="6691" spans="2:2" x14ac:dyDescent="0.15">
      <c r="B6691" s="24"/>
    </row>
    <row r="6692" spans="2:2" x14ac:dyDescent="0.15">
      <c r="B6692" s="24"/>
    </row>
    <row r="6693" spans="2:2" x14ac:dyDescent="0.15">
      <c r="B6693" s="24"/>
    </row>
    <row r="6694" spans="2:2" x14ac:dyDescent="0.15">
      <c r="B6694" s="24"/>
    </row>
    <row r="6695" spans="2:2" x14ac:dyDescent="0.15">
      <c r="B6695" s="24"/>
    </row>
    <row r="6696" spans="2:2" x14ac:dyDescent="0.15">
      <c r="B6696" s="24"/>
    </row>
    <row r="6697" spans="2:2" x14ac:dyDescent="0.15">
      <c r="B6697" s="24"/>
    </row>
    <row r="6698" spans="2:2" x14ac:dyDescent="0.15">
      <c r="B6698" s="24"/>
    </row>
    <row r="6699" spans="2:2" x14ac:dyDescent="0.15">
      <c r="B6699" s="24"/>
    </row>
    <row r="6700" spans="2:2" x14ac:dyDescent="0.15">
      <c r="B6700" s="24"/>
    </row>
    <row r="6701" spans="2:2" x14ac:dyDescent="0.15">
      <c r="B6701" s="24"/>
    </row>
    <row r="6702" spans="2:2" x14ac:dyDescent="0.15">
      <c r="B6702" s="24"/>
    </row>
    <row r="6703" spans="2:2" x14ac:dyDescent="0.15">
      <c r="B6703" s="24"/>
    </row>
    <row r="6704" spans="2:2" x14ac:dyDescent="0.15">
      <c r="B6704" s="24"/>
    </row>
    <row r="6705" spans="2:2" x14ac:dyDescent="0.15">
      <c r="B6705" s="24"/>
    </row>
    <row r="6706" spans="2:2" x14ac:dyDescent="0.15">
      <c r="B6706" s="24"/>
    </row>
    <row r="6707" spans="2:2" x14ac:dyDescent="0.15">
      <c r="B6707" s="24"/>
    </row>
    <row r="6708" spans="2:2" x14ac:dyDescent="0.15">
      <c r="B6708" s="24"/>
    </row>
    <row r="6709" spans="2:2" x14ac:dyDescent="0.15">
      <c r="B6709" s="24"/>
    </row>
    <row r="6710" spans="2:2" x14ac:dyDescent="0.15">
      <c r="B6710" s="24"/>
    </row>
    <row r="6711" spans="2:2" x14ac:dyDescent="0.15">
      <c r="B6711" s="24"/>
    </row>
    <row r="6712" spans="2:2" x14ac:dyDescent="0.15">
      <c r="B6712" s="24"/>
    </row>
    <row r="6713" spans="2:2" x14ac:dyDescent="0.15">
      <c r="B6713" s="24"/>
    </row>
    <row r="6714" spans="2:2" x14ac:dyDescent="0.15">
      <c r="B6714" s="24"/>
    </row>
    <row r="6715" spans="2:2" x14ac:dyDescent="0.15">
      <c r="B6715" s="24"/>
    </row>
    <row r="6716" spans="2:2" x14ac:dyDescent="0.15">
      <c r="B6716" s="24"/>
    </row>
    <row r="6717" spans="2:2" x14ac:dyDescent="0.15">
      <c r="B6717" s="24"/>
    </row>
    <row r="6718" spans="2:2" x14ac:dyDescent="0.15">
      <c r="B6718" s="24"/>
    </row>
    <row r="6719" spans="2:2" x14ac:dyDescent="0.15">
      <c r="B6719" s="24"/>
    </row>
    <row r="6720" spans="2:2" x14ac:dyDescent="0.15">
      <c r="B6720" s="24"/>
    </row>
    <row r="6721" spans="2:2" x14ac:dyDescent="0.15">
      <c r="B6721" s="24"/>
    </row>
    <row r="6722" spans="2:2" x14ac:dyDescent="0.15">
      <c r="B6722" s="24"/>
    </row>
    <row r="6723" spans="2:2" x14ac:dyDescent="0.15">
      <c r="B6723" s="24"/>
    </row>
    <row r="6724" spans="2:2" x14ac:dyDescent="0.15">
      <c r="B6724" s="24"/>
    </row>
    <row r="6725" spans="2:2" x14ac:dyDescent="0.15">
      <c r="B6725" s="24"/>
    </row>
    <row r="6726" spans="2:2" x14ac:dyDescent="0.15">
      <c r="B6726" s="24"/>
    </row>
    <row r="6727" spans="2:2" x14ac:dyDescent="0.15">
      <c r="B6727" s="24"/>
    </row>
    <row r="6728" spans="2:2" x14ac:dyDescent="0.15">
      <c r="B6728" s="24"/>
    </row>
    <row r="6729" spans="2:2" x14ac:dyDescent="0.15">
      <c r="B6729" s="24"/>
    </row>
    <row r="6730" spans="2:2" x14ac:dyDescent="0.15">
      <c r="B6730" s="24"/>
    </row>
    <row r="6731" spans="2:2" x14ac:dyDescent="0.15">
      <c r="B6731" s="24"/>
    </row>
    <row r="6732" spans="2:2" x14ac:dyDescent="0.15">
      <c r="B6732" s="24"/>
    </row>
    <row r="6733" spans="2:2" x14ac:dyDescent="0.15">
      <c r="B6733" s="24"/>
    </row>
    <row r="6734" spans="2:2" x14ac:dyDescent="0.15">
      <c r="B6734" s="24"/>
    </row>
    <row r="6735" spans="2:2" x14ac:dyDescent="0.15">
      <c r="B6735" s="24"/>
    </row>
    <row r="6736" spans="2:2" x14ac:dyDescent="0.15">
      <c r="B6736" s="24"/>
    </row>
    <row r="6737" spans="2:2" x14ac:dyDescent="0.15">
      <c r="B6737" s="24"/>
    </row>
    <row r="6738" spans="2:2" x14ac:dyDescent="0.15">
      <c r="B6738" s="24"/>
    </row>
    <row r="6739" spans="2:2" x14ac:dyDescent="0.15">
      <c r="B6739" s="24"/>
    </row>
    <row r="6740" spans="2:2" x14ac:dyDescent="0.15">
      <c r="B6740" s="24"/>
    </row>
    <row r="6741" spans="2:2" x14ac:dyDescent="0.15">
      <c r="B6741" s="24"/>
    </row>
    <row r="6742" spans="2:2" x14ac:dyDescent="0.15">
      <c r="B6742" s="24"/>
    </row>
    <row r="6743" spans="2:2" x14ac:dyDescent="0.15">
      <c r="B6743" s="24"/>
    </row>
    <row r="6744" spans="2:2" x14ac:dyDescent="0.15">
      <c r="B6744" s="24"/>
    </row>
    <row r="6745" spans="2:2" x14ac:dyDescent="0.15">
      <c r="B6745" s="24"/>
    </row>
    <row r="6746" spans="2:2" x14ac:dyDescent="0.15">
      <c r="B6746" s="24"/>
    </row>
    <row r="6747" spans="2:2" x14ac:dyDescent="0.15">
      <c r="B6747" s="24"/>
    </row>
    <row r="6748" spans="2:2" x14ac:dyDescent="0.15">
      <c r="B6748" s="24"/>
    </row>
    <row r="6749" spans="2:2" x14ac:dyDescent="0.15">
      <c r="B6749" s="24"/>
    </row>
    <row r="6750" spans="2:2" x14ac:dyDescent="0.15">
      <c r="B6750" s="24"/>
    </row>
    <row r="6751" spans="2:2" x14ac:dyDescent="0.15">
      <c r="B6751" s="24"/>
    </row>
    <row r="6752" spans="2:2" x14ac:dyDescent="0.15">
      <c r="B6752" s="24"/>
    </row>
    <row r="6753" spans="2:2" x14ac:dyDescent="0.15">
      <c r="B6753" s="24"/>
    </row>
    <row r="6754" spans="2:2" x14ac:dyDescent="0.15">
      <c r="B6754" s="24"/>
    </row>
    <row r="6755" spans="2:2" x14ac:dyDescent="0.15">
      <c r="B6755" s="24"/>
    </row>
    <row r="6756" spans="2:2" x14ac:dyDescent="0.15">
      <c r="B6756" s="24"/>
    </row>
    <row r="6757" spans="2:2" x14ac:dyDescent="0.15">
      <c r="B6757" s="24"/>
    </row>
    <row r="6758" spans="2:2" x14ac:dyDescent="0.15">
      <c r="B6758" s="24"/>
    </row>
    <row r="6759" spans="2:2" x14ac:dyDescent="0.15">
      <c r="B6759" s="24"/>
    </row>
    <row r="6760" spans="2:2" x14ac:dyDescent="0.15">
      <c r="B6760" s="24"/>
    </row>
    <row r="6761" spans="2:2" x14ac:dyDescent="0.15">
      <c r="B6761" s="24"/>
    </row>
    <row r="6762" spans="2:2" x14ac:dyDescent="0.15">
      <c r="B6762" s="24"/>
    </row>
    <row r="6763" spans="2:2" x14ac:dyDescent="0.15">
      <c r="B6763" s="24"/>
    </row>
    <row r="6764" spans="2:2" x14ac:dyDescent="0.15">
      <c r="B6764" s="24"/>
    </row>
    <row r="6765" spans="2:2" x14ac:dyDescent="0.15">
      <c r="B6765" s="24"/>
    </row>
    <row r="6766" spans="2:2" x14ac:dyDescent="0.15">
      <c r="B6766" s="24"/>
    </row>
    <row r="6767" spans="2:2" x14ac:dyDescent="0.15">
      <c r="B6767" s="24"/>
    </row>
    <row r="6768" spans="2:2" x14ac:dyDescent="0.15">
      <c r="B6768" s="24"/>
    </row>
    <row r="6769" spans="2:2" x14ac:dyDescent="0.15">
      <c r="B6769" s="24"/>
    </row>
    <row r="6770" spans="2:2" x14ac:dyDescent="0.15">
      <c r="B6770" s="24"/>
    </row>
    <row r="6771" spans="2:2" x14ac:dyDescent="0.15">
      <c r="B6771" s="24"/>
    </row>
    <row r="6772" spans="2:2" x14ac:dyDescent="0.15">
      <c r="B6772" s="24"/>
    </row>
    <row r="6773" spans="2:2" x14ac:dyDescent="0.15">
      <c r="B6773" s="24"/>
    </row>
    <row r="6774" spans="2:2" x14ac:dyDescent="0.15">
      <c r="B6774" s="24"/>
    </row>
    <row r="6775" spans="2:2" x14ac:dyDescent="0.15">
      <c r="B6775" s="24"/>
    </row>
    <row r="6776" spans="2:2" x14ac:dyDescent="0.15">
      <c r="B6776" s="24"/>
    </row>
    <row r="6777" spans="2:2" x14ac:dyDescent="0.15">
      <c r="B6777" s="24"/>
    </row>
    <row r="6778" spans="2:2" x14ac:dyDescent="0.15">
      <c r="B6778" s="24"/>
    </row>
    <row r="6779" spans="2:2" x14ac:dyDescent="0.15">
      <c r="B6779" s="24"/>
    </row>
    <row r="6780" spans="2:2" x14ac:dyDescent="0.15">
      <c r="B6780" s="24"/>
    </row>
    <row r="6781" spans="2:2" x14ac:dyDescent="0.15">
      <c r="B6781" s="24"/>
    </row>
    <row r="6782" spans="2:2" x14ac:dyDescent="0.15">
      <c r="B6782" s="24"/>
    </row>
    <row r="6783" spans="2:2" x14ac:dyDescent="0.15">
      <c r="B6783" s="24"/>
    </row>
    <row r="6784" spans="2:2" x14ac:dyDescent="0.15">
      <c r="B6784" s="24"/>
    </row>
    <row r="6785" spans="2:2" x14ac:dyDescent="0.15">
      <c r="B6785" s="24"/>
    </row>
    <row r="6786" spans="2:2" x14ac:dyDescent="0.15">
      <c r="B6786" s="24"/>
    </row>
    <row r="6787" spans="2:2" x14ac:dyDescent="0.15">
      <c r="B6787" s="24"/>
    </row>
    <row r="6788" spans="2:2" x14ac:dyDescent="0.15">
      <c r="B6788" s="24"/>
    </row>
    <row r="6789" spans="2:2" x14ac:dyDescent="0.15">
      <c r="B6789" s="24"/>
    </row>
    <row r="6790" spans="2:2" x14ac:dyDescent="0.15">
      <c r="B6790" s="24"/>
    </row>
    <row r="6791" spans="2:2" x14ac:dyDescent="0.15">
      <c r="B6791" s="24"/>
    </row>
    <row r="6792" spans="2:2" x14ac:dyDescent="0.15">
      <c r="B6792" s="24"/>
    </row>
    <row r="6793" spans="2:2" x14ac:dyDescent="0.15">
      <c r="B6793" s="24"/>
    </row>
    <row r="6794" spans="2:2" x14ac:dyDescent="0.15">
      <c r="B6794" s="24"/>
    </row>
    <row r="6795" spans="2:2" x14ac:dyDescent="0.15">
      <c r="B6795" s="24"/>
    </row>
    <row r="6796" spans="2:2" x14ac:dyDescent="0.15">
      <c r="B6796" s="24"/>
    </row>
    <row r="6797" spans="2:2" x14ac:dyDescent="0.15">
      <c r="B6797" s="24"/>
    </row>
    <row r="6798" spans="2:2" x14ac:dyDescent="0.15">
      <c r="B6798" s="24"/>
    </row>
    <row r="6799" spans="2:2" x14ac:dyDescent="0.15">
      <c r="B6799" s="24"/>
    </row>
    <row r="6800" spans="2:2" x14ac:dyDescent="0.15">
      <c r="B6800" s="24"/>
    </row>
    <row r="6801" spans="2:2" x14ac:dyDescent="0.15">
      <c r="B6801" s="24"/>
    </row>
    <row r="6802" spans="2:2" x14ac:dyDescent="0.15">
      <c r="B6802" s="24"/>
    </row>
    <row r="6803" spans="2:2" x14ac:dyDescent="0.15">
      <c r="B6803" s="24"/>
    </row>
    <row r="6804" spans="2:2" x14ac:dyDescent="0.15">
      <c r="B6804" s="24"/>
    </row>
    <row r="6805" spans="2:2" x14ac:dyDescent="0.15">
      <c r="B6805" s="24"/>
    </row>
    <row r="6806" spans="2:2" x14ac:dyDescent="0.15">
      <c r="B6806" s="24"/>
    </row>
    <row r="6807" spans="2:2" x14ac:dyDescent="0.15">
      <c r="B6807" s="24"/>
    </row>
    <row r="6808" spans="2:2" x14ac:dyDescent="0.15">
      <c r="B6808" s="24"/>
    </row>
    <row r="6809" spans="2:2" x14ac:dyDescent="0.15">
      <c r="B6809" s="24"/>
    </row>
    <row r="6810" spans="2:2" x14ac:dyDescent="0.15">
      <c r="B6810" s="24"/>
    </row>
    <row r="6811" spans="2:2" x14ac:dyDescent="0.15">
      <c r="B6811" s="24"/>
    </row>
    <row r="6812" spans="2:2" x14ac:dyDescent="0.15">
      <c r="B6812" s="24"/>
    </row>
    <row r="6813" spans="2:2" x14ac:dyDescent="0.15">
      <c r="B6813" s="24"/>
    </row>
    <row r="6814" spans="2:2" x14ac:dyDescent="0.15">
      <c r="B6814" s="24"/>
    </row>
    <row r="6815" spans="2:2" x14ac:dyDescent="0.15">
      <c r="B6815" s="24"/>
    </row>
    <row r="6816" spans="2:2" x14ac:dyDescent="0.15">
      <c r="B6816" s="24"/>
    </row>
    <row r="6817" spans="2:2" x14ac:dyDescent="0.15">
      <c r="B6817" s="24"/>
    </row>
    <row r="6818" spans="2:2" x14ac:dyDescent="0.15">
      <c r="B6818" s="24"/>
    </row>
    <row r="6819" spans="2:2" x14ac:dyDescent="0.15">
      <c r="B6819" s="24"/>
    </row>
    <row r="6820" spans="2:2" x14ac:dyDescent="0.15">
      <c r="B6820" s="24"/>
    </row>
    <row r="6821" spans="2:2" x14ac:dyDescent="0.15">
      <c r="B6821" s="24"/>
    </row>
    <row r="6822" spans="2:2" x14ac:dyDescent="0.15">
      <c r="B6822" s="24"/>
    </row>
    <row r="6823" spans="2:2" x14ac:dyDescent="0.15">
      <c r="B6823" s="24"/>
    </row>
    <row r="6824" spans="2:2" x14ac:dyDescent="0.15">
      <c r="B6824" s="24"/>
    </row>
    <row r="6825" spans="2:2" x14ac:dyDescent="0.15">
      <c r="B6825" s="24"/>
    </row>
    <row r="6826" spans="2:2" x14ac:dyDescent="0.15">
      <c r="B6826" s="24"/>
    </row>
    <row r="6827" spans="2:2" x14ac:dyDescent="0.15">
      <c r="B6827" s="24"/>
    </row>
    <row r="6828" spans="2:2" x14ac:dyDescent="0.15">
      <c r="B6828" s="24"/>
    </row>
    <row r="6829" spans="2:2" x14ac:dyDescent="0.15">
      <c r="B6829" s="24"/>
    </row>
    <row r="6830" spans="2:2" x14ac:dyDescent="0.15">
      <c r="B6830" s="24"/>
    </row>
    <row r="6831" spans="2:2" x14ac:dyDescent="0.15">
      <c r="B6831" s="24"/>
    </row>
    <row r="6832" spans="2:2" x14ac:dyDescent="0.15">
      <c r="B6832" s="24"/>
    </row>
    <row r="6833" spans="2:2" x14ac:dyDescent="0.15">
      <c r="B6833" s="24"/>
    </row>
    <row r="6834" spans="2:2" x14ac:dyDescent="0.15">
      <c r="B6834" s="24"/>
    </row>
    <row r="6835" spans="2:2" x14ac:dyDescent="0.15">
      <c r="B6835" s="24"/>
    </row>
    <row r="6836" spans="2:2" x14ac:dyDescent="0.15">
      <c r="B6836" s="24"/>
    </row>
    <row r="6837" spans="2:2" x14ac:dyDescent="0.15">
      <c r="B6837" s="24"/>
    </row>
    <row r="6838" spans="2:2" x14ac:dyDescent="0.15">
      <c r="B6838" s="24"/>
    </row>
    <row r="6839" spans="2:2" x14ac:dyDescent="0.15">
      <c r="B6839" s="24"/>
    </row>
    <row r="6840" spans="2:2" x14ac:dyDescent="0.15">
      <c r="B6840" s="24"/>
    </row>
    <row r="6841" spans="2:2" x14ac:dyDescent="0.15">
      <c r="B6841" s="24"/>
    </row>
    <row r="6842" spans="2:2" x14ac:dyDescent="0.15">
      <c r="B6842" s="24"/>
    </row>
    <row r="6843" spans="2:2" x14ac:dyDescent="0.15">
      <c r="B6843" s="24"/>
    </row>
    <row r="6844" spans="2:2" x14ac:dyDescent="0.15">
      <c r="B6844" s="24"/>
    </row>
    <row r="6845" spans="2:2" x14ac:dyDescent="0.15">
      <c r="B6845" s="24"/>
    </row>
    <row r="6846" spans="2:2" x14ac:dyDescent="0.15">
      <c r="B6846" s="24"/>
    </row>
    <row r="6847" spans="2:2" x14ac:dyDescent="0.15">
      <c r="B6847" s="24"/>
    </row>
    <row r="6848" spans="2:2" x14ac:dyDescent="0.15">
      <c r="B6848" s="24"/>
    </row>
    <row r="6849" spans="2:2" x14ac:dyDescent="0.15">
      <c r="B6849" s="24"/>
    </row>
    <row r="6850" spans="2:2" x14ac:dyDescent="0.15">
      <c r="B6850" s="24"/>
    </row>
    <row r="6851" spans="2:2" x14ac:dyDescent="0.15">
      <c r="B6851" s="24"/>
    </row>
    <row r="6852" spans="2:2" x14ac:dyDescent="0.15">
      <c r="B6852" s="24"/>
    </row>
    <row r="6853" spans="2:2" x14ac:dyDescent="0.15">
      <c r="B6853" s="24"/>
    </row>
    <row r="6854" spans="2:2" x14ac:dyDescent="0.15">
      <c r="B6854" s="24"/>
    </row>
    <row r="6855" spans="2:2" x14ac:dyDescent="0.15">
      <c r="B6855" s="24"/>
    </row>
    <row r="6856" spans="2:2" x14ac:dyDescent="0.15">
      <c r="B6856" s="24"/>
    </row>
    <row r="6857" spans="2:2" x14ac:dyDescent="0.15">
      <c r="B6857" s="24"/>
    </row>
    <row r="6858" spans="2:2" x14ac:dyDescent="0.15">
      <c r="B6858" s="24"/>
    </row>
    <row r="6859" spans="2:2" x14ac:dyDescent="0.15">
      <c r="B6859" s="24"/>
    </row>
    <row r="6860" spans="2:2" x14ac:dyDescent="0.15">
      <c r="B6860" s="24"/>
    </row>
    <row r="6861" spans="2:2" x14ac:dyDescent="0.15">
      <c r="B6861" s="24"/>
    </row>
    <row r="6862" spans="2:2" x14ac:dyDescent="0.15">
      <c r="B6862" s="24"/>
    </row>
    <row r="6863" spans="2:2" x14ac:dyDescent="0.15">
      <c r="B6863" s="24"/>
    </row>
    <row r="6864" spans="2:2" x14ac:dyDescent="0.15">
      <c r="B6864" s="24"/>
    </row>
    <row r="6865" spans="2:2" x14ac:dyDescent="0.15">
      <c r="B6865" s="24"/>
    </row>
    <row r="6866" spans="2:2" x14ac:dyDescent="0.15">
      <c r="B6866" s="24"/>
    </row>
    <row r="6867" spans="2:2" x14ac:dyDescent="0.15">
      <c r="B6867" s="24"/>
    </row>
    <row r="6868" spans="2:2" x14ac:dyDescent="0.15">
      <c r="B6868" s="24"/>
    </row>
    <row r="6869" spans="2:2" x14ac:dyDescent="0.15">
      <c r="B6869" s="24"/>
    </row>
    <row r="6870" spans="2:2" x14ac:dyDescent="0.15">
      <c r="B6870" s="24"/>
    </row>
    <row r="6871" spans="2:2" x14ac:dyDescent="0.15">
      <c r="B6871" s="24"/>
    </row>
    <row r="6872" spans="2:2" x14ac:dyDescent="0.15">
      <c r="B6872" s="24"/>
    </row>
    <row r="6873" spans="2:2" x14ac:dyDescent="0.15">
      <c r="B6873" s="24"/>
    </row>
    <row r="6874" spans="2:2" x14ac:dyDescent="0.15">
      <c r="B6874" s="24"/>
    </row>
    <row r="6875" spans="2:2" x14ac:dyDescent="0.15">
      <c r="B6875" s="24"/>
    </row>
    <row r="6876" spans="2:2" x14ac:dyDescent="0.15">
      <c r="B6876" s="24"/>
    </row>
    <row r="6877" spans="2:2" x14ac:dyDescent="0.15">
      <c r="B6877" s="24"/>
    </row>
    <row r="6878" spans="2:2" x14ac:dyDescent="0.15">
      <c r="B6878" s="24"/>
    </row>
    <row r="6879" spans="2:2" x14ac:dyDescent="0.15">
      <c r="B6879" s="24"/>
    </row>
    <row r="6880" spans="2:2" x14ac:dyDescent="0.15">
      <c r="B6880" s="24"/>
    </row>
    <row r="6881" spans="2:2" x14ac:dyDescent="0.15">
      <c r="B6881" s="24"/>
    </row>
    <row r="6882" spans="2:2" x14ac:dyDescent="0.15">
      <c r="B6882" s="24"/>
    </row>
    <row r="6883" spans="2:2" x14ac:dyDescent="0.15">
      <c r="B6883" s="24"/>
    </row>
    <row r="6884" spans="2:2" x14ac:dyDescent="0.15">
      <c r="B6884" s="24"/>
    </row>
    <row r="6885" spans="2:2" x14ac:dyDescent="0.15">
      <c r="B6885" s="24"/>
    </row>
    <row r="6886" spans="2:2" x14ac:dyDescent="0.15">
      <c r="B6886" s="24"/>
    </row>
    <row r="6887" spans="2:2" x14ac:dyDescent="0.15">
      <c r="B6887" s="24"/>
    </row>
    <row r="6888" spans="2:2" x14ac:dyDescent="0.15">
      <c r="B6888" s="24"/>
    </row>
    <row r="6889" spans="2:2" x14ac:dyDescent="0.15">
      <c r="B6889" s="24"/>
    </row>
    <row r="6890" spans="2:2" x14ac:dyDescent="0.15">
      <c r="B6890" s="24"/>
    </row>
    <row r="6891" spans="2:2" x14ac:dyDescent="0.15">
      <c r="B6891" s="24"/>
    </row>
    <row r="6892" spans="2:2" x14ac:dyDescent="0.15">
      <c r="B6892" s="24"/>
    </row>
    <row r="6893" spans="2:2" x14ac:dyDescent="0.15">
      <c r="B6893" s="24"/>
    </row>
    <row r="6894" spans="2:2" x14ac:dyDescent="0.15">
      <c r="B6894" s="24"/>
    </row>
    <row r="6895" spans="2:2" x14ac:dyDescent="0.15">
      <c r="B6895" s="24"/>
    </row>
    <row r="6896" spans="2:2" x14ac:dyDescent="0.15">
      <c r="B6896" s="24"/>
    </row>
    <row r="6897" spans="2:2" x14ac:dyDescent="0.15">
      <c r="B6897" s="24"/>
    </row>
    <row r="6898" spans="2:2" x14ac:dyDescent="0.15">
      <c r="B6898" s="24"/>
    </row>
    <row r="6899" spans="2:2" x14ac:dyDescent="0.15">
      <c r="B6899" s="24"/>
    </row>
    <row r="6900" spans="2:2" x14ac:dyDescent="0.15">
      <c r="B6900" s="24"/>
    </row>
    <row r="6901" spans="2:2" x14ac:dyDescent="0.15">
      <c r="B6901" s="24"/>
    </row>
    <row r="6902" spans="2:2" x14ac:dyDescent="0.15">
      <c r="B6902" s="24"/>
    </row>
    <row r="6903" spans="2:2" x14ac:dyDescent="0.15">
      <c r="B6903" s="24"/>
    </row>
    <row r="6904" spans="2:2" x14ac:dyDescent="0.15">
      <c r="B6904" s="24"/>
    </row>
    <row r="6905" spans="2:2" x14ac:dyDescent="0.15">
      <c r="B6905" s="24"/>
    </row>
    <row r="6906" spans="2:2" x14ac:dyDescent="0.15">
      <c r="B6906" s="24"/>
    </row>
    <row r="6907" spans="2:2" x14ac:dyDescent="0.15">
      <c r="B6907" s="24"/>
    </row>
    <row r="6908" spans="2:2" x14ac:dyDescent="0.15">
      <c r="B6908" s="24"/>
    </row>
    <row r="6909" spans="2:2" x14ac:dyDescent="0.15">
      <c r="B6909" s="24"/>
    </row>
    <row r="6910" spans="2:2" x14ac:dyDescent="0.15">
      <c r="B6910" s="24"/>
    </row>
    <row r="6911" spans="2:2" x14ac:dyDescent="0.15">
      <c r="B6911" s="24"/>
    </row>
    <row r="6912" spans="2:2" x14ac:dyDescent="0.15">
      <c r="B6912" s="24"/>
    </row>
    <row r="6913" spans="2:2" x14ac:dyDescent="0.15">
      <c r="B6913" s="24"/>
    </row>
    <row r="6914" spans="2:2" x14ac:dyDescent="0.15">
      <c r="B6914" s="24"/>
    </row>
    <row r="6915" spans="2:2" x14ac:dyDescent="0.15">
      <c r="B6915" s="24"/>
    </row>
    <row r="6916" spans="2:2" x14ac:dyDescent="0.15">
      <c r="B6916" s="24"/>
    </row>
    <row r="6917" spans="2:2" x14ac:dyDescent="0.15">
      <c r="B6917" s="24"/>
    </row>
    <row r="6918" spans="2:2" x14ac:dyDescent="0.15">
      <c r="B6918" s="24"/>
    </row>
    <row r="6919" spans="2:2" x14ac:dyDescent="0.15">
      <c r="B6919" s="24"/>
    </row>
    <row r="6920" spans="2:2" x14ac:dyDescent="0.15">
      <c r="B6920" s="24"/>
    </row>
    <row r="6921" spans="2:2" x14ac:dyDescent="0.15">
      <c r="B6921" s="24"/>
    </row>
    <row r="6922" spans="2:2" x14ac:dyDescent="0.15">
      <c r="B6922" s="24"/>
    </row>
    <row r="6923" spans="2:2" x14ac:dyDescent="0.15">
      <c r="B6923" s="24"/>
    </row>
    <row r="6924" spans="2:2" x14ac:dyDescent="0.15">
      <c r="B6924" s="24"/>
    </row>
    <row r="6925" spans="2:2" x14ac:dyDescent="0.15">
      <c r="B6925" s="24"/>
    </row>
    <row r="6926" spans="2:2" x14ac:dyDescent="0.15">
      <c r="B6926" s="24"/>
    </row>
    <row r="6927" spans="2:2" x14ac:dyDescent="0.15">
      <c r="B6927" s="24"/>
    </row>
    <row r="6928" spans="2:2" x14ac:dyDescent="0.15">
      <c r="B6928" s="24"/>
    </row>
    <row r="6929" spans="2:2" x14ac:dyDescent="0.15">
      <c r="B6929" s="24"/>
    </row>
    <row r="6930" spans="2:2" x14ac:dyDescent="0.15">
      <c r="B6930" s="24"/>
    </row>
    <row r="6931" spans="2:2" x14ac:dyDescent="0.15">
      <c r="B6931" s="24"/>
    </row>
    <row r="6932" spans="2:2" x14ac:dyDescent="0.15">
      <c r="B6932" s="24"/>
    </row>
    <row r="6933" spans="2:2" x14ac:dyDescent="0.15">
      <c r="B6933" s="24"/>
    </row>
    <row r="6934" spans="2:2" x14ac:dyDescent="0.15">
      <c r="B6934" s="24"/>
    </row>
    <row r="6935" spans="2:2" x14ac:dyDescent="0.15">
      <c r="B6935" s="24"/>
    </row>
    <row r="6936" spans="2:2" x14ac:dyDescent="0.15">
      <c r="B6936" s="24"/>
    </row>
    <row r="6937" spans="2:2" x14ac:dyDescent="0.15">
      <c r="B6937" s="24"/>
    </row>
    <row r="6938" spans="2:2" x14ac:dyDescent="0.15">
      <c r="B6938" s="24"/>
    </row>
    <row r="6939" spans="2:2" x14ac:dyDescent="0.15">
      <c r="B6939" s="24"/>
    </row>
    <row r="6940" spans="2:2" x14ac:dyDescent="0.15">
      <c r="B6940" s="24"/>
    </row>
    <row r="6941" spans="2:2" x14ac:dyDescent="0.15">
      <c r="B6941" s="24"/>
    </row>
    <row r="6942" spans="2:2" x14ac:dyDescent="0.15">
      <c r="B6942" s="24"/>
    </row>
    <row r="6943" spans="2:2" x14ac:dyDescent="0.15">
      <c r="B6943" s="24"/>
    </row>
    <row r="6944" spans="2:2" x14ac:dyDescent="0.15">
      <c r="B6944" s="24"/>
    </row>
    <row r="6945" spans="2:2" x14ac:dyDescent="0.15">
      <c r="B6945" s="24"/>
    </row>
    <row r="6946" spans="2:2" x14ac:dyDescent="0.15">
      <c r="B6946" s="24"/>
    </row>
    <row r="6947" spans="2:2" x14ac:dyDescent="0.15">
      <c r="B6947" s="24"/>
    </row>
    <row r="6948" spans="2:2" x14ac:dyDescent="0.15">
      <c r="B6948" s="24"/>
    </row>
    <row r="6949" spans="2:2" x14ac:dyDescent="0.15">
      <c r="B6949" s="24"/>
    </row>
    <row r="6950" spans="2:2" x14ac:dyDescent="0.15">
      <c r="B6950" s="24"/>
    </row>
    <row r="6951" spans="2:2" x14ac:dyDescent="0.15">
      <c r="B6951" s="24"/>
    </row>
    <row r="6952" spans="2:2" x14ac:dyDescent="0.15">
      <c r="B6952" s="24"/>
    </row>
    <row r="6953" spans="2:2" x14ac:dyDescent="0.15">
      <c r="B6953" s="24"/>
    </row>
    <row r="6954" spans="2:2" x14ac:dyDescent="0.15">
      <c r="B6954" s="24"/>
    </row>
    <row r="6955" spans="2:2" x14ac:dyDescent="0.15">
      <c r="B6955" s="24"/>
    </row>
    <row r="6956" spans="2:2" x14ac:dyDescent="0.15">
      <c r="B6956" s="24"/>
    </row>
    <row r="6957" spans="2:2" x14ac:dyDescent="0.15">
      <c r="B6957" s="24"/>
    </row>
    <row r="6958" spans="2:2" x14ac:dyDescent="0.15">
      <c r="B6958" s="24"/>
    </row>
    <row r="6959" spans="2:2" x14ac:dyDescent="0.15">
      <c r="B6959" s="24"/>
    </row>
    <row r="6960" spans="2:2" x14ac:dyDescent="0.15">
      <c r="B6960" s="24"/>
    </row>
    <row r="6961" spans="2:2" x14ac:dyDescent="0.15">
      <c r="B6961" s="24"/>
    </row>
    <row r="6962" spans="2:2" x14ac:dyDescent="0.15">
      <c r="B6962" s="24"/>
    </row>
    <row r="6963" spans="2:2" x14ac:dyDescent="0.15">
      <c r="B6963" s="24"/>
    </row>
    <row r="6964" spans="2:2" x14ac:dyDescent="0.15">
      <c r="B6964" s="24"/>
    </row>
    <row r="6965" spans="2:2" x14ac:dyDescent="0.15">
      <c r="B6965" s="24"/>
    </row>
    <row r="6966" spans="2:2" x14ac:dyDescent="0.15">
      <c r="B6966" s="24"/>
    </row>
    <row r="6967" spans="2:2" x14ac:dyDescent="0.15">
      <c r="B6967" s="24"/>
    </row>
    <row r="6968" spans="2:2" x14ac:dyDescent="0.15">
      <c r="B6968" s="24"/>
    </row>
    <row r="6969" spans="2:2" x14ac:dyDescent="0.15">
      <c r="B6969" s="24"/>
    </row>
    <row r="6970" spans="2:2" x14ac:dyDescent="0.15">
      <c r="B6970" s="24"/>
    </row>
    <row r="6971" spans="2:2" x14ac:dyDescent="0.15">
      <c r="B6971" s="24"/>
    </row>
    <row r="6972" spans="2:2" x14ac:dyDescent="0.15">
      <c r="B6972" s="24"/>
    </row>
    <row r="6973" spans="2:2" x14ac:dyDescent="0.15">
      <c r="B6973" s="24"/>
    </row>
    <row r="6974" spans="2:2" x14ac:dyDescent="0.15">
      <c r="B6974" s="24"/>
    </row>
    <row r="6975" spans="2:2" x14ac:dyDescent="0.15">
      <c r="B6975" s="24"/>
    </row>
    <row r="6976" spans="2:2" x14ac:dyDescent="0.15">
      <c r="B6976" s="24"/>
    </row>
    <row r="6977" spans="2:2" x14ac:dyDescent="0.15">
      <c r="B6977" s="24"/>
    </row>
    <row r="6978" spans="2:2" x14ac:dyDescent="0.15">
      <c r="B6978" s="24"/>
    </row>
    <row r="6979" spans="2:2" x14ac:dyDescent="0.15">
      <c r="B6979" s="24"/>
    </row>
    <row r="6980" spans="2:2" x14ac:dyDescent="0.15">
      <c r="B6980" s="24"/>
    </row>
    <row r="6981" spans="2:2" x14ac:dyDescent="0.15">
      <c r="B6981" s="24"/>
    </row>
    <row r="6982" spans="2:2" x14ac:dyDescent="0.15">
      <c r="B6982" s="24"/>
    </row>
    <row r="6983" spans="2:2" x14ac:dyDescent="0.15">
      <c r="B6983" s="24"/>
    </row>
    <row r="6984" spans="2:2" x14ac:dyDescent="0.15">
      <c r="B6984" s="24"/>
    </row>
    <row r="6985" spans="2:2" x14ac:dyDescent="0.15">
      <c r="B6985" s="24"/>
    </row>
    <row r="6986" spans="2:2" x14ac:dyDescent="0.15">
      <c r="B6986" s="24"/>
    </row>
    <row r="6987" spans="2:2" x14ac:dyDescent="0.15">
      <c r="B6987" s="24"/>
    </row>
    <row r="6988" spans="2:2" x14ac:dyDescent="0.15">
      <c r="B6988" s="24"/>
    </row>
    <row r="6989" spans="2:2" x14ac:dyDescent="0.15">
      <c r="B6989" s="24"/>
    </row>
    <row r="6990" spans="2:2" x14ac:dyDescent="0.15">
      <c r="B6990" s="24"/>
    </row>
    <row r="6991" spans="2:2" x14ac:dyDescent="0.15">
      <c r="B6991" s="24"/>
    </row>
    <row r="6992" spans="2:2" x14ac:dyDescent="0.15">
      <c r="B6992" s="24"/>
    </row>
    <row r="6993" spans="2:2" x14ac:dyDescent="0.15">
      <c r="B6993" s="24"/>
    </row>
    <row r="6994" spans="2:2" x14ac:dyDescent="0.15">
      <c r="B6994" s="24"/>
    </row>
    <row r="6995" spans="2:2" x14ac:dyDescent="0.15">
      <c r="B6995" s="24"/>
    </row>
    <row r="6996" spans="2:2" x14ac:dyDescent="0.15">
      <c r="B6996" s="24"/>
    </row>
    <row r="6997" spans="2:2" x14ac:dyDescent="0.15">
      <c r="B6997" s="24"/>
    </row>
    <row r="6998" spans="2:2" x14ac:dyDescent="0.15">
      <c r="B6998" s="24"/>
    </row>
    <row r="6999" spans="2:2" x14ac:dyDescent="0.15">
      <c r="B6999" s="24"/>
    </row>
    <row r="7000" spans="2:2" x14ac:dyDescent="0.15">
      <c r="B7000" s="24"/>
    </row>
    <row r="7001" spans="2:2" x14ac:dyDescent="0.15">
      <c r="B7001" s="24"/>
    </row>
    <row r="7002" spans="2:2" x14ac:dyDescent="0.15">
      <c r="B7002" s="24"/>
    </row>
    <row r="7003" spans="2:2" x14ac:dyDescent="0.15">
      <c r="B7003" s="24"/>
    </row>
    <row r="7004" spans="2:2" x14ac:dyDescent="0.15">
      <c r="B7004" s="24"/>
    </row>
    <row r="7005" spans="2:2" x14ac:dyDescent="0.15">
      <c r="B7005" s="24"/>
    </row>
    <row r="7006" spans="2:2" x14ac:dyDescent="0.15">
      <c r="B7006" s="24"/>
    </row>
    <row r="7007" spans="2:2" x14ac:dyDescent="0.15">
      <c r="B7007" s="24"/>
    </row>
    <row r="7008" spans="2:2" x14ac:dyDescent="0.15">
      <c r="B7008" s="24"/>
    </row>
    <row r="7009" spans="2:2" x14ac:dyDescent="0.15">
      <c r="B7009" s="24"/>
    </row>
    <row r="7010" spans="2:2" x14ac:dyDescent="0.15">
      <c r="B7010" s="24"/>
    </row>
    <row r="7011" spans="2:2" x14ac:dyDescent="0.15">
      <c r="B7011" s="24"/>
    </row>
    <row r="7012" spans="2:2" x14ac:dyDescent="0.15">
      <c r="B7012" s="24"/>
    </row>
    <row r="7013" spans="2:2" x14ac:dyDescent="0.15">
      <c r="B7013" s="24"/>
    </row>
    <row r="7014" spans="2:2" x14ac:dyDescent="0.15">
      <c r="B7014" s="24"/>
    </row>
    <row r="7015" spans="2:2" x14ac:dyDescent="0.15">
      <c r="B7015" s="24"/>
    </row>
    <row r="7016" spans="2:2" x14ac:dyDescent="0.15">
      <c r="B7016" s="24"/>
    </row>
    <row r="7017" spans="2:2" x14ac:dyDescent="0.15">
      <c r="B7017" s="24"/>
    </row>
    <row r="7018" spans="2:2" x14ac:dyDescent="0.15">
      <c r="B7018" s="24"/>
    </row>
    <row r="7019" spans="2:2" x14ac:dyDescent="0.15">
      <c r="B7019" s="24"/>
    </row>
    <row r="7020" spans="2:2" x14ac:dyDescent="0.15">
      <c r="B7020" s="24"/>
    </row>
    <row r="7021" spans="2:2" x14ac:dyDescent="0.15">
      <c r="B7021" s="24"/>
    </row>
    <row r="7022" spans="2:2" x14ac:dyDescent="0.15">
      <c r="B7022" s="24"/>
    </row>
    <row r="7023" spans="2:2" x14ac:dyDescent="0.15">
      <c r="B7023" s="24"/>
    </row>
    <row r="7024" spans="2:2" x14ac:dyDescent="0.15">
      <c r="B7024" s="24"/>
    </row>
    <row r="7025" spans="2:2" x14ac:dyDescent="0.15">
      <c r="B7025" s="24"/>
    </row>
    <row r="7026" spans="2:2" x14ac:dyDescent="0.15">
      <c r="B7026" s="24"/>
    </row>
    <row r="7027" spans="2:2" x14ac:dyDescent="0.15">
      <c r="B7027" s="24"/>
    </row>
    <row r="7028" spans="2:2" x14ac:dyDescent="0.15">
      <c r="B7028" s="24"/>
    </row>
    <row r="7029" spans="2:2" x14ac:dyDescent="0.15">
      <c r="B7029" s="24"/>
    </row>
    <row r="7030" spans="2:2" x14ac:dyDescent="0.15">
      <c r="B7030" s="24"/>
    </row>
    <row r="7031" spans="2:2" x14ac:dyDescent="0.15">
      <c r="B7031" s="24"/>
    </row>
    <row r="7032" spans="2:2" x14ac:dyDescent="0.15">
      <c r="B7032" s="24"/>
    </row>
    <row r="7033" spans="2:2" x14ac:dyDescent="0.15">
      <c r="B7033" s="24"/>
    </row>
    <row r="7034" spans="2:2" x14ac:dyDescent="0.15">
      <c r="B7034" s="24"/>
    </row>
    <row r="7035" spans="2:2" x14ac:dyDescent="0.15">
      <c r="B7035" s="24"/>
    </row>
    <row r="7036" spans="2:2" x14ac:dyDescent="0.15">
      <c r="B7036" s="24"/>
    </row>
    <row r="7037" spans="2:2" x14ac:dyDescent="0.15">
      <c r="B7037" s="24"/>
    </row>
    <row r="7038" spans="2:2" x14ac:dyDescent="0.15">
      <c r="B7038" s="24"/>
    </row>
    <row r="7039" spans="2:2" x14ac:dyDescent="0.15">
      <c r="B7039" s="24"/>
    </row>
    <row r="7040" spans="2:2" x14ac:dyDescent="0.15">
      <c r="B7040" s="24"/>
    </row>
    <row r="7041" spans="2:2" x14ac:dyDescent="0.15">
      <c r="B7041" s="24"/>
    </row>
    <row r="7042" spans="2:2" x14ac:dyDescent="0.15">
      <c r="B7042" s="24"/>
    </row>
    <row r="7043" spans="2:2" x14ac:dyDescent="0.15">
      <c r="B7043" s="24"/>
    </row>
    <row r="7044" spans="2:2" x14ac:dyDescent="0.15">
      <c r="B7044" s="24"/>
    </row>
    <row r="7045" spans="2:2" x14ac:dyDescent="0.15">
      <c r="B7045" s="24"/>
    </row>
    <row r="7046" spans="2:2" x14ac:dyDescent="0.15">
      <c r="B7046" s="24"/>
    </row>
    <row r="7047" spans="2:2" x14ac:dyDescent="0.15">
      <c r="B7047" s="24"/>
    </row>
    <row r="7048" spans="2:2" x14ac:dyDescent="0.15">
      <c r="B7048" s="24"/>
    </row>
    <row r="7049" spans="2:2" x14ac:dyDescent="0.15">
      <c r="B7049" s="24"/>
    </row>
    <row r="7050" spans="2:2" x14ac:dyDescent="0.15">
      <c r="B7050" s="24"/>
    </row>
    <row r="7051" spans="2:2" x14ac:dyDescent="0.15">
      <c r="B7051" s="24"/>
    </row>
    <row r="7052" spans="2:2" x14ac:dyDescent="0.15">
      <c r="B7052" s="24"/>
    </row>
    <row r="7053" spans="2:2" x14ac:dyDescent="0.15">
      <c r="B7053" s="24"/>
    </row>
    <row r="7054" spans="2:2" x14ac:dyDescent="0.15">
      <c r="B7054" s="24"/>
    </row>
    <row r="7055" spans="2:2" x14ac:dyDescent="0.15">
      <c r="B7055" s="24"/>
    </row>
    <row r="7056" spans="2:2" x14ac:dyDescent="0.15">
      <c r="B7056" s="24"/>
    </row>
    <row r="7057" spans="2:2" x14ac:dyDescent="0.15">
      <c r="B7057" s="24"/>
    </row>
    <row r="7058" spans="2:2" x14ac:dyDescent="0.15">
      <c r="B7058" s="24"/>
    </row>
    <row r="7059" spans="2:2" x14ac:dyDescent="0.15">
      <c r="B7059" s="24"/>
    </row>
    <row r="7060" spans="2:2" x14ac:dyDescent="0.15">
      <c r="B7060" s="24"/>
    </row>
    <row r="7061" spans="2:2" x14ac:dyDescent="0.15">
      <c r="B7061" s="24"/>
    </row>
    <row r="7062" spans="2:2" x14ac:dyDescent="0.15">
      <c r="B7062" s="24"/>
    </row>
    <row r="7063" spans="2:2" x14ac:dyDescent="0.15">
      <c r="B7063" s="24"/>
    </row>
    <row r="7064" spans="2:2" x14ac:dyDescent="0.15">
      <c r="B7064" s="24"/>
    </row>
    <row r="7065" spans="2:2" x14ac:dyDescent="0.15">
      <c r="B7065" s="24"/>
    </row>
    <row r="7066" spans="2:2" x14ac:dyDescent="0.15">
      <c r="B7066" s="24"/>
    </row>
    <row r="7067" spans="2:2" x14ac:dyDescent="0.15">
      <c r="B7067" s="24"/>
    </row>
    <row r="7068" spans="2:2" x14ac:dyDescent="0.15">
      <c r="B7068" s="24"/>
    </row>
    <row r="7069" spans="2:2" x14ac:dyDescent="0.15">
      <c r="B7069" s="24"/>
    </row>
    <row r="7070" spans="2:2" x14ac:dyDescent="0.15">
      <c r="B7070" s="24"/>
    </row>
    <row r="7071" spans="2:2" x14ac:dyDescent="0.15">
      <c r="B7071" s="24"/>
    </row>
    <row r="7072" spans="2:2" x14ac:dyDescent="0.15">
      <c r="B7072" s="24"/>
    </row>
    <row r="7073" spans="2:2" x14ac:dyDescent="0.15">
      <c r="B7073" s="24"/>
    </row>
    <row r="7074" spans="2:2" x14ac:dyDescent="0.15">
      <c r="B7074" s="24"/>
    </row>
    <row r="7075" spans="2:2" x14ac:dyDescent="0.15">
      <c r="B7075" s="24"/>
    </row>
    <row r="7076" spans="2:2" x14ac:dyDescent="0.15">
      <c r="B7076" s="24"/>
    </row>
    <row r="7077" spans="2:2" x14ac:dyDescent="0.15">
      <c r="B7077" s="24"/>
    </row>
    <row r="7078" spans="2:2" x14ac:dyDescent="0.15">
      <c r="B7078" s="24"/>
    </row>
    <row r="7079" spans="2:2" x14ac:dyDescent="0.15">
      <c r="B7079" s="24"/>
    </row>
    <row r="7080" spans="2:2" x14ac:dyDescent="0.15">
      <c r="B7080" s="24"/>
    </row>
    <row r="7081" spans="2:2" x14ac:dyDescent="0.15">
      <c r="B7081" s="24"/>
    </row>
    <row r="7082" spans="2:2" x14ac:dyDescent="0.15">
      <c r="B7082" s="24"/>
    </row>
    <row r="7083" spans="2:2" x14ac:dyDescent="0.15">
      <c r="B7083" s="24"/>
    </row>
    <row r="7084" spans="2:2" x14ac:dyDescent="0.15">
      <c r="B7084" s="24"/>
    </row>
    <row r="7085" spans="2:2" x14ac:dyDescent="0.15">
      <c r="B7085" s="24"/>
    </row>
    <row r="7086" spans="2:2" x14ac:dyDescent="0.15">
      <c r="B7086" s="24"/>
    </row>
    <row r="7087" spans="2:2" x14ac:dyDescent="0.15">
      <c r="B7087" s="24"/>
    </row>
    <row r="7088" spans="2:2" x14ac:dyDescent="0.15">
      <c r="B7088" s="24"/>
    </row>
    <row r="7089" spans="2:2" x14ac:dyDescent="0.15">
      <c r="B7089" s="24"/>
    </row>
    <row r="7090" spans="2:2" x14ac:dyDescent="0.15">
      <c r="B7090" s="24"/>
    </row>
    <row r="7091" spans="2:2" x14ac:dyDescent="0.15">
      <c r="B7091" s="24"/>
    </row>
    <row r="7092" spans="2:2" x14ac:dyDescent="0.15">
      <c r="B7092" s="24"/>
    </row>
    <row r="7093" spans="2:2" x14ac:dyDescent="0.15">
      <c r="B7093" s="24"/>
    </row>
    <row r="7094" spans="2:2" x14ac:dyDescent="0.15">
      <c r="B7094" s="24"/>
    </row>
    <row r="7095" spans="2:2" x14ac:dyDescent="0.15">
      <c r="B7095" s="24"/>
    </row>
    <row r="7096" spans="2:2" x14ac:dyDescent="0.15">
      <c r="B7096" s="24"/>
    </row>
    <row r="7097" spans="2:2" x14ac:dyDescent="0.15">
      <c r="B7097" s="24"/>
    </row>
    <row r="7098" spans="2:2" x14ac:dyDescent="0.15">
      <c r="B7098" s="24"/>
    </row>
    <row r="7099" spans="2:2" x14ac:dyDescent="0.15">
      <c r="B7099" s="24"/>
    </row>
    <row r="7100" spans="2:2" x14ac:dyDescent="0.15">
      <c r="B7100" s="24"/>
    </row>
    <row r="7101" spans="2:2" x14ac:dyDescent="0.15">
      <c r="B7101" s="24"/>
    </row>
    <row r="7102" spans="2:2" x14ac:dyDescent="0.15">
      <c r="B7102" s="24"/>
    </row>
    <row r="7103" spans="2:2" x14ac:dyDescent="0.15">
      <c r="B7103" s="24"/>
    </row>
    <row r="7104" spans="2:2" x14ac:dyDescent="0.15">
      <c r="B7104" s="24"/>
    </row>
    <row r="7105" spans="2:2" x14ac:dyDescent="0.15">
      <c r="B7105" s="24"/>
    </row>
    <row r="7106" spans="2:2" x14ac:dyDescent="0.15">
      <c r="B7106" s="24"/>
    </row>
    <row r="7107" spans="2:2" x14ac:dyDescent="0.15">
      <c r="B7107" s="24"/>
    </row>
    <row r="7108" spans="2:2" x14ac:dyDescent="0.15">
      <c r="B7108" s="24"/>
    </row>
    <row r="7109" spans="2:2" x14ac:dyDescent="0.15">
      <c r="B7109" s="24"/>
    </row>
    <row r="7110" spans="2:2" x14ac:dyDescent="0.15">
      <c r="B7110" s="24"/>
    </row>
    <row r="7111" spans="2:2" x14ac:dyDescent="0.15">
      <c r="B7111" s="24"/>
    </row>
    <row r="7112" spans="2:2" x14ac:dyDescent="0.15">
      <c r="B7112" s="24"/>
    </row>
    <row r="7113" spans="2:2" x14ac:dyDescent="0.15">
      <c r="B7113" s="24"/>
    </row>
    <row r="7114" spans="2:2" x14ac:dyDescent="0.15">
      <c r="B7114" s="24"/>
    </row>
    <row r="7115" spans="2:2" x14ac:dyDescent="0.15">
      <c r="B7115" s="24"/>
    </row>
    <row r="7116" spans="2:2" x14ac:dyDescent="0.15">
      <c r="B7116" s="24"/>
    </row>
    <row r="7117" spans="2:2" x14ac:dyDescent="0.15">
      <c r="B7117" s="24"/>
    </row>
    <row r="7118" spans="2:2" x14ac:dyDescent="0.15">
      <c r="B7118" s="24"/>
    </row>
    <row r="7119" spans="2:2" x14ac:dyDescent="0.15">
      <c r="B7119" s="24"/>
    </row>
    <row r="7120" spans="2:2" x14ac:dyDescent="0.15">
      <c r="B7120" s="24"/>
    </row>
    <row r="7121" spans="2:2" x14ac:dyDescent="0.15">
      <c r="B7121" s="24"/>
    </row>
    <row r="7122" spans="2:2" x14ac:dyDescent="0.15">
      <c r="B7122" s="24"/>
    </row>
    <row r="7123" spans="2:2" x14ac:dyDescent="0.15">
      <c r="B7123" s="24"/>
    </row>
    <row r="7124" spans="2:2" x14ac:dyDescent="0.15">
      <c r="B7124" s="24"/>
    </row>
    <row r="7125" spans="2:2" x14ac:dyDescent="0.15">
      <c r="B7125" s="24"/>
    </row>
    <row r="7126" spans="2:2" x14ac:dyDescent="0.15">
      <c r="B7126" s="24"/>
    </row>
    <row r="7127" spans="2:2" x14ac:dyDescent="0.15">
      <c r="B7127" s="24"/>
    </row>
    <row r="7128" spans="2:2" x14ac:dyDescent="0.15">
      <c r="B7128" s="24"/>
    </row>
    <row r="7129" spans="2:2" x14ac:dyDescent="0.15">
      <c r="B7129" s="24"/>
    </row>
    <row r="7130" spans="2:2" x14ac:dyDescent="0.15">
      <c r="B7130" s="24"/>
    </row>
    <row r="7131" spans="2:2" x14ac:dyDescent="0.15">
      <c r="B7131" s="24"/>
    </row>
    <row r="7132" spans="2:2" x14ac:dyDescent="0.15">
      <c r="B7132" s="24"/>
    </row>
    <row r="7133" spans="2:2" x14ac:dyDescent="0.15">
      <c r="B7133" s="24"/>
    </row>
    <row r="7134" spans="2:2" x14ac:dyDescent="0.15">
      <c r="B7134" s="24"/>
    </row>
    <row r="7135" spans="2:2" x14ac:dyDescent="0.15">
      <c r="B7135" s="24"/>
    </row>
    <row r="7136" spans="2:2" x14ac:dyDescent="0.15">
      <c r="B7136" s="24"/>
    </row>
    <row r="7137" spans="2:2" x14ac:dyDescent="0.15">
      <c r="B7137" s="24"/>
    </row>
    <row r="7138" spans="2:2" x14ac:dyDescent="0.15">
      <c r="B7138" s="24"/>
    </row>
    <row r="7139" spans="2:2" x14ac:dyDescent="0.15">
      <c r="B7139" s="24"/>
    </row>
    <row r="7140" spans="2:2" x14ac:dyDescent="0.15">
      <c r="B7140" s="24"/>
    </row>
    <row r="7141" spans="2:2" x14ac:dyDescent="0.15">
      <c r="B7141" s="24"/>
    </row>
    <row r="7142" spans="2:2" x14ac:dyDescent="0.15">
      <c r="B7142" s="24"/>
    </row>
    <row r="7143" spans="2:2" x14ac:dyDescent="0.15">
      <c r="B7143" s="24"/>
    </row>
    <row r="7144" spans="2:2" x14ac:dyDescent="0.15">
      <c r="B7144" s="24"/>
    </row>
    <row r="7145" spans="2:2" x14ac:dyDescent="0.15">
      <c r="B7145" s="24"/>
    </row>
    <row r="7146" spans="2:2" x14ac:dyDescent="0.15">
      <c r="B7146" s="24"/>
    </row>
    <row r="7147" spans="2:2" x14ac:dyDescent="0.15">
      <c r="B7147" s="24"/>
    </row>
    <row r="7148" spans="2:2" x14ac:dyDescent="0.15">
      <c r="B7148" s="24"/>
    </row>
    <row r="7149" spans="2:2" x14ac:dyDescent="0.15">
      <c r="B7149" s="24"/>
    </row>
    <row r="7150" spans="2:2" x14ac:dyDescent="0.15">
      <c r="B7150" s="24"/>
    </row>
    <row r="7151" spans="2:2" x14ac:dyDescent="0.15">
      <c r="B7151" s="24"/>
    </row>
    <row r="7152" spans="2:2" x14ac:dyDescent="0.15">
      <c r="B7152" s="24"/>
    </row>
    <row r="7153" spans="2:2" x14ac:dyDescent="0.15">
      <c r="B7153" s="24"/>
    </row>
    <row r="7154" spans="2:2" x14ac:dyDescent="0.15">
      <c r="B7154" s="24"/>
    </row>
    <row r="7155" spans="2:2" x14ac:dyDescent="0.15">
      <c r="B7155" s="24"/>
    </row>
    <row r="7156" spans="2:2" x14ac:dyDescent="0.15">
      <c r="B7156" s="24"/>
    </row>
    <row r="7157" spans="2:2" x14ac:dyDescent="0.15">
      <c r="B7157" s="24"/>
    </row>
    <row r="7158" spans="2:2" x14ac:dyDescent="0.15">
      <c r="B7158" s="24"/>
    </row>
    <row r="7159" spans="2:2" x14ac:dyDescent="0.15">
      <c r="B7159" s="24"/>
    </row>
    <row r="7160" spans="2:2" x14ac:dyDescent="0.15">
      <c r="B7160" s="24"/>
    </row>
    <row r="7161" spans="2:2" x14ac:dyDescent="0.15">
      <c r="B7161" s="24"/>
    </row>
    <row r="7162" spans="2:2" x14ac:dyDescent="0.15">
      <c r="B7162" s="24"/>
    </row>
    <row r="7163" spans="2:2" x14ac:dyDescent="0.15">
      <c r="B7163" s="24"/>
    </row>
    <row r="7164" spans="2:2" x14ac:dyDescent="0.15">
      <c r="B7164" s="24"/>
    </row>
    <row r="7165" spans="2:2" x14ac:dyDescent="0.15">
      <c r="B7165" s="24"/>
    </row>
    <row r="7166" spans="2:2" x14ac:dyDescent="0.15">
      <c r="B7166" s="24"/>
    </row>
    <row r="7167" spans="2:2" x14ac:dyDescent="0.15">
      <c r="B7167" s="24"/>
    </row>
    <row r="7168" spans="2:2" x14ac:dyDescent="0.15">
      <c r="B7168" s="24"/>
    </row>
    <row r="7169" spans="2:2" x14ac:dyDescent="0.15">
      <c r="B7169" s="24"/>
    </row>
    <row r="7170" spans="2:2" x14ac:dyDescent="0.15">
      <c r="B7170" s="24"/>
    </row>
    <row r="7171" spans="2:2" x14ac:dyDescent="0.15">
      <c r="B7171" s="24"/>
    </row>
    <row r="7172" spans="2:2" x14ac:dyDescent="0.15">
      <c r="B7172" s="24"/>
    </row>
    <row r="7173" spans="2:2" x14ac:dyDescent="0.15">
      <c r="B7173" s="24"/>
    </row>
    <row r="7174" spans="2:2" x14ac:dyDescent="0.15">
      <c r="B7174" s="24"/>
    </row>
    <row r="7175" spans="2:2" x14ac:dyDescent="0.15">
      <c r="B7175" s="24"/>
    </row>
    <row r="7176" spans="2:2" x14ac:dyDescent="0.15">
      <c r="B7176" s="24"/>
    </row>
    <row r="7177" spans="2:2" x14ac:dyDescent="0.15">
      <c r="B7177" s="24"/>
    </row>
    <row r="7178" spans="2:2" x14ac:dyDescent="0.15">
      <c r="B7178" s="24"/>
    </row>
    <row r="7179" spans="2:2" x14ac:dyDescent="0.15">
      <c r="B7179" s="24"/>
    </row>
    <row r="7180" spans="2:2" x14ac:dyDescent="0.15">
      <c r="B7180" s="24"/>
    </row>
    <row r="7181" spans="2:2" x14ac:dyDescent="0.15">
      <c r="B7181" s="24"/>
    </row>
    <row r="7182" spans="2:2" x14ac:dyDescent="0.15">
      <c r="B7182" s="24"/>
    </row>
    <row r="7183" spans="2:2" x14ac:dyDescent="0.15">
      <c r="B7183" s="24"/>
    </row>
    <row r="7184" spans="2:2" x14ac:dyDescent="0.15">
      <c r="B7184" s="24"/>
    </row>
    <row r="7185" spans="2:2" x14ac:dyDescent="0.15">
      <c r="B7185" s="24"/>
    </row>
    <row r="7186" spans="2:2" x14ac:dyDescent="0.15">
      <c r="B7186" s="24"/>
    </row>
    <row r="7187" spans="2:2" x14ac:dyDescent="0.15">
      <c r="B7187" s="24"/>
    </row>
    <row r="7188" spans="2:2" x14ac:dyDescent="0.15">
      <c r="B7188" s="24"/>
    </row>
    <row r="7189" spans="2:2" x14ac:dyDescent="0.15">
      <c r="B7189" s="24"/>
    </row>
    <row r="7190" spans="2:2" x14ac:dyDescent="0.15">
      <c r="B7190" s="24"/>
    </row>
    <row r="7191" spans="2:2" x14ac:dyDescent="0.15">
      <c r="B7191" s="24"/>
    </row>
    <row r="7192" spans="2:2" x14ac:dyDescent="0.15">
      <c r="B7192" s="24"/>
    </row>
    <row r="7193" spans="2:2" x14ac:dyDescent="0.15">
      <c r="B7193" s="24"/>
    </row>
    <row r="7194" spans="2:2" x14ac:dyDescent="0.15">
      <c r="B7194" s="24"/>
    </row>
    <row r="7195" spans="2:2" x14ac:dyDescent="0.15">
      <c r="B7195" s="24"/>
    </row>
    <row r="7196" spans="2:2" x14ac:dyDescent="0.15">
      <c r="B7196" s="24"/>
    </row>
    <row r="7197" spans="2:2" x14ac:dyDescent="0.15">
      <c r="B7197" s="24"/>
    </row>
    <row r="7198" spans="2:2" x14ac:dyDescent="0.15">
      <c r="B7198" s="24"/>
    </row>
    <row r="7199" spans="2:2" x14ac:dyDescent="0.15">
      <c r="B7199" s="24"/>
    </row>
    <row r="7200" spans="2:2" x14ac:dyDescent="0.15">
      <c r="B7200" s="24"/>
    </row>
    <row r="7201" spans="2:2" x14ac:dyDescent="0.15">
      <c r="B7201" s="24"/>
    </row>
    <row r="7202" spans="2:2" x14ac:dyDescent="0.15">
      <c r="B7202" s="24"/>
    </row>
    <row r="7203" spans="2:2" x14ac:dyDescent="0.15">
      <c r="B7203" s="24"/>
    </row>
    <row r="7204" spans="2:2" x14ac:dyDescent="0.15">
      <c r="B7204" s="24"/>
    </row>
    <row r="7205" spans="2:2" x14ac:dyDescent="0.15">
      <c r="B7205" s="24"/>
    </row>
    <row r="7206" spans="2:2" x14ac:dyDescent="0.15">
      <c r="B7206" s="24"/>
    </row>
    <row r="7207" spans="2:2" x14ac:dyDescent="0.15">
      <c r="B7207" s="24"/>
    </row>
    <row r="7208" spans="2:2" x14ac:dyDescent="0.15">
      <c r="B7208" s="24"/>
    </row>
    <row r="7209" spans="2:2" x14ac:dyDescent="0.15">
      <c r="B7209" s="24"/>
    </row>
    <row r="7210" spans="2:2" x14ac:dyDescent="0.15">
      <c r="B7210" s="24"/>
    </row>
    <row r="7211" spans="2:2" x14ac:dyDescent="0.15">
      <c r="B7211" s="24"/>
    </row>
    <row r="7212" spans="2:2" x14ac:dyDescent="0.15">
      <c r="B7212" s="24"/>
    </row>
    <row r="7213" spans="2:2" x14ac:dyDescent="0.15">
      <c r="B7213" s="24"/>
    </row>
    <row r="7214" spans="2:2" x14ac:dyDescent="0.15">
      <c r="B7214" s="24"/>
    </row>
    <row r="7215" spans="2:2" x14ac:dyDescent="0.15">
      <c r="B7215" s="24"/>
    </row>
    <row r="7216" spans="2:2" x14ac:dyDescent="0.15">
      <c r="B7216" s="24"/>
    </row>
    <row r="7217" spans="2:2" x14ac:dyDescent="0.15">
      <c r="B7217" s="24"/>
    </row>
    <row r="7218" spans="2:2" x14ac:dyDescent="0.15">
      <c r="B7218" s="24"/>
    </row>
    <row r="7219" spans="2:2" x14ac:dyDescent="0.15">
      <c r="B7219" s="24"/>
    </row>
    <row r="7220" spans="2:2" x14ac:dyDescent="0.15">
      <c r="B7220" s="24"/>
    </row>
    <row r="7221" spans="2:2" x14ac:dyDescent="0.15">
      <c r="B7221" s="24"/>
    </row>
    <row r="7222" spans="2:2" x14ac:dyDescent="0.15">
      <c r="B7222" s="24"/>
    </row>
    <row r="7223" spans="2:2" x14ac:dyDescent="0.15">
      <c r="B7223" s="24"/>
    </row>
    <row r="7224" spans="2:2" x14ac:dyDescent="0.15">
      <c r="B7224" s="24"/>
    </row>
    <row r="7225" spans="2:2" x14ac:dyDescent="0.15">
      <c r="B7225" s="24"/>
    </row>
    <row r="7226" spans="2:2" x14ac:dyDescent="0.15">
      <c r="B7226" s="24"/>
    </row>
    <row r="7227" spans="2:2" x14ac:dyDescent="0.15">
      <c r="B7227" s="24"/>
    </row>
    <row r="7228" spans="2:2" x14ac:dyDescent="0.15">
      <c r="B7228" s="24"/>
    </row>
    <row r="7229" spans="2:2" x14ac:dyDescent="0.15">
      <c r="B7229" s="24"/>
    </row>
    <row r="7230" spans="2:2" x14ac:dyDescent="0.15">
      <c r="B7230" s="24"/>
    </row>
    <row r="7231" spans="2:2" x14ac:dyDescent="0.15">
      <c r="B7231" s="24"/>
    </row>
    <row r="7232" spans="2:2" x14ac:dyDescent="0.15">
      <c r="B7232" s="24"/>
    </row>
    <row r="7233" spans="2:2" x14ac:dyDescent="0.15">
      <c r="B7233" s="24"/>
    </row>
    <row r="7234" spans="2:2" x14ac:dyDescent="0.15">
      <c r="B7234" s="24"/>
    </row>
    <row r="7235" spans="2:2" x14ac:dyDescent="0.15">
      <c r="B7235" s="24"/>
    </row>
    <row r="7236" spans="2:2" x14ac:dyDescent="0.15">
      <c r="B7236" s="24"/>
    </row>
    <row r="7237" spans="2:2" x14ac:dyDescent="0.15">
      <c r="B7237" s="24"/>
    </row>
    <row r="7238" spans="2:2" x14ac:dyDescent="0.15">
      <c r="B7238" s="24"/>
    </row>
    <row r="7239" spans="2:2" x14ac:dyDescent="0.15">
      <c r="B7239" s="24"/>
    </row>
    <row r="7240" spans="2:2" x14ac:dyDescent="0.15">
      <c r="B7240" s="24"/>
    </row>
    <row r="7241" spans="2:2" x14ac:dyDescent="0.15">
      <c r="B7241" s="24"/>
    </row>
    <row r="7242" spans="2:2" x14ac:dyDescent="0.15">
      <c r="B7242" s="24"/>
    </row>
    <row r="7243" spans="2:2" x14ac:dyDescent="0.15">
      <c r="B7243" s="24"/>
    </row>
    <row r="7244" spans="2:2" x14ac:dyDescent="0.15">
      <c r="B7244" s="24"/>
    </row>
    <row r="7245" spans="2:2" x14ac:dyDescent="0.15">
      <c r="B7245" s="24"/>
    </row>
    <row r="7246" spans="2:2" x14ac:dyDescent="0.15">
      <c r="B7246" s="24"/>
    </row>
    <row r="7247" spans="2:2" x14ac:dyDescent="0.15">
      <c r="B7247" s="24"/>
    </row>
    <row r="7248" spans="2:2" x14ac:dyDescent="0.15">
      <c r="B7248" s="24"/>
    </row>
    <row r="7249" spans="2:2" x14ac:dyDescent="0.15">
      <c r="B7249" s="24"/>
    </row>
    <row r="7250" spans="2:2" x14ac:dyDescent="0.15">
      <c r="B7250" s="24"/>
    </row>
    <row r="7251" spans="2:2" x14ac:dyDescent="0.15">
      <c r="B7251" s="24"/>
    </row>
    <row r="7252" spans="2:2" x14ac:dyDescent="0.15">
      <c r="B7252" s="24"/>
    </row>
    <row r="7253" spans="2:2" x14ac:dyDescent="0.15">
      <c r="B7253" s="24"/>
    </row>
    <row r="7254" spans="2:2" x14ac:dyDescent="0.15">
      <c r="B7254" s="24"/>
    </row>
    <row r="7255" spans="2:2" x14ac:dyDescent="0.15">
      <c r="B7255" s="24"/>
    </row>
    <row r="7256" spans="2:2" x14ac:dyDescent="0.15">
      <c r="B7256" s="24"/>
    </row>
    <row r="7257" spans="2:2" x14ac:dyDescent="0.15">
      <c r="B7257" s="24"/>
    </row>
    <row r="7258" spans="2:2" x14ac:dyDescent="0.15">
      <c r="B7258" s="24"/>
    </row>
    <row r="7259" spans="2:2" x14ac:dyDescent="0.15">
      <c r="B7259" s="24"/>
    </row>
    <row r="7260" spans="2:2" x14ac:dyDescent="0.15">
      <c r="B7260" s="24"/>
    </row>
    <row r="7261" spans="2:2" x14ac:dyDescent="0.15">
      <c r="B7261" s="24"/>
    </row>
    <row r="7262" spans="2:2" x14ac:dyDescent="0.15">
      <c r="B7262" s="24"/>
    </row>
    <row r="7263" spans="2:2" x14ac:dyDescent="0.15">
      <c r="B7263" s="24"/>
    </row>
    <row r="7264" spans="2:2" x14ac:dyDescent="0.15">
      <c r="B7264" s="24"/>
    </row>
    <row r="7265" spans="2:2" x14ac:dyDescent="0.15">
      <c r="B7265" s="24"/>
    </row>
    <row r="7266" spans="2:2" x14ac:dyDescent="0.15">
      <c r="B7266" s="24"/>
    </row>
    <row r="7267" spans="2:2" x14ac:dyDescent="0.15">
      <c r="B7267" s="24"/>
    </row>
    <row r="7268" spans="2:2" x14ac:dyDescent="0.15">
      <c r="B7268" s="24"/>
    </row>
    <row r="7269" spans="2:2" x14ac:dyDescent="0.15">
      <c r="B7269" s="24"/>
    </row>
    <row r="7270" spans="2:2" x14ac:dyDescent="0.15">
      <c r="B7270" s="24"/>
    </row>
    <row r="7271" spans="2:2" x14ac:dyDescent="0.15">
      <c r="B7271" s="24"/>
    </row>
    <row r="7272" spans="2:2" x14ac:dyDescent="0.15">
      <c r="B7272" s="24"/>
    </row>
    <row r="7273" spans="2:2" x14ac:dyDescent="0.15">
      <c r="B7273" s="24"/>
    </row>
    <row r="7274" spans="2:2" x14ac:dyDescent="0.15">
      <c r="B7274" s="24"/>
    </row>
    <row r="7275" spans="2:2" x14ac:dyDescent="0.15">
      <c r="B7275" s="24"/>
    </row>
    <row r="7276" spans="2:2" x14ac:dyDescent="0.15">
      <c r="B7276" s="24"/>
    </row>
    <row r="7277" spans="2:2" x14ac:dyDescent="0.15">
      <c r="B7277" s="24"/>
    </row>
    <row r="7278" spans="2:2" x14ac:dyDescent="0.15">
      <c r="B7278" s="24"/>
    </row>
    <row r="7279" spans="2:2" x14ac:dyDescent="0.15">
      <c r="B7279" s="24"/>
    </row>
    <row r="7280" spans="2:2" x14ac:dyDescent="0.15">
      <c r="B7280" s="24"/>
    </row>
    <row r="7281" spans="2:2" x14ac:dyDescent="0.15">
      <c r="B7281" s="24"/>
    </row>
    <row r="7282" spans="2:2" x14ac:dyDescent="0.15">
      <c r="B7282" s="24"/>
    </row>
    <row r="7283" spans="2:2" x14ac:dyDescent="0.15">
      <c r="B7283" s="24"/>
    </row>
    <row r="7284" spans="2:2" x14ac:dyDescent="0.15">
      <c r="B7284" s="24"/>
    </row>
    <row r="7285" spans="2:2" x14ac:dyDescent="0.15">
      <c r="B7285" s="24"/>
    </row>
    <row r="7286" spans="2:2" x14ac:dyDescent="0.15">
      <c r="B7286" s="24"/>
    </row>
    <row r="7287" spans="2:2" x14ac:dyDescent="0.15">
      <c r="B7287" s="24"/>
    </row>
    <row r="7288" spans="2:2" x14ac:dyDescent="0.15">
      <c r="B7288" s="24"/>
    </row>
    <row r="7289" spans="2:2" x14ac:dyDescent="0.15">
      <c r="B7289" s="24"/>
    </row>
    <row r="7290" spans="2:2" x14ac:dyDescent="0.15">
      <c r="B7290" s="24"/>
    </row>
    <row r="7291" spans="2:2" x14ac:dyDescent="0.15">
      <c r="B7291" s="24"/>
    </row>
    <row r="7292" spans="2:2" x14ac:dyDescent="0.15">
      <c r="B7292" s="24"/>
    </row>
    <row r="7293" spans="2:2" x14ac:dyDescent="0.15">
      <c r="B7293" s="24"/>
    </row>
    <row r="7294" spans="2:2" x14ac:dyDescent="0.15">
      <c r="B7294" s="24"/>
    </row>
    <row r="7295" spans="2:2" x14ac:dyDescent="0.15">
      <c r="B7295" s="24"/>
    </row>
    <row r="7296" spans="2:2" x14ac:dyDescent="0.15">
      <c r="B7296" s="24"/>
    </row>
    <row r="7297" spans="2:2" x14ac:dyDescent="0.15">
      <c r="B7297" s="24"/>
    </row>
    <row r="7298" spans="2:2" x14ac:dyDescent="0.15">
      <c r="B7298" s="24"/>
    </row>
    <row r="7299" spans="2:2" x14ac:dyDescent="0.15">
      <c r="B7299" s="24"/>
    </row>
    <row r="7300" spans="2:2" x14ac:dyDescent="0.15">
      <c r="B7300" s="24"/>
    </row>
    <row r="7301" spans="2:2" x14ac:dyDescent="0.15">
      <c r="B7301" s="24"/>
    </row>
    <row r="7302" spans="2:2" x14ac:dyDescent="0.15">
      <c r="B7302" s="24"/>
    </row>
    <row r="7303" spans="2:2" x14ac:dyDescent="0.15">
      <c r="B7303" s="24"/>
    </row>
    <row r="7304" spans="2:2" x14ac:dyDescent="0.15">
      <c r="B7304" s="24"/>
    </row>
    <row r="7305" spans="2:2" x14ac:dyDescent="0.15">
      <c r="B7305" s="24"/>
    </row>
    <row r="7306" spans="2:2" x14ac:dyDescent="0.15">
      <c r="B7306" s="24"/>
    </row>
    <row r="7307" spans="2:2" x14ac:dyDescent="0.15">
      <c r="B7307" s="24"/>
    </row>
    <row r="7308" spans="2:2" x14ac:dyDescent="0.15">
      <c r="B7308" s="24"/>
    </row>
    <row r="7309" spans="2:2" x14ac:dyDescent="0.15">
      <c r="B7309" s="24"/>
    </row>
    <row r="7310" spans="2:2" x14ac:dyDescent="0.15">
      <c r="B7310" s="24"/>
    </row>
    <row r="7311" spans="2:2" x14ac:dyDescent="0.15">
      <c r="B7311" s="24"/>
    </row>
    <row r="7312" spans="2:2" x14ac:dyDescent="0.15">
      <c r="B7312" s="24"/>
    </row>
    <row r="7313" spans="2:2" x14ac:dyDescent="0.15">
      <c r="B7313" s="24"/>
    </row>
    <row r="7314" spans="2:2" x14ac:dyDescent="0.15">
      <c r="B7314" s="24"/>
    </row>
    <row r="7315" spans="2:2" x14ac:dyDescent="0.15">
      <c r="B7315" s="24"/>
    </row>
    <row r="7316" spans="2:2" x14ac:dyDescent="0.15">
      <c r="B7316" s="24"/>
    </row>
    <row r="7317" spans="2:2" x14ac:dyDescent="0.15">
      <c r="B7317" s="24"/>
    </row>
    <row r="7318" spans="2:2" x14ac:dyDescent="0.15">
      <c r="B7318" s="24"/>
    </row>
    <row r="7319" spans="2:2" x14ac:dyDescent="0.15">
      <c r="B7319" s="24"/>
    </row>
    <row r="7320" spans="2:2" x14ac:dyDescent="0.15">
      <c r="B7320" s="24"/>
    </row>
    <row r="7321" spans="2:2" x14ac:dyDescent="0.15">
      <c r="B7321" s="24"/>
    </row>
    <row r="7322" spans="2:2" x14ac:dyDescent="0.15">
      <c r="B7322" s="24"/>
    </row>
    <row r="7323" spans="2:2" x14ac:dyDescent="0.15">
      <c r="B7323" s="24"/>
    </row>
    <row r="7324" spans="2:2" x14ac:dyDescent="0.15">
      <c r="B7324" s="24"/>
    </row>
    <row r="7325" spans="2:2" x14ac:dyDescent="0.15">
      <c r="B7325" s="24"/>
    </row>
    <row r="7326" spans="2:2" x14ac:dyDescent="0.15">
      <c r="B7326" s="24"/>
    </row>
    <row r="7327" spans="2:2" x14ac:dyDescent="0.15">
      <c r="B7327" s="24"/>
    </row>
    <row r="7328" spans="2:2" x14ac:dyDescent="0.15">
      <c r="B7328" s="24"/>
    </row>
    <row r="7329" spans="2:2" x14ac:dyDescent="0.15">
      <c r="B7329" s="24"/>
    </row>
    <row r="7330" spans="2:2" x14ac:dyDescent="0.15">
      <c r="B7330" s="24"/>
    </row>
    <row r="7331" spans="2:2" x14ac:dyDescent="0.15">
      <c r="B7331" s="24"/>
    </row>
    <row r="7332" spans="2:2" x14ac:dyDescent="0.15">
      <c r="B7332" s="24"/>
    </row>
    <row r="7333" spans="2:2" x14ac:dyDescent="0.15">
      <c r="B7333" s="24"/>
    </row>
    <row r="7334" spans="2:2" x14ac:dyDescent="0.15">
      <c r="B7334" s="24"/>
    </row>
    <row r="7335" spans="2:2" x14ac:dyDescent="0.15">
      <c r="B7335" s="24"/>
    </row>
    <row r="7336" spans="2:2" x14ac:dyDescent="0.15">
      <c r="B7336" s="24"/>
    </row>
    <row r="7337" spans="2:2" x14ac:dyDescent="0.15">
      <c r="B7337" s="24"/>
    </row>
    <row r="7338" spans="2:2" x14ac:dyDescent="0.15">
      <c r="B7338" s="24"/>
    </row>
    <row r="7339" spans="2:2" x14ac:dyDescent="0.15">
      <c r="B7339" s="24"/>
    </row>
    <row r="7340" spans="2:2" x14ac:dyDescent="0.15">
      <c r="B7340" s="24"/>
    </row>
    <row r="7341" spans="2:2" x14ac:dyDescent="0.15">
      <c r="B7341" s="24"/>
    </row>
    <row r="7342" spans="2:2" x14ac:dyDescent="0.15">
      <c r="B7342" s="24"/>
    </row>
    <row r="7343" spans="2:2" x14ac:dyDescent="0.15">
      <c r="B7343" s="24"/>
    </row>
    <row r="7344" spans="2:2" x14ac:dyDescent="0.15">
      <c r="B7344" s="24"/>
    </row>
    <row r="7345" spans="2:2" x14ac:dyDescent="0.15">
      <c r="B7345" s="24"/>
    </row>
    <row r="7346" spans="2:2" x14ac:dyDescent="0.15">
      <c r="B7346" s="24"/>
    </row>
    <row r="7347" spans="2:2" x14ac:dyDescent="0.15">
      <c r="B7347" s="24"/>
    </row>
    <row r="7348" spans="2:2" x14ac:dyDescent="0.15">
      <c r="B7348" s="24"/>
    </row>
    <row r="7349" spans="2:2" x14ac:dyDescent="0.15">
      <c r="B7349" s="24"/>
    </row>
    <row r="7350" spans="2:2" x14ac:dyDescent="0.15">
      <c r="B7350" s="24"/>
    </row>
    <row r="7351" spans="2:2" x14ac:dyDescent="0.15">
      <c r="B7351" s="24"/>
    </row>
    <row r="7352" spans="2:2" x14ac:dyDescent="0.15">
      <c r="B7352" s="24"/>
    </row>
    <row r="7353" spans="2:2" x14ac:dyDescent="0.15">
      <c r="B7353" s="24"/>
    </row>
    <row r="7354" spans="2:2" x14ac:dyDescent="0.15">
      <c r="B7354" s="24"/>
    </row>
    <row r="7355" spans="2:2" x14ac:dyDescent="0.15">
      <c r="B7355" s="24"/>
    </row>
    <row r="7356" spans="2:2" x14ac:dyDescent="0.15">
      <c r="B7356" s="24"/>
    </row>
    <row r="7357" spans="2:2" x14ac:dyDescent="0.15">
      <c r="B7357" s="24"/>
    </row>
    <row r="7358" spans="2:2" x14ac:dyDescent="0.15">
      <c r="B7358" s="24"/>
    </row>
    <row r="7359" spans="2:2" x14ac:dyDescent="0.15">
      <c r="B7359" s="24"/>
    </row>
    <row r="7360" spans="2:2" x14ac:dyDescent="0.15">
      <c r="B7360" s="24"/>
    </row>
    <row r="7361" spans="2:2" x14ac:dyDescent="0.15">
      <c r="B7361" s="24"/>
    </row>
    <row r="7362" spans="2:2" x14ac:dyDescent="0.15">
      <c r="B7362" s="24"/>
    </row>
    <row r="7363" spans="2:2" x14ac:dyDescent="0.15">
      <c r="B7363" s="24"/>
    </row>
    <row r="7364" spans="2:2" x14ac:dyDescent="0.15">
      <c r="B7364" s="24"/>
    </row>
    <row r="7365" spans="2:2" x14ac:dyDescent="0.15">
      <c r="B7365" s="24"/>
    </row>
    <row r="7366" spans="2:2" x14ac:dyDescent="0.15">
      <c r="B7366" s="24"/>
    </row>
    <row r="7367" spans="2:2" x14ac:dyDescent="0.15">
      <c r="B7367" s="24"/>
    </row>
    <row r="7368" spans="2:2" x14ac:dyDescent="0.15">
      <c r="B7368" s="24"/>
    </row>
    <row r="7369" spans="2:2" x14ac:dyDescent="0.15">
      <c r="B7369" s="24"/>
    </row>
    <row r="7370" spans="2:2" x14ac:dyDescent="0.15">
      <c r="B7370" s="24"/>
    </row>
    <row r="7371" spans="2:2" x14ac:dyDescent="0.15">
      <c r="B7371" s="24"/>
    </row>
    <row r="7372" spans="2:2" x14ac:dyDescent="0.15">
      <c r="B7372" s="24"/>
    </row>
    <row r="7373" spans="2:2" x14ac:dyDescent="0.15">
      <c r="B7373" s="24"/>
    </row>
    <row r="7374" spans="2:2" x14ac:dyDescent="0.15">
      <c r="B7374" s="24"/>
    </row>
    <row r="7375" spans="2:2" x14ac:dyDescent="0.15">
      <c r="B7375" s="24"/>
    </row>
    <row r="7376" spans="2:2" x14ac:dyDescent="0.15">
      <c r="B7376" s="24"/>
    </row>
    <row r="7377" spans="2:2" x14ac:dyDescent="0.15">
      <c r="B7377" s="24"/>
    </row>
    <row r="7378" spans="2:2" x14ac:dyDescent="0.15">
      <c r="B7378" s="24"/>
    </row>
    <row r="7379" spans="2:2" x14ac:dyDescent="0.15">
      <c r="B7379" s="24"/>
    </row>
    <row r="7380" spans="2:2" x14ac:dyDescent="0.15">
      <c r="B7380" s="24"/>
    </row>
    <row r="7381" spans="2:2" x14ac:dyDescent="0.15">
      <c r="B7381" s="24"/>
    </row>
    <row r="7382" spans="2:2" x14ac:dyDescent="0.15">
      <c r="B7382" s="24"/>
    </row>
    <row r="7383" spans="2:2" x14ac:dyDescent="0.15">
      <c r="B7383" s="24"/>
    </row>
    <row r="7384" spans="2:2" x14ac:dyDescent="0.15">
      <c r="B7384" s="24"/>
    </row>
    <row r="7385" spans="2:2" x14ac:dyDescent="0.15">
      <c r="B7385" s="24"/>
    </row>
    <row r="7386" spans="2:2" x14ac:dyDescent="0.15">
      <c r="B7386" s="24"/>
    </row>
    <row r="7387" spans="2:2" x14ac:dyDescent="0.15">
      <c r="B7387" s="24"/>
    </row>
    <row r="7388" spans="2:2" x14ac:dyDescent="0.15">
      <c r="B7388" s="24"/>
    </row>
    <row r="7389" spans="2:2" x14ac:dyDescent="0.15">
      <c r="B7389" s="24"/>
    </row>
    <row r="7390" spans="2:2" x14ac:dyDescent="0.15">
      <c r="B7390" s="24"/>
    </row>
    <row r="7391" spans="2:2" x14ac:dyDescent="0.15">
      <c r="B7391" s="24"/>
    </row>
    <row r="7392" spans="2:2" x14ac:dyDescent="0.15">
      <c r="B7392" s="24"/>
    </row>
    <row r="7393" spans="2:2" x14ac:dyDescent="0.15">
      <c r="B7393" s="24"/>
    </row>
    <row r="7394" spans="2:2" x14ac:dyDescent="0.15">
      <c r="B7394" s="24"/>
    </row>
    <row r="7395" spans="2:2" x14ac:dyDescent="0.15">
      <c r="B7395" s="24"/>
    </row>
    <row r="7396" spans="2:2" x14ac:dyDescent="0.15">
      <c r="B7396" s="24"/>
    </row>
    <row r="7397" spans="2:2" x14ac:dyDescent="0.15">
      <c r="B7397" s="24"/>
    </row>
    <row r="7398" spans="2:2" x14ac:dyDescent="0.15">
      <c r="B7398" s="24"/>
    </row>
    <row r="7399" spans="2:2" x14ac:dyDescent="0.15">
      <c r="B7399" s="24"/>
    </row>
    <row r="7400" spans="2:2" x14ac:dyDescent="0.15">
      <c r="B7400" s="24"/>
    </row>
    <row r="7401" spans="2:2" x14ac:dyDescent="0.15">
      <c r="B7401" s="24"/>
    </row>
    <row r="7402" spans="2:2" x14ac:dyDescent="0.15">
      <c r="B7402" s="24"/>
    </row>
    <row r="7403" spans="2:2" x14ac:dyDescent="0.15">
      <c r="B7403" s="24"/>
    </row>
    <row r="7404" spans="2:2" x14ac:dyDescent="0.15">
      <c r="B7404" s="24"/>
    </row>
    <row r="7405" spans="2:2" x14ac:dyDescent="0.15">
      <c r="B7405" s="24"/>
    </row>
    <row r="7406" spans="2:2" x14ac:dyDescent="0.15">
      <c r="B7406" s="24"/>
    </row>
    <row r="7407" spans="2:2" x14ac:dyDescent="0.15">
      <c r="B7407" s="24"/>
    </row>
    <row r="7408" spans="2:2" x14ac:dyDescent="0.15">
      <c r="B7408" s="24"/>
    </row>
    <row r="7409" spans="2:2" x14ac:dyDescent="0.15">
      <c r="B7409" s="24"/>
    </row>
    <row r="7410" spans="2:2" x14ac:dyDescent="0.15">
      <c r="B7410" s="24"/>
    </row>
    <row r="7411" spans="2:2" x14ac:dyDescent="0.15">
      <c r="B7411" s="24"/>
    </row>
    <row r="7412" spans="2:2" x14ac:dyDescent="0.15">
      <c r="B7412" s="24"/>
    </row>
    <row r="7413" spans="2:2" x14ac:dyDescent="0.15">
      <c r="B7413" s="24"/>
    </row>
    <row r="7414" spans="2:2" x14ac:dyDescent="0.15">
      <c r="B7414" s="24"/>
    </row>
    <row r="7415" spans="2:2" x14ac:dyDescent="0.15">
      <c r="B7415" s="24"/>
    </row>
    <row r="7416" spans="2:2" x14ac:dyDescent="0.15">
      <c r="B7416" s="24"/>
    </row>
    <row r="7417" spans="2:2" x14ac:dyDescent="0.15">
      <c r="B7417" s="24"/>
    </row>
    <row r="7418" spans="2:2" x14ac:dyDescent="0.15">
      <c r="B7418" s="24"/>
    </row>
    <row r="7419" spans="2:2" x14ac:dyDescent="0.15">
      <c r="B7419" s="24"/>
    </row>
    <row r="7420" spans="2:2" x14ac:dyDescent="0.15">
      <c r="B7420" s="24"/>
    </row>
    <row r="7421" spans="2:2" x14ac:dyDescent="0.15">
      <c r="B7421" s="24"/>
    </row>
    <row r="7422" spans="2:2" x14ac:dyDescent="0.15">
      <c r="B7422" s="24"/>
    </row>
    <row r="7423" spans="2:2" x14ac:dyDescent="0.15">
      <c r="B7423" s="24"/>
    </row>
    <row r="7424" spans="2:2" x14ac:dyDescent="0.15">
      <c r="B7424" s="24"/>
    </row>
    <row r="7425" spans="2:2" x14ac:dyDescent="0.15">
      <c r="B7425" s="24"/>
    </row>
    <row r="7426" spans="2:2" x14ac:dyDescent="0.15">
      <c r="B7426" s="24"/>
    </row>
    <row r="7427" spans="2:2" x14ac:dyDescent="0.15">
      <c r="B7427" s="24"/>
    </row>
    <row r="7428" spans="2:2" x14ac:dyDescent="0.15">
      <c r="B7428" s="24"/>
    </row>
    <row r="7429" spans="2:2" x14ac:dyDescent="0.15">
      <c r="B7429" s="24"/>
    </row>
    <row r="7430" spans="2:2" x14ac:dyDescent="0.15">
      <c r="B7430" s="24"/>
    </row>
    <row r="7431" spans="2:2" x14ac:dyDescent="0.15">
      <c r="B7431" s="24"/>
    </row>
    <row r="7432" spans="2:2" x14ac:dyDescent="0.15">
      <c r="B7432" s="24"/>
    </row>
    <row r="7433" spans="2:2" x14ac:dyDescent="0.15">
      <c r="B7433" s="24"/>
    </row>
    <row r="7434" spans="2:2" x14ac:dyDescent="0.15">
      <c r="B7434" s="24"/>
    </row>
    <row r="7435" spans="2:2" x14ac:dyDescent="0.15">
      <c r="B7435" s="24"/>
    </row>
    <row r="7436" spans="2:2" x14ac:dyDescent="0.15">
      <c r="B7436" s="24"/>
    </row>
    <row r="7437" spans="2:2" x14ac:dyDescent="0.15">
      <c r="B7437" s="24"/>
    </row>
    <row r="7438" spans="2:2" x14ac:dyDescent="0.15">
      <c r="B7438" s="24"/>
    </row>
    <row r="7439" spans="2:2" x14ac:dyDescent="0.15">
      <c r="B7439" s="24"/>
    </row>
    <row r="7440" spans="2:2" x14ac:dyDescent="0.15">
      <c r="B7440" s="24"/>
    </row>
    <row r="7441" spans="2:2" x14ac:dyDescent="0.15">
      <c r="B7441" s="24"/>
    </row>
    <row r="7442" spans="2:2" x14ac:dyDescent="0.15">
      <c r="B7442" s="24"/>
    </row>
    <row r="7443" spans="2:2" x14ac:dyDescent="0.15">
      <c r="B7443" s="24"/>
    </row>
    <row r="7444" spans="2:2" x14ac:dyDescent="0.15">
      <c r="B7444" s="24"/>
    </row>
    <row r="7445" spans="2:2" x14ac:dyDescent="0.15">
      <c r="B7445" s="24"/>
    </row>
    <row r="7446" spans="2:2" x14ac:dyDescent="0.15">
      <c r="B7446" s="24"/>
    </row>
    <row r="7447" spans="2:2" x14ac:dyDescent="0.15">
      <c r="B7447" s="24"/>
    </row>
    <row r="7448" spans="2:2" x14ac:dyDescent="0.15">
      <c r="B7448" s="24"/>
    </row>
    <row r="7449" spans="2:2" x14ac:dyDescent="0.15">
      <c r="B7449" s="24"/>
    </row>
    <row r="7450" spans="2:2" x14ac:dyDescent="0.15">
      <c r="B7450" s="24"/>
    </row>
    <row r="7451" spans="2:2" x14ac:dyDescent="0.15">
      <c r="B7451" s="24"/>
    </row>
    <row r="7452" spans="2:2" x14ac:dyDescent="0.15">
      <c r="B7452" s="24"/>
    </row>
    <row r="7453" spans="2:2" x14ac:dyDescent="0.15">
      <c r="B7453" s="24"/>
    </row>
    <row r="7454" spans="2:2" x14ac:dyDescent="0.15">
      <c r="B7454" s="24"/>
    </row>
    <row r="7455" spans="2:2" x14ac:dyDescent="0.15">
      <c r="B7455" s="24"/>
    </row>
    <row r="7456" spans="2:2" x14ac:dyDescent="0.15">
      <c r="B7456" s="24"/>
    </row>
    <row r="7457" spans="2:2" x14ac:dyDescent="0.15">
      <c r="B7457" s="24"/>
    </row>
    <row r="7458" spans="2:2" x14ac:dyDescent="0.15">
      <c r="B7458" s="24"/>
    </row>
    <row r="7459" spans="2:2" x14ac:dyDescent="0.15">
      <c r="B7459" s="24"/>
    </row>
    <row r="7460" spans="2:2" x14ac:dyDescent="0.15">
      <c r="B7460" s="24"/>
    </row>
    <row r="7461" spans="2:2" x14ac:dyDescent="0.15">
      <c r="B7461" s="24"/>
    </row>
    <row r="7462" spans="2:2" x14ac:dyDescent="0.15">
      <c r="B7462" s="24"/>
    </row>
    <row r="7463" spans="2:2" x14ac:dyDescent="0.15">
      <c r="B7463" s="24"/>
    </row>
    <row r="7464" spans="2:2" x14ac:dyDescent="0.15">
      <c r="B7464" s="24"/>
    </row>
    <row r="7465" spans="2:2" x14ac:dyDescent="0.15">
      <c r="B7465" s="24"/>
    </row>
    <row r="7466" spans="2:2" x14ac:dyDescent="0.15">
      <c r="B7466" s="24"/>
    </row>
    <row r="7467" spans="2:2" x14ac:dyDescent="0.15">
      <c r="B7467" s="24"/>
    </row>
    <row r="7468" spans="2:2" x14ac:dyDescent="0.15">
      <c r="B7468" s="24"/>
    </row>
    <row r="7469" spans="2:2" x14ac:dyDescent="0.15">
      <c r="B7469" s="24"/>
    </row>
    <row r="7470" spans="2:2" x14ac:dyDescent="0.15">
      <c r="B7470" s="24"/>
    </row>
    <row r="7471" spans="2:2" x14ac:dyDescent="0.15">
      <c r="B7471" s="24"/>
    </row>
    <row r="7472" spans="2:2" x14ac:dyDescent="0.15">
      <c r="B7472" s="24"/>
    </row>
    <row r="7473" spans="2:2" x14ac:dyDescent="0.15">
      <c r="B7473" s="24"/>
    </row>
    <row r="7474" spans="2:2" x14ac:dyDescent="0.15">
      <c r="B7474" s="24"/>
    </row>
    <row r="7475" spans="2:2" x14ac:dyDescent="0.15">
      <c r="B7475" s="24"/>
    </row>
    <row r="7476" spans="2:2" x14ac:dyDescent="0.15">
      <c r="B7476" s="24"/>
    </row>
    <row r="7477" spans="2:2" x14ac:dyDescent="0.15">
      <c r="B7477" s="24"/>
    </row>
    <row r="7478" spans="2:2" x14ac:dyDescent="0.15">
      <c r="B7478" s="24"/>
    </row>
    <row r="7479" spans="2:2" x14ac:dyDescent="0.15">
      <c r="B7479" s="24"/>
    </row>
    <row r="7480" spans="2:2" x14ac:dyDescent="0.15">
      <c r="B7480" s="24"/>
    </row>
    <row r="7481" spans="2:2" x14ac:dyDescent="0.15">
      <c r="B7481" s="24"/>
    </row>
    <row r="7482" spans="2:2" x14ac:dyDescent="0.15">
      <c r="B7482" s="24"/>
    </row>
    <row r="7483" spans="2:2" x14ac:dyDescent="0.15">
      <c r="B7483" s="24"/>
    </row>
    <row r="7484" spans="2:2" x14ac:dyDescent="0.15">
      <c r="B7484" s="24"/>
    </row>
    <row r="7485" spans="2:2" x14ac:dyDescent="0.15">
      <c r="B7485" s="24"/>
    </row>
    <row r="7486" spans="2:2" x14ac:dyDescent="0.15">
      <c r="B7486" s="24"/>
    </row>
    <row r="7487" spans="2:2" x14ac:dyDescent="0.15">
      <c r="B7487" s="24"/>
    </row>
    <row r="7488" spans="2:2" x14ac:dyDescent="0.15">
      <c r="B7488" s="24"/>
    </row>
    <row r="7489" spans="2:2" x14ac:dyDescent="0.15">
      <c r="B7489" s="24"/>
    </row>
    <row r="7490" spans="2:2" x14ac:dyDescent="0.15">
      <c r="B7490" s="24"/>
    </row>
    <row r="7491" spans="2:2" x14ac:dyDescent="0.15">
      <c r="B7491" s="24"/>
    </row>
    <row r="7492" spans="2:2" x14ac:dyDescent="0.15">
      <c r="B7492" s="24"/>
    </row>
    <row r="7493" spans="2:2" x14ac:dyDescent="0.15">
      <c r="B7493" s="24"/>
    </row>
    <row r="7494" spans="2:2" x14ac:dyDescent="0.15">
      <c r="B7494" s="24"/>
    </row>
    <row r="7495" spans="2:2" x14ac:dyDescent="0.15">
      <c r="B7495" s="24"/>
    </row>
    <row r="7496" spans="2:2" x14ac:dyDescent="0.15">
      <c r="B7496" s="24"/>
    </row>
    <row r="7497" spans="2:2" x14ac:dyDescent="0.15">
      <c r="B7497" s="24"/>
    </row>
    <row r="7498" spans="2:2" x14ac:dyDescent="0.15">
      <c r="B7498" s="24"/>
    </row>
    <row r="7499" spans="2:2" x14ac:dyDescent="0.15">
      <c r="B7499" s="24"/>
    </row>
    <row r="7500" spans="2:2" x14ac:dyDescent="0.15">
      <c r="B7500" s="24"/>
    </row>
    <row r="7501" spans="2:2" x14ac:dyDescent="0.15">
      <c r="B7501" s="24"/>
    </row>
    <row r="7502" spans="2:2" x14ac:dyDescent="0.15">
      <c r="B7502" s="24"/>
    </row>
    <row r="7503" spans="2:2" x14ac:dyDescent="0.15">
      <c r="B7503" s="24"/>
    </row>
    <row r="7504" spans="2:2" x14ac:dyDescent="0.15">
      <c r="B7504" s="24"/>
    </row>
    <row r="7505" spans="2:2" x14ac:dyDescent="0.15">
      <c r="B7505" s="24"/>
    </row>
    <row r="7506" spans="2:2" x14ac:dyDescent="0.15">
      <c r="B7506" s="24"/>
    </row>
    <row r="7507" spans="2:2" x14ac:dyDescent="0.15">
      <c r="B7507" s="24"/>
    </row>
    <row r="7508" spans="2:2" x14ac:dyDescent="0.15">
      <c r="B7508" s="24"/>
    </row>
    <row r="7509" spans="2:2" x14ac:dyDescent="0.15">
      <c r="B7509" s="24"/>
    </row>
    <row r="7510" spans="2:2" x14ac:dyDescent="0.15">
      <c r="B7510" s="24"/>
    </row>
    <row r="7511" spans="2:2" x14ac:dyDescent="0.15">
      <c r="B7511" s="24"/>
    </row>
    <row r="7512" spans="2:2" x14ac:dyDescent="0.15">
      <c r="B7512" s="24"/>
    </row>
    <row r="7513" spans="2:2" x14ac:dyDescent="0.15">
      <c r="B7513" s="24"/>
    </row>
    <row r="7514" spans="2:2" x14ac:dyDescent="0.15">
      <c r="B7514" s="24"/>
    </row>
    <row r="7515" spans="2:2" x14ac:dyDescent="0.15">
      <c r="B7515" s="24"/>
    </row>
    <row r="7516" spans="2:2" x14ac:dyDescent="0.15">
      <c r="B7516" s="24"/>
    </row>
    <row r="7517" spans="2:2" x14ac:dyDescent="0.15">
      <c r="B7517" s="24"/>
    </row>
    <row r="7518" spans="2:2" x14ac:dyDescent="0.15">
      <c r="B7518" s="24"/>
    </row>
    <row r="7519" spans="2:2" x14ac:dyDescent="0.15">
      <c r="B7519" s="24"/>
    </row>
    <row r="7520" spans="2:2" x14ac:dyDescent="0.15">
      <c r="B7520" s="24"/>
    </row>
    <row r="7521" spans="2:2" x14ac:dyDescent="0.15">
      <c r="B7521" s="24"/>
    </row>
    <row r="7522" spans="2:2" x14ac:dyDescent="0.15">
      <c r="B7522" s="24"/>
    </row>
    <row r="7523" spans="2:2" x14ac:dyDescent="0.15">
      <c r="B7523" s="24"/>
    </row>
    <row r="7524" spans="2:2" x14ac:dyDescent="0.15">
      <c r="B7524" s="24"/>
    </row>
    <row r="7525" spans="2:2" x14ac:dyDescent="0.15">
      <c r="B7525" s="24"/>
    </row>
    <row r="7526" spans="2:2" x14ac:dyDescent="0.15">
      <c r="B7526" s="24"/>
    </row>
    <row r="7527" spans="2:2" x14ac:dyDescent="0.15">
      <c r="B7527" s="24"/>
    </row>
    <row r="7528" spans="2:2" x14ac:dyDescent="0.15">
      <c r="B7528" s="24"/>
    </row>
    <row r="7529" spans="2:2" x14ac:dyDescent="0.15">
      <c r="B7529" s="24"/>
    </row>
    <row r="7530" spans="2:2" x14ac:dyDescent="0.15">
      <c r="B7530" s="24"/>
    </row>
    <row r="7531" spans="2:2" x14ac:dyDescent="0.15">
      <c r="B7531" s="24"/>
    </row>
    <row r="7532" spans="2:2" x14ac:dyDescent="0.15">
      <c r="B7532" s="24"/>
    </row>
    <row r="7533" spans="2:2" x14ac:dyDescent="0.15">
      <c r="B7533" s="24"/>
    </row>
    <row r="7534" spans="2:2" x14ac:dyDescent="0.15">
      <c r="B7534" s="24"/>
    </row>
    <row r="7535" spans="2:2" x14ac:dyDescent="0.15">
      <c r="B7535" s="24"/>
    </row>
    <row r="7536" spans="2:2" x14ac:dyDescent="0.15">
      <c r="B7536" s="24"/>
    </row>
    <row r="7537" spans="2:2" x14ac:dyDescent="0.15">
      <c r="B7537" s="24"/>
    </row>
    <row r="7538" spans="2:2" x14ac:dyDescent="0.15">
      <c r="B7538" s="24"/>
    </row>
    <row r="7539" spans="2:2" x14ac:dyDescent="0.15">
      <c r="B7539" s="24"/>
    </row>
    <row r="7540" spans="2:2" x14ac:dyDescent="0.15">
      <c r="B7540" s="24"/>
    </row>
    <row r="7541" spans="2:2" x14ac:dyDescent="0.15">
      <c r="B7541" s="24"/>
    </row>
    <row r="7542" spans="2:2" x14ac:dyDescent="0.15">
      <c r="B7542" s="24"/>
    </row>
    <row r="7543" spans="2:2" x14ac:dyDescent="0.15">
      <c r="B7543" s="24"/>
    </row>
    <row r="7544" spans="2:2" x14ac:dyDescent="0.15">
      <c r="B7544" s="24"/>
    </row>
    <row r="7545" spans="2:2" x14ac:dyDescent="0.15">
      <c r="B7545" s="24"/>
    </row>
    <row r="7546" spans="2:2" x14ac:dyDescent="0.15">
      <c r="B7546" s="24"/>
    </row>
    <row r="7547" spans="2:2" x14ac:dyDescent="0.15">
      <c r="B7547" s="24"/>
    </row>
    <row r="7548" spans="2:2" x14ac:dyDescent="0.15">
      <c r="B7548" s="24"/>
    </row>
    <row r="7549" spans="2:2" x14ac:dyDescent="0.15">
      <c r="B7549" s="24"/>
    </row>
    <row r="7550" spans="2:2" x14ac:dyDescent="0.15">
      <c r="B7550" s="24"/>
    </row>
    <row r="7551" spans="2:2" x14ac:dyDescent="0.15">
      <c r="B7551" s="24"/>
    </row>
    <row r="7552" spans="2:2" x14ac:dyDescent="0.15">
      <c r="B7552" s="24"/>
    </row>
    <row r="7553" spans="2:2" x14ac:dyDescent="0.15">
      <c r="B7553" s="24"/>
    </row>
    <row r="7554" spans="2:2" x14ac:dyDescent="0.15">
      <c r="B7554" s="24"/>
    </row>
    <row r="7555" spans="2:2" x14ac:dyDescent="0.15">
      <c r="B7555" s="24"/>
    </row>
    <row r="7556" spans="2:2" x14ac:dyDescent="0.15">
      <c r="B7556" s="24"/>
    </row>
    <row r="7557" spans="2:2" x14ac:dyDescent="0.15">
      <c r="B7557" s="24"/>
    </row>
    <row r="7558" spans="2:2" x14ac:dyDescent="0.15">
      <c r="B7558" s="24"/>
    </row>
    <row r="7559" spans="2:2" x14ac:dyDescent="0.15">
      <c r="B7559" s="24"/>
    </row>
    <row r="7560" spans="2:2" x14ac:dyDescent="0.15">
      <c r="B7560" s="24"/>
    </row>
    <row r="7561" spans="2:2" x14ac:dyDescent="0.15">
      <c r="B7561" s="24"/>
    </row>
    <row r="7562" spans="2:2" x14ac:dyDescent="0.15">
      <c r="B7562" s="24"/>
    </row>
    <row r="7563" spans="2:2" x14ac:dyDescent="0.15">
      <c r="B7563" s="24"/>
    </row>
    <row r="7564" spans="2:2" x14ac:dyDescent="0.15">
      <c r="B7564" s="24"/>
    </row>
    <row r="7565" spans="2:2" x14ac:dyDescent="0.15">
      <c r="B7565" s="24"/>
    </row>
    <row r="7566" spans="2:2" x14ac:dyDescent="0.15">
      <c r="B7566" s="24"/>
    </row>
    <row r="7567" spans="2:2" x14ac:dyDescent="0.15">
      <c r="B7567" s="24"/>
    </row>
    <row r="7568" spans="2:2" x14ac:dyDescent="0.15">
      <c r="B7568" s="24"/>
    </row>
    <row r="7569" spans="2:2" x14ac:dyDescent="0.15">
      <c r="B7569" s="24"/>
    </row>
    <row r="7570" spans="2:2" x14ac:dyDescent="0.15">
      <c r="B7570" s="24"/>
    </row>
    <row r="7571" spans="2:2" x14ac:dyDescent="0.15">
      <c r="B7571" s="24"/>
    </row>
    <row r="7572" spans="2:2" x14ac:dyDescent="0.15">
      <c r="B7572" s="24"/>
    </row>
    <row r="7573" spans="2:2" x14ac:dyDescent="0.15">
      <c r="B7573" s="24"/>
    </row>
    <row r="7574" spans="2:2" x14ac:dyDescent="0.15">
      <c r="B7574" s="24"/>
    </row>
    <row r="7575" spans="2:2" x14ac:dyDescent="0.15">
      <c r="B7575" s="24"/>
    </row>
    <row r="7576" spans="2:2" x14ac:dyDescent="0.15">
      <c r="B7576" s="24"/>
    </row>
    <row r="7577" spans="2:2" x14ac:dyDescent="0.15">
      <c r="B7577" s="24"/>
    </row>
    <row r="7578" spans="2:2" x14ac:dyDescent="0.15">
      <c r="B7578" s="24"/>
    </row>
    <row r="7579" spans="2:2" x14ac:dyDescent="0.15">
      <c r="B7579" s="24"/>
    </row>
    <row r="7580" spans="2:2" x14ac:dyDescent="0.15">
      <c r="B7580" s="24"/>
    </row>
    <row r="7581" spans="2:2" x14ac:dyDescent="0.15">
      <c r="B7581" s="24"/>
    </row>
    <row r="7582" spans="2:2" x14ac:dyDescent="0.15">
      <c r="B7582" s="24"/>
    </row>
    <row r="7583" spans="2:2" x14ac:dyDescent="0.15">
      <c r="B7583" s="24"/>
    </row>
    <row r="7584" spans="2:2" x14ac:dyDescent="0.15">
      <c r="B7584" s="24"/>
    </row>
    <row r="7585" spans="2:2" x14ac:dyDescent="0.15">
      <c r="B7585" s="24"/>
    </row>
    <row r="7586" spans="2:2" x14ac:dyDescent="0.15">
      <c r="B7586" s="24"/>
    </row>
    <row r="7587" spans="2:2" x14ac:dyDescent="0.15">
      <c r="B7587" s="24"/>
    </row>
    <row r="7588" spans="2:2" x14ac:dyDescent="0.15">
      <c r="B7588" s="24"/>
    </row>
    <row r="7589" spans="2:2" x14ac:dyDescent="0.15">
      <c r="B7589" s="24"/>
    </row>
    <row r="7590" spans="2:2" x14ac:dyDescent="0.15">
      <c r="B7590" s="24"/>
    </row>
    <row r="7591" spans="2:2" x14ac:dyDescent="0.15">
      <c r="B7591" s="24"/>
    </row>
    <row r="7592" spans="2:2" x14ac:dyDescent="0.15">
      <c r="B7592" s="24"/>
    </row>
    <row r="7593" spans="2:2" x14ac:dyDescent="0.15">
      <c r="B7593" s="24"/>
    </row>
    <row r="7594" spans="2:2" x14ac:dyDescent="0.15">
      <c r="B7594" s="24"/>
    </row>
    <row r="7595" spans="2:2" x14ac:dyDescent="0.15">
      <c r="B7595" s="24"/>
    </row>
    <row r="7596" spans="2:2" x14ac:dyDescent="0.15">
      <c r="B7596" s="24"/>
    </row>
    <row r="7597" spans="2:2" x14ac:dyDescent="0.15">
      <c r="B7597" s="24"/>
    </row>
    <row r="7598" spans="2:2" x14ac:dyDescent="0.15">
      <c r="B7598" s="24"/>
    </row>
    <row r="7599" spans="2:2" x14ac:dyDescent="0.15">
      <c r="B7599" s="24"/>
    </row>
    <row r="7600" spans="2:2" x14ac:dyDescent="0.15">
      <c r="B7600" s="24"/>
    </row>
    <row r="7601" spans="2:2" x14ac:dyDescent="0.15">
      <c r="B7601" s="24"/>
    </row>
    <row r="7602" spans="2:2" x14ac:dyDescent="0.15">
      <c r="B7602" s="24"/>
    </row>
    <row r="7603" spans="2:2" x14ac:dyDescent="0.15">
      <c r="B7603" s="24"/>
    </row>
    <row r="7604" spans="2:2" x14ac:dyDescent="0.15">
      <c r="B7604" s="24"/>
    </row>
    <row r="7605" spans="2:2" x14ac:dyDescent="0.15">
      <c r="B7605" s="24"/>
    </row>
    <row r="7606" spans="2:2" x14ac:dyDescent="0.15">
      <c r="B7606" s="24"/>
    </row>
    <row r="7607" spans="2:2" x14ac:dyDescent="0.15">
      <c r="B7607" s="24"/>
    </row>
    <row r="7608" spans="2:2" x14ac:dyDescent="0.15">
      <c r="B7608" s="24"/>
    </row>
    <row r="7609" spans="2:2" x14ac:dyDescent="0.15">
      <c r="B7609" s="24"/>
    </row>
    <row r="7610" spans="2:2" x14ac:dyDescent="0.15">
      <c r="B7610" s="24"/>
    </row>
    <row r="7611" spans="2:2" x14ac:dyDescent="0.15">
      <c r="B7611" s="24"/>
    </row>
    <row r="7612" spans="2:2" x14ac:dyDescent="0.15">
      <c r="B7612" s="24"/>
    </row>
    <row r="7613" spans="2:2" x14ac:dyDescent="0.15">
      <c r="B7613" s="24"/>
    </row>
    <row r="7614" spans="2:2" x14ac:dyDescent="0.15">
      <c r="B7614" s="24"/>
    </row>
    <row r="7615" spans="2:2" x14ac:dyDescent="0.15">
      <c r="B7615" s="24"/>
    </row>
    <row r="7616" spans="2:2" x14ac:dyDescent="0.15">
      <c r="B7616" s="24"/>
    </row>
    <row r="7617" spans="2:2" x14ac:dyDescent="0.15">
      <c r="B7617" s="24"/>
    </row>
    <row r="7618" spans="2:2" x14ac:dyDescent="0.15">
      <c r="B7618" s="24"/>
    </row>
    <row r="7619" spans="2:2" x14ac:dyDescent="0.15">
      <c r="B7619" s="24"/>
    </row>
    <row r="7620" spans="2:2" x14ac:dyDescent="0.15">
      <c r="B7620" s="24"/>
    </row>
    <row r="7621" spans="2:2" x14ac:dyDescent="0.15">
      <c r="B7621" s="24"/>
    </row>
    <row r="7622" spans="2:2" x14ac:dyDescent="0.15">
      <c r="B7622" s="24"/>
    </row>
    <row r="7623" spans="2:2" x14ac:dyDescent="0.15">
      <c r="B7623" s="24"/>
    </row>
    <row r="7624" spans="2:2" x14ac:dyDescent="0.15">
      <c r="B7624" s="24"/>
    </row>
    <row r="7625" spans="2:2" x14ac:dyDescent="0.15">
      <c r="B7625" s="24"/>
    </row>
    <row r="7626" spans="2:2" x14ac:dyDescent="0.15">
      <c r="B7626" s="24"/>
    </row>
    <row r="7627" spans="2:2" x14ac:dyDescent="0.15">
      <c r="B7627" s="24"/>
    </row>
    <row r="7628" spans="2:2" x14ac:dyDescent="0.15">
      <c r="B7628" s="24"/>
    </row>
    <row r="7629" spans="2:2" x14ac:dyDescent="0.15">
      <c r="B7629" s="24"/>
    </row>
    <row r="7630" spans="2:2" x14ac:dyDescent="0.15">
      <c r="B7630" s="24"/>
    </row>
    <row r="7631" spans="2:2" x14ac:dyDescent="0.15">
      <c r="B7631" s="24"/>
    </row>
    <row r="7632" spans="2:2" x14ac:dyDescent="0.15">
      <c r="B7632" s="24"/>
    </row>
    <row r="7633" spans="2:2" x14ac:dyDescent="0.15">
      <c r="B7633" s="24"/>
    </row>
    <row r="7634" spans="2:2" x14ac:dyDescent="0.15">
      <c r="B7634" s="24"/>
    </row>
    <row r="7635" spans="2:2" x14ac:dyDescent="0.15">
      <c r="B7635" s="24"/>
    </row>
    <row r="7636" spans="2:2" x14ac:dyDescent="0.15">
      <c r="B7636" s="24"/>
    </row>
    <row r="7637" spans="2:2" x14ac:dyDescent="0.15">
      <c r="B7637" s="24"/>
    </row>
    <row r="7638" spans="2:2" x14ac:dyDescent="0.15">
      <c r="B7638" s="24"/>
    </row>
    <row r="7639" spans="2:2" x14ac:dyDescent="0.15">
      <c r="B7639" s="24"/>
    </row>
    <row r="7640" spans="2:2" x14ac:dyDescent="0.15">
      <c r="B7640" s="24"/>
    </row>
    <row r="7641" spans="2:2" x14ac:dyDescent="0.15">
      <c r="B7641" s="24"/>
    </row>
    <row r="7642" spans="2:2" x14ac:dyDescent="0.15">
      <c r="B7642" s="24"/>
    </row>
    <row r="7643" spans="2:2" x14ac:dyDescent="0.15">
      <c r="B7643" s="24"/>
    </row>
    <row r="7644" spans="2:2" x14ac:dyDescent="0.15">
      <c r="B7644" s="24"/>
    </row>
    <row r="7645" spans="2:2" x14ac:dyDescent="0.15">
      <c r="B7645" s="24"/>
    </row>
    <row r="7646" spans="2:2" x14ac:dyDescent="0.15">
      <c r="B7646" s="24"/>
    </row>
    <row r="7647" spans="2:2" x14ac:dyDescent="0.15">
      <c r="B7647" s="24"/>
    </row>
    <row r="7648" spans="2:2" x14ac:dyDescent="0.15">
      <c r="B7648" s="24"/>
    </row>
    <row r="7649" spans="2:2" x14ac:dyDescent="0.15">
      <c r="B7649" s="24"/>
    </row>
    <row r="7650" spans="2:2" x14ac:dyDescent="0.15">
      <c r="B7650" s="24"/>
    </row>
    <row r="7651" spans="2:2" x14ac:dyDescent="0.15">
      <c r="B7651" s="24"/>
    </row>
    <row r="7652" spans="2:2" x14ac:dyDescent="0.15">
      <c r="B7652" s="24"/>
    </row>
    <row r="7653" spans="2:2" x14ac:dyDescent="0.15">
      <c r="B7653" s="24"/>
    </row>
    <row r="7654" spans="2:2" x14ac:dyDescent="0.15">
      <c r="B7654" s="24"/>
    </row>
    <row r="7655" spans="2:2" x14ac:dyDescent="0.15">
      <c r="B7655" s="24"/>
    </row>
    <row r="7656" spans="2:2" x14ac:dyDescent="0.15">
      <c r="B7656" s="24"/>
    </row>
    <row r="7657" spans="2:2" x14ac:dyDescent="0.15">
      <c r="B7657" s="24"/>
    </row>
    <row r="7658" spans="2:2" x14ac:dyDescent="0.15">
      <c r="B7658" s="24"/>
    </row>
    <row r="7659" spans="2:2" x14ac:dyDescent="0.15">
      <c r="B7659" s="24"/>
    </row>
    <row r="7660" spans="2:2" x14ac:dyDescent="0.15">
      <c r="B7660" s="24"/>
    </row>
    <row r="7661" spans="2:2" x14ac:dyDescent="0.15">
      <c r="B7661" s="24"/>
    </row>
    <row r="7662" spans="2:2" x14ac:dyDescent="0.15">
      <c r="B7662" s="24"/>
    </row>
    <row r="7663" spans="2:2" x14ac:dyDescent="0.15">
      <c r="B7663" s="24"/>
    </row>
    <row r="7664" spans="2:2" x14ac:dyDescent="0.15">
      <c r="B7664" s="24"/>
    </row>
    <row r="7665" spans="2:2" x14ac:dyDescent="0.15">
      <c r="B7665" s="24"/>
    </row>
    <row r="7666" spans="2:2" x14ac:dyDescent="0.15">
      <c r="B7666" s="24"/>
    </row>
    <row r="7667" spans="2:2" x14ac:dyDescent="0.15">
      <c r="B7667" s="24"/>
    </row>
    <row r="7668" spans="2:2" x14ac:dyDescent="0.15">
      <c r="B7668" s="24"/>
    </row>
    <row r="7669" spans="2:2" x14ac:dyDescent="0.15">
      <c r="B7669" s="24"/>
    </row>
    <row r="7670" spans="2:2" x14ac:dyDescent="0.15">
      <c r="B7670" s="24"/>
    </row>
    <row r="7671" spans="2:2" x14ac:dyDescent="0.15">
      <c r="B7671" s="24"/>
    </row>
    <row r="7672" spans="2:2" x14ac:dyDescent="0.15">
      <c r="B7672" s="24"/>
    </row>
    <row r="7673" spans="2:2" x14ac:dyDescent="0.15">
      <c r="B7673" s="24"/>
    </row>
    <row r="7674" spans="2:2" x14ac:dyDescent="0.15">
      <c r="B7674" s="24"/>
    </row>
    <row r="7675" spans="2:2" x14ac:dyDescent="0.15">
      <c r="B7675" s="24"/>
    </row>
    <row r="7676" spans="2:2" x14ac:dyDescent="0.15">
      <c r="B7676" s="24"/>
    </row>
    <row r="7677" spans="2:2" x14ac:dyDescent="0.15">
      <c r="B7677" s="24"/>
    </row>
    <row r="7678" spans="2:2" x14ac:dyDescent="0.15">
      <c r="B7678" s="24"/>
    </row>
    <row r="7679" spans="2:2" x14ac:dyDescent="0.15">
      <c r="B7679" s="24"/>
    </row>
    <row r="7680" spans="2:2" x14ac:dyDescent="0.15">
      <c r="B7680" s="24"/>
    </row>
    <row r="7681" spans="2:2" x14ac:dyDescent="0.15">
      <c r="B7681" s="24"/>
    </row>
    <row r="7682" spans="2:2" x14ac:dyDescent="0.15">
      <c r="B7682" s="24"/>
    </row>
    <row r="7683" spans="2:2" x14ac:dyDescent="0.15">
      <c r="B7683" s="24"/>
    </row>
    <row r="7684" spans="2:2" x14ac:dyDescent="0.15">
      <c r="B7684" s="24"/>
    </row>
    <row r="7685" spans="2:2" x14ac:dyDescent="0.15">
      <c r="B7685" s="24"/>
    </row>
    <row r="7686" spans="2:2" x14ac:dyDescent="0.15">
      <c r="B7686" s="24"/>
    </row>
    <row r="7687" spans="2:2" x14ac:dyDescent="0.15">
      <c r="B7687" s="24"/>
    </row>
    <row r="7688" spans="2:2" x14ac:dyDescent="0.15">
      <c r="B7688" s="24"/>
    </row>
    <row r="7689" spans="2:2" x14ac:dyDescent="0.15">
      <c r="B7689" s="24"/>
    </row>
    <row r="7690" spans="2:2" x14ac:dyDescent="0.15">
      <c r="B7690" s="24"/>
    </row>
    <row r="7691" spans="2:2" x14ac:dyDescent="0.15">
      <c r="B7691" s="24"/>
    </row>
    <row r="7692" spans="2:2" x14ac:dyDescent="0.15">
      <c r="B7692" s="24"/>
    </row>
    <row r="7693" spans="2:2" x14ac:dyDescent="0.15">
      <c r="B7693" s="24"/>
    </row>
    <row r="7694" spans="2:2" x14ac:dyDescent="0.15">
      <c r="B7694" s="24"/>
    </row>
    <row r="7695" spans="2:2" x14ac:dyDescent="0.15">
      <c r="B7695" s="24"/>
    </row>
    <row r="7696" spans="2:2" x14ac:dyDescent="0.15">
      <c r="B7696" s="24"/>
    </row>
    <row r="7697" spans="2:2" x14ac:dyDescent="0.15">
      <c r="B7697" s="24"/>
    </row>
    <row r="7698" spans="2:2" x14ac:dyDescent="0.15">
      <c r="B7698" s="24"/>
    </row>
    <row r="7699" spans="2:2" x14ac:dyDescent="0.15">
      <c r="B7699" s="24"/>
    </row>
    <row r="7700" spans="2:2" x14ac:dyDescent="0.15">
      <c r="B7700" s="24"/>
    </row>
    <row r="7701" spans="2:2" x14ac:dyDescent="0.15">
      <c r="B7701" s="24"/>
    </row>
    <row r="7702" spans="2:2" x14ac:dyDescent="0.15">
      <c r="B7702" s="24"/>
    </row>
    <row r="7703" spans="2:2" x14ac:dyDescent="0.15">
      <c r="B7703" s="24"/>
    </row>
    <row r="7704" spans="2:2" x14ac:dyDescent="0.15">
      <c r="B7704" s="24"/>
    </row>
    <row r="7705" spans="2:2" x14ac:dyDescent="0.15">
      <c r="B7705" s="24"/>
    </row>
    <row r="7706" spans="2:2" x14ac:dyDescent="0.15">
      <c r="B7706" s="24"/>
    </row>
    <row r="7707" spans="2:2" x14ac:dyDescent="0.15">
      <c r="B7707" s="24"/>
    </row>
    <row r="7708" spans="2:2" x14ac:dyDescent="0.15">
      <c r="B7708" s="24"/>
    </row>
    <row r="7709" spans="2:2" x14ac:dyDescent="0.15">
      <c r="B7709" s="24"/>
    </row>
    <row r="7710" spans="2:2" x14ac:dyDescent="0.15">
      <c r="B7710" s="24"/>
    </row>
    <row r="7711" spans="2:2" x14ac:dyDescent="0.15">
      <c r="B7711" s="24"/>
    </row>
    <row r="7712" spans="2:2" x14ac:dyDescent="0.15">
      <c r="B7712" s="24"/>
    </row>
    <row r="7713" spans="2:2" x14ac:dyDescent="0.15">
      <c r="B7713" s="24"/>
    </row>
    <row r="7714" spans="2:2" x14ac:dyDescent="0.15">
      <c r="B7714" s="24"/>
    </row>
    <row r="7715" spans="2:2" x14ac:dyDescent="0.15">
      <c r="B7715" s="24"/>
    </row>
    <row r="7716" spans="2:2" x14ac:dyDescent="0.15">
      <c r="B7716" s="24"/>
    </row>
    <row r="7717" spans="2:2" x14ac:dyDescent="0.15">
      <c r="B7717" s="24"/>
    </row>
    <row r="7718" spans="2:2" x14ac:dyDescent="0.15">
      <c r="B7718" s="24"/>
    </row>
    <row r="7719" spans="2:2" x14ac:dyDescent="0.15">
      <c r="B7719" s="24"/>
    </row>
    <row r="7720" spans="2:2" x14ac:dyDescent="0.15">
      <c r="B7720" s="24"/>
    </row>
    <row r="7721" spans="2:2" x14ac:dyDescent="0.15">
      <c r="B7721" s="24"/>
    </row>
    <row r="7722" spans="2:2" x14ac:dyDescent="0.15">
      <c r="B7722" s="24"/>
    </row>
    <row r="7723" spans="2:2" x14ac:dyDescent="0.15">
      <c r="B7723" s="24"/>
    </row>
    <row r="7724" spans="2:2" x14ac:dyDescent="0.15">
      <c r="B7724" s="24"/>
    </row>
    <row r="7725" spans="2:2" x14ac:dyDescent="0.15">
      <c r="B7725" s="24"/>
    </row>
    <row r="7726" spans="2:2" x14ac:dyDescent="0.15">
      <c r="B7726" s="24"/>
    </row>
    <row r="7727" spans="2:2" x14ac:dyDescent="0.15">
      <c r="B7727" s="24"/>
    </row>
    <row r="7728" spans="2:2" x14ac:dyDescent="0.15">
      <c r="B7728" s="24"/>
    </row>
    <row r="7729" spans="2:2" x14ac:dyDescent="0.15">
      <c r="B7729" s="24"/>
    </row>
    <row r="7730" spans="2:2" x14ac:dyDescent="0.15">
      <c r="B7730" s="24"/>
    </row>
    <row r="7731" spans="2:2" x14ac:dyDescent="0.15">
      <c r="B7731" s="24"/>
    </row>
    <row r="7732" spans="2:2" x14ac:dyDescent="0.15">
      <c r="B7732" s="24"/>
    </row>
    <row r="7733" spans="2:2" x14ac:dyDescent="0.15">
      <c r="B7733" s="24"/>
    </row>
    <row r="7734" spans="2:2" x14ac:dyDescent="0.15">
      <c r="B7734" s="24"/>
    </row>
    <row r="7735" spans="2:2" x14ac:dyDescent="0.15">
      <c r="B7735" s="24"/>
    </row>
    <row r="7736" spans="2:2" x14ac:dyDescent="0.15">
      <c r="B7736" s="24"/>
    </row>
    <row r="7737" spans="2:2" x14ac:dyDescent="0.15">
      <c r="B7737" s="24"/>
    </row>
    <row r="7738" spans="2:2" x14ac:dyDescent="0.15">
      <c r="B7738" s="24"/>
    </row>
    <row r="7739" spans="2:2" x14ac:dyDescent="0.15">
      <c r="B7739" s="24"/>
    </row>
    <row r="7740" spans="2:2" x14ac:dyDescent="0.15">
      <c r="B7740" s="24"/>
    </row>
    <row r="7741" spans="2:2" x14ac:dyDescent="0.15">
      <c r="B7741" s="24"/>
    </row>
    <row r="7742" spans="2:2" x14ac:dyDescent="0.15">
      <c r="B7742" s="24"/>
    </row>
    <row r="7743" spans="2:2" x14ac:dyDescent="0.15">
      <c r="B7743" s="24"/>
    </row>
    <row r="7744" spans="2:2" x14ac:dyDescent="0.15">
      <c r="B7744" s="24"/>
    </row>
    <row r="7745" spans="2:2" x14ac:dyDescent="0.15">
      <c r="B7745" s="24"/>
    </row>
    <row r="7746" spans="2:2" x14ac:dyDescent="0.15">
      <c r="B7746" s="24"/>
    </row>
    <row r="7747" spans="2:2" x14ac:dyDescent="0.15">
      <c r="B7747" s="24"/>
    </row>
    <row r="7748" spans="2:2" x14ac:dyDescent="0.15">
      <c r="B7748" s="24"/>
    </row>
    <row r="7749" spans="2:2" x14ac:dyDescent="0.15">
      <c r="B7749" s="24"/>
    </row>
    <row r="7750" spans="2:2" x14ac:dyDescent="0.15">
      <c r="B7750" s="24"/>
    </row>
    <row r="7751" spans="2:2" x14ac:dyDescent="0.15">
      <c r="B7751" s="24"/>
    </row>
    <row r="7752" spans="2:2" x14ac:dyDescent="0.15">
      <c r="B7752" s="24"/>
    </row>
    <row r="7753" spans="2:2" x14ac:dyDescent="0.15">
      <c r="B7753" s="24"/>
    </row>
    <row r="7754" spans="2:2" x14ac:dyDescent="0.15">
      <c r="B7754" s="24"/>
    </row>
    <row r="7755" spans="2:2" x14ac:dyDescent="0.15">
      <c r="B7755" s="24"/>
    </row>
    <row r="7756" spans="2:2" x14ac:dyDescent="0.15">
      <c r="B7756" s="24"/>
    </row>
    <row r="7757" spans="2:2" x14ac:dyDescent="0.15">
      <c r="B7757" s="24"/>
    </row>
    <row r="7758" spans="2:2" x14ac:dyDescent="0.15">
      <c r="B7758" s="24"/>
    </row>
    <row r="7759" spans="2:2" x14ac:dyDescent="0.15">
      <c r="B7759" s="24"/>
    </row>
    <row r="7760" spans="2:2" x14ac:dyDescent="0.15">
      <c r="B7760" s="24"/>
    </row>
    <row r="7761" spans="2:2" x14ac:dyDescent="0.15">
      <c r="B7761" s="24"/>
    </row>
    <row r="7762" spans="2:2" x14ac:dyDescent="0.15">
      <c r="B7762" s="24"/>
    </row>
    <row r="7763" spans="2:2" x14ac:dyDescent="0.15">
      <c r="B7763" s="24"/>
    </row>
    <row r="7764" spans="2:2" x14ac:dyDescent="0.15">
      <c r="B7764" s="24"/>
    </row>
    <row r="7765" spans="2:2" x14ac:dyDescent="0.15">
      <c r="B7765" s="24"/>
    </row>
    <row r="7766" spans="2:2" x14ac:dyDescent="0.15">
      <c r="B7766" s="24"/>
    </row>
    <row r="7767" spans="2:2" x14ac:dyDescent="0.15">
      <c r="B7767" s="24"/>
    </row>
    <row r="7768" spans="2:2" x14ac:dyDescent="0.15">
      <c r="B7768" s="24"/>
    </row>
    <row r="7769" spans="2:2" x14ac:dyDescent="0.15">
      <c r="B7769" s="24"/>
    </row>
    <row r="7770" spans="2:2" x14ac:dyDescent="0.15">
      <c r="B7770" s="24"/>
    </row>
    <row r="7771" spans="2:2" x14ac:dyDescent="0.15">
      <c r="B7771" s="24"/>
    </row>
    <row r="7772" spans="2:2" x14ac:dyDescent="0.15">
      <c r="B7772" s="24"/>
    </row>
    <row r="7773" spans="2:2" x14ac:dyDescent="0.15">
      <c r="B7773" s="24"/>
    </row>
    <row r="7774" spans="2:2" x14ac:dyDescent="0.15">
      <c r="B7774" s="24"/>
    </row>
    <row r="7775" spans="2:2" x14ac:dyDescent="0.15">
      <c r="B7775" s="24"/>
    </row>
    <row r="7776" spans="2:2" x14ac:dyDescent="0.15">
      <c r="B7776" s="24"/>
    </row>
    <row r="7777" spans="2:2" x14ac:dyDescent="0.15">
      <c r="B7777" s="24"/>
    </row>
    <row r="7778" spans="2:2" x14ac:dyDescent="0.15">
      <c r="B7778" s="24"/>
    </row>
    <row r="7779" spans="2:2" x14ac:dyDescent="0.15">
      <c r="B7779" s="24"/>
    </row>
    <row r="7780" spans="2:2" x14ac:dyDescent="0.15">
      <c r="B7780" s="24"/>
    </row>
    <row r="7781" spans="2:2" x14ac:dyDescent="0.15">
      <c r="B7781" s="24"/>
    </row>
    <row r="7782" spans="2:2" x14ac:dyDescent="0.15">
      <c r="B7782" s="24"/>
    </row>
    <row r="7783" spans="2:2" x14ac:dyDescent="0.15">
      <c r="B7783" s="24"/>
    </row>
    <row r="7784" spans="2:2" x14ac:dyDescent="0.15">
      <c r="B7784" s="24"/>
    </row>
    <row r="7785" spans="2:2" x14ac:dyDescent="0.15">
      <c r="B7785" s="24"/>
    </row>
    <row r="7786" spans="2:2" x14ac:dyDescent="0.15">
      <c r="B7786" s="24"/>
    </row>
    <row r="7787" spans="2:2" x14ac:dyDescent="0.15">
      <c r="B7787" s="24"/>
    </row>
    <row r="7788" spans="2:2" x14ac:dyDescent="0.15">
      <c r="B7788" s="24"/>
    </row>
    <row r="7789" spans="2:2" x14ac:dyDescent="0.15">
      <c r="B7789" s="24"/>
    </row>
    <row r="7790" spans="2:2" x14ac:dyDescent="0.15">
      <c r="B7790" s="24"/>
    </row>
    <row r="7791" spans="2:2" x14ac:dyDescent="0.15">
      <c r="B7791" s="24"/>
    </row>
    <row r="7792" spans="2:2" x14ac:dyDescent="0.15">
      <c r="B7792" s="24"/>
    </row>
    <row r="7793" spans="2:2" x14ac:dyDescent="0.15">
      <c r="B7793" s="24"/>
    </row>
    <row r="7794" spans="2:2" x14ac:dyDescent="0.15">
      <c r="B7794" s="24"/>
    </row>
    <row r="7795" spans="2:2" x14ac:dyDescent="0.15">
      <c r="B7795" s="24"/>
    </row>
    <row r="7796" spans="2:2" x14ac:dyDescent="0.15">
      <c r="B7796" s="24"/>
    </row>
    <row r="7797" spans="2:2" x14ac:dyDescent="0.15">
      <c r="B7797" s="24"/>
    </row>
    <row r="7798" spans="2:2" x14ac:dyDescent="0.15">
      <c r="B7798" s="24"/>
    </row>
    <row r="7799" spans="2:2" x14ac:dyDescent="0.15">
      <c r="B7799" s="24"/>
    </row>
    <row r="7800" spans="2:2" x14ac:dyDescent="0.15">
      <c r="B7800" s="24"/>
    </row>
    <row r="7801" spans="2:2" x14ac:dyDescent="0.15">
      <c r="B7801" s="24"/>
    </row>
    <row r="7802" spans="2:2" x14ac:dyDescent="0.15">
      <c r="B7802" s="24"/>
    </row>
    <row r="7803" spans="2:2" x14ac:dyDescent="0.15">
      <c r="B7803" s="24"/>
    </row>
    <row r="7804" spans="2:2" x14ac:dyDescent="0.15">
      <c r="B7804" s="24"/>
    </row>
    <row r="7805" spans="2:2" x14ac:dyDescent="0.15">
      <c r="B7805" s="24"/>
    </row>
    <row r="7806" spans="2:2" x14ac:dyDescent="0.15">
      <c r="B7806" s="24"/>
    </row>
    <row r="7807" spans="2:2" x14ac:dyDescent="0.15">
      <c r="B7807" s="24"/>
    </row>
    <row r="7808" spans="2:2" x14ac:dyDescent="0.15">
      <c r="B7808" s="24"/>
    </row>
    <row r="7809" spans="2:2" x14ac:dyDescent="0.15">
      <c r="B7809" s="24"/>
    </row>
    <row r="7810" spans="2:2" x14ac:dyDescent="0.15">
      <c r="B7810" s="24"/>
    </row>
    <row r="7811" spans="2:2" x14ac:dyDescent="0.15">
      <c r="B7811" s="24"/>
    </row>
    <row r="7812" spans="2:2" x14ac:dyDescent="0.15">
      <c r="B7812" s="24"/>
    </row>
    <row r="7813" spans="2:2" x14ac:dyDescent="0.15">
      <c r="B7813" s="24"/>
    </row>
    <row r="7814" spans="2:2" x14ac:dyDescent="0.15">
      <c r="B7814" s="24"/>
    </row>
    <row r="7815" spans="2:2" x14ac:dyDescent="0.15">
      <c r="B7815" s="24"/>
    </row>
    <row r="7816" spans="2:2" x14ac:dyDescent="0.15">
      <c r="B7816" s="24"/>
    </row>
    <row r="7817" spans="2:2" x14ac:dyDescent="0.15">
      <c r="B7817" s="24"/>
    </row>
    <row r="7818" spans="2:2" x14ac:dyDescent="0.15">
      <c r="B7818" s="24"/>
    </row>
    <row r="7819" spans="2:2" x14ac:dyDescent="0.15">
      <c r="B7819" s="24"/>
    </row>
    <row r="7820" spans="2:2" x14ac:dyDescent="0.15">
      <c r="B7820" s="24"/>
    </row>
    <row r="7821" spans="2:2" x14ac:dyDescent="0.15">
      <c r="B7821" s="24"/>
    </row>
    <row r="7822" spans="2:2" x14ac:dyDescent="0.15">
      <c r="B7822" s="24"/>
    </row>
    <row r="7823" spans="2:2" x14ac:dyDescent="0.15">
      <c r="B7823" s="24"/>
    </row>
    <row r="7824" spans="2:2" x14ac:dyDescent="0.15">
      <c r="B7824" s="24"/>
    </row>
    <row r="7825" spans="2:2" x14ac:dyDescent="0.15">
      <c r="B7825" s="24"/>
    </row>
    <row r="7826" spans="2:2" x14ac:dyDescent="0.15">
      <c r="B7826" s="24"/>
    </row>
    <row r="7827" spans="2:2" x14ac:dyDescent="0.15">
      <c r="B7827" s="24"/>
    </row>
    <row r="7828" spans="2:2" x14ac:dyDescent="0.15">
      <c r="B7828" s="24"/>
    </row>
    <row r="7829" spans="2:2" x14ac:dyDescent="0.15">
      <c r="B7829" s="24"/>
    </row>
    <row r="7830" spans="2:2" x14ac:dyDescent="0.15">
      <c r="B7830" s="24"/>
    </row>
    <row r="7831" spans="2:2" x14ac:dyDescent="0.15">
      <c r="B7831" s="24"/>
    </row>
    <row r="7832" spans="2:2" x14ac:dyDescent="0.15">
      <c r="B7832" s="24"/>
    </row>
    <row r="7833" spans="2:2" x14ac:dyDescent="0.15">
      <c r="B7833" s="24"/>
    </row>
    <row r="7834" spans="2:2" x14ac:dyDescent="0.15">
      <c r="B7834" s="24"/>
    </row>
    <row r="7835" spans="2:2" x14ac:dyDescent="0.15">
      <c r="B7835" s="24"/>
    </row>
    <row r="7836" spans="2:2" x14ac:dyDescent="0.15">
      <c r="B7836" s="24"/>
    </row>
    <row r="7837" spans="2:2" x14ac:dyDescent="0.15">
      <c r="B7837" s="24"/>
    </row>
    <row r="7838" spans="2:2" x14ac:dyDescent="0.15">
      <c r="B7838" s="24"/>
    </row>
    <row r="7839" spans="2:2" x14ac:dyDescent="0.15">
      <c r="B7839" s="24"/>
    </row>
    <row r="7840" spans="2:2" x14ac:dyDescent="0.15">
      <c r="B7840" s="24"/>
    </row>
    <row r="7841" spans="2:2" x14ac:dyDescent="0.15">
      <c r="B7841" s="24"/>
    </row>
    <row r="7842" spans="2:2" x14ac:dyDescent="0.15">
      <c r="B7842" s="24"/>
    </row>
    <row r="7843" spans="2:2" x14ac:dyDescent="0.15">
      <c r="B7843" s="24"/>
    </row>
    <row r="7844" spans="2:2" x14ac:dyDescent="0.15">
      <c r="B7844" s="24"/>
    </row>
    <row r="7845" spans="2:2" x14ac:dyDescent="0.15">
      <c r="B7845" s="24"/>
    </row>
    <row r="7846" spans="2:2" x14ac:dyDescent="0.15">
      <c r="B7846" s="24"/>
    </row>
    <row r="7847" spans="2:2" x14ac:dyDescent="0.15">
      <c r="B7847" s="24"/>
    </row>
    <row r="7848" spans="2:2" x14ac:dyDescent="0.15">
      <c r="B7848" s="24"/>
    </row>
    <row r="7849" spans="2:2" x14ac:dyDescent="0.15">
      <c r="B7849" s="24"/>
    </row>
    <row r="7850" spans="2:2" x14ac:dyDescent="0.15">
      <c r="B7850" s="24"/>
    </row>
    <row r="7851" spans="2:2" x14ac:dyDescent="0.15">
      <c r="B7851" s="24"/>
    </row>
    <row r="7852" spans="2:2" x14ac:dyDescent="0.15">
      <c r="B7852" s="24"/>
    </row>
    <row r="7853" spans="2:2" x14ac:dyDescent="0.15">
      <c r="B7853" s="24"/>
    </row>
    <row r="7854" spans="2:2" x14ac:dyDescent="0.15">
      <c r="B7854" s="24"/>
    </row>
    <row r="7855" spans="2:2" x14ac:dyDescent="0.15">
      <c r="B7855" s="24"/>
    </row>
    <row r="7856" spans="2:2" x14ac:dyDescent="0.15">
      <c r="B7856" s="24"/>
    </row>
    <row r="7857" spans="2:2" x14ac:dyDescent="0.15">
      <c r="B7857" s="24"/>
    </row>
    <row r="7858" spans="2:2" x14ac:dyDescent="0.15">
      <c r="B7858" s="24"/>
    </row>
    <row r="7859" spans="2:2" x14ac:dyDescent="0.15">
      <c r="B7859" s="24"/>
    </row>
    <row r="7860" spans="2:2" x14ac:dyDescent="0.15">
      <c r="B7860" s="24"/>
    </row>
    <row r="7861" spans="2:2" x14ac:dyDescent="0.15">
      <c r="B7861" s="24"/>
    </row>
    <row r="7862" spans="2:2" x14ac:dyDescent="0.15">
      <c r="B7862" s="24"/>
    </row>
    <row r="7863" spans="2:2" x14ac:dyDescent="0.15">
      <c r="B7863" s="24"/>
    </row>
    <row r="7864" spans="2:2" x14ac:dyDescent="0.15">
      <c r="B7864" s="24"/>
    </row>
    <row r="7865" spans="2:2" x14ac:dyDescent="0.15">
      <c r="B7865" s="24"/>
    </row>
    <row r="7866" spans="2:2" x14ac:dyDescent="0.15">
      <c r="B7866" s="24"/>
    </row>
    <row r="7867" spans="2:2" x14ac:dyDescent="0.15">
      <c r="B7867" s="24"/>
    </row>
    <row r="7868" spans="2:2" x14ac:dyDescent="0.15">
      <c r="B7868" s="24"/>
    </row>
    <row r="7869" spans="2:2" x14ac:dyDescent="0.15">
      <c r="B7869" s="24"/>
    </row>
    <row r="7870" spans="2:2" x14ac:dyDescent="0.15">
      <c r="B7870" s="24"/>
    </row>
    <row r="7871" spans="2:2" x14ac:dyDescent="0.15">
      <c r="B7871" s="24"/>
    </row>
    <row r="7872" spans="2:2" x14ac:dyDescent="0.15">
      <c r="B7872" s="24"/>
    </row>
    <row r="7873" spans="2:2" x14ac:dyDescent="0.15">
      <c r="B7873" s="24"/>
    </row>
    <row r="7874" spans="2:2" x14ac:dyDescent="0.15">
      <c r="B7874" s="24"/>
    </row>
    <row r="7875" spans="2:2" x14ac:dyDescent="0.15">
      <c r="B7875" s="24"/>
    </row>
    <row r="7876" spans="2:2" x14ac:dyDescent="0.15">
      <c r="B7876" s="24"/>
    </row>
    <row r="7877" spans="2:2" x14ac:dyDescent="0.15">
      <c r="B7877" s="24"/>
    </row>
    <row r="7878" spans="2:2" x14ac:dyDescent="0.15">
      <c r="B7878" s="24"/>
    </row>
    <row r="7879" spans="2:2" x14ac:dyDescent="0.15">
      <c r="B7879" s="24"/>
    </row>
    <row r="7880" spans="2:2" x14ac:dyDescent="0.15">
      <c r="B7880" s="24"/>
    </row>
    <row r="7881" spans="2:2" x14ac:dyDescent="0.15">
      <c r="B7881" s="24"/>
    </row>
    <row r="7882" spans="2:2" x14ac:dyDescent="0.15">
      <c r="B7882" s="24"/>
    </row>
    <row r="7883" spans="2:2" x14ac:dyDescent="0.15">
      <c r="B7883" s="24"/>
    </row>
    <row r="7884" spans="2:2" x14ac:dyDescent="0.15">
      <c r="B7884" s="24"/>
    </row>
    <row r="7885" spans="2:2" x14ac:dyDescent="0.15">
      <c r="B7885" s="24"/>
    </row>
    <row r="7886" spans="2:2" x14ac:dyDescent="0.15">
      <c r="B7886" s="24"/>
    </row>
    <row r="7887" spans="2:2" x14ac:dyDescent="0.15">
      <c r="B7887" s="24"/>
    </row>
    <row r="7888" spans="2:2" x14ac:dyDescent="0.15">
      <c r="B7888" s="24"/>
    </row>
    <row r="7889" spans="2:2" x14ac:dyDescent="0.15">
      <c r="B7889" s="24"/>
    </row>
    <row r="7890" spans="2:2" x14ac:dyDescent="0.15">
      <c r="B7890" s="24"/>
    </row>
    <row r="7891" spans="2:2" x14ac:dyDescent="0.15">
      <c r="B7891" s="24"/>
    </row>
    <row r="7892" spans="2:2" x14ac:dyDescent="0.15">
      <c r="B7892" s="24"/>
    </row>
    <row r="7893" spans="2:2" x14ac:dyDescent="0.15">
      <c r="B7893" s="24"/>
    </row>
    <row r="7894" spans="2:2" x14ac:dyDescent="0.15">
      <c r="B7894" s="24"/>
    </row>
    <row r="7895" spans="2:2" x14ac:dyDescent="0.15">
      <c r="B7895" s="24"/>
    </row>
    <row r="7896" spans="2:2" x14ac:dyDescent="0.15">
      <c r="B7896" s="24"/>
    </row>
    <row r="7897" spans="2:2" x14ac:dyDescent="0.15">
      <c r="B7897" s="24"/>
    </row>
    <row r="7898" spans="2:2" x14ac:dyDescent="0.15">
      <c r="B7898" s="24"/>
    </row>
    <row r="7899" spans="2:2" x14ac:dyDescent="0.15">
      <c r="B7899" s="24"/>
    </row>
    <row r="7900" spans="2:2" x14ac:dyDescent="0.15">
      <c r="B7900" s="24"/>
    </row>
    <row r="7901" spans="2:2" x14ac:dyDescent="0.15">
      <c r="B7901" s="24"/>
    </row>
    <row r="7902" spans="2:2" x14ac:dyDescent="0.15">
      <c r="B7902" s="24"/>
    </row>
    <row r="7903" spans="2:2" x14ac:dyDescent="0.15">
      <c r="B7903" s="24"/>
    </row>
    <row r="7904" spans="2:2" x14ac:dyDescent="0.15">
      <c r="B7904" s="24"/>
    </row>
    <row r="7905" spans="2:2" x14ac:dyDescent="0.15">
      <c r="B7905" s="24"/>
    </row>
    <row r="7906" spans="2:2" x14ac:dyDescent="0.15">
      <c r="B7906" s="24"/>
    </row>
    <row r="7907" spans="2:2" x14ac:dyDescent="0.15">
      <c r="B7907" s="24"/>
    </row>
    <row r="7908" spans="2:2" x14ac:dyDescent="0.15">
      <c r="B7908" s="24"/>
    </row>
    <row r="7909" spans="2:2" x14ac:dyDescent="0.15">
      <c r="B7909" s="24"/>
    </row>
    <row r="7910" spans="2:2" x14ac:dyDescent="0.15">
      <c r="B7910" s="24"/>
    </row>
    <row r="7911" spans="2:2" x14ac:dyDescent="0.15">
      <c r="B7911" s="24"/>
    </row>
    <row r="7912" spans="2:2" x14ac:dyDescent="0.15">
      <c r="B7912" s="24"/>
    </row>
    <row r="7913" spans="2:2" x14ac:dyDescent="0.15">
      <c r="B7913" s="24"/>
    </row>
    <row r="7914" spans="2:2" x14ac:dyDescent="0.15">
      <c r="B7914" s="24"/>
    </row>
    <row r="7915" spans="2:2" x14ac:dyDescent="0.15">
      <c r="B7915" s="24"/>
    </row>
    <row r="7916" spans="2:2" x14ac:dyDescent="0.15">
      <c r="B7916" s="24"/>
    </row>
    <row r="7917" spans="2:2" x14ac:dyDescent="0.15">
      <c r="B7917" s="24"/>
    </row>
    <row r="7918" spans="2:2" x14ac:dyDescent="0.15">
      <c r="B7918" s="24"/>
    </row>
    <row r="7919" spans="2:2" x14ac:dyDescent="0.15">
      <c r="B7919" s="24"/>
    </row>
    <row r="7920" spans="2:2" x14ac:dyDescent="0.15">
      <c r="B7920" s="24"/>
    </row>
    <row r="7921" spans="2:2" x14ac:dyDescent="0.15">
      <c r="B7921" s="24"/>
    </row>
    <row r="7922" spans="2:2" x14ac:dyDescent="0.15">
      <c r="B7922" s="24"/>
    </row>
    <row r="7923" spans="2:2" x14ac:dyDescent="0.15">
      <c r="B7923" s="24"/>
    </row>
    <row r="7924" spans="2:2" x14ac:dyDescent="0.15">
      <c r="B7924" s="24"/>
    </row>
    <row r="7925" spans="2:2" x14ac:dyDescent="0.15">
      <c r="B7925" s="24"/>
    </row>
    <row r="7926" spans="2:2" x14ac:dyDescent="0.15">
      <c r="B7926" s="24"/>
    </row>
    <row r="7927" spans="2:2" x14ac:dyDescent="0.15">
      <c r="B7927" s="24"/>
    </row>
    <row r="7928" spans="2:2" x14ac:dyDescent="0.15">
      <c r="B7928" s="24"/>
    </row>
    <row r="7929" spans="2:2" x14ac:dyDescent="0.15">
      <c r="B7929" s="24"/>
    </row>
    <row r="7930" spans="2:2" x14ac:dyDescent="0.15">
      <c r="B7930" s="24"/>
    </row>
    <row r="7931" spans="2:2" x14ac:dyDescent="0.15">
      <c r="B7931" s="24"/>
    </row>
    <row r="7932" spans="2:2" x14ac:dyDescent="0.15">
      <c r="B7932" s="24"/>
    </row>
    <row r="7933" spans="2:2" x14ac:dyDescent="0.15">
      <c r="B7933" s="24"/>
    </row>
    <row r="7934" spans="2:2" x14ac:dyDescent="0.15">
      <c r="B7934" s="24"/>
    </row>
    <row r="7935" spans="2:2" x14ac:dyDescent="0.15">
      <c r="B7935" s="24"/>
    </row>
    <row r="7936" spans="2:2" x14ac:dyDescent="0.15">
      <c r="B7936" s="24"/>
    </row>
    <row r="7937" spans="2:2" x14ac:dyDescent="0.15">
      <c r="B7937" s="24"/>
    </row>
    <row r="7938" spans="2:2" x14ac:dyDescent="0.15">
      <c r="B7938" s="24"/>
    </row>
    <row r="7939" spans="2:2" x14ac:dyDescent="0.15">
      <c r="B7939" s="24"/>
    </row>
    <row r="7940" spans="2:2" x14ac:dyDescent="0.15">
      <c r="B7940" s="24"/>
    </row>
    <row r="7941" spans="2:2" x14ac:dyDescent="0.15">
      <c r="B7941" s="24"/>
    </row>
    <row r="7942" spans="2:2" x14ac:dyDescent="0.15">
      <c r="B7942" s="24"/>
    </row>
    <row r="7943" spans="2:2" x14ac:dyDescent="0.15">
      <c r="B7943" s="24"/>
    </row>
    <row r="7944" spans="2:2" x14ac:dyDescent="0.15">
      <c r="B7944" s="24"/>
    </row>
    <row r="7945" spans="2:2" x14ac:dyDescent="0.15">
      <c r="B7945" s="24"/>
    </row>
    <row r="7946" spans="2:2" x14ac:dyDescent="0.15">
      <c r="B7946" s="24"/>
    </row>
    <row r="7947" spans="2:2" x14ac:dyDescent="0.15">
      <c r="B7947" s="24"/>
    </row>
    <row r="7948" spans="2:2" x14ac:dyDescent="0.15">
      <c r="B7948" s="24"/>
    </row>
    <row r="7949" spans="2:2" x14ac:dyDescent="0.15">
      <c r="B7949" s="24"/>
    </row>
    <row r="7950" spans="2:2" x14ac:dyDescent="0.15">
      <c r="B7950" s="24"/>
    </row>
    <row r="7951" spans="2:2" x14ac:dyDescent="0.15">
      <c r="B7951" s="24"/>
    </row>
    <row r="7952" spans="2:2" x14ac:dyDescent="0.15">
      <c r="B7952" s="24"/>
    </row>
    <row r="7953" spans="2:2" x14ac:dyDescent="0.15">
      <c r="B7953" s="24"/>
    </row>
    <row r="7954" spans="2:2" x14ac:dyDescent="0.15">
      <c r="B7954" s="24"/>
    </row>
    <row r="7955" spans="2:2" x14ac:dyDescent="0.15">
      <c r="B7955" s="24"/>
    </row>
    <row r="7956" spans="2:2" x14ac:dyDescent="0.15">
      <c r="B7956" s="24"/>
    </row>
    <row r="7957" spans="2:2" x14ac:dyDescent="0.15">
      <c r="B7957" s="24"/>
    </row>
    <row r="7958" spans="2:2" x14ac:dyDescent="0.15">
      <c r="B7958" s="24"/>
    </row>
    <row r="7959" spans="2:2" x14ac:dyDescent="0.15">
      <c r="B7959" s="24"/>
    </row>
    <row r="7960" spans="2:2" x14ac:dyDescent="0.15">
      <c r="B7960" s="24"/>
    </row>
    <row r="7961" spans="2:2" x14ac:dyDescent="0.15">
      <c r="B7961" s="24"/>
    </row>
    <row r="7962" spans="2:2" x14ac:dyDescent="0.15">
      <c r="B7962" s="24"/>
    </row>
    <row r="7963" spans="2:2" x14ac:dyDescent="0.15">
      <c r="B7963" s="24"/>
    </row>
    <row r="7964" spans="2:2" x14ac:dyDescent="0.15">
      <c r="B7964" s="24"/>
    </row>
    <row r="7965" spans="2:2" x14ac:dyDescent="0.15">
      <c r="B7965" s="24"/>
    </row>
    <row r="7966" spans="2:2" x14ac:dyDescent="0.15">
      <c r="B7966" s="24"/>
    </row>
    <row r="7967" spans="2:2" x14ac:dyDescent="0.15">
      <c r="B7967" s="24"/>
    </row>
    <row r="7968" spans="2:2" x14ac:dyDescent="0.15">
      <c r="B7968" s="24"/>
    </row>
    <row r="7969" spans="2:2" x14ac:dyDescent="0.15">
      <c r="B7969" s="24"/>
    </row>
    <row r="7970" spans="2:2" x14ac:dyDescent="0.15">
      <c r="B7970" s="24"/>
    </row>
    <row r="7971" spans="2:2" x14ac:dyDescent="0.15">
      <c r="B7971" s="24"/>
    </row>
    <row r="7972" spans="2:2" x14ac:dyDescent="0.15">
      <c r="B7972" s="24"/>
    </row>
    <row r="7973" spans="2:2" x14ac:dyDescent="0.15">
      <c r="B7973" s="24"/>
    </row>
    <row r="7974" spans="2:2" x14ac:dyDescent="0.15">
      <c r="B7974" s="24"/>
    </row>
    <row r="7975" spans="2:2" x14ac:dyDescent="0.15">
      <c r="B7975" s="24"/>
    </row>
    <row r="7976" spans="2:2" x14ac:dyDescent="0.15">
      <c r="B7976" s="24"/>
    </row>
    <row r="7977" spans="2:2" x14ac:dyDescent="0.15">
      <c r="B7977" s="24"/>
    </row>
    <row r="7978" spans="2:2" x14ac:dyDescent="0.15">
      <c r="B7978" s="24"/>
    </row>
    <row r="7979" spans="2:2" x14ac:dyDescent="0.15">
      <c r="B7979" s="24"/>
    </row>
    <row r="7980" spans="2:2" x14ac:dyDescent="0.15">
      <c r="B7980" s="24"/>
    </row>
    <row r="7981" spans="2:2" x14ac:dyDescent="0.15">
      <c r="B7981" s="24"/>
    </row>
    <row r="7982" spans="2:2" x14ac:dyDescent="0.15">
      <c r="B7982" s="24"/>
    </row>
    <row r="7983" spans="2:2" x14ac:dyDescent="0.15">
      <c r="B7983" s="24"/>
    </row>
    <row r="7984" spans="2:2" x14ac:dyDescent="0.15">
      <c r="B7984" s="24"/>
    </row>
    <row r="7985" spans="2:2" x14ac:dyDescent="0.15">
      <c r="B7985" s="24"/>
    </row>
    <row r="7986" spans="2:2" x14ac:dyDescent="0.15">
      <c r="B7986" s="24"/>
    </row>
    <row r="7987" spans="2:2" x14ac:dyDescent="0.15">
      <c r="B7987" s="24"/>
    </row>
    <row r="7988" spans="2:2" x14ac:dyDescent="0.15">
      <c r="B7988" s="24"/>
    </row>
    <row r="7989" spans="2:2" x14ac:dyDescent="0.15">
      <c r="B7989" s="24"/>
    </row>
    <row r="7990" spans="2:2" x14ac:dyDescent="0.15">
      <c r="B7990" s="24"/>
    </row>
    <row r="7991" spans="2:2" x14ac:dyDescent="0.15">
      <c r="B7991" s="24"/>
    </row>
    <row r="7992" spans="2:2" x14ac:dyDescent="0.15">
      <c r="B7992" s="24"/>
    </row>
    <row r="7993" spans="2:2" x14ac:dyDescent="0.15">
      <c r="B7993" s="24"/>
    </row>
    <row r="7994" spans="2:2" x14ac:dyDescent="0.15">
      <c r="B7994" s="24"/>
    </row>
    <row r="7995" spans="2:2" x14ac:dyDescent="0.15">
      <c r="B7995" s="24"/>
    </row>
    <row r="7996" spans="2:2" x14ac:dyDescent="0.15">
      <c r="B7996" s="24"/>
    </row>
    <row r="7997" spans="2:2" x14ac:dyDescent="0.15">
      <c r="B7997" s="24"/>
    </row>
    <row r="7998" spans="2:2" x14ac:dyDescent="0.15">
      <c r="B7998" s="24"/>
    </row>
    <row r="7999" spans="2:2" x14ac:dyDescent="0.15">
      <c r="B7999" s="24"/>
    </row>
    <row r="8000" spans="2:2" x14ac:dyDescent="0.15">
      <c r="B8000" s="24"/>
    </row>
    <row r="8001" spans="2:2" x14ac:dyDescent="0.15">
      <c r="B8001" s="24"/>
    </row>
    <row r="8002" spans="2:2" x14ac:dyDescent="0.15">
      <c r="B8002" s="24"/>
    </row>
    <row r="8003" spans="2:2" x14ac:dyDescent="0.15">
      <c r="B8003" s="24"/>
    </row>
    <row r="8004" spans="2:2" x14ac:dyDescent="0.15">
      <c r="B8004" s="24"/>
    </row>
    <row r="8005" spans="2:2" x14ac:dyDescent="0.15">
      <c r="B8005" s="24"/>
    </row>
    <row r="8006" spans="2:2" x14ac:dyDescent="0.15">
      <c r="B8006" s="24"/>
    </row>
    <row r="8007" spans="2:2" x14ac:dyDescent="0.15">
      <c r="B8007" s="24"/>
    </row>
    <row r="8008" spans="2:2" x14ac:dyDescent="0.15">
      <c r="B8008" s="24"/>
    </row>
    <row r="8009" spans="2:2" x14ac:dyDescent="0.15">
      <c r="B8009" s="24"/>
    </row>
    <row r="8010" spans="2:2" x14ac:dyDescent="0.15">
      <c r="B8010" s="24"/>
    </row>
    <row r="8011" spans="2:2" x14ac:dyDescent="0.15">
      <c r="B8011" s="24"/>
    </row>
    <row r="8012" spans="2:2" x14ac:dyDescent="0.15">
      <c r="B8012" s="24"/>
    </row>
    <row r="8013" spans="2:2" x14ac:dyDescent="0.15">
      <c r="B8013" s="24"/>
    </row>
    <row r="8014" spans="2:2" x14ac:dyDescent="0.15">
      <c r="B8014" s="24"/>
    </row>
    <row r="8015" spans="2:2" x14ac:dyDescent="0.15">
      <c r="B8015" s="24"/>
    </row>
    <row r="8016" spans="2:2" x14ac:dyDescent="0.15">
      <c r="B8016" s="24"/>
    </row>
    <row r="8017" spans="2:2" x14ac:dyDescent="0.15">
      <c r="B8017" s="24"/>
    </row>
    <row r="8018" spans="2:2" x14ac:dyDescent="0.15">
      <c r="B8018" s="24"/>
    </row>
    <row r="8019" spans="2:2" x14ac:dyDescent="0.15">
      <c r="B8019" s="24"/>
    </row>
    <row r="8020" spans="2:2" x14ac:dyDescent="0.15">
      <c r="B8020" s="24"/>
    </row>
    <row r="8021" spans="2:2" x14ac:dyDescent="0.15">
      <c r="B8021" s="24"/>
    </row>
    <row r="8022" spans="2:2" x14ac:dyDescent="0.15">
      <c r="B8022" s="24"/>
    </row>
    <row r="8023" spans="2:2" x14ac:dyDescent="0.15">
      <c r="B8023" s="24"/>
    </row>
    <row r="8024" spans="2:2" x14ac:dyDescent="0.15">
      <c r="B8024" s="24"/>
    </row>
    <row r="8025" spans="2:2" x14ac:dyDescent="0.15">
      <c r="B8025" s="24"/>
    </row>
    <row r="8026" spans="2:2" x14ac:dyDescent="0.15">
      <c r="B8026" s="24"/>
    </row>
    <row r="8027" spans="2:2" x14ac:dyDescent="0.15">
      <c r="B8027" s="24"/>
    </row>
    <row r="8028" spans="2:2" x14ac:dyDescent="0.15">
      <c r="B8028" s="24"/>
    </row>
    <row r="8029" spans="2:2" x14ac:dyDescent="0.15">
      <c r="B8029" s="24"/>
    </row>
    <row r="8030" spans="2:2" x14ac:dyDescent="0.15">
      <c r="B8030" s="24"/>
    </row>
    <row r="8031" spans="2:2" x14ac:dyDescent="0.15">
      <c r="B8031" s="24"/>
    </row>
    <row r="8032" spans="2:2" x14ac:dyDescent="0.15">
      <c r="B8032" s="24"/>
    </row>
    <row r="8033" spans="2:2" x14ac:dyDescent="0.15">
      <c r="B8033" s="24"/>
    </row>
    <row r="8034" spans="2:2" x14ac:dyDescent="0.15">
      <c r="B8034" s="24"/>
    </row>
    <row r="8035" spans="2:2" x14ac:dyDescent="0.15">
      <c r="B8035" s="24"/>
    </row>
    <row r="8036" spans="2:2" x14ac:dyDescent="0.15">
      <c r="B8036" s="24"/>
    </row>
    <row r="8037" spans="2:2" x14ac:dyDescent="0.15">
      <c r="B8037" s="24"/>
    </row>
    <row r="8038" spans="2:2" x14ac:dyDescent="0.15">
      <c r="B8038" s="24"/>
    </row>
    <row r="8039" spans="2:2" x14ac:dyDescent="0.15">
      <c r="B8039" s="24"/>
    </row>
    <row r="8040" spans="2:2" x14ac:dyDescent="0.15">
      <c r="B8040" s="24"/>
    </row>
    <row r="8041" spans="2:2" x14ac:dyDescent="0.15">
      <c r="B8041" s="24"/>
    </row>
    <row r="8042" spans="2:2" x14ac:dyDescent="0.15">
      <c r="B8042" s="24"/>
    </row>
    <row r="8043" spans="2:2" x14ac:dyDescent="0.15">
      <c r="B8043" s="24"/>
    </row>
    <row r="8044" spans="2:2" x14ac:dyDescent="0.15">
      <c r="B8044" s="24"/>
    </row>
    <row r="8045" spans="2:2" x14ac:dyDescent="0.15">
      <c r="B8045" s="24"/>
    </row>
    <row r="8046" spans="2:2" x14ac:dyDescent="0.15">
      <c r="B8046" s="24"/>
    </row>
    <row r="8047" spans="2:2" x14ac:dyDescent="0.15">
      <c r="B8047" s="24"/>
    </row>
    <row r="8048" spans="2:2" x14ac:dyDescent="0.15">
      <c r="B8048" s="24"/>
    </row>
    <row r="8049" spans="2:2" x14ac:dyDescent="0.15">
      <c r="B8049" s="24"/>
    </row>
    <row r="8050" spans="2:2" x14ac:dyDescent="0.15">
      <c r="B8050" s="24"/>
    </row>
    <row r="8051" spans="2:2" x14ac:dyDescent="0.15">
      <c r="B8051" s="24"/>
    </row>
    <row r="8052" spans="2:2" x14ac:dyDescent="0.15">
      <c r="B8052" s="24"/>
    </row>
    <row r="8053" spans="2:2" x14ac:dyDescent="0.15">
      <c r="B8053" s="24"/>
    </row>
    <row r="8054" spans="2:2" x14ac:dyDescent="0.15">
      <c r="B8054" s="24"/>
    </row>
    <row r="8055" spans="2:2" x14ac:dyDescent="0.15">
      <c r="B8055" s="24"/>
    </row>
    <row r="8056" spans="2:2" x14ac:dyDescent="0.15">
      <c r="B8056" s="24"/>
    </row>
    <row r="8057" spans="2:2" x14ac:dyDescent="0.15">
      <c r="B8057" s="24"/>
    </row>
    <row r="8058" spans="2:2" x14ac:dyDescent="0.15">
      <c r="B8058" s="24"/>
    </row>
    <row r="8059" spans="2:2" x14ac:dyDescent="0.15">
      <c r="B8059" s="24"/>
    </row>
    <row r="8060" spans="2:2" x14ac:dyDescent="0.15">
      <c r="B8060" s="24"/>
    </row>
    <row r="8061" spans="2:2" x14ac:dyDescent="0.15">
      <c r="B8061" s="24"/>
    </row>
    <row r="8062" spans="2:2" x14ac:dyDescent="0.15">
      <c r="B8062" s="24"/>
    </row>
    <row r="8063" spans="2:2" x14ac:dyDescent="0.15">
      <c r="B8063" s="24"/>
    </row>
    <row r="8064" spans="2:2" x14ac:dyDescent="0.15">
      <c r="B8064" s="24"/>
    </row>
    <row r="8065" spans="2:2" x14ac:dyDescent="0.15">
      <c r="B8065" s="24"/>
    </row>
    <row r="8066" spans="2:2" x14ac:dyDescent="0.15">
      <c r="B8066" s="24"/>
    </row>
    <row r="8067" spans="2:2" x14ac:dyDescent="0.15">
      <c r="B8067" s="24"/>
    </row>
    <row r="8068" spans="2:2" x14ac:dyDescent="0.15">
      <c r="B8068" s="24"/>
    </row>
    <row r="8069" spans="2:2" x14ac:dyDescent="0.15">
      <c r="B8069" s="24"/>
    </row>
    <row r="8070" spans="2:2" x14ac:dyDescent="0.15">
      <c r="B8070" s="24"/>
    </row>
    <row r="8071" spans="2:2" x14ac:dyDescent="0.15">
      <c r="B8071" s="24"/>
    </row>
    <row r="8072" spans="2:2" x14ac:dyDescent="0.15">
      <c r="B8072" s="24"/>
    </row>
    <row r="8073" spans="2:2" x14ac:dyDescent="0.15">
      <c r="B8073" s="24"/>
    </row>
    <row r="8074" spans="2:2" x14ac:dyDescent="0.15">
      <c r="B8074" s="24"/>
    </row>
    <row r="8075" spans="2:2" x14ac:dyDescent="0.15">
      <c r="B8075" s="24"/>
    </row>
    <row r="8076" spans="2:2" x14ac:dyDescent="0.15">
      <c r="B8076" s="24"/>
    </row>
    <row r="8077" spans="2:2" x14ac:dyDescent="0.15">
      <c r="B8077" s="24"/>
    </row>
    <row r="8078" spans="2:2" x14ac:dyDescent="0.15">
      <c r="B8078" s="24"/>
    </row>
    <row r="8079" spans="2:2" x14ac:dyDescent="0.15">
      <c r="B8079" s="24"/>
    </row>
    <row r="8080" spans="2:2" x14ac:dyDescent="0.15">
      <c r="B8080" s="24"/>
    </row>
    <row r="8081" spans="2:2" x14ac:dyDescent="0.15">
      <c r="B8081" s="24"/>
    </row>
    <row r="8082" spans="2:2" x14ac:dyDescent="0.15">
      <c r="B8082" s="24"/>
    </row>
    <row r="8083" spans="2:2" x14ac:dyDescent="0.15">
      <c r="B8083" s="24"/>
    </row>
    <row r="8084" spans="2:2" x14ac:dyDescent="0.15">
      <c r="B8084" s="24"/>
    </row>
    <row r="8085" spans="2:2" x14ac:dyDescent="0.15">
      <c r="B8085" s="24"/>
    </row>
    <row r="8086" spans="2:2" x14ac:dyDescent="0.15">
      <c r="B8086" s="24"/>
    </row>
    <row r="8087" spans="2:2" x14ac:dyDescent="0.15">
      <c r="B8087" s="24"/>
    </row>
    <row r="8088" spans="2:2" x14ac:dyDescent="0.15">
      <c r="B8088" s="24"/>
    </row>
    <row r="8089" spans="2:2" x14ac:dyDescent="0.15">
      <c r="B8089" s="24"/>
    </row>
    <row r="8090" spans="2:2" x14ac:dyDescent="0.15">
      <c r="B8090" s="24"/>
    </row>
    <row r="8091" spans="2:2" x14ac:dyDescent="0.15">
      <c r="B8091" s="24"/>
    </row>
    <row r="8092" spans="2:2" x14ac:dyDescent="0.15">
      <c r="B8092" s="24"/>
    </row>
    <row r="8093" spans="2:2" x14ac:dyDescent="0.15">
      <c r="B8093" s="24"/>
    </row>
    <row r="8094" spans="2:2" x14ac:dyDescent="0.15">
      <c r="B8094" s="24"/>
    </row>
    <row r="8095" spans="2:2" x14ac:dyDescent="0.15">
      <c r="B8095" s="24"/>
    </row>
    <row r="8096" spans="2:2" x14ac:dyDescent="0.15">
      <c r="B8096" s="24"/>
    </row>
    <row r="8097" spans="2:2" x14ac:dyDescent="0.15">
      <c r="B8097" s="24"/>
    </row>
    <row r="8098" spans="2:2" x14ac:dyDescent="0.15">
      <c r="B8098" s="24"/>
    </row>
    <row r="8099" spans="2:2" x14ac:dyDescent="0.15">
      <c r="B8099" s="24"/>
    </row>
    <row r="8100" spans="2:2" x14ac:dyDescent="0.15">
      <c r="B8100" s="24"/>
    </row>
    <row r="8101" spans="2:2" x14ac:dyDescent="0.15">
      <c r="B8101" s="24"/>
    </row>
    <row r="8102" spans="2:2" x14ac:dyDescent="0.15">
      <c r="B8102" s="24"/>
    </row>
    <row r="8103" spans="2:2" x14ac:dyDescent="0.15">
      <c r="B8103" s="24"/>
    </row>
    <row r="8104" spans="2:2" x14ac:dyDescent="0.15">
      <c r="B8104" s="24"/>
    </row>
    <row r="8105" spans="2:2" x14ac:dyDescent="0.15">
      <c r="B8105" s="24"/>
    </row>
    <row r="8106" spans="2:2" x14ac:dyDescent="0.15">
      <c r="B8106" s="24"/>
    </row>
    <row r="8107" spans="2:2" x14ac:dyDescent="0.15">
      <c r="B8107" s="24"/>
    </row>
    <row r="8108" spans="2:2" x14ac:dyDescent="0.15">
      <c r="B8108" s="24"/>
    </row>
    <row r="8109" spans="2:2" x14ac:dyDescent="0.15">
      <c r="B8109" s="24"/>
    </row>
    <row r="8110" spans="2:2" x14ac:dyDescent="0.15">
      <c r="B8110" s="24"/>
    </row>
    <row r="8111" spans="2:2" x14ac:dyDescent="0.15">
      <c r="B8111" s="24"/>
    </row>
    <row r="8112" spans="2:2" x14ac:dyDescent="0.15">
      <c r="B8112" s="24"/>
    </row>
    <row r="8113" spans="2:2" x14ac:dyDescent="0.15">
      <c r="B8113" s="24"/>
    </row>
    <row r="8114" spans="2:2" x14ac:dyDescent="0.15">
      <c r="B8114" s="24"/>
    </row>
    <row r="8115" spans="2:2" x14ac:dyDescent="0.15">
      <c r="B8115" s="24"/>
    </row>
    <row r="8116" spans="2:2" x14ac:dyDescent="0.15">
      <c r="B8116" s="24"/>
    </row>
    <row r="8117" spans="2:2" x14ac:dyDescent="0.15">
      <c r="B8117" s="24"/>
    </row>
    <row r="8118" spans="2:2" x14ac:dyDescent="0.15">
      <c r="B8118" s="24"/>
    </row>
    <row r="8119" spans="2:2" x14ac:dyDescent="0.15">
      <c r="B8119" s="24"/>
    </row>
    <row r="8120" spans="2:2" x14ac:dyDescent="0.15">
      <c r="B8120" s="24"/>
    </row>
    <row r="8121" spans="2:2" x14ac:dyDescent="0.15">
      <c r="B8121" s="24"/>
    </row>
    <row r="8122" spans="2:2" x14ac:dyDescent="0.15">
      <c r="B8122" s="24"/>
    </row>
    <row r="8123" spans="2:2" x14ac:dyDescent="0.15">
      <c r="B8123" s="24"/>
    </row>
    <row r="8124" spans="2:2" x14ac:dyDescent="0.15">
      <c r="B8124" s="24"/>
    </row>
    <row r="8125" spans="2:2" x14ac:dyDescent="0.15">
      <c r="B8125" s="24"/>
    </row>
    <row r="8126" spans="2:2" x14ac:dyDescent="0.15">
      <c r="B8126" s="24"/>
    </row>
    <row r="8127" spans="2:2" x14ac:dyDescent="0.15">
      <c r="B8127" s="24"/>
    </row>
    <row r="8128" spans="2:2" x14ac:dyDescent="0.15">
      <c r="B8128" s="24"/>
    </row>
    <row r="8129" spans="2:2" x14ac:dyDescent="0.15">
      <c r="B8129" s="24"/>
    </row>
    <row r="8130" spans="2:2" x14ac:dyDescent="0.15">
      <c r="B8130" s="24"/>
    </row>
    <row r="8131" spans="2:2" x14ac:dyDescent="0.15">
      <c r="B8131" s="24"/>
    </row>
    <row r="8132" spans="2:2" x14ac:dyDescent="0.15">
      <c r="B8132" s="24"/>
    </row>
    <row r="8133" spans="2:2" x14ac:dyDescent="0.15">
      <c r="B8133" s="24"/>
    </row>
    <row r="8134" spans="2:2" x14ac:dyDescent="0.15">
      <c r="B8134" s="24"/>
    </row>
    <row r="8135" spans="2:2" x14ac:dyDescent="0.15">
      <c r="B8135" s="24"/>
    </row>
    <row r="8136" spans="2:2" x14ac:dyDescent="0.15">
      <c r="B8136" s="24"/>
    </row>
    <row r="8137" spans="2:2" x14ac:dyDescent="0.15">
      <c r="B8137" s="24"/>
    </row>
    <row r="8138" spans="2:2" x14ac:dyDescent="0.15">
      <c r="B8138" s="24"/>
    </row>
    <row r="8139" spans="2:2" x14ac:dyDescent="0.15">
      <c r="B8139" s="24"/>
    </row>
    <row r="8140" spans="2:2" x14ac:dyDescent="0.15">
      <c r="B8140" s="24"/>
    </row>
    <row r="8141" spans="2:2" x14ac:dyDescent="0.15">
      <c r="B8141" s="24"/>
    </row>
    <row r="8142" spans="2:2" x14ac:dyDescent="0.15">
      <c r="B8142" s="24"/>
    </row>
    <row r="8143" spans="2:2" x14ac:dyDescent="0.15">
      <c r="B8143" s="24"/>
    </row>
    <row r="8144" spans="2:2" x14ac:dyDescent="0.15">
      <c r="B8144" s="24"/>
    </row>
    <row r="8145" spans="2:2" x14ac:dyDescent="0.15">
      <c r="B8145" s="24"/>
    </row>
    <row r="8146" spans="2:2" x14ac:dyDescent="0.15">
      <c r="B8146" s="24"/>
    </row>
    <row r="8147" spans="2:2" x14ac:dyDescent="0.15">
      <c r="B8147" s="24"/>
    </row>
    <row r="8148" spans="2:2" x14ac:dyDescent="0.15">
      <c r="B8148" s="24"/>
    </row>
    <row r="8149" spans="2:2" x14ac:dyDescent="0.15">
      <c r="B8149" s="24"/>
    </row>
    <row r="8150" spans="2:2" x14ac:dyDescent="0.15">
      <c r="B8150" s="24"/>
    </row>
    <row r="8151" spans="2:2" x14ac:dyDescent="0.15">
      <c r="B8151" s="24"/>
    </row>
    <row r="8152" spans="2:2" x14ac:dyDescent="0.15">
      <c r="B8152" s="24"/>
    </row>
    <row r="8153" spans="2:2" x14ac:dyDescent="0.15">
      <c r="B8153" s="24"/>
    </row>
    <row r="8154" spans="2:2" x14ac:dyDescent="0.15">
      <c r="B8154" s="24"/>
    </row>
    <row r="8155" spans="2:2" x14ac:dyDescent="0.15">
      <c r="B8155" s="24"/>
    </row>
    <row r="8156" spans="2:2" x14ac:dyDescent="0.15">
      <c r="B8156" s="24"/>
    </row>
    <row r="8157" spans="2:2" x14ac:dyDescent="0.15">
      <c r="B8157" s="24"/>
    </row>
    <row r="8158" spans="2:2" x14ac:dyDescent="0.15">
      <c r="B8158" s="24"/>
    </row>
    <row r="8159" spans="2:2" x14ac:dyDescent="0.15">
      <c r="B8159" s="24"/>
    </row>
    <row r="8160" spans="2:2" x14ac:dyDescent="0.15">
      <c r="B8160" s="24"/>
    </row>
    <row r="8161" spans="2:2" x14ac:dyDescent="0.15">
      <c r="B8161" s="24"/>
    </row>
    <row r="8162" spans="2:2" x14ac:dyDescent="0.15">
      <c r="B8162" s="24"/>
    </row>
    <row r="8163" spans="2:2" x14ac:dyDescent="0.15">
      <c r="B8163" s="24"/>
    </row>
    <row r="8164" spans="2:2" x14ac:dyDescent="0.15">
      <c r="B8164" s="24"/>
    </row>
    <row r="8165" spans="2:2" x14ac:dyDescent="0.15">
      <c r="B8165" s="24"/>
    </row>
    <row r="8166" spans="2:2" x14ac:dyDescent="0.15">
      <c r="B8166" s="24"/>
    </row>
    <row r="8167" spans="2:2" x14ac:dyDescent="0.15">
      <c r="B8167" s="24"/>
    </row>
    <row r="8168" spans="2:2" x14ac:dyDescent="0.15">
      <c r="B8168" s="24"/>
    </row>
    <row r="8169" spans="2:2" x14ac:dyDescent="0.15">
      <c r="B8169" s="24"/>
    </row>
    <row r="8170" spans="2:2" x14ac:dyDescent="0.15">
      <c r="B8170" s="24"/>
    </row>
    <row r="8171" spans="2:2" x14ac:dyDescent="0.15">
      <c r="B8171" s="24"/>
    </row>
    <row r="8172" spans="2:2" x14ac:dyDescent="0.15">
      <c r="B8172" s="24"/>
    </row>
    <row r="8173" spans="2:2" x14ac:dyDescent="0.15">
      <c r="B8173" s="24"/>
    </row>
    <row r="8174" spans="2:2" x14ac:dyDescent="0.15">
      <c r="B8174" s="24"/>
    </row>
    <row r="8175" spans="2:2" x14ac:dyDescent="0.15">
      <c r="B8175" s="24"/>
    </row>
    <row r="8176" spans="2:2" x14ac:dyDescent="0.15">
      <c r="B8176" s="24"/>
    </row>
    <row r="8177" spans="2:2" x14ac:dyDescent="0.15">
      <c r="B8177" s="24"/>
    </row>
    <row r="8178" spans="2:2" x14ac:dyDescent="0.15">
      <c r="B8178" s="24"/>
    </row>
    <row r="8179" spans="2:2" x14ac:dyDescent="0.15">
      <c r="B8179" s="24"/>
    </row>
    <row r="8180" spans="2:2" x14ac:dyDescent="0.15">
      <c r="B8180" s="24"/>
    </row>
    <row r="8181" spans="2:2" x14ac:dyDescent="0.15">
      <c r="B8181" s="24"/>
    </row>
    <row r="8182" spans="2:2" x14ac:dyDescent="0.15">
      <c r="B8182" s="24"/>
    </row>
    <row r="8183" spans="2:2" x14ac:dyDescent="0.15">
      <c r="B8183" s="24"/>
    </row>
    <row r="8184" spans="2:2" x14ac:dyDescent="0.15">
      <c r="B8184" s="24"/>
    </row>
    <row r="8185" spans="2:2" x14ac:dyDescent="0.15">
      <c r="B8185" s="24"/>
    </row>
    <row r="8186" spans="2:2" x14ac:dyDescent="0.15">
      <c r="B8186" s="24"/>
    </row>
    <row r="8187" spans="2:2" x14ac:dyDescent="0.15">
      <c r="B8187" s="24"/>
    </row>
    <row r="8188" spans="2:2" x14ac:dyDescent="0.15">
      <c r="B8188" s="24"/>
    </row>
    <row r="8189" spans="2:2" x14ac:dyDescent="0.15">
      <c r="B8189" s="24"/>
    </row>
    <row r="8190" spans="2:2" x14ac:dyDescent="0.15">
      <c r="B8190" s="24"/>
    </row>
    <row r="8191" spans="2:2" x14ac:dyDescent="0.15">
      <c r="B8191" s="24"/>
    </row>
    <row r="8192" spans="2:2" x14ac:dyDescent="0.15">
      <c r="B8192" s="24"/>
    </row>
    <row r="8193" spans="2:2" x14ac:dyDescent="0.15">
      <c r="B8193" s="24"/>
    </row>
    <row r="8194" spans="2:2" x14ac:dyDescent="0.15">
      <c r="B8194" s="24"/>
    </row>
    <row r="8195" spans="2:2" x14ac:dyDescent="0.15">
      <c r="B8195" s="24"/>
    </row>
    <row r="8196" spans="2:2" x14ac:dyDescent="0.15">
      <c r="B8196" s="24"/>
    </row>
    <row r="8197" spans="2:2" x14ac:dyDescent="0.15">
      <c r="B8197" s="24"/>
    </row>
    <row r="8198" spans="2:2" x14ac:dyDescent="0.15">
      <c r="B8198" s="24"/>
    </row>
    <row r="8199" spans="2:2" x14ac:dyDescent="0.15">
      <c r="B8199" s="24"/>
    </row>
    <row r="8200" spans="2:2" x14ac:dyDescent="0.15">
      <c r="B8200" s="24"/>
    </row>
    <row r="8201" spans="2:2" x14ac:dyDescent="0.15">
      <c r="B8201" s="24"/>
    </row>
    <row r="8202" spans="2:2" x14ac:dyDescent="0.15">
      <c r="B8202" s="24"/>
    </row>
    <row r="8203" spans="2:2" x14ac:dyDescent="0.15">
      <c r="B8203" s="24"/>
    </row>
    <row r="8204" spans="2:2" x14ac:dyDescent="0.15">
      <c r="B8204" s="24"/>
    </row>
    <row r="8205" spans="2:2" x14ac:dyDescent="0.15">
      <c r="B8205" s="24"/>
    </row>
    <row r="8206" spans="2:2" x14ac:dyDescent="0.15">
      <c r="B8206" s="24"/>
    </row>
    <row r="8207" spans="2:2" x14ac:dyDescent="0.15">
      <c r="B8207" s="24"/>
    </row>
    <row r="8208" spans="2:2" x14ac:dyDescent="0.15">
      <c r="B8208" s="24"/>
    </row>
    <row r="8209" spans="2:2" x14ac:dyDescent="0.15">
      <c r="B8209" s="24"/>
    </row>
    <row r="8210" spans="2:2" x14ac:dyDescent="0.15">
      <c r="B8210" s="24"/>
    </row>
    <row r="8211" spans="2:2" x14ac:dyDescent="0.15">
      <c r="B8211" s="24"/>
    </row>
    <row r="8212" spans="2:2" x14ac:dyDescent="0.15">
      <c r="B8212" s="24"/>
    </row>
    <row r="8213" spans="2:2" x14ac:dyDescent="0.15">
      <c r="B8213" s="24"/>
    </row>
    <row r="8214" spans="2:2" x14ac:dyDescent="0.15">
      <c r="B8214" s="24"/>
    </row>
    <row r="8215" spans="2:2" x14ac:dyDescent="0.15">
      <c r="B8215" s="24"/>
    </row>
    <row r="8216" spans="2:2" x14ac:dyDescent="0.15">
      <c r="B8216" s="24"/>
    </row>
    <row r="8217" spans="2:2" x14ac:dyDescent="0.15">
      <c r="B8217" s="24"/>
    </row>
    <row r="8218" spans="2:2" x14ac:dyDescent="0.15">
      <c r="B8218" s="24"/>
    </row>
    <row r="8219" spans="2:2" x14ac:dyDescent="0.15">
      <c r="B8219" s="24"/>
    </row>
    <row r="8220" spans="2:2" x14ac:dyDescent="0.15">
      <c r="B8220" s="24"/>
    </row>
    <row r="8221" spans="2:2" x14ac:dyDescent="0.15">
      <c r="B8221" s="24"/>
    </row>
    <row r="8222" spans="2:2" x14ac:dyDescent="0.15">
      <c r="B8222" s="24"/>
    </row>
    <row r="8223" spans="2:2" x14ac:dyDescent="0.15">
      <c r="B8223" s="24"/>
    </row>
    <row r="8224" spans="2:2" x14ac:dyDescent="0.15">
      <c r="B8224" s="24"/>
    </row>
    <row r="8225" spans="2:2" x14ac:dyDescent="0.15">
      <c r="B8225" s="24"/>
    </row>
    <row r="8226" spans="2:2" x14ac:dyDescent="0.15">
      <c r="B8226" s="24"/>
    </row>
    <row r="8227" spans="2:2" x14ac:dyDescent="0.15">
      <c r="B8227" s="24"/>
    </row>
    <row r="8228" spans="2:2" x14ac:dyDescent="0.15">
      <c r="B8228" s="24"/>
    </row>
    <row r="8229" spans="2:2" x14ac:dyDescent="0.15">
      <c r="B8229" s="24"/>
    </row>
    <row r="8230" spans="2:2" x14ac:dyDescent="0.15">
      <c r="B8230" s="24"/>
    </row>
    <row r="8231" spans="2:2" x14ac:dyDescent="0.15">
      <c r="B8231" s="24"/>
    </row>
    <row r="8232" spans="2:2" x14ac:dyDescent="0.15">
      <c r="B8232" s="24"/>
    </row>
    <row r="8233" spans="2:2" x14ac:dyDescent="0.15">
      <c r="B8233" s="24"/>
    </row>
    <row r="8234" spans="2:2" x14ac:dyDescent="0.15">
      <c r="B8234" s="24"/>
    </row>
    <row r="8235" spans="2:2" x14ac:dyDescent="0.15">
      <c r="B8235" s="24"/>
    </row>
    <row r="8236" spans="2:2" x14ac:dyDescent="0.15">
      <c r="B8236" s="24"/>
    </row>
    <row r="8237" spans="2:2" x14ac:dyDescent="0.15">
      <c r="B8237" s="24"/>
    </row>
    <row r="8238" spans="2:2" x14ac:dyDescent="0.15">
      <c r="B8238" s="24"/>
    </row>
    <row r="8239" spans="2:2" x14ac:dyDescent="0.15">
      <c r="B8239" s="24"/>
    </row>
    <row r="8240" spans="2:2" x14ac:dyDescent="0.15">
      <c r="B8240" s="24"/>
    </row>
    <row r="8241" spans="2:2" x14ac:dyDescent="0.15">
      <c r="B8241" s="24"/>
    </row>
    <row r="8242" spans="2:2" x14ac:dyDescent="0.15">
      <c r="B8242" s="24"/>
    </row>
    <row r="8243" spans="2:2" x14ac:dyDescent="0.15">
      <c r="B8243" s="24"/>
    </row>
    <row r="8244" spans="2:2" x14ac:dyDescent="0.15">
      <c r="B8244" s="24"/>
    </row>
    <row r="8245" spans="2:2" x14ac:dyDescent="0.15">
      <c r="B8245" s="24"/>
    </row>
    <row r="8246" spans="2:2" x14ac:dyDescent="0.15">
      <c r="B8246" s="24"/>
    </row>
    <row r="8247" spans="2:2" x14ac:dyDescent="0.15">
      <c r="B8247" s="24"/>
    </row>
    <row r="8248" spans="2:2" x14ac:dyDescent="0.15">
      <c r="B8248" s="24"/>
    </row>
    <row r="8249" spans="2:2" x14ac:dyDescent="0.15">
      <c r="B8249" s="24"/>
    </row>
    <row r="8250" spans="2:2" x14ac:dyDescent="0.15">
      <c r="B8250" s="24"/>
    </row>
    <row r="8251" spans="2:2" x14ac:dyDescent="0.15">
      <c r="B8251" s="24"/>
    </row>
    <row r="8252" spans="2:2" x14ac:dyDescent="0.15">
      <c r="B8252" s="24"/>
    </row>
    <row r="8253" spans="2:2" x14ac:dyDescent="0.15">
      <c r="B8253" s="24"/>
    </row>
    <row r="8254" spans="2:2" x14ac:dyDescent="0.15">
      <c r="B8254" s="24"/>
    </row>
    <row r="8255" spans="2:2" x14ac:dyDescent="0.15">
      <c r="B8255" s="24"/>
    </row>
    <row r="8256" spans="2:2" x14ac:dyDescent="0.15">
      <c r="B8256" s="24"/>
    </row>
    <row r="8257" spans="2:2" x14ac:dyDescent="0.15">
      <c r="B8257" s="24"/>
    </row>
    <row r="8258" spans="2:2" x14ac:dyDescent="0.15">
      <c r="B8258" s="24"/>
    </row>
    <row r="8259" spans="2:2" x14ac:dyDescent="0.15">
      <c r="B8259" s="24"/>
    </row>
    <row r="8260" spans="2:2" x14ac:dyDescent="0.15">
      <c r="B8260" s="24"/>
    </row>
    <row r="8261" spans="2:2" x14ac:dyDescent="0.15">
      <c r="B8261" s="24"/>
    </row>
    <row r="8262" spans="2:2" x14ac:dyDescent="0.15">
      <c r="B8262" s="24"/>
    </row>
    <row r="8263" spans="2:2" x14ac:dyDescent="0.15">
      <c r="B8263" s="24"/>
    </row>
    <row r="8264" spans="2:2" x14ac:dyDescent="0.15">
      <c r="B8264" s="24"/>
    </row>
    <row r="8265" spans="2:2" x14ac:dyDescent="0.15">
      <c r="B8265" s="24"/>
    </row>
    <row r="8266" spans="2:2" x14ac:dyDescent="0.15">
      <c r="B8266" s="24"/>
    </row>
    <row r="8267" spans="2:2" x14ac:dyDescent="0.15">
      <c r="B8267" s="24"/>
    </row>
    <row r="8268" spans="2:2" x14ac:dyDescent="0.15">
      <c r="B8268" s="24"/>
    </row>
    <row r="8269" spans="2:2" x14ac:dyDescent="0.15">
      <c r="B8269" s="24"/>
    </row>
    <row r="8270" spans="2:2" x14ac:dyDescent="0.15">
      <c r="B8270" s="24"/>
    </row>
    <row r="8271" spans="2:2" x14ac:dyDescent="0.15">
      <c r="B8271" s="24"/>
    </row>
    <row r="8272" spans="2:2" x14ac:dyDescent="0.15">
      <c r="B8272" s="24"/>
    </row>
    <row r="8273" spans="2:2" x14ac:dyDescent="0.15">
      <c r="B8273" s="24"/>
    </row>
    <row r="8274" spans="2:2" x14ac:dyDescent="0.15">
      <c r="B8274" s="24"/>
    </row>
    <row r="8275" spans="2:2" x14ac:dyDescent="0.15">
      <c r="B8275" s="24"/>
    </row>
    <row r="8276" spans="2:2" x14ac:dyDescent="0.15">
      <c r="B8276" s="24"/>
    </row>
    <row r="8277" spans="2:2" x14ac:dyDescent="0.15">
      <c r="B8277" s="24"/>
    </row>
    <row r="8278" spans="2:2" x14ac:dyDescent="0.15">
      <c r="B8278" s="24"/>
    </row>
    <row r="8279" spans="2:2" x14ac:dyDescent="0.15">
      <c r="B8279" s="24"/>
    </row>
    <row r="8280" spans="2:2" x14ac:dyDescent="0.15">
      <c r="B8280" s="24"/>
    </row>
    <row r="8281" spans="2:2" x14ac:dyDescent="0.15">
      <c r="B8281" s="24"/>
    </row>
    <row r="8282" spans="2:2" x14ac:dyDescent="0.15">
      <c r="B8282" s="24"/>
    </row>
    <row r="8283" spans="2:2" x14ac:dyDescent="0.15">
      <c r="B8283" s="24"/>
    </row>
    <row r="8284" spans="2:2" x14ac:dyDescent="0.15">
      <c r="B8284" s="24"/>
    </row>
    <row r="8285" spans="2:2" x14ac:dyDescent="0.15">
      <c r="B8285" s="24"/>
    </row>
    <row r="8286" spans="2:2" x14ac:dyDescent="0.15">
      <c r="B8286" s="24"/>
    </row>
    <row r="8287" spans="2:2" x14ac:dyDescent="0.15">
      <c r="B8287" s="24"/>
    </row>
    <row r="8288" spans="2:2" x14ac:dyDescent="0.15">
      <c r="B8288" s="24"/>
    </row>
    <row r="8289" spans="2:2" x14ac:dyDescent="0.15">
      <c r="B8289" s="24"/>
    </row>
    <row r="8290" spans="2:2" x14ac:dyDescent="0.15">
      <c r="B8290" s="24"/>
    </row>
    <row r="8291" spans="2:2" x14ac:dyDescent="0.15">
      <c r="B8291" s="24"/>
    </row>
    <row r="8292" spans="2:2" x14ac:dyDescent="0.15">
      <c r="B8292" s="24"/>
    </row>
    <row r="8293" spans="2:2" x14ac:dyDescent="0.15">
      <c r="B8293" s="24"/>
    </row>
    <row r="8294" spans="2:2" x14ac:dyDescent="0.15">
      <c r="B8294" s="24"/>
    </row>
    <row r="8295" spans="2:2" x14ac:dyDescent="0.15">
      <c r="B8295" s="24"/>
    </row>
    <row r="8296" spans="2:2" x14ac:dyDescent="0.15">
      <c r="B8296" s="24"/>
    </row>
    <row r="8297" spans="2:2" x14ac:dyDescent="0.15">
      <c r="B8297" s="24"/>
    </row>
    <row r="8298" spans="2:2" x14ac:dyDescent="0.15">
      <c r="B8298" s="24"/>
    </row>
    <row r="8299" spans="2:2" x14ac:dyDescent="0.15">
      <c r="B8299" s="24"/>
    </row>
    <row r="8300" spans="2:2" x14ac:dyDescent="0.15">
      <c r="B8300" s="24"/>
    </row>
    <row r="8301" spans="2:2" x14ac:dyDescent="0.15">
      <c r="B8301" s="24"/>
    </row>
    <row r="8302" spans="2:2" x14ac:dyDescent="0.15">
      <c r="B8302" s="24"/>
    </row>
    <row r="8303" spans="2:2" x14ac:dyDescent="0.15">
      <c r="B8303" s="24"/>
    </row>
    <row r="8304" spans="2:2" x14ac:dyDescent="0.15">
      <c r="B8304" s="24"/>
    </row>
    <row r="8305" spans="2:2" x14ac:dyDescent="0.15">
      <c r="B8305" s="24"/>
    </row>
    <row r="8306" spans="2:2" x14ac:dyDescent="0.15">
      <c r="B8306" s="24"/>
    </row>
    <row r="8307" spans="2:2" x14ac:dyDescent="0.15">
      <c r="B8307" s="24"/>
    </row>
    <row r="8308" spans="2:2" x14ac:dyDescent="0.15">
      <c r="B8308" s="24"/>
    </row>
    <row r="8309" spans="2:2" x14ac:dyDescent="0.15">
      <c r="B8309" s="24"/>
    </row>
    <row r="8310" spans="2:2" x14ac:dyDescent="0.15">
      <c r="B8310" s="24"/>
    </row>
    <row r="8311" spans="2:2" x14ac:dyDescent="0.15">
      <c r="B8311" s="24"/>
    </row>
    <row r="8312" spans="2:2" x14ac:dyDescent="0.15">
      <c r="B8312" s="24"/>
    </row>
    <row r="8313" spans="2:2" x14ac:dyDescent="0.15">
      <c r="B8313" s="24"/>
    </row>
    <row r="8314" spans="2:2" x14ac:dyDescent="0.15">
      <c r="B8314" s="24"/>
    </row>
    <row r="8315" spans="2:2" x14ac:dyDescent="0.15">
      <c r="B8315" s="24"/>
    </row>
    <row r="8316" spans="2:2" x14ac:dyDescent="0.15">
      <c r="B8316" s="24"/>
    </row>
    <row r="8317" spans="2:2" x14ac:dyDescent="0.15">
      <c r="B8317" s="24"/>
    </row>
    <row r="8318" spans="2:2" x14ac:dyDescent="0.15">
      <c r="B8318" s="24"/>
    </row>
    <row r="8319" spans="2:2" x14ac:dyDescent="0.15">
      <c r="B8319" s="24"/>
    </row>
    <row r="8320" spans="2:2" x14ac:dyDescent="0.15">
      <c r="B8320" s="24"/>
    </row>
    <row r="8321" spans="2:2" x14ac:dyDescent="0.15">
      <c r="B8321" s="24"/>
    </row>
    <row r="8322" spans="2:2" x14ac:dyDescent="0.15">
      <c r="B8322" s="24"/>
    </row>
    <row r="8323" spans="2:2" x14ac:dyDescent="0.15">
      <c r="B8323" s="24"/>
    </row>
    <row r="8324" spans="2:2" x14ac:dyDescent="0.15">
      <c r="B8324" s="24"/>
    </row>
    <row r="8325" spans="2:2" x14ac:dyDescent="0.15">
      <c r="B8325" s="24"/>
    </row>
    <row r="8326" spans="2:2" x14ac:dyDescent="0.15">
      <c r="B8326" s="24"/>
    </row>
    <row r="8327" spans="2:2" x14ac:dyDescent="0.15">
      <c r="B8327" s="24"/>
    </row>
    <row r="8328" spans="2:2" x14ac:dyDescent="0.15">
      <c r="B8328" s="24"/>
    </row>
    <row r="8329" spans="2:2" x14ac:dyDescent="0.15">
      <c r="B8329" s="24"/>
    </row>
    <row r="8330" spans="2:2" x14ac:dyDescent="0.15">
      <c r="B8330" s="24"/>
    </row>
    <row r="8331" spans="2:2" x14ac:dyDescent="0.15">
      <c r="B8331" s="24"/>
    </row>
    <row r="8332" spans="2:2" x14ac:dyDescent="0.15">
      <c r="B8332" s="24"/>
    </row>
    <row r="8333" spans="2:2" x14ac:dyDescent="0.15">
      <c r="B8333" s="24"/>
    </row>
    <row r="8334" spans="2:2" x14ac:dyDescent="0.15">
      <c r="B8334" s="24"/>
    </row>
    <row r="8335" spans="2:2" x14ac:dyDescent="0.15">
      <c r="B8335" s="24"/>
    </row>
    <row r="8336" spans="2:2" x14ac:dyDescent="0.15">
      <c r="B8336" s="24"/>
    </row>
    <row r="8337" spans="2:2" x14ac:dyDescent="0.15">
      <c r="B8337" s="24"/>
    </row>
    <row r="8338" spans="2:2" x14ac:dyDescent="0.15">
      <c r="B8338" s="24"/>
    </row>
    <row r="8339" spans="2:2" x14ac:dyDescent="0.15">
      <c r="B8339" s="24"/>
    </row>
    <row r="8340" spans="2:2" x14ac:dyDescent="0.15">
      <c r="B8340" s="24"/>
    </row>
    <row r="8341" spans="2:2" x14ac:dyDescent="0.15">
      <c r="B8341" s="24"/>
    </row>
    <row r="8342" spans="2:2" x14ac:dyDescent="0.15">
      <c r="B8342" s="24"/>
    </row>
    <row r="8343" spans="2:2" x14ac:dyDescent="0.15">
      <c r="B8343" s="24"/>
    </row>
    <row r="8344" spans="2:2" x14ac:dyDescent="0.15">
      <c r="B8344" s="24"/>
    </row>
    <row r="8345" spans="2:2" x14ac:dyDescent="0.15">
      <c r="B8345" s="24"/>
    </row>
    <row r="8346" spans="2:2" x14ac:dyDescent="0.15">
      <c r="B8346" s="24"/>
    </row>
    <row r="8347" spans="2:2" x14ac:dyDescent="0.15">
      <c r="B8347" s="24"/>
    </row>
    <row r="8348" spans="2:2" x14ac:dyDescent="0.15">
      <c r="B8348" s="24"/>
    </row>
    <row r="8349" spans="2:2" x14ac:dyDescent="0.15">
      <c r="B8349" s="24"/>
    </row>
    <row r="8350" spans="2:2" x14ac:dyDescent="0.15">
      <c r="B8350" s="24"/>
    </row>
    <row r="8351" spans="2:2" x14ac:dyDescent="0.15">
      <c r="B8351" s="24"/>
    </row>
    <row r="8352" spans="2:2" x14ac:dyDescent="0.15">
      <c r="B8352" s="24"/>
    </row>
    <row r="8353" spans="2:2" x14ac:dyDescent="0.15">
      <c r="B8353" s="24"/>
    </row>
    <row r="8354" spans="2:2" x14ac:dyDescent="0.15">
      <c r="B8354" s="24"/>
    </row>
    <row r="8355" spans="2:2" x14ac:dyDescent="0.15">
      <c r="B8355" s="24"/>
    </row>
    <row r="8356" spans="2:2" x14ac:dyDescent="0.15">
      <c r="B8356" s="24"/>
    </row>
    <row r="8357" spans="2:2" x14ac:dyDescent="0.15">
      <c r="B8357" s="24"/>
    </row>
    <row r="8358" spans="2:2" x14ac:dyDescent="0.15">
      <c r="B8358" s="24"/>
    </row>
    <row r="8359" spans="2:2" x14ac:dyDescent="0.15">
      <c r="B8359" s="24"/>
    </row>
    <row r="8360" spans="2:2" x14ac:dyDescent="0.15">
      <c r="B8360" s="24"/>
    </row>
    <row r="8361" spans="2:2" x14ac:dyDescent="0.15">
      <c r="B8361" s="24"/>
    </row>
    <row r="8362" spans="2:2" x14ac:dyDescent="0.15">
      <c r="B8362" s="24"/>
    </row>
    <row r="8363" spans="2:2" x14ac:dyDescent="0.15">
      <c r="B8363" s="24"/>
    </row>
    <row r="8364" spans="2:2" x14ac:dyDescent="0.15">
      <c r="B8364" s="24"/>
    </row>
    <row r="8365" spans="2:2" x14ac:dyDescent="0.15">
      <c r="B8365" s="24"/>
    </row>
    <row r="8366" spans="2:2" x14ac:dyDescent="0.15">
      <c r="B8366" s="24"/>
    </row>
    <row r="8367" spans="2:2" x14ac:dyDescent="0.15">
      <c r="B8367" s="24"/>
    </row>
    <row r="8368" spans="2:2" x14ac:dyDescent="0.15">
      <c r="B8368" s="24"/>
    </row>
    <row r="8369" spans="2:2" x14ac:dyDescent="0.15">
      <c r="B8369" s="24"/>
    </row>
    <row r="8370" spans="2:2" x14ac:dyDescent="0.15">
      <c r="B8370" s="24"/>
    </row>
    <row r="8371" spans="2:2" x14ac:dyDescent="0.15">
      <c r="B8371" s="24"/>
    </row>
    <row r="8372" spans="2:2" x14ac:dyDescent="0.15">
      <c r="B8372" s="24"/>
    </row>
    <row r="8373" spans="2:2" x14ac:dyDescent="0.15">
      <c r="B8373" s="24"/>
    </row>
    <row r="8374" spans="2:2" x14ac:dyDescent="0.15">
      <c r="B8374" s="24"/>
    </row>
    <row r="8375" spans="2:2" x14ac:dyDescent="0.15">
      <c r="B8375" s="24"/>
    </row>
    <row r="8376" spans="2:2" x14ac:dyDescent="0.15">
      <c r="B8376" s="24"/>
    </row>
    <row r="8377" spans="2:2" x14ac:dyDescent="0.15">
      <c r="B8377" s="24"/>
    </row>
    <row r="8378" spans="2:2" x14ac:dyDescent="0.15">
      <c r="B8378" s="24"/>
    </row>
    <row r="8379" spans="2:2" x14ac:dyDescent="0.15">
      <c r="B8379" s="24"/>
    </row>
    <row r="8380" spans="2:2" x14ac:dyDescent="0.15">
      <c r="B8380" s="24"/>
    </row>
    <row r="8381" spans="2:2" x14ac:dyDescent="0.15">
      <c r="B8381" s="24"/>
    </row>
    <row r="8382" spans="2:2" x14ac:dyDescent="0.15">
      <c r="B8382" s="24"/>
    </row>
    <row r="8383" spans="2:2" x14ac:dyDescent="0.15">
      <c r="B8383" s="24"/>
    </row>
    <row r="8384" spans="2:2" x14ac:dyDescent="0.15">
      <c r="B8384" s="24"/>
    </row>
    <row r="8385" spans="2:2" x14ac:dyDescent="0.15">
      <c r="B8385" s="24"/>
    </row>
    <row r="8386" spans="2:2" x14ac:dyDescent="0.15">
      <c r="B8386" s="24"/>
    </row>
    <row r="8387" spans="2:2" x14ac:dyDescent="0.15">
      <c r="B8387" s="24"/>
    </row>
    <row r="8388" spans="2:2" x14ac:dyDescent="0.15">
      <c r="B8388" s="24"/>
    </row>
    <row r="8389" spans="2:2" x14ac:dyDescent="0.15">
      <c r="B8389" s="24"/>
    </row>
    <row r="8390" spans="2:2" x14ac:dyDescent="0.15">
      <c r="B8390" s="24"/>
    </row>
    <row r="8391" spans="2:2" x14ac:dyDescent="0.15">
      <c r="B8391" s="24"/>
    </row>
    <row r="8392" spans="2:2" x14ac:dyDescent="0.15">
      <c r="B8392" s="24"/>
    </row>
    <row r="8393" spans="2:2" x14ac:dyDescent="0.15">
      <c r="B8393" s="24"/>
    </row>
    <row r="8394" spans="2:2" x14ac:dyDescent="0.15">
      <c r="B8394" s="24"/>
    </row>
    <row r="8395" spans="2:2" x14ac:dyDescent="0.15">
      <c r="B8395" s="24"/>
    </row>
    <row r="8396" spans="2:2" x14ac:dyDescent="0.15">
      <c r="B8396" s="24"/>
    </row>
    <row r="8397" spans="2:2" x14ac:dyDescent="0.15">
      <c r="B8397" s="24"/>
    </row>
    <row r="8398" spans="2:2" x14ac:dyDescent="0.15">
      <c r="B8398" s="24"/>
    </row>
    <row r="8399" spans="2:2" x14ac:dyDescent="0.15">
      <c r="B8399" s="24"/>
    </row>
    <row r="8400" spans="2:2" x14ac:dyDescent="0.15">
      <c r="B8400" s="24"/>
    </row>
    <row r="8401" spans="2:2" x14ac:dyDescent="0.15">
      <c r="B8401" s="24"/>
    </row>
    <row r="8402" spans="2:2" x14ac:dyDescent="0.15">
      <c r="B8402" s="24"/>
    </row>
    <row r="8403" spans="2:2" x14ac:dyDescent="0.15">
      <c r="B8403" s="24"/>
    </row>
    <row r="8404" spans="2:2" x14ac:dyDescent="0.15">
      <c r="B8404" s="24"/>
    </row>
    <row r="8405" spans="2:2" x14ac:dyDescent="0.15">
      <c r="B8405" s="24"/>
    </row>
    <row r="8406" spans="2:2" x14ac:dyDescent="0.15">
      <c r="B8406" s="24"/>
    </row>
    <row r="8407" spans="2:2" x14ac:dyDescent="0.15">
      <c r="B8407" s="24"/>
    </row>
    <row r="8408" spans="2:2" x14ac:dyDescent="0.15">
      <c r="B8408" s="24"/>
    </row>
    <row r="8409" spans="2:2" x14ac:dyDescent="0.15">
      <c r="B8409" s="24"/>
    </row>
    <row r="8410" spans="2:2" x14ac:dyDescent="0.15">
      <c r="B8410" s="24"/>
    </row>
    <row r="8411" spans="2:2" x14ac:dyDescent="0.15">
      <c r="B8411" s="24"/>
    </row>
    <row r="8412" spans="2:2" x14ac:dyDescent="0.15">
      <c r="B8412" s="24"/>
    </row>
    <row r="8413" spans="2:2" x14ac:dyDescent="0.15">
      <c r="B8413" s="24"/>
    </row>
    <row r="8414" spans="2:2" x14ac:dyDescent="0.15">
      <c r="B8414" s="24"/>
    </row>
    <row r="8415" spans="2:2" x14ac:dyDescent="0.15">
      <c r="B8415" s="24"/>
    </row>
    <row r="8416" spans="2:2" x14ac:dyDescent="0.15">
      <c r="B8416" s="24"/>
    </row>
    <row r="8417" spans="2:2" x14ac:dyDescent="0.15">
      <c r="B8417" s="24"/>
    </row>
    <row r="8418" spans="2:2" x14ac:dyDescent="0.15">
      <c r="B8418" s="24"/>
    </row>
    <row r="8419" spans="2:2" x14ac:dyDescent="0.15">
      <c r="B8419" s="24"/>
    </row>
    <row r="8420" spans="2:2" x14ac:dyDescent="0.15">
      <c r="B8420" s="24"/>
    </row>
    <row r="8421" spans="2:2" x14ac:dyDescent="0.15">
      <c r="B8421" s="24"/>
    </row>
    <row r="8422" spans="2:2" x14ac:dyDescent="0.15">
      <c r="B8422" s="24"/>
    </row>
    <row r="8423" spans="2:2" x14ac:dyDescent="0.15">
      <c r="B8423" s="24"/>
    </row>
    <row r="8424" spans="2:2" x14ac:dyDescent="0.15">
      <c r="B8424" s="24"/>
    </row>
    <row r="8425" spans="2:2" x14ac:dyDescent="0.15">
      <c r="B8425" s="24"/>
    </row>
    <row r="8426" spans="2:2" x14ac:dyDescent="0.15">
      <c r="B8426" s="24"/>
    </row>
    <row r="8427" spans="2:2" x14ac:dyDescent="0.15">
      <c r="B8427" s="24"/>
    </row>
    <row r="8428" spans="2:2" x14ac:dyDescent="0.15">
      <c r="B8428" s="24"/>
    </row>
    <row r="8429" spans="2:2" x14ac:dyDescent="0.15">
      <c r="B8429" s="24"/>
    </row>
    <row r="8430" spans="2:2" x14ac:dyDescent="0.15">
      <c r="B8430" s="24"/>
    </row>
    <row r="8431" spans="2:2" x14ac:dyDescent="0.15">
      <c r="B8431" s="24"/>
    </row>
    <row r="8432" spans="2:2" x14ac:dyDescent="0.15">
      <c r="B8432" s="24"/>
    </row>
    <row r="8433" spans="2:2" x14ac:dyDescent="0.15">
      <c r="B8433" s="24"/>
    </row>
    <row r="8434" spans="2:2" x14ac:dyDescent="0.15">
      <c r="B8434" s="24"/>
    </row>
    <row r="8435" spans="2:2" x14ac:dyDescent="0.15">
      <c r="B8435" s="24"/>
    </row>
    <row r="8436" spans="2:2" x14ac:dyDescent="0.15">
      <c r="B8436" s="24"/>
    </row>
    <row r="8437" spans="2:2" x14ac:dyDescent="0.15">
      <c r="B8437" s="24"/>
    </row>
    <row r="8438" spans="2:2" x14ac:dyDescent="0.15">
      <c r="B8438" s="24"/>
    </row>
    <row r="8439" spans="2:2" x14ac:dyDescent="0.15">
      <c r="B8439" s="24"/>
    </row>
    <row r="8440" spans="2:2" x14ac:dyDescent="0.15">
      <c r="B8440" s="24"/>
    </row>
    <row r="8441" spans="2:2" x14ac:dyDescent="0.15">
      <c r="B8441" s="24"/>
    </row>
    <row r="8442" spans="2:2" x14ac:dyDescent="0.15">
      <c r="B8442" s="24"/>
    </row>
    <row r="8443" spans="2:2" x14ac:dyDescent="0.15">
      <c r="B8443" s="24"/>
    </row>
    <row r="8444" spans="2:2" x14ac:dyDescent="0.15">
      <c r="B8444" s="24"/>
    </row>
    <row r="8445" spans="2:2" x14ac:dyDescent="0.15">
      <c r="B8445" s="24"/>
    </row>
    <row r="8446" spans="2:2" x14ac:dyDescent="0.15">
      <c r="B8446" s="24"/>
    </row>
    <row r="8447" spans="2:2" x14ac:dyDescent="0.15">
      <c r="B8447" s="24"/>
    </row>
    <row r="8448" spans="2:2" x14ac:dyDescent="0.15">
      <c r="B8448" s="24"/>
    </row>
    <row r="8449" spans="2:2" x14ac:dyDescent="0.15">
      <c r="B8449" s="24"/>
    </row>
    <row r="8450" spans="2:2" x14ac:dyDescent="0.15">
      <c r="B8450" s="24"/>
    </row>
    <row r="8451" spans="2:2" x14ac:dyDescent="0.15">
      <c r="B8451" s="24"/>
    </row>
    <row r="8452" spans="2:2" x14ac:dyDescent="0.15">
      <c r="B8452" s="24"/>
    </row>
    <row r="8453" spans="2:2" x14ac:dyDescent="0.15">
      <c r="B8453" s="24"/>
    </row>
    <row r="8454" spans="2:2" x14ac:dyDescent="0.15">
      <c r="B8454" s="24"/>
    </row>
    <row r="8455" spans="2:2" x14ac:dyDescent="0.15">
      <c r="B8455" s="24"/>
    </row>
    <row r="8456" spans="2:2" x14ac:dyDescent="0.15">
      <c r="B8456" s="24"/>
    </row>
    <row r="8457" spans="2:2" x14ac:dyDescent="0.15">
      <c r="B8457" s="24"/>
    </row>
    <row r="8458" spans="2:2" x14ac:dyDescent="0.15">
      <c r="B8458" s="24"/>
    </row>
    <row r="8459" spans="2:2" x14ac:dyDescent="0.15">
      <c r="B8459" s="24"/>
    </row>
    <row r="8460" spans="2:2" x14ac:dyDescent="0.15">
      <c r="B8460" s="24"/>
    </row>
    <row r="8461" spans="2:2" x14ac:dyDescent="0.15">
      <c r="B8461" s="24"/>
    </row>
    <row r="8462" spans="2:2" x14ac:dyDescent="0.15">
      <c r="B8462" s="24"/>
    </row>
    <row r="8463" spans="2:2" x14ac:dyDescent="0.15">
      <c r="B8463" s="24"/>
    </row>
    <row r="8464" spans="2:2" x14ac:dyDescent="0.15">
      <c r="B8464" s="24"/>
    </row>
    <row r="8465" spans="2:2" x14ac:dyDescent="0.15">
      <c r="B8465" s="24"/>
    </row>
    <row r="8466" spans="2:2" x14ac:dyDescent="0.15">
      <c r="B8466" s="24"/>
    </row>
    <row r="8467" spans="2:2" x14ac:dyDescent="0.15">
      <c r="B8467" s="24"/>
    </row>
    <row r="8468" spans="2:2" x14ac:dyDescent="0.15">
      <c r="B8468" s="24"/>
    </row>
    <row r="8469" spans="2:2" x14ac:dyDescent="0.15">
      <c r="B8469" s="24"/>
    </row>
    <row r="8470" spans="2:2" x14ac:dyDescent="0.15">
      <c r="B8470" s="24"/>
    </row>
    <row r="8471" spans="2:2" x14ac:dyDescent="0.15">
      <c r="B8471" s="24"/>
    </row>
    <row r="8472" spans="2:2" x14ac:dyDescent="0.15">
      <c r="B8472" s="24"/>
    </row>
    <row r="8473" spans="2:2" x14ac:dyDescent="0.15">
      <c r="B8473" s="24"/>
    </row>
    <row r="8474" spans="2:2" x14ac:dyDescent="0.15">
      <c r="B8474" s="24"/>
    </row>
    <row r="8475" spans="2:2" x14ac:dyDescent="0.15">
      <c r="B8475" s="24"/>
    </row>
    <row r="8476" spans="2:2" x14ac:dyDescent="0.15">
      <c r="B8476" s="24"/>
    </row>
    <row r="8477" spans="2:2" x14ac:dyDescent="0.15">
      <c r="B8477" s="24"/>
    </row>
    <row r="8478" spans="2:2" x14ac:dyDescent="0.15">
      <c r="B8478" s="24"/>
    </row>
    <row r="8479" spans="2:2" x14ac:dyDescent="0.15">
      <c r="B8479" s="24"/>
    </row>
    <row r="8480" spans="2:2" x14ac:dyDescent="0.15">
      <c r="B8480" s="24"/>
    </row>
    <row r="8481" spans="2:2" x14ac:dyDescent="0.15">
      <c r="B8481" s="24"/>
    </row>
    <row r="8482" spans="2:2" x14ac:dyDescent="0.15">
      <c r="B8482" s="24"/>
    </row>
    <row r="8483" spans="2:2" x14ac:dyDescent="0.15">
      <c r="B8483" s="24"/>
    </row>
    <row r="8484" spans="2:2" x14ac:dyDescent="0.15">
      <c r="B8484" s="24"/>
    </row>
    <row r="8485" spans="2:2" x14ac:dyDescent="0.15">
      <c r="B8485" s="24"/>
    </row>
    <row r="8486" spans="2:2" x14ac:dyDescent="0.15">
      <c r="B8486" s="24"/>
    </row>
    <row r="8487" spans="2:2" x14ac:dyDescent="0.15">
      <c r="B8487" s="24"/>
    </row>
    <row r="8488" spans="2:2" x14ac:dyDescent="0.15">
      <c r="B8488" s="24"/>
    </row>
    <row r="8489" spans="2:2" x14ac:dyDescent="0.15">
      <c r="B8489" s="24"/>
    </row>
    <row r="8490" spans="2:2" x14ac:dyDescent="0.15">
      <c r="B8490" s="24"/>
    </row>
    <row r="8491" spans="2:2" x14ac:dyDescent="0.15">
      <c r="B8491" s="24"/>
    </row>
    <row r="8492" spans="2:2" x14ac:dyDescent="0.15">
      <c r="B8492" s="24"/>
    </row>
    <row r="8493" spans="2:2" x14ac:dyDescent="0.15">
      <c r="B8493" s="24"/>
    </row>
    <row r="8494" spans="2:2" x14ac:dyDescent="0.15">
      <c r="B8494" s="24"/>
    </row>
    <row r="8495" spans="2:2" x14ac:dyDescent="0.15">
      <c r="B8495" s="24"/>
    </row>
    <row r="8496" spans="2:2" x14ac:dyDescent="0.15">
      <c r="B8496" s="24"/>
    </row>
    <row r="8497" spans="2:2" x14ac:dyDescent="0.15">
      <c r="B8497" s="24"/>
    </row>
    <row r="8498" spans="2:2" x14ac:dyDescent="0.15">
      <c r="B8498" s="24"/>
    </row>
    <row r="8499" spans="2:2" x14ac:dyDescent="0.15">
      <c r="B8499" s="24"/>
    </row>
    <row r="8500" spans="2:2" x14ac:dyDescent="0.15">
      <c r="B8500" s="24"/>
    </row>
    <row r="8501" spans="2:2" x14ac:dyDescent="0.15">
      <c r="B8501" s="24"/>
    </row>
    <row r="8502" spans="2:2" x14ac:dyDescent="0.15">
      <c r="B8502" s="24"/>
    </row>
    <row r="8503" spans="2:2" x14ac:dyDescent="0.15">
      <c r="B8503" s="24"/>
    </row>
    <row r="8504" spans="2:2" x14ac:dyDescent="0.15">
      <c r="B8504" s="24"/>
    </row>
    <row r="8505" spans="2:2" x14ac:dyDescent="0.15">
      <c r="B8505" s="24"/>
    </row>
    <row r="8506" spans="2:2" x14ac:dyDescent="0.15">
      <c r="B8506" s="24"/>
    </row>
    <row r="8507" spans="2:2" x14ac:dyDescent="0.15">
      <c r="B8507" s="24"/>
    </row>
    <row r="8508" spans="2:2" x14ac:dyDescent="0.15">
      <c r="B8508" s="24"/>
    </row>
    <row r="8509" spans="2:2" x14ac:dyDescent="0.15">
      <c r="B8509" s="24"/>
    </row>
    <row r="8510" spans="2:2" x14ac:dyDescent="0.15">
      <c r="B8510" s="24"/>
    </row>
    <row r="8511" spans="2:2" x14ac:dyDescent="0.15">
      <c r="B8511" s="24"/>
    </row>
    <row r="8512" spans="2:2" x14ac:dyDescent="0.15">
      <c r="B8512" s="24"/>
    </row>
    <row r="8513" spans="2:2" x14ac:dyDescent="0.15">
      <c r="B8513" s="24"/>
    </row>
    <row r="8514" spans="2:2" x14ac:dyDescent="0.15">
      <c r="B8514" s="24"/>
    </row>
    <row r="8515" spans="2:2" x14ac:dyDescent="0.15">
      <c r="B8515" s="24"/>
    </row>
    <row r="8516" spans="2:2" x14ac:dyDescent="0.15">
      <c r="B8516" s="24"/>
    </row>
    <row r="8517" spans="2:2" x14ac:dyDescent="0.15">
      <c r="B8517" s="24"/>
    </row>
    <row r="8518" spans="2:2" x14ac:dyDescent="0.15">
      <c r="B8518" s="24"/>
    </row>
    <row r="8519" spans="2:2" x14ac:dyDescent="0.15">
      <c r="B8519" s="24"/>
    </row>
    <row r="8520" spans="2:2" x14ac:dyDescent="0.15">
      <c r="B8520" s="24"/>
    </row>
    <row r="8521" spans="2:2" x14ac:dyDescent="0.15">
      <c r="B8521" s="24"/>
    </row>
    <row r="8522" spans="2:2" x14ac:dyDescent="0.15">
      <c r="B8522" s="24"/>
    </row>
    <row r="8523" spans="2:2" x14ac:dyDescent="0.15">
      <c r="B8523" s="24"/>
    </row>
    <row r="8524" spans="2:2" x14ac:dyDescent="0.15">
      <c r="B8524" s="24"/>
    </row>
    <row r="8525" spans="2:2" x14ac:dyDescent="0.15">
      <c r="B8525" s="24"/>
    </row>
    <row r="8526" spans="2:2" x14ac:dyDescent="0.15">
      <c r="B8526" s="24"/>
    </row>
    <row r="8527" spans="2:2" x14ac:dyDescent="0.15">
      <c r="B8527" s="24"/>
    </row>
    <row r="8528" spans="2:2" x14ac:dyDescent="0.15">
      <c r="B8528" s="24"/>
    </row>
    <row r="8529" spans="2:2" x14ac:dyDescent="0.15">
      <c r="B8529" s="24"/>
    </row>
    <row r="8530" spans="2:2" x14ac:dyDescent="0.15">
      <c r="B8530" s="24"/>
    </row>
    <row r="8531" spans="2:2" x14ac:dyDescent="0.15">
      <c r="B8531" s="24"/>
    </row>
    <row r="8532" spans="2:2" x14ac:dyDescent="0.15">
      <c r="B8532" s="24"/>
    </row>
    <row r="8533" spans="2:2" x14ac:dyDescent="0.15">
      <c r="B8533" s="24"/>
    </row>
    <row r="8534" spans="2:2" x14ac:dyDescent="0.15">
      <c r="B8534" s="24"/>
    </row>
    <row r="8535" spans="2:2" x14ac:dyDescent="0.15">
      <c r="B8535" s="24"/>
    </row>
    <row r="8536" spans="2:2" x14ac:dyDescent="0.15">
      <c r="B8536" s="24"/>
    </row>
    <row r="8537" spans="2:2" x14ac:dyDescent="0.15">
      <c r="B8537" s="24"/>
    </row>
    <row r="8538" spans="2:2" x14ac:dyDescent="0.15">
      <c r="B8538" s="24"/>
    </row>
    <row r="8539" spans="2:2" x14ac:dyDescent="0.15">
      <c r="B8539" s="24"/>
    </row>
    <row r="8540" spans="2:2" x14ac:dyDescent="0.15">
      <c r="B8540" s="24"/>
    </row>
    <row r="8541" spans="2:2" x14ac:dyDescent="0.15">
      <c r="B8541" s="24"/>
    </row>
    <row r="8542" spans="2:2" x14ac:dyDescent="0.15">
      <c r="B8542" s="24"/>
    </row>
    <row r="8543" spans="2:2" x14ac:dyDescent="0.15">
      <c r="B8543" s="24"/>
    </row>
    <row r="8544" spans="2:2" x14ac:dyDescent="0.15">
      <c r="B8544" s="24"/>
    </row>
    <row r="8545" spans="2:2" x14ac:dyDescent="0.15">
      <c r="B8545" s="24"/>
    </row>
    <row r="8546" spans="2:2" x14ac:dyDescent="0.15">
      <c r="B8546" s="24"/>
    </row>
    <row r="8547" spans="2:2" x14ac:dyDescent="0.15">
      <c r="B8547" s="24"/>
    </row>
    <row r="8548" spans="2:2" x14ac:dyDescent="0.15">
      <c r="B8548" s="24"/>
    </row>
    <row r="8549" spans="2:2" x14ac:dyDescent="0.15">
      <c r="B8549" s="24"/>
    </row>
    <row r="8550" spans="2:2" x14ac:dyDescent="0.15">
      <c r="B8550" s="24"/>
    </row>
    <row r="8551" spans="2:2" x14ac:dyDescent="0.15">
      <c r="B8551" s="24"/>
    </row>
    <row r="8552" spans="2:2" x14ac:dyDescent="0.15">
      <c r="B8552" s="24"/>
    </row>
    <row r="8553" spans="2:2" x14ac:dyDescent="0.15">
      <c r="B8553" s="24"/>
    </row>
    <row r="8554" spans="2:2" x14ac:dyDescent="0.15">
      <c r="B8554" s="24"/>
    </row>
    <row r="8555" spans="2:2" x14ac:dyDescent="0.15">
      <c r="B8555" s="24"/>
    </row>
    <row r="8556" spans="2:2" x14ac:dyDescent="0.15">
      <c r="B8556" s="24"/>
    </row>
    <row r="8557" spans="2:2" x14ac:dyDescent="0.15">
      <c r="B8557" s="24"/>
    </row>
    <row r="8558" spans="2:2" x14ac:dyDescent="0.15">
      <c r="B8558" s="24"/>
    </row>
    <row r="8559" spans="2:2" x14ac:dyDescent="0.15">
      <c r="B8559" s="24"/>
    </row>
    <row r="8560" spans="2:2" x14ac:dyDescent="0.15">
      <c r="B8560" s="24"/>
    </row>
    <row r="8561" spans="2:2" x14ac:dyDescent="0.15">
      <c r="B8561" s="24"/>
    </row>
    <row r="8562" spans="2:2" x14ac:dyDescent="0.15">
      <c r="B8562" s="24"/>
    </row>
    <row r="8563" spans="2:2" x14ac:dyDescent="0.15">
      <c r="B8563" s="24"/>
    </row>
    <row r="8564" spans="2:2" x14ac:dyDescent="0.15">
      <c r="B8564" s="24"/>
    </row>
    <row r="8565" spans="2:2" x14ac:dyDescent="0.15">
      <c r="B8565" s="24"/>
    </row>
    <row r="8566" spans="2:2" x14ac:dyDescent="0.15">
      <c r="B8566" s="24"/>
    </row>
    <row r="8567" spans="2:2" x14ac:dyDescent="0.15">
      <c r="B8567" s="24"/>
    </row>
    <row r="8568" spans="2:2" x14ac:dyDescent="0.15">
      <c r="B8568" s="24"/>
    </row>
    <row r="8569" spans="2:2" x14ac:dyDescent="0.15">
      <c r="B8569" s="24"/>
    </row>
    <row r="8570" spans="2:2" x14ac:dyDescent="0.15">
      <c r="B8570" s="24"/>
    </row>
    <row r="8571" spans="2:2" x14ac:dyDescent="0.15">
      <c r="B8571" s="24"/>
    </row>
    <row r="8572" spans="2:2" x14ac:dyDescent="0.15">
      <c r="B8572" s="24"/>
    </row>
    <row r="8573" spans="2:2" x14ac:dyDescent="0.15">
      <c r="B8573" s="24"/>
    </row>
    <row r="8574" spans="2:2" x14ac:dyDescent="0.15">
      <c r="B8574" s="24"/>
    </row>
    <row r="8575" spans="2:2" x14ac:dyDescent="0.15">
      <c r="B8575" s="24"/>
    </row>
    <row r="8576" spans="2:2" x14ac:dyDescent="0.15">
      <c r="B8576" s="24"/>
    </row>
    <row r="8577" spans="2:2" x14ac:dyDescent="0.15">
      <c r="B8577" s="24"/>
    </row>
    <row r="8578" spans="2:2" x14ac:dyDescent="0.15">
      <c r="B8578" s="24"/>
    </row>
    <row r="8579" spans="2:2" x14ac:dyDescent="0.15">
      <c r="B8579" s="24"/>
    </row>
    <row r="8580" spans="2:2" x14ac:dyDescent="0.15">
      <c r="B8580" s="24"/>
    </row>
    <row r="8581" spans="2:2" x14ac:dyDescent="0.15">
      <c r="B8581" s="24"/>
    </row>
    <row r="8582" spans="2:2" x14ac:dyDescent="0.15">
      <c r="B8582" s="24"/>
    </row>
    <row r="8583" spans="2:2" x14ac:dyDescent="0.15">
      <c r="B8583" s="24"/>
    </row>
    <row r="8584" spans="2:2" x14ac:dyDescent="0.15">
      <c r="B8584" s="24"/>
    </row>
    <row r="8585" spans="2:2" x14ac:dyDescent="0.15">
      <c r="B8585" s="24"/>
    </row>
    <row r="8586" spans="2:2" x14ac:dyDescent="0.15">
      <c r="B8586" s="24"/>
    </row>
    <row r="8587" spans="2:2" x14ac:dyDescent="0.15">
      <c r="B8587" s="24"/>
    </row>
    <row r="8588" spans="2:2" x14ac:dyDescent="0.15">
      <c r="B8588" s="24"/>
    </row>
    <row r="8589" spans="2:2" x14ac:dyDescent="0.15">
      <c r="B8589" s="24"/>
    </row>
    <row r="8590" spans="2:2" x14ac:dyDescent="0.15">
      <c r="B8590" s="24"/>
    </row>
    <row r="8591" spans="2:2" x14ac:dyDescent="0.15">
      <c r="B8591" s="24"/>
    </row>
    <row r="8592" spans="2:2" x14ac:dyDescent="0.15">
      <c r="B8592" s="24"/>
    </row>
    <row r="8593" spans="2:2" x14ac:dyDescent="0.15">
      <c r="B8593" s="24"/>
    </row>
    <row r="8594" spans="2:2" x14ac:dyDescent="0.15">
      <c r="B8594" s="24"/>
    </row>
    <row r="8595" spans="2:2" x14ac:dyDescent="0.15">
      <c r="B8595" s="24"/>
    </row>
    <row r="8596" spans="2:2" x14ac:dyDescent="0.15">
      <c r="B8596" s="24"/>
    </row>
    <row r="8597" spans="2:2" x14ac:dyDescent="0.15">
      <c r="B8597" s="24"/>
    </row>
    <row r="8598" spans="2:2" x14ac:dyDescent="0.15">
      <c r="B8598" s="24"/>
    </row>
    <row r="8599" spans="2:2" x14ac:dyDescent="0.15">
      <c r="B8599" s="24"/>
    </row>
    <row r="8600" spans="2:2" x14ac:dyDescent="0.15">
      <c r="B8600" s="24"/>
    </row>
    <row r="8601" spans="2:2" x14ac:dyDescent="0.15">
      <c r="B8601" s="24"/>
    </row>
    <row r="8602" spans="2:2" x14ac:dyDescent="0.15">
      <c r="B8602" s="24"/>
    </row>
    <row r="8603" spans="2:2" x14ac:dyDescent="0.15">
      <c r="B8603" s="24"/>
    </row>
    <row r="8604" spans="2:2" x14ac:dyDescent="0.15">
      <c r="B8604" s="24"/>
    </row>
    <row r="8605" spans="2:2" x14ac:dyDescent="0.15">
      <c r="B8605" s="24"/>
    </row>
    <row r="8606" spans="2:2" x14ac:dyDescent="0.15">
      <c r="B8606" s="24"/>
    </row>
    <row r="8607" spans="2:2" x14ac:dyDescent="0.15">
      <c r="B8607" s="24"/>
    </row>
    <row r="8608" spans="2:2" x14ac:dyDescent="0.15">
      <c r="B8608" s="24"/>
    </row>
    <row r="8609" spans="2:2" x14ac:dyDescent="0.15">
      <c r="B8609" s="24"/>
    </row>
    <row r="8610" spans="2:2" x14ac:dyDescent="0.15">
      <c r="B8610" s="24"/>
    </row>
    <row r="8611" spans="2:2" x14ac:dyDescent="0.15">
      <c r="B8611" s="24"/>
    </row>
    <row r="8612" spans="2:2" x14ac:dyDescent="0.15">
      <c r="B8612" s="24"/>
    </row>
    <row r="8613" spans="2:2" x14ac:dyDescent="0.15">
      <c r="B8613" s="24"/>
    </row>
    <row r="8614" spans="2:2" x14ac:dyDescent="0.15">
      <c r="B8614" s="24"/>
    </row>
    <row r="8615" spans="2:2" x14ac:dyDescent="0.15">
      <c r="B8615" s="24"/>
    </row>
    <row r="8616" spans="2:2" x14ac:dyDescent="0.15">
      <c r="B8616" s="24"/>
    </row>
    <row r="8617" spans="2:2" x14ac:dyDescent="0.15">
      <c r="B8617" s="24"/>
    </row>
    <row r="8618" spans="2:2" x14ac:dyDescent="0.15">
      <c r="B8618" s="24"/>
    </row>
    <row r="8619" spans="2:2" x14ac:dyDescent="0.15">
      <c r="B8619" s="24"/>
    </row>
    <row r="8620" spans="2:2" x14ac:dyDescent="0.15">
      <c r="B8620" s="24"/>
    </row>
    <row r="8621" spans="2:2" x14ac:dyDescent="0.15">
      <c r="B8621" s="24"/>
    </row>
    <row r="8622" spans="2:2" x14ac:dyDescent="0.15">
      <c r="B8622" s="24"/>
    </row>
    <row r="8623" spans="2:2" x14ac:dyDescent="0.15">
      <c r="B8623" s="24"/>
    </row>
    <row r="8624" spans="2:2" x14ac:dyDescent="0.15">
      <c r="B8624" s="24"/>
    </row>
    <row r="8625" spans="2:2" x14ac:dyDescent="0.15">
      <c r="B8625" s="24"/>
    </row>
    <row r="8626" spans="2:2" x14ac:dyDescent="0.15">
      <c r="B8626" s="24"/>
    </row>
    <row r="8627" spans="2:2" x14ac:dyDescent="0.15">
      <c r="B8627" s="24"/>
    </row>
    <row r="8628" spans="2:2" x14ac:dyDescent="0.15">
      <c r="B8628" s="24"/>
    </row>
    <row r="8629" spans="2:2" x14ac:dyDescent="0.15">
      <c r="B8629" s="24"/>
    </row>
    <row r="8630" spans="2:2" x14ac:dyDescent="0.15">
      <c r="B8630" s="24"/>
    </row>
    <row r="8631" spans="2:2" x14ac:dyDescent="0.15">
      <c r="B8631" s="24"/>
    </row>
    <row r="8632" spans="2:2" x14ac:dyDescent="0.15">
      <c r="B8632" s="24"/>
    </row>
    <row r="8633" spans="2:2" x14ac:dyDescent="0.15">
      <c r="B8633" s="24"/>
    </row>
    <row r="8634" spans="2:2" x14ac:dyDescent="0.15">
      <c r="B8634" s="24"/>
    </row>
    <row r="8635" spans="2:2" x14ac:dyDescent="0.15">
      <c r="B8635" s="24"/>
    </row>
    <row r="8636" spans="2:2" x14ac:dyDescent="0.15">
      <c r="B8636" s="24"/>
    </row>
    <row r="8637" spans="2:2" x14ac:dyDescent="0.15">
      <c r="B8637" s="24"/>
    </row>
    <row r="8638" spans="2:2" x14ac:dyDescent="0.15">
      <c r="B8638" s="24"/>
    </row>
    <row r="8639" spans="2:2" x14ac:dyDescent="0.15">
      <c r="B8639" s="24"/>
    </row>
    <row r="8640" spans="2:2" x14ac:dyDescent="0.15">
      <c r="B8640" s="24"/>
    </row>
    <row r="8641" spans="2:2" x14ac:dyDescent="0.15">
      <c r="B8641" s="24"/>
    </row>
    <row r="8642" spans="2:2" x14ac:dyDescent="0.15">
      <c r="B8642" s="24"/>
    </row>
    <row r="8643" spans="2:2" x14ac:dyDescent="0.15">
      <c r="B8643" s="24"/>
    </row>
    <row r="8644" spans="2:2" x14ac:dyDescent="0.15">
      <c r="B8644" s="24"/>
    </row>
    <row r="8645" spans="2:2" x14ac:dyDescent="0.15">
      <c r="B8645" s="24"/>
    </row>
    <row r="8646" spans="2:2" x14ac:dyDescent="0.15">
      <c r="B8646" s="24"/>
    </row>
    <row r="8647" spans="2:2" x14ac:dyDescent="0.15">
      <c r="B8647" s="24"/>
    </row>
    <row r="8648" spans="2:2" x14ac:dyDescent="0.15">
      <c r="B8648" s="24"/>
    </row>
    <row r="8649" spans="2:2" x14ac:dyDescent="0.15">
      <c r="B8649" s="24"/>
    </row>
    <row r="8650" spans="2:2" x14ac:dyDescent="0.15">
      <c r="B8650" s="24"/>
    </row>
    <row r="8651" spans="2:2" x14ac:dyDescent="0.15">
      <c r="B8651" s="24"/>
    </row>
    <row r="8652" spans="2:2" x14ac:dyDescent="0.15">
      <c r="B8652" s="24"/>
    </row>
    <row r="8653" spans="2:2" x14ac:dyDescent="0.15">
      <c r="B8653" s="24"/>
    </row>
    <row r="8654" spans="2:2" x14ac:dyDescent="0.15">
      <c r="B8654" s="24"/>
    </row>
    <row r="8655" spans="2:2" x14ac:dyDescent="0.15">
      <c r="B8655" s="24"/>
    </row>
    <row r="8656" spans="2:2" x14ac:dyDescent="0.15">
      <c r="B8656" s="24"/>
    </row>
    <row r="8657" spans="2:2" x14ac:dyDescent="0.15">
      <c r="B8657" s="24"/>
    </row>
    <row r="8658" spans="2:2" x14ac:dyDescent="0.15">
      <c r="B8658" s="24"/>
    </row>
    <row r="8659" spans="2:2" x14ac:dyDescent="0.15">
      <c r="B8659" s="24"/>
    </row>
    <row r="8660" spans="2:2" x14ac:dyDescent="0.15">
      <c r="B8660" s="24"/>
    </row>
    <row r="8661" spans="2:2" x14ac:dyDescent="0.15">
      <c r="B8661" s="24"/>
    </row>
    <row r="8662" spans="2:2" x14ac:dyDescent="0.15">
      <c r="B8662" s="24"/>
    </row>
    <row r="8663" spans="2:2" x14ac:dyDescent="0.15">
      <c r="B8663" s="24"/>
    </row>
    <row r="8664" spans="2:2" x14ac:dyDescent="0.15">
      <c r="B8664" s="24"/>
    </row>
    <row r="8665" spans="2:2" x14ac:dyDescent="0.15">
      <c r="B8665" s="24"/>
    </row>
    <row r="8666" spans="2:2" x14ac:dyDescent="0.15">
      <c r="B8666" s="24"/>
    </row>
    <row r="8667" spans="2:2" x14ac:dyDescent="0.15">
      <c r="B8667" s="24"/>
    </row>
    <row r="8668" spans="2:2" x14ac:dyDescent="0.15">
      <c r="B8668" s="24"/>
    </row>
    <row r="8669" spans="2:2" x14ac:dyDescent="0.15">
      <c r="B8669" s="24"/>
    </row>
    <row r="8670" spans="2:2" x14ac:dyDescent="0.15">
      <c r="B8670" s="24"/>
    </row>
    <row r="8671" spans="2:2" x14ac:dyDescent="0.15">
      <c r="B8671" s="24"/>
    </row>
    <row r="8672" spans="2:2" x14ac:dyDescent="0.15">
      <c r="B8672" s="24"/>
    </row>
    <row r="8673" spans="2:2" x14ac:dyDescent="0.15">
      <c r="B8673" s="24"/>
    </row>
    <row r="8674" spans="2:2" x14ac:dyDescent="0.15">
      <c r="B8674" s="24"/>
    </row>
    <row r="8675" spans="2:2" x14ac:dyDescent="0.15">
      <c r="B8675" s="24"/>
    </row>
    <row r="8676" spans="2:2" x14ac:dyDescent="0.15">
      <c r="B8676" s="24"/>
    </row>
    <row r="8677" spans="2:2" x14ac:dyDescent="0.15">
      <c r="B8677" s="24"/>
    </row>
    <row r="8678" spans="2:2" x14ac:dyDescent="0.15">
      <c r="B8678" s="24"/>
    </row>
    <row r="8679" spans="2:2" x14ac:dyDescent="0.15">
      <c r="B8679" s="24"/>
    </row>
    <row r="8680" spans="2:2" x14ac:dyDescent="0.15">
      <c r="B8680" s="24"/>
    </row>
    <row r="8681" spans="2:2" x14ac:dyDescent="0.15">
      <c r="B8681" s="24"/>
    </row>
    <row r="8682" spans="2:2" x14ac:dyDescent="0.15">
      <c r="B8682" s="24"/>
    </row>
    <row r="8683" spans="2:2" x14ac:dyDescent="0.15">
      <c r="B8683" s="24"/>
    </row>
    <row r="8684" spans="2:2" x14ac:dyDescent="0.15">
      <c r="B8684" s="24"/>
    </row>
    <row r="8685" spans="2:2" x14ac:dyDescent="0.15">
      <c r="B8685" s="24"/>
    </row>
    <row r="8686" spans="2:2" x14ac:dyDescent="0.15">
      <c r="B8686" s="24"/>
    </row>
    <row r="8687" spans="2:2" x14ac:dyDescent="0.15">
      <c r="B8687" s="24"/>
    </row>
    <row r="8688" spans="2:2" x14ac:dyDescent="0.15">
      <c r="B8688" s="24"/>
    </row>
    <row r="8689" spans="2:2" x14ac:dyDescent="0.15">
      <c r="B8689" s="24"/>
    </row>
    <row r="8690" spans="2:2" x14ac:dyDescent="0.15">
      <c r="B8690" s="24"/>
    </row>
    <row r="8691" spans="2:2" x14ac:dyDescent="0.15">
      <c r="B8691" s="24"/>
    </row>
    <row r="8692" spans="2:2" x14ac:dyDescent="0.15">
      <c r="B8692" s="24"/>
    </row>
    <row r="8693" spans="2:2" x14ac:dyDescent="0.15">
      <c r="B8693" s="24"/>
    </row>
    <row r="8694" spans="2:2" x14ac:dyDescent="0.15">
      <c r="B8694" s="24"/>
    </row>
    <row r="8695" spans="2:2" x14ac:dyDescent="0.15">
      <c r="B8695" s="24"/>
    </row>
    <row r="8696" spans="2:2" x14ac:dyDescent="0.15">
      <c r="B8696" s="24"/>
    </row>
    <row r="8697" spans="2:2" x14ac:dyDescent="0.15">
      <c r="B8697" s="24"/>
    </row>
    <row r="8698" spans="2:2" x14ac:dyDescent="0.15">
      <c r="B8698" s="24"/>
    </row>
    <row r="8699" spans="2:2" x14ac:dyDescent="0.15">
      <c r="B8699" s="24"/>
    </row>
    <row r="8700" spans="2:2" x14ac:dyDescent="0.15">
      <c r="B8700" s="24"/>
    </row>
    <row r="8701" spans="2:2" x14ac:dyDescent="0.15">
      <c r="B8701" s="24"/>
    </row>
    <row r="8702" spans="2:2" x14ac:dyDescent="0.15">
      <c r="B8702" s="24"/>
    </row>
    <row r="8703" spans="2:2" x14ac:dyDescent="0.15">
      <c r="B8703" s="24"/>
    </row>
    <row r="8704" spans="2:2" x14ac:dyDescent="0.15">
      <c r="B8704" s="24"/>
    </row>
    <row r="8705" spans="2:2" x14ac:dyDescent="0.15">
      <c r="B8705" s="24"/>
    </row>
    <row r="8706" spans="2:2" x14ac:dyDescent="0.15">
      <c r="B8706" s="24"/>
    </row>
    <row r="8707" spans="2:2" x14ac:dyDescent="0.15">
      <c r="B8707" s="24"/>
    </row>
    <row r="8708" spans="2:2" x14ac:dyDescent="0.15">
      <c r="B8708" s="24"/>
    </row>
    <row r="8709" spans="2:2" x14ac:dyDescent="0.15">
      <c r="B8709" s="24"/>
    </row>
    <row r="8710" spans="2:2" x14ac:dyDescent="0.15">
      <c r="B8710" s="24"/>
    </row>
    <row r="8711" spans="2:2" x14ac:dyDescent="0.15">
      <c r="B8711" s="24"/>
    </row>
    <row r="8712" spans="2:2" x14ac:dyDescent="0.15">
      <c r="B8712" s="24"/>
    </row>
    <row r="8713" spans="2:2" x14ac:dyDescent="0.15">
      <c r="B8713" s="24"/>
    </row>
    <row r="8714" spans="2:2" x14ac:dyDescent="0.15">
      <c r="B8714" s="24"/>
    </row>
    <row r="8715" spans="2:2" x14ac:dyDescent="0.15">
      <c r="B8715" s="24"/>
    </row>
    <row r="8716" spans="2:2" x14ac:dyDescent="0.15">
      <c r="B8716" s="24"/>
    </row>
    <row r="8717" spans="2:2" x14ac:dyDescent="0.15">
      <c r="B8717" s="24"/>
    </row>
    <row r="8718" spans="2:2" x14ac:dyDescent="0.15">
      <c r="B8718" s="24"/>
    </row>
    <row r="8719" spans="2:2" x14ac:dyDescent="0.15">
      <c r="B8719" s="24"/>
    </row>
    <row r="8720" spans="2:2" x14ac:dyDescent="0.15">
      <c r="B8720" s="24"/>
    </row>
    <row r="8721" spans="2:2" x14ac:dyDescent="0.15">
      <c r="B8721" s="24"/>
    </row>
    <row r="8722" spans="2:2" x14ac:dyDescent="0.15">
      <c r="B8722" s="24"/>
    </row>
    <row r="8723" spans="2:2" x14ac:dyDescent="0.15">
      <c r="B8723" s="24"/>
    </row>
    <row r="8724" spans="2:2" x14ac:dyDescent="0.15">
      <c r="B8724" s="24"/>
    </row>
    <row r="8725" spans="2:2" x14ac:dyDescent="0.15">
      <c r="B8725" s="24"/>
    </row>
    <row r="8726" spans="2:2" x14ac:dyDescent="0.15">
      <c r="B8726" s="24"/>
    </row>
    <row r="8727" spans="2:2" x14ac:dyDescent="0.15">
      <c r="B8727" s="24"/>
    </row>
    <row r="8728" spans="2:2" x14ac:dyDescent="0.15">
      <c r="B8728" s="24"/>
    </row>
    <row r="8729" spans="2:2" x14ac:dyDescent="0.15">
      <c r="B8729" s="24"/>
    </row>
    <row r="8730" spans="2:2" x14ac:dyDescent="0.15">
      <c r="B8730" s="24"/>
    </row>
    <row r="8731" spans="2:2" x14ac:dyDescent="0.15">
      <c r="B8731" s="24"/>
    </row>
    <row r="8732" spans="2:2" x14ac:dyDescent="0.15">
      <c r="B8732" s="24"/>
    </row>
    <row r="8733" spans="2:2" x14ac:dyDescent="0.15">
      <c r="B8733" s="24"/>
    </row>
    <row r="8734" spans="2:2" x14ac:dyDescent="0.15">
      <c r="B8734" s="24"/>
    </row>
    <row r="8735" spans="2:2" x14ac:dyDescent="0.15">
      <c r="B8735" s="24"/>
    </row>
    <row r="8736" spans="2:2" x14ac:dyDescent="0.15">
      <c r="B8736" s="24"/>
    </row>
    <row r="8737" spans="2:2" x14ac:dyDescent="0.15">
      <c r="B8737" s="24"/>
    </row>
    <row r="8738" spans="2:2" x14ac:dyDescent="0.15">
      <c r="B8738" s="24"/>
    </row>
    <row r="8739" spans="2:2" x14ac:dyDescent="0.15">
      <c r="B8739" s="24"/>
    </row>
    <row r="8740" spans="2:2" x14ac:dyDescent="0.15">
      <c r="B8740" s="24"/>
    </row>
    <row r="8741" spans="2:2" x14ac:dyDescent="0.15">
      <c r="B8741" s="24"/>
    </row>
    <row r="8742" spans="2:2" x14ac:dyDescent="0.15">
      <c r="B8742" s="24"/>
    </row>
    <row r="8743" spans="2:2" x14ac:dyDescent="0.15">
      <c r="B8743" s="24"/>
    </row>
    <row r="8744" spans="2:2" x14ac:dyDescent="0.15">
      <c r="B8744" s="24"/>
    </row>
    <row r="8745" spans="2:2" x14ac:dyDescent="0.15">
      <c r="B8745" s="24"/>
    </row>
    <row r="8746" spans="2:2" x14ac:dyDescent="0.15">
      <c r="B8746" s="24"/>
    </row>
    <row r="8747" spans="2:2" x14ac:dyDescent="0.15">
      <c r="B8747" s="24"/>
    </row>
    <row r="8748" spans="2:2" x14ac:dyDescent="0.15">
      <c r="B8748" s="24"/>
    </row>
    <row r="8749" spans="2:2" x14ac:dyDescent="0.15">
      <c r="B8749" s="24"/>
    </row>
    <row r="8750" spans="2:2" x14ac:dyDescent="0.15">
      <c r="B8750" s="24"/>
    </row>
    <row r="8751" spans="2:2" x14ac:dyDescent="0.15">
      <c r="B8751" s="24"/>
    </row>
    <row r="8752" spans="2:2" x14ac:dyDescent="0.15">
      <c r="B8752" s="24"/>
    </row>
    <row r="8753" spans="2:2" x14ac:dyDescent="0.15">
      <c r="B8753" s="24"/>
    </row>
    <row r="8754" spans="2:2" x14ac:dyDescent="0.15">
      <c r="B8754" s="24"/>
    </row>
    <row r="8755" spans="2:2" x14ac:dyDescent="0.15">
      <c r="B8755" s="24"/>
    </row>
    <row r="8756" spans="2:2" x14ac:dyDescent="0.15">
      <c r="B8756" s="24"/>
    </row>
    <row r="8757" spans="2:2" x14ac:dyDescent="0.15">
      <c r="B8757" s="24"/>
    </row>
    <row r="8758" spans="2:2" x14ac:dyDescent="0.15">
      <c r="B8758" s="24"/>
    </row>
    <row r="8759" spans="2:2" x14ac:dyDescent="0.15">
      <c r="B8759" s="24"/>
    </row>
    <row r="8760" spans="2:2" x14ac:dyDescent="0.15">
      <c r="B8760" s="24"/>
    </row>
    <row r="8761" spans="2:2" x14ac:dyDescent="0.15">
      <c r="B8761" s="24"/>
    </row>
    <row r="8762" spans="2:2" x14ac:dyDescent="0.15">
      <c r="B8762" s="24"/>
    </row>
    <row r="8763" spans="2:2" x14ac:dyDescent="0.15">
      <c r="B8763" s="24"/>
    </row>
    <row r="8764" spans="2:2" x14ac:dyDescent="0.15">
      <c r="B8764" s="24"/>
    </row>
    <row r="8765" spans="2:2" x14ac:dyDescent="0.15">
      <c r="B8765" s="24"/>
    </row>
    <row r="8766" spans="2:2" x14ac:dyDescent="0.15">
      <c r="B8766" s="24"/>
    </row>
    <row r="8767" spans="2:2" x14ac:dyDescent="0.15">
      <c r="B8767" s="24"/>
    </row>
    <row r="8768" spans="2:2" x14ac:dyDescent="0.15">
      <c r="B8768" s="24"/>
    </row>
    <row r="8769" spans="2:2" x14ac:dyDescent="0.15">
      <c r="B8769" s="24"/>
    </row>
    <row r="8770" spans="2:2" x14ac:dyDescent="0.15">
      <c r="B8770" s="24"/>
    </row>
    <row r="8771" spans="2:2" x14ac:dyDescent="0.15">
      <c r="B8771" s="24"/>
    </row>
    <row r="8772" spans="2:2" x14ac:dyDescent="0.15">
      <c r="B8772" s="24"/>
    </row>
    <row r="8773" spans="2:2" x14ac:dyDescent="0.15">
      <c r="B8773" s="24"/>
    </row>
    <row r="8774" spans="2:2" x14ac:dyDescent="0.15">
      <c r="B8774" s="24"/>
    </row>
    <row r="8775" spans="2:2" x14ac:dyDescent="0.15">
      <c r="B8775" s="24"/>
    </row>
    <row r="8776" spans="2:2" x14ac:dyDescent="0.15">
      <c r="B8776" s="24"/>
    </row>
    <row r="8777" spans="2:2" x14ac:dyDescent="0.15">
      <c r="B8777" s="24"/>
    </row>
    <row r="8778" spans="2:2" x14ac:dyDescent="0.15">
      <c r="B8778" s="24"/>
    </row>
    <row r="8779" spans="2:2" x14ac:dyDescent="0.15">
      <c r="B8779" s="24"/>
    </row>
    <row r="8780" spans="2:2" x14ac:dyDescent="0.15">
      <c r="B8780" s="24"/>
    </row>
    <row r="8781" spans="2:2" x14ac:dyDescent="0.15">
      <c r="B8781" s="24"/>
    </row>
    <row r="8782" spans="2:2" x14ac:dyDescent="0.15">
      <c r="B8782" s="24"/>
    </row>
    <row r="8783" spans="2:2" x14ac:dyDescent="0.15">
      <c r="B8783" s="24"/>
    </row>
    <row r="8784" spans="2:2" x14ac:dyDescent="0.15">
      <c r="B8784" s="24"/>
    </row>
    <row r="8785" spans="2:2" x14ac:dyDescent="0.15">
      <c r="B8785" s="24"/>
    </row>
    <row r="8786" spans="2:2" x14ac:dyDescent="0.15">
      <c r="B8786" s="24"/>
    </row>
    <row r="8787" spans="2:2" x14ac:dyDescent="0.15">
      <c r="B8787" s="24"/>
    </row>
    <row r="8788" spans="2:2" x14ac:dyDescent="0.15">
      <c r="B8788" s="24"/>
    </row>
    <row r="8789" spans="2:2" x14ac:dyDescent="0.15">
      <c r="B8789" s="24"/>
    </row>
    <row r="8790" spans="2:2" x14ac:dyDescent="0.15">
      <c r="B8790" s="24"/>
    </row>
    <row r="8791" spans="2:2" x14ac:dyDescent="0.15">
      <c r="B8791" s="24"/>
    </row>
    <row r="8792" spans="2:2" x14ac:dyDescent="0.15">
      <c r="B8792" s="24"/>
    </row>
    <row r="8793" spans="2:2" x14ac:dyDescent="0.15">
      <c r="B8793" s="24"/>
    </row>
    <row r="8794" spans="2:2" x14ac:dyDescent="0.15">
      <c r="B8794" s="24"/>
    </row>
    <row r="8795" spans="2:2" x14ac:dyDescent="0.15">
      <c r="B8795" s="24"/>
    </row>
    <row r="8796" spans="2:2" x14ac:dyDescent="0.15">
      <c r="B8796" s="24"/>
    </row>
    <row r="8797" spans="2:2" x14ac:dyDescent="0.15">
      <c r="B8797" s="24"/>
    </row>
    <row r="8798" spans="2:2" x14ac:dyDescent="0.15">
      <c r="B8798" s="24"/>
    </row>
    <row r="8799" spans="2:2" x14ac:dyDescent="0.15">
      <c r="B8799" s="24"/>
    </row>
    <row r="8800" spans="2:2" x14ac:dyDescent="0.15">
      <c r="B8800" s="24"/>
    </row>
    <row r="8801" spans="2:2" x14ac:dyDescent="0.15">
      <c r="B8801" s="24"/>
    </row>
    <row r="8802" spans="2:2" x14ac:dyDescent="0.15">
      <c r="B8802" s="24"/>
    </row>
    <row r="8803" spans="2:2" x14ac:dyDescent="0.15">
      <c r="B8803" s="24"/>
    </row>
    <row r="8804" spans="2:2" x14ac:dyDescent="0.15">
      <c r="B8804" s="24"/>
    </row>
    <row r="8805" spans="2:2" x14ac:dyDescent="0.15">
      <c r="B8805" s="24"/>
    </row>
    <row r="8806" spans="2:2" x14ac:dyDescent="0.15">
      <c r="B8806" s="24"/>
    </row>
    <row r="8807" spans="2:2" x14ac:dyDescent="0.15">
      <c r="B8807" s="24"/>
    </row>
    <row r="8808" spans="2:2" x14ac:dyDescent="0.15">
      <c r="B8808" s="24"/>
    </row>
    <row r="8809" spans="2:2" x14ac:dyDescent="0.15">
      <c r="B8809" s="24"/>
    </row>
    <row r="8810" spans="2:2" x14ac:dyDescent="0.15">
      <c r="B8810" s="24"/>
    </row>
    <row r="8811" spans="2:2" x14ac:dyDescent="0.15">
      <c r="B8811" s="24"/>
    </row>
    <row r="8812" spans="2:2" x14ac:dyDescent="0.15">
      <c r="B8812" s="24"/>
    </row>
    <row r="8813" spans="2:2" x14ac:dyDescent="0.15">
      <c r="B8813" s="24"/>
    </row>
    <row r="8814" spans="2:2" x14ac:dyDescent="0.15">
      <c r="B8814" s="24"/>
    </row>
    <row r="8815" spans="2:2" x14ac:dyDescent="0.15">
      <c r="B8815" s="24"/>
    </row>
    <row r="8816" spans="2:2" x14ac:dyDescent="0.15">
      <c r="B8816" s="24"/>
    </row>
    <row r="8817" spans="2:2" x14ac:dyDescent="0.15">
      <c r="B8817" s="24"/>
    </row>
    <row r="8818" spans="2:2" x14ac:dyDescent="0.15">
      <c r="B8818" s="24"/>
    </row>
    <row r="8819" spans="2:2" x14ac:dyDescent="0.15">
      <c r="B8819" s="24"/>
    </row>
    <row r="8820" spans="2:2" x14ac:dyDescent="0.15">
      <c r="B8820" s="24"/>
    </row>
    <row r="8821" spans="2:2" x14ac:dyDescent="0.15">
      <c r="B8821" s="24"/>
    </row>
    <row r="8822" spans="2:2" x14ac:dyDescent="0.15">
      <c r="B8822" s="24"/>
    </row>
    <row r="8823" spans="2:2" x14ac:dyDescent="0.15">
      <c r="B8823" s="24"/>
    </row>
    <row r="8824" spans="2:2" x14ac:dyDescent="0.15">
      <c r="B8824" s="24"/>
    </row>
    <row r="8825" spans="2:2" x14ac:dyDescent="0.15">
      <c r="B8825" s="24"/>
    </row>
    <row r="8826" spans="2:2" x14ac:dyDescent="0.15">
      <c r="B8826" s="24"/>
    </row>
    <row r="8827" spans="2:2" x14ac:dyDescent="0.15">
      <c r="B8827" s="24"/>
    </row>
    <row r="8828" spans="2:2" x14ac:dyDescent="0.15">
      <c r="B8828" s="24"/>
    </row>
    <row r="8829" spans="2:2" x14ac:dyDescent="0.15">
      <c r="B8829" s="24"/>
    </row>
    <row r="8830" spans="2:2" x14ac:dyDescent="0.15">
      <c r="B8830" s="24"/>
    </row>
    <row r="8831" spans="2:2" x14ac:dyDescent="0.15">
      <c r="B8831" s="24"/>
    </row>
    <row r="8832" spans="2:2" x14ac:dyDescent="0.15">
      <c r="B8832" s="24"/>
    </row>
    <row r="8833" spans="2:2" x14ac:dyDescent="0.15">
      <c r="B8833" s="24"/>
    </row>
    <row r="8834" spans="2:2" x14ac:dyDescent="0.15">
      <c r="B8834" s="24"/>
    </row>
    <row r="8835" spans="2:2" x14ac:dyDescent="0.15">
      <c r="B8835" s="24"/>
    </row>
    <row r="8836" spans="2:2" x14ac:dyDescent="0.15">
      <c r="B8836" s="24"/>
    </row>
    <row r="8837" spans="2:2" x14ac:dyDescent="0.15">
      <c r="B8837" s="24"/>
    </row>
    <row r="8838" spans="2:2" x14ac:dyDescent="0.15">
      <c r="B8838" s="24"/>
    </row>
    <row r="8839" spans="2:2" x14ac:dyDescent="0.15">
      <c r="B8839" s="24"/>
    </row>
    <row r="8840" spans="2:2" x14ac:dyDescent="0.15">
      <c r="B8840" s="24"/>
    </row>
    <row r="8841" spans="2:2" x14ac:dyDescent="0.15">
      <c r="B8841" s="24"/>
    </row>
    <row r="8842" spans="2:2" x14ac:dyDescent="0.15">
      <c r="B8842" s="24"/>
    </row>
    <row r="8843" spans="2:2" x14ac:dyDescent="0.15">
      <c r="B8843" s="24"/>
    </row>
    <row r="8844" spans="2:2" x14ac:dyDescent="0.15">
      <c r="B8844" s="24"/>
    </row>
    <row r="8845" spans="2:2" x14ac:dyDescent="0.15">
      <c r="B8845" s="24"/>
    </row>
    <row r="8846" spans="2:2" x14ac:dyDescent="0.15">
      <c r="B8846" s="24"/>
    </row>
    <row r="8847" spans="2:2" x14ac:dyDescent="0.15">
      <c r="B8847" s="24"/>
    </row>
    <row r="8848" spans="2:2" x14ac:dyDescent="0.15">
      <c r="B8848" s="24"/>
    </row>
    <row r="8849" spans="2:2" x14ac:dyDescent="0.15">
      <c r="B8849" s="24"/>
    </row>
    <row r="8850" spans="2:2" x14ac:dyDescent="0.15">
      <c r="B8850" s="24"/>
    </row>
    <row r="8851" spans="2:2" x14ac:dyDescent="0.15">
      <c r="B8851" s="24"/>
    </row>
    <row r="8852" spans="2:2" x14ac:dyDescent="0.15">
      <c r="B8852" s="24"/>
    </row>
    <row r="8853" spans="2:2" x14ac:dyDescent="0.15">
      <c r="B8853" s="24"/>
    </row>
    <row r="8854" spans="2:2" x14ac:dyDescent="0.15">
      <c r="B8854" s="24"/>
    </row>
    <row r="8855" spans="2:2" x14ac:dyDescent="0.15">
      <c r="B8855" s="24"/>
    </row>
    <row r="8856" spans="2:2" x14ac:dyDescent="0.15">
      <c r="B8856" s="24"/>
    </row>
    <row r="8857" spans="2:2" x14ac:dyDescent="0.15">
      <c r="B8857" s="24"/>
    </row>
    <row r="8858" spans="2:2" x14ac:dyDescent="0.15">
      <c r="B8858" s="24"/>
    </row>
    <row r="8859" spans="2:2" x14ac:dyDescent="0.15">
      <c r="B8859" s="24"/>
    </row>
    <row r="8860" spans="2:2" x14ac:dyDescent="0.15">
      <c r="B8860" s="24"/>
    </row>
    <row r="8861" spans="2:2" x14ac:dyDescent="0.15">
      <c r="B8861" s="24"/>
    </row>
    <row r="8862" spans="2:2" x14ac:dyDescent="0.15">
      <c r="B8862" s="24"/>
    </row>
    <row r="8863" spans="2:2" x14ac:dyDescent="0.15">
      <c r="B8863" s="24"/>
    </row>
    <row r="8864" spans="2:2" x14ac:dyDescent="0.15">
      <c r="B8864" s="24"/>
    </row>
    <row r="8865" spans="2:2" x14ac:dyDescent="0.15">
      <c r="B8865" s="24"/>
    </row>
    <row r="8866" spans="2:2" x14ac:dyDescent="0.15">
      <c r="B8866" s="24"/>
    </row>
    <row r="8867" spans="2:2" x14ac:dyDescent="0.15">
      <c r="B8867" s="24"/>
    </row>
    <row r="8868" spans="2:2" x14ac:dyDescent="0.15">
      <c r="B8868" s="24"/>
    </row>
    <row r="8869" spans="2:2" x14ac:dyDescent="0.15">
      <c r="B8869" s="24"/>
    </row>
    <row r="8870" spans="2:2" x14ac:dyDescent="0.15">
      <c r="B8870" s="24"/>
    </row>
    <row r="8871" spans="2:2" x14ac:dyDescent="0.15">
      <c r="B8871" s="24"/>
    </row>
    <row r="8872" spans="2:2" x14ac:dyDescent="0.15">
      <c r="B8872" s="24"/>
    </row>
    <row r="8873" spans="2:2" x14ac:dyDescent="0.15">
      <c r="B8873" s="24"/>
    </row>
    <row r="8874" spans="2:2" x14ac:dyDescent="0.15">
      <c r="B8874" s="24"/>
    </row>
    <row r="8875" spans="2:2" x14ac:dyDescent="0.15">
      <c r="B8875" s="24"/>
    </row>
    <row r="8876" spans="2:2" x14ac:dyDescent="0.15">
      <c r="B8876" s="24"/>
    </row>
    <row r="8877" spans="2:2" x14ac:dyDescent="0.15">
      <c r="B8877" s="24"/>
    </row>
    <row r="8878" spans="2:2" x14ac:dyDescent="0.15">
      <c r="B8878" s="24"/>
    </row>
    <row r="8879" spans="2:2" x14ac:dyDescent="0.15">
      <c r="B8879" s="24"/>
    </row>
    <row r="8880" spans="2:2" x14ac:dyDescent="0.15">
      <c r="B8880" s="24"/>
    </row>
    <row r="8881" spans="2:2" x14ac:dyDescent="0.15">
      <c r="B8881" s="24"/>
    </row>
    <row r="8882" spans="2:2" x14ac:dyDescent="0.15">
      <c r="B8882" s="24"/>
    </row>
    <row r="8883" spans="2:2" x14ac:dyDescent="0.15">
      <c r="B8883" s="24"/>
    </row>
    <row r="8884" spans="2:2" x14ac:dyDescent="0.15">
      <c r="B8884" s="24"/>
    </row>
    <row r="8885" spans="2:2" x14ac:dyDescent="0.15">
      <c r="B8885" s="24"/>
    </row>
    <row r="8886" spans="2:2" x14ac:dyDescent="0.15">
      <c r="B8886" s="24"/>
    </row>
    <row r="8887" spans="2:2" x14ac:dyDescent="0.15">
      <c r="B8887" s="24"/>
    </row>
    <row r="8888" spans="2:2" x14ac:dyDescent="0.15">
      <c r="B8888" s="24"/>
    </row>
    <row r="8889" spans="2:2" x14ac:dyDescent="0.15">
      <c r="B8889" s="24"/>
    </row>
    <row r="8890" spans="2:2" x14ac:dyDescent="0.15">
      <c r="B8890" s="24"/>
    </row>
    <row r="8891" spans="2:2" x14ac:dyDescent="0.15">
      <c r="B8891" s="24"/>
    </row>
    <row r="8892" spans="2:2" x14ac:dyDescent="0.15">
      <c r="B8892" s="24"/>
    </row>
    <row r="8893" spans="2:2" x14ac:dyDescent="0.15">
      <c r="B8893" s="24"/>
    </row>
    <row r="8894" spans="2:2" x14ac:dyDescent="0.15">
      <c r="B8894" s="24"/>
    </row>
    <row r="8895" spans="2:2" x14ac:dyDescent="0.15">
      <c r="B8895" s="24"/>
    </row>
    <row r="8896" spans="2:2" x14ac:dyDescent="0.15">
      <c r="B8896" s="24"/>
    </row>
    <row r="8897" spans="2:2" x14ac:dyDescent="0.15">
      <c r="B8897" s="24"/>
    </row>
    <row r="8898" spans="2:2" x14ac:dyDescent="0.15">
      <c r="B8898" s="24"/>
    </row>
    <row r="8899" spans="2:2" x14ac:dyDescent="0.15">
      <c r="B8899" s="24"/>
    </row>
    <row r="8900" spans="2:2" x14ac:dyDescent="0.15">
      <c r="B8900" s="24"/>
    </row>
    <row r="8901" spans="2:2" x14ac:dyDescent="0.15">
      <c r="B8901" s="24"/>
    </row>
    <row r="8902" spans="2:2" x14ac:dyDescent="0.15">
      <c r="B8902" s="24"/>
    </row>
    <row r="8903" spans="2:2" x14ac:dyDescent="0.15">
      <c r="B8903" s="24"/>
    </row>
    <row r="8904" spans="2:2" x14ac:dyDescent="0.15">
      <c r="B8904" s="24"/>
    </row>
    <row r="8905" spans="2:2" x14ac:dyDescent="0.15">
      <c r="B8905" s="24"/>
    </row>
    <row r="8906" spans="2:2" x14ac:dyDescent="0.15">
      <c r="B8906" s="24"/>
    </row>
    <row r="8907" spans="2:2" x14ac:dyDescent="0.15">
      <c r="B8907" s="24"/>
    </row>
    <row r="8908" spans="2:2" x14ac:dyDescent="0.15">
      <c r="B8908" s="24"/>
    </row>
    <row r="8909" spans="2:2" x14ac:dyDescent="0.15">
      <c r="B8909" s="24"/>
    </row>
    <row r="8910" spans="2:2" x14ac:dyDescent="0.15">
      <c r="B8910" s="24"/>
    </row>
    <row r="8911" spans="2:2" x14ac:dyDescent="0.15">
      <c r="B8911" s="24"/>
    </row>
    <row r="8912" spans="2:2" x14ac:dyDescent="0.15">
      <c r="B8912" s="24"/>
    </row>
    <row r="8913" spans="2:2" x14ac:dyDescent="0.15">
      <c r="B8913" s="24"/>
    </row>
    <row r="8914" spans="2:2" x14ac:dyDescent="0.15">
      <c r="B8914" s="24"/>
    </row>
    <row r="8915" spans="2:2" x14ac:dyDescent="0.15">
      <c r="B8915" s="24"/>
    </row>
    <row r="8916" spans="2:2" x14ac:dyDescent="0.15">
      <c r="B8916" s="24"/>
    </row>
    <row r="8917" spans="2:2" x14ac:dyDescent="0.15">
      <c r="B8917" s="24"/>
    </row>
    <row r="8918" spans="2:2" x14ac:dyDescent="0.15">
      <c r="B8918" s="24"/>
    </row>
    <row r="8919" spans="2:2" x14ac:dyDescent="0.15">
      <c r="B8919" s="24"/>
    </row>
    <row r="8920" spans="2:2" x14ac:dyDescent="0.15">
      <c r="B8920" s="24"/>
    </row>
    <row r="8921" spans="2:2" x14ac:dyDescent="0.15">
      <c r="B8921" s="24"/>
    </row>
    <row r="8922" spans="2:2" x14ac:dyDescent="0.15">
      <c r="B8922" s="24"/>
    </row>
    <row r="8923" spans="2:2" x14ac:dyDescent="0.15">
      <c r="B8923" s="24"/>
    </row>
    <row r="8924" spans="2:2" x14ac:dyDescent="0.15">
      <c r="B8924" s="24"/>
    </row>
    <row r="8925" spans="2:2" x14ac:dyDescent="0.15">
      <c r="B8925" s="24"/>
    </row>
    <row r="8926" spans="2:2" x14ac:dyDescent="0.15">
      <c r="B8926" s="24"/>
    </row>
    <row r="8927" spans="2:2" x14ac:dyDescent="0.15">
      <c r="B8927" s="24"/>
    </row>
    <row r="8928" spans="2:2" x14ac:dyDescent="0.15">
      <c r="B8928" s="24"/>
    </row>
    <row r="8929" spans="2:2" x14ac:dyDescent="0.15">
      <c r="B8929" s="24"/>
    </row>
    <row r="8930" spans="2:2" x14ac:dyDescent="0.15">
      <c r="B8930" s="24"/>
    </row>
    <row r="8931" spans="2:2" x14ac:dyDescent="0.15">
      <c r="B8931" s="24"/>
    </row>
    <row r="8932" spans="2:2" x14ac:dyDescent="0.15">
      <c r="B8932" s="24"/>
    </row>
    <row r="8933" spans="2:2" x14ac:dyDescent="0.15">
      <c r="B8933" s="24"/>
    </row>
    <row r="8934" spans="2:2" x14ac:dyDescent="0.15">
      <c r="B8934" s="24"/>
    </row>
    <row r="8935" spans="2:2" x14ac:dyDescent="0.15">
      <c r="B8935" s="24"/>
    </row>
    <row r="8936" spans="2:2" x14ac:dyDescent="0.15">
      <c r="B8936" s="24"/>
    </row>
    <row r="8937" spans="2:2" x14ac:dyDescent="0.15">
      <c r="B8937" s="24"/>
    </row>
    <row r="8938" spans="2:2" x14ac:dyDescent="0.15">
      <c r="B8938" s="24"/>
    </row>
    <row r="8939" spans="2:2" x14ac:dyDescent="0.15">
      <c r="B8939" s="24"/>
    </row>
    <row r="8940" spans="2:2" x14ac:dyDescent="0.15">
      <c r="B8940" s="24"/>
    </row>
    <row r="8941" spans="2:2" x14ac:dyDescent="0.15">
      <c r="B8941" s="24"/>
    </row>
    <row r="8942" spans="2:2" x14ac:dyDescent="0.15">
      <c r="B8942" s="24"/>
    </row>
    <row r="8943" spans="2:2" x14ac:dyDescent="0.15">
      <c r="B8943" s="24"/>
    </row>
    <row r="8944" spans="2:2" x14ac:dyDescent="0.15">
      <c r="B8944" s="24"/>
    </row>
    <row r="8945" spans="2:2" x14ac:dyDescent="0.15">
      <c r="B8945" s="24"/>
    </row>
    <row r="8946" spans="2:2" x14ac:dyDescent="0.15">
      <c r="B8946" s="24"/>
    </row>
    <row r="8947" spans="2:2" x14ac:dyDescent="0.15">
      <c r="B8947" s="24"/>
    </row>
    <row r="8948" spans="2:2" x14ac:dyDescent="0.15">
      <c r="B8948" s="24"/>
    </row>
    <row r="8949" spans="2:2" x14ac:dyDescent="0.15">
      <c r="B8949" s="24"/>
    </row>
    <row r="8950" spans="2:2" x14ac:dyDescent="0.15">
      <c r="B8950" s="24"/>
    </row>
    <row r="8951" spans="2:2" x14ac:dyDescent="0.15">
      <c r="B8951" s="24"/>
    </row>
    <row r="8952" spans="2:2" x14ac:dyDescent="0.15">
      <c r="B8952" s="24"/>
    </row>
    <row r="8953" spans="2:2" x14ac:dyDescent="0.15">
      <c r="B8953" s="24"/>
    </row>
    <row r="8954" spans="2:2" x14ac:dyDescent="0.15">
      <c r="B8954" s="24"/>
    </row>
    <row r="8955" spans="2:2" x14ac:dyDescent="0.15">
      <c r="B8955" s="24"/>
    </row>
    <row r="8956" spans="2:2" x14ac:dyDescent="0.15">
      <c r="B8956" s="24"/>
    </row>
    <row r="8957" spans="2:2" x14ac:dyDescent="0.15">
      <c r="B8957" s="24"/>
    </row>
    <row r="8958" spans="2:2" x14ac:dyDescent="0.15">
      <c r="B8958" s="24"/>
    </row>
    <row r="8959" spans="2:2" x14ac:dyDescent="0.15">
      <c r="B8959" s="24"/>
    </row>
    <row r="8960" spans="2:2" x14ac:dyDescent="0.15">
      <c r="B8960" s="24"/>
    </row>
    <row r="8961" spans="2:2" x14ac:dyDescent="0.15">
      <c r="B8961" s="24"/>
    </row>
    <row r="8962" spans="2:2" x14ac:dyDescent="0.15">
      <c r="B8962" s="24"/>
    </row>
    <row r="8963" spans="2:2" x14ac:dyDescent="0.15">
      <c r="B8963" s="24"/>
    </row>
    <row r="8964" spans="2:2" x14ac:dyDescent="0.15">
      <c r="B8964" s="24"/>
    </row>
    <row r="8965" spans="2:2" x14ac:dyDescent="0.15">
      <c r="B8965" s="24"/>
    </row>
    <row r="8966" spans="2:2" x14ac:dyDescent="0.15">
      <c r="B8966" s="24"/>
    </row>
    <row r="8967" spans="2:2" x14ac:dyDescent="0.15">
      <c r="B8967" s="24"/>
    </row>
    <row r="8968" spans="2:2" x14ac:dyDescent="0.15">
      <c r="B8968" s="24"/>
    </row>
    <row r="8969" spans="2:2" x14ac:dyDescent="0.15">
      <c r="B8969" s="24"/>
    </row>
    <row r="8970" spans="2:2" x14ac:dyDescent="0.15">
      <c r="B8970" s="24"/>
    </row>
    <row r="8971" spans="2:2" x14ac:dyDescent="0.15">
      <c r="B8971" s="24"/>
    </row>
    <row r="8972" spans="2:2" x14ac:dyDescent="0.15">
      <c r="B8972" s="24"/>
    </row>
    <row r="8973" spans="2:2" x14ac:dyDescent="0.15">
      <c r="B8973" s="24"/>
    </row>
    <row r="8974" spans="2:2" x14ac:dyDescent="0.15">
      <c r="B8974" s="24"/>
    </row>
    <row r="8975" spans="2:2" x14ac:dyDescent="0.15">
      <c r="B8975" s="24"/>
    </row>
    <row r="8976" spans="2:2" x14ac:dyDescent="0.15">
      <c r="B8976" s="24"/>
    </row>
    <row r="8977" spans="2:2" x14ac:dyDescent="0.15">
      <c r="B8977" s="24"/>
    </row>
    <row r="8978" spans="2:2" x14ac:dyDescent="0.15">
      <c r="B8978" s="24"/>
    </row>
    <row r="8979" spans="2:2" x14ac:dyDescent="0.15">
      <c r="B8979" s="24"/>
    </row>
    <row r="8980" spans="2:2" x14ac:dyDescent="0.15">
      <c r="B8980" s="24"/>
    </row>
    <row r="8981" spans="2:2" x14ac:dyDescent="0.15">
      <c r="B8981" s="24"/>
    </row>
    <row r="8982" spans="2:2" x14ac:dyDescent="0.15">
      <c r="B8982" s="24"/>
    </row>
    <row r="8983" spans="2:2" x14ac:dyDescent="0.15">
      <c r="B8983" s="24"/>
    </row>
    <row r="8984" spans="2:2" x14ac:dyDescent="0.15">
      <c r="B8984" s="24"/>
    </row>
    <row r="8985" spans="2:2" x14ac:dyDescent="0.15">
      <c r="B8985" s="24"/>
    </row>
    <row r="8986" spans="2:2" x14ac:dyDescent="0.15">
      <c r="B8986" s="24"/>
    </row>
    <row r="8987" spans="2:2" x14ac:dyDescent="0.15">
      <c r="B8987" s="24"/>
    </row>
    <row r="8988" spans="2:2" x14ac:dyDescent="0.15">
      <c r="B8988" s="24"/>
    </row>
    <row r="8989" spans="2:2" x14ac:dyDescent="0.15">
      <c r="B8989" s="24"/>
    </row>
    <row r="8990" spans="2:2" x14ac:dyDescent="0.15">
      <c r="B8990" s="24"/>
    </row>
    <row r="8991" spans="2:2" x14ac:dyDescent="0.15">
      <c r="B8991" s="24"/>
    </row>
    <row r="8992" spans="2:2" x14ac:dyDescent="0.15">
      <c r="B8992" s="24"/>
    </row>
    <row r="8993" spans="2:2" x14ac:dyDescent="0.15">
      <c r="B8993" s="24"/>
    </row>
    <row r="8994" spans="2:2" x14ac:dyDescent="0.15">
      <c r="B8994" s="24"/>
    </row>
    <row r="8995" spans="2:2" x14ac:dyDescent="0.15">
      <c r="B8995" s="24"/>
    </row>
    <row r="8996" spans="2:2" x14ac:dyDescent="0.15">
      <c r="B8996" s="24"/>
    </row>
    <row r="8997" spans="2:2" x14ac:dyDescent="0.15">
      <c r="B8997" s="24"/>
    </row>
    <row r="8998" spans="2:2" x14ac:dyDescent="0.15">
      <c r="B8998" s="24"/>
    </row>
    <row r="8999" spans="2:2" x14ac:dyDescent="0.15">
      <c r="B8999" s="24"/>
    </row>
    <row r="9000" spans="2:2" x14ac:dyDescent="0.15">
      <c r="B9000" s="24"/>
    </row>
    <row r="9001" spans="2:2" x14ac:dyDescent="0.15">
      <c r="B9001" s="24"/>
    </row>
    <row r="9002" spans="2:2" x14ac:dyDescent="0.15">
      <c r="B9002" s="24"/>
    </row>
    <row r="9003" spans="2:2" x14ac:dyDescent="0.15">
      <c r="B9003" s="24"/>
    </row>
    <row r="9004" spans="2:2" x14ac:dyDescent="0.15">
      <c r="B9004" s="24"/>
    </row>
    <row r="9005" spans="2:2" x14ac:dyDescent="0.15">
      <c r="B9005" s="24"/>
    </row>
    <row r="9006" spans="2:2" x14ac:dyDescent="0.15">
      <c r="B9006" s="24"/>
    </row>
    <row r="9007" spans="2:2" x14ac:dyDescent="0.15">
      <c r="B9007" s="24"/>
    </row>
    <row r="9008" spans="2:2" x14ac:dyDescent="0.15">
      <c r="B9008" s="24"/>
    </row>
    <row r="9009" spans="2:2" x14ac:dyDescent="0.15">
      <c r="B9009" s="24"/>
    </row>
    <row r="9010" spans="2:2" x14ac:dyDescent="0.15">
      <c r="B9010" s="24"/>
    </row>
    <row r="9011" spans="2:2" x14ac:dyDescent="0.15">
      <c r="B9011" s="24"/>
    </row>
    <row r="9012" spans="2:2" x14ac:dyDescent="0.15">
      <c r="B9012" s="24"/>
    </row>
    <row r="9013" spans="2:2" x14ac:dyDescent="0.15">
      <c r="B9013" s="24"/>
    </row>
    <row r="9014" spans="2:2" x14ac:dyDescent="0.15">
      <c r="B9014" s="24"/>
    </row>
    <row r="9015" spans="2:2" x14ac:dyDescent="0.15">
      <c r="B9015" s="24"/>
    </row>
    <row r="9016" spans="2:2" x14ac:dyDescent="0.15">
      <c r="B9016" s="24"/>
    </row>
    <row r="9017" spans="2:2" x14ac:dyDescent="0.15">
      <c r="B9017" s="24"/>
    </row>
    <row r="9018" spans="2:2" x14ac:dyDescent="0.15">
      <c r="B9018" s="24"/>
    </row>
    <row r="9019" spans="2:2" x14ac:dyDescent="0.15">
      <c r="B9019" s="24"/>
    </row>
    <row r="9020" spans="2:2" x14ac:dyDescent="0.15">
      <c r="B9020" s="24"/>
    </row>
    <row r="9021" spans="2:2" x14ac:dyDescent="0.15">
      <c r="B9021" s="24"/>
    </row>
    <row r="9022" spans="2:2" x14ac:dyDescent="0.15">
      <c r="B9022" s="24"/>
    </row>
    <row r="9023" spans="2:2" x14ac:dyDescent="0.15">
      <c r="B9023" s="24"/>
    </row>
    <row r="9024" spans="2:2" x14ac:dyDescent="0.15">
      <c r="B9024" s="24"/>
    </row>
    <row r="9025" spans="2:2" x14ac:dyDescent="0.15">
      <c r="B9025" s="24"/>
    </row>
    <row r="9026" spans="2:2" x14ac:dyDescent="0.15">
      <c r="B9026" s="24"/>
    </row>
    <row r="9027" spans="2:2" x14ac:dyDescent="0.15">
      <c r="B9027" s="24"/>
    </row>
    <row r="9028" spans="2:2" x14ac:dyDescent="0.15">
      <c r="B9028" s="24"/>
    </row>
    <row r="9029" spans="2:2" x14ac:dyDescent="0.15">
      <c r="B9029" s="24"/>
    </row>
    <row r="9030" spans="2:2" x14ac:dyDescent="0.15">
      <c r="B9030" s="24"/>
    </row>
    <row r="9031" spans="2:2" x14ac:dyDescent="0.15">
      <c r="B9031" s="24"/>
    </row>
    <row r="9032" spans="2:2" x14ac:dyDescent="0.15">
      <c r="B9032" s="24"/>
    </row>
    <row r="9033" spans="2:2" x14ac:dyDescent="0.15">
      <c r="B9033" s="24"/>
    </row>
    <row r="9034" spans="2:2" x14ac:dyDescent="0.15">
      <c r="B9034" s="24"/>
    </row>
    <row r="9035" spans="2:2" x14ac:dyDescent="0.15">
      <c r="B9035" s="24"/>
    </row>
    <row r="9036" spans="2:2" x14ac:dyDescent="0.15">
      <c r="B9036" s="24"/>
    </row>
    <row r="9037" spans="2:2" x14ac:dyDescent="0.15">
      <c r="B9037" s="24"/>
    </row>
    <row r="9038" spans="2:2" x14ac:dyDescent="0.15">
      <c r="B9038" s="24"/>
    </row>
    <row r="9039" spans="2:2" x14ac:dyDescent="0.15">
      <c r="B9039" s="24"/>
    </row>
    <row r="9040" spans="2:2" x14ac:dyDescent="0.15">
      <c r="B9040" s="24"/>
    </row>
    <row r="9041" spans="2:2" x14ac:dyDescent="0.15">
      <c r="B9041" s="24"/>
    </row>
    <row r="9042" spans="2:2" x14ac:dyDescent="0.15">
      <c r="B9042" s="24"/>
    </row>
    <row r="9043" spans="2:2" x14ac:dyDescent="0.15">
      <c r="B9043" s="24"/>
    </row>
    <row r="9044" spans="2:2" x14ac:dyDescent="0.15">
      <c r="B9044" s="24"/>
    </row>
    <row r="9045" spans="2:2" x14ac:dyDescent="0.15">
      <c r="B9045" s="24"/>
    </row>
    <row r="9046" spans="2:2" x14ac:dyDescent="0.15">
      <c r="B9046" s="24"/>
    </row>
    <row r="9047" spans="2:2" x14ac:dyDescent="0.15">
      <c r="B9047" s="24"/>
    </row>
    <row r="9048" spans="2:2" x14ac:dyDescent="0.15">
      <c r="B9048" s="24"/>
    </row>
    <row r="9049" spans="2:2" x14ac:dyDescent="0.15">
      <c r="B9049" s="24"/>
    </row>
    <row r="9050" spans="2:2" x14ac:dyDescent="0.15">
      <c r="B9050" s="24"/>
    </row>
    <row r="9051" spans="2:2" x14ac:dyDescent="0.15">
      <c r="B9051" s="24"/>
    </row>
    <row r="9052" spans="2:2" x14ac:dyDescent="0.15">
      <c r="B9052" s="24"/>
    </row>
    <row r="9053" spans="2:2" x14ac:dyDescent="0.15">
      <c r="B9053" s="24"/>
    </row>
    <row r="9054" spans="2:2" x14ac:dyDescent="0.15">
      <c r="B9054" s="24"/>
    </row>
    <row r="9055" spans="2:2" x14ac:dyDescent="0.15">
      <c r="B9055" s="24"/>
    </row>
    <row r="9056" spans="2:2" x14ac:dyDescent="0.15">
      <c r="B9056" s="24"/>
    </row>
    <row r="9057" spans="2:2" x14ac:dyDescent="0.15">
      <c r="B9057" s="24"/>
    </row>
    <row r="9058" spans="2:2" x14ac:dyDescent="0.15">
      <c r="B9058" s="24"/>
    </row>
    <row r="9059" spans="2:2" x14ac:dyDescent="0.15">
      <c r="B9059" s="24"/>
    </row>
    <row r="9060" spans="2:2" x14ac:dyDescent="0.15">
      <c r="B9060" s="24"/>
    </row>
    <row r="9061" spans="2:2" x14ac:dyDescent="0.15">
      <c r="B9061" s="24"/>
    </row>
    <row r="9062" spans="2:2" x14ac:dyDescent="0.15">
      <c r="B9062" s="24"/>
    </row>
    <row r="9063" spans="2:2" x14ac:dyDescent="0.15">
      <c r="B9063" s="24"/>
    </row>
    <row r="9064" spans="2:2" x14ac:dyDescent="0.15">
      <c r="B9064" s="24"/>
    </row>
    <row r="9065" spans="2:2" x14ac:dyDescent="0.15">
      <c r="B9065" s="24"/>
    </row>
    <row r="9066" spans="2:2" x14ac:dyDescent="0.15">
      <c r="B9066" s="24"/>
    </row>
    <row r="9067" spans="2:2" x14ac:dyDescent="0.15">
      <c r="B9067" s="24"/>
    </row>
    <row r="9068" spans="2:2" x14ac:dyDescent="0.15">
      <c r="B9068" s="24"/>
    </row>
    <row r="9069" spans="2:2" x14ac:dyDescent="0.15">
      <c r="B9069" s="24"/>
    </row>
    <row r="9070" spans="2:2" x14ac:dyDescent="0.15">
      <c r="B9070" s="24"/>
    </row>
    <row r="9071" spans="2:2" x14ac:dyDescent="0.15">
      <c r="B9071" s="24"/>
    </row>
    <row r="9072" spans="2:2" x14ac:dyDescent="0.15">
      <c r="B9072" s="24"/>
    </row>
    <row r="9073" spans="2:2" x14ac:dyDescent="0.15">
      <c r="B9073" s="24"/>
    </row>
    <row r="9074" spans="2:2" x14ac:dyDescent="0.15">
      <c r="B9074" s="24"/>
    </row>
    <row r="9075" spans="2:2" x14ac:dyDescent="0.15">
      <c r="B9075" s="24"/>
    </row>
    <row r="9076" spans="2:2" x14ac:dyDescent="0.15">
      <c r="B9076" s="24"/>
    </row>
    <row r="9077" spans="2:2" x14ac:dyDescent="0.15">
      <c r="B9077" s="24"/>
    </row>
    <row r="9078" spans="2:2" x14ac:dyDescent="0.15">
      <c r="B9078" s="24"/>
    </row>
    <row r="9079" spans="2:2" x14ac:dyDescent="0.15">
      <c r="B9079" s="24"/>
    </row>
    <row r="9080" spans="2:2" x14ac:dyDescent="0.15">
      <c r="B9080" s="24"/>
    </row>
    <row r="9081" spans="2:2" x14ac:dyDescent="0.15">
      <c r="B9081" s="24"/>
    </row>
    <row r="9082" spans="2:2" x14ac:dyDescent="0.15">
      <c r="B9082" s="24"/>
    </row>
    <row r="9083" spans="2:2" x14ac:dyDescent="0.15">
      <c r="B9083" s="24"/>
    </row>
    <row r="9084" spans="2:2" x14ac:dyDescent="0.15">
      <c r="B9084" s="24"/>
    </row>
    <row r="9085" spans="2:2" x14ac:dyDescent="0.15">
      <c r="B9085" s="24"/>
    </row>
    <row r="9086" spans="2:2" x14ac:dyDescent="0.15">
      <c r="B9086" s="24"/>
    </row>
    <row r="9087" spans="2:2" x14ac:dyDescent="0.15">
      <c r="B9087" s="24"/>
    </row>
    <row r="9088" spans="2:2" x14ac:dyDescent="0.15">
      <c r="B9088" s="24"/>
    </row>
    <row r="9089" spans="2:2" x14ac:dyDescent="0.15">
      <c r="B9089" s="24"/>
    </row>
    <row r="9090" spans="2:2" x14ac:dyDescent="0.15">
      <c r="B9090" s="24"/>
    </row>
    <row r="9091" spans="2:2" x14ac:dyDescent="0.15">
      <c r="B9091" s="24"/>
    </row>
    <row r="9092" spans="2:2" x14ac:dyDescent="0.15">
      <c r="B9092" s="24"/>
    </row>
    <row r="9093" spans="2:2" x14ac:dyDescent="0.15">
      <c r="B9093" s="24"/>
    </row>
    <row r="9094" spans="2:2" x14ac:dyDescent="0.15">
      <c r="B9094" s="24"/>
    </row>
    <row r="9095" spans="2:2" x14ac:dyDescent="0.15">
      <c r="B9095" s="24"/>
    </row>
    <row r="9096" spans="2:2" x14ac:dyDescent="0.15">
      <c r="B9096" s="24"/>
    </row>
    <row r="9097" spans="2:2" x14ac:dyDescent="0.15">
      <c r="B9097" s="24"/>
    </row>
    <row r="9098" spans="2:2" x14ac:dyDescent="0.15">
      <c r="B9098" s="24"/>
    </row>
    <row r="9099" spans="2:2" x14ac:dyDescent="0.15">
      <c r="B9099" s="24"/>
    </row>
    <row r="9100" spans="2:2" x14ac:dyDescent="0.15">
      <c r="B9100" s="24"/>
    </row>
    <row r="9101" spans="2:2" x14ac:dyDescent="0.15">
      <c r="B9101" s="24"/>
    </row>
    <row r="9102" spans="2:2" x14ac:dyDescent="0.15">
      <c r="B9102" s="24"/>
    </row>
    <row r="9103" spans="2:2" x14ac:dyDescent="0.15">
      <c r="B9103" s="24"/>
    </row>
    <row r="9104" spans="2:2" x14ac:dyDescent="0.15">
      <c r="B9104" s="24"/>
    </row>
    <row r="9105" spans="2:2" x14ac:dyDescent="0.15">
      <c r="B9105" s="24"/>
    </row>
    <row r="9106" spans="2:2" x14ac:dyDescent="0.15">
      <c r="B9106" s="24"/>
    </row>
    <row r="9107" spans="2:2" x14ac:dyDescent="0.15">
      <c r="B9107" s="24"/>
    </row>
    <row r="9108" spans="2:2" x14ac:dyDescent="0.15">
      <c r="B9108" s="24"/>
    </row>
    <row r="9109" spans="2:2" x14ac:dyDescent="0.15">
      <c r="B9109" s="24"/>
    </row>
    <row r="9110" spans="2:2" x14ac:dyDescent="0.15">
      <c r="B9110" s="24"/>
    </row>
    <row r="9111" spans="2:2" x14ac:dyDescent="0.15">
      <c r="B9111" s="24"/>
    </row>
    <row r="9112" spans="2:2" x14ac:dyDescent="0.15">
      <c r="B9112" s="24"/>
    </row>
    <row r="9113" spans="2:2" x14ac:dyDescent="0.15">
      <c r="B9113" s="24"/>
    </row>
    <row r="9114" spans="2:2" x14ac:dyDescent="0.15">
      <c r="B9114" s="24"/>
    </row>
    <row r="9115" spans="2:2" x14ac:dyDescent="0.15">
      <c r="B9115" s="24"/>
    </row>
    <row r="9116" spans="2:2" x14ac:dyDescent="0.15">
      <c r="B9116" s="24"/>
    </row>
    <row r="9117" spans="2:2" x14ac:dyDescent="0.15">
      <c r="B9117" s="24"/>
    </row>
    <row r="9118" spans="2:2" x14ac:dyDescent="0.15">
      <c r="B9118" s="24"/>
    </row>
    <row r="9119" spans="2:2" x14ac:dyDescent="0.15">
      <c r="B9119" s="24"/>
    </row>
    <row r="9120" spans="2:2" x14ac:dyDescent="0.15">
      <c r="B9120" s="24"/>
    </row>
    <row r="9121" spans="2:2" x14ac:dyDescent="0.15">
      <c r="B9121" s="24"/>
    </row>
    <row r="9122" spans="2:2" x14ac:dyDescent="0.15">
      <c r="B9122" s="24"/>
    </row>
    <row r="9123" spans="2:2" x14ac:dyDescent="0.15">
      <c r="B9123" s="24"/>
    </row>
    <row r="9124" spans="2:2" x14ac:dyDescent="0.15">
      <c r="B9124" s="24"/>
    </row>
    <row r="9125" spans="2:2" x14ac:dyDescent="0.15">
      <c r="B9125" s="24"/>
    </row>
    <row r="9126" spans="2:2" x14ac:dyDescent="0.15">
      <c r="B9126" s="24"/>
    </row>
    <row r="9127" spans="2:2" x14ac:dyDescent="0.15">
      <c r="B9127" s="24"/>
    </row>
    <row r="9128" spans="2:2" x14ac:dyDescent="0.15">
      <c r="B9128" s="24"/>
    </row>
    <row r="9129" spans="2:2" x14ac:dyDescent="0.15">
      <c r="B9129" s="24"/>
    </row>
    <row r="9130" spans="2:2" x14ac:dyDescent="0.15">
      <c r="B9130" s="24"/>
    </row>
    <row r="9131" spans="2:2" x14ac:dyDescent="0.15">
      <c r="B9131" s="24"/>
    </row>
    <row r="9132" spans="2:2" x14ac:dyDescent="0.15">
      <c r="B9132" s="24"/>
    </row>
    <row r="9133" spans="2:2" x14ac:dyDescent="0.15">
      <c r="B9133" s="24"/>
    </row>
    <row r="9134" spans="2:2" x14ac:dyDescent="0.15">
      <c r="B9134" s="24"/>
    </row>
    <row r="9135" spans="2:2" x14ac:dyDescent="0.15">
      <c r="B9135" s="24"/>
    </row>
    <row r="9136" spans="2:2" x14ac:dyDescent="0.15">
      <c r="B9136" s="24"/>
    </row>
    <row r="9137" spans="2:2" x14ac:dyDescent="0.15">
      <c r="B9137" s="24"/>
    </row>
    <row r="9138" spans="2:2" x14ac:dyDescent="0.15">
      <c r="B9138" s="24"/>
    </row>
    <row r="9139" spans="2:2" x14ac:dyDescent="0.15">
      <c r="B9139" s="24"/>
    </row>
    <row r="9140" spans="2:2" x14ac:dyDescent="0.15">
      <c r="B9140" s="24"/>
    </row>
    <row r="9141" spans="2:2" x14ac:dyDescent="0.15">
      <c r="B9141" s="24"/>
    </row>
    <row r="9142" spans="2:2" x14ac:dyDescent="0.15">
      <c r="B9142" s="24"/>
    </row>
    <row r="9143" spans="2:2" x14ac:dyDescent="0.15">
      <c r="B9143" s="24"/>
    </row>
    <row r="9144" spans="2:2" x14ac:dyDescent="0.15">
      <c r="B9144" s="24"/>
    </row>
    <row r="9145" spans="2:2" x14ac:dyDescent="0.15">
      <c r="B9145" s="24"/>
    </row>
    <row r="9146" spans="2:2" x14ac:dyDescent="0.15">
      <c r="B9146" s="24"/>
    </row>
    <row r="9147" spans="2:2" x14ac:dyDescent="0.15">
      <c r="B9147" s="24"/>
    </row>
    <row r="9148" spans="2:2" x14ac:dyDescent="0.15">
      <c r="B9148" s="24"/>
    </row>
    <row r="9149" spans="2:2" x14ac:dyDescent="0.15">
      <c r="B9149" s="24"/>
    </row>
    <row r="9150" spans="2:2" x14ac:dyDescent="0.15">
      <c r="B9150" s="24"/>
    </row>
    <row r="9151" spans="2:2" x14ac:dyDescent="0.15">
      <c r="B9151" s="24"/>
    </row>
    <row r="9152" spans="2:2" x14ac:dyDescent="0.15">
      <c r="B9152" s="24"/>
    </row>
    <row r="9153" spans="2:2" x14ac:dyDescent="0.15">
      <c r="B9153" s="24"/>
    </row>
    <row r="9154" spans="2:2" x14ac:dyDescent="0.15">
      <c r="B9154" s="24"/>
    </row>
    <row r="9155" spans="2:2" x14ac:dyDescent="0.15">
      <c r="B9155" s="24"/>
    </row>
    <row r="9156" spans="2:2" x14ac:dyDescent="0.15">
      <c r="B9156" s="24"/>
    </row>
    <row r="9157" spans="2:2" x14ac:dyDescent="0.15">
      <c r="B9157" s="24"/>
    </row>
    <row r="9158" spans="2:2" x14ac:dyDescent="0.15">
      <c r="B9158" s="24"/>
    </row>
    <row r="9159" spans="2:2" x14ac:dyDescent="0.15">
      <c r="B9159" s="24"/>
    </row>
    <row r="9160" spans="2:2" x14ac:dyDescent="0.15">
      <c r="B9160" s="24"/>
    </row>
    <row r="9161" spans="2:2" x14ac:dyDescent="0.15">
      <c r="B9161" s="24"/>
    </row>
    <row r="9162" spans="2:2" x14ac:dyDescent="0.15">
      <c r="B9162" s="24"/>
    </row>
    <row r="9163" spans="2:2" x14ac:dyDescent="0.15">
      <c r="B9163" s="24"/>
    </row>
    <row r="9164" spans="2:2" x14ac:dyDescent="0.15">
      <c r="B9164" s="24"/>
    </row>
    <row r="9165" spans="2:2" x14ac:dyDescent="0.15">
      <c r="B9165" s="24"/>
    </row>
    <row r="9166" spans="2:2" x14ac:dyDescent="0.15">
      <c r="B9166" s="24"/>
    </row>
    <row r="9167" spans="2:2" x14ac:dyDescent="0.15">
      <c r="B9167" s="24"/>
    </row>
    <row r="9168" spans="2:2" x14ac:dyDescent="0.15">
      <c r="B9168" s="24"/>
    </row>
    <row r="9169" spans="2:2" x14ac:dyDescent="0.15">
      <c r="B9169" s="24"/>
    </row>
    <row r="9170" spans="2:2" x14ac:dyDescent="0.15">
      <c r="B9170" s="24"/>
    </row>
    <row r="9171" spans="2:2" x14ac:dyDescent="0.15">
      <c r="B9171" s="24"/>
    </row>
    <row r="9172" spans="2:2" x14ac:dyDescent="0.15">
      <c r="B9172" s="24"/>
    </row>
    <row r="9173" spans="2:2" x14ac:dyDescent="0.15">
      <c r="B9173" s="24"/>
    </row>
    <row r="9174" spans="2:2" x14ac:dyDescent="0.15">
      <c r="B9174" s="24"/>
    </row>
    <row r="9175" spans="2:2" x14ac:dyDescent="0.15">
      <c r="B9175" s="24"/>
    </row>
    <row r="9176" spans="2:2" x14ac:dyDescent="0.15">
      <c r="B9176" s="24"/>
    </row>
    <row r="9177" spans="2:2" x14ac:dyDescent="0.15">
      <c r="B9177" s="24"/>
    </row>
    <row r="9178" spans="2:2" x14ac:dyDescent="0.15">
      <c r="B9178" s="24"/>
    </row>
    <row r="9179" spans="2:2" x14ac:dyDescent="0.15">
      <c r="B9179" s="24"/>
    </row>
    <row r="9180" spans="2:2" x14ac:dyDescent="0.15">
      <c r="B9180" s="24"/>
    </row>
    <row r="9181" spans="2:2" x14ac:dyDescent="0.15">
      <c r="B9181" s="24"/>
    </row>
    <row r="9182" spans="2:2" x14ac:dyDescent="0.15">
      <c r="B9182" s="24"/>
    </row>
    <row r="9183" spans="2:2" x14ac:dyDescent="0.15">
      <c r="B9183" s="24"/>
    </row>
    <row r="9184" spans="2:2" x14ac:dyDescent="0.15">
      <c r="B9184" s="24"/>
    </row>
    <row r="9185" spans="2:2" x14ac:dyDescent="0.15">
      <c r="B9185" s="24"/>
    </row>
    <row r="9186" spans="2:2" x14ac:dyDescent="0.15">
      <c r="B9186" s="24"/>
    </row>
    <row r="9187" spans="2:2" x14ac:dyDescent="0.15">
      <c r="B9187" s="24"/>
    </row>
    <row r="9188" spans="2:2" x14ac:dyDescent="0.15">
      <c r="B9188" s="24"/>
    </row>
    <row r="9189" spans="2:2" x14ac:dyDescent="0.15">
      <c r="B9189" s="24"/>
    </row>
    <row r="9190" spans="2:2" x14ac:dyDescent="0.15">
      <c r="B9190" s="24"/>
    </row>
    <row r="9191" spans="2:2" x14ac:dyDescent="0.15">
      <c r="B9191" s="24"/>
    </row>
    <row r="9192" spans="2:2" x14ac:dyDescent="0.15">
      <c r="B9192" s="24"/>
    </row>
    <row r="9193" spans="2:2" x14ac:dyDescent="0.15">
      <c r="B9193" s="24"/>
    </row>
    <row r="9194" spans="2:2" x14ac:dyDescent="0.15">
      <c r="B9194" s="24"/>
    </row>
    <row r="9195" spans="2:2" x14ac:dyDescent="0.15">
      <c r="B9195" s="24"/>
    </row>
    <row r="9196" spans="2:2" x14ac:dyDescent="0.15">
      <c r="B9196" s="24"/>
    </row>
    <row r="9197" spans="2:2" x14ac:dyDescent="0.15">
      <c r="B9197" s="24"/>
    </row>
    <row r="9198" spans="2:2" x14ac:dyDescent="0.15">
      <c r="B9198" s="24"/>
    </row>
    <row r="9199" spans="2:2" x14ac:dyDescent="0.15">
      <c r="B9199" s="24"/>
    </row>
    <row r="9200" spans="2:2" x14ac:dyDescent="0.15">
      <c r="B9200" s="24"/>
    </row>
    <row r="9201" spans="2:2" x14ac:dyDescent="0.15">
      <c r="B9201" s="24"/>
    </row>
    <row r="9202" spans="2:2" x14ac:dyDescent="0.15">
      <c r="B9202" s="24"/>
    </row>
    <row r="9203" spans="2:2" x14ac:dyDescent="0.15">
      <c r="B9203" s="24"/>
    </row>
    <row r="9204" spans="2:2" x14ac:dyDescent="0.15">
      <c r="B9204" s="24"/>
    </row>
    <row r="9205" spans="2:2" x14ac:dyDescent="0.15">
      <c r="B9205" s="24"/>
    </row>
    <row r="9206" spans="2:2" x14ac:dyDescent="0.15">
      <c r="B9206" s="24"/>
    </row>
    <row r="9207" spans="2:2" x14ac:dyDescent="0.15">
      <c r="B9207" s="24"/>
    </row>
    <row r="9208" spans="2:2" x14ac:dyDescent="0.15">
      <c r="B9208" s="24"/>
    </row>
    <row r="9209" spans="2:2" x14ac:dyDescent="0.15">
      <c r="B9209" s="24"/>
    </row>
    <row r="9210" spans="2:2" x14ac:dyDescent="0.15">
      <c r="B9210" s="24"/>
    </row>
    <row r="9211" spans="2:2" x14ac:dyDescent="0.15">
      <c r="B9211" s="24"/>
    </row>
    <row r="9212" spans="2:2" x14ac:dyDescent="0.15">
      <c r="B9212" s="24"/>
    </row>
    <row r="9213" spans="2:2" x14ac:dyDescent="0.15">
      <c r="B9213" s="24"/>
    </row>
    <row r="9214" spans="2:2" x14ac:dyDescent="0.15">
      <c r="B9214" s="24"/>
    </row>
    <row r="9215" spans="2:2" x14ac:dyDescent="0.15">
      <c r="B9215" s="24"/>
    </row>
    <row r="9216" spans="2:2" x14ac:dyDescent="0.15">
      <c r="B9216" s="24"/>
    </row>
    <row r="9217" spans="2:2" x14ac:dyDescent="0.15">
      <c r="B9217" s="24"/>
    </row>
    <row r="9218" spans="2:2" x14ac:dyDescent="0.15">
      <c r="B9218" s="24"/>
    </row>
    <row r="9219" spans="2:2" x14ac:dyDescent="0.15">
      <c r="B9219" s="24"/>
    </row>
    <row r="9220" spans="2:2" x14ac:dyDescent="0.15">
      <c r="B9220" s="24"/>
    </row>
    <row r="9221" spans="2:2" x14ac:dyDescent="0.15">
      <c r="B9221" s="24"/>
    </row>
    <row r="9222" spans="2:2" x14ac:dyDescent="0.15">
      <c r="B9222" s="24"/>
    </row>
    <row r="9223" spans="2:2" x14ac:dyDescent="0.15">
      <c r="B9223" s="24"/>
    </row>
    <row r="9224" spans="2:2" x14ac:dyDescent="0.15">
      <c r="B9224" s="24"/>
    </row>
    <row r="9225" spans="2:2" x14ac:dyDescent="0.15">
      <c r="B9225" s="24"/>
    </row>
    <row r="9226" spans="2:2" x14ac:dyDescent="0.15">
      <c r="B9226" s="24"/>
    </row>
    <row r="9227" spans="2:2" x14ac:dyDescent="0.15">
      <c r="B9227" s="24"/>
    </row>
    <row r="9228" spans="2:2" x14ac:dyDescent="0.15">
      <c r="B9228" s="24"/>
    </row>
    <row r="9229" spans="2:2" x14ac:dyDescent="0.15">
      <c r="B9229" s="24"/>
    </row>
    <row r="9230" spans="2:2" x14ac:dyDescent="0.15">
      <c r="B9230" s="24"/>
    </row>
    <row r="9231" spans="2:2" x14ac:dyDescent="0.15">
      <c r="B9231" s="24"/>
    </row>
    <row r="9232" spans="2:2" x14ac:dyDescent="0.15">
      <c r="B9232" s="24"/>
    </row>
    <row r="9233" spans="2:2" x14ac:dyDescent="0.15">
      <c r="B9233" s="24"/>
    </row>
    <row r="9234" spans="2:2" x14ac:dyDescent="0.15">
      <c r="B9234" s="24"/>
    </row>
    <row r="9235" spans="2:2" x14ac:dyDescent="0.15">
      <c r="B9235" s="24"/>
    </row>
    <row r="9236" spans="2:2" x14ac:dyDescent="0.15">
      <c r="B9236" s="24"/>
    </row>
    <row r="9237" spans="2:2" x14ac:dyDescent="0.15">
      <c r="B9237" s="24"/>
    </row>
    <row r="9238" spans="2:2" x14ac:dyDescent="0.15">
      <c r="B9238" s="24"/>
    </row>
    <row r="9239" spans="2:2" x14ac:dyDescent="0.15">
      <c r="B9239" s="24"/>
    </row>
    <row r="9240" spans="2:2" x14ac:dyDescent="0.15">
      <c r="B9240" s="24"/>
    </row>
    <row r="9241" spans="2:2" x14ac:dyDescent="0.15">
      <c r="B9241" s="24"/>
    </row>
    <row r="9242" spans="2:2" x14ac:dyDescent="0.15">
      <c r="B9242" s="24"/>
    </row>
    <row r="9243" spans="2:2" x14ac:dyDescent="0.15">
      <c r="B9243" s="24"/>
    </row>
    <row r="9244" spans="2:2" x14ac:dyDescent="0.15">
      <c r="B9244" s="24"/>
    </row>
    <row r="9245" spans="2:2" x14ac:dyDescent="0.15">
      <c r="B9245" s="24"/>
    </row>
    <row r="9246" spans="2:2" x14ac:dyDescent="0.15">
      <c r="B9246" s="24"/>
    </row>
    <row r="9247" spans="2:2" x14ac:dyDescent="0.15">
      <c r="B9247" s="24"/>
    </row>
    <row r="9248" spans="2:2" x14ac:dyDescent="0.15">
      <c r="B9248" s="24"/>
    </row>
    <row r="9249" spans="2:2" x14ac:dyDescent="0.15">
      <c r="B9249" s="24"/>
    </row>
    <row r="9250" spans="2:2" x14ac:dyDescent="0.15">
      <c r="B9250" s="24"/>
    </row>
    <row r="9251" spans="2:2" x14ac:dyDescent="0.15">
      <c r="B9251" s="24"/>
    </row>
    <row r="9252" spans="2:2" x14ac:dyDescent="0.15">
      <c r="B9252" s="24"/>
    </row>
    <row r="9253" spans="2:2" x14ac:dyDescent="0.15">
      <c r="B9253" s="24"/>
    </row>
    <row r="9254" spans="2:2" x14ac:dyDescent="0.15">
      <c r="B9254" s="24"/>
    </row>
    <row r="9255" spans="2:2" x14ac:dyDescent="0.15">
      <c r="B9255" s="24"/>
    </row>
    <row r="9256" spans="2:2" x14ac:dyDescent="0.15">
      <c r="B9256" s="24"/>
    </row>
    <row r="9257" spans="2:2" x14ac:dyDescent="0.15">
      <c r="B9257" s="24"/>
    </row>
    <row r="9258" spans="2:2" x14ac:dyDescent="0.15">
      <c r="B9258" s="24"/>
    </row>
    <row r="9259" spans="2:2" x14ac:dyDescent="0.15">
      <c r="B9259" s="24"/>
    </row>
    <row r="9260" spans="2:2" x14ac:dyDescent="0.15">
      <c r="B9260" s="24"/>
    </row>
    <row r="9261" spans="2:2" x14ac:dyDescent="0.15">
      <c r="B9261" s="24"/>
    </row>
    <row r="9262" spans="2:2" x14ac:dyDescent="0.15">
      <c r="B9262" s="24"/>
    </row>
    <row r="9263" spans="2:2" x14ac:dyDescent="0.15">
      <c r="B9263" s="24"/>
    </row>
    <row r="9264" spans="2:2" x14ac:dyDescent="0.15">
      <c r="B9264" s="24"/>
    </row>
    <row r="9265" spans="2:2" x14ac:dyDescent="0.15">
      <c r="B9265" s="24"/>
    </row>
    <row r="9266" spans="2:2" x14ac:dyDescent="0.15">
      <c r="B9266" s="24"/>
    </row>
    <row r="9267" spans="2:2" x14ac:dyDescent="0.15">
      <c r="B9267" s="24"/>
    </row>
    <row r="9268" spans="2:2" x14ac:dyDescent="0.15">
      <c r="B9268" s="24"/>
    </row>
    <row r="9269" spans="2:2" x14ac:dyDescent="0.15">
      <c r="B9269" s="24"/>
    </row>
    <row r="9270" spans="2:2" x14ac:dyDescent="0.15">
      <c r="B9270" s="24"/>
    </row>
    <row r="9271" spans="2:2" x14ac:dyDescent="0.15">
      <c r="B9271" s="24"/>
    </row>
    <row r="9272" spans="2:2" x14ac:dyDescent="0.15">
      <c r="B9272" s="24"/>
    </row>
    <row r="9273" spans="2:2" x14ac:dyDescent="0.15">
      <c r="B9273" s="24"/>
    </row>
    <row r="9274" spans="2:2" x14ac:dyDescent="0.15">
      <c r="B9274" s="24"/>
    </row>
    <row r="9275" spans="2:2" x14ac:dyDescent="0.15">
      <c r="B9275" s="24"/>
    </row>
    <row r="9276" spans="2:2" x14ac:dyDescent="0.15">
      <c r="B9276" s="24"/>
    </row>
    <row r="9277" spans="2:2" x14ac:dyDescent="0.15">
      <c r="B9277" s="24"/>
    </row>
    <row r="9278" spans="2:2" x14ac:dyDescent="0.15">
      <c r="B9278" s="24"/>
    </row>
    <row r="9279" spans="2:2" x14ac:dyDescent="0.15">
      <c r="B9279" s="24"/>
    </row>
    <row r="9280" spans="2:2" x14ac:dyDescent="0.15">
      <c r="B9280" s="24"/>
    </row>
    <row r="9281" spans="2:2" x14ac:dyDescent="0.15">
      <c r="B9281" s="24"/>
    </row>
    <row r="9282" spans="2:2" x14ac:dyDescent="0.15">
      <c r="B9282" s="24"/>
    </row>
    <row r="9283" spans="2:2" x14ac:dyDescent="0.15">
      <c r="B9283" s="24"/>
    </row>
    <row r="9284" spans="2:2" x14ac:dyDescent="0.15">
      <c r="B9284" s="24"/>
    </row>
    <row r="9285" spans="2:2" x14ac:dyDescent="0.15">
      <c r="B9285" s="24"/>
    </row>
    <row r="9286" spans="2:2" x14ac:dyDescent="0.15">
      <c r="B9286" s="24"/>
    </row>
    <row r="9287" spans="2:2" x14ac:dyDescent="0.15">
      <c r="B9287" s="24"/>
    </row>
    <row r="9288" spans="2:2" x14ac:dyDescent="0.15">
      <c r="B9288" s="24"/>
    </row>
    <row r="9289" spans="2:2" x14ac:dyDescent="0.15">
      <c r="B9289" s="24"/>
    </row>
    <row r="9290" spans="2:2" x14ac:dyDescent="0.15">
      <c r="B9290" s="24"/>
    </row>
    <row r="9291" spans="2:2" x14ac:dyDescent="0.15">
      <c r="B9291" s="24"/>
    </row>
    <row r="9292" spans="2:2" x14ac:dyDescent="0.15">
      <c r="B9292" s="24"/>
    </row>
    <row r="9293" spans="2:2" x14ac:dyDescent="0.15">
      <c r="B9293" s="24"/>
    </row>
    <row r="9294" spans="2:2" x14ac:dyDescent="0.15">
      <c r="B9294" s="24"/>
    </row>
    <row r="9295" spans="2:2" x14ac:dyDescent="0.15">
      <c r="B9295" s="24"/>
    </row>
    <row r="9296" spans="2:2" x14ac:dyDescent="0.15">
      <c r="B9296" s="24"/>
    </row>
    <row r="9297" spans="2:2" x14ac:dyDescent="0.15">
      <c r="B9297" s="24"/>
    </row>
    <row r="9298" spans="2:2" x14ac:dyDescent="0.15">
      <c r="B9298" s="24"/>
    </row>
    <row r="9299" spans="2:2" x14ac:dyDescent="0.15">
      <c r="B9299" s="24"/>
    </row>
    <row r="9300" spans="2:2" x14ac:dyDescent="0.15">
      <c r="B9300" s="24"/>
    </row>
    <row r="9301" spans="2:2" x14ac:dyDescent="0.15">
      <c r="B9301" s="24"/>
    </row>
    <row r="9302" spans="2:2" x14ac:dyDescent="0.15">
      <c r="B9302" s="24"/>
    </row>
    <row r="9303" spans="2:2" x14ac:dyDescent="0.15">
      <c r="B9303" s="24"/>
    </row>
    <row r="9304" spans="2:2" x14ac:dyDescent="0.15">
      <c r="B9304" s="24"/>
    </row>
    <row r="9305" spans="2:2" x14ac:dyDescent="0.15">
      <c r="B9305" s="24"/>
    </row>
    <row r="9306" spans="2:2" x14ac:dyDescent="0.15">
      <c r="B9306" s="24"/>
    </row>
    <row r="9307" spans="2:2" x14ac:dyDescent="0.15">
      <c r="B9307" s="24"/>
    </row>
    <row r="9308" spans="2:2" x14ac:dyDescent="0.15">
      <c r="B9308" s="24"/>
    </row>
    <row r="9309" spans="2:2" x14ac:dyDescent="0.15">
      <c r="B9309" s="24"/>
    </row>
    <row r="9310" spans="2:2" x14ac:dyDescent="0.15">
      <c r="B9310" s="24"/>
    </row>
    <row r="9311" spans="2:2" x14ac:dyDescent="0.15">
      <c r="B9311" s="24"/>
    </row>
    <row r="9312" spans="2:2" x14ac:dyDescent="0.15">
      <c r="B9312" s="24"/>
    </row>
    <row r="9313" spans="2:2" x14ac:dyDescent="0.15">
      <c r="B9313" s="24"/>
    </row>
    <row r="9314" spans="2:2" x14ac:dyDescent="0.15">
      <c r="B9314" s="24"/>
    </row>
    <row r="9315" spans="2:2" x14ac:dyDescent="0.15">
      <c r="B9315" s="24"/>
    </row>
    <row r="9316" spans="2:2" x14ac:dyDescent="0.15">
      <c r="B9316" s="24"/>
    </row>
    <row r="9317" spans="2:2" x14ac:dyDescent="0.15">
      <c r="B9317" s="24"/>
    </row>
    <row r="9318" spans="2:2" x14ac:dyDescent="0.15">
      <c r="B9318" s="24"/>
    </row>
    <row r="9319" spans="2:2" x14ac:dyDescent="0.15">
      <c r="B9319" s="24"/>
    </row>
    <row r="9320" spans="2:2" x14ac:dyDescent="0.15">
      <c r="B9320" s="24"/>
    </row>
    <row r="9321" spans="2:2" x14ac:dyDescent="0.15">
      <c r="B9321" s="24"/>
    </row>
    <row r="9322" spans="2:2" x14ac:dyDescent="0.15">
      <c r="B9322" s="24"/>
    </row>
    <row r="9323" spans="2:2" x14ac:dyDescent="0.15">
      <c r="B9323" s="24"/>
    </row>
    <row r="9324" spans="2:2" x14ac:dyDescent="0.15">
      <c r="B9324" s="24"/>
    </row>
    <row r="9325" spans="2:2" x14ac:dyDescent="0.15">
      <c r="B9325" s="24"/>
    </row>
    <row r="9326" spans="2:2" x14ac:dyDescent="0.15">
      <c r="B9326" s="24"/>
    </row>
    <row r="9327" spans="2:2" x14ac:dyDescent="0.15">
      <c r="B9327" s="24"/>
    </row>
    <row r="9328" spans="2:2" x14ac:dyDescent="0.15">
      <c r="B9328" s="24"/>
    </row>
    <row r="9329" spans="2:2" x14ac:dyDescent="0.15">
      <c r="B9329" s="24"/>
    </row>
    <row r="9330" spans="2:2" x14ac:dyDescent="0.15">
      <c r="B9330" s="24"/>
    </row>
    <row r="9331" spans="2:2" x14ac:dyDescent="0.15">
      <c r="B9331" s="24"/>
    </row>
    <row r="9332" spans="2:2" x14ac:dyDescent="0.15">
      <c r="B9332" s="24"/>
    </row>
    <row r="9333" spans="2:2" x14ac:dyDescent="0.15">
      <c r="B9333" s="24"/>
    </row>
    <row r="9334" spans="2:2" x14ac:dyDescent="0.15">
      <c r="B9334" s="24"/>
    </row>
    <row r="9335" spans="2:2" x14ac:dyDescent="0.15">
      <c r="B9335" s="24"/>
    </row>
    <row r="9336" spans="2:2" x14ac:dyDescent="0.15">
      <c r="B9336" s="24"/>
    </row>
    <row r="9337" spans="2:2" x14ac:dyDescent="0.15">
      <c r="B9337" s="24"/>
    </row>
    <row r="9338" spans="2:2" x14ac:dyDescent="0.15">
      <c r="B9338" s="24"/>
    </row>
    <row r="9339" spans="2:2" x14ac:dyDescent="0.15">
      <c r="B9339" s="24"/>
    </row>
    <row r="9340" spans="2:2" x14ac:dyDescent="0.15">
      <c r="B9340" s="24"/>
    </row>
    <row r="9341" spans="2:2" x14ac:dyDescent="0.15">
      <c r="B9341" s="24"/>
    </row>
    <row r="9342" spans="2:2" x14ac:dyDescent="0.15">
      <c r="B9342" s="24"/>
    </row>
    <row r="9343" spans="2:2" x14ac:dyDescent="0.15">
      <c r="B9343" s="24"/>
    </row>
    <row r="9344" spans="2:2" x14ac:dyDescent="0.15">
      <c r="B9344" s="24"/>
    </row>
    <row r="9345" spans="2:2" x14ac:dyDescent="0.15">
      <c r="B9345" s="24"/>
    </row>
    <row r="9346" spans="2:2" x14ac:dyDescent="0.15">
      <c r="B9346" s="24"/>
    </row>
    <row r="9347" spans="2:2" x14ac:dyDescent="0.15">
      <c r="B9347" s="24"/>
    </row>
    <row r="9348" spans="2:2" x14ac:dyDescent="0.15">
      <c r="B9348" s="24"/>
    </row>
    <row r="9349" spans="2:2" x14ac:dyDescent="0.15">
      <c r="B9349" s="24"/>
    </row>
    <row r="9350" spans="2:2" x14ac:dyDescent="0.15">
      <c r="B9350" s="24"/>
    </row>
    <row r="9351" spans="2:2" x14ac:dyDescent="0.15">
      <c r="B9351" s="24"/>
    </row>
    <row r="9352" spans="2:2" x14ac:dyDescent="0.15">
      <c r="B9352" s="24"/>
    </row>
    <row r="9353" spans="2:2" x14ac:dyDescent="0.15">
      <c r="B9353" s="24"/>
    </row>
    <row r="9354" spans="2:2" x14ac:dyDescent="0.15">
      <c r="B9354" s="24"/>
    </row>
    <row r="9355" spans="2:2" x14ac:dyDescent="0.15">
      <c r="B9355" s="24"/>
    </row>
    <row r="9356" spans="2:2" x14ac:dyDescent="0.15">
      <c r="B9356" s="24"/>
    </row>
    <row r="9357" spans="2:2" x14ac:dyDescent="0.15">
      <c r="B9357" s="24"/>
    </row>
    <row r="9358" spans="2:2" x14ac:dyDescent="0.15">
      <c r="B9358" s="24"/>
    </row>
    <row r="9359" spans="2:2" x14ac:dyDescent="0.15">
      <c r="B9359" s="24"/>
    </row>
    <row r="9360" spans="2:2" x14ac:dyDescent="0.15">
      <c r="B9360" s="24"/>
    </row>
    <row r="9361" spans="2:2" x14ac:dyDescent="0.15">
      <c r="B9361" s="24"/>
    </row>
    <row r="9362" spans="2:2" x14ac:dyDescent="0.15">
      <c r="B9362" s="24"/>
    </row>
    <row r="9363" spans="2:2" x14ac:dyDescent="0.15">
      <c r="B9363" s="24"/>
    </row>
    <row r="9364" spans="2:2" x14ac:dyDescent="0.15">
      <c r="B9364" s="24"/>
    </row>
    <row r="9365" spans="2:2" x14ac:dyDescent="0.15">
      <c r="B9365" s="24"/>
    </row>
    <row r="9366" spans="2:2" x14ac:dyDescent="0.15">
      <c r="B9366" s="24"/>
    </row>
    <row r="9367" spans="2:2" x14ac:dyDescent="0.15">
      <c r="B9367" s="24"/>
    </row>
    <row r="9368" spans="2:2" x14ac:dyDescent="0.15">
      <c r="B9368" s="24"/>
    </row>
    <row r="9369" spans="2:2" x14ac:dyDescent="0.15">
      <c r="B9369" s="24"/>
    </row>
    <row r="9370" spans="2:2" x14ac:dyDescent="0.15">
      <c r="B9370" s="24"/>
    </row>
    <row r="9371" spans="2:2" x14ac:dyDescent="0.15">
      <c r="B9371" s="24"/>
    </row>
    <row r="9372" spans="2:2" x14ac:dyDescent="0.15">
      <c r="B9372" s="24"/>
    </row>
    <row r="9373" spans="2:2" x14ac:dyDescent="0.15">
      <c r="B9373" s="24"/>
    </row>
    <row r="9374" spans="2:2" x14ac:dyDescent="0.15">
      <c r="B9374" s="24"/>
    </row>
    <row r="9375" spans="2:2" x14ac:dyDescent="0.15">
      <c r="B9375" s="24"/>
    </row>
    <row r="9376" spans="2:2" x14ac:dyDescent="0.15">
      <c r="B9376" s="24"/>
    </row>
    <row r="9377" spans="2:2" x14ac:dyDescent="0.15">
      <c r="B9377" s="24"/>
    </row>
    <row r="9378" spans="2:2" x14ac:dyDescent="0.15">
      <c r="B9378" s="24"/>
    </row>
    <row r="9379" spans="2:2" x14ac:dyDescent="0.15">
      <c r="B9379" s="24"/>
    </row>
    <row r="9380" spans="2:2" x14ac:dyDescent="0.15">
      <c r="B9380" s="24"/>
    </row>
    <row r="9381" spans="2:2" x14ac:dyDescent="0.15">
      <c r="B9381" s="24"/>
    </row>
    <row r="9382" spans="2:2" x14ac:dyDescent="0.15">
      <c r="B9382" s="24"/>
    </row>
    <row r="9383" spans="2:2" x14ac:dyDescent="0.15">
      <c r="B9383" s="24"/>
    </row>
    <row r="9384" spans="2:2" x14ac:dyDescent="0.15">
      <c r="B9384" s="24"/>
    </row>
    <row r="9385" spans="2:2" x14ac:dyDescent="0.15">
      <c r="B9385" s="24"/>
    </row>
    <row r="9386" spans="2:2" x14ac:dyDescent="0.15">
      <c r="B9386" s="24"/>
    </row>
    <row r="9387" spans="2:2" x14ac:dyDescent="0.15">
      <c r="B9387" s="24"/>
    </row>
    <row r="9388" spans="2:2" x14ac:dyDescent="0.15">
      <c r="B9388" s="24"/>
    </row>
    <row r="9389" spans="2:2" x14ac:dyDescent="0.15">
      <c r="B9389" s="24"/>
    </row>
    <row r="9390" spans="2:2" x14ac:dyDescent="0.15">
      <c r="B9390" s="24"/>
    </row>
    <row r="9391" spans="2:2" x14ac:dyDescent="0.15">
      <c r="B9391" s="24"/>
    </row>
    <row r="9392" spans="2:2" x14ac:dyDescent="0.15">
      <c r="B9392" s="24"/>
    </row>
    <row r="9393" spans="2:2" x14ac:dyDescent="0.15">
      <c r="B9393" s="24"/>
    </row>
    <row r="9394" spans="2:2" x14ac:dyDescent="0.15">
      <c r="B9394" s="24"/>
    </row>
    <row r="9395" spans="2:2" x14ac:dyDescent="0.15">
      <c r="B9395" s="24"/>
    </row>
    <row r="9396" spans="2:2" x14ac:dyDescent="0.15">
      <c r="B9396" s="24"/>
    </row>
    <row r="9397" spans="2:2" x14ac:dyDescent="0.15">
      <c r="B9397" s="24"/>
    </row>
    <row r="9398" spans="2:2" x14ac:dyDescent="0.15">
      <c r="B9398" s="24"/>
    </row>
    <row r="9399" spans="2:2" x14ac:dyDescent="0.15">
      <c r="B9399" s="24"/>
    </row>
    <row r="9400" spans="2:2" x14ac:dyDescent="0.15">
      <c r="B9400" s="24"/>
    </row>
    <row r="9401" spans="2:2" x14ac:dyDescent="0.15">
      <c r="B9401" s="24"/>
    </row>
    <row r="9402" spans="2:2" x14ac:dyDescent="0.15">
      <c r="B9402" s="24"/>
    </row>
    <row r="9403" spans="2:2" x14ac:dyDescent="0.15">
      <c r="B9403" s="24"/>
    </row>
    <row r="9404" spans="2:2" x14ac:dyDescent="0.15">
      <c r="B9404" s="24"/>
    </row>
    <row r="9405" spans="2:2" x14ac:dyDescent="0.15">
      <c r="B9405" s="24"/>
    </row>
    <row r="9406" spans="2:2" x14ac:dyDescent="0.15">
      <c r="B9406" s="24"/>
    </row>
    <row r="9407" spans="2:2" x14ac:dyDescent="0.15">
      <c r="B9407" s="24"/>
    </row>
    <row r="9408" spans="2:2" x14ac:dyDescent="0.15">
      <c r="B9408" s="24"/>
    </row>
    <row r="9409" spans="2:2" x14ac:dyDescent="0.15">
      <c r="B9409" s="24"/>
    </row>
    <row r="9410" spans="2:2" x14ac:dyDescent="0.15">
      <c r="B9410" s="24"/>
    </row>
    <row r="9411" spans="2:2" x14ac:dyDescent="0.15">
      <c r="B9411" s="24"/>
    </row>
    <row r="9412" spans="2:2" x14ac:dyDescent="0.15">
      <c r="B9412" s="24"/>
    </row>
    <row r="9413" spans="2:2" x14ac:dyDescent="0.15">
      <c r="B9413" s="24"/>
    </row>
    <row r="9414" spans="2:2" x14ac:dyDescent="0.15">
      <c r="B9414" s="24"/>
    </row>
    <row r="9415" spans="2:2" x14ac:dyDescent="0.15">
      <c r="B9415" s="24"/>
    </row>
    <row r="9416" spans="2:2" x14ac:dyDescent="0.15">
      <c r="B9416" s="24"/>
    </row>
    <row r="9417" spans="2:2" x14ac:dyDescent="0.15">
      <c r="B9417" s="24"/>
    </row>
    <row r="9418" spans="2:2" x14ac:dyDescent="0.15">
      <c r="B9418" s="24"/>
    </row>
    <row r="9419" spans="2:2" x14ac:dyDescent="0.15">
      <c r="B9419" s="24"/>
    </row>
    <row r="9420" spans="2:2" x14ac:dyDescent="0.15">
      <c r="B9420" s="24"/>
    </row>
    <row r="9421" spans="2:2" x14ac:dyDescent="0.15">
      <c r="B9421" s="24"/>
    </row>
    <row r="9422" spans="2:2" x14ac:dyDescent="0.15">
      <c r="B9422" s="24"/>
    </row>
    <row r="9423" spans="2:2" x14ac:dyDescent="0.15">
      <c r="B9423" s="24"/>
    </row>
    <row r="9424" spans="2:2" x14ac:dyDescent="0.15">
      <c r="B9424" s="24"/>
    </row>
    <row r="9425" spans="2:2" x14ac:dyDescent="0.15">
      <c r="B9425" s="24"/>
    </row>
    <row r="9426" spans="2:2" x14ac:dyDescent="0.15">
      <c r="B9426" s="24"/>
    </row>
    <row r="9427" spans="2:2" x14ac:dyDescent="0.15">
      <c r="B9427" s="24"/>
    </row>
    <row r="9428" spans="2:2" x14ac:dyDescent="0.15">
      <c r="B9428" s="24"/>
    </row>
    <row r="9429" spans="2:2" x14ac:dyDescent="0.15">
      <c r="B9429" s="24"/>
    </row>
    <row r="9430" spans="2:2" x14ac:dyDescent="0.15">
      <c r="B9430" s="24"/>
    </row>
    <row r="9431" spans="2:2" x14ac:dyDescent="0.15">
      <c r="B9431" s="24"/>
    </row>
    <row r="9432" spans="2:2" x14ac:dyDescent="0.15">
      <c r="B9432" s="24"/>
    </row>
    <row r="9433" spans="2:2" x14ac:dyDescent="0.15">
      <c r="B9433" s="24"/>
    </row>
    <row r="9434" spans="2:2" x14ac:dyDescent="0.15">
      <c r="B9434" s="24"/>
    </row>
    <row r="9435" spans="2:2" x14ac:dyDescent="0.15">
      <c r="B9435" s="24"/>
    </row>
    <row r="9436" spans="2:2" x14ac:dyDescent="0.15">
      <c r="B9436" s="24"/>
    </row>
    <row r="9437" spans="2:2" x14ac:dyDescent="0.15">
      <c r="B9437" s="24"/>
    </row>
    <row r="9438" spans="2:2" x14ac:dyDescent="0.15">
      <c r="B9438" s="24"/>
    </row>
    <row r="9439" spans="2:2" x14ac:dyDescent="0.15">
      <c r="B9439" s="24"/>
    </row>
    <row r="9440" spans="2:2" x14ac:dyDescent="0.15">
      <c r="B9440" s="24"/>
    </row>
    <row r="9441" spans="2:2" x14ac:dyDescent="0.15">
      <c r="B9441" s="24"/>
    </row>
    <row r="9442" spans="2:2" x14ac:dyDescent="0.15">
      <c r="B9442" s="24"/>
    </row>
    <row r="9443" spans="2:2" x14ac:dyDescent="0.15">
      <c r="B9443" s="24"/>
    </row>
    <row r="9444" spans="2:2" x14ac:dyDescent="0.15">
      <c r="B9444" s="24"/>
    </row>
    <row r="9445" spans="2:2" x14ac:dyDescent="0.15">
      <c r="B9445" s="24"/>
    </row>
    <row r="9446" spans="2:2" x14ac:dyDescent="0.15">
      <c r="B9446" s="24"/>
    </row>
    <row r="9447" spans="2:2" x14ac:dyDescent="0.15">
      <c r="B9447" s="24"/>
    </row>
    <row r="9448" spans="2:2" x14ac:dyDescent="0.15">
      <c r="B9448" s="24"/>
    </row>
    <row r="9449" spans="2:2" x14ac:dyDescent="0.15">
      <c r="B9449" s="24"/>
    </row>
    <row r="9450" spans="2:2" x14ac:dyDescent="0.15">
      <c r="B9450" s="24"/>
    </row>
    <row r="9451" spans="2:2" x14ac:dyDescent="0.15">
      <c r="B9451" s="24"/>
    </row>
    <row r="9452" spans="2:2" x14ac:dyDescent="0.15">
      <c r="B9452" s="24"/>
    </row>
    <row r="9453" spans="2:2" x14ac:dyDescent="0.15">
      <c r="B9453" s="24"/>
    </row>
    <row r="9454" spans="2:2" x14ac:dyDescent="0.15">
      <c r="B9454" s="24"/>
    </row>
    <row r="9455" spans="2:2" x14ac:dyDescent="0.15">
      <c r="B9455" s="24"/>
    </row>
    <row r="9456" spans="2:2" x14ac:dyDescent="0.15">
      <c r="B9456" s="24"/>
    </row>
    <row r="9457" spans="2:2" x14ac:dyDescent="0.15">
      <c r="B9457" s="24"/>
    </row>
    <row r="9458" spans="2:2" x14ac:dyDescent="0.15">
      <c r="B9458" s="24"/>
    </row>
    <row r="9459" spans="2:2" x14ac:dyDescent="0.15">
      <c r="B9459" s="24"/>
    </row>
    <row r="9460" spans="2:2" x14ac:dyDescent="0.15">
      <c r="B9460" s="24"/>
    </row>
    <row r="9461" spans="2:2" x14ac:dyDescent="0.15">
      <c r="B9461" s="24"/>
    </row>
    <row r="9462" spans="2:2" x14ac:dyDescent="0.15">
      <c r="B9462" s="24"/>
    </row>
    <row r="9463" spans="2:2" x14ac:dyDescent="0.15">
      <c r="B9463" s="24"/>
    </row>
    <row r="9464" spans="2:2" x14ac:dyDescent="0.15">
      <c r="B9464" s="24"/>
    </row>
    <row r="9465" spans="2:2" x14ac:dyDescent="0.15">
      <c r="B9465" s="24"/>
    </row>
    <row r="9466" spans="2:2" x14ac:dyDescent="0.15">
      <c r="B9466" s="24"/>
    </row>
    <row r="9467" spans="2:2" x14ac:dyDescent="0.15">
      <c r="B9467" s="24"/>
    </row>
    <row r="9468" spans="2:2" x14ac:dyDescent="0.15">
      <c r="B9468" s="24"/>
    </row>
    <row r="9469" spans="2:2" x14ac:dyDescent="0.15">
      <c r="B9469" s="24"/>
    </row>
    <row r="9470" spans="2:2" x14ac:dyDescent="0.15">
      <c r="B9470" s="24"/>
    </row>
    <row r="9471" spans="2:2" x14ac:dyDescent="0.15">
      <c r="B9471" s="24"/>
    </row>
    <row r="9472" spans="2:2" x14ac:dyDescent="0.15">
      <c r="B9472" s="24"/>
    </row>
    <row r="9473" spans="2:2" x14ac:dyDescent="0.15">
      <c r="B9473" s="24"/>
    </row>
    <row r="9474" spans="2:2" x14ac:dyDescent="0.15">
      <c r="B9474" s="24"/>
    </row>
    <row r="9475" spans="2:2" x14ac:dyDescent="0.15">
      <c r="B9475" s="24"/>
    </row>
    <row r="9476" spans="2:2" x14ac:dyDescent="0.15">
      <c r="B9476" s="24"/>
    </row>
    <row r="9477" spans="2:2" x14ac:dyDescent="0.15">
      <c r="B9477" s="24"/>
    </row>
    <row r="9478" spans="2:2" x14ac:dyDescent="0.15">
      <c r="B9478" s="24"/>
    </row>
    <row r="9479" spans="2:2" x14ac:dyDescent="0.15">
      <c r="B9479" s="24"/>
    </row>
    <row r="9480" spans="2:2" x14ac:dyDescent="0.15">
      <c r="B9480" s="24"/>
    </row>
    <row r="9481" spans="2:2" x14ac:dyDescent="0.15">
      <c r="B9481" s="24"/>
    </row>
    <row r="9482" spans="2:2" x14ac:dyDescent="0.15">
      <c r="B9482" s="24"/>
    </row>
    <row r="9483" spans="2:2" x14ac:dyDescent="0.15">
      <c r="B9483" s="24"/>
    </row>
    <row r="9484" spans="2:2" x14ac:dyDescent="0.15">
      <c r="B9484" s="24"/>
    </row>
    <row r="9485" spans="2:2" x14ac:dyDescent="0.15">
      <c r="B9485" s="24"/>
    </row>
    <row r="9486" spans="2:2" x14ac:dyDescent="0.15">
      <c r="B9486" s="24"/>
    </row>
    <row r="9487" spans="2:2" x14ac:dyDescent="0.15">
      <c r="B9487" s="24"/>
    </row>
    <row r="9488" spans="2:2" x14ac:dyDescent="0.15">
      <c r="B9488" s="24"/>
    </row>
    <row r="9489" spans="2:2" x14ac:dyDescent="0.15">
      <c r="B9489" s="24"/>
    </row>
    <row r="9490" spans="2:2" x14ac:dyDescent="0.15">
      <c r="B9490" s="24"/>
    </row>
    <row r="9491" spans="2:2" x14ac:dyDescent="0.15">
      <c r="B9491" s="24"/>
    </row>
    <row r="9492" spans="2:2" x14ac:dyDescent="0.15">
      <c r="B9492" s="24"/>
    </row>
    <row r="9493" spans="2:2" x14ac:dyDescent="0.15">
      <c r="B9493" s="24"/>
    </row>
    <row r="9494" spans="2:2" x14ac:dyDescent="0.15">
      <c r="B9494" s="24"/>
    </row>
    <row r="9495" spans="2:2" x14ac:dyDescent="0.15">
      <c r="B9495" s="24"/>
    </row>
    <row r="9496" spans="2:2" x14ac:dyDescent="0.15">
      <c r="B9496" s="24"/>
    </row>
    <row r="9497" spans="2:2" x14ac:dyDescent="0.15">
      <c r="B9497" s="24"/>
    </row>
    <row r="9498" spans="2:2" x14ac:dyDescent="0.15">
      <c r="B9498" s="24"/>
    </row>
    <row r="9499" spans="2:2" x14ac:dyDescent="0.15">
      <c r="B9499" s="24"/>
    </row>
    <row r="9500" spans="2:2" x14ac:dyDescent="0.15">
      <c r="B9500" s="24"/>
    </row>
    <row r="9501" spans="2:2" x14ac:dyDescent="0.15">
      <c r="B9501" s="24"/>
    </row>
    <row r="9502" spans="2:2" x14ac:dyDescent="0.15">
      <c r="B9502" s="24"/>
    </row>
    <row r="9503" spans="2:2" x14ac:dyDescent="0.15">
      <c r="B9503" s="24"/>
    </row>
    <row r="9504" spans="2:2" x14ac:dyDescent="0.15">
      <c r="B9504" s="24"/>
    </row>
    <row r="9505" spans="2:2" x14ac:dyDescent="0.15">
      <c r="B9505" s="24"/>
    </row>
    <row r="9506" spans="2:2" x14ac:dyDescent="0.15">
      <c r="B9506" s="24"/>
    </row>
    <row r="9507" spans="2:2" x14ac:dyDescent="0.15">
      <c r="B9507" s="24"/>
    </row>
    <row r="9508" spans="2:2" x14ac:dyDescent="0.15">
      <c r="B9508" s="24"/>
    </row>
    <row r="9509" spans="2:2" x14ac:dyDescent="0.15">
      <c r="B9509" s="24"/>
    </row>
    <row r="9510" spans="2:2" x14ac:dyDescent="0.15">
      <c r="B9510" s="24"/>
    </row>
    <row r="9511" spans="2:2" x14ac:dyDescent="0.15">
      <c r="B9511" s="24"/>
    </row>
    <row r="9512" spans="2:2" x14ac:dyDescent="0.15">
      <c r="B9512" s="24"/>
    </row>
    <row r="9513" spans="2:2" x14ac:dyDescent="0.15">
      <c r="B9513" s="24"/>
    </row>
    <row r="9514" spans="2:2" x14ac:dyDescent="0.15">
      <c r="B9514" s="24"/>
    </row>
    <row r="9515" spans="2:2" x14ac:dyDescent="0.15">
      <c r="B9515" s="24"/>
    </row>
    <row r="9516" spans="2:2" x14ac:dyDescent="0.15">
      <c r="B9516" s="24"/>
    </row>
    <row r="9517" spans="2:2" x14ac:dyDescent="0.15">
      <c r="B9517" s="24"/>
    </row>
    <row r="9518" spans="2:2" x14ac:dyDescent="0.15">
      <c r="B9518" s="24"/>
    </row>
    <row r="9519" spans="2:2" x14ac:dyDescent="0.15">
      <c r="B9519" s="24"/>
    </row>
    <row r="9520" spans="2:2" x14ac:dyDescent="0.15">
      <c r="B9520" s="24"/>
    </row>
    <row r="9521" spans="2:2" x14ac:dyDescent="0.15">
      <c r="B9521" s="24"/>
    </row>
    <row r="9522" spans="2:2" x14ac:dyDescent="0.15">
      <c r="B9522" s="24"/>
    </row>
    <row r="9523" spans="2:2" x14ac:dyDescent="0.15">
      <c r="B9523" s="24"/>
    </row>
    <row r="9524" spans="2:2" x14ac:dyDescent="0.15">
      <c r="B9524" s="24"/>
    </row>
    <row r="9525" spans="2:2" x14ac:dyDescent="0.15">
      <c r="B9525" s="24"/>
    </row>
    <row r="9526" spans="2:2" x14ac:dyDescent="0.15">
      <c r="B9526" s="24"/>
    </row>
    <row r="9527" spans="2:2" x14ac:dyDescent="0.15">
      <c r="B9527" s="24"/>
    </row>
    <row r="9528" spans="2:2" x14ac:dyDescent="0.15">
      <c r="B9528" s="24"/>
    </row>
    <row r="9529" spans="2:2" x14ac:dyDescent="0.15">
      <c r="B9529" s="24"/>
    </row>
    <row r="9530" spans="2:2" x14ac:dyDescent="0.15">
      <c r="B9530" s="24"/>
    </row>
    <row r="9531" spans="2:2" x14ac:dyDescent="0.15">
      <c r="B9531" s="24"/>
    </row>
    <row r="9532" spans="2:2" x14ac:dyDescent="0.15">
      <c r="B9532" s="24"/>
    </row>
    <row r="9533" spans="2:2" x14ac:dyDescent="0.15">
      <c r="B9533" s="24"/>
    </row>
    <row r="9534" spans="2:2" x14ac:dyDescent="0.15">
      <c r="B9534" s="24"/>
    </row>
    <row r="9535" spans="2:2" x14ac:dyDescent="0.15">
      <c r="B9535" s="24"/>
    </row>
    <row r="9536" spans="2:2" x14ac:dyDescent="0.15">
      <c r="B9536" s="24"/>
    </row>
    <row r="9537" spans="2:2" x14ac:dyDescent="0.15">
      <c r="B9537" s="24"/>
    </row>
    <row r="9538" spans="2:2" x14ac:dyDescent="0.15">
      <c r="B9538" s="24"/>
    </row>
    <row r="9539" spans="2:2" x14ac:dyDescent="0.15">
      <c r="B9539" s="24"/>
    </row>
    <row r="9540" spans="2:2" x14ac:dyDescent="0.15">
      <c r="B9540" s="24"/>
    </row>
    <row r="9541" spans="2:2" x14ac:dyDescent="0.15">
      <c r="B9541" s="24"/>
    </row>
    <row r="9542" spans="2:2" x14ac:dyDescent="0.15">
      <c r="B9542" s="24"/>
    </row>
    <row r="9543" spans="2:2" x14ac:dyDescent="0.15">
      <c r="B9543" s="24"/>
    </row>
    <row r="9544" spans="2:2" x14ac:dyDescent="0.15">
      <c r="B9544" s="24"/>
    </row>
    <row r="9545" spans="2:2" x14ac:dyDescent="0.15">
      <c r="B9545" s="24"/>
    </row>
    <row r="9546" spans="2:2" x14ac:dyDescent="0.15">
      <c r="B9546" s="24"/>
    </row>
    <row r="9547" spans="2:2" x14ac:dyDescent="0.15">
      <c r="B9547" s="24"/>
    </row>
    <row r="9548" spans="2:2" x14ac:dyDescent="0.15">
      <c r="B9548" s="24"/>
    </row>
    <row r="9549" spans="2:2" x14ac:dyDescent="0.15">
      <c r="B9549" s="24"/>
    </row>
    <row r="9550" spans="2:2" x14ac:dyDescent="0.15">
      <c r="B9550" s="24"/>
    </row>
    <row r="9551" spans="2:2" x14ac:dyDescent="0.15">
      <c r="B9551" s="24"/>
    </row>
    <row r="9552" spans="2:2" x14ac:dyDescent="0.15">
      <c r="B9552" s="24"/>
    </row>
    <row r="9553" spans="2:2" x14ac:dyDescent="0.15">
      <c r="B9553" s="24"/>
    </row>
    <row r="9554" spans="2:2" x14ac:dyDescent="0.15">
      <c r="B9554" s="24"/>
    </row>
    <row r="9555" spans="2:2" x14ac:dyDescent="0.15">
      <c r="B9555" s="24"/>
    </row>
    <row r="9556" spans="2:2" x14ac:dyDescent="0.15">
      <c r="B9556" s="24"/>
    </row>
    <row r="9557" spans="2:2" x14ac:dyDescent="0.15">
      <c r="B9557" s="24"/>
    </row>
    <row r="9558" spans="2:2" x14ac:dyDescent="0.15">
      <c r="B9558" s="24"/>
    </row>
    <row r="9559" spans="2:2" x14ac:dyDescent="0.15">
      <c r="B9559" s="24"/>
    </row>
    <row r="9560" spans="2:2" x14ac:dyDescent="0.15">
      <c r="B9560" s="24"/>
    </row>
    <row r="9561" spans="2:2" x14ac:dyDescent="0.15">
      <c r="B9561" s="24"/>
    </row>
    <row r="9562" spans="2:2" x14ac:dyDescent="0.15">
      <c r="B9562" s="24"/>
    </row>
    <row r="9563" spans="2:2" x14ac:dyDescent="0.15">
      <c r="B9563" s="24"/>
    </row>
    <row r="9564" spans="2:2" x14ac:dyDescent="0.15">
      <c r="B9564" s="24"/>
    </row>
    <row r="9565" spans="2:2" x14ac:dyDescent="0.15">
      <c r="B9565" s="24"/>
    </row>
    <row r="9566" spans="2:2" x14ac:dyDescent="0.15">
      <c r="B9566" s="24"/>
    </row>
    <row r="9567" spans="2:2" x14ac:dyDescent="0.15">
      <c r="B9567" s="24"/>
    </row>
    <row r="9568" spans="2:2" x14ac:dyDescent="0.15">
      <c r="B9568" s="24"/>
    </row>
    <row r="9569" spans="2:2" x14ac:dyDescent="0.15">
      <c r="B9569" s="24"/>
    </row>
    <row r="9570" spans="2:2" x14ac:dyDescent="0.15">
      <c r="B9570" s="24"/>
    </row>
    <row r="9571" spans="2:2" x14ac:dyDescent="0.15">
      <c r="B9571" s="24"/>
    </row>
    <row r="9572" spans="2:2" x14ac:dyDescent="0.15">
      <c r="B9572" s="24"/>
    </row>
    <row r="9573" spans="2:2" x14ac:dyDescent="0.15">
      <c r="B9573" s="24"/>
    </row>
    <row r="9574" spans="2:2" x14ac:dyDescent="0.15">
      <c r="B9574" s="24"/>
    </row>
    <row r="9575" spans="2:2" x14ac:dyDescent="0.15">
      <c r="B9575" s="24"/>
    </row>
    <row r="9576" spans="2:2" x14ac:dyDescent="0.15">
      <c r="B9576" s="24"/>
    </row>
    <row r="9577" spans="2:2" x14ac:dyDescent="0.15">
      <c r="B9577" s="24"/>
    </row>
    <row r="9578" spans="2:2" x14ac:dyDescent="0.15">
      <c r="B9578" s="24"/>
    </row>
    <row r="9579" spans="2:2" x14ac:dyDescent="0.15">
      <c r="B9579" s="24"/>
    </row>
    <row r="9580" spans="2:2" x14ac:dyDescent="0.15">
      <c r="B9580" s="24"/>
    </row>
    <row r="9581" spans="2:2" x14ac:dyDescent="0.15">
      <c r="B9581" s="24"/>
    </row>
    <row r="9582" spans="2:2" x14ac:dyDescent="0.15">
      <c r="B9582" s="24"/>
    </row>
    <row r="9583" spans="2:2" x14ac:dyDescent="0.15">
      <c r="B9583" s="24"/>
    </row>
    <row r="9584" spans="2:2" x14ac:dyDescent="0.15">
      <c r="B9584" s="24"/>
    </row>
    <row r="9585" spans="2:2" x14ac:dyDescent="0.15">
      <c r="B9585" s="24"/>
    </row>
    <row r="9586" spans="2:2" x14ac:dyDescent="0.15">
      <c r="B9586" s="24"/>
    </row>
    <row r="9587" spans="2:2" x14ac:dyDescent="0.15">
      <c r="B9587" s="24"/>
    </row>
    <row r="9588" spans="2:2" x14ac:dyDescent="0.15">
      <c r="B9588" s="24"/>
    </row>
    <row r="9589" spans="2:2" x14ac:dyDescent="0.15">
      <c r="B9589" s="24"/>
    </row>
    <row r="9590" spans="2:2" x14ac:dyDescent="0.15">
      <c r="B9590" s="24"/>
    </row>
    <row r="9591" spans="2:2" x14ac:dyDescent="0.15">
      <c r="B9591" s="24"/>
    </row>
    <row r="9592" spans="2:2" x14ac:dyDescent="0.15">
      <c r="B9592" s="24"/>
    </row>
    <row r="9593" spans="2:2" x14ac:dyDescent="0.15">
      <c r="B9593" s="24"/>
    </row>
    <row r="9594" spans="2:2" x14ac:dyDescent="0.15">
      <c r="B9594" s="24"/>
    </row>
    <row r="9595" spans="2:2" x14ac:dyDescent="0.15">
      <c r="B9595" s="24"/>
    </row>
    <row r="9596" spans="2:2" x14ac:dyDescent="0.15">
      <c r="B9596" s="24"/>
    </row>
    <row r="9597" spans="2:2" x14ac:dyDescent="0.15">
      <c r="B9597" s="24"/>
    </row>
    <row r="9598" spans="2:2" x14ac:dyDescent="0.15">
      <c r="B9598" s="24"/>
    </row>
    <row r="9599" spans="2:2" x14ac:dyDescent="0.15">
      <c r="B9599" s="24"/>
    </row>
    <row r="9600" spans="2:2" x14ac:dyDescent="0.15">
      <c r="B9600" s="24"/>
    </row>
    <row r="9601" spans="2:2" x14ac:dyDescent="0.15">
      <c r="B9601" s="24"/>
    </row>
    <row r="9602" spans="2:2" x14ac:dyDescent="0.15">
      <c r="B9602" s="24"/>
    </row>
    <row r="9603" spans="2:2" x14ac:dyDescent="0.15">
      <c r="B9603" s="24"/>
    </row>
    <row r="9604" spans="2:2" x14ac:dyDescent="0.15">
      <c r="B9604" s="24"/>
    </row>
    <row r="9605" spans="2:2" x14ac:dyDescent="0.15">
      <c r="B9605" s="24"/>
    </row>
    <row r="9606" spans="2:2" x14ac:dyDescent="0.15">
      <c r="B9606" s="24"/>
    </row>
    <row r="9607" spans="2:2" x14ac:dyDescent="0.15">
      <c r="B9607" s="24"/>
    </row>
    <row r="9608" spans="2:2" x14ac:dyDescent="0.15">
      <c r="B9608" s="24"/>
    </row>
    <row r="9609" spans="2:2" x14ac:dyDescent="0.15">
      <c r="B9609" s="24"/>
    </row>
    <row r="9610" spans="2:2" x14ac:dyDescent="0.15">
      <c r="B9610" s="24"/>
    </row>
    <row r="9611" spans="2:2" x14ac:dyDescent="0.15">
      <c r="B9611" s="24"/>
    </row>
    <row r="9612" spans="2:2" x14ac:dyDescent="0.15">
      <c r="B9612" s="24"/>
    </row>
    <row r="9613" spans="2:2" x14ac:dyDescent="0.15">
      <c r="B9613" s="24"/>
    </row>
    <row r="9614" spans="2:2" x14ac:dyDescent="0.15">
      <c r="B9614" s="24"/>
    </row>
    <row r="9615" spans="2:2" x14ac:dyDescent="0.15">
      <c r="B9615" s="24"/>
    </row>
    <row r="9616" spans="2:2" x14ac:dyDescent="0.15">
      <c r="B9616" s="24"/>
    </row>
    <row r="9617" spans="2:2" x14ac:dyDescent="0.15">
      <c r="B9617" s="24"/>
    </row>
    <row r="9618" spans="2:2" x14ac:dyDescent="0.15">
      <c r="B9618" s="24"/>
    </row>
    <row r="9619" spans="2:2" x14ac:dyDescent="0.15">
      <c r="B9619" s="24"/>
    </row>
    <row r="9620" spans="2:2" x14ac:dyDescent="0.15">
      <c r="B9620" s="24"/>
    </row>
    <row r="9621" spans="2:2" x14ac:dyDescent="0.15">
      <c r="B9621" s="24"/>
    </row>
    <row r="9622" spans="2:2" x14ac:dyDescent="0.15">
      <c r="B9622" s="24"/>
    </row>
    <row r="9623" spans="2:2" x14ac:dyDescent="0.15">
      <c r="B9623" s="24"/>
    </row>
    <row r="9624" spans="2:2" x14ac:dyDescent="0.15">
      <c r="B9624" s="24"/>
    </row>
    <row r="9625" spans="2:2" x14ac:dyDescent="0.15">
      <c r="B9625" s="24"/>
    </row>
    <row r="9626" spans="2:2" x14ac:dyDescent="0.15">
      <c r="B9626" s="24"/>
    </row>
    <row r="9627" spans="2:2" x14ac:dyDescent="0.15">
      <c r="B9627" s="24"/>
    </row>
    <row r="9628" spans="2:2" x14ac:dyDescent="0.15">
      <c r="B9628" s="24"/>
    </row>
    <row r="9629" spans="2:2" x14ac:dyDescent="0.15">
      <c r="B9629" s="24"/>
    </row>
    <row r="9630" spans="2:2" x14ac:dyDescent="0.15">
      <c r="B9630" s="24"/>
    </row>
    <row r="9631" spans="2:2" x14ac:dyDescent="0.15">
      <c r="B9631" s="24"/>
    </row>
    <row r="9632" spans="2:2" x14ac:dyDescent="0.15">
      <c r="B9632" s="24"/>
    </row>
    <row r="9633" spans="2:2" x14ac:dyDescent="0.15">
      <c r="B9633" s="24"/>
    </row>
    <row r="9634" spans="2:2" x14ac:dyDescent="0.15">
      <c r="B9634" s="24"/>
    </row>
    <row r="9635" spans="2:2" x14ac:dyDescent="0.15">
      <c r="B9635" s="24"/>
    </row>
    <row r="9636" spans="2:2" x14ac:dyDescent="0.15">
      <c r="B9636" s="24"/>
    </row>
    <row r="9637" spans="2:2" x14ac:dyDescent="0.15">
      <c r="B9637" s="24"/>
    </row>
    <row r="9638" spans="2:2" x14ac:dyDescent="0.15">
      <c r="B9638" s="24"/>
    </row>
    <row r="9639" spans="2:2" x14ac:dyDescent="0.15">
      <c r="B9639" s="24"/>
    </row>
    <row r="9640" spans="2:2" x14ac:dyDescent="0.15">
      <c r="B9640" s="24"/>
    </row>
    <row r="9641" spans="2:2" x14ac:dyDescent="0.15">
      <c r="B9641" s="24"/>
    </row>
    <row r="9642" spans="2:2" x14ac:dyDescent="0.15">
      <c r="B9642" s="24"/>
    </row>
    <row r="9643" spans="2:2" x14ac:dyDescent="0.15">
      <c r="B9643" s="24"/>
    </row>
    <row r="9644" spans="2:2" x14ac:dyDescent="0.15">
      <c r="B9644" s="24"/>
    </row>
    <row r="9645" spans="2:2" x14ac:dyDescent="0.15">
      <c r="B9645" s="24"/>
    </row>
    <row r="9646" spans="2:2" x14ac:dyDescent="0.15">
      <c r="B9646" s="24"/>
    </row>
    <row r="9647" spans="2:2" x14ac:dyDescent="0.15">
      <c r="B9647" s="24"/>
    </row>
    <row r="9648" spans="2:2" x14ac:dyDescent="0.15">
      <c r="B9648" s="24"/>
    </row>
    <row r="9649" spans="2:2" x14ac:dyDescent="0.15">
      <c r="B9649" s="24"/>
    </row>
    <row r="9650" spans="2:2" x14ac:dyDescent="0.15">
      <c r="B9650" s="24"/>
    </row>
    <row r="9651" spans="2:2" x14ac:dyDescent="0.15">
      <c r="B9651" s="24"/>
    </row>
    <row r="9652" spans="2:2" x14ac:dyDescent="0.15">
      <c r="B9652" s="24"/>
    </row>
    <row r="9653" spans="2:2" x14ac:dyDescent="0.15">
      <c r="B9653" s="24"/>
    </row>
    <row r="9654" spans="2:2" x14ac:dyDescent="0.15">
      <c r="B9654" s="24"/>
    </row>
    <row r="9655" spans="2:2" x14ac:dyDescent="0.15">
      <c r="B9655" s="24"/>
    </row>
    <row r="9656" spans="2:2" x14ac:dyDescent="0.15">
      <c r="B9656" s="24"/>
    </row>
    <row r="9657" spans="2:2" x14ac:dyDescent="0.15">
      <c r="B9657" s="24"/>
    </row>
    <row r="9658" spans="2:2" x14ac:dyDescent="0.15">
      <c r="B9658" s="24"/>
    </row>
    <row r="9659" spans="2:2" x14ac:dyDescent="0.15">
      <c r="B9659" s="24"/>
    </row>
    <row r="9660" spans="2:2" x14ac:dyDescent="0.15">
      <c r="B9660" s="24"/>
    </row>
    <row r="9661" spans="2:2" x14ac:dyDescent="0.15">
      <c r="B9661" s="24"/>
    </row>
    <row r="9662" spans="2:2" x14ac:dyDescent="0.15">
      <c r="B9662" s="24"/>
    </row>
    <row r="9663" spans="2:2" x14ac:dyDescent="0.15">
      <c r="B9663" s="24"/>
    </row>
    <row r="9664" spans="2:2" x14ac:dyDescent="0.15">
      <c r="B9664" s="24"/>
    </row>
    <row r="9665" spans="2:2" x14ac:dyDescent="0.15">
      <c r="B9665" s="24"/>
    </row>
    <row r="9666" spans="2:2" x14ac:dyDescent="0.15">
      <c r="B9666" s="24"/>
    </row>
    <row r="9667" spans="2:2" x14ac:dyDescent="0.15">
      <c r="B9667" s="24"/>
    </row>
    <row r="9668" spans="2:2" x14ac:dyDescent="0.15">
      <c r="B9668" s="24"/>
    </row>
    <row r="9669" spans="2:2" x14ac:dyDescent="0.15">
      <c r="B9669" s="24"/>
    </row>
    <row r="9670" spans="2:2" x14ac:dyDescent="0.15">
      <c r="B9670" s="24"/>
    </row>
    <row r="9671" spans="2:2" x14ac:dyDescent="0.15">
      <c r="B9671" s="24"/>
    </row>
    <row r="9672" spans="2:2" x14ac:dyDescent="0.15">
      <c r="B9672" s="24"/>
    </row>
    <row r="9673" spans="2:2" x14ac:dyDescent="0.15">
      <c r="B9673" s="24"/>
    </row>
    <row r="9674" spans="2:2" x14ac:dyDescent="0.15">
      <c r="B9674" s="24"/>
    </row>
    <row r="9675" spans="2:2" x14ac:dyDescent="0.15">
      <c r="B9675" s="24"/>
    </row>
    <row r="9676" spans="2:2" x14ac:dyDescent="0.15">
      <c r="B9676" s="24"/>
    </row>
    <row r="9677" spans="2:2" x14ac:dyDescent="0.15">
      <c r="B9677" s="24"/>
    </row>
    <row r="9678" spans="2:2" x14ac:dyDescent="0.15">
      <c r="B9678" s="24"/>
    </row>
    <row r="9679" spans="2:2" x14ac:dyDescent="0.15">
      <c r="B9679" s="24"/>
    </row>
    <row r="9680" spans="2:2" x14ac:dyDescent="0.15">
      <c r="B9680" s="24"/>
    </row>
    <row r="9681" spans="2:2" x14ac:dyDescent="0.15">
      <c r="B9681" s="24"/>
    </row>
    <row r="9682" spans="2:2" x14ac:dyDescent="0.15">
      <c r="B9682" s="24"/>
    </row>
    <row r="9683" spans="2:2" x14ac:dyDescent="0.15">
      <c r="B9683" s="24"/>
    </row>
    <row r="9684" spans="2:2" x14ac:dyDescent="0.15">
      <c r="B9684" s="24"/>
    </row>
    <row r="9685" spans="2:2" x14ac:dyDescent="0.15">
      <c r="B9685" s="24"/>
    </row>
    <row r="9686" spans="2:2" x14ac:dyDescent="0.15">
      <c r="B9686" s="24"/>
    </row>
    <row r="9687" spans="2:2" x14ac:dyDescent="0.15">
      <c r="B9687" s="24"/>
    </row>
    <row r="9688" spans="2:2" x14ac:dyDescent="0.15">
      <c r="B9688" s="24"/>
    </row>
    <row r="9689" spans="2:2" x14ac:dyDescent="0.15">
      <c r="B9689" s="24"/>
    </row>
    <row r="9690" spans="2:2" x14ac:dyDescent="0.15">
      <c r="B9690" s="24"/>
    </row>
    <row r="9691" spans="2:2" x14ac:dyDescent="0.15">
      <c r="B9691" s="24"/>
    </row>
    <row r="9692" spans="2:2" x14ac:dyDescent="0.15">
      <c r="B9692" s="24"/>
    </row>
    <row r="9693" spans="2:2" x14ac:dyDescent="0.15">
      <c r="B9693" s="24"/>
    </row>
    <row r="9694" spans="2:2" x14ac:dyDescent="0.15">
      <c r="B9694" s="24"/>
    </row>
    <row r="9695" spans="2:2" x14ac:dyDescent="0.15">
      <c r="B9695" s="24"/>
    </row>
    <row r="9696" spans="2:2" x14ac:dyDescent="0.15">
      <c r="B9696" s="24"/>
    </row>
    <row r="9697" spans="2:2" x14ac:dyDescent="0.15">
      <c r="B9697" s="24"/>
    </row>
    <row r="9698" spans="2:2" x14ac:dyDescent="0.15">
      <c r="B9698" s="24"/>
    </row>
    <row r="9699" spans="2:2" x14ac:dyDescent="0.15">
      <c r="B9699" s="24"/>
    </row>
    <row r="9700" spans="2:2" x14ac:dyDescent="0.15">
      <c r="B9700" s="24"/>
    </row>
    <row r="9701" spans="2:2" x14ac:dyDescent="0.15">
      <c r="B9701" s="24"/>
    </row>
    <row r="9702" spans="2:2" x14ac:dyDescent="0.15">
      <c r="B9702" s="24"/>
    </row>
    <row r="9703" spans="2:2" x14ac:dyDescent="0.15">
      <c r="B9703" s="24"/>
    </row>
    <row r="9704" spans="2:2" x14ac:dyDescent="0.15">
      <c r="B9704" s="24"/>
    </row>
    <row r="9705" spans="2:2" x14ac:dyDescent="0.15">
      <c r="B9705" s="24"/>
    </row>
    <row r="9706" spans="2:2" x14ac:dyDescent="0.15">
      <c r="B9706" s="24"/>
    </row>
    <row r="9707" spans="2:2" x14ac:dyDescent="0.15">
      <c r="B9707" s="24"/>
    </row>
    <row r="9708" spans="2:2" x14ac:dyDescent="0.15">
      <c r="B9708" s="24"/>
    </row>
    <row r="9709" spans="2:2" x14ac:dyDescent="0.15">
      <c r="B9709" s="24"/>
    </row>
    <row r="9710" spans="2:2" x14ac:dyDescent="0.15">
      <c r="B9710" s="24"/>
    </row>
    <row r="9711" spans="2:2" x14ac:dyDescent="0.15">
      <c r="B9711" s="24"/>
    </row>
    <row r="9712" spans="2:2" x14ac:dyDescent="0.15">
      <c r="B9712" s="24"/>
    </row>
    <row r="9713" spans="2:2" x14ac:dyDescent="0.15">
      <c r="B9713" s="24"/>
    </row>
    <row r="9714" spans="2:2" x14ac:dyDescent="0.15">
      <c r="B9714" s="24"/>
    </row>
    <row r="9715" spans="2:2" x14ac:dyDescent="0.15">
      <c r="B9715" s="24"/>
    </row>
    <row r="9716" spans="2:2" x14ac:dyDescent="0.15">
      <c r="B9716" s="24"/>
    </row>
    <row r="9717" spans="2:2" x14ac:dyDescent="0.15">
      <c r="B9717" s="24"/>
    </row>
    <row r="9718" spans="2:2" x14ac:dyDescent="0.15">
      <c r="B9718" s="24"/>
    </row>
    <row r="9719" spans="2:2" x14ac:dyDescent="0.15">
      <c r="B9719" s="24"/>
    </row>
    <row r="9720" spans="2:2" x14ac:dyDescent="0.15">
      <c r="B9720" s="24"/>
    </row>
    <row r="9721" spans="2:2" x14ac:dyDescent="0.15">
      <c r="B9721" s="24"/>
    </row>
    <row r="9722" spans="2:2" x14ac:dyDescent="0.15">
      <c r="B9722" s="24"/>
    </row>
    <row r="9723" spans="2:2" x14ac:dyDescent="0.15">
      <c r="B9723" s="24"/>
    </row>
    <row r="9724" spans="2:2" x14ac:dyDescent="0.15">
      <c r="B9724" s="24"/>
    </row>
    <row r="9725" spans="2:2" x14ac:dyDescent="0.15">
      <c r="B9725" s="24"/>
    </row>
    <row r="9726" spans="2:2" x14ac:dyDescent="0.15">
      <c r="B9726" s="24"/>
    </row>
    <row r="9727" spans="2:2" x14ac:dyDescent="0.15">
      <c r="B9727" s="24"/>
    </row>
    <row r="9728" spans="2:2" x14ac:dyDescent="0.15">
      <c r="B9728" s="24"/>
    </row>
    <row r="9729" spans="2:2" x14ac:dyDescent="0.15">
      <c r="B9729" s="24"/>
    </row>
    <row r="9730" spans="2:2" x14ac:dyDescent="0.15">
      <c r="B9730" s="24"/>
    </row>
    <row r="9731" spans="2:2" x14ac:dyDescent="0.15">
      <c r="B9731" s="24"/>
    </row>
    <row r="9732" spans="2:2" x14ac:dyDescent="0.15">
      <c r="B9732" s="24"/>
    </row>
    <row r="9733" spans="2:2" x14ac:dyDescent="0.15">
      <c r="B9733" s="24"/>
    </row>
    <row r="9734" spans="2:2" x14ac:dyDescent="0.15">
      <c r="B9734" s="24"/>
    </row>
    <row r="9735" spans="2:2" x14ac:dyDescent="0.15">
      <c r="B9735" s="24"/>
    </row>
    <row r="9736" spans="2:2" x14ac:dyDescent="0.15">
      <c r="B9736" s="24"/>
    </row>
    <row r="9737" spans="2:2" x14ac:dyDescent="0.15">
      <c r="B9737" s="24"/>
    </row>
    <row r="9738" spans="2:2" x14ac:dyDescent="0.15">
      <c r="B9738" s="24"/>
    </row>
    <row r="9739" spans="2:2" x14ac:dyDescent="0.15">
      <c r="B9739" s="24"/>
    </row>
    <row r="9740" spans="2:2" x14ac:dyDescent="0.15">
      <c r="B9740" s="24"/>
    </row>
    <row r="9741" spans="2:2" x14ac:dyDescent="0.15">
      <c r="B9741" s="24"/>
    </row>
    <row r="9742" spans="2:2" x14ac:dyDescent="0.15">
      <c r="B9742" s="24"/>
    </row>
    <row r="9743" spans="2:2" x14ac:dyDescent="0.15">
      <c r="B9743" s="24"/>
    </row>
    <row r="9744" spans="2:2" x14ac:dyDescent="0.15">
      <c r="B9744" s="24"/>
    </row>
    <row r="9745" spans="2:2" x14ac:dyDescent="0.15">
      <c r="B9745" s="24"/>
    </row>
    <row r="9746" spans="2:2" x14ac:dyDescent="0.15">
      <c r="B9746" s="24"/>
    </row>
    <row r="9747" spans="2:2" x14ac:dyDescent="0.15">
      <c r="B9747" s="24"/>
    </row>
    <row r="9748" spans="2:2" x14ac:dyDescent="0.15">
      <c r="B9748" s="24"/>
    </row>
    <row r="9749" spans="2:2" x14ac:dyDescent="0.15">
      <c r="B9749" s="24"/>
    </row>
    <row r="9750" spans="2:2" x14ac:dyDescent="0.15">
      <c r="B9750" s="24"/>
    </row>
    <row r="9751" spans="2:2" x14ac:dyDescent="0.15">
      <c r="B9751" s="24"/>
    </row>
    <row r="9752" spans="2:2" x14ac:dyDescent="0.15">
      <c r="B9752" s="24"/>
    </row>
    <row r="9753" spans="2:2" x14ac:dyDescent="0.15">
      <c r="B9753" s="24"/>
    </row>
    <row r="9754" spans="2:2" x14ac:dyDescent="0.15">
      <c r="B9754" s="24"/>
    </row>
    <row r="9755" spans="2:2" x14ac:dyDescent="0.15">
      <c r="B9755" s="24"/>
    </row>
    <row r="9756" spans="2:2" x14ac:dyDescent="0.15">
      <c r="B9756" s="24"/>
    </row>
    <row r="9757" spans="2:2" x14ac:dyDescent="0.15">
      <c r="B9757" s="24"/>
    </row>
    <row r="9758" spans="2:2" x14ac:dyDescent="0.15">
      <c r="B9758" s="24"/>
    </row>
    <row r="9759" spans="2:2" x14ac:dyDescent="0.15">
      <c r="B9759" s="24"/>
    </row>
    <row r="9760" spans="2:2" x14ac:dyDescent="0.15">
      <c r="B9760" s="24"/>
    </row>
    <row r="9761" spans="2:2" x14ac:dyDescent="0.15">
      <c r="B9761" s="24"/>
    </row>
    <row r="9762" spans="2:2" x14ac:dyDescent="0.15">
      <c r="B9762" s="24"/>
    </row>
    <row r="9763" spans="2:2" x14ac:dyDescent="0.15">
      <c r="B9763" s="24"/>
    </row>
    <row r="9764" spans="2:2" x14ac:dyDescent="0.15">
      <c r="B9764" s="24"/>
    </row>
    <row r="9765" spans="2:2" x14ac:dyDescent="0.15">
      <c r="B9765" s="24"/>
    </row>
    <row r="9766" spans="2:2" x14ac:dyDescent="0.15">
      <c r="B9766" s="24"/>
    </row>
    <row r="9767" spans="2:2" x14ac:dyDescent="0.15">
      <c r="B9767" s="24"/>
    </row>
    <row r="9768" spans="2:2" x14ac:dyDescent="0.15">
      <c r="B9768" s="24"/>
    </row>
    <row r="9769" spans="2:2" x14ac:dyDescent="0.15">
      <c r="B9769" s="24"/>
    </row>
    <row r="9770" spans="2:2" x14ac:dyDescent="0.15">
      <c r="B9770" s="24"/>
    </row>
    <row r="9771" spans="2:2" x14ac:dyDescent="0.15">
      <c r="B9771" s="24"/>
    </row>
    <row r="9772" spans="2:2" x14ac:dyDescent="0.15">
      <c r="B9772" s="24"/>
    </row>
    <row r="9773" spans="2:2" x14ac:dyDescent="0.15">
      <c r="B9773" s="24"/>
    </row>
    <row r="9774" spans="2:2" x14ac:dyDescent="0.15">
      <c r="B9774" s="24"/>
    </row>
    <row r="9775" spans="2:2" x14ac:dyDescent="0.15">
      <c r="B9775" s="24"/>
    </row>
    <row r="9776" spans="2:2" x14ac:dyDescent="0.15">
      <c r="B9776" s="24"/>
    </row>
    <row r="9777" spans="2:2" x14ac:dyDescent="0.15">
      <c r="B9777" s="24"/>
    </row>
    <row r="9778" spans="2:2" x14ac:dyDescent="0.15">
      <c r="B9778" s="24"/>
    </row>
    <row r="9779" spans="2:2" x14ac:dyDescent="0.15">
      <c r="B9779" s="24"/>
    </row>
    <row r="9780" spans="2:2" x14ac:dyDescent="0.15">
      <c r="B9780" s="24"/>
    </row>
    <row r="9781" spans="2:2" x14ac:dyDescent="0.15">
      <c r="B9781" s="24"/>
    </row>
    <row r="9782" spans="2:2" x14ac:dyDescent="0.15">
      <c r="B9782" s="24"/>
    </row>
    <row r="9783" spans="2:2" x14ac:dyDescent="0.15">
      <c r="B9783" s="24"/>
    </row>
    <row r="9784" spans="2:2" x14ac:dyDescent="0.15">
      <c r="B9784" s="24"/>
    </row>
    <row r="9785" spans="2:2" x14ac:dyDescent="0.15">
      <c r="B9785" s="24"/>
    </row>
    <row r="9786" spans="2:2" x14ac:dyDescent="0.15">
      <c r="B9786" s="24"/>
    </row>
    <row r="9787" spans="2:2" x14ac:dyDescent="0.15">
      <c r="B9787" s="24"/>
    </row>
    <row r="9788" spans="2:2" x14ac:dyDescent="0.15">
      <c r="B9788" s="24"/>
    </row>
    <row r="9789" spans="2:2" x14ac:dyDescent="0.15">
      <c r="B9789" s="24"/>
    </row>
    <row r="9790" spans="2:2" x14ac:dyDescent="0.15">
      <c r="B9790" s="24"/>
    </row>
    <row r="9791" spans="2:2" x14ac:dyDescent="0.15">
      <c r="B9791" s="24"/>
    </row>
    <row r="9792" spans="2:2" x14ac:dyDescent="0.15">
      <c r="B9792" s="24"/>
    </row>
    <row r="9793" spans="2:2" x14ac:dyDescent="0.15">
      <c r="B9793" s="24"/>
    </row>
    <row r="9794" spans="2:2" x14ac:dyDescent="0.15">
      <c r="B9794" s="24"/>
    </row>
    <row r="9795" spans="2:2" x14ac:dyDescent="0.15">
      <c r="B9795" s="24"/>
    </row>
    <row r="9796" spans="2:2" x14ac:dyDescent="0.15">
      <c r="B9796" s="24"/>
    </row>
    <row r="9797" spans="2:2" x14ac:dyDescent="0.15">
      <c r="B9797" s="24"/>
    </row>
    <row r="9798" spans="2:2" x14ac:dyDescent="0.15">
      <c r="B9798" s="24"/>
    </row>
    <row r="9799" spans="2:2" x14ac:dyDescent="0.15">
      <c r="B9799" s="24"/>
    </row>
    <row r="9800" spans="2:2" x14ac:dyDescent="0.15">
      <c r="B9800" s="24"/>
    </row>
    <row r="9801" spans="2:2" x14ac:dyDescent="0.15">
      <c r="B9801" s="24"/>
    </row>
    <row r="9802" spans="2:2" x14ac:dyDescent="0.15">
      <c r="B9802" s="24"/>
    </row>
    <row r="9803" spans="2:2" x14ac:dyDescent="0.15">
      <c r="B9803" s="24"/>
    </row>
    <row r="9804" spans="2:2" x14ac:dyDescent="0.15">
      <c r="B9804" s="24"/>
    </row>
    <row r="9805" spans="2:2" x14ac:dyDescent="0.15">
      <c r="B9805" s="24"/>
    </row>
    <row r="9806" spans="2:2" x14ac:dyDescent="0.15">
      <c r="B9806" s="24"/>
    </row>
    <row r="9807" spans="2:2" x14ac:dyDescent="0.15">
      <c r="B9807" s="24"/>
    </row>
    <row r="9808" spans="2:2" x14ac:dyDescent="0.15">
      <c r="B9808" s="24"/>
    </row>
    <row r="9809" spans="2:2" x14ac:dyDescent="0.15">
      <c r="B9809" s="24"/>
    </row>
    <row r="9810" spans="2:2" x14ac:dyDescent="0.15">
      <c r="B9810" s="24"/>
    </row>
    <row r="9811" spans="2:2" x14ac:dyDescent="0.15">
      <c r="B9811" s="24"/>
    </row>
    <row r="9812" spans="2:2" x14ac:dyDescent="0.15">
      <c r="B9812" s="24"/>
    </row>
    <row r="9813" spans="2:2" x14ac:dyDescent="0.15">
      <c r="B9813" s="24"/>
    </row>
    <row r="9814" spans="2:2" x14ac:dyDescent="0.15">
      <c r="B9814" s="24"/>
    </row>
    <row r="9815" spans="2:2" x14ac:dyDescent="0.15">
      <c r="B9815" s="24"/>
    </row>
    <row r="9816" spans="2:2" x14ac:dyDescent="0.15">
      <c r="B9816" s="24"/>
    </row>
    <row r="9817" spans="2:2" x14ac:dyDescent="0.15">
      <c r="B9817" s="24"/>
    </row>
    <row r="9818" spans="2:2" x14ac:dyDescent="0.15">
      <c r="B9818" s="24"/>
    </row>
    <row r="9819" spans="2:2" x14ac:dyDescent="0.15">
      <c r="B9819" s="24"/>
    </row>
    <row r="9820" spans="2:2" x14ac:dyDescent="0.15">
      <c r="B9820" s="24"/>
    </row>
    <row r="9821" spans="2:2" x14ac:dyDescent="0.15">
      <c r="B9821" s="24"/>
    </row>
    <row r="9822" spans="2:2" x14ac:dyDescent="0.15">
      <c r="B9822" s="24"/>
    </row>
    <row r="9823" spans="2:2" x14ac:dyDescent="0.15">
      <c r="B9823" s="24"/>
    </row>
    <row r="9824" spans="2:2" x14ac:dyDescent="0.15">
      <c r="B9824" s="24"/>
    </row>
    <row r="9825" spans="2:2" x14ac:dyDescent="0.15">
      <c r="B9825" s="24"/>
    </row>
    <row r="9826" spans="2:2" x14ac:dyDescent="0.15">
      <c r="B9826" s="24"/>
    </row>
    <row r="9827" spans="2:2" x14ac:dyDescent="0.15">
      <c r="B9827" s="24"/>
    </row>
    <row r="9828" spans="2:2" x14ac:dyDescent="0.15">
      <c r="B9828" s="24"/>
    </row>
    <row r="9829" spans="2:2" x14ac:dyDescent="0.15">
      <c r="B9829" s="24"/>
    </row>
    <row r="9830" spans="2:2" x14ac:dyDescent="0.15">
      <c r="B9830" s="24"/>
    </row>
    <row r="9831" spans="2:2" x14ac:dyDescent="0.15">
      <c r="B9831" s="24"/>
    </row>
    <row r="9832" spans="2:2" x14ac:dyDescent="0.15">
      <c r="B9832" s="24"/>
    </row>
    <row r="9833" spans="2:2" x14ac:dyDescent="0.15">
      <c r="B9833" s="24"/>
    </row>
    <row r="9834" spans="2:2" x14ac:dyDescent="0.15">
      <c r="B9834" s="24"/>
    </row>
    <row r="9835" spans="2:2" x14ac:dyDescent="0.15">
      <c r="B9835" s="24"/>
    </row>
    <row r="9836" spans="2:2" x14ac:dyDescent="0.15">
      <c r="B9836" s="24"/>
    </row>
    <row r="9837" spans="2:2" x14ac:dyDescent="0.15">
      <c r="B9837" s="24"/>
    </row>
    <row r="9838" spans="2:2" x14ac:dyDescent="0.15">
      <c r="B9838" s="24"/>
    </row>
    <row r="9839" spans="2:2" x14ac:dyDescent="0.15">
      <c r="B9839" s="24"/>
    </row>
    <row r="9840" spans="2:2" x14ac:dyDescent="0.15">
      <c r="B9840" s="24"/>
    </row>
    <row r="9841" spans="2:2" x14ac:dyDescent="0.15">
      <c r="B9841" s="24"/>
    </row>
    <row r="9842" spans="2:2" x14ac:dyDescent="0.15">
      <c r="B9842" s="24"/>
    </row>
    <row r="9843" spans="2:2" x14ac:dyDescent="0.15">
      <c r="B9843" s="24"/>
    </row>
    <row r="9844" spans="2:2" x14ac:dyDescent="0.15">
      <c r="B9844" s="24"/>
    </row>
    <row r="9845" spans="2:2" x14ac:dyDescent="0.15">
      <c r="B9845" s="24"/>
    </row>
    <row r="9846" spans="2:2" x14ac:dyDescent="0.15">
      <c r="B9846" s="24"/>
    </row>
    <row r="9847" spans="2:2" x14ac:dyDescent="0.15">
      <c r="B9847" s="24"/>
    </row>
    <row r="9848" spans="2:2" x14ac:dyDescent="0.15">
      <c r="B9848" s="24"/>
    </row>
    <row r="9849" spans="2:2" x14ac:dyDescent="0.15">
      <c r="B9849" s="24"/>
    </row>
    <row r="9850" spans="2:2" x14ac:dyDescent="0.15">
      <c r="B9850" s="24"/>
    </row>
    <row r="9851" spans="2:2" x14ac:dyDescent="0.15">
      <c r="B9851" s="24"/>
    </row>
    <row r="9852" spans="2:2" x14ac:dyDescent="0.15">
      <c r="B9852" s="24"/>
    </row>
    <row r="9853" spans="2:2" x14ac:dyDescent="0.15">
      <c r="B9853" s="24"/>
    </row>
    <row r="9854" spans="2:2" x14ac:dyDescent="0.15">
      <c r="B9854" s="24"/>
    </row>
    <row r="9855" spans="2:2" x14ac:dyDescent="0.15">
      <c r="B9855" s="24"/>
    </row>
    <row r="9856" spans="2:2" x14ac:dyDescent="0.15">
      <c r="B9856" s="24"/>
    </row>
    <row r="9857" spans="2:2" x14ac:dyDescent="0.15">
      <c r="B9857" s="24"/>
    </row>
    <row r="9858" spans="2:2" x14ac:dyDescent="0.15">
      <c r="B9858" s="24"/>
    </row>
    <row r="9859" spans="2:2" x14ac:dyDescent="0.15">
      <c r="B9859" s="24"/>
    </row>
    <row r="9860" spans="2:2" x14ac:dyDescent="0.15">
      <c r="B9860" s="24"/>
    </row>
    <row r="9861" spans="2:2" x14ac:dyDescent="0.15">
      <c r="B9861" s="24"/>
    </row>
    <row r="9862" spans="2:2" x14ac:dyDescent="0.15">
      <c r="B9862" s="24"/>
    </row>
    <row r="9863" spans="2:2" x14ac:dyDescent="0.15">
      <c r="B9863" s="24"/>
    </row>
    <row r="9864" spans="2:2" x14ac:dyDescent="0.15">
      <c r="B9864" s="24"/>
    </row>
    <row r="9865" spans="2:2" x14ac:dyDescent="0.15">
      <c r="B9865" s="24"/>
    </row>
    <row r="9866" spans="2:2" x14ac:dyDescent="0.15">
      <c r="B9866" s="24"/>
    </row>
    <row r="9867" spans="2:2" x14ac:dyDescent="0.15">
      <c r="B9867" s="24"/>
    </row>
    <row r="9868" spans="2:2" x14ac:dyDescent="0.15">
      <c r="B9868" s="24"/>
    </row>
    <row r="9869" spans="2:2" x14ac:dyDescent="0.15">
      <c r="B9869" s="24"/>
    </row>
    <row r="9870" spans="2:2" x14ac:dyDescent="0.15">
      <c r="B9870" s="24"/>
    </row>
    <row r="9871" spans="2:2" x14ac:dyDescent="0.15">
      <c r="B9871" s="24"/>
    </row>
    <row r="9872" spans="2:2" x14ac:dyDescent="0.15">
      <c r="B9872" s="24"/>
    </row>
    <row r="9873" spans="2:2" x14ac:dyDescent="0.15">
      <c r="B9873" s="24"/>
    </row>
    <row r="9874" spans="2:2" x14ac:dyDescent="0.15">
      <c r="B9874" s="24"/>
    </row>
    <row r="9875" spans="2:2" x14ac:dyDescent="0.15">
      <c r="B9875" s="24"/>
    </row>
    <row r="9876" spans="2:2" x14ac:dyDescent="0.15">
      <c r="B9876" s="24"/>
    </row>
    <row r="9877" spans="2:2" x14ac:dyDescent="0.15">
      <c r="B9877" s="24"/>
    </row>
    <row r="9878" spans="2:2" x14ac:dyDescent="0.15">
      <c r="B9878" s="24"/>
    </row>
    <row r="9879" spans="2:2" x14ac:dyDescent="0.15">
      <c r="B9879" s="24"/>
    </row>
    <row r="9880" spans="2:2" x14ac:dyDescent="0.15">
      <c r="B9880" s="24"/>
    </row>
    <row r="9881" spans="2:2" x14ac:dyDescent="0.15">
      <c r="B9881" s="24"/>
    </row>
    <row r="9882" spans="2:2" x14ac:dyDescent="0.15">
      <c r="B9882" s="24"/>
    </row>
    <row r="9883" spans="2:2" x14ac:dyDescent="0.15">
      <c r="B9883" s="24"/>
    </row>
    <row r="9884" spans="2:2" x14ac:dyDescent="0.15">
      <c r="B9884" s="24"/>
    </row>
    <row r="9885" spans="2:2" x14ac:dyDescent="0.15">
      <c r="B9885" s="24"/>
    </row>
    <row r="9886" spans="2:2" x14ac:dyDescent="0.15">
      <c r="B9886" s="24"/>
    </row>
    <row r="9887" spans="2:2" x14ac:dyDescent="0.15">
      <c r="B9887" s="24"/>
    </row>
    <row r="9888" spans="2:2" x14ac:dyDescent="0.15">
      <c r="B9888" s="24"/>
    </row>
    <row r="9889" spans="2:2" x14ac:dyDescent="0.15">
      <c r="B9889" s="24"/>
    </row>
    <row r="9890" spans="2:2" x14ac:dyDescent="0.15">
      <c r="B9890" s="24"/>
    </row>
    <row r="9891" spans="2:2" x14ac:dyDescent="0.15">
      <c r="B9891" s="24"/>
    </row>
    <row r="9892" spans="2:2" x14ac:dyDescent="0.15">
      <c r="B9892" s="24"/>
    </row>
    <row r="9893" spans="2:2" x14ac:dyDescent="0.15">
      <c r="B9893" s="24"/>
    </row>
    <row r="9894" spans="2:2" x14ac:dyDescent="0.15">
      <c r="B9894" s="24"/>
    </row>
    <row r="9895" spans="2:2" x14ac:dyDescent="0.15">
      <c r="B9895" s="24"/>
    </row>
    <row r="9896" spans="2:2" x14ac:dyDescent="0.15">
      <c r="B9896" s="24"/>
    </row>
    <row r="9897" spans="2:2" x14ac:dyDescent="0.15">
      <c r="B9897" s="24"/>
    </row>
    <row r="9898" spans="2:2" x14ac:dyDescent="0.15">
      <c r="B9898" s="24"/>
    </row>
    <row r="9899" spans="2:2" x14ac:dyDescent="0.15">
      <c r="B9899" s="24"/>
    </row>
    <row r="9900" spans="2:2" x14ac:dyDescent="0.15">
      <c r="B9900" s="24"/>
    </row>
    <row r="9901" spans="2:2" x14ac:dyDescent="0.15">
      <c r="B9901" s="24"/>
    </row>
    <row r="9902" spans="2:2" x14ac:dyDescent="0.15">
      <c r="B9902" s="24"/>
    </row>
    <row r="9903" spans="2:2" x14ac:dyDescent="0.15">
      <c r="B9903" s="24"/>
    </row>
    <row r="9904" spans="2:2" x14ac:dyDescent="0.15">
      <c r="B9904" s="24"/>
    </row>
    <row r="9905" spans="2:2" x14ac:dyDescent="0.15">
      <c r="B9905" s="24"/>
    </row>
    <row r="9906" spans="2:2" x14ac:dyDescent="0.15">
      <c r="B9906" s="24"/>
    </row>
    <row r="9907" spans="2:2" x14ac:dyDescent="0.15">
      <c r="B9907" s="24"/>
    </row>
    <row r="9908" spans="2:2" x14ac:dyDescent="0.15">
      <c r="B9908" s="24"/>
    </row>
    <row r="9909" spans="2:2" x14ac:dyDescent="0.15">
      <c r="B9909" s="24"/>
    </row>
    <row r="9910" spans="2:2" x14ac:dyDescent="0.15">
      <c r="B9910" s="24"/>
    </row>
    <row r="9911" spans="2:2" x14ac:dyDescent="0.15">
      <c r="B9911" s="24"/>
    </row>
    <row r="9912" spans="2:2" x14ac:dyDescent="0.15">
      <c r="B9912" s="24"/>
    </row>
    <row r="9913" spans="2:2" x14ac:dyDescent="0.15">
      <c r="B9913" s="24"/>
    </row>
    <row r="9914" spans="2:2" x14ac:dyDescent="0.15">
      <c r="B9914" s="24"/>
    </row>
    <row r="9915" spans="2:2" x14ac:dyDescent="0.15">
      <c r="B9915" s="24"/>
    </row>
    <row r="9916" spans="2:2" x14ac:dyDescent="0.15">
      <c r="B9916" s="24"/>
    </row>
    <row r="9917" spans="2:2" x14ac:dyDescent="0.15">
      <c r="B9917" s="24"/>
    </row>
    <row r="9918" spans="2:2" x14ac:dyDescent="0.15">
      <c r="B9918" s="24"/>
    </row>
    <row r="9919" spans="2:2" x14ac:dyDescent="0.15">
      <c r="B9919" s="24"/>
    </row>
    <row r="9920" spans="2:2" x14ac:dyDescent="0.15">
      <c r="B9920" s="24"/>
    </row>
    <row r="9921" spans="2:2" x14ac:dyDescent="0.15">
      <c r="B9921" s="24"/>
    </row>
    <row r="9922" spans="2:2" x14ac:dyDescent="0.15">
      <c r="B9922" s="24"/>
    </row>
    <row r="9923" spans="2:2" x14ac:dyDescent="0.15">
      <c r="B9923" s="24"/>
    </row>
    <row r="9924" spans="2:2" x14ac:dyDescent="0.15">
      <c r="B9924" s="24"/>
    </row>
    <row r="9925" spans="2:2" x14ac:dyDescent="0.15">
      <c r="B9925" s="24"/>
    </row>
    <row r="9926" spans="2:2" x14ac:dyDescent="0.15">
      <c r="B9926" s="24"/>
    </row>
    <row r="9927" spans="2:2" x14ac:dyDescent="0.15">
      <c r="B9927" s="24"/>
    </row>
    <row r="9928" spans="2:2" x14ac:dyDescent="0.15">
      <c r="B9928" s="24"/>
    </row>
    <row r="9929" spans="2:2" x14ac:dyDescent="0.15">
      <c r="B9929" s="24"/>
    </row>
    <row r="9930" spans="2:2" x14ac:dyDescent="0.15">
      <c r="B9930" s="24"/>
    </row>
    <row r="9931" spans="2:2" x14ac:dyDescent="0.15">
      <c r="B9931" s="24"/>
    </row>
    <row r="9932" spans="2:2" x14ac:dyDescent="0.15">
      <c r="B9932" s="24"/>
    </row>
    <row r="9933" spans="2:2" x14ac:dyDescent="0.15">
      <c r="B9933" s="24"/>
    </row>
    <row r="9934" spans="2:2" x14ac:dyDescent="0.15">
      <c r="B9934" s="24"/>
    </row>
    <row r="9935" spans="2:2" x14ac:dyDescent="0.15">
      <c r="B9935" s="24"/>
    </row>
    <row r="9936" spans="2:2" x14ac:dyDescent="0.15">
      <c r="B9936" s="24"/>
    </row>
    <row r="9937" spans="2:2" x14ac:dyDescent="0.15">
      <c r="B9937" s="24"/>
    </row>
    <row r="9938" spans="2:2" x14ac:dyDescent="0.15">
      <c r="B9938" s="24"/>
    </row>
    <row r="9939" spans="2:2" x14ac:dyDescent="0.15">
      <c r="B9939" s="24"/>
    </row>
    <row r="9940" spans="2:2" x14ac:dyDescent="0.15">
      <c r="B9940" s="24"/>
    </row>
    <row r="9941" spans="2:2" x14ac:dyDescent="0.15">
      <c r="B9941" s="24"/>
    </row>
    <row r="9942" spans="2:2" x14ac:dyDescent="0.15">
      <c r="B9942" s="24"/>
    </row>
    <row r="9943" spans="2:2" x14ac:dyDescent="0.15">
      <c r="B9943" s="24"/>
    </row>
    <row r="9944" spans="2:2" x14ac:dyDescent="0.15">
      <c r="B9944" s="24"/>
    </row>
    <row r="9945" spans="2:2" x14ac:dyDescent="0.15">
      <c r="B9945" s="24"/>
    </row>
    <row r="9946" spans="2:2" x14ac:dyDescent="0.15">
      <c r="B9946" s="24"/>
    </row>
    <row r="9947" spans="2:2" x14ac:dyDescent="0.15">
      <c r="B9947" s="24"/>
    </row>
    <row r="9948" spans="2:2" x14ac:dyDescent="0.15">
      <c r="B9948" s="24"/>
    </row>
    <row r="9949" spans="2:2" x14ac:dyDescent="0.15">
      <c r="B9949" s="24"/>
    </row>
    <row r="9950" spans="2:2" x14ac:dyDescent="0.15">
      <c r="B9950" s="24"/>
    </row>
    <row r="9951" spans="2:2" x14ac:dyDescent="0.15">
      <c r="B9951" s="24"/>
    </row>
    <row r="9952" spans="2:2" x14ac:dyDescent="0.15">
      <c r="B9952" s="24"/>
    </row>
    <row r="9953" spans="2:2" x14ac:dyDescent="0.15">
      <c r="B9953" s="24"/>
    </row>
    <row r="9954" spans="2:2" x14ac:dyDescent="0.15">
      <c r="B9954" s="24"/>
    </row>
    <row r="9955" spans="2:2" x14ac:dyDescent="0.15">
      <c r="B9955" s="24"/>
    </row>
    <row r="9956" spans="2:2" x14ac:dyDescent="0.15">
      <c r="B9956" s="24"/>
    </row>
    <row r="9957" spans="2:2" x14ac:dyDescent="0.15">
      <c r="B9957" s="24"/>
    </row>
    <row r="9958" spans="2:2" x14ac:dyDescent="0.15">
      <c r="B9958" s="24"/>
    </row>
    <row r="9959" spans="2:2" x14ac:dyDescent="0.15">
      <c r="B9959" s="24"/>
    </row>
    <row r="9960" spans="2:2" x14ac:dyDescent="0.15">
      <c r="B9960" s="24"/>
    </row>
    <row r="9961" spans="2:2" x14ac:dyDescent="0.15">
      <c r="B9961" s="24"/>
    </row>
    <row r="9962" spans="2:2" x14ac:dyDescent="0.15">
      <c r="B9962" s="24"/>
    </row>
    <row r="9963" spans="2:2" x14ac:dyDescent="0.15">
      <c r="B9963" s="24"/>
    </row>
    <row r="9964" spans="2:2" x14ac:dyDescent="0.15">
      <c r="B9964" s="24"/>
    </row>
    <row r="9965" spans="2:2" x14ac:dyDescent="0.15">
      <c r="B9965" s="24"/>
    </row>
    <row r="9966" spans="2:2" x14ac:dyDescent="0.15">
      <c r="B9966" s="24"/>
    </row>
    <row r="9967" spans="2:2" x14ac:dyDescent="0.15">
      <c r="B9967" s="24"/>
    </row>
    <row r="9968" spans="2:2" x14ac:dyDescent="0.15">
      <c r="B9968" s="24"/>
    </row>
    <row r="9969" spans="2:2" x14ac:dyDescent="0.15">
      <c r="B9969" s="24"/>
    </row>
    <row r="9970" spans="2:2" x14ac:dyDescent="0.15">
      <c r="B9970" s="24"/>
    </row>
    <row r="9971" spans="2:2" x14ac:dyDescent="0.15">
      <c r="B9971" s="24"/>
    </row>
    <row r="9972" spans="2:2" x14ac:dyDescent="0.15">
      <c r="B9972" s="24"/>
    </row>
    <row r="9973" spans="2:2" x14ac:dyDescent="0.15">
      <c r="B9973" s="24"/>
    </row>
    <row r="9974" spans="2:2" x14ac:dyDescent="0.15">
      <c r="B9974" s="24"/>
    </row>
    <row r="9975" spans="2:2" x14ac:dyDescent="0.15">
      <c r="B9975" s="24"/>
    </row>
    <row r="9976" spans="2:2" x14ac:dyDescent="0.15">
      <c r="B9976" s="24"/>
    </row>
    <row r="9977" spans="2:2" x14ac:dyDescent="0.15">
      <c r="B9977" s="24"/>
    </row>
    <row r="9978" spans="2:2" x14ac:dyDescent="0.15">
      <c r="B9978" s="24"/>
    </row>
    <row r="9979" spans="2:2" x14ac:dyDescent="0.15">
      <c r="B9979" s="24"/>
    </row>
    <row r="9980" spans="2:2" x14ac:dyDescent="0.15">
      <c r="B9980" s="24"/>
    </row>
    <row r="9981" spans="2:2" x14ac:dyDescent="0.15">
      <c r="B9981" s="24"/>
    </row>
    <row r="9982" spans="2:2" x14ac:dyDescent="0.15">
      <c r="B9982" s="24"/>
    </row>
    <row r="9983" spans="2:2" x14ac:dyDescent="0.15">
      <c r="B9983" s="24"/>
    </row>
    <row r="9984" spans="2:2" x14ac:dyDescent="0.15">
      <c r="B9984" s="24"/>
    </row>
    <row r="9985" spans="2:2" x14ac:dyDescent="0.15">
      <c r="B9985" s="24"/>
    </row>
    <row r="9986" spans="2:2" x14ac:dyDescent="0.15">
      <c r="B9986" s="24"/>
    </row>
    <row r="9987" spans="2:2" x14ac:dyDescent="0.15">
      <c r="B9987" s="24"/>
    </row>
    <row r="9988" spans="2:2" x14ac:dyDescent="0.15">
      <c r="B9988" s="24"/>
    </row>
    <row r="9989" spans="2:2" x14ac:dyDescent="0.15">
      <c r="B9989" s="24"/>
    </row>
    <row r="9990" spans="2:2" x14ac:dyDescent="0.15">
      <c r="B9990" s="24"/>
    </row>
    <row r="9991" spans="2:2" x14ac:dyDescent="0.15">
      <c r="B9991" s="24"/>
    </row>
    <row r="9992" spans="2:2" x14ac:dyDescent="0.15">
      <c r="B9992" s="24"/>
    </row>
    <row r="9993" spans="2:2" x14ac:dyDescent="0.15">
      <c r="B9993" s="24"/>
    </row>
    <row r="9994" spans="2:2" x14ac:dyDescent="0.15">
      <c r="B9994" s="24"/>
    </row>
    <row r="9995" spans="2:2" x14ac:dyDescent="0.15">
      <c r="B9995" s="24"/>
    </row>
    <row r="9996" spans="2:2" x14ac:dyDescent="0.15">
      <c r="B9996" s="24"/>
    </row>
    <row r="9997" spans="2:2" x14ac:dyDescent="0.15">
      <c r="B9997" s="24"/>
    </row>
    <row r="9998" spans="2:2" x14ac:dyDescent="0.15">
      <c r="B9998" s="24"/>
    </row>
    <row r="9999" spans="2:2" x14ac:dyDescent="0.15">
      <c r="B9999" s="24"/>
    </row>
    <row r="10000" spans="2:2" x14ac:dyDescent="0.15">
      <c r="B10000" s="24"/>
    </row>
    <row r="10001" spans="2:2" x14ac:dyDescent="0.15">
      <c r="B10001" s="24"/>
    </row>
    <row r="10002" spans="2:2" x14ac:dyDescent="0.15">
      <c r="B10002" s="24"/>
    </row>
    <row r="10003" spans="2:2" x14ac:dyDescent="0.15">
      <c r="B10003" s="24"/>
    </row>
    <row r="10004" spans="2:2" x14ac:dyDescent="0.15">
      <c r="B10004" s="24"/>
    </row>
    <row r="10005" spans="2:2" x14ac:dyDescent="0.15">
      <c r="B10005" s="24"/>
    </row>
    <row r="10006" spans="2:2" x14ac:dyDescent="0.15">
      <c r="B10006" s="24"/>
    </row>
    <row r="10007" spans="2:2" x14ac:dyDescent="0.15">
      <c r="B10007" s="24"/>
    </row>
    <row r="10008" spans="2:2" x14ac:dyDescent="0.15">
      <c r="B10008" s="24"/>
    </row>
    <row r="10009" spans="2:2" x14ac:dyDescent="0.15">
      <c r="B10009" s="24"/>
    </row>
    <row r="10010" spans="2:2" x14ac:dyDescent="0.15">
      <c r="B10010" s="24"/>
    </row>
    <row r="10011" spans="2:2" x14ac:dyDescent="0.15">
      <c r="B10011" s="24"/>
    </row>
    <row r="10012" spans="2:2" x14ac:dyDescent="0.15">
      <c r="B10012" s="24"/>
    </row>
    <row r="10013" spans="2:2" x14ac:dyDescent="0.15">
      <c r="B10013" s="24"/>
    </row>
    <row r="10014" spans="2:2" x14ac:dyDescent="0.15">
      <c r="B10014" s="24"/>
    </row>
    <row r="10015" spans="2:2" x14ac:dyDescent="0.15">
      <c r="B10015" s="24"/>
    </row>
    <row r="10016" spans="2:2" x14ac:dyDescent="0.15">
      <c r="B10016" s="24"/>
    </row>
    <row r="10017" spans="2:2" x14ac:dyDescent="0.15">
      <c r="B10017" s="24"/>
    </row>
    <row r="10018" spans="2:2" x14ac:dyDescent="0.15">
      <c r="B10018" s="24"/>
    </row>
    <row r="10019" spans="2:2" x14ac:dyDescent="0.15">
      <c r="B10019" s="24"/>
    </row>
    <row r="10020" spans="2:2" x14ac:dyDescent="0.15">
      <c r="B10020" s="24"/>
    </row>
    <row r="10021" spans="2:2" x14ac:dyDescent="0.15">
      <c r="B10021" s="24"/>
    </row>
    <row r="10022" spans="2:2" x14ac:dyDescent="0.15">
      <c r="B10022" s="24"/>
    </row>
    <row r="10023" spans="2:2" x14ac:dyDescent="0.15">
      <c r="B10023" s="24"/>
    </row>
    <row r="10024" spans="2:2" x14ac:dyDescent="0.15">
      <c r="B10024" s="24"/>
    </row>
    <row r="10025" spans="2:2" x14ac:dyDescent="0.15">
      <c r="B10025" s="24"/>
    </row>
    <row r="10026" spans="2:2" x14ac:dyDescent="0.15">
      <c r="B10026" s="24"/>
    </row>
    <row r="10027" spans="2:2" x14ac:dyDescent="0.15">
      <c r="B10027" s="24"/>
    </row>
    <row r="10028" spans="2:2" x14ac:dyDescent="0.15">
      <c r="B10028" s="24"/>
    </row>
    <row r="10029" spans="2:2" x14ac:dyDescent="0.15">
      <c r="B10029" s="24"/>
    </row>
    <row r="10030" spans="2:2" x14ac:dyDescent="0.15">
      <c r="B10030" s="24"/>
    </row>
    <row r="10031" spans="2:2" x14ac:dyDescent="0.15">
      <c r="B10031" s="24"/>
    </row>
    <row r="10032" spans="2:2" x14ac:dyDescent="0.15">
      <c r="B10032" s="24"/>
    </row>
    <row r="10033" spans="2:2" x14ac:dyDescent="0.15">
      <c r="B10033" s="24"/>
    </row>
    <row r="10034" spans="2:2" x14ac:dyDescent="0.15">
      <c r="B10034" s="24"/>
    </row>
    <row r="10035" spans="2:2" x14ac:dyDescent="0.15">
      <c r="B10035" s="24"/>
    </row>
    <row r="10036" spans="2:2" x14ac:dyDescent="0.15">
      <c r="B10036" s="24"/>
    </row>
    <row r="10037" spans="2:2" x14ac:dyDescent="0.15">
      <c r="B10037" s="24"/>
    </row>
    <row r="10038" spans="2:2" x14ac:dyDescent="0.15">
      <c r="B10038" s="24"/>
    </row>
    <row r="10039" spans="2:2" x14ac:dyDescent="0.15">
      <c r="B10039" s="24"/>
    </row>
    <row r="10040" spans="2:2" x14ac:dyDescent="0.15">
      <c r="B10040" s="24"/>
    </row>
    <row r="10041" spans="2:2" x14ac:dyDescent="0.15">
      <c r="B10041" s="24"/>
    </row>
    <row r="10042" spans="2:2" x14ac:dyDescent="0.15">
      <c r="B10042" s="24"/>
    </row>
    <row r="10043" spans="2:2" x14ac:dyDescent="0.15">
      <c r="B10043" s="24"/>
    </row>
    <row r="10044" spans="2:2" x14ac:dyDescent="0.15">
      <c r="B10044" s="24"/>
    </row>
    <row r="10045" spans="2:2" x14ac:dyDescent="0.15">
      <c r="B10045" s="24"/>
    </row>
    <row r="10046" spans="2:2" x14ac:dyDescent="0.15">
      <c r="B10046" s="24"/>
    </row>
    <row r="10047" spans="2:2" x14ac:dyDescent="0.15">
      <c r="B10047" s="24"/>
    </row>
    <row r="10048" spans="2:2" x14ac:dyDescent="0.15">
      <c r="B10048" s="24"/>
    </row>
    <row r="10049" spans="2:2" x14ac:dyDescent="0.15">
      <c r="B10049" s="24"/>
    </row>
    <row r="10050" spans="2:2" x14ac:dyDescent="0.15">
      <c r="B10050" s="24"/>
    </row>
    <row r="10051" spans="2:2" x14ac:dyDescent="0.15">
      <c r="B10051" s="24"/>
    </row>
    <row r="10052" spans="2:2" x14ac:dyDescent="0.15">
      <c r="B10052" s="24"/>
    </row>
    <row r="10053" spans="2:2" x14ac:dyDescent="0.15">
      <c r="B10053" s="24"/>
    </row>
    <row r="10054" spans="2:2" x14ac:dyDescent="0.15">
      <c r="B10054" s="24"/>
    </row>
    <row r="10055" spans="2:2" x14ac:dyDescent="0.15">
      <c r="B10055" s="24"/>
    </row>
    <row r="10056" spans="2:2" x14ac:dyDescent="0.15">
      <c r="B10056" s="24"/>
    </row>
    <row r="10057" spans="2:2" x14ac:dyDescent="0.15">
      <c r="B10057" s="24"/>
    </row>
    <row r="10058" spans="2:2" x14ac:dyDescent="0.15">
      <c r="B10058" s="24"/>
    </row>
    <row r="10059" spans="2:2" x14ac:dyDescent="0.15">
      <c r="B10059" s="24"/>
    </row>
    <row r="10060" spans="2:2" x14ac:dyDescent="0.15">
      <c r="B10060" s="24"/>
    </row>
    <row r="10061" spans="2:2" x14ac:dyDescent="0.15">
      <c r="B10061" s="24"/>
    </row>
    <row r="10062" spans="2:2" x14ac:dyDescent="0.15">
      <c r="B10062" s="24"/>
    </row>
    <row r="10063" spans="2:2" x14ac:dyDescent="0.15">
      <c r="B10063" s="24"/>
    </row>
    <row r="10064" spans="2:2" x14ac:dyDescent="0.15">
      <c r="B10064" s="24"/>
    </row>
    <row r="10065" spans="2:2" x14ac:dyDescent="0.15">
      <c r="B10065" s="24"/>
    </row>
    <row r="10066" spans="2:2" x14ac:dyDescent="0.15">
      <c r="B10066" s="24"/>
    </row>
    <row r="10067" spans="2:2" x14ac:dyDescent="0.15">
      <c r="B10067" s="24"/>
    </row>
    <row r="10068" spans="2:2" x14ac:dyDescent="0.15">
      <c r="B10068" s="24"/>
    </row>
    <row r="10069" spans="2:2" x14ac:dyDescent="0.15">
      <c r="B10069" s="24"/>
    </row>
    <row r="10070" spans="2:2" x14ac:dyDescent="0.15">
      <c r="B10070" s="24"/>
    </row>
    <row r="10071" spans="2:2" x14ac:dyDescent="0.15">
      <c r="B10071" s="24"/>
    </row>
    <row r="10072" spans="2:2" x14ac:dyDescent="0.15">
      <c r="B10072" s="24"/>
    </row>
    <row r="10073" spans="2:2" x14ac:dyDescent="0.15">
      <c r="B10073" s="24"/>
    </row>
    <row r="10074" spans="2:2" x14ac:dyDescent="0.15">
      <c r="B10074" s="24"/>
    </row>
    <row r="10075" spans="2:2" x14ac:dyDescent="0.15">
      <c r="B10075" s="24"/>
    </row>
    <row r="10076" spans="2:2" x14ac:dyDescent="0.15">
      <c r="B10076" s="24"/>
    </row>
    <row r="10077" spans="2:2" x14ac:dyDescent="0.15">
      <c r="B10077" s="24"/>
    </row>
    <row r="10078" spans="2:2" x14ac:dyDescent="0.15">
      <c r="B10078" s="24"/>
    </row>
    <row r="10079" spans="2:2" x14ac:dyDescent="0.15">
      <c r="B10079" s="24"/>
    </row>
    <row r="10080" spans="2:2" x14ac:dyDescent="0.15">
      <c r="B10080" s="24"/>
    </row>
    <row r="10081" spans="2:2" x14ac:dyDescent="0.15">
      <c r="B10081" s="24"/>
    </row>
    <row r="10082" spans="2:2" x14ac:dyDescent="0.15">
      <c r="B10082" s="24"/>
    </row>
    <row r="10083" spans="2:2" x14ac:dyDescent="0.15">
      <c r="B10083" s="24"/>
    </row>
    <row r="10084" spans="2:2" x14ac:dyDescent="0.15">
      <c r="B10084" s="24"/>
    </row>
    <row r="10085" spans="2:2" x14ac:dyDescent="0.15">
      <c r="B10085" s="24"/>
    </row>
    <row r="10086" spans="2:2" x14ac:dyDescent="0.15">
      <c r="B10086" s="24"/>
    </row>
    <row r="10087" spans="2:2" x14ac:dyDescent="0.15">
      <c r="B10087" s="24"/>
    </row>
    <row r="10088" spans="2:2" x14ac:dyDescent="0.15">
      <c r="B10088" s="24"/>
    </row>
    <row r="10089" spans="2:2" x14ac:dyDescent="0.15">
      <c r="B10089" s="24"/>
    </row>
    <row r="10090" spans="2:2" x14ac:dyDescent="0.15">
      <c r="B10090" s="24"/>
    </row>
    <row r="10091" spans="2:2" x14ac:dyDescent="0.15">
      <c r="B10091" s="24"/>
    </row>
    <row r="10092" spans="2:2" x14ac:dyDescent="0.15">
      <c r="B10092" s="24"/>
    </row>
    <row r="10093" spans="2:2" x14ac:dyDescent="0.15">
      <c r="B10093" s="24"/>
    </row>
    <row r="10094" spans="2:2" x14ac:dyDescent="0.15">
      <c r="B10094" s="24"/>
    </row>
    <row r="10095" spans="2:2" x14ac:dyDescent="0.15">
      <c r="B10095" s="24"/>
    </row>
    <row r="10096" spans="2:2" x14ac:dyDescent="0.15">
      <c r="B10096" s="24"/>
    </row>
    <row r="10097" spans="2:2" x14ac:dyDescent="0.15">
      <c r="B10097" s="24"/>
    </row>
    <row r="10098" spans="2:2" x14ac:dyDescent="0.15">
      <c r="B10098" s="24"/>
    </row>
    <row r="10099" spans="2:2" x14ac:dyDescent="0.15">
      <c r="B10099" s="24"/>
    </row>
    <row r="10100" spans="2:2" x14ac:dyDescent="0.15">
      <c r="B10100" s="24"/>
    </row>
    <row r="10101" spans="2:2" x14ac:dyDescent="0.15">
      <c r="B10101" s="24"/>
    </row>
    <row r="10102" spans="2:2" x14ac:dyDescent="0.15">
      <c r="B10102" s="24"/>
    </row>
    <row r="10103" spans="2:2" x14ac:dyDescent="0.15">
      <c r="B10103" s="24"/>
    </row>
    <row r="10104" spans="2:2" x14ac:dyDescent="0.15">
      <c r="B10104" s="24"/>
    </row>
    <row r="10105" spans="2:2" x14ac:dyDescent="0.15">
      <c r="B10105" s="24"/>
    </row>
    <row r="10106" spans="2:2" x14ac:dyDescent="0.15">
      <c r="B10106" s="24"/>
    </row>
    <row r="10107" spans="2:2" x14ac:dyDescent="0.15">
      <c r="B10107" s="24"/>
    </row>
    <row r="10108" spans="2:2" x14ac:dyDescent="0.15">
      <c r="B10108" s="24"/>
    </row>
    <row r="10109" spans="2:2" x14ac:dyDescent="0.15">
      <c r="B10109" s="24"/>
    </row>
    <row r="10110" spans="2:2" x14ac:dyDescent="0.15">
      <c r="B10110" s="24"/>
    </row>
    <row r="10111" spans="2:2" x14ac:dyDescent="0.15">
      <c r="B10111" s="24"/>
    </row>
    <row r="10112" spans="2:2" x14ac:dyDescent="0.15">
      <c r="B10112" s="24"/>
    </row>
    <row r="10113" spans="2:2" x14ac:dyDescent="0.15">
      <c r="B10113" s="24"/>
    </row>
    <row r="10114" spans="2:2" x14ac:dyDescent="0.15">
      <c r="B10114" s="24"/>
    </row>
    <row r="10115" spans="2:2" x14ac:dyDescent="0.15">
      <c r="B10115" s="24"/>
    </row>
    <row r="10116" spans="2:2" x14ac:dyDescent="0.15">
      <c r="B10116" s="24"/>
    </row>
    <row r="10117" spans="2:2" x14ac:dyDescent="0.15">
      <c r="B10117" s="24"/>
    </row>
    <row r="10118" spans="2:2" x14ac:dyDescent="0.15">
      <c r="B10118" s="24"/>
    </row>
    <row r="10119" spans="2:2" x14ac:dyDescent="0.15">
      <c r="B10119" s="24"/>
    </row>
    <row r="10120" spans="2:2" x14ac:dyDescent="0.15">
      <c r="B10120" s="24"/>
    </row>
    <row r="10121" spans="2:2" x14ac:dyDescent="0.15">
      <c r="B10121" s="24"/>
    </row>
    <row r="10122" spans="2:2" x14ac:dyDescent="0.15">
      <c r="B10122" s="24"/>
    </row>
    <row r="10123" spans="2:2" x14ac:dyDescent="0.15">
      <c r="B10123" s="24"/>
    </row>
    <row r="10124" spans="2:2" x14ac:dyDescent="0.15">
      <c r="B10124" s="24"/>
    </row>
    <row r="10125" spans="2:2" x14ac:dyDescent="0.15">
      <c r="B10125" s="24"/>
    </row>
    <row r="10126" spans="2:2" x14ac:dyDescent="0.15">
      <c r="B10126" s="24"/>
    </row>
    <row r="10127" spans="2:2" x14ac:dyDescent="0.15">
      <c r="B10127" s="24"/>
    </row>
    <row r="10128" spans="2:2" x14ac:dyDescent="0.15">
      <c r="B10128" s="24"/>
    </row>
    <row r="10129" spans="2:2" x14ac:dyDescent="0.15">
      <c r="B10129" s="24"/>
    </row>
    <row r="10130" spans="2:2" x14ac:dyDescent="0.15">
      <c r="B10130" s="24"/>
    </row>
    <row r="10131" spans="2:2" x14ac:dyDescent="0.15">
      <c r="B10131" s="24"/>
    </row>
    <row r="10132" spans="2:2" x14ac:dyDescent="0.15">
      <c r="B10132" s="24"/>
    </row>
    <row r="10133" spans="2:2" x14ac:dyDescent="0.15">
      <c r="B10133" s="24"/>
    </row>
    <row r="10134" spans="2:2" x14ac:dyDescent="0.15">
      <c r="B10134" s="24"/>
    </row>
    <row r="10135" spans="2:2" x14ac:dyDescent="0.15">
      <c r="B10135" s="24"/>
    </row>
    <row r="10136" spans="2:2" x14ac:dyDescent="0.15">
      <c r="B10136" s="24"/>
    </row>
    <row r="10137" spans="2:2" x14ac:dyDescent="0.15">
      <c r="B10137" s="24"/>
    </row>
    <row r="10138" spans="2:2" x14ac:dyDescent="0.15">
      <c r="B10138" s="24"/>
    </row>
    <row r="10139" spans="2:2" x14ac:dyDescent="0.15">
      <c r="B10139" s="24"/>
    </row>
    <row r="10140" spans="2:2" x14ac:dyDescent="0.15">
      <c r="B10140" s="24"/>
    </row>
    <row r="10141" spans="2:2" x14ac:dyDescent="0.15">
      <c r="B10141" s="24"/>
    </row>
    <row r="10142" spans="2:2" x14ac:dyDescent="0.15">
      <c r="B10142" s="24"/>
    </row>
    <row r="10143" spans="2:2" x14ac:dyDescent="0.15">
      <c r="B10143" s="24"/>
    </row>
    <row r="10144" spans="2:2" x14ac:dyDescent="0.15">
      <c r="B10144" s="24"/>
    </row>
    <row r="10145" spans="2:2" x14ac:dyDescent="0.15">
      <c r="B10145" s="24"/>
    </row>
    <row r="10146" spans="2:2" x14ac:dyDescent="0.15">
      <c r="B10146" s="24"/>
    </row>
    <row r="10147" spans="2:2" x14ac:dyDescent="0.15">
      <c r="B10147" s="24"/>
    </row>
    <row r="10148" spans="2:2" x14ac:dyDescent="0.15">
      <c r="B10148" s="24"/>
    </row>
    <row r="10149" spans="2:2" x14ac:dyDescent="0.15">
      <c r="B10149" s="24"/>
    </row>
    <row r="10150" spans="2:2" x14ac:dyDescent="0.15">
      <c r="B10150" s="24"/>
    </row>
    <row r="10151" spans="2:2" x14ac:dyDescent="0.15">
      <c r="B10151" s="24"/>
    </row>
    <row r="10152" spans="2:2" x14ac:dyDescent="0.15">
      <c r="B10152" s="24"/>
    </row>
    <row r="10153" spans="2:2" x14ac:dyDescent="0.15">
      <c r="B10153" s="24"/>
    </row>
    <row r="10154" spans="2:2" x14ac:dyDescent="0.15">
      <c r="B10154" s="24"/>
    </row>
    <row r="10155" spans="2:2" x14ac:dyDescent="0.15">
      <c r="B10155" s="24"/>
    </row>
    <row r="10156" spans="2:2" x14ac:dyDescent="0.15">
      <c r="B10156" s="24"/>
    </row>
    <row r="10157" spans="2:2" x14ac:dyDescent="0.15">
      <c r="B10157" s="24"/>
    </row>
    <row r="10158" spans="2:2" x14ac:dyDescent="0.15">
      <c r="B10158" s="24"/>
    </row>
    <row r="10159" spans="2:2" x14ac:dyDescent="0.15">
      <c r="B10159" s="24"/>
    </row>
    <row r="10160" spans="2:2" x14ac:dyDescent="0.15">
      <c r="B10160" s="24"/>
    </row>
    <row r="10161" spans="2:2" x14ac:dyDescent="0.15">
      <c r="B10161" s="24"/>
    </row>
    <row r="10162" spans="2:2" x14ac:dyDescent="0.15">
      <c r="B10162" s="24"/>
    </row>
    <row r="10163" spans="2:2" x14ac:dyDescent="0.15">
      <c r="B10163" s="24"/>
    </row>
    <row r="10164" spans="2:2" x14ac:dyDescent="0.15">
      <c r="B10164" s="24"/>
    </row>
    <row r="10165" spans="2:2" x14ac:dyDescent="0.15">
      <c r="B10165" s="24"/>
    </row>
    <row r="10166" spans="2:2" x14ac:dyDescent="0.15">
      <c r="B10166" s="24"/>
    </row>
    <row r="10167" spans="2:2" x14ac:dyDescent="0.15">
      <c r="B10167" s="24"/>
    </row>
    <row r="10168" spans="2:2" x14ac:dyDescent="0.15">
      <c r="B10168" s="24"/>
    </row>
    <row r="10169" spans="2:2" x14ac:dyDescent="0.15">
      <c r="B10169" s="24"/>
    </row>
    <row r="10170" spans="2:2" x14ac:dyDescent="0.15">
      <c r="B10170" s="24"/>
    </row>
    <row r="10171" spans="2:2" x14ac:dyDescent="0.15">
      <c r="B10171" s="24"/>
    </row>
    <row r="10172" spans="2:2" x14ac:dyDescent="0.15">
      <c r="B10172" s="24"/>
    </row>
    <row r="10173" spans="2:2" x14ac:dyDescent="0.15">
      <c r="B10173" s="24"/>
    </row>
    <row r="10174" spans="2:2" x14ac:dyDescent="0.15">
      <c r="B10174" s="24"/>
    </row>
    <row r="10175" spans="2:2" x14ac:dyDescent="0.15">
      <c r="B10175" s="24"/>
    </row>
    <row r="10176" spans="2:2" x14ac:dyDescent="0.15">
      <c r="B10176" s="24"/>
    </row>
    <row r="10177" spans="2:2" x14ac:dyDescent="0.15">
      <c r="B10177" s="24"/>
    </row>
    <row r="10178" spans="2:2" x14ac:dyDescent="0.15">
      <c r="B10178" s="24"/>
    </row>
    <row r="10179" spans="2:2" x14ac:dyDescent="0.15">
      <c r="B10179" s="24"/>
    </row>
    <row r="10180" spans="2:2" x14ac:dyDescent="0.15">
      <c r="B10180" s="24"/>
    </row>
    <row r="10181" spans="2:2" x14ac:dyDescent="0.15">
      <c r="B10181" s="24"/>
    </row>
    <row r="10182" spans="2:2" x14ac:dyDescent="0.15">
      <c r="B10182" s="24"/>
    </row>
    <row r="10183" spans="2:2" x14ac:dyDescent="0.15">
      <c r="B10183" s="24"/>
    </row>
    <row r="10184" spans="2:2" x14ac:dyDescent="0.15">
      <c r="B10184" s="24"/>
    </row>
    <row r="10185" spans="2:2" x14ac:dyDescent="0.15">
      <c r="B10185" s="24"/>
    </row>
    <row r="10186" spans="2:2" x14ac:dyDescent="0.15">
      <c r="B10186" s="24"/>
    </row>
    <row r="10187" spans="2:2" x14ac:dyDescent="0.15">
      <c r="B10187" s="24"/>
    </row>
    <row r="10188" spans="2:2" x14ac:dyDescent="0.15">
      <c r="B10188" s="24"/>
    </row>
    <row r="10189" spans="2:2" x14ac:dyDescent="0.15">
      <c r="B10189" s="24"/>
    </row>
    <row r="10190" spans="2:2" x14ac:dyDescent="0.15">
      <c r="B10190" s="24"/>
    </row>
    <row r="10191" spans="2:2" x14ac:dyDescent="0.15">
      <c r="B10191" s="24"/>
    </row>
    <row r="10192" spans="2:2" x14ac:dyDescent="0.15">
      <c r="B10192" s="24"/>
    </row>
    <row r="10193" spans="2:2" x14ac:dyDescent="0.15">
      <c r="B10193" s="24"/>
    </row>
    <row r="10194" spans="2:2" x14ac:dyDescent="0.15">
      <c r="B10194" s="24"/>
    </row>
    <row r="10195" spans="2:2" x14ac:dyDescent="0.15">
      <c r="B10195" s="24"/>
    </row>
    <row r="10196" spans="2:2" x14ac:dyDescent="0.15">
      <c r="B10196" s="24"/>
    </row>
    <row r="10197" spans="2:2" x14ac:dyDescent="0.15">
      <c r="B10197" s="24"/>
    </row>
    <row r="10198" spans="2:2" x14ac:dyDescent="0.15">
      <c r="B10198" s="24"/>
    </row>
    <row r="10199" spans="2:2" x14ac:dyDescent="0.15">
      <c r="B10199" s="24"/>
    </row>
    <row r="10200" spans="2:2" x14ac:dyDescent="0.15">
      <c r="B10200" s="24"/>
    </row>
    <row r="10201" spans="2:2" x14ac:dyDescent="0.15">
      <c r="B10201" s="24"/>
    </row>
    <row r="10202" spans="2:2" x14ac:dyDescent="0.15">
      <c r="B10202" s="24"/>
    </row>
    <row r="10203" spans="2:2" x14ac:dyDescent="0.15">
      <c r="B10203" s="24"/>
    </row>
    <row r="10204" spans="2:2" x14ac:dyDescent="0.15">
      <c r="B10204" s="24"/>
    </row>
    <row r="10205" spans="2:2" x14ac:dyDescent="0.15">
      <c r="B10205" s="24"/>
    </row>
    <row r="10206" spans="2:2" x14ac:dyDescent="0.15">
      <c r="B10206" s="24"/>
    </row>
    <row r="10207" spans="2:2" x14ac:dyDescent="0.15">
      <c r="B10207" s="24"/>
    </row>
    <row r="10208" spans="2:2" x14ac:dyDescent="0.15">
      <c r="B10208" s="24"/>
    </row>
    <row r="10209" spans="2:2" x14ac:dyDescent="0.15">
      <c r="B10209" s="24"/>
    </row>
    <row r="10210" spans="2:2" x14ac:dyDescent="0.15">
      <c r="B10210" s="24"/>
    </row>
    <row r="10211" spans="2:2" x14ac:dyDescent="0.15">
      <c r="B10211" s="24"/>
    </row>
    <row r="10212" spans="2:2" x14ac:dyDescent="0.15">
      <c r="B10212" s="24"/>
    </row>
    <row r="10213" spans="2:2" x14ac:dyDescent="0.15">
      <c r="B10213" s="24"/>
    </row>
    <row r="10214" spans="2:2" x14ac:dyDescent="0.15">
      <c r="B10214" s="24"/>
    </row>
    <row r="10215" spans="2:2" x14ac:dyDescent="0.15">
      <c r="B10215" s="24"/>
    </row>
    <row r="10216" spans="2:2" x14ac:dyDescent="0.15">
      <c r="B10216" s="24"/>
    </row>
    <row r="10217" spans="2:2" x14ac:dyDescent="0.15">
      <c r="B10217" s="24"/>
    </row>
    <row r="10218" spans="2:2" x14ac:dyDescent="0.15">
      <c r="B10218" s="24"/>
    </row>
    <row r="10219" spans="2:2" x14ac:dyDescent="0.15">
      <c r="B10219" s="24"/>
    </row>
    <row r="10220" spans="2:2" x14ac:dyDescent="0.15">
      <c r="B10220" s="24"/>
    </row>
    <row r="10221" spans="2:2" x14ac:dyDescent="0.15">
      <c r="B10221" s="24"/>
    </row>
    <row r="10222" spans="2:2" x14ac:dyDescent="0.15">
      <c r="B10222" s="24"/>
    </row>
    <row r="10223" spans="2:2" x14ac:dyDescent="0.15">
      <c r="B10223" s="24"/>
    </row>
    <row r="10224" spans="2:2" x14ac:dyDescent="0.15">
      <c r="B10224" s="24"/>
    </row>
    <row r="10225" spans="2:2" x14ac:dyDescent="0.15">
      <c r="B10225" s="24"/>
    </row>
    <row r="10226" spans="2:2" x14ac:dyDescent="0.15">
      <c r="B10226" s="24"/>
    </row>
    <row r="10227" spans="2:2" x14ac:dyDescent="0.15">
      <c r="B10227" s="24"/>
    </row>
    <row r="10228" spans="2:2" x14ac:dyDescent="0.15">
      <c r="B10228" s="24"/>
    </row>
    <row r="10229" spans="2:2" x14ac:dyDescent="0.15">
      <c r="B10229" s="24"/>
    </row>
    <row r="10230" spans="2:2" x14ac:dyDescent="0.15">
      <c r="B10230" s="24"/>
    </row>
    <row r="10231" spans="2:2" x14ac:dyDescent="0.15">
      <c r="B10231" s="24"/>
    </row>
    <row r="10232" spans="2:2" x14ac:dyDescent="0.15">
      <c r="B10232" s="24"/>
    </row>
    <row r="10233" spans="2:2" x14ac:dyDescent="0.15">
      <c r="B10233" s="24"/>
    </row>
    <row r="10234" spans="2:2" x14ac:dyDescent="0.15">
      <c r="B10234" s="24"/>
    </row>
    <row r="10235" spans="2:2" x14ac:dyDescent="0.15">
      <c r="B10235" s="24"/>
    </row>
    <row r="10236" spans="2:2" x14ac:dyDescent="0.15">
      <c r="B10236" s="24"/>
    </row>
    <row r="10237" spans="2:2" x14ac:dyDescent="0.15">
      <c r="B10237" s="24"/>
    </row>
    <row r="10238" spans="2:2" x14ac:dyDescent="0.15">
      <c r="B10238" s="24"/>
    </row>
    <row r="10239" spans="2:2" x14ac:dyDescent="0.15">
      <c r="B10239" s="24"/>
    </row>
    <row r="10240" spans="2:2" x14ac:dyDescent="0.15">
      <c r="B10240" s="24"/>
    </row>
    <row r="10241" spans="2:2" x14ac:dyDescent="0.15">
      <c r="B10241" s="24"/>
    </row>
    <row r="10242" spans="2:2" x14ac:dyDescent="0.15">
      <c r="B10242" s="24"/>
    </row>
    <row r="10243" spans="2:2" x14ac:dyDescent="0.15">
      <c r="B10243" s="24"/>
    </row>
    <row r="10244" spans="2:2" x14ac:dyDescent="0.15">
      <c r="B10244" s="24"/>
    </row>
    <row r="10245" spans="2:2" x14ac:dyDescent="0.15">
      <c r="B10245" s="24"/>
    </row>
    <row r="10246" spans="2:2" x14ac:dyDescent="0.15">
      <c r="B10246" s="24"/>
    </row>
    <row r="10247" spans="2:2" x14ac:dyDescent="0.15">
      <c r="B10247" s="24"/>
    </row>
    <row r="10248" spans="2:2" x14ac:dyDescent="0.15">
      <c r="B10248" s="24"/>
    </row>
    <row r="10249" spans="2:2" x14ac:dyDescent="0.15">
      <c r="B10249" s="24"/>
    </row>
    <row r="10250" spans="2:2" x14ac:dyDescent="0.15">
      <c r="B10250" s="24"/>
    </row>
    <row r="10251" spans="2:2" x14ac:dyDescent="0.15">
      <c r="B10251" s="24"/>
    </row>
    <row r="10252" spans="2:2" x14ac:dyDescent="0.15">
      <c r="B10252" s="24"/>
    </row>
    <row r="10253" spans="2:2" x14ac:dyDescent="0.15">
      <c r="B10253" s="24"/>
    </row>
    <row r="10254" spans="2:2" x14ac:dyDescent="0.15">
      <c r="B10254" s="24"/>
    </row>
    <row r="10255" spans="2:2" x14ac:dyDescent="0.15">
      <c r="B10255" s="24"/>
    </row>
    <row r="10256" spans="2:2" x14ac:dyDescent="0.15">
      <c r="B10256" s="24"/>
    </row>
    <row r="10257" spans="2:2" x14ac:dyDescent="0.15">
      <c r="B10257" s="24"/>
    </row>
    <row r="10258" spans="2:2" x14ac:dyDescent="0.15">
      <c r="B10258" s="24"/>
    </row>
    <row r="10259" spans="2:2" x14ac:dyDescent="0.15">
      <c r="B10259" s="24"/>
    </row>
    <row r="10260" spans="2:2" x14ac:dyDescent="0.15">
      <c r="B10260" s="24"/>
    </row>
    <row r="10261" spans="2:2" x14ac:dyDescent="0.15">
      <c r="B10261" s="24"/>
    </row>
    <row r="10262" spans="2:2" x14ac:dyDescent="0.15">
      <c r="B10262" s="24"/>
    </row>
    <row r="10263" spans="2:2" x14ac:dyDescent="0.15">
      <c r="B10263" s="24"/>
    </row>
    <row r="10264" spans="2:2" x14ac:dyDescent="0.15">
      <c r="B10264" s="24"/>
    </row>
    <row r="10265" spans="2:2" x14ac:dyDescent="0.15">
      <c r="B10265" s="24"/>
    </row>
    <row r="10266" spans="2:2" x14ac:dyDescent="0.15">
      <c r="B10266" s="24"/>
    </row>
    <row r="10267" spans="2:2" x14ac:dyDescent="0.15">
      <c r="B10267" s="24"/>
    </row>
    <row r="10268" spans="2:2" x14ac:dyDescent="0.15">
      <c r="B10268" s="24"/>
    </row>
    <row r="10269" spans="2:2" x14ac:dyDescent="0.15">
      <c r="B10269" s="24"/>
    </row>
    <row r="10270" spans="2:2" x14ac:dyDescent="0.15">
      <c r="B10270" s="24"/>
    </row>
    <row r="10271" spans="2:2" x14ac:dyDescent="0.15">
      <c r="B10271" s="24"/>
    </row>
    <row r="10272" spans="2:2" x14ac:dyDescent="0.15">
      <c r="B10272" s="24"/>
    </row>
    <row r="10273" spans="2:2" x14ac:dyDescent="0.15">
      <c r="B10273" s="24"/>
    </row>
    <row r="10274" spans="2:2" x14ac:dyDescent="0.15">
      <c r="B10274" s="24"/>
    </row>
    <row r="10275" spans="2:2" x14ac:dyDescent="0.15">
      <c r="B10275" s="24"/>
    </row>
    <row r="10276" spans="2:2" x14ac:dyDescent="0.15">
      <c r="B10276" s="24"/>
    </row>
    <row r="10277" spans="2:2" x14ac:dyDescent="0.15">
      <c r="B10277" s="24"/>
    </row>
    <row r="10278" spans="2:2" x14ac:dyDescent="0.15">
      <c r="B10278" s="24"/>
    </row>
    <row r="10279" spans="2:2" x14ac:dyDescent="0.15">
      <c r="B10279" s="24"/>
    </row>
    <row r="10280" spans="2:2" x14ac:dyDescent="0.15">
      <c r="B10280" s="24"/>
    </row>
    <row r="10281" spans="2:2" x14ac:dyDescent="0.15">
      <c r="B10281" s="24"/>
    </row>
    <row r="10282" spans="2:2" x14ac:dyDescent="0.15">
      <c r="B10282" s="24"/>
    </row>
    <row r="10283" spans="2:2" x14ac:dyDescent="0.15">
      <c r="B10283" s="24"/>
    </row>
    <row r="10284" spans="2:2" x14ac:dyDescent="0.15">
      <c r="B10284" s="24"/>
    </row>
    <row r="10285" spans="2:2" x14ac:dyDescent="0.15">
      <c r="B10285" s="24"/>
    </row>
    <row r="10286" spans="2:2" x14ac:dyDescent="0.15">
      <c r="B10286" s="24"/>
    </row>
    <row r="10287" spans="2:2" x14ac:dyDescent="0.15">
      <c r="B10287" s="24"/>
    </row>
    <row r="10288" spans="2:2" x14ac:dyDescent="0.15">
      <c r="B10288" s="24"/>
    </row>
    <row r="10289" spans="2:2" x14ac:dyDescent="0.15">
      <c r="B10289" s="24"/>
    </row>
    <row r="10290" spans="2:2" x14ac:dyDescent="0.15">
      <c r="B10290" s="24"/>
    </row>
    <row r="10291" spans="2:2" x14ac:dyDescent="0.15">
      <c r="B10291" s="24"/>
    </row>
    <row r="10292" spans="2:2" x14ac:dyDescent="0.15">
      <c r="B10292" s="24"/>
    </row>
    <row r="10293" spans="2:2" x14ac:dyDescent="0.15">
      <c r="B10293" s="24"/>
    </row>
    <row r="10294" spans="2:2" x14ac:dyDescent="0.15">
      <c r="B10294" s="24"/>
    </row>
    <row r="10295" spans="2:2" x14ac:dyDescent="0.15">
      <c r="B10295" s="24"/>
    </row>
    <row r="10296" spans="2:2" x14ac:dyDescent="0.15">
      <c r="B10296" s="24"/>
    </row>
    <row r="10297" spans="2:2" x14ac:dyDescent="0.15">
      <c r="B10297" s="24"/>
    </row>
    <row r="10298" spans="2:2" x14ac:dyDescent="0.15">
      <c r="B10298" s="24"/>
    </row>
    <row r="10299" spans="2:2" x14ac:dyDescent="0.15">
      <c r="B10299" s="24"/>
    </row>
    <row r="10300" spans="2:2" x14ac:dyDescent="0.15">
      <c r="B10300" s="24"/>
    </row>
    <row r="10301" spans="2:2" x14ac:dyDescent="0.15">
      <c r="B10301" s="24"/>
    </row>
    <row r="10302" spans="2:2" x14ac:dyDescent="0.15">
      <c r="B10302" s="24"/>
    </row>
    <row r="10303" spans="2:2" x14ac:dyDescent="0.15">
      <c r="B10303" s="24"/>
    </row>
    <row r="10304" spans="2:2" x14ac:dyDescent="0.15">
      <c r="B10304" s="24"/>
    </row>
    <row r="10305" spans="2:2" x14ac:dyDescent="0.15">
      <c r="B10305" s="24"/>
    </row>
    <row r="10306" spans="2:2" x14ac:dyDescent="0.15">
      <c r="B10306" s="24"/>
    </row>
    <row r="10307" spans="2:2" x14ac:dyDescent="0.15">
      <c r="B10307" s="24"/>
    </row>
    <row r="10308" spans="2:2" x14ac:dyDescent="0.15">
      <c r="B10308" s="24"/>
    </row>
    <row r="10309" spans="2:2" x14ac:dyDescent="0.15">
      <c r="B10309" s="24"/>
    </row>
    <row r="10310" spans="2:2" x14ac:dyDescent="0.15">
      <c r="B10310" s="24"/>
    </row>
    <row r="10311" spans="2:2" x14ac:dyDescent="0.15">
      <c r="B10311" s="24"/>
    </row>
    <row r="10312" spans="2:2" x14ac:dyDescent="0.15">
      <c r="B10312" s="24"/>
    </row>
    <row r="10313" spans="2:2" x14ac:dyDescent="0.15">
      <c r="B10313" s="24"/>
    </row>
    <row r="10314" spans="2:2" x14ac:dyDescent="0.15">
      <c r="B10314" s="24"/>
    </row>
    <row r="10315" spans="2:2" x14ac:dyDescent="0.15">
      <c r="B10315" s="24"/>
    </row>
    <row r="10316" spans="2:2" x14ac:dyDescent="0.15">
      <c r="B10316" s="24"/>
    </row>
    <row r="10317" spans="2:2" x14ac:dyDescent="0.15">
      <c r="B10317" s="24"/>
    </row>
    <row r="10318" spans="2:2" x14ac:dyDescent="0.15">
      <c r="B10318" s="24"/>
    </row>
    <row r="10319" spans="2:2" x14ac:dyDescent="0.15">
      <c r="B10319" s="24"/>
    </row>
    <row r="10320" spans="2:2" x14ac:dyDescent="0.15">
      <c r="B10320" s="24"/>
    </row>
    <row r="10321" spans="2:2" x14ac:dyDescent="0.15">
      <c r="B10321" s="24"/>
    </row>
    <row r="10322" spans="2:2" x14ac:dyDescent="0.15">
      <c r="B10322" s="24"/>
    </row>
    <row r="10323" spans="2:2" x14ac:dyDescent="0.15">
      <c r="B10323" s="24"/>
    </row>
    <row r="10324" spans="2:2" x14ac:dyDescent="0.15">
      <c r="B10324" s="24"/>
    </row>
    <row r="10325" spans="2:2" x14ac:dyDescent="0.15">
      <c r="B10325" s="24"/>
    </row>
    <row r="10326" spans="2:2" x14ac:dyDescent="0.15">
      <c r="B10326" s="24"/>
    </row>
    <row r="10327" spans="2:2" x14ac:dyDescent="0.15">
      <c r="B10327" s="24"/>
    </row>
    <row r="10328" spans="2:2" x14ac:dyDescent="0.15">
      <c r="B10328" s="24"/>
    </row>
    <row r="10329" spans="2:2" x14ac:dyDescent="0.15">
      <c r="B10329" s="24"/>
    </row>
    <row r="10330" spans="2:2" x14ac:dyDescent="0.15">
      <c r="B10330" s="24"/>
    </row>
    <row r="10331" spans="2:2" x14ac:dyDescent="0.15">
      <c r="B10331" s="24"/>
    </row>
    <row r="10332" spans="2:2" x14ac:dyDescent="0.15">
      <c r="B10332" s="24"/>
    </row>
    <row r="10333" spans="2:2" x14ac:dyDescent="0.15">
      <c r="B10333" s="24"/>
    </row>
    <row r="10334" spans="2:2" x14ac:dyDescent="0.15">
      <c r="B10334" s="24"/>
    </row>
    <row r="10335" spans="2:2" x14ac:dyDescent="0.15">
      <c r="B10335" s="24"/>
    </row>
    <row r="10336" spans="2:2" x14ac:dyDescent="0.15">
      <c r="B10336" s="24"/>
    </row>
    <row r="10337" spans="2:2" x14ac:dyDescent="0.15">
      <c r="B10337" s="24"/>
    </row>
    <row r="10338" spans="2:2" x14ac:dyDescent="0.15">
      <c r="B10338" s="24"/>
    </row>
    <row r="10339" spans="2:2" x14ac:dyDescent="0.15">
      <c r="B10339" s="24"/>
    </row>
    <row r="10340" spans="2:2" x14ac:dyDescent="0.15">
      <c r="B10340" s="24"/>
    </row>
    <row r="10341" spans="2:2" x14ac:dyDescent="0.15">
      <c r="B10341" s="24"/>
    </row>
    <row r="10342" spans="2:2" x14ac:dyDescent="0.15">
      <c r="B10342" s="24"/>
    </row>
    <row r="10343" spans="2:2" x14ac:dyDescent="0.15">
      <c r="B10343" s="24"/>
    </row>
    <row r="10344" spans="2:2" x14ac:dyDescent="0.15">
      <c r="B10344" s="24"/>
    </row>
    <row r="10345" spans="2:2" x14ac:dyDescent="0.15">
      <c r="B10345" s="24"/>
    </row>
    <row r="10346" spans="2:2" x14ac:dyDescent="0.15">
      <c r="B10346" s="24"/>
    </row>
    <row r="10347" spans="2:2" x14ac:dyDescent="0.15">
      <c r="B10347" s="24"/>
    </row>
    <row r="10348" spans="2:2" x14ac:dyDescent="0.15">
      <c r="B10348" s="24"/>
    </row>
    <row r="10349" spans="2:2" x14ac:dyDescent="0.15">
      <c r="B10349" s="24"/>
    </row>
    <row r="10350" spans="2:2" x14ac:dyDescent="0.15">
      <c r="B10350" s="24"/>
    </row>
    <row r="10351" spans="2:2" x14ac:dyDescent="0.15">
      <c r="B10351" s="24"/>
    </row>
    <row r="10352" spans="2:2" x14ac:dyDescent="0.15">
      <c r="B10352" s="24"/>
    </row>
    <row r="10353" spans="2:2" x14ac:dyDescent="0.15">
      <c r="B10353" s="24"/>
    </row>
    <row r="10354" spans="2:2" x14ac:dyDescent="0.15">
      <c r="B10354" s="24"/>
    </row>
    <row r="10355" spans="2:2" x14ac:dyDescent="0.15">
      <c r="B10355" s="24"/>
    </row>
    <row r="10356" spans="2:2" x14ac:dyDescent="0.15">
      <c r="B10356" s="24"/>
    </row>
    <row r="10357" spans="2:2" x14ac:dyDescent="0.15">
      <c r="B10357" s="24"/>
    </row>
    <row r="10358" spans="2:2" x14ac:dyDescent="0.15">
      <c r="B10358" s="24"/>
    </row>
    <row r="10359" spans="2:2" x14ac:dyDescent="0.15">
      <c r="B10359" s="24"/>
    </row>
    <row r="10360" spans="2:2" x14ac:dyDescent="0.15">
      <c r="B10360" s="24"/>
    </row>
    <row r="10361" spans="2:2" x14ac:dyDescent="0.15">
      <c r="B10361" s="24"/>
    </row>
    <row r="10362" spans="2:2" x14ac:dyDescent="0.15">
      <c r="B10362" s="24"/>
    </row>
    <row r="10363" spans="2:2" x14ac:dyDescent="0.15">
      <c r="B10363" s="24"/>
    </row>
    <row r="10364" spans="2:2" x14ac:dyDescent="0.15">
      <c r="B10364" s="24"/>
    </row>
    <row r="10365" spans="2:2" x14ac:dyDescent="0.15">
      <c r="B10365" s="24"/>
    </row>
    <row r="10366" spans="2:2" x14ac:dyDescent="0.15">
      <c r="B10366" s="24"/>
    </row>
    <row r="10367" spans="2:2" x14ac:dyDescent="0.15">
      <c r="B10367" s="24"/>
    </row>
    <row r="10368" spans="2:2" x14ac:dyDescent="0.15">
      <c r="B10368" s="24"/>
    </row>
    <row r="10369" spans="2:2" x14ac:dyDescent="0.15">
      <c r="B10369" s="24"/>
    </row>
    <row r="10370" spans="2:2" x14ac:dyDescent="0.15">
      <c r="B10370" s="24"/>
    </row>
    <row r="10371" spans="2:2" x14ac:dyDescent="0.15">
      <c r="B10371" s="24"/>
    </row>
    <row r="10372" spans="2:2" x14ac:dyDescent="0.15">
      <c r="B10372" s="24"/>
    </row>
    <row r="10373" spans="2:2" x14ac:dyDescent="0.15">
      <c r="B10373" s="24"/>
    </row>
    <row r="10374" spans="2:2" x14ac:dyDescent="0.15">
      <c r="B10374" s="24"/>
    </row>
    <row r="10375" spans="2:2" x14ac:dyDescent="0.15">
      <c r="B10375" s="24"/>
    </row>
    <row r="10376" spans="2:2" x14ac:dyDescent="0.15">
      <c r="B10376" s="24"/>
    </row>
    <row r="10377" spans="2:2" x14ac:dyDescent="0.15">
      <c r="B10377" s="24"/>
    </row>
    <row r="10378" spans="2:2" x14ac:dyDescent="0.15">
      <c r="B10378" s="24"/>
    </row>
    <row r="10379" spans="2:2" x14ac:dyDescent="0.15">
      <c r="B10379" s="24"/>
    </row>
    <row r="10380" spans="2:2" x14ac:dyDescent="0.15">
      <c r="B10380" s="24"/>
    </row>
    <row r="10381" spans="2:2" x14ac:dyDescent="0.15">
      <c r="B10381" s="24"/>
    </row>
    <row r="10382" spans="2:2" x14ac:dyDescent="0.15">
      <c r="B10382" s="24"/>
    </row>
    <row r="10383" spans="2:2" x14ac:dyDescent="0.15">
      <c r="B10383" s="24"/>
    </row>
    <row r="10384" spans="2:2" x14ac:dyDescent="0.15">
      <c r="B10384" s="24"/>
    </row>
    <row r="10385" spans="2:2" x14ac:dyDescent="0.15">
      <c r="B10385" s="24"/>
    </row>
    <row r="10386" spans="2:2" x14ac:dyDescent="0.15">
      <c r="B10386" s="24"/>
    </row>
    <row r="10387" spans="2:2" x14ac:dyDescent="0.15">
      <c r="B10387" s="24"/>
    </row>
    <row r="10388" spans="2:2" x14ac:dyDescent="0.15">
      <c r="B10388" s="24"/>
    </row>
    <row r="10389" spans="2:2" x14ac:dyDescent="0.15">
      <c r="B10389" s="24"/>
    </row>
    <row r="10390" spans="2:2" x14ac:dyDescent="0.15">
      <c r="B10390" s="24"/>
    </row>
    <row r="10391" spans="2:2" x14ac:dyDescent="0.15">
      <c r="B10391" s="24"/>
    </row>
    <row r="10392" spans="2:2" x14ac:dyDescent="0.15">
      <c r="B10392" s="24"/>
    </row>
    <row r="10393" spans="2:2" x14ac:dyDescent="0.15">
      <c r="B10393" s="24"/>
    </row>
    <row r="10394" spans="2:2" x14ac:dyDescent="0.15">
      <c r="B10394" s="24"/>
    </row>
    <row r="10395" spans="2:2" x14ac:dyDescent="0.15">
      <c r="B10395" s="24"/>
    </row>
    <row r="10396" spans="2:2" x14ac:dyDescent="0.15">
      <c r="B10396" s="24"/>
    </row>
    <row r="10397" spans="2:2" x14ac:dyDescent="0.15">
      <c r="B10397" s="24"/>
    </row>
    <row r="10398" spans="2:2" x14ac:dyDescent="0.15">
      <c r="B10398" s="24"/>
    </row>
    <row r="10399" spans="2:2" x14ac:dyDescent="0.15">
      <c r="B10399" s="24"/>
    </row>
    <row r="10400" spans="2:2" x14ac:dyDescent="0.15">
      <c r="B10400" s="24"/>
    </row>
    <row r="10401" spans="2:2" x14ac:dyDescent="0.15">
      <c r="B10401" s="24"/>
    </row>
    <row r="10402" spans="2:2" x14ac:dyDescent="0.15">
      <c r="B10402" s="24"/>
    </row>
    <row r="10403" spans="2:2" x14ac:dyDescent="0.15">
      <c r="B10403" s="24"/>
    </row>
    <row r="10404" spans="2:2" x14ac:dyDescent="0.15">
      <c r="B10404" s="24"/>
    </row>
    <row r="10405" spans="2:2" x14ac:dyDescent="0.15">
      <c r="B10405" s="24"/>
    </row>
    <row r="10406" spans="2:2" x14ac:dyDescent="0.15">
      <c r="B10406" s="24"/>
    </row>
    <row r="10407" spans="2:2" x14ac:dyDescent="0.15">
      <c r="B10407" s="24"/>
    </row>
    <row r="10408" spans="2:2" x14ac:dyDescent="0.15">
      <c r="B10408" s="24"/>
    </row>
    <row r="10409" spans="2:2" x14ac:dyDescent="0.15">
      <c r="B10409" s="24"/>
    </row>
    <row r="10410" spans="2:2" x14ac:dyDescent="0.15">
      <c r="B10410" s="24"/>
    </row>
    <row r="10411" spans="2:2" x14ac:dyDescent="0.15">
      <c r="B10411" s="24"/>
    </row>
    <row r="10412" spans="2:2" x14ac:dyDescent="0.15">
      <c r="B10412" s="24"/>
    </row>
    <row r="10413" spans="2:2" x14ac:dyDescent="0.15">
      <c r="B10413" s="24"/>
    </row>
    <row r="10414" spans="2:2" x14ac:dyDescent="0.15">
      <c r="B10414" s="24"/>
    </row>
    <row r="10415" spans="2:2" x14ac:dyDescent="0.15">
      <c r="B10415" s="24"/>
    </row>
    <row r="10416" spans="2:2" x14ac:dyDescent="0.15">
      <c r="B10416" s="24"/>
    </row>
    <row r="10417" spans="2:2" x14ac:dyDescent="0.15">
      <c r="B10417" s="24"/>
    </row>
    <row r="10418" spans="2:2" x14ac:dyDescent="0.15">
      <c r="B10418" s="24"/>
    </row>
    <row r="10419" spans="2:2" x14ac:dyDescent="0.15">
      <c r="B10419" s="24"/>
    </row>
    <row r="10420" spans="2:2" x14ac:dyDescent="0.15">
      <c r="B10420" s="24"/>
    </row>
    <row r="10421" spans="2:2" x14ac:dyDescent="0.15">
      <c r="B10421" s="24"/>
    </row>
    <row r="10422" spans="2:2" x14ac:dyDescent="0.15">
      <c r="B10422" s="24"/>
    </row>
    <row r="10423" spans="2:2" x14ac:dyDescent="0.15">
      <c r="B10423" s="24"/>
    </row>
    <row r="10424" spans="2:2" x14ac:dyDescent="0.15">
      <c r="B10424" s="24"/>
    </row>
    <row r="10425" spans="2:2" x14ac:dyDescent="0.15">
      <c r="B10425" s="24"/>
    </row>
    <row r="10426" spans="2:2" x14ac:dyDescent="0.15">
      <c r="B10426" s="24"/>
    </row>
    <row r="10427" spans="2:2" x14ac:dyDescent="0.15">
      <c r="B10427" s="24"/>
    </row>
    <row r="10428" spans="2:2" x14ac:dyDescent="0.15">
      <c r="B10428" s="24"/>
    </row>
    <row r="10429" spans="2:2" x14ac:dyDescent="0.15">
      <c r="B10429" s="24"/>
    </row>
    <row r="10430" spans="2:2" x14ac:dyDescent="0.15">
      <c r="B10430" s="24"/>
    </row>
    <row r="10431" spans="2:2" x14ac:dyDescent="0.15">
      <c r="B10431" s="24"/>
    </row>
    <row r="10432" spans="2:2" x14ac:dyDescent="0.15">
      <c r="B10432" s="24"/>
    </row>
    <row r="10433" spans="2:2" x14ac:dyDescent="0.15">
      <c r="B10433" s="24"/>
    </row>
    <row r="10434" spans="2:2" x14ac:dyDescent="0.15">
      <c r="B10434" s="24"/>
    </row>
    <row r="10435" spans="2:2" x14ac:dyDescent="0.15">
      <c r="B10435" s="24"/>
    </row>
    <row r="10436" spans="2:2" x14ac:dyDescent="0.15">
      <c r="B10436" s="24"/>
    </row>
    <row r="10437" spans="2:2" x14ac:dyDescent="0.15">
      <c r="B10437" s="24"/>
    </row>
    <row r="10438" spans="2:2" x14ac:dyDescent="0.15">
      <c r="B10438" s="24"/>
    </row>
    <row r="10439" spans="2:2" x14ac:dyDescent="0.15">
      <c r="B10439" s="24"/>
    </row>
    <row r="10440" spans="2:2" x14ac:dyDescent="0.15">
      <c r="B10440" s="24"/>
    </row>
    <row r="10441" spans="2:2" x14ac:dyDescent="0.15">
      <c r="B10441" s="24"/>
    </row>
    <row r="10442" spans="2:2" x14ac:dyDescent="0.15">
      <c r="B10442" s="24"/>
    </row>
    <row r="10443" spans="2:2" x14ac:dyDescent="0.15">
      <c r="B10443" s="24"/>
    </row>
    <row r="10444" spans="2:2" x14ac:dyDescent="0.15">
      <c r="B10444" s="24"/>
    </row>
    <row r="10445" spans="2:2" x14ac:dyDescent="0.15">
      <c r="B10445" s="24"/>
    </row>
    <row r="10446" spans="2:2" x14ac:dyDescent="0.15">
      <c r="B10446" s="24"/>
    </row>
    <row r="10447" spans="2:2" x14ac:dyDescent="0.15">
      <c r="B10447" s="24"/>
    </row>
    <row r="10448" spans="2:2" x14ac:dyDescent="0.15">
      <c r="B10448" s="24"/>
    </row>
    <row r="10449" spans="2:2" x14ac:dyDescent="0.15">
      <c r="B10449" s="24"/>
    </row>
    <row r="10450" spans="2:2" x14ac:dyDescent="0.15">
      <c r="B10450" s="24"/>
    </row>
    <row r="10451" spans="2:2" x14ac:dyDescent="0.15">
      <c r="B10451" s="24"/>
    </row>
    <row r="10452" spans="2:2" x14ac:dyDescent="0.15">
      <c r="B10452" s="24"/>
    </row>
    <row r="10453" spans="2:2" x14ac:dyDescent="0.15">
      <c r="B10453" s="24"/>
    </row>
    <row r="10454" spans="2:2" x14ac:dyDescent="0.15">
      <c r="B10454" s="24"/>
    </row>
    <row r="10455" spans="2:2" x14ac:dyDescent="0.15">
      <c r="B10455" s="24"/>
    </row>
    <row r="10456" spans="2:2" x14ac:dyDescent="0.15">
      <c r="B10456" s="24"/>
    </row>
    <row r="10457" spans="2:2" x14ac:dyDescent="0.15">
      <c r="B10457" s="24"/>
    </row>
    <row r="10458" spans="2:2" x14ac:dyDescent="0.15">
      <c r="B10458" s="24"/>
    </row>
    <row r="10459" spans="2:2" x14ac:dyDescent="0.15">
      <c r="B10459" s="24"/>
    </row>
    <row r="10460" spans="2:2" x14ac:dyDescent="0.15">
      <c r="B10460" s="24"/>
    </row>
    <row r="10461" spans="2:2" x14ac:dyDescent="0.15">
      <c r="B10461" s="24"/>
    </row>
    <row r="10462" spans="2:2" x14ac:dyDescent="0.15">
      <c r="B10462" s="24"/>
    </row>
    <row r="10463" spans="2:2" x14ac:dyDescent="0.15">
      <c r="B10463" s="24"/>
    </row>
    <row r="10464" spans="2:2" x14ac:dyDescent="0.15">
      <c r="B10464" s="24"/>
    </row>
    <row r="10465" spans="2:2" x14ac:dyDescent="0.15">
      <c r="B10465" s="24"/>
    </row>
    <row r="10466" spans="2:2" x14ac:dyDescent="0.15">
      <c r="B10466" s="24"/>
    </row>
    <row r="10467" spans="2:2" x14ac:dyDescent="0.15">
      <c r="B10467" s="24"/>
    </row>
    <row r="10468" spans="2:2" x14ac:dyDescent="0.15">
      <c r="B10468" s="24"/>
    </row>
    <row r="10469" spans="2:2" x14ac:dyDescent="0.15">
      <c r="B10469" s="24"/>
    </row>
    <row r="10470" spans="2:2" x14ac:dyDescent="0.15">
      <c r="B10470" s="24"/>
    </row>
    <row r="10471" spans="2:2" x14ac:dyDescent="0.15">
      <c r="B10471" s="24"/>
    </row>
    <row r="10472" spans="2:2" x14ac:dyDescent="0.15">
      <c r="B10472" s="24"/>
    </row>
    <row r="10473" spans="2:2" x14ac:dyDescent="0.15">
      <c r="B10473" s="24"/>
    </row>
    <row r="10474" spans="2:2" x14ac:dyDescent="0.15">
      <c r="B10474" s="24"/>
    </row>
    <row r="10475" spans="2:2" x14ac:dyDescent="0.15">
      <c r="B10475" s="24"/>
    </row>
    <row r="10476" spans="2:2" x14ac:dyDescent="0.15">
      <c r="B10476" s="24"/>
    </row>
    <row r="10477" spans="2:2" x14ac:dyDescent="0.15">
      <c r="B10477" s="24"/>
    </row>
    <row r="10478" spans="2:2" x14ac:dyDescent="0.15">
      <c r="B10478" s="24"/>
    </row>
    <row r="10479" spans="2:2" x14ac:dyDescent="0.15">
      <c r="B10479" s="24"/>
    </row>
    <row r="10480" spans="2:2" x14ac:dyDescent="0.15">
      <c r="B10480" s="24"/>
    </row>
    <row r="10481" spans="2:2" x14ac:dyDescent="0.15">
      <c r="B10481" s="24"/>
    </row>
    <row r="10482" spans="2:2" x14ac:dyDescent="0.15">
      <c r="B10482" s="24"/>
    </row>
    <row r="10483" spans="2:2" x14ac:dyDescent="0.15">
      <c r="B10483" s="24"/>
    </row>
    <row r="10484" spans="2:2" x14ac:dyDescent="0.15">
      <c r="B10484" s="24"/>
    </row>
    <row r="10485" spans="2:2" x14ac:dyDescent="0.15">
      <c r="B10485" s="24"/>
    </row>
    <row r="10486" spans="2:2" x14ac:dyDescent="0.15">
      <c r="B10486" s="24"/>
    </row>
    <row r="10487" spans="2:2" x14ac:dyDescent="0.15">
      <c r="B10487" s="24"/>
    </row>
    <row r="10488" spans="2:2" x14ac:dyDescent="0.15">
      <c r="B10488" s="24"/>
    </row>
    <row r="10489" spans="2:2" x14ac:dyDescent="0.15">
      <c r="B10489" s="24"/>
    </row>
    <row r="10490" spans="2:2" x14ac:dyDescent="0.15">
      <c r="B10490" s="24"/>
    </row>
    <row r="10491" spans="2:2" x14ac:dyDescent="0.15">
      <c r="B10491" s="24"/>
    </row>
    <row r="10492" spans="2:2" x14ac:dyDescent="0.15">
      <c r="B10492" s="24"/>
    </row>
    <row r="10493" spans="2:2" x14ac:dyDescent="0.15">
      <c r="B10493" s="24"/>
    </row>
    <row r="10494" spans="2:2" x14ac:dyDescent="0.15">
      <c r="B10494" s="24"/>
    </row>
    <row r="10495" spans="2:2" x14ac:dyDescent="0.15">
      <c r="B10495" s="24"/>
    </row>
    <row r="10496" spans="2:2" x14ac:dyDescent="0.15">
      <c r="B10496" s="24"/>
    </row>
    <row r="10497" spans="2:2" x14ac:dyDescent="0.15">
      <c r="B10497" s="24"/>
    </row>
    <row r="10498" spans="2:2" x14ac:dyDescent="0.15">
      <c r="B10498" s="24"/>
    </row>
    <row r="10499" spans="2:2" x14ac:dyDescent="0.15">
      <c r="B10499" s="24"/>
    </row>
    <row r="10500" spans="2:2" x14ac:dyDescent="0.15">
      <c r="B10500" s="24"/>
    </row>
    <row r="10501" spans="2:2" x14ac:dyDescent="0.15">
      <c r="B10501" s="24"/>
    </row>
    <row r="10502" spans="2:2" x14ac:dyDescent="0.15">
      <c r="B10502" s="24"/>
    </row>
    <row r="10503" spans="2:2" x14ac:dyDescent="0.15">
      <c r="B10503" s="24"/>
    </row>
    <row r="10504" spans="2:2" x14ac:dyDescent="0.15">
      <c r="B10504" s="24"/>
    </row>
    <row r="10505" spans="2:2" x14ac:dyDescent="0.15">
      <c r="B10505" s="24"/>
    </row>
    <row r="10506" spans="2:2" x14ac:dyDescent="0.15">
      <c r="B10506" s="24"/>
    </row>
    <row r="10507" spans="2:2" x14ac:dyDescent="0.15">
      <c r="B10507" s="24"/>
    </row>
    <row r="10508" spans="2:2" x14ac:dyDescent="0.15">
      <c r="B10508" s="24"/>
    </row>
    <row r="10509" spans="2:2" x14ac:dyDescent="0.15">
      <c r="B10509" s="24"/>
    </row>
    <row r="10510" spans="2:2" x14ac:dyDescent="0.15">
      <c r="B10510" s="24"/>
    </row>
    <row r="10511" spans="2:2" x14ac:dyDescent="0.15">
      <c r="B10511" s="24"/>
    </row>
    <row r="10512" spans="2:2" x14ac:dyDescent="0.15">
      <c r="B10512" s="24"/>
    </row>
    <row r="10513" spans="2:2" x14ac:dyDescent="0.15">
      <c r="B10513" s="24"/>
    </row>
    <row r="10514" spans="2:2" x14ac:dyDescent="0.15">
      <c r="B10514" s="24"/>
    </row>
    <row r="10515" spans="2:2" x14ac:dyDescent="0.15">
      <c r="B10515" s="24"/>
    </row>
    <row r="10516" spans="2:2" x14ac:dyDescent="0.15">
      <c r="B10516" s="24"/>
    </row>
    <row r="10517" spans="2:2" x14ac:dyDescent="0.15">
      <c r="B10517" s="24"/>
    </row>
    <row r="10518" spans="2:2" x14ac:dyDescent="0.15">
      <c r="B10518" s="24"/>
    </row>
    <row r="10519" spans="2:2" x14ac:dyDescent="0.15">
      <c r="B10519" s="24"/>
    </row>
    <row r="10520" spans="2:2" x14ac:dyDescent="0.15">
      <c r="B10520" s="24"/>
    </row>
    <row r="10521" spans="2:2" x14ac:dyDescent="0.15">
      <c r="B10521" s="24"/>
    </row>
    <row r="10522" spans="2:2" x14ac:dyDescent="0.15">
      <c r="B10522" s="24"/>
    </row>
    <row r="10523" spans="2:2" x14ac:dyDescent="0.15">
      <c r="B10523" s="24"/>
    </row>
    <row r="10524" spans="2:2" x14ac:dyDescent="0.15">
      <c r="B10524" s="24"/>
    </row>
    <row r="10525" spans="2:2" x14ac:dyDescent="0.15">
      <c r="B10525" s="24"/>
    </row>
    <row r="10526" spans="2:2" x14ac:dyDescent="0.15">
      <c r="B10526" s="24"/>
    </row>
    <row r="10527" spans="2:2" x14ac:dyDescent="0.15">
      <c r="B10527" s="24"/>
    </row>
    <row r="10528" spans="2:2" x14ac:dyDescent="0.15">
      <c r="B10528" s="24"/>
    </row>
    <row r="10529" spans="2:2" x14ac:dyDescent="0.15">
      <c r="B10529" s="24"/>
    </row>
    <row r="10530" spans="2:2" x14ac:dyDescent="0.15">
      <c r="B10530" s="24"/>
    </row>
    <row r="10531" spans="2:2" x14ac:dyDescent="0.15">
      <c r="B10531" s="24"/>
    </row>
    <row r="10532" spans="2:2" x14ac:dyDescent="0.15">
      <c r="B10532" s="24"/>
    </row>
    <row r="10533" spans="2:2" x14ac:dyDescent="0.15">
      <c r="B10533" s="24"/>
    </row>
    <row r="10534" spans="2:2" x14ac:dyDescent="0.15">
      <c r="B10534" s="24"/>
    </row>
    <row r="10535" spans="2:2" x14ac:dyDescent="0.15">
      <c r="B10535" s="24"/>
    </row>
    <row r="10536" spans="2:2" x14ac:dyDescent="0.15">
      <c r="B10536" s="24"/>
    </row>
    <row r="10537" spans="2:2" x14ac:dyDescent="0.15">
      <c r="B10537" s="24"/>
    </row>
    <row r="10538" spans="2:2" x14ac:dyDescent="0.15">
      <c r="B10538" s="24"/>
    </row>
    <row r="10539" spans="2:2" x14ac:dyDescent="0.15">
      <c r="B10539" s="24"/>
    </row>
    <row r="10540" spans="2:2" x14ac:dyDescent="0.15">
      <c r="B10540" s="24"/>
    </row>
    <row r="10541" spans="2:2" x14ac:dyDescent="0.15">
      <c r="B10541" s="24"/>
    </row>
    <row r="10542" spans="2:2" x14ac:dyDescent="0.15">
      <c r="B10542" s="24"/>
    </row>
    <row r="10543" spans="2:2" x14ac:dyDescent="0.15">
      <c r="B10543" s="24"/>
    </row>
    <row r="10544" spans="2:2" x14ac:dyDescent="0.15">
      <c r="B10544" s="24"/>
    </row>
    <row r="10545" spans="2:2" x14ac:dyDescent="0.15">
      <c r="B10545" s="24"/>
    </row>
    <row r="10546" spans="2:2" x14ac:dyDescent="0.15">
      <c r="B10546" s="24"/>
    </row>
    <row r="10547" spans="2:2" x14ac:dyDescent="0.15">
      <c r="B10547" s="24"/>
    </row>
    <row r="10548" spans="2:2" x14ac:dyDescent="0.15">
      <c r="B10548" s="24"/>
    </row>
    <row r="10549" spans="2:2" x14ac:dyDescent="0.15">
      <c r="B10549" s="24"/>
    </row>
    <row r="10550" spans="2:2" x14ac:dyDescent="0.15">
      <c r="B10550" s="24"/>
    </row>
    <row r="10551" spans="2:2" x14ac:dyDescent="0.15">
      <c r="B10551" s="24"/>
    </row>
    <row r="10552" spans="2:2" x14ac:dyDescent="0.15">
      <c r="B10552" s="24"/>
    </row>
    <row r="10553" spans="2:2" x14ac:dyDescent="0.15">
      <c r="B10553" s="24"/>
    </row>
    <row r="10554" spans="2:2" x14ac:dyDescent="0.15">
      <c r="B10554" s="24"/>
    </row>
    <row r="10555" spans="2:2" x14ac:dyDescent="0.15">
      <c r="B10555" s="24"/>
    </row>
    <row r="10556" spans="2:2" x14ac:dyDescent="0.15">
      <c r="B10556" s="24"/>
    </row>
    <row r="10557" spans="2:2" x14ac:dyDescent="0.15">
      <c r="B10557" s="24"/>
    </row>
    <row r="10558" spans="2:2" x14ac:dyDescent="0.15">
      <c r="B10558" s="24"/>
    </row>
    <row r="10559" spans="2:2" x14ac:dyDescent="0.15">
      <c r="B10559" s="24"/>
    </row>
    <row r="10560" spans="2:2" x14ac:dyDescent="0.15">
      <c r="B10560" s="24"/>
    </row>
    <row r="10561" spans="2:2" x14ac:dyDescent="0.15">
      <c r="B10561" s="24"/>
    </row>
    <row r="10562" spans="2:2" x14ac:dyDescent="0.15">
      <c r="B10562" s="24"/>
    </row>
    <row r="10563" spans="2:2" x14ac:dyDescent="0.15">
      <c r="B10563" s="24"/>
    </row>
    <row r="10564" spans="2:2" x14ac:dyDescent="0.15">
      <c r="B10564" s="24"/>
    </row>
    <row r="10565" spans="2:2" x14ac:dyDescent="0.15">
      <c r="B10565" s="24"/>
    </row>
    <row r="10566" spans="2:2" x14ac:dyDescent="0.15">
      <c r="B10566" s="24"/>
    </row>
    <row r="10567" spans="2:2" x14ac:dyDescent="0.15">
      <c r="B10567" s="24"/>
    </row>
    <row r="10568" spans="2:2" x14ac:dyDescent="0.15">
      <c r="B10568" s="24"/>
    </row>
    <row r="10569" spans="2:2" x14ac:dyDescent="0.15">
      <c r="B10569" s="24"/>
    </row>
    <row r="10570" spans="2:2" x14ac:dyDescent="0.15">
      <c r="B10570" s="24"/>
    </row>
    <row r="10571" spans="2:2" x14ac:dyDescent="0.15">
      <c r="B10571" s="24"/>
    </row>
    <row r="10572" spans="2:2" x14ac:dyDescent="0.15">
      <c r="B10572" s="24"/>
    </row>
    <row r="10573" spans="2:2" x14ac:dyDescent="0.15">
      <c r="B10573" s="24"/>
    </row>
    <row r="10574" spans="2:2" x14ac:dyDescent="0.15">
      <c r="B10574" s="24"/>
    </row>
    <row r="10575" spans="2:2" x14ac:dyDescent="0.15">
      <c r="B10575" s="24"/>
    </row>
    <row r="10576" spans="2:2" x14ac:dyDescent="0.15">
      <c r="B10576" s="24"/>
    </row>
    <row r="10577" spans="2:2" x14ac:dyDescent="0.15">
      <c r="B10577" s="24"/>
    </row>
    <row r="10578" spans="2:2" x14ac:dyDescent="0.15">
      <c r="B10578" s="24"/>
    </row>
    <row r="10579" spans="2:2" x14ac:dyDescent="0.15">
      <c r="B10579" s="24"/>
    </row>
    <row r="10580" spans="2:2" x14ac:dyDescent="0.15">
      <c r="B10580" s="24"/>
    </row>
    <row r="10581" spans="2:2" x14ac:dyDescent="0.15">
      <c r="B10581" s="24"/>
    </row>
    <row r="10582" spans="2:2" x14ac:dyDescent="0.15">
      <c r="B10582" s="24"/>
    </row>
    <row r="10583" spans="2:2" x14ac:dyDescent="0.15">
      <c r="B10583" s="24"/>
    </row>
    <row r="10584" spans="2:2" x14ac:dyDescent="0.15">
      <c r="B10584" s="24"/>
    </row>
    <row r="10585" spans="2:2" x14ac:dyDescent="0.15">
      <c r="B10585" s="24"/>
    </row>
    <row r="10586" spans="2:2" x14ac:dyDescent="0.15">
      <c r="B10586" s="24"/>
    </row>
    <row r="10587" spans="2:2" x14ac:dyDescent="0.15">
      <c r="B10587" s="24"/>
    </row>
    <row r="10588" spans="2:2" x14ac:dyDescent="0.15">
      <c r="B10588" s="24"/>
    </row>
    <row r="10589" spans="2:2" x14ac:dyDescent="0.15">
      <c r="B10589" s="24"/>
    </row>
    <row r="10590" spans="2:2" x14ac:dyDescent="0.15">
      <c r="B10590" s="24"/>
    </row>
    <row r="10591" spans="2:2" x14ac:dyDescent="0.15">
      <c r="B10591" s="24"/>
    </row>
    <row r="10592" spans="2:2" x14ac:dyDescent="0.15">
      <c r="B10592" s="24"/>
    </row>
    <row r="10593" spans="2:2" x14ac:dyDescent="0.15">
      <c r="B10593" s="24"/>
    </row>
    <row r="10594" spans="2:2" x14ac:dyDescent="0.15">
      <c r="B10594" s="24"/>
    </row>
    <row r="10595" spans="2:2" x14ac:dyDescent="0.15">
      <c r="B10595" s="24"/>
    </row>
    <row r="10596" spans="2:2" x14ac:dyDescent="0.15">
      <c r="B10596" s="24"/>
    </row>
    <row r="10597" spans="2:2" x14ac:dyDescent="0.15">
      <c r="B10597" s="24"/>
    </row>
    <row r="10598" spans="2:2" x14ac:dyDescent="0.15">
      <c r="B10598" s="24"/>
    </row>
    <row r="10599" spans="2:2" x14ac:dyDescent="0.15">
      <c r="B10599" s="24"/>
    </row>
    <row r="10600" spans="2:2" x14ac:dyDescent="0.15">
      <c r="B10600" s="24"/>
    </row>
    <row r="10601" spans="2:2" x14ac:dyDescent="0.15">
      <c r="B10601" s="24"/>
    </row>
    <row r="10602" spans="2:2" x14ac:dyDescent="0.15">
      <c r="B10602" s="24"/>
    </row>
    <row r="10603" spans="2:2" x14ac:dyDescent="0.15">
      <c r="B10603" s="24"/>
    </row>
    <row r="10604" spans="2:2" x14ac:dyDescent="0.15">
      <c r="B10604" s="24"/>
    </row>
    <row r="10605" spans="2:2" x14ac:dyDescent="0.15">
      <c r="B10605" s="24"/>
    </row>
    <row r="10606" spans="2:2" x14ac:dyDescent="0.15">
      <c r="B10606" s="24"/>
    </row>
    <row r="10607" spans="2:2" x14ac:dyDescent="0.15">
      <c r="B10607" s="24"/>
    </row>
    <row r="10608" spans="2:2" x14ac:dyDescent="0.15">
      <c r="B10608" s="24"/>
    </row>
    <row r="10609" spans="2:2" x14ac:dyDescent="0.15">
      <c r="B10609" s="24"/>
    </row>
    <row r="10610" spans="2:2" x14ac:dyDescent="0.15">
      <c r="B10610" s="24"/>
    </row>
    <row r="10611" spans="2:2" x14ac:dyDescent="0.15">
      <c r="B10611" s="24"/>
    </row>
    <row r="10612" spans="2:2" x14ac:dyDescent="0.15">
      <c r="B10612" s="24"/>
    </row>
    <row r="10613" spans="2:2" x14ac:dyDescent="0.15">
      <c r="B10613" s="24"/>
    </row>
    <row r="10614" spans="2:2" x14ac:dyDescent="0.15">
      <c r="B10614" s="24"/>
    </row>
    <row r="10615" spans="2:2" x14ac:dyDescent="0.15">
      <c r="B10615" s="24"/>
    </row>
    <row r="10616" spans="2:2" x14ac:dyDescent="0.15">
      <c r="B10616" s="24"/>
    </row>
    <row r="10617" spans="2:2" x14ac:dyDescent="0.15">
      <c r="B10617" s="24"/>
    </row>
    <row r="10618" spans="2:2" x14ac:dyDescent="0.15">
      <c r="B10618" s="24"/>
    </row>
    <row r="10619" spans="2:2" x14ac:dyDescent="0.15">
      <c r="B10619" s="24"/>
    </row>
    <row r="10620" spans="2:2" x14ac:dyDescent="0.15">
      <c r="B10620" s="24"/>
    </row>
    <row r="10621" spans="2:2" x14ac:dyDescent="0.15">
      <c r="B10621" s="24"/>
    </row>
    <row r="10622" spans="2:2" x14ac:dyDescent="0.15">
      <c r="B10622" s="24"/>
    </row>
    <row r="10623" spans="2:2" x14ac:dyDescent="0.15">
      <c r="B10623" s="24"/>
    </row>
    <row r="10624" spans="2:2" x14ac:dyDescent="0.15">
      <c r="B10624" s="24"/>
    </row>
    <row r="10625" spans="2:2" x14ac:dyDescent="0.15">
      <c r="B10625" s="24"/>
    </row>
    <row r="10626" spans="2:2" x14ac:dyDescent="0.15">
      <c r="B10626" s="24"/>
    </row>
    <row r="10627" spans="2:2" x14ac:dyDescent="0.15">
      <c r="B10627" s="24"/>
    </row>
    <row r="10628" spans="2:2" x14ac:dyDescent="0.15">
      <c r="B10628" s="24"/>
    </row>
    <row r="10629" spans="2:2" x14ac:dyDescent="0.15">
      <c r="B10629" s="24"/>
    </row>
    <row r="10630" spans="2:2" x14ac:dyDescent="0.15">
      <c r="B10630" s="24"/>
    </row>
    <row r="10631" spans="2:2" x14ac:dyDescent="0.15">
      <c r="B10631" s="24"/>
    </row>
    <row r="10632" spans="2:2" x14ac:dyDescent="0.15">
      <c r="B10632" s="24"/>
    </row>
    <row r="10633" spans="2:2" x14ac:dyDescent="0.15">
      <c r="B10633" s="24"/>
    </row>
    <row r="10634" spans="2:2" x14ac:dyDescent="0.15">
      <c r="B10634" s="24"/>
    </row>
    <row r="10635" spans="2:2" x14ac:dyDescent="0.15">
      <c r="B10635" s="24"/>
    </row>
    <row r="10636" spans="2:2" x14ac:dyDescent="0.15">
      <c r="B10636" s="24"/>
    </row>
    <row r="10637" spans="2:2" x14ac:dyDescent="0.15">
      <c r="B10637" s="24"/>
    </row>
    <row r="10638" spans="2:2" x14ac:dyDescent="0.15">
      <c r="B10638" s="24"/>
    </row>
    <row r="10639" spans="2:2" x14ac:dyDescent="0.15">
      <c r="B10639" s="24"/>
    </row>
    <row r="10640" spans="2:2" x14ac:dyDescent="0.15">
      <c r="B10640" s="24"/>
    </row>
    <row r="10641" spans="2:2" x14ac:dyDescent="0.15">
      <c r="B10641" s="24"/>
    </row>
    <row r="10642" spans="2:2" x14ac:dyDescent="0.15">
      <c r="B10642" s="24"/>
    </row>
    <row r="10643" spans="2:2" x14ac:dyDescent="0.15">
      <c r="B10643" s="24"/>
    </row>
    <row r="10644" spans="2:2" x14ac:dyDescent="0.15">
      <c r="B10644" s="24"/>
    </row>
    <row r="10645" spans="2:2" x14ac:dyDescent="0.15">
      <c r="B10645" s="24"/>
    </row>
    <row r="10646" spans="2:2" x14ac:dyDescent="0.15">
      <c r="B10646" s="24"/>
    </row>
    <row r="10647" spans="2:2" x14ac:dyDescent="0.15">
      <c r="B10647" s="24"/>
    </row>
    <row r="10648" spans="2:2" x14ac:dyDescent="0.15">
      <c r="B10648" s="24"/>
    </row>
    <row r="10649" spans="2:2" x14ac:dyDescent="0.15">
      <c r="B10649" s="24"/>
    </row>
    <row r="10650" spans="2:2" x14ac:dyDescent="0.15">
      <c r="B10650" s="24"/>
    </row>
    <row r="10651" spans="2:2" x14ac:dyDescent="0.15">
      <c r="B10651" s="24"/>
    </row>
    <row r="10652" spans="2:2" x14ac:dyDescent="0.15">
      <c r="B10652" s="24"/>
    </row>
    <row r="10653" spans="2:2" x14ac:dyDescent="0.15">
      <c r="B10653" s="24"/>
    </row>
    <row r="10654" spans="2:2" x14ac:dyDescent="0.15">
      <c r="B10654" s="24"/>
    </row>
    <row r="10655" spans="2:2" x14ac:dyDescent="0.15">
      <c r="B10655" s="24"/>
    </row>
    <row r="10656" spans="2:2" x14ac:dyDescent="0.15">
      <c r="B10656" s="24"/>
    </row>
    <row r="10657" spans="2:2" x14ac:dyDescent="0.15">
      <c r="B10657" s="24"/>
    </row>
    <row r="10658" spans="2:2" x14ac:dyDescent="0.15">
      <c r="B10658" s="24"/>
    </row>
    <row r="10659" spans="2:2" x14ac:dyDescent="0.15">
      <c r="B10659" s="24"/>
    </row>
    <row r="10660" spans="2:2" x14ac:dyDescent="0.15">
      <c r="B10660" s="24"/>
    </row>
    <row r="10661" spans="2:2" x14ac:dyDescent="0.15">
      <c r="B10661" s="24"/>
    </row>
    <row r="10662" spans="2:2" x14ac:dyDescent="0.15">
      <c r="B10662" s="24"/>
    </row>
    <row r="10663" spans="2:2" x14ac:dyDescent="0.15">
      <c r="B10663" s="24"/>
    </row>
    <row r="10664" spans="2:2" x14ac:dyDescent="0.15">
      <c r="B10664" s="24"/>
    </row>
    <row r="10665" spans="2:2" x14ac:dyDescent="0.15">
      <c r="B10665" s="24"/>
    </row>
    <row r="10666" spans="2:2" x14ac:dyDescent="0.15">
      <c r="B10666" s="24"/>
    </row>
    <row r="10667" spans="2:2" x14ac:dyDescent="0.15">
      <c r="B10667" s="24"/>
    </row>
    <row r="10668" spans="2:2" x14ac:dyDescent="0.15">
      <c r="B10668" s="24"/>
    </row>
    <row r="10669" spans="2:2" x14ac:dyDescent="0.15">
      <c r="B10669" s="24"/>
    </row>
    <row r="10670" spans="2:2" x14ac:dyDescent="0.15">
      <c r="B10670" s="24"/>
    </row>
    <row r="10671" spans="2:2" x14ac:dyDescent="0.15">
      <c r="B10671" s="24"/>
    </row>
    <row r="10672" spans="2:2" x14ac:dyDescent="0.15">
      <c r="B10672" s="24"/>
    </row>
    <row r="10673" spans="2:2" x14ac:dyDescent="0.15">
      <c r="B10673" s="24"/>
    </row>
    <row r="10674" spans="2:2" x14ac:dyDescent="0.15">
      <c r="B10674" s="24"/>
    </row>
    <row r="10675" spans="2:2" x14ac:dyDescent="0.15">
      <c r="B10675" s="24"/>
    </row>
    <row r="10676" spans="2:2" x14ac:dyDescent="0.15">
      <c r="B10676" s="24"/>
    </row>
    <row r="10677" spans="2:2" x14ac:dyDescent="0.15">
      <c r="B10677" s="24"/>
    </row>
    <row r="10678" spans="2:2" x14ac:dyDescent="0.15">
      <c r="B10678" s="24"/>
    </row>
    <row r="10679" spans="2:2" x14ac:dyDescent="0.15">
      <c r="B10679" s="24"/>
    </row>
    <row r="10680" spans="2:2" x14ac:dyDescent="0.15">
      <c r="B10680" s="24"/>
    </row>
    <row r="10681" spans="2:2" x14ac:dyDescent="0.15">
      <c r="B10681" s="24"/>
    </row>
    <row r="10682" spans="2:2" x14ac:dyDescent="0.15">
      <c r="B10682" s="24"/>
    </row>
    <row r="10683" spans="2:2" x14ac:dyDescent="0.15">
      <c r="B10683" s="24"/>
    </row>
    <row r="10684" spans="2:2" x14ac:dyDescent="0.15">
      <c r="B10684" s="24"/>
    </row>
    <row r="10685" spans="2:2" x14ac:dyDescent="0.15">
      <c r="B10685" s="24"/>
    </row>
    <row r="10686" spans="2:2" x14ac:dyDescent="0.15">
      <c r="B10686" s="24"/>
    </row>
    <row r="10687" spans="2:2" x14ac:dyDescent="0.15">
      <c r="B10687" s="24"/>
    </row>
    <row r="10688" spans="2:2" x14ac:dyDescent="0.15">
      <c r="B10688" s="24"/>
    </row>
    <row r="10689" spans="2:2" x14ac:dyDescent="0.15">
      <c r="B10689" s="24"/>
    </row>
    <row r="10690" spans="2:2" x14ac:dyDescent="0.15">
      <c r="B10690" s="24"/>
    </row>
    <row r="10691" spans="2:2" x14ac:dyDescent="0.15">
      <c r="B10691" s="24"/>
    </row>
    <row r="10692" spans="2:2" x14ac:dyDescent="0.15">
      <c r="B10692" s="24"/>
    </row>
    <row r="10693" spans="2:2" x14ac:dyDescent="0.15">
      <c r="B10693" s="24"/>
    </row>
    <row r="10694" spans="2:2" x14ac:dyDescent="0.15">
      <c r="B10694" s="24"/>
    </row>
    <row r="10695" spans="2:2" x14ac:dyDescent="0.15">
      <c r="B10695" s="24"/>
    </row>
    <row r="10696" spans="2:2" x14ac:dyDescent="0.15">
      <c r="B10696" s="24"/>
    </row>
    <row r="10697" spans="2:2" x14ac:dyDescent="0.15">
      <c r="B10697" s="24"/>
    </row>
    <row r="10698" spans="2:2" x14ac:dyDescent="0.15">
      <c r="B10698" s="24"/>
    </row>
    <row r="10699" spans="2:2" x14ac:dyDescent="0.15">
      <c r="B10699" s="24"/>
    </row>
    <row r="10700" spans="2:2" x14ac:dyDescent="0.15">
      <c r="B10700" s="24"/>
    </row>
    <row r="10701" spans="2:2" x14ac:dyDescent="0.15">
      <c r="B10701" s="24"/>
    </row>
    <row r="10702" spans="2:2" x14ac:dyDescent="0.15">
      <c r="B10702" s="24"/>
    </row>
    <row r="10703" spans="2:2" x14ac:dyDescent="0.15">
      <c r="B10703" s="24"/>
    </row>
    <row r="10704" spans="2:2" x14ac:dyDescent="0.15">
      <c r="B10704" s="24"/>
    </row>
    <row r="10705" spans="2:2" x14ac:dyDescent="0.15">
      <c r="B10705" s="24"/>
    </row>
    <row r="10706" spans="2:2" x14ac:dyDescent="0.15">
      <c r="B10706" s="24"/>
    </row>
    <row r="10707" spans="2:2" x14ac:dyDescent="0.15">
      <c r="B10707" s="24"/>
    </row>
    <row r="10708" spans="2:2" x14ac:dyDescent="0.15">
      <c r="B10708" s="24"/>
    </row>
    <row r="10709" spans="2:2" x14ac:dyDescent="0.15">
      <c r="B10709" s="24"/>
    </row>
    <row r="10710" spans="2:2" x14ac:dyDescent="0.15">
      <c r="B10710" s="24"/>
    </row>
    <row r="10711" spans="2:2" x14ac:dyDescent="0.15">
      <c r="B10711" s="24"/>
    </row>
    <row r="10712" spans="2:2" x14ac:dyDescent="0.15">
      <c r="B10712" s="24"/>
    </row>
    <row r="10713" spans="2:2" x14ac:dyDescent="0.15">
      <c r="B10713" s="24"/>
    </row>
    <row r="10714" spans="2:2" x14ac:dyDescent="0.15">
      <c r="B10714" s="24"/>
    </row>
    <row r="10715" spans="2:2" x14ac:dyDescent="0.15">
      <c r="B10715" s="24"/>
    </row>
    <row r="10716" spans="2:2" x14ac:dyDescent="0.15">
      <c r="B10716" s="24"/>
    </row>
    <row r="10717" spans="2:2" x14ac:dyDescent="0.15">
      <c r="B10717" s="24"/>
    </row>
    <row r="10718" spans="2:2" x14ac:dyDescent="0.15">
      <c r="B10718" s="24"/>
    </row>
    <row r="10719" spans="2:2" x14ac:dyDescent="0.15">
      <c r="B10719" s="24"/>
    </row>
    <row r="10720" spans="2:2" x14ac:dyDescent="0.15">
      <c r="B10720" s="24"/>
    </row>
    <row r="10721" spans="2:2" x14ac:dyDescent="0.15">
      <c r="B10721" s="24"/>
    </row>
    <row r="10722" spans="2:2" x14ac:dyDescent="0.15">
      <c r="B10722" s="24"/>
    </row>
    <row r="10723" spans="2:2" x14ac:dyDescent="0.15">
      <c r="B10723" s="24"/>
    </row>
    <row r="10724" spans="2:2" x14ac:dyDescent="0.15">
      <c r="B10724" s="24"/>
    </row>
    <row r="10725" spans="2:2" x14ac:dyDescent="0.15">
      <c r="B10725" s="24"/>
    </row>
    <row r="10726" spans="2:2" x14ac:dyDescent="0.15">
      <c r="B10726" s="24"/>
    </row>
    <row r="10727" spans="2:2" x14ac:dyDescent="0.15">
      <c r="B10727" s="24"/>
    </row>
    <row r="10728" spans="2:2" x14ac:dyDescent="0.15">
      <c r="B10728" s="24"/>
    </row>
    <row r="10729" spans="2:2" x14ac:dyDescent="0.15">
      <c r="B10729" s="24"/>
    </row>
    <row r="10730" spans="2:2" x14ac:dyDescent="0.15">
      <c r="B10730" s="24"/>
    </row>
    <row r="10731" spans="2:2" x14ac:dyDescent="0.15">
      <c r="B10731" s="24"/>
    </row>
    <row r="10732" spans="2:2" x14ac:dyDescent="0.15">
      <c r="B10732" s="24"/>
    </row>
    <row r="10733" spans="2:2" x14ac:dyDescent="0.15">
      <c r="B10733" s="24"/>
    </row>
    <row r="10734" spans="2:2" x14ac:dyDescent="0.15">
      <c r="B10734" s="24"/>
    </row>
    <row r="10735" spans="2:2" x14ac:dyDescent="0.15">
      <c r="B10735" s="24"/>
    </row>
    <row r="10736" spans="2:2" x14ac:dyDescent="0.15">
      <c r="B10736" s="24"/>
    </row>
    <row r="10737" spans="2:2" x14ac:dyDescent="0.15">
      <c r="B10737" s="24"/>
    </row>
    <row r="10738" spans="2:2" x14ac:dyDescent="0.15">
      <c r="B10738" s="24"/>
    </row>
    <row r="10739" spans="2:2" x14ac:dyDescent="0.15">
      <c r="B10739" s="24"/>
    </row>
    <row r="10740" spans="2:2" x14ac:dyDescent="0.15">
      <c r="B10740" s="24"/>
    </row>
    <row r="10741" spans="2:2" x14ac:dyDescent="0.15">
      <c r="B10741" s="24"/>
    </row>
    <row r="10742" spans="2:2" x14ac:dyDescent="0.15">
      <c r="B10742" s="24"/>
    </row>
    <row r="10743" spans="2:2" x14ac:dyDescent="0.15">
      <c r="B10743" s="24"/>
    </row>
    <row r="10744" spans="2:2" x14ac:dyDescent="0.15">
      <c r="B10744" s="24"/>
    </row>
    <row r="10745" spans="2:2" x14ac:dyDescent="0.15">
      <c r="B10745" s="24"/>
    </row>
    <row r="10746" spans="2:2" x14ac:dyDescent="0.15">
      <c r="B10746" s="24"/>
    </row>
    <row r="10747" spans="2:2" x14ac:dyDescent="0.15">
      <c r="B10747" s="24"/>
    </row>
    <row r="10748" spans="2:2" x14ac:dyDescent="0.15">
      <c r="B10748" s="24"/>
    </row>
    <row r="10749" spans="2:2" x14ac:dyDescent="0.15">
      <c r="B10749" s="24"/>
    </row>
    <row r="10750" spans="2:2" x14ac:dyDescent="0.15">
      <c r="B10750" s="24"/>
    </row>
    <row r="10751" spans="2:2" x14ac:dyDescent="0.15">
      <c r="B10751" s="24"/>
    </row>
    <row r="10752" spans="2:2" x14ac:dyDescent="0.15">
      <c r="B10752" s="24"/>
    </row>
    <row r="10753" spans="2:2" x14ac:dyDescent="0.15">
      <c r="B10753" s="24"/>
    </row>
    <row r="10754" spans="2:2" x14ac:dyDescent="0.15">
      <c r="B10754" s="24"/>
    </row>
    <row r="10755" spans="2:2" x14ac:dyDescent="0.15">
      <c r="B10755" s="24"/>
    </row>
    <row r="10756" spans="2:2" x14ac:dyDescent="0.15">
      <c r="B10756" s="24"/>
    </row>
    <row r="10757" spans="2:2" x14ac:dyDescent="0.15">
      <c r="B10757" s="24"/>
    </row>
    <row r="10758" spans="2:2" x14ac:dyDescent="0.15">
      <c r="B10758" s="24"/>
    </row>
    <row r="10759" spans="2:2" x14ac:dyDescent="0.15">
      <c r="B10759" s="24"/>
    </row>
    <row r="10760" spans="2:2" x14ac:dyDescent="0.15">
      <c r="B10760" s="24"/>
    </row>
    <row r="10761" spans="2:2" x14ac:dyDescent="0.15">
      <c r="B10761" s="24"/>
    </row>
    <row r="10762" spans="2:2" x14ac:dyDescent="0.15">
      <c r="B10762" s="24"/>
    </row>
    <row r="10763" spans="2:2" x14ac:dyDescent="0.15">
      <c r="B10763" s="24"/>
    </row>
    <row r="10764" spans="2:2" x14ac:dyDescent="0.15">
      <c r="B10764" s="24"/>
    </row>
    <row r="10765" spans="2:2" x14ac:dyDescent="0.15">
      <c r="B10765" s="24"/>
    </row>
    <row r="10766" spans="2:2" x14ac:dyDescent="0.15">
      <c r="B10766" s="24"/>
    </row>
    <row r="10767" spans="2:2" x14ac:dyDescent="0.15">
      <c r="B10767" s="24"/>
    </row>
    <row r="10768" spans="2:2" x14ac:dyDescent="0.15">
      <c r="B10768" s="24"/>
    </row>
    <row r="10769" spans="2:2" x14ac:dyDescent="0.15">
      <c r="B10769" s="24"/>
    </row>
    <row r="10770" spans="2:2" x14ac:dyDescent="0.15">
      <c r="B10770" s="24"/>
    </row>
    <row r="10771" spans="2:2" x14ac:dyDescent="0.15">
      <c r="B10771" s="24"/>
    </row>
    <row r="10772" spans="2:2" x14ac:dyDescent="0.15">
      <c r="B10772" s="24"/>
    </row>
    <row r="10773" spans="2:2" x14ac:dyDescent="0.15">
      <c r="B10773" s="24"/>
    </row>
    <row r="10774" spans="2:2" x14ac:dyDescent="0.15">
      <c r="B10774" s="24"/>
    </row>
    <row r="10775" spans="2:2" x14ac:dyDescent="0.15">
      <c r="B10775" s="24"/>
    </row>
    <row r="10776" spans="2:2" x14ac:dyDescent="0.15">
      <c r="B10776" s="24"/>
    </row>
    <row r="10777" spans="2:2" x14ac:dyDescent="0.15">
      <c r="B10777" s="24"/>
    </row>
    <row r="10778" spans="2:2" x14ac:dyDescent="0.15">
      <c r="B10778" s="24"/>
    </row>
    <row r="10779" spans="2:2" x14ac:dyDescent="0.15">
      <c r="B10779" s="24"/>
    </row>
    <row r="10780" spans="2:2" x14ac:dyDescent="0.15">
      <c r="B10780" s="24"/>
    </row>
    <row r="10781" spans="2:2" x14ac:dyDescent="0.15">
      <c r="B10781" s="24"/>
    </row>
    <row r="10782" spans="2:2" x14ac:dyDescent="0.15">
      <c r="B10782" s="24"/>
    </row>
    <row r="10783" spans="2:2" x14ac:dyDescent="0.15">
      <c r="B10783" s="24"/>
    </row>
    <row r="10784" spans="2:2" x14ac:dyDescent="0.15">
      <c r="B10784" s="24"/>
    </row>
    <row r="10785" spans="2:2" x14ac:dyDescent="0.15">
      <c r="B10785" s="24"/>
    </row>
    <row r="10786" spans="2:2" x14ac:dyDescent="0.15">
      <c r="B10786" s="24"/>
    </row>
    <row r="10787" spans="2:2" x14ac:dyDescent="0.15">
      <c r="B10787" s="24"/>
    </row>
    <row r="10788" spans="2:2" x14ac:dyDescent="0.15">
      <c r="B10788" s="24"/>
    </row>
    <row r="10789" spans="2:2" x14ac:dyDescent="0.15">
      <c r="B10789" s="24"/>
    </row>
    <row r="10790" spans="2:2" x14ac:dyDescent="0.15">
      <c r="B10790" s="24"/>
    </row>
    <row r="10791" spans="2:2" x14ac:dyDescent="0.15">
      <c r="B10791" s="24"/>
    </row>
    <row r="10792" spans="2:2" x14ac:dyDescent="0.15">
      <c r="B10792" s="24"/>
    </row>
    <row r="10793" spans="2:2" x14ac:dyDescent="0.15">
      <c r="B10793" s="24"/>
    </row>
    <row r="10794" spans="2:2" x14ac:dyDescent="0.15">
      <c r="B10794" s="24"/>
    </row>
    <row r="10795" spans="2:2" x14ac:dyDescent="0.15">
      <c r="B10795" s="24"/>
    </row>
    <row r="10796" spans="2:2" x14ac:dyDescent="0.15">
      <c r="B10796" s="24"/>
    </row>
    <row r="10797" spans="2:2" x14ac:dyDescent="0.15">
      <c r="B10797" s="24"/>
    </row>
    <row r="10798" spans="2:2" x14ac:dyDescent="0.15">
      <c r="B10798" s="24"/>
    </row>
    <row r="10799" spans="2:2" x14ac:dyDescent="0.15">
      <c r="B10799" s="24"/>
    </row>
    <row r="10800" spans="2:2" x14ac:dyDescent="0.15">
      <c r="B10800" s="24"/>
    </row>
    <row r="10801" spans="2:2" x14ac:dyDescent="0.15">
      <c r="B10801" s="24"/>
    </row>
    <row r="10802" spans="2:2" x14ac:dyDescent="0.15">
      <c r="B10802" s="24"/>
    </row>
    <row r="10803" spans="2:2" x14ac:dyDescent="0.15">
      <c r="B10803" s="24"/>
    </row>
    <row r="10804" spans="2:2" x14ac:dyDescent="0.15">
      <c r="B10804" s="24"/>
    </row>
    <row r="10805" spans="2:2" x14ac:dyDescent="0.15">
      <c r="B10805" s="24"/>
    </row>
    <row r="10806" spans="2:2" x14ac:dyDescent="0.15">
      <c r="B10806" s="24"/>
    </row>
    <row r="10807" spans="2:2" x14ac:dyDescent="0.15">
      <c r="B10807" s="24"/>
    </row>
    <row r="10808" spans="2:2" x14ac:dyDescent="0.15">
      <c r="B10808" s="24"/>
    </row>
    <row r="10809" spans="2:2" x14ac:dyDescent="0.15">
      <c r="B10809" s="24"/>
    </row>
    <row r="10810" spans="2:2" x14ac:dyDescent="0.15">
      <c r="B10810" s="24"/>
    </row>
    <row r="10811" spans="2:2" x14ac:dyDescent="0.15">
      <c r="B10811" s="24"/>
    </row>
    <row r="10812" spans="2:2" x14ac:dyDescent="0.15">
      <c r="B10812" s="24"/>
    </row>
    <row r="10813" spans="2:2" x14ac:dyDescent="0.15">
      <c r="B10813" s="24"/>
    </row>
    <row r="10814" spans="2:2" x14ac:dyDescent="0.15">
      <c r="B10814" s="24"/>
    </row>
    <row r="10815" spans="2:2" x14ac:dyDescent="0.15">
      <c r="B10815" s="24"/>
    </row>
    <row r="10816" spans="2:2" x14ac:dyDescent="0.15">
      <c r="B10816" s="24"/>
    </row>
    <row r="10817" spans="2:2" x14ac:dyDescent="0.15">
      <c r="B10817" s="24"/>
    </row>
    <row r="10818" spans="2:2" x14ac:dyDescent="0.15">
      <c r="B10818" s="24"/>
    </row>
    <row r="10819" spans="2:2" x14ac:dyDescent="0.15">
      <c r="B10819" s="24"/>
    </row>
    <row r="10820" spans="2:2" x14ac:dyDescent="0.15">
      <c r="B10820" s="24"/>
    </row>
    <row r="10821" spans="2:2" x14ac:dyDescent="0.15">
      <c r="B10821" s="24"/>
    </row>
    <row r="10822" spans="2:2" x14ac:dyDescent="0.15">
      <c r="B10822" s="24"/>
    </row>
    <row r="10823" spans="2:2" x14ac:dyDescent="0.15">
      <c r="B10823" s="24"/>
    </row>
    <row r="10824" spans="2:2" x14ac:dyDescent="0.15">
      <c r="B10824" s="24"/>
    </row>
    <row r="10825" spans="2:2" x14ac:dyDescent="0.15">
      <c r="B10825" s="24"/>
    </row>
    <row r="10826" spans="2:2" x14ac:dyDescent="0.15">
      <c r="B10826" s="24"/>
    </row>
    <row r="10827" spans="2:2" x14ac:dyDescent="0.15">
      <c r="B10827" s="24"/>
    </row>
    <row r="10828" spans="2:2" x14ac:dyDescent="0.15">
      <c r="B10828" s="24"/>
    </row>
    <row r="10829" spans="2:2" x14ac:dyDescent="0.15">
      <c r="B10829" s="24"/>
    </row>
    <row r="10830" spans="2:2" x14ac:dyDescent="0.15">
      <c r="B10830" s="24"/>
    </row>
    <row r="10831" spans="2:2" x14ac:dyDescent="0.15">
      <c r="B10831" s="24"/>
    </row>
    <row r="10832" spans="2:2" x14ac:dyDescent="0.15">
      <c r="B10832" s="24"/>
    </row>
    <row r="10833" spans="2:2" x14ac:dyDescent="0.15">
      <c r="B10833" s="24"/>
    </row>
    <row r="10834" spans="2:2" x14ac:dyDescent="0.15">
      <c r="B10834" s="24"/>
    </row>
    <row r="10835" spans="2:2" x14ac:dyDescent="0.15">
      <c r="B10835" s="24"/>
    </row>
    <row r="10836" spans="2:2" x14ac:dyDescent="0.15">
      <c r="B10836" s="24"/>
    </row>
    <row r="10837" spans="2:2" x14ac:dyDescent="0.15">
      <c r="B10837" s="24"/>
    </row>
    <row r="10838" spans="2:2" x14ac:dyDescent="0.15">
      <c r="B10838" s="24"/>
    </row>
    <row r="10839" spans="2:2" x14ac:dyDescent="0.15">
      <c r="B10839" s="24"/>
    </row>
    <row r="10840" spans="2:2" x14ac:dyDescent="0.15">
      <c r="B10840" s="24"/>
    </row>
    <row r="10841" spans="2:2" x14ac:dyDescent="0.15">
      <c r="B10841" s="24"/>
    </row>
    <row r="10842" spans="2:2" x14ac:dyDescent="0.15">
      <c r="B10842" s="24"/>
    </row>
    <row r="10843" spans="2:2" x14ac:dyDescent="0.15">
      <c r="B10843" s="24"/>
    </row>
    <row r="10844" spans="2:2" x14ac:dyDescent="0.15">
      <c r="B10844" s="24"/>
    </row>
    <row r="10845" spans="2:2" x14ac:dyDescent="0.15">
      <c r="B10845" s="24"/>
    </row>
    <row r="10846" spans="2:2" x14ac:dyDescent="0.15">
      <c r="B10846" s="24"/>
    </row>
    <row r="10847" spans="2:2" x14ac:dyDescent="0.15">
      <c r="B10847" s="24"/>
    </row>
    <row r="10848" spans="2:2" x14ac:dyDescent="0.15">
      <c r="B10848" s="24"/>
    </row>
    <row r="10849" spans="2:2" x14ac:dyDescent="0.15">
      <c r="B10849" s="24"/>
    </row>
    <row r="10850" spans="2:2" x14ac:dyDescent="0.15">
      <c r="B10850" s="24"/>
    </row>
    <row r="10851" spans="2:2" x14ac:dyDescent="0.15">
      <c r="B10851" s="24"/>
    </row>
    <row r="10852" spans="2:2" x14ac:dyDescent="0.15">
      <c r="B10852" s="24"/>
    </row>
    <row r="10853" spans="2:2" x14ac:dyDescent="0.15">
      <c r="B10853" s="24"/>
    </row>
    <row r="10854" spans="2:2" x14ac:dyDescent="0.15">
      <c r="B10854" s="24"/>
    </row>
    <row r="10855" spans="2:2" x14ac:dyDescent="0.15">
      <c r="B10855" s="24"/>
    </row>
    <row r="10856" spans="2:2" x14ac:dyDescent="0.15">
      <c r="B10856" s="24"/>
    </row>
    <row r="10857" spans="2:2" x14ac:dyDescent="0.15">
      <c r="B10857" s="24"/>
    </row>
    <row r="10858" spans="2:2" x14ac:dyDescent="0.15">
      <c r="B10858" s="24"/>
    </row>
    <row r="10859" spans="2:2" x14ac:dyDescent="0.15">
      <c r="B10859" s="24"/>
    </row>
    <row r="10860" spans="2:2" x14ac:dyDescent="0.15">
      <c r="B10860" s="24"/>
    </row>
    <row r="10861" spans="2:2" x14ac:dyDescent="0.15">
      <c r="B10861" s="24"/>
    </row>
    <row r="10862" spans="2:2" x14ac:dyDescent="0.15">
      <c r="B10862" s="24"/>
    </row>
    <row r="10863" spans="2:2" x14ac:dyDescent="0.15">
      <c r="B10863" s="24"/>
    </row>
    <row r="10864" spans="2:2" x14ac:dyDescent="0.15">
      <c r="B10864" s="24"/>
    </row>
    <row r="10865" spans="2:2" x14ac:dyDescent="0.15">
      <c r="B10865" s="24"/>
    </row>
    <row r="10866" spans="2:2" x14ac:dyDescent="0.15">
      <c r="B10866" s="24"/>
    </row>
    <row r="10867" spans="2:2" x14ac:dyDescent="0.15">
      <c r="B10867" s="24"/>
    </row>
    <row r="10868" spans="2:2" x14ac:dyDescent="0.15">
      <c r="B10868" s="24"/>
    </row>
    <row r="10869" spans="2:2" x14ac:dyDescent="0.15">
      <c r="B10869" s="24"/>
    </row>
    <row r="10870" spans="2:2" x14ac:dyDescent="0.15">
      <c r="B10870" s="24"/>
    </row>
    <row r="10871" spans="2:2" x14ac:dyDescent="0.15">
      <c r="B10871" s="24"/>
    </row>
    <row r="10872" spans="2:2" x14ac:dyDescent="0.15">
      <c r="B10872" s="24"/>
    </row>
    <row r="10873" spans="2:2" x14ac:dyDescent="0.15">
      <c r="B10873" s="24"/>
    </row>
    <row r="10874" spans="2:2" x14ac:dyDescent="0.15">
      <c r="B10874" s="24"/>
    </row>
    <row r="10875" spans="2:2" x14ac:dyDescent="0.15">
      <c r="B10875" s="24"/>
    </row>
    <row r="10876" spans="2:2" x14ac:dyDescent="0.15">
      <c r="B10876" s="24"/>
    </row>
    <row r="10877" spans="2:2" x14ac:dyDescent="0.15">
      <c r="B10877" s="24"/>
    </row>
    <row r="10878" spans="2:2" x14ac:dyDescent="0.15">
      <c r="B10878" s="24"/>
    </row>
    <row r="10879" spans="2:2" x14ac:dyDescent="0.15">
      <c r="B10879" s="24"/>
    </row>
    <row r="10880" spans="2:2" x14ac:dyDescent="0.15">
      <c r="B10880" s="24"/>
    </row>
    <row r="10881" spans="2:2" x14ac:dyDescent="0.15">
      <c r="B10881" s="24"/>
    </row>
    <row r="10882" spans="2:2" x14ac:dyDescent="0.15">
      <c r="B10882" s="24"/>
    </row>
    <row r="10883" spans="2:2" x14ac:dyDescent="0.15">
      <c r="B10883" s="24"/>
    </row>
    <row r="10884" spans="2:2" x14ac:dyDescent="0.15">
      <c r="B10884" s="24"/>
    </row>
    <row r="10885" spans="2:2" x14ac:dyDescent="0.15">
      <c r="B10885" s="24"/>
    </row>
    <row r="10886" spans="2:2" x14ac:dyDescent="0.15">
      <c r="B10886" s="24"/>
    </row>
    <row r="10887" spans="2:2" x14ac:dyDescent="0.15">
      <c r="B10887" s="24"/>
    </row>
    <row r="10888" spans="2:2" x14ac:dyDescent="0.15">
      <c r="B10888" s="24"/>
    </row>
    <row r="10889" spans="2:2" x14ac:dyDescent="0.15">
      <c r="B10889" s="24"/>
    </row>
    <row r="10890" spans="2:2" x14ac:dyDescent="0.15">
      <c r="B10890" s="24"/>
    </row>
    <row r="10891" spans="2:2" x14ac:dyDescent="0.15">
      <c r="B10891" s="24"/>
    </row>
    <row r="10892" spans="2:2" x14ac:dyDescent="0.15">
      <c r="B10892" s="24"/>
    </row>
    <row r="10893" spans="2:2" x14ac:dyDescent="0.15">
      <c r="B10893" s="24"/>
    </row>
    <row r="10894" spans="2:2" x14ac:dyDescent="0.15">
      <c r="B10894" s="24"/>
    </row>
    <row r="10895" spans="2:2" x14ac:dyDescent="0.15">
      <c r="B10895" s="24"/>
    </row>
    <row r="10896" spans="2:2" x14ac:dyDescent="0.15">
      <c r="B10896" s="24"/>
    </row>
    <row r="10897" spans="2:2" x14ac:dyDescent="0.15">
      <c r="B10897" s="24"/>
    </row>
    <row r="10898" spans="2:2" x14ac:dyDescent="0.15">
      <c r="B10898" s="24"/>
    </row>
    <row r="10899" spans="2:2" x14ac:dyDescent="0.15">
      <c r="B10899" s="24"/>
    </row>
    <row r="10900" spans="2:2" x14ac:dyDescent="0.15">
      <c r="B10900" s="24"/>
    </row>
    <row r="10901" spans="2:2" x14ac:dyDescent="0.15">
      <c r="B10901" s="24"/>
    </row>
    <row r="10902" spans="2:2" x14ac:dyDescent="0.15">
      <c r="B10902" s="24"/>
    </row>
    <row r="10903" spans="2:2" x14ac:dyDescent="0.15">
      <c r="B10903" s="24"/>
    </row>
    <row r="10904" spans="2:2" x14ac:dyDescent="0.15">
      <c r="B10904" s="24"/>
    </row>
    <row r="10905" spans="2:2" x14ac:dyDescent="0.15">
      <c r="B10905" s="24"/>
    </row>
    <row r="10906" spans="2:2" x14ac:dyDescent="0.15">
      <c r="B10906" s="24"/>
    </row>
    <row r="10907" spans="2:2" x14ac:dyDescent="0.15">
      <c r="B10907" s="24"/>
    </row>
    <row r="10908" spans="2:2" x14ac:dyDescent="0.15">
      <c r="B10908" s="24"/>
    </row>
    <row r="10909" spans="2:2" x14ac:dyDescent="0.15">
      <c r="B10909" s="24"/>
    </row>
    <row r="10910" spans="2:2" x14ac:dyDescent="0.15">
      <c r="B10910" s="24"/>
    </row>
    <row r="10911" spans="2:2" x14ac:dyDescent="0.15">
      <c r="B10911" s="24"/>
    </row>
    <row r="10912" spans="2:2" x14ac:dyDescent="0.15">
      <c r="B10912" s="24"/>
    </row>
    <row r="10913" spans="2:2" x14ac:dyDescent="0.15">
      <c r="B10913" s="24"/>
    </row>
    <row r="10914" spans="2:2" x14ac:dyDescent="0.15">
      <c r="B10914" s="24"/>
    </row>
    <row r="10915" spans="2:2" x14ac:dyDescent="0.15">
      <c r="B10915" s="24"/>
    </row>
    <row r="10916" spans="2:2" x14ac:dyDescent="0.15">
      <c r="B10916" s="24"/>
    </row>
    <row r="10917" spans="2:2" x14ac:dyDescent="0.15">
      <c r="B10917" s="24"/>
    </row>
    <row r="10918" spans="2:2" x14ac:dyDescent="0.15">
      <c r="B10918" s="24"/>
    </row>
    <row r="10919" spans="2:2" x14ac:dyDescent="0.15">
      <c r="B10919" s="24"/>
    </row>
    <row r="10920" spans="2:2" x14ac:dyDescent="0.15">
      <c r="B10920" s="24"/>
    </row>
    <row r="10921" spans="2:2" x14ac:dyDescent="0.15">
      <c r="B10921" s="24"/>
    </row>
    <row r="10922" spans="2:2" x14ac:dyDescent="0.15">
      <c r="B10922" s="24"/>
    </row>
    <row r="10923" spans="2:2" x14ac:dyDescent="0.15">
      <c r="B10923" s="24"/>
    </row>
    <row r="10924" spans="2:2" x14ac:dyDescent="0.15">
      <c r="B10924" s="24"/>
    </row>
    <row r="10925" spans="2:2" x14ac:dyDescent="0.15">
      <c r="B10925" s="24"/>
    </row>
    <row r="10926" spans="2:2" x14ac:dyDescent="0.15">
      <c r="B10926" s="24"/>
    </row>
    <row r="10927" spans="2:2" x14ac:dyDescent="0.15">
      <c r="B10927" s="24"/>
    </row>
    <row r="10928" spans="2:2" x14ac:dyDescent="0.15">
      <c r="B10928" s="24"/>
    </row>
    <row r="10929" spans="2:2" x14ac:dyDescent="0.15">
      <c r="B10929" s="24"/>
    </row>
    <row r="10930" spans="2:2" x14ac:dyDescent="0.15">
      <c r="B10930" s="24"/>
    </row>
    <row r="10931" spans="2:2" x14ac:dyDescent="0.15">
      <c r="B10931" s="24"/>
    </row>
    <row r="10932" spans="2:2" x14ac:dyDescent="0.15">
      <c r="B10932" s="24"/>
    </row>
    <row r="10933" spans="2:2" x14ac:dyDescent="0.15">
      <c r="B10933" s="24"/>
    </row>
    <row r="10934" spans="2:2" x14ac:dyDescent="0.15">
      <c r="B10934" s="24"/>
    </row>
    <row r="10935" spans="2:2" x14ac:dyDescent="0.15">
      <c r="B10935" s="24"/>
    </row>
    <row r="10936" spans="2:2" x14ac:dyDescent="0.15">
      <c r="B10936" s="24"/>
    </row>
    <row r="10937" spans="2:2" x14ac:dyDescent="0.15">
      <c r="B10937" s="24"/>
    </row>
    <row r="10938" spans="2:2" x14ac:dyDescent="0.15">
      <c r="B10938" s="24"/>
    </row>
    <row r="10939" spans="2:2" x14ac:dyDescent="0.15">
      <c r="B10939" s="24"/>
    </row>
    <row r="10940" spans="2:2" x14ac:dyDescent="0.15">
      <c r="B10940" s="24"/>
    </row>
    <row r="10941" spans="2:2" x14ac:dyDescent="0.15">
      <c r="B10941" s="24"/>
    </row>
    <row r="10942" spans="2:2" x14ac:dyDescent="0.15">
      <c r="B10942" s="24"/>
    </row>
    <row r="10943" spans="2:2" x14ac:dyDescent="0.15">
      <c r="B10943" s="24"/>
    </row>
    <row r="10944" spans="2:2" x14ac:dyDescent="0.15">
      <c r="B10944" s="24"/>
    </row>
    <row r="10945" spans="2:2" x14ac:dyDescent="0.15">
      <c r="B10945" s="24"/>
    </row>
    <row r="10946" spans="2:2" x14ac:dyDescent="0.15">
      <c r="B10946" s="24"/>
    </row>
    <row r="10947" spans="2:2" x14ac:dyDescent="0.15">
      <c r="B10947" s="24"/>
    </row>
    <row r="10948" spans="2:2" x14ac:dyDescent="0.15">
      <c r="B10948" s="24"/>
    </row>
    <row r="10949" spans="2:2" x14ac:dyDescent="0.15">
      <c r="B10949" s="24"/>
    </row>
    <row r="10950" spans="2:2" x14ac:dyDescent="0.15">
      <c r="B10950" s="24"/>
    </row>
    <row r="10951" spans="2:2" x14ac:dyDescent="0.15">
      <c r="B10951" s="24"/>
    </row>
    <row r="10952" spans="2:2" x14ac:dyDescent="0.15">
      <c r="B10952" s="24"/>
    </row>
    <row r="10953" spans="2:2" x14ac:dyDescent="0.15">
      <c r="B10953" s="24"/>
    </row>
    <row r="10954" spans="2:2" x14ac:dyDescent="0.15">
      <c r="B10954" s="24"/>
    </row>
    <row r="10955" spans="2:2" x14ac:dyDescent="0.15">
      <c r="B10955" s="24"/>
    </row>
    <row r="10956" spans="2:2" x14ac:dyDescent="0.15">
      <c r="B10956" s="24"/>
    </row>
    <row r="10957" spans="2:2" x14ac:dyDescent="0.15">
      <c r="B10957" s="24"/>
    </row>
    <row r="10958" spans="2:2" x14ac:dyDescent="0.15">
      <c r="B10958" s="24"/>
    </row>
    <row r="10959" spans="2:2" x14ac:dyDescent="0.15">
      <c r="B10959" s="24"/>
    </row>
    <row r="10960" spans="2:2" x14ac:dyDescent="0.15">
      <c r="B10960" s="24"/>
    </row>
    <row r="10961" spans="2:2" x14ac:dyDescent="0.15">
      <c r="B10961" s="24"/>
    </row>
    <row r="10962" spans="2:2" x14ac:dyDescent="0.15">
      <c r="B10962" s="24"/>
    </row>
    <row r="10963" spans="2:2" x14ac:dyDescent="0.15">
      <c r="B10963" s="24"/>
    </row>
    <row r="10964" spans="2:2" x14ac:dyDescent="0.15">
      <c r="B10964" s="24"/>
    </row>
    <row r="10965" spans="2:2" x14ac:dyDescent="0.15">
      <c r="B10965" s="24"/>
    </row>
    <row r="10966" spans="2:2" x14ac:dyDescent="0.15">
      <c r="B10966" s="24"/>
    </row>
    <row r="10967" spans="2:2" x14ac:dyDescent="0.15">
      <c r="B10967" s="24"/>
    </row>
    <row r="10968" spans="2:2" x14ac:dyDescent="0.15">
      <c r="B10968" s="24"/>
    </row>
    <row r="10969" spans="2:2" x14ac:dyDescent="0.15">
      <c r="B10969" s="24"/>
    </row>
    <row r="10970" spans="2:2" x14ac:dyDescent="0.15">
      <c r="B10970" s="24"/>
    </row>
    <row r="10971" spans="2:2" x14ac:dyDescent="0.15">
      <c r="B10971" s="24"/>
    </row>
    <row r="10972" spans="2:2" x14ac:dyDescent="0.15">
      <c r="B10972" s="24"/>
    </row>
    <row r="10973" spans="2:2" x14ac:dyDescent="0.15">
      <c r="B10973" s="24"/>
    </row>
    <row r="10974" spans="2:2" x14ac:dyDescent="0.15">
      <c r="B10974" s="24"/>
    </row>
    <row r="10975" spans="2:2" x14ac:dyDescent="0.15">
      <c r="B10975" s="24"/>
    </row>
    <row r="10976" spans="2:2" x14ac:dyDescent="0.15">
      <c r="B10976" s="24"/>
    </row>
    <row r="10977" spans="2:2" x14ac:dyDescent="0.15">
      <c r="B10977" s="24"/>
    </row>
    <row r="10978" spans="2:2" x14ac:dyDescent="0.15">
      <c r="B10978" s="24"/>
    </row>
    <row r="10979" spans="2:2" x14ac:dyDescent="0.15">
      <c r="B10979" s="24"/>
    </row>
    <row r="10980" spans="2:2" x14ac:dyDescent="0.15">
      <c r="B10980" s="24"/>
    </row>
    <row r="10981" spans="2:2" x14ac:dyDescent="0.15">
      <c r="B10981" s="24"/>
    </row>
    <row r="10982" spans="2:2" x14ac:dyDescent="0.15">
      <c r="B10982" s="24"/>
    </row>
    <row r="10983" spans="2:2" x14ac:dyDescent="0.15">
      <c r="B10983" s="24"/>
    </row>
    <row r="10984" spans="2:2" x14ac:dyDescent="0.15">
      <c r="B10984" s="24"/>
    </row>
    <row r="10985" spans="2:2" x14ac:dyDescent="0.15">
      <c r="B10985" s="24"/>
    </row>
    <row r="10986" spans="2:2" x14ac:dyDescent="0.15">
      <c r="B10986" s="24"/>
    </row>
    <row r="10987" spans="2:2" x14ac:dyDescent="0.15">
      <c r="B10987" s="24"/>
    </row>
    <row r="10988" spans="2:2" x14ac:dyDescent="0.15">
      <c r="B10988" s="24"/>
    </row>
    <row r="10989" spans="2:2" x14ac:dyDescent="0.15">
      <c r="B10989" s="24"/>
    </row>
    <row r="10990" spans="2:2" x14ac:dyDescent="0.15">
      <c r="B10990" s="24"/>
    </row>
    <row r="10991" spans="2:2" x14ac:dyDescent="0.15">
      <c r="B10991" s="24"/>
    </row>
    <row r="10992" spans="2:2" x14ac:dyDescent="0.15">
      <c r="B10992" s="24"/>
    </row>
    <row r="10993" spans="2:2" x14ac:dyDescent="0.15">
      <c r="B10993" s="24"/>
    </row>
    <row r="10994" spans="2:2" x14ac:dyDescent="0.15">
      <c r="B10994" s="24"/>
    </row>
    <row r="10995" spans="2:2" x14ac:dyDescent="0.15">
      <c r="B10995" s="24"/>
    </row>
    <row r="10996" spans="2:2" x14ac:dyDescent="0.15">
      <c r="B10996" s="24"/>
    </row>
    <row r="10997" spans="2:2" x14ac:dyDescent="0.15">
      <c r="B10997" s="24"/>
    </row>
    <row r="10998" spans="2:2" x14ac:dyDescent="0.15">
      <c r="B10998" s="24"/>
    </row>
    <row r="10999" spans="2:2" x14ac:dyDescent="0.15">
      <c r="B10999" s="24"/>
    </row>
    <row r="11000" spans="2:2" x14ac:dyDescent="0.15">
      <c r="B11000" s="24"/>
    </row>
    <row r="11001" spans="2:2" x14ac:dyDescent="0.15">
      <c r="B11001" s="24"/>
    </row>
    <row r="11002" spans="2:2" x14ac:dyDescent="0.15">
      <c r="B11002" s="24"/>
    </row>
    <row r="11003" spans="2:2" x14ac:dyDescent="0.15">
      <c r="B11003" s="24"/>
    </row>
    <row r="11004" spans="2:2" x14ac:dyDescent="0.15">
      <c r="B11004" s="24"/>
    </row>
    <row r="11005" spans="2:2" x14ac:dyDescent="0.15">
      <c r="B11005" s="24"/>
    </row>
    <row r="11006" spans="2:2" x14ac:dyDescent="0.15">
      <c r="B11006" s="24"/>
    </row>
    <row r="11007" spans="2:2" x14ac:dyDescent="0.15">
      <c r="B11007" s="24"/>
    </row>
    <row r="11008" spans="2:2" x14ac:dyDescent="0.15">
      <c r="B11008" s="24"/>
    </row>
    <row r="11009" spans="2:2" x14ac:dyDescent="0.15">
      <c r="B11009" s="24"/>
    </row>
    <row r="11010" spans="2:2" x14ac:dyDescent="0.15">
      <c r="B11010" s="24"/>
    </row>
    <row r="11011" spans="2:2" x14ac:dyDescent="0.15">
      <c r="B11011" s="24"/>
    </row>
    <row r="11012" spans="2:2" x14ac:dyDescent="0.15">
      <c r="B11012" s="24"/>
    </row>
    <row r="11013" spans="2:2" x14ac:dyDescent="0.15">
      <c r="B11013" s="24"/>
    </row>
    <row r="11014" spans="2:2" x14ac:dyDescent="0.15">
      <c r="B11014" s="24"/>
    </row>
    <row r="11015" spans="2:2" x14ac:dyDescent="0.15">
      <c r="B11015" s="24"/>
    </row>
    <row r="11016" spans="2:2" x14ac:dyDescent="0.15">
      <c r="B11016" s="24"/>
    </row>
    <row r="11017" spans="2:2" x14ac:dyDescent="0.15">
      <c r="B11017" s="24"/>
    </row>
    <row r="11018" spans="2:2" x14ac:dyDescent="0.15">
      <c r="B11018" s="24"/>
    </row>
    <row r="11019" spans="2:2" x14ac:dyDescent="0.15">
      <c r="B11019" s="24"/>
    </row>
    <row r="11020" spans="2:2" x14ac:dyDescent="0.15">
      <c r="B11020" s="24"/>
    </row>
    <row r="11021" spans="2:2" x14ac:dyDescent="0.15">
      <c r="B11021" s="24"/>
    </row>
    <row r="11022" spans="2:2" x14ac:dyDescent="0.15">
      <c r="B11022" s="24"/>
    </row>
    <row r="11023" spans="2:2" x14ac:dyDescent="0.15">
      <c r="B11023" s="24"/>
    </row>
    <row r="11024" spans="2:2" x14ac:dyDescent="0.15">
      <c r="B11024" s="24"/>
    </row>
    <row r="11025" spans="2:2" x14ac:dyDescent="0.15">
      <c r="B11025" s="24"/>
    </row>
    <row r="11026" spans="2:2" x14ac:dyDescent="0.15">
      <c r="B11026" s="24"/>
    </row>
    <row r="11027" spans="2:2" x14ac:dyDescent="0.15">
      <c r="B11027" s="24"/>
    </row>
    <row r="11028" spans="2:2" x14ac:dyDescent="0.15">
      <c r="B11028" s="24"/>
    </row>
    <row r="11029" spans="2:2" x14ac:dyDescent="0.15">
      <c r="B11029" s="24"/>
    </row>
    <row r="11030" spans="2:2" x14ac:dyDescent="0.15">
      <c r="B11030" s="24"/>
    </row>
    <row r="11031" spans="2:2" x14ac:dyDescent="0.15">
      <c r="B11031" s="24"/>
    </row>
    <row r="11032" spans="2:2" x14ac:dyDescent="0.15">
      <c r="B11032" s="24"/>
    </row>
    <row r="11033" spans="2:2" x14ac:dyDescent="0.15">
      <c r="B11033" s="24"/>
    </row>
    <row r="11034" spans="2:2" x14ac:dyDescent="0.15">
      <c r="B11034" s="24"/>
    </row>
    <row r="11035" spans="2:2" x14ac:dyDescent="0.15">
      <c r="B11035" s="24"/>
    </row>
    <row r="11036" spans="2:2" x14ac:dyDescent="0.15">
      <c r="B11036" s="24"/>
    </row>
    <row r="11037" spans="2:2" x14ac:dyDescent="0.15">
      <c r="B11037" s="24"/>
    </row>
    <row r="11038" spans="2:2" x14ac:dyDescent="0.15">
      <c r="B11038" s="24"/>
    </row>
    <row r="11039" spans="2:2" x14ac:dyDescent="0.15">
      <c r="B11039" s="24"/>
    </row>
    <row r="11040" spans="2:2" x14ac:dyDescent="0.15">
      <c r="B11040" s="24"/>
    </row>
    <row r="11041" spans="2:2" x14ac:dyDescent="0.15">
      <c r="B11041" s="24"/>
    </row>
    <row r="11042" spans="2:2" x14ac:dyDescent="0.15">
      <c r="B11042" s="24"/>
    </row>
    <row r="11043" spans="2:2" x14ac:dyDescent="0.15">
      <c r="B11043" s="24"/>
    </row>
    <row r="11044" spans="2:2" x14ac:dyDescent="0.15">
      <c r="B11044" s="24"/>
    </row>
    <row r="11045" spans="2:2" x14ac:dyDescent="0.15">
      <c r="B11045" s="24"/>
    </row>
    <row r="11046" spans="2:2" x14ac:dyDescent="0.15">
      <c r="B11046" s="24"/>
    </row>
    <row r="11047" spans="2:2" x14ac:dyDescent="0.15">
      <c r="B11047" s="24"/>
    </row>
    <row r="11048" spans="2:2" x14ac:dyDescent="0.15">
      <c r="B11048" s="24"/>
    </row>
    <row r="11049" spans="2:2" x14ac:dyDescent="0.15">
      <c r="B11049" s="24"/>
    </row>
    <row r="11050" spans="2:2" x14ac:dyDescent="0.15">
      <c r="B11050" s="24"/>
    </row>
    <row r="11051" spans="2:2" x14ac:dyDescent="0.15">
      <c r="B11051" s="24"/>
    </row>
    <row r="11052" spans="2:2" x14ac:dyDescent="0.15">
      <c r="B11052" s="24"/>
    </row>
    <row r="11053" spans="2:2" x14ac:dyDescent="0.15">
      <c r="B11053" s="24"/>
    </row>
    <row r="11054" spans="2:2" x14ac:dyDescent="0.15">
      <c r="B11054" s="24"/>
    </row>
    <row r="11055" spans="2:2" x14ac:dyDescent="0.15">
      <c r="B11055" s="24"/>
    </row>
    <row r="11056" spans="2:2" x14ac:dyDescent="0.15">
      <c r="B11056" s="24"/>
    </row>
    <row r="11057" spans="2:2" x14ac:dyDescent="0.15">
      <c r="B11057" s="24"/>
    </row>
    <row r="11058" spans="2:2" x14ac:dyDescent="0.15">
      <c r="B11058" s="24"/>
    </row>
    <row r="11059" spans="2:2" x14ac:dyDescent="0.15">
      <c r="B11059" s="24"/>
    </row>
    <row r="11060" spans="2:2" x14ac:dyDescent="0.15">
      <c r="B11060" s="24"/>
    </row>
    <row r="11061" spans="2:2" x14ac:dyDescent="0.15">
      <c r="B11061" s="24"/>
    </row>
    <row r="11062" spans="2:2" x14ac:dyDescent="0.15">
      <c r="B11062" s="24"/>
    </row>
    <row r="11063" spans="2:2" x14ac:dyDescent="0.15">
      <c r="B11063" s="24"/>
    </row>
    <row r="11064" spans="2:2" x14ac:dyDescent="0.15">
      <c r="B11064" s="24"/>
    </row>
    <row r="11065" spans="2:2" x14ac:dyDescent="0.15">
      <c r="B11065" s="24"/>
    </row>
    <row r="11066" spans="2:2" x14ac:dyDescent="0.15">
      <c r="B11066" s="24"/>
    </row>
    <row r="11067" spans="2:2" x14ac:dyDescent="0.15">
      <c r="B11067" s="24"/>
    </row>
    <row r="11068" spans="2:2" x14ac:dyDescent="0.15">
      <c r="B11068" s="24"/>
    </row>
    <row r="11069" spans="2:2" x14ac:dyDescent="0.15">
      <c r="B11069" s="24"/>
    </row>
    <row r="11070" spans="2:2" x14ac:dyDescent="0.15">
      <c r="B11070" s="24"/>
    </row>
    <row r="11071" spans="2:2" x14ac:dyDescent="0.15">
      <c r="B11071" s="24"/>
    </row>
    <row r="11072" spans="2:2" x14ac:dyDescent="0.15">
      <c r="B11072" s="24"/>
    </row>
    <row r="11073" spans="2:2" x14ac:dyDescent="0.15">
      <c r="B11073" s="24"/>
    </row>
    <row r="11074" spans="2:2" x14ac:dyDescent="0.15">
      <c r="B11074" s="24"/>
    </row>
    <row r="11075" spans="2:2" x14ac:dyDescent="0.15">
      <c r="B11075" s="24"/>
    </row>
    <row r="11076" spans="2:2" x14ac:dyDescent="0.15">
      <c r="B11076" s="24"/>
    </row>
    <row r="11077" spans="2:2" x14ac:dyDescent="0.15">
      <c r="B11077" s="24"/>
    </row>
    <row r="11078" spans="2:2" x14ac:dyDescent="0.15">
      <c r="B11078" s="24"/>
    </row>
    <row r="11079" spans="2:2" x14ac:dyDescent="0.15">
      <c r="B11079" s="24"/>
    </row>
    <row r="11080" spans="2:2" x14ac:dyDescent="0.15">
      <c r="B11080" s="24"/>
    </row>
    <row r="11081" spans="2:2" x14ac:dyDescent="0.15">
      <c r="B11081" s="24"/>
    </row>
    <row r="11082" spans="2:2" x14ac:dyDescent="0.15">
      <c r="B11082" s="24"/>
    </row>
    <row r="11083" spans="2:2" x14ac:dyDescent="0.15">
      <c r="B11083" s="24"/>
    </row>
    <row r="11084" spans="2:2" x14ac:dyDescent="0.15">
      <c r="B11084" s="24"/>
    </row>
    <row r="11085" spans="2:2" x14ac:dyDescent="0.15">
      <c r="B11085" s="24"/>
    </row>
    <row r="11086" spans="2:2" x14ac:dyDescent="0.15">
      <c r="B11086" s="24"/>
    </row>
    <row r="11087" spans="2:2" x14ac:dyDescent="0.15">
      <c r="B11087" s="24"/>
    </row>
    <row r="11088" spans="2:2" x14ac:dyDescent="0.15">
      <c r="B11088" s="24"/>
    </row>
    <row r="11089" spans="2:2" x14ac:dyDescent="0.15">
      <c r="B11089" s="24"/>
    </row>
    <row r="11090" spans="2:2" x14ac:dyDescent="0.15">
      <c r="B11090" s="24"/>
    </row>
    <row r="11091" spans="2:2" x14ac:dyDescent="0.15">
      <c r="B11091" s="24"/>
    </row>
    <row r="11092" spans="2:2" x14ac:dyDescent="0.15">
      <c r="B11092" s="24"/>
    </row>
    <row r="11093" spans="2:2" x14ac:dyDescent="0.15">
      <c r="B11093" s="24"/>
    </row>
    <row r="11094" spans="2:2" x14ac:dyDescent="0.15">
      <c r="B11094" s="24"/>
    </row>
    <row r="11095" spans="2:2" x14ac:dyDescent="0.15">
      <c r="B11095" s="24"/>
    </row>
    <row r="11096" spans="2:2" x14ac:dyDescent="0.15">
      <c r="B11096" s="24"/>
    </row>
    <row r="11097" spans="2:2" x14ac:dyDescent="0.15">
      <c r="B11097" s="24"/>
    </row>
    <row r="11098" spans="2:2" x14ac:dyDescent="0.15">
      <c r="B11098" s="24"/>
    </row>
    <row r="11099" spans="2:2" x14ac:dyDescent="0.15">
      <c r="B11099" s="24"/>
    </row>
    <row r="11100" spans="2:2" x14ac:dyDescent="0.15">
      <c r="B11100" s="24"/>
    </row>
    <row r="11101" spans="2:2" x14ac:dyDescent="0.15">
      <c r="B11101" s="24"/>
    </row>
    <row r="11102" spans="2:2" x14ac:dyDescent="0.15">
      <c r="B11102" s="24"/>
    </row>
    <row r="11103" spans="2:2" x14ac:dyDescent="0.15">
      <c r="B11103" s="24"/>
    </row>
    <row r="11104" spans="2:2" x14ac:dyDescent="0.15">
      <c r="B11104" s="24"/>
    </row>
    <row r="11105" spans="2:2" x14ac:dyDescent="0.15">
      <c r="B11105" s="24"/>
    </row>
    <row r="11106" spans="2:2" x14ac:dyDescent="0.15">
      <c r="B11106" s="24"/>
    </row>
    <row r="11107" spans="2:2" x14ac:dyDescent="0.15">
      <c r="B11107" s="24"/>
    </row>
    <row r="11108" spans="2:2" x14ac:dyDescent="0.15">
      <c r="B11108" s="24"/>
    </row>
    <row r="11109" spans="2:2" x14ac:dyDescent="0.15">
      <c r="B11109" s="24"/>
    </row>
    <row r="11110" spans="2:2" x14ac:dyDescent="0.15">
      <c r="B11110" s="24"/>
    </row>
    <row r="11111" spans="2:2" x14ac:dyDescent="0.15">
      <c r="B11111" s="24"/>
    </row>
    <row r="11112" spans="2:2" x14ac:dyDescent="0.15">
      <c r="B11112" s="24"/>
    </row>
    <row r="11113" spans="2:2" x14ac:dyDescent="0.15">
      <c r="B11113" s="24"/>
    </row>
    <row r="11114" spans="2:2" x14ac:dyDescent="0.15">
      <c r="B11114" s="24"/>
    </row>
    <row r="11115" spans="2:2" x14ac:dyDescent="0.15">
      <c r="B11115" s="24"/>
    </row>
    <row r="11116" spans="2:2" x14ac:dyDescent="0.15">
      <c r="B11116" s="24"/>
    </row>
    <row r="11117" spans="2:2" x14ac:dyDescent="0.15">
      <c r="B11117" s="24"/>
    </row>
    <row r="11118" spans="2:2" x14ac:dyDescent="0.15">
      <c r="B11118" s="24"/>
    </row>
    <row r="11119" spans="2:2" x14ac:dyDescent="0.15">
      <c r="B11119" s="24"/>
    </row>
    <row r="11120" spans="2:2" x14ac:dyDescent="0.15">
      <c r="B11120" s="24"/>
    </row>
    <row r="11121" spans="2:2" x14ac:dyDescent="0.15">
      <c r="B11121" s="24"/>
    </row>
    <row r="11122" spans="2:2" x14ac:dyDescent="0.15">
      <c r="B11122" s="24"/>
    </row>
    <row r="11123" spans="2:2" x14ac:dyDescent="0.15">
      <c r="B11123" s="24"/>
    </row>
    <row r="11124" spans="2:2" x14ac:dyDescent="0.15">
      <c r="B11124" s="24"/>
    </row>
    <row r="11125" spans="2:2" x14ac:dyDescent="0.15">
      <c r="B11125" s="24"/>
    </row>
    <row r="11126" spans="2:2" x14ac:dyDescent="0.15">
      <c r="B11126" s="24"/>
    </row>
    <row r="11127" spans="2:2" x14ac:dyDescent="0.15">
      <c r="B11127" s="24"/>
    </row>
    <row r="11128" spans="2:2" x14ac:dyDescent="0.15">
      <c r="B11128" s="24"/>
    </row>
    <row r="11129" spans="2:2" x14ac:dyDescent="0.15">
      <c r="B11129" s="24"/>
    </row>
    <row r="11130" spans="2:2" x14ac:dyDescent="0.15">
      <c r="B11130" s="24"/>
    </row>
    <row r="11131" spans="2:2" x14ac:dyDescent="0.15">
      <c r="B11131" s="24"/>
    </row>
    <row r="11132" spans="2:2" x14ac:dyDescent="0.15">
      <c r="B11132" s="24"/>
    </row>
    <row r="11133" spans="2:2" x14ac:dyDescent="0.15">
      <c r="B11133" s="24"/>
    </row>
    <row r="11134" spans="2:2" x14ac:dyDescent="0.15">
      <c r="B11134" s="24"/>
    </row>
    <row r="11135" spans="2:2" x14ac:dyDescent="0.15">
      <c r="B11135" s="24"/>
    </row>
    <row r="11136" spans="2:2" x14ac:dyDescent="0.15">
      <c r="B11136" s="24"/>
    </row>
    <row r="11137" spans="2:2" x14ac:dyDescent="0.15">
      <c r="B11137" s="24"/>
    </row>
    <row r="11138" spans="2:2" x14ac:dyDescent="0.15">
      <c r="B11138" s="24"/>
    </row>
    <row r="11139" spans="2:2" x14ac:dyDescent="0.15">
      <c r="B11139" s="24"/>
    </row>
    <row r="11140" spans="2:2" x14ac:dyDescent="0.15">
      <c r="B11140" s="24"/>
    </row>
    <row r="11141" spans="2:2" x14ac:dyDescent="0.15">
      <c r="B11141" s="24"/>
    </row>
    <row r="11142" spans="2:2" x14ac:dyDescent="0.15">
      <c r="B11142" s="24"/>
    </row>
    <row r="11143" spans="2:2" x14ac:dyDescent="0.15">
      <c r="B11143" s="24"/>
    </row>
    <row r="11144" spans="2:2" x14ac:dyDescent="0.15">
      <c r="B11144" s="24"/>
    </row>
    <row r="11145" spans="2:2" x14ac:dyDescent="0.15">
      <c r="B11145" s="24"/>
    </row>
    <row r="11146" spans="2:2" x14ac:dyDescent="0.15">
      <c r="B11146" s="24"/>
    </row>
    <row r="11147" spans="2:2" x14ac:dyDescent="0.15">
      <c r="B11147" s="24"/>
    </row>
    <row r="11148" spans="2:2" x14ac:dyDescent="0.15">
      <c r="B11148" s="24"/>
    </row>
    <row r="11149" spans="2:2" x14ac:dyDescent="0.15">
      <c r="B11149" s="24"/>
    </row>
    <row r="11150" spans="2:2" x14ac:dyDescent="0.15">
      <c r="B11150" s="24"/>
    </row>
    <row r="11151" spans="2:2" x14ac:dyDescent="0.15">
      <c r="B11151" s="24"/>
    </row>
    <row r="11152" spans="2:2" x14ac:dyDescent="0.15">
      <c r="B11152" s="24"/>
    </row>
    <row r="11153" spans="2:2" x14ac:dyDescent="0.15">
      <c r="B11153" s="24"/>
    </row>
    <row r="11154" spans="2:2" x14ac:dyDescent="0.15">
      <c r="B11154" s="24"/>
    </row>
    <row r="11155" spans="2:2" x14ac:dyDescent="0.15">
      <c r="B11155" s="24"/>
    </row>
    <row r="11156" spans="2:2" x14ac:dyDescent="0.15">
      <c r="B11156" s="24"/>
    </row>
    <row r="11157" spans="2:2" x14ac:dyDescent="0.15">
      <c r="B11157" s="24"/>
    </row>
    <row r="11158" spans="2:2" x14ac:dyDescent="0.15">
      <c r="B11158" s="24"/>
    </row>
    <row r="11159" spans="2:2" x14ac:dyDescent="0.15">
      <c r="B11159" s="24"/>
    </row>
    <row r="11160" spans="2:2" x14ac:dyDescent="0.15">
      <c r="B11160" s="24"/>
    </row>
    <row r="11161" spans="2:2" x14ac:dyDescent="0.15">
      <c r="B11161" s="24"/>
    </row>
    <row r="11162" spans="2:2" x14ac:dyDescent="0.15">
      <c r="B11162" s="24"/>
    </row>
    <row r="11163" spans="2:2" x14ac:dyDescent="0.15">
      <c r="B11163" s="24"/>
    </row>
    <row r="11164" spans="2:2" x14ac:dyDescent="0.15">
      <c r="B11164" s="24"/>
    </row>
    <row r="11165" spans="2:2" x14ac:dyDescent="0.15">
      <c r="B11165" s="24"/>
    </row>
    <row r="11166" spans="2:2" x14ac:dyDescent="0.15">
      <c r="B11166" s="24"/>
    </row>
    <row r="11167" spans="2:2" x14ac:dyDescent="0.15">
      <c r="B11167" s="24"/>
    </row>
    <row r="11168" spans="2:2" x14ac:dyDescent="0.15">
      <c r="B11168" s="24"/>
    </row>
    <row r="11169" spans="2:2" x14ac:dyDescent="0.15">
      <c r="B11169" s="24"/>
    </row>
    <row r="11170" spans="2:2" x14ac:dyDescent="0.15">
      <c r="B11170" s="24"/>
    </row>
    <row r="11171" spans="2:2" x14ac:dyDescent="0.15">
      <c r="B11171" s="24"/>
    </row>
    <row r="11172" spans="2:2" x14ac:dyDescent="0.15">
      <c r="B11172" s="24"/>
    </row>
    <row r="11173" spans="2:2" x14ac:dyDescent="0.15">
      <c r="B11173" s="24"/>
    </row>
    <row r="11174" spans="2:2" x14ac:dyDescent="0.15">
      <c r="B11174" s="24"/>
    </row>
    <row r="11175" spans="2:2" x14ac:dyDescent="0.15">
      <c r="B11175" s="24"/>
    </row>
    <row r="11176" spans="2:2" x14ac:dyDescent="0.15">
      <c r="B11176" s="24"/>
    </row>
    <row r="11177" spans="2:2" x14ac:dyDescent="0.15">
      <c r="B11177" s="24"/>
    </row>
    <row r="11178" spans="2:2" x14ac:dyDescent="0.15">
      <c r="B11178" s="24"/>
    </row>
    <row r="11179" spans="2:2" x14ac:dyDescent="0.15">
      <c r="B11179" s="24"/>
    </row>
    <row r="11180" spans="2:2" x14ac:dyDescent="0.15">
      <c r="B11180" s="24"/>
    </row>
    <row r="11181" spans="2:2" x14ac:dyDescent="0.15">
      <c r="B11181" s="24"/>
    </row>
    <row r="11182" spans="2:2" x14ac:dyDescent="0.15">
      <c r="B11182" s="24"/>
    </row>
    <row r="11183" spans="2:2" x14ac:dyDescent="0.15">
      <c r="B11183" s="24"/>
    </row>
    <row r="11184" spans="2:2" x14ac:dyDescent="0.15">
      <c r="B11184" s="24"/>
    </row>
    <row r="11185" spans="2:2" x14ac:dyDescent="0.15">
      <c r="B11185" s="24"/>
    </row>
    <row r="11186" spans="2:2" x14ac:dyDescent="0.15">
      <c r="B11186" s="24"/>
    </row>
    <row r="11187" spans="2:2" x14ac:dyDescent="0.15">
      <c r="B11187" s="24"/>
    </row>
    <row r="11188" spans="2:2" x14ac:dyDescent="0.15">
      <c r="B11188" s="24"/>
    </row>
    <row r="11189" spans="2:2" x14ac:dyDescent="0.15">
      <c r="B11189" s="24"/>
    </row>
    <row r="11190" spans="2:2" x14ac:dyDescent="0.15">
      <c r="B11190" s="24"/>
    </row>
    <row r="11191" spans="2:2" x14ac:dyDescent="0.15">
      <c r="B11191" s="24"/>
    </row>
    <row r="11192" spans="2:2" x14ac:dyDescent="0.15">
      <c r="B11192" s="24"/>
    </row>
    <row r="11193" spans="2:2" x14ac:dyDescent="0.15">
      <c r="B11193" s="24"/>
    </row>
    <row r="11194" spans="2:2" x14ac:dyDescent="0.15">
      <c r="B11194" s="24"/>
    </row>
    <row r="11195" spans="2:2" x14ac:dyDescent="0.15">
      <c r="B11195" s="24"/>
    </row>
    <row r="11196" spans="2:2" x14ac:dyDescent="0.15">
      <c r="B11196" s="24"/>
    </row>
    <row r="11197" spans="2:2" x14ac:dyDescent="0.15">
      <c r="B11197" s="24"/>
    </row>
    <row r="11198" spans="2:2" x14ac:dyDescent="0.15">
      <c r="B11198" s="24"/>
    </row>
    <row r="11199" spans="2:2" x14ac:dyDescent="0.15">
      <c r="B11199" s="24"/>
    </row>
    <row r="11200" spans="2:2" x14ac:dyDescent="0.15">
      <c r="B11200" s="24"/>
    </row>
    <row r="11201" spans="2:2" x14ac:dyDescent="0.15">
      <c r="B11201" s="24"/>
    </row>
    <row r="11202" spans="2:2" x14ac:dyDescent="0.15">
      <c r="B11202" s="24"/>
    </row>
    <row r="11203" spans="2:2" x14ac:dyDescent="0.15">
      <c r="B11203" s="24"/>
    </row>
    <row r="11204" spans="2:2" x14ac:dyDescent="0.15">
      <c r="B11204" s="24"/>
    </row>
    <row r="11205" spans="2:2" x14ac:dyDescent="0.15">
      <c r="B11205" s="24"/>
    </row>
    <row r="11206" spans="2:2" x14ac:dyDescent="0.15">
      <c r="B11206" s="24"/>
    </row>
    <row r="11207" spans="2:2" x14ac:dyDescent="0.15">
      <c r="B11207" s="24"/>
    </row>
    <row r="11208" spans="2:2" x14ac:dyDescent="0.15">
      <c r="B11208" s="24"/>
    </row>
    <row r="11209" spans="2:2" x14ac:dyDescent="0.15">
      <c r="B11209" s="24"/>
    </row>
    <row r="11210" spans="2:2" x14ac:dyDescent="0.15">
      <c r="B11210" s="24"/>
    </row>
    <row r="11211" spans="2:2" x14ac:dyDescent="0.15">
      <c r="B11211" s="24"/>
    </row>
    <row r="11212" spans="2:2" x14ac:dyDescent="0.15">
      <c r="B11212" s="24"/>
    </row>
    <row r="11213" spans="2:2" x14ac:dyDescent="0.15">
      <c r="B11213" s="24"/>
    </row>
    <row r="11214" spans="2:2" x14ac:dyDescent="0.15">
      <c r="B11214" s="24"/>
    </row>
    <row r="11215" spans="2:2" x14ac:dyDescent="0.15">
      <c r="B11215" s="24"/>
    </row>
    <row r="11216" spans="2:2" x14ac:dyDescent="0.15">
      <c r="B11216" s="24"/>
    </row>
    <row r="11217" spans="2:2" x14ac:dyDescent="0.15">
      <c r="B11217" s="24"/>
    </row>
    <row r="11218" spans="2:2" x14ac:dyDescent="0.15">
      <c r="B11218" s="24"/>
    </row>
    <row r="11219" spans="2:2" x14ac:dyDescent="0.15">
      <c r="B11219" s="24"/>
    </row>
    <row r="11220" spans="2:2" x14ac:dyDescent="0.15">
      <c r="B11220" s="24"/>
    </row>
    <row r="11221" spans="2:2" x14ac:dyDescent="0.15">
      <c r="B11221" s="24"/>
    </row>
    <row r="11222" spans="2:2" x14ac:dyDescent="0.15">
      <c r="B11222" s="24"/>
    </row>
    <row r="11223" spans="2:2" x14ac:dyDescent="0.15">
      <c r="B11223" s="24"/>
    </row>
    <row r="11224" spans="2:2" x14ac:dyDescent="0.15">
      <c r="B11224" s="24"/>
    </row>
    <row r="11225" spans="2:2" x14ac:dyDescent="0.15">
      <c r="B11225" s="24"/>
    </row>
    <row r="11226" spans="2:2" x14ac:dyDescent="0.15">
      <c r="B11226" s="24"/>
    </row>
    <row r="11227" spans="2:2" x14ac:dyDescent="0.15">
      <c r="B11227" s="24"/>
    </row>
    <row r="11228" spans="2:2" x14ac:dyDescent="0.15">
      <c r="B11228" s="24"/>
    </row>
    <row r="11229" spans="2:2" x14ac:dyDescent="0.15">
      <c r="B11229" s="24"/>
    </row>
    <row r="11230" spans="2:2" x14ac:dyDescent="0.15">
      <c r="B11230" s="24"/>
    </row>
    <row r="11231" spans="2:2" x14ac:dyDescent="0.15">
      <c r="B11231" s="24"/>
    </row>
    <row r="11232" spans="2:2" x14ac:dyDescent="0.15">
      <c r="B11232" s="24"/>
    </row>
    <row r="11233" spans="2:2" x14ac:dyDescent="0.15">
      <c r="B11233" s="24"/>
    </row>
    <row r="11234" spans="2:2" x14ac:dyDescent="0.15">
      <c r="B11234" s="24"/>
    </row>
    <row r="11235" spans="2:2" x14ac:dyDescent="0.15">
      <c r="B11235" s="24"/>
    </row>
    <row r="11236" spans="2:2" x14ac:dyDescent="0.15">
      <c r="B11236" s="24"/>
    </row>
    <row r="11237" spans="2:2" x14ac:dyDescent="0.15">
      <c r="B11237" s="24"/>
    </row>
    <row r="11238" spans="2:2" x14ac:dyDescent="0.15">
      <c r="B11238" s="24"/>
    </row>
    <row r="11239" spans="2:2" x14ac:dyDescent="0.15">
      <c r="B11239" s="24"/>
    </row>
    <row r="11240" spans="2:2" x14ac:dyDescent="0.15">
      <c r="B11240" s="24"/>
    </row>
    <row r="11241" spans="2:2" x14ac:dyDescent="0.15">
      <c r="B11241" s="24"/>
    </row>
    <row r="11242" spans="2:2" x14ac:dyDescent="0.15">
      <c r="B11242" s="24"/>
    </row>
    <row r="11243" spans="2:2" x14ac:dyDescent="0.15">
      <c r="B11243" s="24"/>
    </row>
    <row r="11244" spans="2:2" x14ac:dyDescent="0.15">
      <c r="B11244" s="24"/>
    </row>
    <row r="11245" spans="2:2" x14ac:dyDescent="0.15">
      <c r="B11245" s="24"/>
    </row>
    <row r="11246" spans="2:2" x14ac:dyDescent="0.15">
      <c r="B11246" s="24"/>
    </row>
    <row r="11247" spans="2:2" x14ac:dyDescent="0.15">
      <c r="B11247" s="24"/>
    </row>
    <row r="11248" spans="2:2" x14ac:dyDescent="0.15">
      <c r="B11248" s="24"/>
    </row>
    <row r="11249" spans="2:2" x14ac:dyDescent="0.15">
      <c r="B11249" s="24"/>
    </row>
    <row r="11250" spans="2:2" x14ac:dyDescent="0.15">
      <c r="B11250" s="24"/>
    </row>
    <row r="11251" spans="2:2" x14ac:dyDescent="0.15">
      <c r="B11251" s="24"/>
    </row>
    <row r="11252" spans="2:2" x14ac:dyDescent="0.15">
      <c r="B11252" s="24"/>
    </row>
    <row r="11253" spans="2:2" x14ac:dyDescent="0.15">
      <c r="B11253" s="24"/>
    </row>
    <row r="11254" spans="2:2" x14ac:dyDescent="0.15">
      <c r="B11254" s="24"/>
    </row>
    <row r="11255" spans="2:2" x14ac:dyDescent="0.15">
      <c r="B11255" s="24"/>
    </row>
    <row r="11256" spans="2:2" x14ac:dyDescent="0.15">
      <c r="B11256" s="24"/>
    </row>
    <row r="11257" spans="2:2" x14ac:dyDescent="0.15">
      <c r="B11257" s="24"/>
    </row>
    <row r="11258" spans="2:2" x14ac:dyDescent="0.15">
      <c r="B11258" s="24"/>
    </row>
    <row r="11259" spans="2:2" x14ac:dyDescent="0.15">
      <c r="B11259" s="24"/>
    </row>
    <row r="11260" spans="2:2" x14ac:dyDescent="0.15">
      <c r="B11260" s="24"/>
    </row>
    <row r="11261" spans="2:2" x14ac:dyDescent="0.15">
      <c r="B11261" s="24"/>
    </row>
    <row r="11262" spans="2:2" x14ac:dyDescent="0.15">
      <c r="B11262" s="24"/>
    </row>
    <row r="11263" spans="2:2" x14ac:dyDescent="0.15">
      <c r="B11263" s="24"/>
    </row>
    <row r="11264" spans="2:2" x14ac:dyDescent="0.15">
      <c r="B11264" s="24"/>
    </row>
    <row r="11265" spans="2:2" x14ac:dyDescent="0.15">
      <c r="B11265" s="24"/>
    </row>
    <row r="11266" spans="2:2" x14ac:dyDescent="0.15">
      <c r="B11266" s="24"/>
    </row>
    <row r="11267" spans="2:2" x14ac:dyDescent="0.15">
      <c r="B11267" s="24"/>
    </row>
    <row r="11268" spans="2:2" x14ac:dyDescent="0.15">
      <c r="B11268" s="24"/>
    </row>
    <row r="11269" spans="2:2" x14ac:dyDescent="0.15">
      <c r="B11269" s="24"/>
    </row>
    <row r="11270" spans="2:2" x14ac:dyDescent="0.15">
      <c r="B11270" s="24"/>
    </row>
    <row r="11271" spans="2:2" x14ac:dyDescent="0.15">
      <c r="B11271" s="24"/>
    </row>
    <row r="11272" spans="2:2" x14ac:dyDescent="0.15">
      <c r="B11272" s="24"/>
    </row>
    <row r="11273" spans="2:2" x14ac:dyDescent="0.15">
      <c r="B11273" s="24"/>
    </row>
    <row r="11274" spans="2:2" x14ac:dyDescent="0.15">
      <c r="B11274" s="24"/>
    </row>
    <row r="11275" spans="2:2" x14ac:dyDescent="0.15">
      <c r="B11275" s="24"/>
    </row>
    <row r="11276" spans="2:2" x14ac:dyDescent="0.15">
      <c r="B11276" s="24"/>
    </row>
    <row r="11277" spans="2:2" x14ac:dyDescent="0.15">
      <c r="B11277" s="24"/>
    </row>
    <row r="11278" spans="2:2" x14ac:dyDescent="0.15">
      <c r="B11278" s="24"/>
    </row>
    <row r="11279" spans="2:2" x14ac:dyDescent="0.15">
      <c r="B11279" s="24"/>
    </row>
    <row r="11280" spans="2:2" x14ac:dyDescent="0.15">
      <c r="B11280" s="24"/>
    </row>
    <row r="11281" spans="2:2" x14ac:dyDescent="0.15">
      <c r="B11281" s="24"/>
    </row>
    <row r="11282" spans="2:2" x14ac:dyDescent="0.15">
      <c r="B11282" s="24"/>
    </row>
    <row r="11283" spans="2:2" x14ac:dyDescent="0.15">
      <c r="B11283" s="24"/>
    </row>
    <row r="11284" spans="2:2" x14ac:dyDescent="0.15">
      <c r="B11284" s="24"/>
    </row>
    <row r="11285" spans="2:2" x14ac:dyDescent="0.15">
      <c r="B11285" s="24"/>
    </row>
    <row r="11286" spans="2:2" x14ac:dyDescent="0.15">
      <c r="B11286" s="24"/>
    </row>
    <row r="11287" spans="2:2" x14ac:dyDescent="0.15">
      <c r="B11287" s="24"/>
    </row>
    <row r="11288" spans="2:2" x14ac:dyDescent="0.15">
      <c r="B11288" s="24"/>
    </row>
    <row r="11289" spans="2:2" x14ac:dyDescent="0.15">
      <c r="B11289" s="24"/>
    </row>
    <row r="11290" spans="2:2" x14ac:dyDescent="0.15">
      <c r="B11290" s="24"/>
    </row>
    <row r="11291" spans="2:2" x14ac:dyDescent="0.15">
      <c r="B11291" s="24"/>
    </row>
    <row r="11292" spans="2:2" x14ac:dyDescent="0.15">
      <c r="B11292" s="24"/>
    </row>
    <row r="11293" spans="2:2" x14ac:dyDescent="0.15">
      <c r="B11293" s="24"/>
    </row>
    <row r="11294" spans="2:2" x14ac:dyDescent="0.15">
      <c r="B11294" s="24"/>
    </row>
    <row r="11295" spans="2:2" x14ac:dyDescent="0.15">
      <c r="B11295" s="24"/>
    </row>
    <row r="11296" spans="2:2" x14ac:dyDescent="0.15">
      <c r="B11296" s="24"/>
    </row>
    <row r="11297" spans="2:2" x14ac:dyDescent="0.15">
      <c r="B11297" s="24"/>
    </row>
    <row r="11298" spans="2:2" x14ac:dyDescent="0.15">
      <c r="B11298" s="24"/>
    </row>
    <row r="11299" spans="2:2" x14ac:dyDescent="0.15">
      <c r="B11299" s="24"/>
    </row>
    <row r="11300" spans="2:2" x14ac:dyDescent="0.15">
      <c r="B11300" s="24"/>
    </row>
    <row r="11301" spans="2:2" x14ac:dyDescent="0.15">
      <c r="B11301" s="24"/>
    </row>
    <row r="11302" spans="2:2" x14ac:dyDescent="0.15">
      <c r="B11302" s="24"/>
    </row>
    <row r="11303" spans="2:2" x14ac:dyDescent="0.15">
      <c r="B11303" s="24"/>
    </row>
    <row r="11304" spans="2:2" x14ac:dyDescent="0.15">
      <c r="B11304" s="24"/>
    </row>
    <row r="11305" spans="2:2" x14ac:dyDescent="0.15">
      <c r="B11305" s="24"/>
    </row>
    <row r="11306" spans="2:2" x14ac:dyDescent="0.15">
      <c r="B11306" s="24"/>
    </row>
    <row r="11307" spans="2:2" x14ac:dyDescent="0.15">
      <c r="B11307" s="24"/>
    </row>
    <row r="11308" spans="2:2" x14ac:dyDescent="0.15">
      <c r="B11308" s="24"/>
    </row>
    <row r="11309" spans="2:2" x14ac:dyDescent="0.15">
      <c r="B11309" s="24"/>
    </row>
    <row r="11310" spans="2:2" x14ac:dyDescent="0.15">
      <c r="B11310" s="24"/>
    </row>
    <row r="11311" spans="2:2" x14ac:dyDescent="0.15">
      <c r="B11311" s="24"/>
    </row>
    <row r="11312" spans="2:2" x14ac:dyDescent="0.15">
      <c r="B11312" s="24"/>
    </row>
    <row r="11313" spans="2:2" x14ac:dyDescent="0.15">
      <c r="B11313" s="24"/>
    </row>
    <row r="11314" spans="2:2" x14ac:dyDescent="0.15">
      <c r="B11314" s="24"/>
    </row>
    <row r="11315" spans="2:2" x14ac:dyDescent="0.15">
      <c r="B11315" s="24"/>
    </row>
    <row r="11316" spans="2:2" x14ac:dyDescent="0.15">
      <c r="B11316" s="24"/>
    </row>
    <row r="11317" spans="2:2" x14ac:dyDescent="0.15">
      <c r="B11317" s="24"/>
    </row>
    <row r="11318" spans="2:2" x14ac:dyDescent="0.15">
      <c r="B11318" s="24"/>
    </row>
    <row r="11319" spans="2:2" x14ac:dyDescent="0.15">
      <c r="B11319" s="24"/>
    </row>
    <row r="11320" spans="2:2" x14ac:dyDescent="0.15">
      <c r="B11320" s="24"/>
    </row>
    <row r="11321" spans="2:2" x14ac:dyDescent="0.15">
      <c r="B11321" s="24"/>
    </row>
    <row r="11322" spans="2:2" x14ac:dyDescent="0.15">
      <c r="B11322" s="24"/>
    </row>
    <row r="11323" spans="2:2" x14ac:dyDescent="0.15">
      <c r="B11323" s="24"/>
    </row>
    <row r="11324" spans="2:2" x14ac:dyDescent="0.15">
      <c r="B11324" s="24"/>
    </row>
    <row r="11325" spans="2:2" x14ac:dyDescent="0.15">
      <c r="B11325" s="24"/>
    </row>
    <row r="11326" spans="2:2" x14ac:dyDescent="0.15">
      <c r="B11326" s="24"/>
    </row>
    <row r="11327" spans="2:2" x14ac:dyDescent="0.15">
      <c r="B11327" s="24"/>
    </row>
    <row r="11328" spans="2:2" x14ac:dyDescent="0.15">
      <c r="B11328" s="24"/>
    </row>
    <row r="11329" spans="2:2" x14ac:dyDescent="0.15">
      <c r="B11329" s="24"/>
    </row>
    <row r="11330" spans="2:2" x14ac:dyDescent="0.15">
      <c r="B11330" s="24"/>
    </row>
    <row r="11331" spans="2:2" x14ac:dyDescent="0.15">
      <c r="B11331" s="24"/>
    </row>
    <row r="11332" spans="2:2" x14ac:dyDescent="0.15">
      <c r="B11332" s="24"/>
    </row>
    <row r="11333" spans="2:2" x14ac:dyDescent="0.15">
      <c r="B11333" s="24"/>
    </row>
    <row r="11334" spans="2:2" x14ac:dyDescent="0.15">
      <c r="B11334" s="24"/>
    </row>
    <row r="11335" spans="2:2" x14ac:dyDescent="0.15">
      <c r="B11335" s="24"/>
    </row>
    <row r="11336" spans="2:2" x14ac:dyDescent="0.15">
      <c r="B11336" s="24"/>
    </row>
    <row r="11337" spans="2:2" x14ac:dyDescent="0.15">
      <c r="B11337" s="24"/>
    </row>
    <row r="11338" spans="2:2" x14ac:dyDescent="0.15">
      <c r="B11338" s="24"/>
    </row>
    <row r="11339" spans="2:2" x14ac:dyDescent="0.15">
      <c r="B11339" s="24"/>
    </row>
    <row r="11340" spans="2:2" x14ac:dyDescent="0.15">
      <c r="B11340" s="24"/>
    </row>
    <row r="11341" spans="2:2" x14ac:dyDescent="0.15">
      <c r="B11341" s="24"/>
    </row>
    <row r="11342" spans="2:2" x14ac:dyDescent="0.15">
      <c r="B11342" s="24"/>
    </row>
    <row r="11343" spans="2:2" x14ac:dyDescent="0.15">
      <c r="B11343" s="24"/>
    </row>
    <row r="11344" spans="2:2" x14ac:dyDescent="0.15">
      <c r="B11344" s="24"/>
    </row>
    <row r="11345" spans="2:2" x14ac:dyDescent="0.15">
      <c r="B11345" s="24"/>
    </row>
    <row r="11346" spans="2:2" x14ac:dyDescent="0.15">
      <c r="B11346" s="24"/>
    </row>
    <row r="11347" spans="2:2" x14ac:dyDescent="0.15">
      <c r="B11347" s="24"/>
    </row>
    <row r="11348" spans="2:2" x14ac:dyDescent="0.15">
      <c r="B11348" s="24"/>
    </row>
    <row r="11349" spans="2:2" x14ac:dyDescent="0.15">
      <c r="B11349" s="24"/>
    </row>
    <row r="11350" spans="2:2" x14ac:dyDescent="0.15">
      <c r="B11350" s="24"/>
    </row>
    <row r="11351" spans="2:2" x14ac:dyDescent="0.15">
      <c r="B11351" s="24"/>
    </row>
    <row r="11352" spans="2:2" x14ac:dyDescent="0.15">
      <c r="B11352" s="24"/>
    </row>
    <row r="11353" spans="2:2" x14ac:dyDescent="0.15">
      <c r="B11353" s="24"/>
    </row>
    <row r="11354" spans="2:2" x14ac:dyDescent="0.15">
      <c r="B11354" s="24"/>
    </row>
    <row r="11355" spans="2:2" x14ac:dyDescent="0.15">
      <c r="B11355" s="24"/>
    </row>
    <row r="11356" spans="2:2" x14ac:dyDescent="0.15">
      <c r="B11356" s="24"/>
    </row>
    <row r="11357" spans="2:2" x14ac:dyDescent="0.15">
      <c r="B11357" s="24"/>
    </row>
    <row r="11358" spans="2:2" x14ac:dyDescent="0.15">
      <c r="B11358" s="24"/>
    </row>
    <row r="11359" spans="2:2" x14ac:dyDescent="0.15">
      <c r="B11359" s="24"/>
    </row>
    <row r="11360" spans="2:2" x14ac:dyDescent="0.15">
      <c r="B11360" s="24"/>
    </row>
    <row r="11361" spans="2:2" x14ac:dyDescent="0.15">
      <c r="B11361" s="24"/>
    </row>
    <row r="11362" spans="2:2" x14ac:dyDescent="0.15">
      <c r="B11362" s="24"/>
    </row>
    <row r="11363" spans="2:2" x14ac:dyDescent="0.15">
      <c r="B11363" s="24"/>
    </row>
    <row r="11364" spans="2:2" x14ac:dyDescent="0.15">
      <c r="B11364" s="24"/>
    </row>
    <row r="11365" spans="2:2" x14ac:dyDescent="0.15">
      <c r="B11365" s="24"/>
    </row>
    <row r="11366" spans="2:2" x14ac:dyDescent="0.15">
      <c r="B11366" s="24"/>
    </row>
    <row r="11367" spans="2:2" x14ac:dyDescent="0.15">
      <c r="B11367" s="24"/>
    </row>
    <row r="11368" spans="2:2" x14ac:dyDescent="0.15">
      <c r="B11368" s="24"/>
    </row>
    <row r="11369" spans="2:2" x14ac:dyDescent="0.15">
      <c r="B11369" s="24"/>
    </row>
    <row r="11370" spans="2:2" x14ac:dyDescent="0.15">
      <c r="B11370" s="24"/>
    </row>
    <row r="11371" spans="2:2" x14ac:dyDescent="0.15">
      <c r="B11371" s="24"/>
    </row>
    <row r="11372" spans="2:2" x14ac:dyDescent="0.15">
      <c r="B11372" s="24"/>
    </row>
    <row r="11373" spans="2:2" x14ac:dyDescent="0.15">
      <c r="B11373" s="24"/>
    </row>
    <row r="11374" spans="2:2" x14ac:dyDescent="0.15">
      <c r="B11374" s="24"/>
    </row>
    <row r="11375" spans="2:2" x14ac:dyDescent="0.15">
      <c r="B11375" s="24"/>
    </row>
    <row r="11376" spans="2:2" x14ac:dyDescent="0.15">
      <c r="B11376" s="24"/>
    </row>
    <row r="11377" spans="2:2" x14ac:dyDescent="0.15">
      <c r="B11377" s="24"/>
    </row>
    <row r="11378" spans="2:2" x14ac:dyDescent="0.15">
      <c r="B11378" s="24"/>
    </row>
    <row r="11379" spans="2:2" x14ac:dyDescent="0.15">
      <c r="B11379" s="24"/>
    </row>
    <row r="11380" spans="2:2" x14ac:dyDescent="0.15">
      <c r="B11380" s="24"/>
    </row>
    <row r="11381" spans="2:2" x14ac:dyDescent="0.15">
      <c r="B11381" s="24"/>
    </row>
    <row r="11382" spans="2:2" x14ac:dyDescent="0.15">
      <c r="B11382" s="24"/>
    </row>
    <row r="11383" spans="2:2" x14ac:dyDescent="0.15">
      <c r="B11383" s="24"/>
    </row>
    <row r="11384" spans="2:2" x14ac:dyDescent="0.15">
      <c r="B11384" s="24"/>
    </row>
    <row r="11385" spans="2:2" x14ac:dyDescent="0.15">
      <c r="B11385" s="24"/>
    </row>
    <row r="11386" spans="2:2" x14ac:dyDescent="0.15">
      <c r="B11386" s="24"/>
    </row>
    <row r="11387" spans="2:2" x14ac:dyDescent="0.15">
      <c r="B11387" s="24"/>
    </row>
    <row r="11388" spans="2:2" x14ac:dyDescent="0.15">
      <c r="B11388" s="24"/>
    </row>
    <row r="11389" spans="2:2" x14ac:dyDescent="0.15">
      <c r="B11389" s="24"/>
    </row>
    <row r="11390" spans="2:2" x14ac:dyDescent="0.15">
      <c r="B11390" s="24"/>
    </row>
    <row r="11391" spans="2:2" x14ac:dyDescent="0.15">
      <c r="B11391" s="24"/>
    </row>
    <row r="11392" spans="2:2" x14ac:dyDescent="0.15">
      <c r="B11392" s="24"/>
    </row>
    <row r="11393" spans="2:2" x14ac:dyDescent="0.15">
      <c r="B11393" s="24"/>
    </row>
    <row r="11394" spans="2:2" x14ac:dyDescent="0.15">
      <c r="B11394" s="24"/>
    </row>
    <row r="11395" spans="2:2" x14ac:dyDescent="0.15">
      <c r="B11395" s="24"/>
    </row>
    <row r="11396" spans="2:2" x14ac:dyDescent="0.15">
      <c r="B11396" s="24"/>
    </row>
    <row r="11397" spans="2:2" x14ac:dyDescent="0.15">
      <c r="B11397" s="24"/>
    </row>
    <row r="11398" spans="2:2" x14ac:dyDescent="0.15">
      <c r="B11398" s="24"/>
    </row>
    <row r="11399" spans="2:2" x14ac:dyDescent="0.15">
      <c r="B11399" s="24"/>
    </row>
    <row r="11400" spans="2:2" x14ac:dyDescent="0.15">
      <c r="B11400" s="24"/>
    </row>
    <row r="11401" spans="2:2" x14ac:dyDescent="0.15">
      <c r="B11401" s="24"/>
    </row>
    <row r="11402" spans="2:2" x14ac:dyDescent="0.15">
      <c r="B11402" s="24"/>
    </row>
    <row r="11403" spans="2:2" x14ac:dyDescent="0.15">
      <c r="B11403" s="24"/>
    </row>
    <row r="11404" spans="2:2" x14ac:dyDescent="0.15">
      <c r="B11404" s="24"/>
    </row>
    <row r="11405" spans="2:2" x14ac:dyDescent="0.15">
      <c r="B11405" s="24"/>
    </row>
    <row r="11406" spans="2:2" x14ac:dyDescent="0.15">
      <c r="B11406" s="24"/>
    </row>
    <row r="11407" spans="2:2" x14ac:dyDescent="0.15">
      <c r="B11407" s="24"/>
    </row>
    <row r="11408" spans="2:2" x14ac:dyDescent="0.15">
      <c r="B11408" s="24"/>
    </row>
    <row r="11409" spans="2:2" x14ac:dyDescent="0.15">
      <c r="B11409" s="24"/>
    </row>
    <row r="11410" spans="2:2" x14ac:dyDescent="0.15">
      <c r="B11410" s="24"/>
    </row>
    <row r="11411" spans="2:2" x14ac:dyDescent="0.15">
      <c r="B11411" s="24"/>
    </row>
    <row r="11412" spans="2:2" x14ac:dyDescent="0.15">
      <c r="B11412" s="24"/>
    </row>
    <row r="11413" spans="2:2" x14ac:dyDescent="0.15">
      <c r="B11413" s="24"/>
    </row>
    <row r="11414" spans="2:2" x14ac:dyDescent="0.15">
      <c r="B11414" s="24"/>
    </row>
    <row r="11415" spans="2:2" x14ac:dyDescent="0.15">
      <c r="B11415" s="24"/>
    </row>
    <row r="11416" spans="2:2" x14ac:dyDescent="0.15">
      <c r="B11416" s="24"/>
    </row>
    <row r="11417" spans="2:2" x14ac:dyDescent="0.15">
      <c r="B11417" s="24"/>
    </row>
    <row r="11418" spans="2:2" x14ac:dyDescent="0.15">
      <c r="B11418" s="24"/>
    </row>
    <row r="11419" spans="2:2" x14ac:dyDescent="0.15">
      <c r="B11419" s="24"/>
    </row>
    <row r="11420" spans="2:2" x14ac:dyDescent="0.15">
      <c r="B11420" s="24"/>
    </row>
    <row r="11421" spans="2:2" x14ac:dyDescent="0.15">
      <c r="B11421" s="24"/>
    </row>
    <row r="11422" spans="2:2" x14ac:dyDescent="0.15">
      <c r="B11422" s="24"/>
    </row>
    <row r="11423" spans="2:2" x14ac:dyDescent="0.15">
      <c r="B11423" s="24"/>
    </row>
    <row r="11424" spans="2:2" x14ac:dyDescent="0.15">
      <c r="B11424" s="24"/>
    </row>
    <row r="11425" spans="2:2" x14ac:dyDescent="0.15">
      <c r="B11425" s="24"/>
    </row>
    <row r="11426" spans="2:2" x14ac:dyDescent="0.15">
      <c r="B11426" s="24"/>
    </row>
    <row r="11427" spans="2:2" x14ac:dyDescent="0.15">
      <c r="B11427" s="24"/>
    </row>
    <row r="11428" spans="2:2" x14ac:dyDescent="0.15">
      <c r="B11428" s="24"/>
    </row>
    <row r="11429" spans="2:2" x14ac:dyDescent="0.15">
      <c r="B11429" s="24"/>
    </row>
    <row r="11430" spans="2:2" x14ac:dyDescent="0.15">
      <c r="B11430" s="24"/>
    </row>
    <row r="11431" spans="2:2" x14ac:dyDescent="0.15">
      <c r="B11431" s="24"/>
    </row>
    <row r="11432" spans="2:2" x14ac:dyDescent="0.15">
      <c r="B11432" s="24"/>
    </row>
    <row r="11433" spans="2:2" x14ac:dyDescent="0.15">
      <c r="B11433" s="24"/>
    </row>
    <row r="11434" spans="2:2" x14ac:dyDescent="0.15">
      <c r="B11434" s="24"/>
    </row>
    <row r="11435" spans="2:2" x14ac:dyDescent="0.15">
      <c r="B11435" s="24"/>
    </row>
    <row r="11436" spans="2:2" x14ac:dyDescent="0.15">
      <c r="B11436" s="24"/>
    </row>
    <row r="11437" spans="2:2" x14ac:dyDescent="0.15">
      <c r="B11437" s="24"/>
    </row>
    <row r="11438" spans="2:2" x14ac:dyDescent="0.15">
      <c r="B11438" s="24"/>
    </row>
    <row r="11439" spans="2:2" x14ac:dyDescent="0.15">
      <c r="B11439" s="24"/>
    </row>
    <row r="11440" spans="2:2" x14ac:dyDescent="0.15">
      <c r="B11440" s="24"/>
    </row>
    <row r="11441" spans="2:2" x14ac:dyDescent="0.15">
      <c r="B11441" s="24"/>
    </row>
    <row r="11442" spans="2:2" x14ac:dyDescent="0.15">
      <c r="B11442" s="24"/>
    </row>
    <row r="11443" spans="2:2" x14ac:dyDescent="0.15">
      <c r="B11443" s="24"/>
    </row>
    <row r="11444" spans="2:2" x14ac:dyDescent="0.15">
      <c r="B11444" s="24"/>
    </row>
    <row r="11445" spans="2:2" x14ac:dyDescent="0.15">
      <c r="B11445" s="24"/>
    </row>
    <row r="11446" spans="2:2" x14ac:dyDescent="0.15">
      <c r="B11446" s="24"/>
    </row>
    <row r="11447" spans="2:2" x14ac:dyDescent="0.15">
      <c r="B11447" s="24"/>
    </row>
    <row r="11448" spans="2:2" x14ac:dyDescent="0.15">
      <c r="B11448" s="24"/>
    </row>
    <row r="11449" spans="2:2" x14ac:dyDescent="0.15">
      <c r="B11449" s="24"/>
    </row>
    <row r="11450" spans="2:2" x14ac:dyDescent="0.15">
      <c r="B11450" s="24"/>
    </row>
    <row r="11451" spans="2:2" x14ac:dyDescent="0.15">
      <c r="B11451" s="24"/>
    </row>
    <row r="11452" spans="2:2" x14ac:dyDescent="0.15">
      <c r="B11452" s="24"/>
    </row>
    <row r="11453" spans="2:2" x14ac:dyDescent="0.15">
      <c r="B11453" s="24"/>
    </row>
    <row r="11454" spans="2:2" x14ac:dyDescent="0.15">
      <c r="B11454" s="24"/>
    </row>
    <row r="11455" spans="2:2" x14ac:dyDescent="0.15">
      <c r="B11455" s="24"/>
    </row>
    <row r="11456" spans="2:2" x14ac:dyDescent="0.15">
      <c r="B11456" s="24"/>
    </row>
    <row r="11457" spans="2:2" x14ac:dyDescent="0.15">
      <c r="B11457" s="24"/>
    </row>
    <row r="11458" spans="2:2" x14ac:dyDescent="0.15">
      <c r="B11458" s="24"/>
    </row>
    <row r="11459" spans="2:2" x14ac:dyDescent="0.15">
      <c r="B11459" s="24"/>
    </row>
    <row r="11460" spans="2:2" x14ac:dyDescent="0.15">
      <c r="B11460" s="24"/>
    </row>
    <row r="11461" spans="2:2" x14ac:dyDescent="0.15">
      <c r="B11461" s="24"/>
    </row>
    <row r="11462" spans="2:2" x14ac:dyDescent="0.15">
      <c r="B11462" s="24"/>
    </row>
    <row r="11463" spans="2:2" x14ac:dyDescent="0.15">
      <c r="B11463" s="24"/>
    </row>
    <row r="11464" spans="2:2" x14ac:dyDescent="0.15">
      <c r="B11464" s="24"/>
    </row>
    <row r="11465" spans="2:2" x14ac:dyDescent="0.15">
      <c r="B11465" s="24"/>
    </row>
    <row r="11466" spans="2:2" x14ac:dyDescent="0.15">
      <c r="B11466" s="24"/>
    </row>
    <row r="11467" spans="2:2" x14ac:dyDescent="0.15">
      <c r="B11467" s="24"/>
    </row>
    <row r="11468" spans="2:2" x14ac:dyDescent="0.15">
      <c r="B11468" s="24"/>
    </row>
    <row r="11469" spans="2:2" x14ac:dyDescent="0.15">
      <c r="B11469" s="24"/>
    </row>
    <row r="11470" spans="2:2" x14ac:dyDescent="0.15">
      <c r="B11470" s="24"/>
    </row>
    <row r="11471" spans="2:2" x14ac:dyDescent="0.15">
      <c r="B11471" s="24"/>
    </row>
    <row r="11472" spans="2:2" x14ac:dyDescent="0.15">
      <c r="B11472" s="24"/>
    </row>
    <row r="11473" spans="2:2" x14ac:dyDescent="0.15">
      <c r="B11473" s="24"/>
    </row>
    <row r="11474" spans="2:2" x14ac:dyDescent="0.15">
      <c r="B11474" s="24"/>
    </row>
    <row r="11475" spans="2:2" x14ac:dyDescent="0.15">
      <c r="B11475" s="24"/>
    </row>
    <row r="11476" spans="2:2" x14ac:dyDescent="0.15">
      <c r="B11476" s="24"/>
    </row>
    <row r="11477" spans="2:2" x14ac:dyDescent="0.15">
      <c r="B11477" s="24"/>
    </row>
    <row r="11478" spans="2:2" x14ac:dyDescent="0.15">
      <c r="B11478" s="24"/>
    </row>
    <row r="11479" spans="2:2" x14ac:dyDescent="0.15">
      <c r="B11479" s="24"/>
    </row>
    <row r="11480" spans="2:2" x14ac:dyDescent="0.15">
      <c r="B11480" s="24"/>
    </row>
    <row r="11481" spans="2:2" x14ac:dyDescent="0.15">
      <c r="B11481" s="24"/>
    </row>
    <row r="11482" spans="2:2" x14ac:dyDescent="0.15">
      <c r="B11482" s="24"/>
    </row>
    <row r="11483" spans="2:2" x14ac:dyDescent="0.15">
      <c r="B11483" s="24"/>
    </row>
    <row r="11484" spans="2:2" x14ac:dyDescent="0.15">
      <c r="B11484" s="24"/>
    </row>
    <row r="11485" spans="2:2" x14ac:dyDescent="0.15">
      <c r="B11485" s="24"/>
    </row>
    <row r="11486" spans="2:2" x14ac:dyDescent="0.15">
      <c r="B11486" s="24"/>
    </row>
    <row r="11487" spans="2:2" x14ac:dyDescent="0.15">
      <c r="B11487" s="24"/>
    </row>
    <row r="11488" spans="2:2" x14ac:dyDescent="0.15">
      <c r="B11488" s="24"/>
    </row>
    <row r="11489" spans="2:2" x14ac:dyDescent="0.15">
      <c r="B11489" s="24"/>
    </row>
    <row r="11490" spans="2:2" x14ac:dyDescent="0.15">
      <c r="B11490" s="24"/>
    </row>
    <row r="11491" spans="2:2" x14ac:dyDescent="0.15">
      <c r="B11491" s="24"/>
    </row>
    <row r="11492" spans="2:2" x14ac:dyDescent="0.15">
      <c r="B11492" s="24"/>
    </row>
    <row r="11493" spans="2:2" x14ac:dyDescent="0.15">
      <c r="B11493" s="24"/>
    </row>
    <row r="11494" spans="2:2" x14ac:dyDescent="0.15">
      <c r="B11494" s="24"/>
    </row>
    <row r="11495" spans="2:2" x14ac:dyDescent="0.15">
      <c r="B11495" s="24"/>
    </row>
    <row r="11496" spans="2:2" x14ac:dyDescent="0.15">
      <c r="B11496" s="24"/>
    </row>
    <row r="11497" spans="2:2" x14ac:dyDescent="0.15">
      <c r="B11497" s="24"/>
    </row>
    <row r="11498" spans="2:2" x14ac:dyDescent="0.15">
      <c r="B11498" s="24"/>
    </row>
    <row r="11499" spans="2:2" x14ac:dyDescent="0.15">
      <c r="B11499" s="24"/>
    </row>
    <row r="11500" spans="2:2" x14ac:dyDescent="0.15">
      <c r="B11500" s="24"/>
    </row>
    <row r="11501" spans="2:2" x14ac:dyDescent="0.15">
      <c r="B11501" s="24"/>
    </row>
    <row r="11502" spans="2:2" x14ac:dyDescent="0.15">
      <c r="B11502" s="24"/>
    </row>
    <row r="11503" spans="2:2" x14ac:dyDescent="0.15">
      <c r="B11503" s="24"/>
    </row>
    <row r="11504" spans="2:2" x14ac:dyDescent="0.15">
      <c r="B11504" s="24"/>
    </row>
    <row r="11505" spans="2:2" x14ac:dyDescent="0.15">
      <c r="B11505" s="24"/>
    </row>
    <row r="11506" spans="2:2" x14ac:dyDescent="0.15">
      <c r="B11506" s="24"/>
    </row>
    <row r="11507" spans="2:2" x14ac:dyDescent="0.15">
      <c r="B11507" s="24"/>
    </row>
    <row r="11508" spans="2:2" x14ac:dyDescent="0.15">
      <c r="B11508" s="24"/>
    </row>
    <row r="11509" spans="2:2" x14ac:dyDescent="0.15">
      <c r="B11509" s="24"/>
    </row>
    <row r="11510" spans="2:2" x14ac:dyDescent="0.15">
      <c r="B11510" s="24"/>
    </row>
    <row r="11511" spans="2:2" x14ac:dyDescent="0.15">
      <c r="B11511" s="24"/>
    </row>
    <row r="11512" spans="2:2" x14ac:dyDescent="0.15">
      <c r="B11512" s="24"/>
    </row>
    <row r="11513" spans="2:2" x14ac:dyDescent="0.15">
      <c r="B11513" s="24"/>
    </row>
    <row r="11514" spans="2:2" x14ac:dyDescent="0.15">
      <c r="B11514" s="24"/>
    </row>
    <row r="11515" spans="2:2" x14ac:dyDescent="0.15">
      <c r="B11515" s="24"/>
    </row>
    <row r="11516" spans="2:2" x14ac:dyDescent="0.15">
      <c r="B11516" s="24"/>
    </row>
    <row r="11517" spans="2:2" x14ac:dyDescent="0.15">
      <c r="B11517" s="24"/>
    </row>
    <row r="11518" spans="2:2" x14ac:dyDescent="0.15">
      <c r="B11518" s="24"/>
    </row>
    <row r="11519" spans="2:2" x14ac:dyDescent="0.15">
      <c r="B11519" s="24"/>
    </row>
    <row r="11520" spans="2:2" x14ac:dyDescent="0.15">
      <c r="B11520" s="24"/>
    </row>
    <row r="11521" spans="2:2" x14ac:dyDescent="0.15">
      <c r="B11521" s="24"/>
    </row>
    <row r="11522" spans="2:2" x14ac:dyDescent="0.15">
      <c r="B11522" s="24"/>
    </row>
    <row r="11523" spans="2:2" x14ac:dyDescent="0.15">
      <c r="B11523" s="24"/>
    </row>
    <row r="11524" spans="2:2" x14ac:dyDescent="0.15">
      <c r="B11524" s="24"/>
    </row>
    <row r="11525" spans="2:2" x14ac:dyDescent="0.15">
      <c r="B11525" s="24"/>
    </row>
    <row r="11526" spans="2:2" x14ac:dyDescent="0.15">
      <c r="B11526" s="24"/>
    </row>
    <row r="11527" spans="2:2" x14ac:dyDescent="0.15">
      <c r="B11527" s="24"/>
    </row>
    <row r="11528" spans="2:2" x14ac:dyDescent="0.15">
      <c r="B11528" s="24"/>
    </row>
    <row r="11529" spans="2:2" x14ac:dyDescent="0.15">
      <c r="B11529" s="24"/>
    </row>
    <row r="11530" spans="2:2" x14ac:dyDescent="0.15">
      <c r="B11530" s="24"/>
    </row>
    <row r="11531" spans="2:2" x14ac:dyDescent="0.15">
      <c r="B11531" s="24"/>
    </row>
    <row r="11532" spans="2:2" x14ac:dyDescent="0.15">
      <c r="B11532" s="24"/>
    </row>
    <row r="11533" spans="2:2" x14ac:dyDescent="0.15">
      <c r="B11533" s="24"/>
    </row>
    <row r="11534" spans="2:2" x14ac:dyDescent="0.15">
      <c r="B11534" s="24"/>
    </row>
    <row r="11535" spans="2:2" x14ac:dyDescent="0.15">
      <c r="B11535" s="24"/>
    </row>
    <row r="11536" spans="2:2" x14ac:dyDescent="0.15">
      <c r="B11536" s="24"/>
    </row>
    <row r="11537" spans="2:2" x14ac:dyDescent="0.15">
      <c r="B11537" s="24"/>
    </row>
    <row r="11538" spans="2:2" x14ac:dyDescent="0.15">
      <c r="B11538" s="24"/>
    </row>
    <row r="11539" spans="2:2" x14ac:dyDescent="0.15">
      <c r="B11539" s="24"/>
    </row>
    <row r="11540" spans="2:2" x14ac:dyDescent="0.15">
      <c r="B11540" s="24"/>
    </row>
    <row r="11541" spans="2:2" x14ac:dyDescent="0.15">
      <c r="B11541" s="24"/>
    </row>
    <row r="11542" spans="2:2" x14ac:dyDescent="0.15">
      <c r="B11542" s="24"/>
    </row>
    <row r="11543" spans="2:2" x14ac:dyDescent="0.15">
      <c r="B11543" s="24"/>
    </row>
    <row r="11544" spans="2:2" x14ac:dyDescent="0.15">
      <c r="B11544" s="24"/>
    </row>
    <row r="11545" spans="2:2" x14ac:dyDescent="0.15">
      <c r="B11545" s="24"/>
    </row>
    <row r="11546" spans="2:2" x14ac:dyDescent="0.15">
      <c r="B11546" s="24"/>
    </row>
    <row r="11547" spans="2:2" x14ac:dyDescent="0.15">
      <c r="B11547" s="24"/>
    </row>
    <row r="11548" spans="2:2" x14ac:dyDescent="0.15">
      <c r="B11548" s="24"/>
    </row>
    <row r="11549" spans="2:2" x14ac:dyDescent="0.15">
      <c r="B11549" s="24"/>
    </row>
    <row r="11550" spans="2:2" x14ac:dyDescent="0.15">
      <c r="B11550" s="24"/>
    </row>
    <row r="11551" spans="2:2" x14ac:dyDescent="0.15">
      <c r="B11551" s="24"/>
    </row>
    <row r="11552" spans="2:2" x14ac:dyDescent="0.15">
      <c r="B11552" s="24"/>
    </row>
    <row r="11553" spans="2:2" x14ac:dyDescent="0.15">
      <c r="B11553" s="24"/>
    </row>
    <row r="11554" spans="2:2" x14ac:dyDescent="0.15">
      <c r="B11554" s="24"/>
    </row>
    <row r="11555" spans="2:2" x14ac:dyDescent="0.15">
      <c r="B11555" s="24"/>
    </row>
    <row r="11556" spans="2:2" x14ac:dyDescent="0.15">
      <c r="B11556" s="24"/>
    </row>
    <row r="11557" spans="2:2" x14ac:dyDescent="0.15">
      <c r="B11557" s="24"/>
    </row>
    <row r="11558" spans="2:2" x14ac:dyDescent="0.15">
      <c r="B11558" s="24"/>
    </row>
    <row r="11559" spans="2:2" x14ac:dyDescent="0.15">
      <c r="B11559" s="24"/>
    </row>
    <row r="11560" spans="2:2" x14ac:dyDescent="0.15">
      <c r="B11560" s="24"/>
    </row>
    <row r="11561" spans="2:2" x14ac:dyDescent="0.15">
      <c r="B11561" s="24"/>
    </row>
    <row r="11562" spans="2:2" x14ac:dyDescent="0.15">
      <c r="B11562" s="24"/>
    </row>
    <row r="11563" spans="2:2" x14ac:dyDescent="0.15">
      <c r="B11563" s="24"/>
    </row>
    <row r="11564" spans="2:2" x14ac:dyDescent="0.15">
      <c r="B11564" s="24"/>
    </row>
    <row r="11565" spans="2:2" x14ac:dyDescent="0.15">
      <c r="B11565" s="24"/>
    </row>
    <row r="11566" spans="2:2" x14ac:dyDescent="0.15">
      <c r="B11566" s="24"/>
    </row>
    <row r="11567" spans="2:2" x14ac:dyDescent="0.15">
      <c r="B11567" s="24"/>
    </row>
    <row r="11568" spans="2:2" x14ac:dyDescent="0.15">
      <c r="B11568" s="24"/>
    </row>
    <row r="11569" spans="2:2" x14ac:dyDescent="0.15">
      <c r="B11569" s="24"/>
    </row>
    <row r="11570" spans="2:2" x14ac:dyDescent="0.15">
      <c r="B11570" s="24"/>
    </row>
    <row r="11571" spans="2:2" x14ac:dyDescent="0.15">
      <c r="B11571" s="24"/>
    </row>
    <row r="11572" spans="2:2" x14ac:dyDescent="0.15">
      <c r="B11572" s="24"/>
    </row>
    <row r="11573" spans="2:2" x14ac:dyDescent="0.15">
      <c r="B11573" s="24"/>
    </row>
    <row r="11574" spans="2:2" x14ac:dyDescent="0.15">
      <c r="B11574" s="24"/>
    </row>
    <row r="11575" spans="2:2" x14ac:dyDescent="0.15">
      <c r="B11575" s="24"/>
    </row>
    <row r="11576" spans="2:2" x14ac:dyDescent="0.15">
      <c r="B11576" s="24"/>
    </row>
    <row r="11577" spans="2:2" x14ac:dyDescent="0.15">
      <c r="B11577" s="24"/>
    </row>
    <row r="11578" spans="2:2" x14ac:dyDescent="0.15">
      <c r="B11578" s="24"/>
    </row>
    <row r="11579" spans="2:2" x14ac:dyDescent="0.15">
      <c r="B11579" s="24"/>
    </row>
    <row r="11580" spans="2:2" x14ac:dyDescent="0.15">
      <c r="B11580" s="24"/>
    </row>
    <row r="11581" spans="2:2" x14ac:dyDescent="0.15">
      <c r="B11581" s="24"/>
    </row>
    <row r="11582" spans="2:2" x14ac:dyDescent="0.15">
      <c r="B11582" s="24"/>
    </row>
    <row r="11583" spans="2:2" x14ac:dyDescent="0.15">
      <c r="B11583" s="24"/>
    </row>
    <row r="11584" spans="2:2" x14ac:dyDescent="0.15">
      <c r="B11584" s="24"/>
    </row>
    <row r="11585" spans="2:2" x14ac:dyDescent="0.15">
      <c r="B11585" s="24"/>
    </row>
    <row r="11586" spans="2:2" x14ac:dyDescent="0.15">
      <c r="B11586" s="24"/>
    </row>
    <row r="11587" spans="2:2" x14ac:dyDescent="0.15">
      <c r="B11587" s="24"/>
    </row>
    <row r="11588" spans="2:2" x14ac:dyDescent="0.15">
      <c r="B11588" s="24"/>
    </row>
    <row r="11589" spans="2:2" x14ac:dyDescent="0.15">
      <c r="B11589" s="24"/>
    </row>
    <row r="11590" spans="2:2" x14ac:dyDescent="0.15">
      <c r="B11590" s="24"/>
    </row>
    <row r="11591" spans="2:2" x14ac:dyDescent="0.15">
      <c r="B11591" s="24"/>
    </row>
    <row r="11592" spans="2:2" x14ac:dyDescent="0.15">
      <c r="B11592" s="24"/>
    </row>
    <row r="11593" spans="2:2" x14ac:dyDescent="0.15">
      <c r="B11593" s="24"/>
    </row>
    <row r="11594" spans="2:2" x14ac:dyDescent="0.15">
      <c r="B11594" s="24"/>
    </row>
    <row r="11595" spans="2:2" x14ac:dyDescent="0.15">
      <c r="B11595" s="24"/>
    </row>
    <row r="11596" spans="2:2" x14ac:dyDescent="0.15">
      <c r="B11596" s="24"/>
    </row>
    <row r="11597" spans="2:2" x14ac:dyDescent="0.15">
      <c r="B11597" s="24"/>
    </row>
    <row r="11598" spans="2:2" x14ac:dyDescent="0.15">
      <c r="B11598" s="24"/>
    </row>
    <row r="11599" spans="2:2" x14ac:dyDescent="0.15">
      <c r="B11599" s="24"/>
    </row>
    <row r="11600" spans="2:2" x14ac:dyDescent="0.15">
      <c r="B11600" s="24"/>
    </row>
    <row r="11601" spans="2:2" x14ac:dyDescent="0.15">
      <c r="B11601" s="24"/>
    </row>
    <row r="11602" spans="2:2" x14ac:dyDescent="0.15">
      <c r="B11602" s="24"/>
    </row>
    <row r="11603" spans="2:2" x14ac:dyDescent="0.15">
      <c r="B11603" s="24"/>
    </row>
    <row r="11604" spans="2:2" x14ac:dyDescent="0.15">
      <c r="B11604" s="24"/>
    </row>
    <row r="11605" spans="2:2" x14ac:dyDescent="0.15">
      <c r="B11605" s="24"/>
    </row>
    <row r="11606" spans="2:2" x14ac:dyDescent="0.15">
      <c r="B11606" s="24"/>
    </row>
    <row r="11607" spans="2:2" x14ac:dyDescent="0.15">
      <c r="B11607" s="24"/>
    </row>
    <row r="11608" spans="2:2" x14ac:dyDescent="0.15">
      <c r="B11608" s="24"/>
    </row>
    <row r="11609" spans="2:2" x14ac:dyDescent="0.15">
      <c r="B11609" s="24"/>
    </row>
    <row r="11610" spans="2:2" x14ac:dyDescent="0.15">
      <c r="B11610" s="24"/>
    </row>
    <row r="11611" spans="2:2" x14ac:dyDescent="0.15">
      <c r="B11611" s="24"/>
    </row>
    <row r="11612" spans="2:2" x14ac:dyDescent="0.15">
      <c r="B11612" s="24"/>
    </row>
    <row r="11613" spans="2:2" x14ac:dyDescent="0.15">
      <c r="B11613" s="24"/>
    </row>
    <row r="11614" spans="2:2" x14ac:dyDescent="0.15">
      <c r="B11614" s="24"/>
    </row>
    <row r="11615" spans="2:2" x14ac:dyDescent="0.15">
      <c r="B11615" s="24"/>
    </row>
    <row r="11616" spans="2:2" x14ac:dyDescent="0.15">
      <c r="B11616" s="24"/>
    </row>
    <row r="11617" spans="2:2" x14ac:dyDescent="0.15">
      <c r="B11617" s="24"/>
    </row>
    <row r="11618" spans="2:2" x14ac:dyDescent="0.15">
      <c r="B11618" s="24"/>
    </row>
    <row r="11619" spans="2:2" x14ac:dyDescent="0.15">
      <c r="B11619" s="24"/>
    </row>
    <row r="11620" spans="2:2" x14ac:dyDescent="0.15">
      <c r="B11620" s="24"/>
    </row>
    <row r="11621" spans="2:2" x14ac:dyDescent="0.15">
      <c r="B11621" s="24"/>
    </row>
    <row r="11622" spans="2:2" x14ac:dyDescent="0.15">
      <c r="B11622" s="24"/>
    </row>
    <row r="11623" spans="2:2" x14ac:dyDescent="0.15">
      <c r="B11623" s="24"/>
    </row>
    <row r="11624" spans="2:2" x14ac:dyDescent="0.15">
      <c r="B11624" s="24"/>
    </row>
    <row r="11625" spans="2:2" x14ac:dyDescent="0.15">
      <c r="B11625" s="24"/>
    </row>
    <row r="11626" spans="2:2" x14ac:dyDescent="0.15">
      <c r="B11626" s="24"/>
    </row>
    <row r="11627" spans="2:2" x14ac:dyDescent="0.15">
      <c r="B11627" s="24"/>
    </row>
    <row r="11628" spans="2:2" x14ac:dyDescent="0.15">
      <c r="B11628" s="24"/>
    </row>
    <row r="11629" spans="2:2" x14ac:dyDescent="0.15">
      <c r="B11629" s="24"/>
    </row>
    <row r="11630" spans="2:2" x14ac:dyDescent="0.15">
      <c r="B11630" s="24"/>
    </row>
    <row r="11631" spans="2:2" x14ac:dyDescent="0.15">
      <c r="B11631" s="24"/>
    </row>
    <row r="11632" spans="2:2" x14ac:dyDescent="0.15">
      <c r="B11632" s="24"/>
    </row>
    <row r="11633" spans="2:2" x14ac:dyDescent="0.15">
      <c r="B11633" s="24"/>
    </row>
    <row r="11634" spans="2:2" x14ac:dyDescent="0.15">
      <c r="B11634" s="24"/>
    </row>
    <row r="11635" spans="2:2" x14ac:dyDescent="0.15">
      <c r="B11635" s="24"/>
    </row>
    <row r="11636" spans="2:2" x14ac:dyDescent="0.15">
      <c r="B11636" s="24"/>
    </row>
    <row r="11637" spans="2:2" x14ac:dyDescent="0.15">
      <c r="B11637" s="24"/>
    </row>
    <row r="11638" spans="2:2" x14ac:dyDescent="0.15">
      <c r="B11638" s="24"/>
    </row>
    <row r="11639" spans="2:2" x14ac:dyDescent="0.15">
      <c r="B11639" s="24"/>
    </row>
    <row r="11640" spans="2:2" x14ac:dyDescent="0.15">
      <c r="B11640" s="24"/>
    </row>
    <row r="11641" spans="2:2" x14ac:dyDescent="0.15">
      <c r="B11641" s="24"/>
    </row>
    <row r="11642" spans="2:2" x14ac:dyDescent="0.15">
      <c r="B11642" s="24"/>
    </row>
    <row r="11643" spans="2:2" x14ac:dyDescent="0.15">
      <c r="B11643" s="24"/>
    </row>
    <row r="11644" spans="2:2" x14ac:dyDescent="0.15">
      <c r="B11644" s="24"/>
    </row>
    <row r="11645" spans="2:2" x14ac:dyDescent="0.15">
      <c r="B11645" s="24"/>
    </row>
    <row r="11646" spans="2:2" x14ac:dyDescent="0.15">
      <c r="B11646" s="24"/>
    </row>
    <row r="11647" spans="2:2" x14ac:dyDescent="0.15">
      <c r="B11647" s="24"/>
    </row>
    <row r="11648" spans="2:2" x14ac:dyDescent="0.15">
      <c r="B11648" s="24"/>
    </row>
    <row r="11649" spans="2:2" x14ac:dyDescent="0.15">
      <c r="B11649" s="24"/>
    </row>
    <row r="11650" spans="2:2" x14ac:dyDescent="0.15">
      <c r="B11650" s="24"/>
    </row>
    <row r="11651" spans="2:2" x14ac:dyDescent="0.15">
      <c r="B11651" s="24"/>
    </row>
    <row r="11652" spans="2:2" x14ac:dyDescent="0.15">
      <c r="B11652" s="24"/>
    </row>
    <row r="11653" spans="2:2" x14ac:dyDescent="0.15">
      <c r="B11653" s="24"/>
    </row>
    <row r="11654" spans="2:2" x14ac:dyDescent="0.15">
      <c r="B11654" s="24"/>
    </row>
    <row r="11655" spans="2:2" x14ac:dyDescent="0.15">
      <c r="B11655" s="24"/>
    </row>
    <row r="11656" spans="2:2" x14ac:dyDescent="0.15">
      <c r="B11656" s="24"/>
    </row>
    <row r="11657" spans="2:2" x14ac:dyDescent="0.15">
      <c r="B11657" s="24"/>
    </row>
    <row r="11658" spans="2:2" x14ac:dyDescent="0.15">
      <c r="B11658" s="24"/>
    </row>
    <row r="11659" spans="2:2" x14ac:dyDescent="0.15">
      <c r="B11659" s="24"/>
    </row>
    <row r="11660" spans="2:2" x14ac:dyDescent="0.15">
      <c r="B11660" s="24"/>
    </row>
    <row r="11661" spans="2:2" x14ac:dyDescent="0.15">
      <c r="B11661" s="24"/>
    </row>
    <row r="11662" spans="2:2" x14ac:dyDescent="0.15">
      <c r="B11662" s="24"/>
    </row>
    <row r="11663" spans="2:2" x14ac:dyDescent="0.15">
      <c r="B11663" s="24"/>
    </row>
    <row r="11664" spans="2:2" x14ac:dyDescent="0.15">
      <c r="B11664" s="24"/>
    </row>
    <row r="11665" spans="2:2" x14ac:dyDescent="0.15">
      <c r="B11665" s="24"/>
    </row>
    <row r="11666" spans="2:2" x14ac:dyDescent="0.15">
      <c r="B11666" s="24"/>
    </row>
    <row r="11667" spans="2:2" x14ac:dyDescent="0.15">
      <c r="B11667" s="24"/>
    </row>
    <row r="11668" spans="2:2" x14ac:dyDescent="0.15">
      <c r="B11668" s="24"/>
    </row>
    <row r="11669" spans="2:2" x14ac:dyDescent="0.15">
      <c r="B11669" s="24"/>
    </row>
    <row r="11670" spans="2:2" x14ac:dyDescent="0.15">
      <c r="B11670" s="24"/>
    </row>
    <row r="11671" spans="2:2" x14ac:dyDescent="0.15">
      <c r="B11671" s="24"/>
    </row>
    <row r="11672" spans="2:2" x14ac:dyDescent="0.15">
      <c r="B11672" s="24"/>
    </row>
    <row r="11673" spans="2:2" x14ac:dyDescent="0.15">
      <c r="B11673" s="24"/>
    </row>
    <row r="11674" spans="2:2" x14ac:dyDescent="0.15">
      <c r="B11674" s="24"/>
    </row>
    <row r="11675" spans="2:2" x14ac:dyDescent="0.15">
      <c r="B11675" s="24"/>
    </row>
    <row r="11676" spans="2:2" x14ac:dyDescent="0.15">
      <c r="B11676" s="24"/>
    </row>
    <row r="11677" spans="2:2" x14ac:dyDescent="0.15">
      <c r="B11677" s="24"/>
    </row>
    <row r="11678" spans="2:2" x14ac:dyDescent="0.15">
      <c r="B11678" s="24"/>
    </row>
    <row r="11679" spans="2:2" x14ac:dyDescent="0.15">
      <c r="B11679" s="24"/>
    </row>
    <row r="11680" spans="2:2" x14ac:dyDescent="0.15">
      <c r="B11680" s="24"/>
    </row>
    <row r="11681" spans="2:2" x14ac:dyDescent="0.15">
      <c r="B11681" s="24"/>
    </row>
    <row r="11682" spans="2:2" x14ac:dyDescent="0.15">
      <c r="B11682" s="24"/>
    </row>
    <row r="11683" spans="2:2" x14ac:dyDescent="0.15">
      <c r="B11683" s="24"/>
    </row>
    <row r="11684" spans="2:2" x14ac:dyDescent="0.15">
      <c r="B11684" s="24"/>
    </row>
    <row r="11685" spans="2:2" x14ac:dyDescent="0.15">
      <c r="B11685" s="24"/>
    </row>
    <row r="11686" spans="2:2" x14ac:dyDescent="0.15">
      <c r="B11686" s="24"/>
    </row>
    <row r="11687" spans="2:2" x14ac:dyDescent="0.15">
      <c r="B11687" s="24"/>
    </row>
    <row r="11688" spans="2:2" x14ac:dyDescent="0.15">
      <c r="B11688" s="24"/>
    </row>
    <row r="11689" spans="2:2" x14ac:dyDescent="0.15">
      <c r="B11689" s="24"/>
    </row>
    <row r="11690" spans="2:2" x14ac:dyDescent="0.15">
      <c r="B11690" s="24"/>
    </row>
    <row r="11691" spans="2:2" x14ac:dyDescent="0.15">
      <c r="B11691" s="24"/>
    </row>
    <row r="11692" spans="2:2" x14ac:dyDescent="0.15">
      <c r="B11692" s="24"/>
    </row>
    <row r="11693" spans="2:2" x14ac:dyDescent="0.15">
      <c r="B11693" s="24"/>
    </row>
    <row r="11694" spans="2:2" x14ac:dyDescent="0.15">
      <c r="B11694" s="24"/>
    </row>
    <row r="11695" spans="2:2" x14ac:dyDescent="0.15">
      <c r="B11695" s="24"/>
    </row>
    <row r="11696" spans="2:2" x14ac:dyDescent="0.15">
      <c r="B11696" s="24"/>
    </row>
    <row r="11697" spans="2:2" x14ac:dyDescent="0.15">
      <c r="B11697" s="24"/>
    </row>
    <row r="11698" spans="2:2" x14ac:dyDescent="0.15">
      <c r="B11698" s="24"/>
    </row>
    <row r="11699" spans="2:2" x14ac:dyDescent="0.15">
      <c r="B11699" s="24"/>
    </row>
    <row r="11700" spans="2:2" x14ac:dyDescent="0.15">
      <c r="B11700" s="24"/>
    </row>
    <row r="11701" spans="2:2" x14ac:dyDescent="0.15">
      <c r="B11701" s="24"/>
    </row>
    <row r="11702" spans="2:2" x14ac:dyDescent="0.15">
      <c r="B11702" s="24"/>
    </row>
    <row r="11703" spans="2:2" x14ac:dyDescent="0.15">
      <c r="B11703" s="24"/>
    </row>
    <row r="11704" spans="2:2" x14ac:dyDescent="0.15">
      <c r="B11704" s="24"/>
    </row>
    <row r="11705" spans="2:2" x14ac:dyDescent="0.15">
      <c r="B11705" s="24"/>
    </row>
    <row r="11706" spans="2:2" x14ac:dyDescent="0.15">
      <c r="B11706" s="24"/>
    </row>
    <row r="11707" spans="2:2" x14ac:dyDescent="0.15">
      <c r="B11707" s="24"/>
    </row>
    <row r="11708" spans="2:2" x14ac:dyDescent="0.15">
      <c r="B11708" s="24"/>
    </row>
    <row r="11709" spans="2:2" x14ac:dyDescent="0.15">
      <c r="B11709" s="24"/>
    </row>
    <row r="11710" spans="2:2" x14ac:dyDescent="0.15">
      <c r="B11710" s="24"/>
    </row>
    <row r="11711" spans="2:2" x14ac:dyDescent="0.15">
      <c r="B11711" s="24"/>
    </row>
    <row r="11712" spans="2:2" x14ac:dyDescent="0.15">
      <c r="B11712" s="24"/>
    </row>
    <row r="11713" spans="2:2" x14ac:dyDescent="0.15">
      <c r="B11713" s="24"/>
    </row>
    <row r="11714" spans="2:2" x14ac:dyDescent="0.15">
      <c r="B11714" s="24"/>
    </row>
    <row r="11715" spans="2:2" x14ac:dyDescent="0.15">
      <c r="B11715" s="24"/>
    </row>
    <row r="11716" spans="2:2" x14ac:dyDescent="0.15">
      <c r="B11716" s="24"/>
    </row>
    <row r="11717" spans="2:2" x14ac:dyDescent="0.15">
      <c r="B11717" s="24"/>
    </row>
    <row r="11718" spans="2:2" x14ac:dyDescent="0.15">
      <c r="B11718" s="24"/>
    </row>
    <row r="11719" spans="2:2" x14ac:dyDescent="0.15">
      <c r="B11719" s="24"/>
    </row>
    <row r="11720" spans="2:2" x14ac:dyDescent="0.15">
      <c r="B11720" s="24"/>
    </row>
    <row r="11721" spans="2:2" x14ac:dyDescent="0.15">
      <c r="B11721" s="24"/>
    </row>
    <row r="11722" spans="2:2" x14ac:dyDescent="0.15">
      <c r="B11722" s="24"/>
    </row>
    <row r="11723" spans="2:2" x14ac:dyDescent="0.15">
      <c r="B11723" s="24"/>
    </row>
    <row r="11724" spans="2:2" x14ac:dyDescent="0.15">
      <c r="B11724" s="24"/>
    </row>
    <row r="11725" spans="2:2" x14ac:dyDescent="0.15">
      <c r="B11725" s="24"/>
    </row>
    <row r="11726" spans="2:2" x14ac:dyDescent="0.15">
      <c r="B11726" s="24"/>
    </row>
    <row r="11727" spans="2:2" x14ac:dyDescent="0.15">
      <c r="B11727" s="24"/>
    </row>
    <row r="11728" spans="2:2" x14ac:dyDescent="0.15">
      <c r="B11728" s="24"/>
    </row>
    <row r="11729" spans="2:2" x14ac:dyDescent="0.15">
      <c r="B11729" s="24"/>
    </row>
    <row r="11730" spans="2:2" x14ac:dyDescent="0.15">
      <c r="B11730" s="24"/>
    </row>
    <row r="11731" spans="2:2" x14ac:dyDescent="0.15">
      <c r="B11731" s="24"/>
    </row>
    <row r="11732" spans="2:2" x14ac:dyDescent="0.15">
      <c r="B11732" s="24"/>
    </row>
    <row r="11733" spans="2:2" x14ac:dyDescent="0.15">
      <c r="B11733" s="24"/>
    </row>
    <row r="11734" spans="2:2" x14ac:dyDescent="0.15">
      <c r="B11734" s="24"/>
    </row>
    <row r="11735" spans="2:2" x14ac:dyDescent="0.15">
      <c r="B11735" s="24"/>
    </row>
    <row r="11736" spans="2:2" x14ac:dyDescent="0.15">
      <c r="B11736" s="24"/>
    </row>
    <row r="11737" spans="2:2" x14ac:dyDescent="0.15">
      <c r="B11737" s="24"/>
    </row>
    <row r="11738" spans="2:2" x14ac:dyDescent="0.15">
      <c r="B11738" s="24"/>
    </row>
    <row r="11739" spans="2:2" x14ac:dyDescent="0.15">
      <c r="B11739" s="24"/>
    </row>
    <row r="11740" spans="2:2" x14ac:dyDescent="0.15">
      <c r="B11740" s="24"/>
    </row>
    <row r="11741" spans="2:2" x14ac:dyDescent="0.15">
      <c r="B11741" s="24"/>
    </row>
    <row r="11742" spans="2:2" x14ac:dyDescent="0.15">
      <c r="B11742" s="24"/>
    </row>
    <row r="11743" spans="2:2" x14ac:dyDescent="0.15">
      <c r="B11743" s="24"/>
    </row>
    <row r="11744" spans="2:2" x14ac:dyDescent="0.15">
      <c r="B11744" s="24"/>
    </row>
    <row r="11745" spans="2:2" x14ac:dyDescent="0.15">
      <c r="B11745" s="24"/>
    </row>
    <row r="11746" spans="2:2" x14ac:dyDescent="0.15">
      <c r="B11746" s="24"/>
    </row>
    <row r="11747" spans="2:2" x14ac:dyDescent="0.15">
      <c r="B11747" s="24"/>
    </row>
    <row r="11748" spans="2:2" x14ac:dyDescent="0.15">
      <c r="B11748" s="24"/>
    </row>
    <row r="11749" spans="2:2" x14ac:dyDescent="0.15">
      <c r="B11749" s="24"/>
    </row>
    <row r="11750" spans="2:2" x14ac:dyDescent="0.15">
      <c r="B11750" s="24"/>
    </row>
    <row r="11751" spans="2:2" x14ac:dyDescent="0.15">
      <c r="B11751" s="24"/>
    </row>
    <row r="11752" spans="2:2" x14ac:dyDescent="0.15">
      <c r="B11752" s="24"/>
    </row>
    <row r="11753" spans="2:2" x14ac:dyDescent="0.15">
      <c r="B11753" s="24"/>
    </row>
    <row r="11754" spans="2:2" x14ac:dyDescent="0.15">
      <c r="B11754" s="24"/>
    </row>
    <row r="11755" spans="2:2" x14ac:dyDescent="0.15">
      <c r="B11755" s="24"/>
    </row>
    <row r="11756" spans="2:2" x14ac:dyDescent="0.15">
      <c r="B11756" s="24"/>
    </row>
    <row r="11757" spans="2:2" x14ac:dyDescent="0.15">
      <c r="B11757" s="24"/>
    </row>
    <row r="11758" spans="2:2" x14ac:dyDescent="0.15">
      <c r="B11758" s="24"/>
    </row>
    <row r="11759" spans="2:2" x14ac:dyDescent="0.15">
      <c r="B11759" s="24"/>
    </row>
    <row r="11760" spans="2:2" x14ac:dyDescent="0.15">
      <c r="B11760" s="24"/>
    </row>
    <row r="11761" spans="2:2" x14ac:dyDescent="0.15">
      <c r="B11761" s="24"/>
    </row>
    <row r="11762" spans="2:2" x14ac:dyDescent="0.15">
      <c r="B11762" s="24"/>
    </row>
    <row r="11763" spans="2:2" x14ac:dyDescent="0.15">
      <c r="B11763" s="24"/>
    </row>
    <row r="11764" spans="2:2" x14ac:dyDescent="0.15">
      <c r="B11764" s="24"/>
    </row>
    <row r="11765" spans="2:2" x14ac:dyDescent="0.15">
      <c r="B11765" s="24"/>
    </row>
    <row r="11766" spans="2:2" x14ac:dyDescent="0.15">
      <c r="B11766" s="24"/>
    </row>
    <row r="11767" spans="2:2" x14ac:dyDescent="0.15">
      <c r="B11767" s="24"/>
    </row>
    <row r="11768" spans="2:2" x14ac:dyDescent="0.15">
      <c r="B11768" s="24"/>
    </row>
    <row r="11769" spans="2:2" x14ac:dyDescent="0.15">
      <c r="B11769" s="24"/>
    </row>
    <row r="11770" spans="2:2" x14ac:dyDescent="0.15">
      <c r="B11770" s="24"/>
    </row>
    <row r="11771" spans="2:2" x14ac:dyDescent="0.15">
      <c r="B11771" s="24"/>
    </row>
    <row r="11772" spans="2:2" x14ac:dyDescent="0.15">
      <c r="B11772" s="24"/>
    </row>
    <row r="11773" spans="2:2" x14ac:dyDescent="0.15">
      <c r="B11773" s="24"/>
    </row>
    <row r="11774" spans="2:2" x14ac:dyDescent="0.15">
      <c r="B11774" s="24"/>
    </row>
    <row r="11775" spans="2:2" x14ac:dyDescent="0.15">
      <c r="B11775" s="24"/>
    </row>
    <row r="11776" spans="2:2" x14ac:dyDescent="0.15">
      <c r="B11776" s="24"/>
    </row>
    <row r="11777" spans="2:2" x14ac:dyDescent="0.15">
      <c r="B11777" s="24"/>
    </row>
    <row r="11778" spans="2:2" x14ac:dyDescent="0.15">
      <c r="B11778" s="24"/>
    </row>
    <row r="11779" spans="2:2" x14ac:dyDescent="0.15">
      <c r="B11779" s="24"/>
    </row>
    <row r="11780" spans="2:2" x14ac:dyDescent="0.15">
      <c r="B11780" s="24"/>
    </row>
    <row r="11781" spans="2:2" x14ac:dyDescent="0.15">
      <c r="B11781" s="24"/>
    </row>
    <row r="11782" spans="2:2" x14ac:dyDescent="0.15">
      <c r="B11782" s="24"/>
    </row>
    <row r="11783" spans="2:2" x14ac:dyDescent="0.15">
      <c r="B11783" s="24"/>
    </row>
    <row r="11784" spans="2:2" x14ac:dyDescent="0.15">
      <c r="B11784" s="24"/>
    </row>
    <row r="11785" spans="2:2" x14ac:dyDescent="0.15">
      <c r="B11785" s="24"/>
    </row>
    <row r="11786" spans="2:2" x14ac:dyDescent="0.15">
      <c r="B11786" s="24"/>
    </row>
    <row r="11787" spans="2:2" x14ac:dyDescent="0.15">
      <c r="B11787" s="24"/>
    </row>
    <row r="11788" spans="2:2" x14ac:dyDescent="0.15">
      <c r="B11788" s="24"/>
    </row>
    <row r="11789" spans="2:2" x14ac:dyDescent="0.15">
      <c r="B11789" s="24"/>
    </row>
    <row r="11790" spans="2:2" x14ac:dyDescent="0.15">
      <c r="B11790" s="24"/>
    </row>
    <row r="11791" spans="2:2" x14ac:dyDescent="0.15">
      <c r="B11791" s="24"/>
    </row>
    <row r="11792" spans="2:2" x14ac:dyDescent="0.15">
      <c r="B11792" s="24"/>
    </row>
    <row r="11793" spans="2:2" x14ac:dyDescent="0.15">
      <c r="B11793" s="24"/>
    </row>
    <row r="11794" spans="2:2" x14ac:dyDescent="0.15">
      <c r="B11794" s="24"/>
    </row>
    <row r="11795" spans="2:2" x14ac:dyDescent="0.15">
      <c r="B11795" s="24"/>
    </row>
    <row r="11796" spans="2:2" x14ac:dyDescent="0.15">
      <c r="B11796" s="24"/>
    </row>
    <row r="11797" spans="2:2" x14ac:dyDescent="0.15">
      <c r="B11797" s="24"/>
    </row>
    <row r="11798" spans="2:2" x14ac:dyDescent="0.15">
      <c r="B11798" s="24"/>
    </row>
    <row r="11799" spans="2:2" x14ac:dyDescent="0.15">
      <c r="B11799" s="24"/>
    </row>
    <row r="11800" spans="2:2" x14ac:dyDescent="0.15">
      <c r="B11800" s="24"/>
    </row>
    <row r="11801" spans="2:2" x14ac:dyDescent="0.15">
      <c r="B11801" s="24"/>
    </row>
    <row r="11802" spans="2:2" x14ac:dyDescent="0.15">
      <c r="B11802" s="24"/>
    </row>
    <row r="11803" spans="2:2" x14ac:dyDescent="0.15">
      <c r="B11803" s="24"/>
    </row>
    <row r="11804" spans="2:2" x14ac:dyDescent="0.15">
      <c r="B11804" s="24"/>
    </row>
    <row r="11805" spans="2:2" x14ac:dyDescent="0.15">
      <c r="B11805" s="24"/>
    </row>
    <row r="11806" spans="2:2" x14ac:dyDescent="0.15">
      <c r="B11806" s="24"/>
    </row>
    <row r="11807" spans="2:2" x14ac:dyDescent="0.15">
      <c r="B11807" s="24"/>
    </row>
    <row r="11808" spans="2:2" x14ac:dyDescent="0.15">
      <c r="B11808" s="24"/>
    </row>
    <row r="11809" spans="2:2" x14ac:dyDescent="0.15">
      <c r="B11809" s="24"/>
    </row>
    <row r="11810" spans="2:2" x14ac:dyDescent="0.15">
      <c r="B11810" s="24"/>
    </row>
    <row r="11811" spans="2:2" x14ac:dyDescent="0.15">
      <c r="B11811" s="24"/>
    </row>
    <row r="11812" spans="2:2" x14ac:dyDescent="0.15">
      <c r="B11812" s="24"/>
    </row>
    <row r="11813" spans="2:2" x14ac:dyDescent="0.15">
      <c r="B11813" s="24"/>
    </row>
    <row r="11814" spans="2:2" x14ac:dyDescent="0.15">
      <c r="B11814" s="24"/>
    </row>
    <row r="11815" spans="2:2" x14ac:dyDescent="0.15">
      <c r="B11815" s="24"/>
    </row>
    <row r="11816" spans="2:2" x14ac:dyDescent="0.15">
      <c r="B11816" s="24"/>
    </row>
    <row r="11817" spans="2:2" x14ac:dyDescent="0.15">
      <c r="B11817" s="24"/>
    </row>
    <row r="11818" spans="2:2" x14ac:dyDescent="0.15">
      <c r="B11818" s="24"/>
    </row>
    <row r="11819" spans="2:2" x14ac:dyDescent="0.15">
      <c r="B11819" s="24"/>
    </row>
    <row r="11820" spans="2:2" x14ac:dyDescent="0.15">
      <c r="B11820" s="24"/>
    </row>
    <row r="11821" spans="2:2" x14ac:dyDescent="0.15">
      <c r="B11821" s="24"/>
    </row>
    <row r="11822" spans="2:2" x14ac:dyDescent="0.15">
      <c r="B11822" s="24"/>
    </row>
    <row r="11823" spans="2:2" x14ac:dyDescent="0.15">
      <c r="B11823" s="24"/>
    </row>
    <row r="11824" spans="2:2" x14ac:dyDescent="0.15">
      <c r="B11824" s="24"/>
    </row>
    <row r="11825" spans="2:2" x14ac:dyDescent="0.15">
      <c r="B11825" s="24"/>
    </row>
    <row r="11826" spans="2:2" x14ac:dyDescent="0.15">
      <c r="B11826" s="24"/>
    </row>
    <row r="11827" spans="2:2" x14ac:dyDescent="0.15">
      <c r="B11827" s="24"/>
    </row>
    <row r="11828" spans="2:2" x14ac:dyDescent="0.15">
      <c r="B11828" s="24"/>
    </row>
    <row r="11829" spans="2:2" x14ac:dyDescent="0.15">
      <c r="B11829" s="24"/>
    </row>
    <row r="11830" spans="2:2" x14ac:dyDescent="0.15">
      <c r="B11830" s="24"/>
    </row>
    <row r="11831" spans="2:2" x14ac:dyDescent="0.15">
      <c r="B11831" s="24"/>
    </row>
    <row r="11832" spans="2:2" x14ac:dyDescent="0.15">
      <c r="B11832" s="24"/>
    </row>
    <row r="11833" spans="2:2" x14ac:dyDescent="0.15">
      <c r="B11833" s="24"/>
    </row>
    <row r="11834" spans="2:2" x14ac:dyDescent="0.15">
      <c r="B11834" s="24"/>
    </row>
    <row r="11835" spans="2:2" x14ac:dyDescent="0.15">
      <c r="B11835" s="24"/>
    </row>
    <row r="11836" spans="2:2" x14ac:dyDescent="0.15">
      <c r="B11836" s="24"/>
    </row>
    <row r="11837" spans="2:2" x14ac:dyDescent="0.15">
      <c r="B11837" s="24"/>
    </row>
    <row r="11838" spans="2:2" x14ac:dyDescent="0.15">
      <c r="B11838" s="24"/>
    </row>
    <row r="11839" spans="2:2" x14ac:dyDescent="0.15">
      <c r="B11839" s="24"/>
    </row>
    <row r="11840" spans="2:2" x14ac:dyDescent="0.15">
      <c r="B11840" s="24"/>
    </row>
    <row r="11841" spans="2:2" x14ac:dyDescent="0.15">
      <c r="B11841" s="24"/>
    </row>
    <row r="11842" spans="2:2" x14ac:dyDescent="0.15">
      <c r="B11842" s="24"/>
    </row>
    <row r="11843" spans="2:2" x14ac:dyDescent="0.15">
      <c r="B11843" s="24"/>
    </row>
    <row r="11844" spans="2:2" x14ac:dyDescent="0.15">
      <c r="B11844" s="24"/>
    </row>
    <row r="11845" spans="2:2" x14ac:dyDescent="0.15">
      <c r="B11845" s="24"/>
    </row>
    <row r="11846" spans="2:2" x14ac:dyDescent="0.15">
      <c r="B11846" s="24"/>
    </row>
    <row r="11847" spans="2:2" x14ac:dyDescent="0.15">
      <c r="B11847" s="24"/>
    </row>
    <row r="11848" spans="2:2" x14ac:dyDescent="0.15">
      <c r="B11848" s="24"/>
    </row>
    <row r="11849" spans="2:2" x14ac:dyDescent="0.15">
      <c r="B11849" s="24"/>
    </row>
    <row r="11850" spans="2:2" x14ac:dyDescent="0.15">
      <c r="B11850" s="24"/>
    </row>
    <row r="11851" spans="2:2" x14ac:dyDescent="0.15">
      <c r="B11851" s="24"/>
    </row>
    <row r="11852" spans="2:2" x14ac:dyDescent="0.15">
      <c r="B11852" s="24"/>
    </row>
    <row r="11853" spans="2:2" x14ac:dyDescent="0.15">
      <c r="B11853" s="24"/>
    </row>
    <row r="11854" spans="2:2" x14ac:dyDescent="0.15">
      <c r="B11854" s="24"/>
    </row>
    <row r="11855" spans="2:2" x14ac:dyDescent="0.15">
      <c r="B11855" s="24"/>
    </row>
    <row r="11856" spans="2:2" x14ac:dyDescent="0.15">
      <c r="B11856" s="24"/>
    </row>
    <row r="11857" spans="2:2" x14ac:dyDescent="0.15">
      <c r="B11857" s="24"/>
    </row>
    <row r="11858" spans="2:2" x14ac:dyDescent="0.15">
      <c r="B11858" s="24"/>
    </row>
    <row r="11859" spans="2:2" x14ac:dyDescent="0.15">
      <c r="B11859" s="24"/>
    </row>
    <row r="11860" spans="2:2" x14ac:dyDescent="0.15">
      <c r="B11860" s="24"/>
    </row>
    <row r="11861" spans="2:2" x14ac:dyDescent="0.15">
      <c r="B11861" s="24"/>
    </row>
    <row r="11862" spans="2:2" x14ac:dyDescent="0.15">
      <c r="B11862" s="24"/>
    </row>
    <row r="11863" spans="2:2" x14ac:dyDescent="0.15">
      <c r="B11863" s="24"/>
    </row>
    <row r="11864" spans="2:2" x14ac:dyDescent="0.15">
      <c r="B11864" s="24"/>
    </row>
    <row r="11865" spans="2:2" x14ac:dyDescent="0.15">
      <c r="B11865" s="24"/>
    </row>
    <row r="11866" spans="2:2" x14ac:dyDescent="0.15">
      <c r="B11866" s="24"/>
    </row>
    <row r="11867" spans="2:2" x14ac:dyDescent="0.15">
      <c r="B11867" s="24"/>
    </row>
    <row r="11868" spans="2:2" x14ac:dyDescent="0.15">
      <c r="B11868" s="24"/>
    </row>
    <row r="11869" spans="2:2" x14ac:dyDescent="0.15">
      <c r="B11869" s="24"/>
    </row>
    <row r="11870" spans="2:2" x14ac:dyDescent="0.15">
      <c r="B11870" s="24"/>
    </row>
    <row r="11871" spans="2:2" x14ac:dyDescent="0.15">
      <c r="B11871" s="24"/>
    </row>
    <row r="11872" spans="2:2" x14ac:dyDescent="0.15">
      <c r="B11872" s="24"/>
    </row>
    <row r="11873" spans="2:2" x14ac:dyDescent="0.15">
      <c r="B11873" s="24"/>
    </row>
    <row r="11874" spans="2:2" x14ac:dyDescent="0.15">
      <c r="B11874" s="24"/>
    </row>
    <row r="11875" spans="2:2" x14ac:dyDescent="0.15">
      <c r="B11875" s="24"/>
    </row>
    <row r="11876" spans="2:2" x14ac:dyDescent="0.15">
      <c r="B11876" s="24"/>
    </row>
    <row r="11877" spans="2:2" x14ac:dyDescent="0.15">
      <c r="B11877" s="24"/>
    </row>
    <row r="11878" spans="2:2" x14ac:dyDescent="0.15">
      <c r="B11878" s="24"/>
    </row>
    <row r="11879" spans="2:2" x14ac:dyDescent="0.15">
      <c r="B11879" s="24"/>
    </row>
    <row r="11880" spans="2:2" x14ac:dyDescent="0.15">
      <c r="B11880" s="24"/>
    </row>
    <row r="11881" spans="2:2" x14ac:dyDescent="0.15">
      <c r="B11881" s="24"/>
    </row>
    <row r="11882" spans="2:2" x14ac:dyDescent="0.15">
      <c r="B11882" s="24"/>
    </row>
    <row r="11883" spans="2:2" x14ac:dyDescent="0.15">
      <c r="B11883" s="24"/>
    </row>
    <row r="11884" spans="2:2" x14ac:dyDescent="0.15">
      <c r="B11884" s="24"/>
    </row>
    <row r="11885" spans="2:2" x14ac:dyDescent="0.15">
      <c r="B11885" s="24"/>
    </row>
    <row r="11886" spans="2:2" x14ac:dyDescent="0.15">
      <c r="B11886" s="24"/>
    </row>
    <row r="11887" spans="2:2" x14ac:dyDescent="0.15">
      <c r="B11887" s="24"/>
    </row>
    <row r="11888" spans="2:2" x14ac:dyDescent="0.15">
      <c r="B11888" s="24"/>
    </row>
    <row r="11889" spans="2:2" x14ac:dyDescent="0.15">
      <c r="B11889" s="24"/>
    </row>
    <row r="11890" spans="2:2" x14ac:dyDescent="0.15">
      <c r="B11890" s="24"/>
    </row>
    <row r="11891" spans="2:2" x14ac:dyDescent="0.15">
      <c r="B11891" s="24"/>
    </row>
    <row r="11892" spans="2:2" x14ac:dyDescent="0.15">
      <c r="B11892" s="24"/>
    </row>
    <row r="11893" spans="2:2" x14ac:dyDescent="0.15">
      <c r="B11893" s="24"/>
    </row>
    <row r="11894" spans="2:2" x14ac:dyDescent="0.15">
      <c r="B11894" s="24"/>
    </row>
    <row r="11895" spans="2:2" x14ac:dyDescent="0.15">
      <c r="B11895" s="24"/>
    </row>
    <row r="11896" spans="2:2" x14ac:dyDescent="0.15">
      <c r="B11896" s="24"/>
    </row>
    <row r="11897" spans="2:2" x14ac:dyDescent="0.15">
      <c r="B11897" s="24"/>
    </row>
    <row r="11898" spans="2:2" x14ac:dyDescent="0.15">
      <c r="B11898" s="24"/>
    </row>
    <row r="11899" spans="2:2" x14ac:dyDescent="0.15">
      <c r="B11899" s="24"/>
    </row>
    <row r="11900" spans="2:2" x14ac:dyDescent="0.15">
      <c r="B11900" s="24"/>
    </row>
    <row r="11901" spans="2:2" x14ac:dyDescent="0.15">
      <c r="B11901" s="24"/>
    </row>
    <row r="11902" spans="2:2" x14ac:dyDescent="0.15">
      <c r="B11902" s="24"/>
    </row>
    <row r="11903" spans="2:2" x14ac:dyDescent="0.15">
      <c r="B11903" s="24"/>
    </row>
    <row r="11904" spans="2:2" x14ac:dyDescent="0.15">
      <c r="B11904" s="24"/>
    </row>
    <row r="11905" spans="2:2" x14ac:dyDescent="0.15">
      <c r="B11905" s="24"/>
    </row>
    <row r="11906" spans="2:2" x14ac:dyDescent="0.15">
      <c r="B11906" s="24"/>
    </row>
    <row r="11907" spans="2:2" x14ac:dyDescent="0.15">
      <c r="B11907" s="24"/>
    </row>
    <row r="11908" spans="2:2" x14ac:dyDescent="0.15">
      <c r="B11908" s="24"/>
    </row>
    <row r="11909" spans="2:2" x14ac:dyDescent="0.15">
      <c r="B11909" s="24"/>
    </row>
    <row r="11910" spans="2:2" x14ac:dyDescent="0.15">
      <c r="B11910" s="24"/>
    </row>
    <row r="11911" spans="2:2" x14ac:dyDescent="0.15">
      <c r="B11911" s="24"/>
    </row>
    <row r="11912" spans="2:2" x14ac:dyDescent="0.15">
      <c r="B11912" s="24"/>
    </row>
    <row r="11913" spans="2:2" x14ac:dyDescent="0.15">
      <c r="B11913" s="24"/>
    </row>
    <row r="11914" spans="2:2" x14ac:dyDescent="0.15">
      <c r="B11914" s="24"/>
    </row>
    <row r="11915" spans="2:2" x14ac:dyDescent="0.15">
      <c r="B11915" s="24"/>
    </row>
    <row r="11916" spans="2:2" x14ac:dyDescent="0.15">
      <c r="B11916" s="24"/>
    </row>
    <row r="11917" spans="2:2" x14ac:dyDescent="0.15">
      <c r="B11917" s="24"/>
    </row>
    <row r="11918" spans="2:2" x14ac:dyDescent="0.15">
      <c r="B11918" s="24"/>
    </row>
    <row r="11919" spans="2:2" x14ac:dyDescent="0.15">
      <c r="B11919" s="24"/>
    </row>
    <row r="11920" spans="2:2" x14ac:dyDescent="0.15">
      <c r="B11920" s="24"/>
    </row>
    <row r="11921" spans="2:2" x14ac:dyDescent="0.15">
      <c r="B11921" s="24"/>
    </row>
    <row r="11922" spans="2:2" x14ac:dyDescent="0.15">
      <c r="B11922" s="24"/>
    </row>
    <row r="11923" spans="2:2" x14ac:dyDescent="0.15">
      <c r="B11923" s="24"/>
    </row>
    <row r="11924" spans="2:2" x14ac:dyDescent="0.15">
      <c r="B11924" s="24"/>
    </row>
    <row r="11925" spans="2:2" x14ac:dyDescent="0.15">
      <c r="B11925" s="24"/>
    </row>
    <row r="11926" spans="2:2" x14ac:dyDescent="0.15">
      <c r="B11926" s="24"/>
    </row>
    <row r="11927" spans="2:2" x14ac:dyDescent="0.15">
      <c r="B11927" s="24"/>
    </row>
    <row r="11928" spans="2:2" x14ac:dyDescent="0.15">
      <c r="B11928" s="24"/>
    </row>
    <row r="11929" spans="2:2" x14ac:dyDescent="0.15">
      <c r="B11929" s="24"/>
    </row>
    <row r="11930" spans="2:2" x14ac:dyDescent="0.15">
      <c r="B11930" s="24"/>
    </row>
    <row r="11931" spans="2:2" x14ac:dyDescent="0.15">
      <c r="B11931" s="24"/>
    </row>
    <row r="11932" spans="2:2" x14ac:dyDescent="0.15">
      <c r="B11932" s="24"/>
    </row>
    <row r="11933" spans="2:2" x14ac:dyDescent="0.15">
      <c r="B11933" s="24"/>
    </row>
    <row r="11934" spans="2:2" x14ac:dyDescent="0.15">
      <c r="B11934" s="24"/>
    </row>
    <row r="11935" spans="2:2" x14ac:dyDescent="0.15">
      <c r="B11935" s="24"/>
    </row>
    <row r="11936" spans="2:2" x14ac:dyDescent="0.15">
      <c r="B11936" s="24"/>
    </row>
    <row r="11937" spans="2:2" x14ac:dyDescent="0.15">
      <c r="B11937" s="24"/>
    </row>
    <row r="11938" spans="2:2" x14ac:dyDescent="0.15">
      <c r="B11938" s="24"/>
    </row>
    <row r="11939" spans="2:2" x14ac:dyDescent="0.15">
      <c r="B11939" s="24"/>
    </row>
    <row r="11940" spans="2:2" x14ac:dyDescent="0.15">
      <c r="B11940" s="24"/>
    </row>
    <row r="11941" spans="2:2" x14ac:dyDescent="0.15">
      <c r="B11941" s="24"/>
    </row>
    <row r="11942" spans="2:2" x14ac:dyDescent="0.15">
      <c r="B11942" s="24"/>
    </row>
    <row r="11943" spans="2:2" x14ac:dyDescent="0.15">
      <c r="B11943" s="24"/>
    </row>
    <row r="11944" spans="2:2" x14ac:dyDescent="0.15">
      <c r="B11944" s="24"/>
    </row>
    <row r="11945" spans="2:2" x14ac:dyDescent="0.15">
      <c r="B11945" s="24"/>
    </row>
    <row r="11946" spans="2:2" x14ac:dyDescent="0.15">
      <c r="B11946" s="24"/>
    </row>
    <row r="11947" spans="2:2" x14ac:dyDescent="0.15">
      <c r="B11947" s="24"/>
    </row>
    <row r="11948" spans="2:2" x14ac:dyDescent="0.15">
      <c r="B11948" s="24"/>
    </row>
    <row r="11949" spans="2:2" x14ac:dyDescent="0.15">
      <c r="B11949" s="24"/>
    </row>
    <row r="11950" spans="2:2" x14ac:dyDescent="0.15">
      <c r="B11950" s="24"/>
    </row>
    <row r="11951" spans="2:2" x14ac:dyDescent="0.15">
      <c r="B11951" s="24"/>
    </row>
    <row r="11952" spans="2:2" x14ac:dyDescent="0.15">
      <c r="B11952" s="24"/>
    </row>
    <row r="11953" spans="2:2" x14ac:dyDescent="0.15">
      <c r="B11953" s="24"/>
    </row>
    <row r="11954" spans="2:2" x14ac:dyDescent="0.15">
      <c r="B11954" s="24"/>
    </row>
    <row r="11955" spans="2:2" x14ac:dyDescent="0.15">
      <c r="B11955" s="24"/>
    </row>
    <row r="11956" spans="2:2" x14ac:dyDescent="0.15">
      <c r="B11956" s="24"/>
    </row>
    <row r="11957" spans="2:2" x14ac:dyDescent="0.15">
      <c r="B11957" s="24"/>
    </row>
    <row r="11958" spans="2:2" x14ac:dyDescent="0.15">
      <c r="B11958" s="24"/>
    </row>
    <row r="11959" spans="2:2" x14ac:dyDescent="0.15">
      <c r="B11959" s="24"/>
    </row>
    <row r="11960" spans="2:2" x14ac:dyDescent="0.15">
      <c r="B11960" s="24"/>
    </row>
    <row r="11961" spans="2:2" x14ac:dyDescent="0.15">
      <c r="B11961" s="24"/>
    </row>
    <row r="11962" spans="2:2" x14ac:dyDescent="0.15">
      <c r="B11962" s="24"/>
    </row>
    <row r="11963" spans="2:2" x14ac:dyDescent="0.15">
      <c r="B11963" s="24"/>
    </row>
    <row r="11964" spans="2:2" x14ac:dyDescent="0.15">
      <c r="B11964" s="24"/>
    </row>
    <row r="11965" spans="2:2" x14ac:dyDescent="0.15">
      <c r="B11965" s="24"/>
    </row>
    <row r="11966" spans="2:2" x14ac:dyDescent="0.15">
      <c r="B11966" s="24"/>
    </row>
    <row r="11967" spans="2:2" x14ac:dyDescent="0.15">
      <c r="B11967" s="24"/>
    </row>
    <row r="11968" spans="2:2" x14ac:dyDescent="0.15">
      <c r="B11968" s="24"/>
    </row>
    <row r="11969" spans="2:2" x14ac:dyDescent="0.15">
      <c r="B11969" s="24"/>
    </row>
    <row r="11970" spans="2:2" x14ac:dyDescent="0.15">
      <c r="B11970" s="24"/>
    </row>
    <row r="11971" spans="2:2" x14ac:dyDescent="0.15">
      <c r="B11971" s="24"/>
    </row>
    <row r="11972" spans="2:2" x14ac:dyDescent="0.15">
      <c r="B11972" s="24"/>
    </row>
    <row r="11973" spans="2:2" x14ac:dyDescent="0.15">
      <c r="B11973" s="24"/>
    </row>
    <row r="11974" spans="2:2" x14ac:dyDescent="0.15">
      <c r="B11974" s="24"/>
    </row>
    <row r="11975" spans="2:2" x14ac:dyDescent="0.15">
      <c r="B11975" s="24"/>
    </row>
    <row r="11976" spans="2:2" x14ac:dyDescent="0.15">
      <c r="B11976" s="24"/>
    </row>
    <row r="11977" spans="2:2" x14ac:dyDescent="0.15">
      <c r="B11977" s="24"/>
    </row>
    <row r="11978" spans="2:2" x14ac:dyDescent="0.15">
      <c r="B11978" s="24"/>
    </row>
    <row r="11979" spans="2:2" x14ac:dyDescent="0.15">
      <c r="B11979" s="24"/>
    </row>
    <row r="11980" spans="2:2" x14ac:dyDescent="0.15">
      <c r="B11980" s="24"/>
    </row>
    <row r="11981" spans="2:2" x14ac:dyDescent="0.15">
      <c r="B11981" s="24"/>
    </row>
    <row r="11982" spans="2:2" x14ac:dyDescent="0.15">
      <c r="B11982" s="24"/>
    </row>
    <row r="11983" spans="2:2" x14ac:dyDescent="0.15">
      <c r="B11983" s="24"/>
    </row>
    <row r="11984" spans="2:2" x14ac:dyDescent="0.15">
      <c r="B11984" s="24"/>
    </row>
    <row r="11985" spans="2:2" x14ac:dyDescent="0.15">
      <c r="B11985" s="24"/>
    </row>
    <row r="11986" spans="2:2" x14ac:dyDescent="0.15">
      <c r="B11986" s="24"/>
    </row>
    <row r="11987" spans="2:2" x14ac:dyDescent="0.15">
      <c r="B11987" s="24"/>
    </row>
    <row r="11988" spans="2:2" x14ac:dyDescent="0.15">
      <c r="B11988" s="24"/>
    </row>
    <row r="11989" spans="2:2" x14ac:dyDescent="0.15">
      <c r="B11989" s="24"/>
    </row>
    <row r="11990" spans="2:2" x14ac:dyDescent="0.15">
      <c r="B11990" s="24"/>
    </row>
    <row r="11991" spans="2:2" x14ac:dyDescent="0.15">
      <c r="B11991" s="24"/>
    </row>
    <row r="11992" spans="2:2" x14ac:dyDescent="0.15">
      <c r="B11992" s="24"/>
    </row>
    <row r="11993" spans="2:2" x14ac:dyDescent="0.15">
      <c r="B11993" s="24"/>
    </row>
    <row r="11994" spans="2:2" x14ac:dyDescent="0.15">
      <c r="B11994" s="24"/>
    </row>
    <row r="11995" spans="2:2" x14ac:dyDescent="0.15">
      <c r="B11995" s="24"/>
    </row>
    <row r="11996" spans="2:2" x14ac:dyDescent="0.15">
      <c r="B11996" s="24"/>
    </row>
    <row r="11997" spans="2:2" x14ac:dyDescent="0.15">
      <c r="B11997" s="24"/>
    </row>
    <row r="11998" spans="2:2" x14ac:dyDescent="0.15">
      <c r="B11998" s="24"/>
    </row>
    <row r="11999" spans="2:2" x14ac:dyDescent="0.15">
      <c r="B11999" s="24"/>
    </row>
    <row r="12000" spans="2:2" x14ac:dyDescent="0.15">
      <c r="B12000" s="24"/>
    </row>
    <row r="12001" spans="2:2" x14ac:dyDescent="0.15">
      <c r="B12001" s="24"/>
    </row>
    <row r="12002" spans="2:2" x14ac:dyDescent="0.15">
      <c r="B12002" s="24"/>
    </row>
    <row r="12003" spans="2:2" x14ac:dyDescent="0.15">
      <c r="B12003" s="24"/>
    </row>
    <row r="12004" spans="2:2" x14ac:dyDescent="0.15">
      <c r="B12004" s="24"/>
    </row>
    <row r="12005" spans="2:2" x14ac:dyDescent="0.15">
      <c r="B12005" s="24"/>
    </row>
    <row r="12006" spans="2:2" x14ac:dyDescent="0.15">
      <c r="B12006" s="24"/>
    </row>
    <row r="12007" spans="2:2" x14ac:dyDescent="0.15">
      <c r="B12007" s="24"/>
    </row>
    <row r="12008" spans="2:2" x14ac:dyDescent="0.15">
      <c r="B12008" s="24"/>
    </row>
    <row r="12009" spans="2:2" x14ac:dyDescent="0.15">
      <c r="B12009" s="24"/>
    </row>
    <row r="12010" spans="2:2" x14ac:dyDescent="0.15">
      <c r="B12010" s="24"/>
    </row>
    <row r="12011" spans="2:2" x14ac:dyDescent="0.15">
      <c r="B12011" s="24"/>
    </row>
    <row r="12012" spans="2:2" x14ac:dyDescent="0.15">
      <c r="B12012" s="24"/>
    </row>
    <row r="12013" spans="2:2" x14ac:dyDescent="0.15">
      <c r="B12013" s="24"/>
    </row>
    <row r="12014" spans="2:2" x14ac:dyDescent="0.15">
      <c r="B12014" s="24"/>
    </row>
    <row r="12015" spans="2:2" x14ac:dyDescent="0.15">
      <c r="B12015" s="24"/>
    </row>
    <row r="12016" spans="2:2" x14ac:dyDescent="0.15">
      <c r="B12016" s="24"/>
    </row>
    <row r="12017" spans="2:2" x14ac:dyDescent="0.15">
      <c r="B12017" s="24"/>
    </row>
    <row r="12018" spans="2:2" x14ac:dyDescent="0.15">
      <c r="B12018" s="24"/>
    </row>
    <row r="12019" spans="2:2" x14ac:dyDescent="0.15">
      <c r="B12019" s="24"/>
    </row>
    <row r="12020" spans="2:2" x14ac:dyDescent="0.15">
      <c r="B12020" s="24"/>
    </row>
    <row r="12021" spans="2:2" x14ac:dyDescent="0.15">
      <c r="B12021" s="24"/>
    </row>
    <row r="12022" spans="2:2" x14ac:dyDescent="0.15">
      <c r="B12022" s="24"/>
    </row>
    <row r="12023" spans="2:2" x14ac:dyDescent="0.15">
      <c r="B12023" s="24"/>
    </row>
    <row r="12024" spans="2:2" x14ac:dyDescent="0.15">
      <c r="B12024" s="24"/>
    </row>
    <row r="12025" spans="2:2" x14ac:dyDescent="0.15">
      <c r="B12025" s="24"/>
    </row>
    <row r="12026" spans="2:2" x14ac:dyDescent="0.15">
      <c r="B12026" s="24"/>
    </row>
    <row r="12027" spans="2:2" x14ac:dyDescent="0.15">
      <c r="B12027" s="24"/>
    </row>
    <row r="12028" spans="2:2" x14ac:dyDescent="0.15">
      <c r="B12028" s="24"/>
    </row>
    <row r="12029" spans="2:2" x14ac:dyDescent="0.15">
      <c r="B12029" s="24"/>
    </row>
    <row r="12030" spans="2:2" x14ac:dyDescent="0.15">
      <c r="B12030" s="24"/>
    </row>
    <row r="12031" spans="2:2" x14ac:dyDescent="0.15">
      <c r="B12031" s="24"/>
    </row>
    <row r="12032" spans="2:2" x14ac:dyDescent="0.15">
      <c r="B12032" s="24"/>
    </row>
    <row r="12033" spans="2:2" x14ac:dyDescent="0.15">
      <c r="B12033" s="24"/>
    </row>
    <row r="12034" spans="2:2" x14ac:dyDescent="0.15">
      <c r="B12034" s="24"/>
    </row>
    <row r="12035" spans="2:2" x14ac:dyDescent="0.15">
      <c r="B12035" s="24"/>
    </row>
    <row r="12036" spans="2:2" x14ac:dyDescent="0.15">
      <c r="B12036" s="24"/>
    </row>
    <row r="12037" spans="2:2" x14ac:dyDescent="0.15">
      <c r="B12037" s="24"/>
    </row>
    <row r="12038" spans="2:2" x14ac:dyDescent="0.15">
      <c r="B12038" s="24"/>
    </row>
    <row r="12039" spans="2:2" x14ac:dyDescent="0.15">
      <c r="B12039" s="24"/>
    </row>
    <row r="12040" spans="2:2" x14ac:dyDescent="0.15">
      <c r="B12040" s="24"/>
    </row>
    <row r="12041" spans="2:2" x14ac:dyDescent="0.15">
      <c r="B12041" s="24"/>
    </row>
    <row r="12042" spans="2:2" x14ac:dyDescent="0.15">
      <c r="B12042" s="24"/>
    </row>
    <row r="12043" spans="2:2" x14ac:dyDescent="0.15">
      <c r="B12043" s="24"/>
    </row>
    <row r="12044" spans="2:2" x14ac:dyDescent="0.15">
      <c r="B12044" s="24"/>
    </row>
    <row r="12045" spans="2:2" x14ac:dyDescent="0.15">
      <c r="B12045" s="24"/>
    </row>
    <row r="12046" spans="2:2" x14ac:dyDescent="0.15">
      <c r="B12046" s="24"/>
    </row>
    <row r="12047" spans="2:2" x14ac:dyDescent="0.15">
      <c r="B12047" s="24"/>
    </row>
    <row r="12048" spans="2:2" x14ac:dyDescent="0.15">
      <c r="B12048" s="24"/>
    </row>
    <row r="12049" spans="2:2" x14ac:dyDescent="0.15">
      <c r="B12049" s="24"/>
    </row>
    <row r="12050" spans="2:2" x14ac:dyDescent="0.15">
      <c r="B12050" s="24"/>
    </row>
    <row r="12051" spans="2:2" x14ac:dyDescent="0.15">
      <c r="B12051" s="24"/>
    </row>
    <row r="12052" spans="2:2" x14ac:dyDescent="0.15">
      <c r="B12052" s="24"/>
    </row>
    <row r="12053" spans="2:2" x14ac:dyDescent="0.15">
      <c r="B12053" s="24"/>
    </row>
    <row r="12054" spans="2:2" x14ac:dyDescent="0.15">
      <c r="B12054" s="24"/>
    </row>
    <row r="12055" spans="2:2" x14ac:dyDescent="0.15">
      <c r="B12055" s="24"/>
    </row>
    <row r="12056" spans="2:2" x14ac:dyDescent="0.15">
      <c r="B12056" s="24"/>
    </row>
    <row r="12057" spans="2:2" x14ac:dyDescent="0.15">
      <c r="B12057" s="24"/>
    </row>
    <row r="12058" spans="2:2" x14ac:dyDescent="0.15">
      <c r="B12058" s="24"/>
    </row>
    <row r="12059" spans="2:2" x14ac:dyDescent="0.15">
      <c r="B12059" s="24"/>
    </row>
    <row r="12060" spans="2:2" x14ac:dyDescent="0.15">
      <c r="B12060" s="24"/>
    </row>
    <row r="12061" spans="2:2" x14ac:dyDescent="0.15">
      <c r="B12061" s="24"/>
    </row>
    <row r="12062" spans="2:2" x14ac:dyDescent="0.15">
      <c r="B12062" s="24"/>
    </row>
    <row r="12063" spans="2:2" x14ac:dyDescent="0.15">
      <c r="B12063" s="24"/>
    </row>
    <row r="12064" spans="2:2" x14ac:dyDescent="0.15">
      <c r="B12064" s="24"/>
    </row>
    <row r="12065" spans="2:2" x14ac:dyDescent="0.15">
      <c r="B12065" s="24"/>
    </row>
    <row r="12066" spans="2:2" x14ac:dyDescent="0.15">
      <c r="B12066" s="24"/>
    </row>
    <row r="12067" spans="2:2" x14ac:dyDescent="0.15">
      <c r="B12067" s="24"/>
    </row>
    <row r="12068" spans="2:2" x14ac:dyDescent="0.15">
      <c r="B12068" s="24"/>
    </row>
    <row r="12069" spans="2:2" x14ac:dyDescent="0.15">
      <c r="B12069" s="24"/>
    </row>
    <row r="12070" spans="2:2" x14ac:dyDescent="0.15">
      <c r="B12070" s="24"/>
    </row>
    <row r="12071" spans="2:2" x14ac:dyDescent="0.15">
      <c r="B12071" s="24"/>
    </row>
    <row r="12072" spans="2:2" x14ac:dyDescent="0.15">
      <c r="B12072" s="24"/>
    </row>
    <row r="12073" spans="2:2" x14ac:dyDescent="0.15">
      <c r="B12073" s="24"/>
    </row>
    <row r="12074" spans="2:2" x14ac:dyDescent="0.15">
      <c r="B12074" s="24"/>
    </row>
    <row r="12075" spans="2:2" x14ac:dyDescent="0.15">
      <c r="B12075" s="24"/>
    </row>
    <row r="12076" spans="2:2" x14ac:dyDescent="0.15">
      <c r="B12076" s="24"/>
    </row>
    <row r="12077" spans="2:2" x14ac:dyDescent="0.15">
      <c r="B12077" s="24"/>
    </row>
    <row r="12078" spans="2:2" x14ac:dyDescent="0.15">
      <c r="B12078" s="24"/>
    </row>
    <row r="12079" spans="2:2" x14ac:dyDescent="0.15">
      <c r="B12079" s="24"/>
    </row>
    <row r="12080" spans="2:2" x14ac:dyDescent="0.15">
      <c r="B12080" s="24"/>
    </row>
    <row r="12081" spans="2:2" x14ac:dyDescent="0.15">
      <c r="B12081" s="24"/>
    </row>
    <row r="12082" spans="2:2" x14ac:dyDescent="0.15">
      <c r="B12082" s="24"/>
    </row>
    <row r="12083" spans="2:2" x14ac:dyDescent="0.15">
      <c r="B12083" s="24"/>
    </row>
    <row r="12084" spans="2:2" x14ac:dyDescent="0.15">
      <c r="B12084" s="24"/>
    </row>
    <row r="12085" spans="2:2" x14ac:dyDescent="0.15">
      <c r="B12085" s="24"/>
    </row>
    <row r="12086" spans="2:2" x14ac:dyDescent="0.15">
      <c r="B12086" s="24"/>
    </row>
    <row r="12087" spans="2:2" x14ac:dyDescent="0.15">
      <c r="B12087" s="24"/>
    </row>
    <row r="12088" spans="2:2" x14ac:dyDescent="0.15">
      <c r="B12088" s="24"/>
    </row>
    <row r="12089" spans="2:2" x14ac:dyDescent="0.15">
      <c r="B12089" s="24"/>
    </row>
    <row r="12090" spans="2:2" x14ac:dyDescent="0.15">
      <c r="B12090" s="24"/>
    </row>
    <row r="12091" spans="2:2" x14ac:dyDescent="0.15">
      <c r="B12091" s="24"/>
    </row>
    <row r="12092" spans="2:2" x14ac:dyDescent="0.15">
      <c r="B12092" s="24"/>
    </row>
    <row r="12093" spans="2:2" x14ac:dyDescent="0.15">
      <c r="B12093" s="24"/>
    </row>
    <row r="12094" spans="2:2" x14ac:dyDescent="0.15">
      <c r="B12094" s="24"/>
    </row>
    <row r="12095" spans="2:2" x14ac:dyDescent="0.15">
      <c r="B12095" s="24"/>
    </row>
    <row r="12096" spans="2:2" x14ac:dyDescent="0.15">
      <c r="B12096" s="24"/>
    </row>
    <row r="12097" spans="2:2" x14ac:dyDescent="0.15">
      <c r="B12097" s="24"/>
    </row>
    <row r="12098" spans="2:2" x14ac:dyDescent="0.15">
      <c r="B12098" s="24"/>
    </row>
    <row r="12099" spans="2:2" x14ac:dyDescent="0.15">
      <c r="B12099" s="24"/>
    </row>
    <row r="12100" spans="2:2" x14ac:dyDescent="0.15">
      <c r="B12100" s="24"/>
    </row>
    <row r="12101" spans="2:2" x14ac:dyDescent="0.15">
      <c r="B12101" s="24"/>
    </row>
    <row r="12102" spans="2:2" x14ac:dyDescent="0.15">
      <c r="B12102" s="24"/>
    </row>
    <row r="12103" spans="2:2" x14ac:dyDescent="0.15">
      <c r="B12103" s="24"/>
    </row>
    <row r="12104" spans="2:2" x14ac:dyDescent="0.15">
      <c r="B12104" s="24"/>
    </row>
    <row r="12105" spans="2:2" x14ac:dyDescent="0.15">
      <c r="B12105" s="24"/>
    </row>
    <row r="12106" spans="2:2" x14ac:dyDescent="0.15">
      <c r="B12106" s="24"/>
    </row>
    <row r="12107" spans="2:2" x14ac:dyDescent="0.15">
      <c r="B12107" s="24"/>
    </row>
    <row r="12108" spans="2:2" x14ac:dyDescent="0.15">
      <c r="B12108" s="24"/>
    </row>
    <row r="12109" spans="2:2" x14ac:dyDescent="0.15">
      <c r="B12109" s="24"/>
    </row>
    <row r="12110" spans="2:2" x14ac:dyDescent="0.15">
      <c r="B12110" s="24"/>
    </row>
    <row r="12111" spans="2:2" x14ac:dyDescent="0.15">
      <c r="B12111" s="24"/>
    </row>
    <row r="12112" spans="2:2" x14ac:dyDescent="0.15">
      <c r="B12112" s="24"/>
    </row>
    <row r="12113" spans="2:2" x14ac:dyDescent="0.15">
      <c r="B12113" s="24"/>
    </row>
    <row r="12114" spans="2:2" x14ac:dyDescent="0.15">
      <c r="B12114" s="24"/>
    </row>
    <row r="12115" spans="2:2" x14ac:dyDescent="0.15">
      <c r="B12115" s="24"/>
    </row>
    <row r="12116" spans="2:2" x14ac:dyDescent="0.15">
      <c r="B12116" s="24"/>
    </row>
    <row r="12117" spans="2:2" x14ac:dyDescent="0.15">
      <c r="B12117" s="24"/>
    </row>
    <row r="12118" spans="2:2" x14ac:dyDescent="0.15">
      <c r="B12118" s="24"/>
    </row>
    <row r="12119" spans="2:2" x14ac:dyDescent="0.15">
      <c r="B12119" s="24"/>
    </row>
    <row r="12120" spans="2:2" x14ac:dyDescent="0.15">
      <c r="B12120" s="24"/>
    </row>
    <row r="12121" spans="2:2" x14ac:dyDescent="0.15">
      <c r="B12121" s="24"/>
    </row>
    <row r="12122" spans="2:2" x14ac:dyDescent="0.15">
      <c r="B12122" s="24"/>
    </row>
    <row r="12123" spans="2:2" x14ac:dyDescent="0.15">
      <c r="B12123" s="24"/>
    </row>
    <row r="12124" spans="2:2" x14ac:dyDescent="0.15">
      <c r="B12124" s="24"/>
    </row>
    <row r="12125" spans="2:2" x14ac:dyDescent="0.15">
      <c r="B12125" s="24"/>
    </row>
    <row r="12126" spans="2:2" x14ac:dyDescent="0.15">
      <c r="B12126" s="24"/>
    </row>
    <row r="12127" spans="2:2" x14ac:dyDescent="0.15">
      <c r="B12127" s="24"/>
    </row>
    <row r="12128" spans="2:2" x14ac:dyDescent="0.15">
      <c r="B12128" s="24"/>
    </row>
    <row r="12129" spans="2:2" x14ac:dyDescent="0.15">
      <c r="B12129" s="24"/>
    </row>
    <row r="12130" spans="2:2" x14ac:dyDescent="0.15">
      <c r="B12130" s="24"/>
    </row>
    <row r="12131" spans="2:2" x14ac:dyDescent="0.15">
      <c r="B12131" s="24"/>
    </row>
    <row r="12132" spans="2:2" x14ac:dyDescent="0.15">
      <c r="B12132" s="24"/>
    </row>
    <row r="12133" spans="2:2" x14ac:dyDescent="0.15">
      <c r="B12133" s="24"/>
    </row>
    <row r="12134" spans="2:2" x14ac:dyDescent="0.15">
      <c r="B12134" s="24"/>
    </row>
    <row r="12135" spans="2:2" x14ac:dyDescent="0.15">
      <c r="B12135" s="24"/>
    </row>
    <row r="12136" spans="2:2" x14ac:dyDescent="0.15">
      <c r="B12136" s="24"/>
    </row>
    <row r="12137" spans="2:2" x14ac:dyDescent="0.15">
      <c r="B12137" s="24"/>
    </row>
    <row r="12138" spans="2:2" x14ac:dyDescent="0.15">
      <c r="B12138" s="24"/>
    </row>
    <row r="12139" spans="2:2" x14ac:dyDescent="0.15">
      <c r="B12139" s="24"/>
    </row>
    <row r="12140" spans="2:2" x14ac:dyDescent="0.15">
      <c r="B12140" s="24"/>
    </row>
    <row r="12141" spans="2:2" x14ac:dyDescent="0.15">
      <c r="B12141" s="24"/>
    </row>
    <row r="12142" spans="2:2" x14ac:dyDescent="0.15">
      <c r="B12142" s="24"/>
    </row>
    <row r="12143" spans="2:2" x14ac:dyDescent="0.15">
      <c r="B12143" s="24"/>
    </row>
    <row r="12144" spans="2:2" x14ac:dyDescent="0.15">
      <c r="B12144" s="24"/>
    </row>
    <row r="12145" spans="2:2" x14ac:dyDescent="0.15">
      <c r="B12145" s="24"/>
    </row>
    <row r="12146" spans="2:2" x14ac:dyDescent="0.15">
      <c r="B12146" s="24"/>
    </row>
    <row r="12147" spans="2:2" x14ac:dyDescent="0.15">
      <c r="B12147" s="24"/>
    </row>
    <row r="12148" spans="2:2" x14ac:dyDescent="0.15">
      <c r="B12148" s="24"/>
    </row>
    <row r="12149" spans="2:2" x14ac:dyDescent="0.15">
      <c r="B12149" s="24"/>
    </row>
    <row r="12150" spans="2:2" x14ac:dyDescent="0.15">
      <c r="B12150" s="24"/>
    </row>
    <row r="12151" spans="2:2" x14ac:dyDescent="0.15">
      <c r="B12151" s="24"/>
    </row>
    <row r="12152" spans="2:2" x14ac:dyDescent="0.15">
      <c r="B12152" s="24"/>
    </row>
    <row r="12153" spans="2:2" x14ac:dyDescent="0.15">
      <c r="B12153" s="24"/>
    </row>
    <row r="12154" spans="2:2" x14ac:dyDescent="0.15">
      <c r="B12154" s="24"/>
    </row>
    <row r="12155" spans="2:2" x14ac:dyDescent="0.15">
      <c r="B12155" s="24"/>
    </row>
    <row r="12156" spans="2:2" x14ac:dyDescent="0.15">
      <c r="B12156" s="24"/>
    </row>
    <row r="12157" spans="2:2" x14ac:dyDescent="0.15">
      <c r="B12157" s="24"/>
    </row>
    <row r="12158" spans="2:2" x14ac:dyDescent="0.15">
      <c r="B12158" s="24"/>
    </row>
    <row r="12159" spans="2:2" x14ac:dyDescent="0.15">
      <c r="B12159" s="24"/>
    </row>
    <row r="12160" spans="2:2" x14ac:dyDescent="0.15">
      <c r="B12160" s="24"/>
    </row>
    <row r="12161" spans="2:2" x14ac:dyDescent="0.15">
      <c r="B12161" s="24"/>
    </row>
    <row r="12162" spans="2:2" x14ac:dyDescent="0.15">
      <c r="B12162" s="24"/>
    </row>
    <row r="12163" spans="2:2" x14ac:dyDescent="0.15">
      <c r="B12163" s="24"/>
    </row>
    <row r="12164" spans="2:2" x14ac:dyDescent="0.15">
      <c r="B12164" s="24"/>
    </row>
    <row r="12165" spans="2:2" x14ac:dyDescent="0.15">
      <c r="B12165" s="24"/>
    </row>
    <row r="12166" spans="2:2" x14ac:dyDescent="0.15">
      <c r="B12166" s="24"/>
    </row>
    <row r="12167" spans="2:2" x14ac:dyDescent="0.15">
      <c r="B12167" s="24"/>
    </row>
    <row r="12168" spans="2:2" x14ac:dyDescent="0.15">
      <c r="B12168" s="24"/>
    </row>
    <row r="12169" spans="2:2" x14ac:dyDescent="0.15">
      <c r="B12169" s="24"/>
    </row>
    <row r="12170" spans="2:2" x14ac:dyDescent="0.15">
      <c r="B12170" s="24"/>
    </row>
    <row r="12171" spans="2:2" x14ac:dyDescent="0.15">
      <c r="B12171" s="24"/>
    </row>
    <row r="12172" spans="2:2" x14ac:dyDescent="0.15">
      <c r="B12172" s="24"/>
    </row>
    <row r="12173" spans="2:2" x14ac:dyDescent="0.15">
      <c r="B12173" s="24"/>
    </row>
    <row r="12174" spans="2:2" x14ac:dyDescent="0.15">
      <c r="B12174" s="24"/>
    </row>
    <row r="12175" spans="2:2" x14ac:dyDescent="0.15">
      <c r="B12175" s="24"/>
    </row>
    <row r="12176" spans="2:2" x14ac:dyDescent="0.15">
      <c r="B12176" s="24"/>
    </row>
    <row r="12177" spans="2:2" x14ac:dyDescent="0.15">
      <c r="B12177" s="24"/>
    </row>
    <row r="12178" spans="2:2" x14ac:dyDescent="0.15">
      <c r="B12178" s="24"/>
    </row>
    <row r="12179" spans="2:2" x14ac:dyDescent="0.15">
      <c r="B12179" s="24"/>
    </row>
    <row r="12180" spans="2:2" x14ac:dyDescent="0.15">
      <c r="B12180" s="24"/>
    </row>
    <row r="12181" spans="2:2" x14ac:dyDescent="0.15">
      <c r="B12181" s="24"/>
    </row>
    <row r="12182" spans="2:2" x14ac:dyDescent="0.15">
      <c r="B12182" s="24"/>
    </row>
    <row r="12183" spans="2:2" x14ac:dyDescent="0.15">
      <c r="B12183" s="24"/>
    </row>
    <row r="12184" spans="2:2" x14ac:dyDescent="0.15">
      <c r="B12184" s="24"/>
    </row>
    <row r="12185" spans="2:2" x14ac:dyDescent="0.15">
      <c r="B12185" s="24"/>
    </row>
    <row r="12186" spans="2:2" x14ac:dyDescent="0.15">
      <c r="B12186" s="24"/>
    </row>
    <row r="12187" spans="2:2" x14ac:dyDescent="0.15">
      <c r="B12187" s="24"/>
    </row>
    <row r="12188" spans="2:2" x14ac:dyDescent="0.15">
      <c r="B12188" s="24"/>
    </row>
    <row r="12189" spans="2:2" x14ac:dyDescent="0.15">
      <c r="B12189" s="24"/>
    </row>
    <row r="12190" spans="2:2" x14ac:dyDescent="0.15">
      <c r="B12190" s="24"/>
    </row>
    <row r="12191" spans="2:2" x14ac:dyDescent="0.15">
      <c r="B12191" s="24"/>
    </row>
    <row r="12192" spans="2:2" x14ac:dyDescent="0.15">
      <c r="B12192" s="24"/>
    </row>
    <row r="12193" spans="2:2" x14ac:dyDescent="0.15">
      <c r="B12193" s="24"/>
    </row>
    <row r="12194" spans="2:2" x14ac:dyDescent="0.15">
      <c r="B12194" s="24"/>
    </row>
    <row r="12195" spans="2:2" x14ac:dyDescent="0.15">
      <c r="B12195" s="24"/>
    </row>
    <row r="12196" spans="2:2" x14ac:dyDescent="0.15">
      <c r="B12196" s="24"/>
    </row>
    <row r="12197" spans="2:2" x14ac:dyDescent="0.15">
      <c r="B12197" s="24"/>
    </row>
    <row r="12198" spans="2:2" x14ac:dyDescent="0.15">
      <c r="B12198" s="24"/>
    </row>
    <row r="12199" spans="2:2" x14ac:dyDescent="0.15">
      <c r="B12199" s="24"/>
    </row>
    <row r="12200" spans="2:2" x14ac:dyDescent="0.15">
      <c r="B12200" s="24"/>
    </row>
    <row r="12201" spans="2:2" x14ac:dyDescent="0.15">
      <c r="B12201" s="24"/>
    </row>
    <row r="12202" spans="2:2" x14ac:dyDescent="0.15">
      <c r="B12202" s="24"/>
    </row>
    <row r="12203" spans="2:2" x14ac:dyDescent="0.15">
      <c r="B12203" s="24"/>
    </row>
    <row r="12204" spans="2:2" x14ac:dyDescent="0.15">
      <c r="B12204" s="24"/>
    </row>
    <row r="12205" spans="2:2" x14ac:dyDescent="0.15">
      <c r="B12205" s="24"/>
    </row>
    <row r="12206" spans="2:2" x14ac:dyDescent="0.15">
      <c r="B12206" s="24"/>
    </row>
    <row r="12207" spans="2:2" x14ac:dyDescent="0.15">
      <c r="B12207" s="24"/>
    </row>
    <row r="12208" spans="2:2" x14ac:dyDescent="0.15">
      <c r="B12208" s="24"/>
    </row>
    <row r="12209" spans="2:2" x14ac:dyDescent="0.15">
      <c r="B12209" s="24"/>
    </row>
    <row r="12210" spans="2:2" x14ac:dyDescent="0.15">
      <c r="B12210" s="24"/>
    </row>
    <row r="12211" spans="2:2" x14ac:dyDescent="0.15">
      <c r="B12211" s="24"/>
    </row>
    <row r="12212" spans="2:2" x14ac:dyDescent="0.15">
      <c r="B12212" s="24"/>
    </row>
    <row r="12213" spans="2:2" x14ac:dyDescent="0.15">
      <c r="B12213" s="24"/>
    </row>
    <row r="12214" spans="2:2" x14ac:dyDescent="0.15">
      <c r="B12214" s="24"/>
    </row>
    <row r="12215" spans="2:2" x14ac:dyDescent="0.15">
      <c r="B12215" s="24"/>
    </row>
    <row r="12216" spans="2:2" x14ac:dyDescent="0.15">
      <c r="B12216" s="24"/>
    </row>
    <row r="12217" spans="2:2" x14ac:dyDescent="0.15">
      <c r="B12217" s="24"/>
    </row>
    <row r="12218" spans="2:2" x14ac:dyDescent="0.15">
      <c r="B12218" s="24"/>
    </row>
    <row r="12219" spans="2:2" x14ac:dyDescent="0.15">
      <c r="B12219" s="24"/>
    </row>
    <row r="12220" spans="2:2" x14ac:dyDescent="0.15">
      <c r="B12220" s="24"/>
    </row>
    <row r="12221" spans="2:2" x14ac:dyDescent="0.15">
      <c r="B12221" s="24"/>
    </row>
    <row r="12222" spans="2:2" x14ac:dyDescent="0.15">
      <c r="B12222" s="24"/>
    </row>
    <row r="12223" spans="2:2" x14ac:dyDescent="0.15">
      <c r="B12223" s="24"/>
    </row>
    <row r="12224" spans="2:2" x14ac:dyDescent="0.15">
      <c r="B12224" s="24"/>
    </row>
    <row r="12225" spans="2:2" x14ac:dyDescent="0.15">
      <c r="B12225" s="24"/>
    </row>
    <row r="12226" spans="2:2" x14ac:dyDescent="0.15">
      <c r="B12226" s="24"/>
    </row>
    <row r="12227" spans="2:2" x14ac:dyDescent="0.15">
      <c r="B12227" s="24"/>
    </row>
    <row r="12228" spans="2:2" x14ac:dyDescent="0.15">
      <c r="B12228" s="24"/>
    </row>
    <row r="12229" spans="2:2" x14ac:dyDescent="0.15">
      <c r="B12229" s="24"/>
    </row>
    <row r="12230" spans="2:2" x14ac:dyDescent="0.15">
      <c r="B12230" s="24"/>
    </row>
    <row r="12231" spans="2:2" x14ac:dyDescent="0.15">
      <c r="B12231" s="24"/>
    </row>
    <row r="12232" spans="2:2" x14ac:dyDescent="0.15">
      <c r="B12232" s="24"/>
    </row>
    <row r="12233" spans="2:2" x14ac:dyDescent="0.15">
      <c r="B12233" s="24"/>
    </row>
    <row r="12234" spans="2:2" x14ac:dyDescent="0.15">
      <c r="B12234" s="24"/>
    </row>
    <row r="12235" spans="2:2" x14ac:dyDescent="0.15">
      <c r="B12235" s="24"/>
    </row>
    <row r="12236" spans="2:2" x14ac:dyDescent="0.15">
      <c r="B12236" s="24"/>
    </row>
    <row r="12237" spans="2:2" x14ac:dyDescent="0.15">
      <c r="B12237" s="24"/>
    </row>
    <row r="12238" spans="2:2" x14ac:dyDescent="0.15">
      <c r="B12238" s="24"/>
    </row>
    <row r="12239" spans="2:2" x14ac:dyDescent="0.15">
      <c r="B12239" s="24"/>
    </row>
    <row r="12240" spans="2:2" x14ac:dyDescent="0.15">
      <c r="B12240" s="24"/>
    </row>
    <row r="12241" spans="2:2" x14ac:dyDescent="0.15">
      <c r="B12241" s="24"/>
    </row>
    <row r="12242" spans="2:2" x14ac:dyDescent="0.15">
      <c r="B12242" s="24"/>
    </row>
    <row r="12243" spans="2:2" x14ac:dyDescent="0.15">
      <c r="B12243" s="24"/>
    </row>
    <row r="12244" spans="2:2" x14ac:dyDescent="0.15">
      <c r="B12244" s="24"/>
    </row>
    <row r="12245" spans="2:2" x14ac:dyDescent="0.15">
      <c r="B12245" s="24"/>
    </row>
    <row r="12246" spans="2:2" x14ac:dyDescent="0.15">
      <c r="B12246" s="24"/>
    </row>
    <row r="12247" spans="2:2" x14ac:dyDescent="0.15">
      <c r="B12247" s="24"/>
    </row>
    <row r="12248" spans="2:2" x14ac:dyDescent="0.15">
      <c r="B12248" s="24"/>
    </row>
    <row r="12249" spans="2:2" x14ac:dyDescent="0.15">
      <c r="B12249" s="24"/>
    </row>
    <row r="12250" spans="2:2" x14ac:dyDescent="0.15">
      <c r="B12250" s="24"/>
    </row>
    <row r="12251" spans="2:2" x14ac:dyDescent="0.15">
      <c r="B12251" s="24"/>
    </row>
    <row r="12252" spans="2:2" x14ac:dyDescent="0.15">
      <c r="B12252" s="24"/>
    </row>
    <row r="12253" spans="2:2" x14ac:dyDescent="0.15">
      <c r="B12253" s="24"/>
    </row>
    <row r="12254" spans="2:2" x14ac:dyDescent="0.15">
      <c r="B12254" s="24"/>
    </row>
    <row r="12255" spans="2:2" x14ac:dyDescent="0.15">
      <c r="B12255" s="24"/>
    </row>
    <row r="12256" spans="2:2" x14ac:dyDescent="0.15">
      <c r="B12256" s="24"/>
    </row>
    <row r="12257" spans="2:2" x14ac:dyDescent="0.15">
      <c r="B12257" s="24"/>
    </row>
    <row r="12258" spans="2:2" x14ac:dyDescent="0.15">
      <c r="B12258" s="24"/>
    </row>
    <row r="12259" spans="2:2" x14ac:dyDescent="0.15">
      <c r="B12259" s="24"/>
    </row>
    <row r="12260" spans="2:2" x14ac:dyDescent="0.15">
      <c r="B12260" s="24"/>
    </row>
    <row r="12261" spans="2:2" x14ac:dyDescent="0.15">
      <c r="B12261" s="24"/>
    </row>
    <row r="12262" spans="2:2" x14ac:dyDescent="0.15">
      <c r="B12262" s="24"/>
    </row>
    <row r="12263" spans="2:2" x14ac:dyDescent="0.15">
      <c r="B12263" s="24"/>
    </row>
    <row r="12264" spans="2:2" x14ac:dyDescent="0.15">
      <c r="B12264" s="24"/>
    </row>
    <row r="12265" spans="2:2" x14ac:dyDescent="0.15">
      <c r="B12265" s="24"/>
    </row>
    <row r="12266" spans="2:2" x14ac:dyDescent="0.15">
      <c r="B12266" s="24"/>
    </row>
    <row r="12267" spans="2:2" x14ac:dyDescent="0.15">
      <c r="B12267" s="24"/>
    </row>
    <row r="12268" spans="2:2" x14ac:dyDescent="0.15">
      <c r="B12268" s="24"/>
    </row>
    <row r="12269" spans="2:2" x14ac:dyDescent="0.15">
      <c r="B12269" s="24"/>
    </row>
    <row r="12270" spans="2:2" x14ac:dyDescent="0.15">
      <c r="B12270" s="24"/>
    </row>
    <row r="12271" spans="2:2" x14ac:dyDescent="0.15">
      <c r="B12271" s="24"/>
    </row>
    <row r="12272" spans="2:2" x14ac:dyDescent="0.15">
      <c r="B12272" s="24"/>
    </row>
    <row r="12273" spans="2:2" x14ac:dyDescent="0.15">
      <c r="B12273" s="24"/>
    </row>
    <row r="12274" spans="2:2" x14ac:dyDescent="0.15">
      <c r="B12274" s="24"/>
    </row>
    <row r="12275" spans="2:2" x14ac:dyDescent="0.15">
      <c r="B12275" s="24"/>
    </row>
    <row r="12276" spans="2:2" x14ac:dyDescent="0.15">
      <c r="B12276" s="24"/>
    </row>
    <row r="12277" spans="2:2" x14ac:dyDescent="0.15">
      <c r="B12277" s="24"/>
    </row>
    <row r="12278" spans="2:2" x14ac:dyDescent="0.15">
      <c r="B12278" s="24"/>
    </row>
    <row r="12279" spans="2:2" x14ac:dyDescent="0.15">
      <c r="B12279" s="24"/>
    </row>
    <row r="12280" spans="2:2" x14ac:dyDescent="0.15">
      <c r="B12280" s="24"/>
    </row>
    <row r="12281" spans="2:2" x14ac:dyDescent="0.15">
      <c r="B12281" s="24"/>
    </row>
    <row r="12282" spans="2:2" x14ac:dyDescent="0.15">
      <c r="B12282" s="24"/>
    </row>
    <row r="12283" spans="2:2" x14ac:dyDescent="0.15">
      <c r="B12283" s="24"/>
    </row>
    <row r="12284" spans="2:2" x14ac:dyDescent="0.15">
      <c r="B12284" s="24"/>
    </row>
    <row r="12285" spans="2:2" x14ac:dyDescent="0.15">
      <c r="B12285" s="24"/>
    </row>
    <row r="12286" spans="2:2" x14ac:dyDescent="0.15">
      <c r="B12286" s="24"/>
    </row>
    <row r="12287" spans="2:2" x14ac:dyDescent="0.15">
      <c r="B12287" s="24"/>
    </row>
    <row r="12288" spans="2:2" x14ac:dyDescent="0.15">
      <c r="B12288" s="24"/>
    </row>
    <row r="12289" spans="2:2" x14ac:dyDescent="0.15">
      <c r="B12289" s="24"/>
    </row>
    <row r="12290" spans="2:2" x14ac:dyDescent="0.15">
      <c r="B12290" s="24"/>
    </row>
    <row r="12291" spans="2:2" x14ac:dyDescent="0.15">
      <c r="B12291" s="24"/>
    </row>
    <row r="12292" spans="2:2" x14ac:dyDescent="0.15">
      <c r="B12292" s="24"/>
    </row>
    <row r="12293" spans="2:2" x14ac:dyDescent="0.15">
      <c r="B12293" s="24"/>
    </row>
    <row r="12294" spans="2:2" x14ac:dyDescent="0.15">
      <c r="B12294" s="24"/>
    </row>
    <row r="12295" spans="2:2" x14ac:dyDescent="0.15">
      <c r="B12295" s="24"/>
    </row>
    <row r="12296" spans="2:2" x14ac:dyDescent="0.15">
      <c r="B12296" s="24"/>
    </row>
    <row r="12297" spans="2:2" x14ac:dyDescent="0.15">
      <c r="B12297" s="24"/>
    </row>
    <row r="12298" spans="2:2" x14ac:dyDescent="0.15">
      <c r="B12298" s="24"/>
    </row>
    <row r="12299" spans="2:2" x14ac:dyDescent="0.15">
      <c r="B12299" s="24"/>
    </row>
    <row r="12300" spans="2:2" x14ac:dyDescent="0.15">
      <c r="B12300" s="24"/>
    </row>
    <row r="12301" spans="2:2" x14ac:dyDescent="0.15">
      <c r="B12301" s="24"/>
    </row>
    <row r="12302" spans="2:2" x14ac:dyDescent="0.15">
      <c r="B12302" s="24"/>
    </row>
    <row r="12303" spans="2:2" x14ac:dyDescent="0.15">
      <c r="B12303" s="24"/>
    </row>
    <row r="12304" spans="2:2" x14ac:dyDescent="0.15">
      <c r="B12304" s="24"/>
    </row>
    <row r="12305" spans="2:2" x14ac:dyDescent="0.15">
      <c r="B12305" s="24"/>
    </row>
    <row r="12306" spans="2:2" x14ac:dyDescent="0.15">
      <c r="B12306" s="24"/>
    </row>
    <row r="12307" spans="2:2" x14ac:dyDescent="0.15">
      <c r="B12307" s="24"/>
    </row>
    <row r="12308" spans="2:2" x14ac:dyDescent="0.15">
      <c r="B12308" s="24"/>
    </row>
    <row r="12309" spans="2:2" x14ac:dyDescent="0.15">
      <c r="B12309" s="24"/>
    </row>
    <row r="12310" spans="2:2" x14ac:dyDescent="0.15">
      <c r="B12310" s="24"/>
    </row>
    <row r="12311" spans="2:2" x14ac:dyDescent="0.15">
      <c r="B12311" s="24"/>
    </row>
    <row r="12312" spans="2:2" x14ac:dyDescent="0.15">
      <c r="B12312" s="24"/>
    </row>
    <row r="12313" spans="2:2" x14ac:dyDescent="0.15">
      <c r="B12313" s="24"/>
    </row>
    <row r="12314" spans="2:2" x14ac:dyDescent="0.15">
      <c r="B12314" s="24"/>
    </row>
    <row r="12315" spans="2:2" x14ac:dyDescent="0.15">
      <c r="B12315" s="24"/>
    </row>
    <row r="12316" spans="2:2" x14ac:dyDescent="0.15">
      <c r="B12316" s="24"/>
    </row>
    <row r="12317" spans="2:2" x14ac:dyDescent="0.15">
      <c r="B12317" s="24"/>
    </row>
    <row r="12318" spans="2:2" x14ac:dyDescent="0.15">
      <c r="B12318" s="24"/>
    </row>
    <row r="12319" spans="2:2" x14ac:dyDescent="0.15">
      <c r="B12319" s="24"/>
    </row>
    <row r="12320" spans="2:2" x14ac:dyDescent="0.15">
      <c r="B12320" s="24"/>
    </row>
    <row r="12321" spans="2:2" x14ac:dyDescent="0.15">
      <c r="B12321" s="24"/>
    </row>
    <row r="12322" spans="2:2" x14ac:dyDescent="0.15">
      <c r="B12322" s="24"/>
    </row>
    <row r="12323" spans="2:2" x14ac:dyDescent="0.15">
      <c r="B12323" s="24"/>
    </row>
    <row r="12324" spans="2:2" x14ac:dyDescent="0.15">
      <c r="B12324" s="24"/>
    </row>
    <row r="12325" spans="2:2" x14ac:dyDescent="0.15">
      <c r="B12325" s="24"/>
    </row>
    <row r="12326" spans="2:2" x14ac:dyDescent="0.15">
      <c r="B12326" s="24"/>
    </row>
    <row r="12327" spans="2:2" x14ac:dyDescent="0.15">
      <c r="B12327" s="24"/>
    </row>
    <row r="12328" spans="2:2" x14ac:dyDescent="0.15">
      <c r="B12328" s="24"/>
    </row>
    <row r="12329" spans="2:2" x14ac:dyDescent="0.15">
      <c r="B12329" s="24"/>
    </row>
    <row r="12330" spans="2:2" x14ac:dyDescent="0.15">
      <c r="B12330" s="24"/>
    </row>
    <row r="12331" spans="2:2" x14ac:dyDescent="0.15">
      <c r="B12331" s="24"/>
    </row>
    <row r="12332" spans="2:2" x14ac:dyDescent="0.15">
      <c r="B12332" s="24"/>
    </row>
    <row r="12333" spans="2:2" x14ac:dyDescent="0.15">
      <c r="B12333" s="24"/>
    </row>
    <row r="12334" spans="2:2" x14ac:dyDescent="0.15">
      <c r="B12334" s="24"/>
    </row>
    <row r="12335" spans="2:2" x14ac:dyDescent="0.15">
      <c r="B12335" s="24"/>
    </row>
    <row r="12336" spans="2:2" x14ac:dyDescent="0.15">
      <c r="B12336" s="24"/>
    </row>
    <row r="12337" spans="2:2" x14ac:dyDescent="0.15">
      <c r="B12337" s="24"/>
    </row>
    <row r="12338" spans="2:2" x14ac:dyDescent="0.15">
      <c r="B12338" s="24"/>
    </row>
    <row r="12339" spans="2:2" x14ac:dyDescent="0.15">
      <c r="B12339" s="24"/>
    </row>
    <row r="12340" spans="2:2" x14ac:dyDescent="0.15">
      <c r="B12340" s="24"/>
    </row>
    <row r="12341" spans="2:2" x14ac:dyDescent="0.15">
      <c r="B12341" s="24"/>
    </row>
    <row r="12342" spans="2:2" x14ac:dyDescent="0.15">
      <c r="B12342" s="24"/>
    </row>
    <row r="12343" spans="2:2" x14ac:dyDescent="0.15">
      <c r="B12343" s="24"/>
    </row>
    <row r="12344" spans="2:2" x14ac:dyDescent="0.15">
      <c r="B12344" s="24"/>
    </row>
    <row r="12345" spans="2:2" x14ac:dyDescent="0.15">
      <c r="B12345" s="24"/>
    </row>
    <row r="12346" spans="2:2" x14ac:dyDescent="0.15">
      <c r="B12346" s="24"/>
    </row>
    <row r="12347" spans="2:2" x14ac:dyDescent="0.15">
      <c r="B12347" s="24"/>
    </row>
    <row r="12348" spans="2:2" x14ac:dyDescent="0.15">
      <c r="B12348" s="24"/>
    </row>
    <row r="12349" spans="2:2" x14ac:dyDescent="0.15">
      <c r="B12349" s="24"/>
    </row>
    <row r="12350" spans="2:2" x14ac:dyDescent="0.15">
      <c r="B12350" s="24"/>
    </row>
    <row r="12351" spans="2:2" x14ac:dyDescent="0.15">
      <c r="B12351" s="24"/>
    </row>
    <row r="12352" spans="2:2" x14ac:dyDescent="0.15">
      <c r="B12352" s="24"/>
    </row>
    <row r="12353" spans="2:2" x14ac:dyDescent="0.15">
      <c r="B12353" s="24"/>
    </row>
    <row r="12354" spans="2:2" x14ac:dyDescent="0.15">
      <c r="B12354" s="24"/>
    </row>
    <row r="12355" spans="2:2" x14ac:dyDescent="0.15">
      <c r="B12355" s="24"/>
    </row>
    <row r="12356" spans="2:2" x14ac:dyDescent="0.15">
      <c r="B12356" s="24"/>
    </row>
    <row r="12357" spans="2:2" x14ac:dyDescent="0.15">
      <c r="B12357" s="24"/>
    </row>
    <row r="12358" spans="2:2" x14ac:dyDescent="0.15">
      <c r="B12358" s="24"/>
    </row>
    <row r="12359" spans="2:2" x14ac:dyDescent="0.15">
      <c r="B12359" s="24"/>
    </row>
    <row r="12360" spans="2:2" x14ac:dyDescent="0.15">
      <c r="B12360" s="24"/>
    </row>
    <row r="12361" spans="2:2" x14ac:dyDescent="0.15">
      <c r="B12361" s="24"/>
    </row>
    <row r="12362" spans="2:2" x14ac:dyDescent="0.15">
      <c r="B12362" s="24"/>
    </row>
    <row r="12363" spans="2:2" x14ac:dyDescent="0.15">
      <c r="B12363" s="24"/>
    </row>
    <row r="12364" spans="2:2" x14ac:dyDescent="0.15">
      <c r="B12364" s="24"/>
    </row>
    <row r="12365" spans="2:2" x14ac:dyDescent="0.15">
      <c r="B12365" s="24"/>
    </row>
    <row r="12366" spans="2:2" x14ac:dyDescent="0.15">
      <c r="B12366" s="24"/>
    </row>
    <row r="12367" spans="2:2" x14ac:dyDescent="0.15">
      <c r="B12367" s="24"/>
    </row>
    <row r="12368" spans="2:2" x14ac:dyDescent="0.15">
      <c r="B12368" s="24"/>
    </row>
    <row r="12369" spans="2:2" x14ac:dyDescent="0.15">
      <c r="B12369" s="24"/>
    </row>
    <row r="12370" spans="2:2" x14ac:dyDescent="0.15">
      <c r="B12370" s="24"/>
    </row>
    <row r="12371" spans="2:2" x14ac:dyDescent="0.15">
      <c r="B12371" s="24"/>
    </row>
    <row r="12372" spans="2:2" x14ac:dyDescent="0.15">
      <c r="B12372" s="24"/>
    </row>
    <row r="12373" spans="2:2" x14ac:dyDescent="0.15">
      <c r="B12373" s="24"/>
    </row>
    <row r="12374" spans="2:2" x14ac:dyDescent="0.15">
      <c r="B12374" s="24"/>
    </row>
    <row r="12375" spans="2:2" x14ac:dyDescent="0.15">
      <c r="B12375" s="24"/>
    </row>
    <row r="12376" spans="2:2" x14ac:dyDescent="0.15">
      <c r="B12376" s="24"/>
    </row>
    <row r="12377" spans="2:2" x14ac:dyDescent="0.15">
      <c r="B12377" s="24"/>
    </row>
    <row r="12378" spans="2:2" x14ac:dyDescent="0.15">
      <c r="B12378" s="24"/>
    </row>
    <row r="12379" spans="2:2" x14ac:dyDescent="0.15">
      <c r="B12379" s="24"/>
    </row>
    <row r="12380" spans="2:2" x14ac:dyDescent="0.15">
      <c r="B12380" s="24"/>
    </row>
    <row r="12381" spans="2:2" x14ac:dyDescent="0.15">
      <c r="B12381" s="24"/>
    </row>
    <row r="12382" spans="2:2" x14ac:dyDescent="0.15">
      <c r="B12382" s="24"/>
    </row>
    <row r="12383" spans="2:2" x14ac:dyDescent="0.15">
      <c r="B12383" s="24"/>
    </row>
    <row r="12384" spans="2:2" x14ac:dyDescent="0.15">
      <c r="B12384" s="24"/>
    </row>
    <row r="12385" spans="2:2" x14ac:dyDescent="0.15">
      <c r="B12385" s="24"/>
    </row>
    <row r="12386" spans="2:2" x14ac:dyDescent="0.15">
      <c r="B12386" s="24"/>
    </row>
    <row r="12387" spans="2:2" x14ac:dyDescent="0.15">
      <c r="B12387" s="24"/>
    </row>
    <row r="12388" spans="2:2" x14ac:dyDescent="0.15">
      <c r="B12388" s="24"/>
    </row>
    <row r="12389" spans="2:2" x14ac:dyDescent="0.15">
      <c r="B12389" s="24"/>
    </row>
    <row r="12390" spans="2:2" x14ac:dyDescent="0.15">
      <c r="B12390" s="24"/>
    </row>
    <row r="12391" spans="2:2" x14ac:dyDescent="0.15">
      <c r="B12391" s="24"/>
    </row>
    <row r="12392" spans="2:2" x14ac:dyDescent="0.15">
      <c r="B12392" s="24"/>
    </row>
    <row r="12393" spans="2:2" x14ac:dyDescent="0.15">
      <c r="B12393" s="24"/>
    </row>
    <row r="12394" spans="2:2" x14ac:dyDescent="0.15">
      <c r="B12394" s="24"/>
    </row>
    <row r="12395" spans="2:2" x14ac:dyDescent="0.15">
      <c r="B12395" s="24"/>
    </row>
    <row r="12396" spans="2:2" x14ac:dyDescent="0.15">
      <c r="B12396" s="24"/>
    </row>
    <row r="12397" spans="2:2" x14ac:dyDescent="0.15">
      <c r="B12397" s="24"/>
    </row>
    <row r="12398" spans="2:2" x14ac:dyDescent="0.15">
      <c r="B12398" s="24"/>
    </row>
    <row r="12399" spans="2:2" x14ac:dyDescent="0.15">
      <c r="B12399" s="24"/>
    </row>
    <row r="12400" spans="2:2" x14ac:dyDescent="0.15">
      <c r="B12400" s="24"/>
    </row>
    <row r="12401" spans="2:2" x14ac:dyDescent="0.15">
      <c r="B12401" s="24"/>
    </row>
    <row r="12402" spans="2:2" x14ac:dyDescent="0.15">
      <c r="B12402" s="24"/>
    </row>
    <row r="12403" spans="2:2" x14ac:dyDescent="0.15">
      <c r="B12403" s="24"/>
    </row>
    <row r="12404" spans="2:2" x14ac:dyDescent="0.15">
      <c r="B12404" s="24"/>
    </row>
    <row r="12405" spans="2:2" x14ac:dyDescent="0.15">
      <c r="B12405" s="24"/>
    </row>
    <row r="12406" spans="2:2" x14ac:dyDescent="0.15">
      <c r="B12406" s="24"/>
    </row>
    <row r="12407" spans="2:2" x14ac:dyDescent="0.15">
      <c r="B12407" s="24"/>
    </row>
    <row r="12408" spans="2:2" x14ac:dyDescent="0.15">
      <c r="B12408" s="24"/>
    </row>
    <row r="12409" spans="2:2" x14ac:dyDescent="0.15">
      <c r="B12409" s="24"/>
    </row>
    <row r="12410" spans="2:2" x14ac:dyDescent="0.15">
      <c r="B12410" s="24"/>
    </row>
    <row r="12411" spans="2:2" x14ac:dyDescent="0.15">
      <c r="B12411" s="24"/>
    </row>
    <row r="12412" spans="2:2" x14ac:dyDescent="0.15">
      <c r="B12412" s="24"/>
    </row>
    <row r="12413" spans="2:2" x14ac:dyDescent="0.15">
      <c r="B12413" s="24"/>
    </row>
    <row r="12414" spans="2:2" x14ac:dyDescent="0.15">
      <c r="B12414" s="24"/>
    </row>
    <row r="12415" spans="2:2" x14ac:dyDescent="0.15">
      <c r="B12415" s="24"/>
    </row>
    <row r="12416" spans="2:2" x14ac:dyDescent="0.15">
      <c r="B12416" s="24"/>
    </row>
    <row r="12417" spans="2:2" x14ac:dyDescent="0.15">
      <c r="B12417" s="24"/>
    </row>
    <row r="12418" spans="2:2" x14ac:dyDescent="0.15">
      <c r="B12418" s="24"/>
    </row>
    <row r="12419" spans="2:2" x14ac:dyDescent="0.15">
      <c r="B12419" s="24"/>
    </row>
    <row r="12420" spans="2:2" x14ac:dyDescent="0.15">
      <c r="B12420" s="24"/>
    </row>
    <row r="12421" spans="2:2" x14ac:dyDescent="0.15">
      <c r="B12421" s="24"/>
    </row>
    <row r="12422" spans="2:2" x14ac:dyDescent="0.15">
      <c r="B12422" s="24"/>
    </row>
    <row r="12423" spans="2:2" x14ac:dyDescent="0.15">
      <c r="B12423" s="24"/>
    </row>
    <row r="12424" spans="2:2" x14ac:dyDescent="0.15">
      <c r="B12424" s="24"/>
    </row>
    <row r="12425" spans="2:2" x14ac:dyDescent="0.15">
      <c r="B12425" s="24"/>
    </row>
    <row r="12426" spans="2:2" x14ac:dyDescent="0.15">
      <c r="B12426" s="24"/>
    </row>
    <row r="12427" spans="2:2" x14ac:dyDescent="0.15">
      <c r="B12427" s="24"/>
    </row>
    <row r="12428" spans="2:2" x14ac:dyDescent="0.15">
      <c r="B12428" s="24"/>
    </row>
    <row r="12429" spans="2:2" x14ac:dyDescent="0.15">
      <c r="B12429" s="24"/>
    </row>
    <row r="12430" spans="2:2" x14ac:dyDescent="0.15">
      <c r="B12430" s="24"/>
    </row>
    <row r="12431" spans="2:2" x14ac:dyDescent="0.15">
      <c r="B12431" s="24"/>
    </row>
    <row r="12432" spans="2:2" x14ac:dyDescent="0.15">
      <c r="B12432" s="24"/>
    </row>
    <row r="12433" spans="2:2" x14ac:dyDescent="0.15">
      <c r="B12433" s="24"/>
    </row>
    <row r="12434" spans="2:2" x14ac:dyDescent="0.15">
      <c r="B12434" s="24"/>
    </row>
    <row r="12435" spans="2:2" x14ac:dyDescent="0.15">
      <c r="B12435" s="24"/>
    </row>
    <row r="12436" spans="2:2" x14ac:dyDescent="0.15">
      <c r="B12436" s="24"/>
    </row>
    <row r="12437" spans="2:2" x14ac:dyDescent="0.15">
      <c r="B12437" s="24"/>
    </row>
    <row r="12438" spans="2:2" x14ac:dyDescent="0.15">
      <c r="B12438" s="24"/>
    </row>
    <row r="12439" spans="2:2" x14ac:dyDescent="0.15">
      <c r="B12439" s="24"/>
    </row>
    <row r="12440" spans="2:2" x14ac:dyDescent="0.15">
      <c r="B12440" s="24"/>
    </row>
    <row r="12441" spans="2:2" x14ac:dyDescent="0.15">
      <c r="B12441" s="24"/>
    </row>
    <row r="12442" spans="2:2" x14ac:dyDescent="0.15">
      <c r="B12442" s="24"/>
    </row>
    <row r="12443" spans="2:2" x14ac:dyDescent="0.15">
      <c r="B12443" s="24"/>
    </row>
    <row r="12444" spans="2:2" x14ac:dyDescent="0.15">
      <c r="B12444" s="24"/>
    </row>
    <row r="12445" spans="2:2" x14ac:dyDescent="0.15">
      <c r="B12445" s="24"/>
    </row>
    <row r="12446" spans="2:2" x14ac:dyDescent="0.15">
      <c r="B12446" s="24"/>
    </row>
    <row r="12447" spans="2:2" x14ac:dyDescent="0.15">
      <c r="B12447" s="24"/>
    </row>
    <row r="12448" spans="2:2" x14ac:dyDescent="0.15">
      <c r="B12448" s="24"/>
    </row>
    <row r="12449" spans="2:2" x14ac:dyDescent="0.15">
      <c r="B12449" s="24"/>
    </row>
    <row r="12450" spans="2:2" x14ac:dyDescent="0.15">
      <c r="B12450" s="24"/>
    </row>
    <row r="12451" spans="2:2" x14ac:dyDescent="0.15">
      <c r="B12451" s="24"/>
    </row>
    <row r="12452" spans="2:2" x14ac:dyDescent="0.15">
      <c r="B12452" s="24"/>
    </row>
    <row r="12453" spans="2:2" x14ac:dyDescent="0.15">
      <c r="B12453" s="24"/>
    </row>
    <row r="12454" spans="2:2" x14ac:dyDescent="0.15">
      <c r="B12454" s="24"/>
    </row>
    <row r="12455" spans="2:2" x14ac:dyDescent="0.15">
      <c r="B12455" s="24"/>
    </row>
    <row r="12456" spans="2:2" x14ac:dyDescent="0.15">
      <c r="B12456" s="24"/>
    </row>
    <row r="12457" spans="2:2" x14ac:dyDescent="0.15">
      <c r="B12457" s="24"/>
    </row>
    <row r="12458" spans="2:2" x14ac:dyDescent="0.15">
      <c r="B12458" s="24"/>
    </row>
    <row r="12459" spans="2:2" x14ac:dyDescent="0.15">
      <c r="B12459" s="24"/>
    </row>
    <row r="12460" spans="2:2" x14ac:dyDescent="0.15">
      <c r="B12460" s="24"/>
    </row>
    <row r="12461" spans="2:2" x14ac:dyDescent="0.15">
      <c r="B12461" s="24"/>
    </row>
    <row r="12462" spans="2:2" x14ac:dyDescent="0.15">
      <c r="B12462" s="24"/>
    </row>
    <row r="12463" spans="2:2" x14ac:dyDescent="0.15">
      <c r="B12463" s="24"/>
    </row>
    <row r="12464" spans="2:2" x14ac:dyDescent="0.15">
      <c r="B12464" s="24"/>
    </row>
    <row r="12465" spans="2:2" x14ac:dyDescent="0.15">
      <c r="B12465" s="24"/>
    </row>
    <row r="12466" spans="2:2" x14ac:dyDescent="0.15">
      <c r="B12466" s="24"/>
    </row>
    <row r="12467" spans="2:2" x14ac:dyDescent="0.15">
      <c r="B12467" s="24"/>
    </row>
    <row r="12468" spans="2:2" x14ac:dyDescent="0.15">
      <c r="B12468" s="24"/>
    </row>
    <row r="12469" spans="2:2" x14ac:dyDescent="0.15">
      <c r="B12469" s="24"/>
    </row>
    <row r="12470" spans="2:2" x14ac:dyDescent="0.15">
      <c r="B12470" s="24"/>
    </row>
    <row r="12471" spans="2:2" x14ac:dyDescent="0.15">
      <c r="B12471" s="24"/>
    </row>
    <row r="12472" spans="2:2" x14ac:dyDescent="0.15">
      <c r="B12472" s="24"/>
    </row>
    <row r="12473" spans="2:2" x14ac:dyDescent="0.15">
      <c r="B12473" s="24"/>
    </row>
    <row r="12474" spans="2:2" x14ac:dyDescent="0.15">
      <c r="B12474" s="24"/>
    </row>
    <row r="12475" spans="2:2" x14ac:dyDescent="0.15">
      <c r="B12475" s="24"/>
    </row>
    <row r="12476" spans="2:2" x14ac:dyDescent="0.15">
      <c r="B12476" s="24"/>
    </row>
    <row r="12477" spans="2:2" x14ac:dyDescent="0.15">
      <c r="B12477" s="24"/>
    </row>
    <row r="12478" spans="2:2" x14ac:dyDescent="0.15">
      <c r="B12478" s="24"/>
    </row>
    <row r="12479" spans="2:2" x14ac:dyDescent="0.15">
      <c r="B12479" s="24"/>
    </row>
    <row r="12480" spans="2:2" x14ac:dyDescent="0.15">
      <c r="B12480" s="24"/>
    </row>
    <row r="12481" spans="2:2" x14ac:dyDescent="0.15">
      <c r="B12481" s="24"/>
    </row>
    <row r="12482" spans="2:2" x14ac:dyDescent="0.15">
      <c r="B12482" s="24"/>
    </row>
    <row r="12483" spans="2:2" x14ac:dyDescent="0.15">
      <c r="B12483" s="24"/>
    </row>
    <row r="12484" spans="2:2" x14ac:dyDescent="0.15">
      <c r="B12484" s="24"/>
    </row>
    <row r="12485" spans="2:2" x14ac:dyDescent="0.15">
      <c r="B12485" s="24"/>
    </row>
    <row r="12486" spans="2:2" x14ac:dyDescent="0.15">
      <c r="B12486" s="24"/>
    </row>
    <row r="12487" spans="2:2" x14ac:dyDescent="0.15">
      <c r="B12487" s="24"/>
    </row>
    <row r="12488" spans="2:2" x14ac:dyDescent="0.15">
      <c r="B12488" s="24"/>
    </row>
    <row r="12489" spans="2:2" x14ac:dyDescent="0.15">
      <c r="B12489" s="24"/>
    </row>
    <row r="12490" spans="2:2" x14ac:dyDescent="0.15">
      <c r="B12490" s="24"/>
    </row>
    <row r="12491" spans="2:2" x14ac:dyDescent="0.15">
      <c r="B12491" s="24"/>
    </row>
    <row r="12492" spans="2:2" x14ac:dyDescent="0.15">
      <c r="B12492" s="24"/>
    </row>
    <row r="12493" spans="2:2" x14ac:dyDescent="0.15">
      <c r="B12493" s="24"/>
    </row>
    <row r="12494" spans="2:2" x14ac:dyDescent="0.15">
      <c r="B12494" s="24"/>
    </row>
    <row r="12495" spans="2:2" x14ac:dyDescent="0.15">
      <c r="B12495" s="24"/>
    </row>
    <row r="12496" spans="2:2" x14ac:dyDescent="0.15">
      <c r="B12496" s="24"/>
    </row>
    <row r="12497" spans="2:2" x14ac:dyDescent="0.15">
      <c r="B12497" s="24"/>
    </row>
    <row r="12498" spans="2:2" x14ac:dyDescent="0.15">
      <c r="B12498" s="24"/>
    </row>
    <row r="12499" spans="2:2" x14ac:dyDescent="0.15">
      <c r="B12499" s="24"/>
    </row>
    <row r="12500" spans="2:2" x14ac:dyDescent="0.15">
      <c r="B12500" s="24"/>
    </row>
    <row r="12501" spans="2:2" x14ac:dyDescent="0.15">
      <c r="B12501" s="24"/>
    </row>
    <row r="12502" spans="2:2" x14ac:dyDescent="0.15">
      <c r="B12502" s="24"/>
    </row>
    <row r="12503" spans="2:2" x14ac:dyDescent="0.15">
      <c r="B12503" s="24"/>
    </row>
    <row r="12504" spans="2:2" x14ac:dyDescent="0.15">
      <c r="B12504" s="24"/>
    </row>
    <row r="12505" spans="2:2" x14ac:dyDescent="0.15">
      <c r="B12505" s="24"/>
    </row>
    <row r="12506" spans="2:2" x14ac:dyDescent="0.15">
      <c r="B12506" s="24"/>
    </row>
    <row r="12507" spans="2:2" x14ac:dyDescent="0.15">
      <c r="B12507" s="24"/>
    </row>
    <row r="12508" spans="2:2" x14ac:dyDescent="0.15">
      <c r="B12508" s="24"/>
    </row>
    <row r="12509" spans="2:2" x14ac:dyDescent="0.15">
      <c r="B12509" s="24"/>
    </row>
    <row r="12510" spans="2:2" x14ac:dyDescent="0.15">
      <c r="B12510" s="24"/>
    </row>
    <row r="12511" spans="2:2" x14ac:dyDescent="0.15">
      <c r="B12511" s="24"/>
    </row>
    <row r="12512" spans="2:2" x14ac:dyDescent="0.15">
      <c r="B12512" s="24"/>
    </row>
    <row r="12513" spans="2:2" x14ac:dyDescent="0.15">
      <c r="B12513" s="24"/>
    </row>
    <row r="12514" spans="2:2" x14ac:dyDescent="0.15">
      <c r="B12514" s="24"/>
    </row>
    <row r="12515" spans="2:2" x14ac:dyDescent="0.15">
      <c r="B12515" s="24"/>
    </row>
    <row r="12516" spans="2:2" x14ac:dyDescent="0.15">
      <c r="B12516" s="24"/>
    </row>
    <row r="12517" spans="2:2" x14ac:dyDescent="0.15">
      <c r="B12517" s="24"/>
    </row>
    <row r="12518" spans="2:2" x14ac:dyDescent="0.15">
      <c r="B12518" s="24"/>
    </row>
    <row r="12519" spans="2:2" x14ac:dyDescent="0.15">
      <c r="B12519" s="24"/>
    </row>
    <row r="12520" spans="2:2" x14ac:dyDescent="0.15">
      <c r="B12520" s="24"/>
    </row>
    <row r="12521" spans="2:2" x14ac:dyDescent="0.15">
      <c r="B12521" s="24"/>
    </row>
    <row r="12522" spans="2:2" x14ac:dyDescent="0.15">
      <c r="B12522" s="24"/>
    </row>
    <row r="12523" spans="2:2" x14ac:dyDescent="0.15">
      <c r="B12523" s="24"/>
    </row>
    <row r="12524" spans="2:2" x14ac:dyDescent="0.15">
      <c r="B12524" s="24"/>
    </row>
    <row r="12525" spans="2:2" x14ac:dyDescent="0.15">
      <c r="B12525" s="24"/>
    </row>
    <row r="12526" spans="2:2" x14ac:dyDescent="0.15">
      <c r="B12526" s="24"/>
    </row>
    <row r="12527" spans="2:2" x14ac:dyDescent="0.15">
      <c r="B12527" s="24"/>
    </row>
    <row r="12528" spans="2:2" x14ac:dyDescent="0.15">
      <c r="B12528" s="24"/>
    </row>
    <row r="12529" spans="2:2" x14ac:dyDescent="0.15">
      <c r="B12529" s="24"/>
    </row>
    <row r="12530" spans="2:2" x14ac:dyDescent="0.15">
      <c r="B12530" s="24"/>
    </row>
    <row r="12531" spans="2:2" x14ac:dyDescent="0.15">
      <c r="B12531" s="24"/>
    </row>
    <row r="12532" spans="2:2" x14ac:dyDescent="0.15">
      <c r="B12532" s="24"/>
    </row>
    <row r="12533" spans="2:2" x14ac:dyDescent="0.15">
      <c r="B12533" s="24"/>
    </row>
    <row r="12534" spans="2:2" x14ac:dyDescent="0.15">
      <c r="B12534" s="24"/>
    </row>
    <row r="12535" spans="2:2" x14ac:dyDescent="0.15">
      <c r="B12535" s="24"/>
    </row>
    <row r="12536" spans="2:2" x14ac:dyDescent="0.15">
      <c r="B12536" s="24"/>
    </row>
    <row r="12537" spans="2:2" x14ac:dyDescent="0.15">
      <c r="B12537" s="24"/>
    </row>
    <row r="12538" spans="2:2" x14ac:dyDescent="0.15">
      <c r="B12538" s="24"/>
    </row>
    <row r="12539" spans="2:2" x14ac:dyDescent="0.15">
      <c r="B12539" s="24"/>
    </row>
    <row r="12540" spans="2:2" x14ac:dyDescent="0.15">
      <c r="B12540" s="24"/>
    </row>
    <row r="12541" spans="2:2" x14ac:dyDescent="0.15">
      <c r="B12541" s="24"/>
    </row>
    <row r="12542" spans="2:2" x14ac:dyDescent="0.15">
      <c r="B12542" s="24"/>
    </row>
    <row r="12543" spans="2:2" x14ac:dyDescent="0.15">
      <c r="B12543" s="24"/>
    </row>
    <row r="12544" spans="2:2" x14ac:dyDescent="0.15">
      <c r="B12544" s="24"/>
    </row>
    <row r="12545" spans="2:2" x14ac:dyDescent="0.15">
      <c r="B12545" s="24"/>
    </row>
    <row r="12546" spans="2:2" x14ac:dyDescent="0.15">
      <c r="B12546" s="24"/>
    </row>
    <row r="12547" spans="2:2" x14ac:dyDescent="0.15">
      <c r="B12547" s="24"/>
    </row>
    <row r="12548" spans="2:2" x14ac:dyDescent="0.15">
      <c r="B12548" s="24"/>
    </row>
    <row r="12549" spans="2:2" x14ac:dyDescent="0.15">
      <c r="B12549" s="24"/>
    </row>
    <row r="12550" spans="2:2" x14ac:dyDescent="0.15">
      <c r="B12550" s="24"/>
    </row>
    <row r="12551" spans="2:2" x14ac:dyDescent="0.15">
      <c r="B12551" s="24"/>
    </row>
    <row r="12552" spans="2:2" x14ac:dyDescent="0.15">
      <c r="B12552" s="24"/>
    </row>
    <row r="12553" spans="2:2" x14ac:dyDescent="0.15">
      <c r="B12553" s="24"/>
    </row>
    <row r="12554" spans="2:2" x14ac:dyDescent="0.15">
      <c r="B12554" s="24"/>
    </row>
    <row r="12555" spans="2:2" x14ac:dyDescent="0.15">
      <c r="B12555" s="24"/>
    </row>
    <row r="12556" spans="2:2" x14ac:dyDescent="0.15">
      <c r="B12556" s="24"/>
    </row>
    <row r="12557" spans="2:2" x14ac:dyDescent="0.15">
      <c r="B12557" s="24"/>
    </row>
    <row r="12558" spans="2:2" x14ac:dyDescent="0.15">
      <c r="B12558" s="24"/>
    </row>
    <row r="12559" spans="2:2" x14ac:dyDescent="0.15">
      <c r="B12559" s="24"/>
    </row>
    <row r="12560" spans="2:2" x14ac:dyDescent="0.15">
      <c r="B12560" s="24"/>
    </row>
    <row r="12561" spans="2:2" x14ac:dyDescent="0.15">
      <c r="B12561" s="24"/>
    </row>
    <row r="12562" spans="2:2" x14ac:dyDescent="0.15">
      <c r="B12562" s="24"/>
    </row>
    <row r="12563" spans="2:2" x14ac:dyDescent="0.15">
      <c r="B12563" s="24"/>
    </row>
    <row r="12564" spans="2:2" x14ac:dyDescent="0.15">
      <c r="B12564" s="24"/>
    </row>
    <row r="12565" spans="2:2" x14ac:dyDescent="0.15">
      <c r="B12565" s="24"/>
    </row>
    <row r="12566" spans="2:2" x14ac:dyDescent="0.15">
      <c r="B12566" s="24"/>
    </row>
    <row r="12567" spans="2:2" x14ac:dyDescent="0.15">
      <c r="B12567" s="24"/>
    </row>
    <row r="12568" spans="2:2" x14ac:dyDescent="0.15">
      <c r="B12568" s="24"/>
    </row>
    <row r="12569" spans="2:2" x14ac:dyDescent="0.15">
      <c r="B12569" s="24"/>
    </row>
    <row r="12570" spans="2:2" x14ac:dyDescent="0.15">
      <c r="B12570" s="24"/>
    </row>
    <row r="12571" spans="2:2" x14ac:dyDescent="0.15">
      <c r="B12571" s="24"/>
    </row>
    <row r="12572" spans="2:2" x14ac:dyDescent="0.15">
      <c r="B12572" s="24"/>
    </row>
    <row r="12573" spans="2:2" x14ac:dyDescent="0.15">
      <c r="B12573" s="24"/>
    </row>
    <row r="12574" spans="2:2" x14ac:dyDescent="0.15">
      <c r="B12574" s="24"/>
    </row>
    <row r="12575" spans="2:2" x14ac:dyDescent="0.15">
      <c r="B12575" s="24"/>
    </row>
    <row r="12576" spans="2:2" x14ac:dyDescent="0.15">
      <c r="B12576" s="24"/>
    </row>
    <row r="12577" spans="2:2" x14ac:dyDescent="0.15">
      <c r="B12577" s="24"/>
    </row>
    <row r="12578" spans="2:2" x14ac:dyDescent="0.15">
      <c r="B12578" s="24"/>
    </row>
    <row r="12579" spans="2:2" x14ac:dyDescent="0.15">
      <c r="B12579" s="24"/>
    </row>
    <row r="12580" spans="2:2" x14ac:dyDescent="0.15">
      <c r="B12580" s="24"/>
    </row>
    <row r="12581" spans="2:2" x14ac:dyDescent="0.15">
      <c r="B12581" s="24"/>
    </row>
    <row r="12582" spans="2:2" x14ac:dyDescent="0.15">
      <c r="B12582" s="24"/>
    </row>
    <row r="12583" spans="2:2" x14ac:dyDescent="0.15">
      <c r="B12583" s="24"/>
    </row>
    <row r="12584" spans="2:2" x14ac:dyDescent="0.15">
      <c r="B12584" s="24"/>
    </row>
    <row r="12585" spans="2:2" x14ac:dyDescent="0.15">
      <c r="B12585" s="24"/>
    </row>
    <row r="12586" spans="2:2" x14ac:dyDescent="0.15">
      <c r="B12586" s="24"/>
    </row>
    <row r="12587" spans="2:2" x14ac:dyDescent="0.15">
      <c r="B12587" s="24"/>
    </row>
    <row r="12588" spans="2:2" x14ac:dyDescent="0.15">
      <c r="B12588" s="24"/>
    </row>
    <row r="12589" spans="2:2" x14ac:dyDescent="0.15">
      <c r="B12589" s="24"/>
    </row>
    <row r="12590" spans="2:2" x14ac:dyDescent="0.15">
      <c r="B12590" s="24"/>
    </row>
    <row r="12591" spans="2:2" x14ac:dyDescent="0.15">
      <c r="B12591" s="24"/>
    </row>
    <row r="12592" spans="2:2" x14ac:dyDescent="0.15">
      <c r="B12592" s="24"/>
    </row>
    <row r="12593" spans="2:2" x14ac:dyDescent="0.15">
      <c r="B12593" s="24"/>
    </row>
    <row r="12594" spans="2:2" x14ac:dyDescent="0.15">
      <c r="B12594" s="24"/>
    </row>
    <row r="12595" spans="2:2" x14ac:dyDescent="0.15">
      <c r="B12595" s="24"/>
    </row>
    <row r="12596" spans="2:2" x14ac:dyDescent="0.15">
      <c r="B12596" s="24"/>
    </row>
    <row r="12597" spans="2:2" x14ac:dyDescent="0.15">
      <c r="B12597" s="24"/>
    </row>
    <row r="12598" spans="2:2" x14ac:dyDescent="0.15">
      <c r="B12598" s="24"/>
    </row>
    <row r="12599" spans="2:2" x14ac:dyDescent="0.15">
      <c r="B12599" s="24"/>
    </row>
    <row r="12600" spans="2:2" x14ac:dyDescent="0.15">
      <c r="B12600" s="24"/>
    </row>
    <row r="12601" spans="2:2" x14ac:dyDescent="0.15">
      <c r="B12601" s="24"/>
    </row>
    <row r="12602" spans="2:2" x14ac:dyDescent="0.15">
      <c r="B12602" s="24"/>
    </row>
    <row r="12603" spans="2:2" x14ac:dyDescent="0.15">
      <c r="B12603" s="24"/>
    </row>
    <row r="12604" spans="2:2" x14ac:dyDescent="0.15">
      <c r="B12604" s="24"/>
    </row>
    <row r="12605" spans="2:2" x14ac:dyDescent="0.15">
      <c r="B12605" s="24"/>
    </row>
    <row r="12606" spans="2:2" x14ac:dyDescent="0.15">
      <c r="B12606" s="24"/>
    </row>
    <row r="12607" spans="2:2" x14ac:dyDescent="0.15">
      <c r="B12607" s="24"/>
    </row>
    <row r="12608" spans="2:2" x14ac:dyDescent="0.15">
      <c r="B12608" s="24"/>
    </row>
    <row r="12609" spans="2:2" x14ac:dyDescent="0.15">
      <c r="B12609" s="24"/>
    </row>
    <row r="12610" spans="2:2" x14ac:dyDescent="0.15">
      <c r="B12610" s="24"/>
    </row>
    <row r="12611" spans="2:2" x14ac:dyDescent="0.15">
      <c r="B12611" s="24"/>
    </row>
    <row r="12612" spans="2:2" x14ac:dyDescent="0.15">
      <c r="B12612" s="24"/>
    </row>
    <row r="12613" spans="2:2" x14ac:dyDescent="0.15">
      <c r="B12613" s="24"/>
    </row>
    <row r="12614" spans="2:2" x14ac:dyDescent="0.15">
      <c r="B12614" s="24"/>
    </row>
    <row r="12615" spans="2:2" x14ac:dyDescent="0.15">
      <c r="B12615" s="24"/>
    </row>
    <row r="12616" spans="2:2" x14ac:dyDescent="0.15">
      <c r="B12616" s="24"/>
    </row>
    <row r="12617" spans="2:2" x14ac:dyDescent="0.15">
      <c r="B12617" s="24"/>
    </row>
    <row r="12618" spans="2:2" x14ac:dyDescent="0.15">
      <c r="B12618" s="24"/>
    </row>
    <row r="12619" spans="2:2" x14ac:dyDescent="0.15">
      <c r="B12619" s="24"/>
    </row>
    <row r="12620" spans="2:2" x14ac:dyDescent="0.15">
      <c r="B12620" s="24"/>
    </row>
    <row r="12621" spans="2:2" x14ac:dyDescent="0.15">
      <c r="B12621" s="24"/>
    </row>
    <row r="12622" spans="2:2" x14ac:dyDescent="0.15">
      <c r="B12622" s="24"/>
    </row>
    <row r="12623" spans="2:2" x14ac:dyDescent="0.15">
      <c r="B12623" s="24"/>
    </row>
    <row r="12624" spans="2:2" x14ac:dyDescent="0.15">
      <c r="B12624" s="24"/>
    </row>
    <row r="12625" spans="2:2" x14ac:dyDescent="0.15">
      <c r="B12625" s="24"/>
    </row>
    <row r="12626" spans="2:2" x14ac:dyDescent="0.15">
      <c r="B12626" s="24"/>
    </row>
    <row r="12627" spans="2:2" x14ac:dyDescent="0.15">
      <c r="B12627" s="24"/>
    </row>
    <row r="12628" spans="2:2" x14ac:dyDescent="0.15">
      <c r="B12628" s="24"/>
    </row>
    <row r="12629" spans="2:2" x14ac:dyDescent="0.15">
      <c r="B12629" s="24"/>
    </row>
    <row r="12630" spans="2:2" x14ac:dyDescent="0.15">
      <c r="B12630" s="24"/>
    </row>
    <row r="12631" spans="2:2" x14ac:dyDescent="0.15">
      <c r="B12631" s="24"/>
    </row>
    <row r="12632" spans="2:2" x14ac:dyDescent="0.15">
      <c r="B12632" s="24"/>
    </row>
    <row r="12633" spans="2:2" x14ac:dyDescent="0.15">
      <c r="B12633" s="24"/>
    </row>
    <row r="12634" spans="2:2" x14ac:dyDescent="0.15">
      <c r="B12634" s="24"/>
    </row>
    <row r="12635" spans="2:2" x14ac:dyDescent="0.15">
      <c r="B12635" s="24"/>
    </row>
    <row r="12636" spans="2:2" x14ac:dyDescent="0.15">
      <c r="B12636" s="24"/>
    </row>
    <row r="12637" spans="2:2" x14ac:dyDescent="0.15">
      <c r="B12637" s="24"/>
    </row>
    <row r="12638" spans="2:2" x14ac:dyDescent="0.15">
      <c r="B12638" s="24"/>
    </row>
    <row r="12639" spans="2:2" x14ac:dyDescent="0.15">
      <c r="B12639" s="24"/>
    </row>
    <row r="12640" spans="2:2" x14ac:dyDescent="0.15">
      <c r="B12640" s="24"/>
    </row>
    <row r="12641" spans="2:2" x14ac:dyDescent="0.15">
      <c r="B12641" s="24"/>
    </row>
    <row r="12642" spans="2:2" x14ac:dyDescent="0.15">
      <c r="B12642" s="24"/>
    </row>
    <row r="12643" spans="2:2" x14ac:dyDescent="0.15">
      <c r="B12643" s="24"/>
    </row>
    <row r="12644" spans="2:2" x14ac:dyDescent="0.15">
      <c r="B12644" s="24"/>
    </row>
    <row r="12645" spans="2:2" x14ac:dyDescent="0.15">
      <c r="B12645" s="24"/>
    </row>
    <row r="12646" spans="2:2" x14ac:dyDescent="0.15">
      <c r="B12646" s="24"/>
    </row>
    <row r="12647" spans="2:2" x14ac:dyDescent="0.15">
      <c r="B12647" s="24"/>
    </row>
    <row r="12648" spans="2:2" x14ac:dyDescent="0.15">
      <c r="B12648" s="24"/>
    </row>
    <row r="12649" spans="2:2" x14ac:dyDescent="0.15">
      <c r="B12649" s="24"/>
    </row>
    <row r="12650" spans="2:2" x14ac:dyDescent="0.15">
      <c r="B12650" s="24"/>
    </row>
    <row r="12651" spans="2:2" x14ac:dyDescent="0.15">
      <c r="B12651" s="24"/>
    </row>
    <row r="12652" spans="2:2" x14ac:dyDescent="0.15">
      <c r="B12652" s="24"/>
    </row>
    <row r="12653" spans="2:2" x14ac:dyDescent="0.15">
      <c r="B12653" s="24"/>
    </row>
    <row r="12654" spans="2:2" x14ac:dyDescent="0.15">
      <c r="B12654" s="24"/>
    </row>
    <row r="12655" spans="2:2" x14ac:dyDescent="0.15">
      <c r="B12655" s="24"/>
    </row>
    <row r="12656" spans="2:2" x14ac:dyDescent="0.15">
      <c r="B12656" s="24"/>
    </row>
    <row r="12657" spans="2:2" x14ac:dyDescent="0.15">
      <c r="B12657" s="24"/>
    </row>
    <row r="12658" spans="2:2" x14ac:dyDescent="0.15">
      <c r="B12658" s="24"/>
    </row>
    <row r="12659" spans="2:2" x14ac:dyDescent="0.15">
      <c r="B12659" s="24"/>
    </row>
    <row r="12660" spans="2:2" x14ac:dyDescent="0.15">
      <c r="B12660" s="24"/>
    </row>
    <row r="12661" spans="2:2" x14ac:dyDescent="0.15">
      <c r="B12661" s="24"/>
    </row>
    <row r="12662" spans="2:2" x14ac:dyDescent="0.15">
      <c r="B12662" s="24"/>
    </row>
    <row r="12663" spans="2:2" x14ac:dyDescent="0.15">
      <c r="B12663" s="24"/>
    </row>
    <row r="12664" spans="2:2" x14ac:dyDescent="0.15">
      <c r="B12664" s="24"/>
    </row>
    <row r="12665" spans="2:2" x14ac:dyDescent="0.15">
      <c r="B12665" s="24"/>
    </row>
    <row r="12666" spans="2:2" x14ac:dyDescent="0.15">
      <c r="B12666" s="24"/>
    </row>
    <row r="12667" spans="2:2" x14ac:dyDescent="0.15">
      <c r="B12667" s="24"/>
    </row>
    <row r="12668" spans="2:2" x14ac:dyDescent="0.15">
      <c r="B12668" s="24"/>
    </row>
    <row r="12669" spans="2:2" x14ac:dyDescent="0.15">
      <c r="B12669" s="24"/>
    </row>
    <row r="12670" spans="2:2" x14ac:dyDescent="0.15">
      <c r="B12670" s="24"/>
    </row>
    <row r="12671" spans="2:2" x14ac:dyDescent="0.15">
      <c r="B12671" s="24"/>
    </row>
    <row r="12672" spans="2:2" x14ac:dyDescent="0.15">
      <c r="B12672" s="24"/>
    </row>
    <row r="12673" spans="2:2" x14ac:dyDescent="0.15">
      <c r="B12673" s="24"/>
    </row>
    <row r="12674" spans="2:2" x14ac:dyDescent="0.15">
      <c r="B12674" s="24"/>
    </row>
    <row r="12675" spans="2:2" x14ac:dyDescent="0.15">
      <c r="B12675" s="24"/>
    </row>
    <row r="12676" spans="2:2" x14ac:dyDescent="0.15">
      <c r="B12676" s="24"/>
    </row>
    <row r="12677" spans="2:2" x14ac:dyDescent="0.15">
      <c r="B12677" s="24"/>
    </row>
    <row r="12678" spans="2:2" x14ac:dyDescent="0.15">
      <c r="B12678" s="24"/>
    </row>
    <row r="12679" spans="2:2" x14ac:dyDescent="0.15">
      <c r="B12679" s="24"/>
    </row>
    <row r="12680" spans="2:2" x14ac:dyDescent="0.15">
      <c r="B12680" s="24"/>
    </row>
    <row r="12681" spans="2:2" x14ac:dyDescent="0.15">
      <c r="B12681" s="24"/>
    </row>
    <row r="12682" spans="2:2" x14ac:dyDescent="0.15">
      <c r="B12682" s="24"/>
    </row>
    <row r="12683" spans="2:2" x14ac:dyDescent="0.15">
      <c r="B12683" s="24"/>
    </row>
    <row r="12684" spans="2:2" x14ac:dyDescent="0.15">
      <c r="B12684" s="24"/>
    </row>
    <row r="12685" spans="2:2" x14ac:dyDescent="0.15">
      <c r="B12685" s="24"/>
    </row>
    <row r="12686" spans="2:2" x14ac:dyDescent="0.15">
      <c r="B12686" s="24"/>
    </row>
    <row r="12687" spans="2:2" x14ac:dyDescent="0.15">
      <c r="B12687" s="24"/>
    </row>
    <row r="12688" spans="2:2" x14ac:dyDescent="0.15">
      <c r="B12688" s="24"/>
    </row>
    <row r="12689" spans="2:2" x14ac:dyDescent="0.15">
      <c r="B12689" s="24"/>
    </row>
    <row r="12690" spans="2:2" x14ac:dyDescent="0.15">
      <c r="B12690" s="24"/>
    </row>
    <row r="12691" spans="2:2" x14ac:dyDescent="0.15">
      <c r="B12691" s="24"/>
    </row>
    <row r="12692" spans="2:2" x14ac:dyDescent="0.15">
      <c r="B12692" s="24"/>
    </row>
    <row r="12693" spans="2:2" x14ac:dyDescent="0.15">
      <c r="B12693" s="24"/>
    </row>
    <row r="12694" spans="2:2" x14ac:dyDescent="0.15">
      <c r="B12694" s="24"/>
    </row>
    <row r="12695" spans="2:2" x14ac:dyDescent="0.15">
      <c r="B12695" s="24"/>
    </row>
    <row r="12696" spans="2:2" x14ac:dyDescent="0.15">
      <c r="B12696" s="24"/>
    </row>
    <row r="12697" spans="2:2" x14ac:dyDescent="0.15">
      <c r="B12697" s="24"/>
    </row>
    <row r="12698" spans="2:2" x14ac:dyDescent="0.15">
      <c r="B12698" s="24"/>
    </row>
    <row r="12699" spans="2:2" x14ac:dyDescent="0.15">
      <c r="B12699" s="24"/>
    </row>
    <row r="12700" spans="2:2" x14ac:dyDescent="0.15">
      <c r="B12700" s="24"/>
    </row>
    <row r="12701" spans="2:2" x14ac:dyDescent="0.15">
      <c r="B12701" s="24"/>
    </row>
    <row r="12702" spans="2:2" x14ac:dyDescent="0.15">
      <c r="B12702" s="24"/>
    </row>
    <row r="12703" spans="2:2" x14ac:dyDescent="0.15">
      <c r="B12703" s="24"/>
    </row>
    <row r="12704" spans="2:2" x14ac:dyDescent="0.15">
      <c r="B12704" s="24"/>
    </row>
    <row r="12705" spans="2:2" x14ac:dyDescent="0.15">
      <c r="B12705" s="24"/>
    </row>
    <row r="12706" spans="2:2" x14ac:dyDescent="0.15">
      <c r="B12706" s="24"/>
    </row>
    <row r="12707" spans="2:2" x14ac:dyDescent="0.15">
      <c r="B12707" s="24"/>
    </row>
    <row r="12708" spans="2:2" x14ac:dyDescent="0.15">
      <c r="B12708" s="24"/>
    </row>
    <row r="12709" spans="2:2" x14ac:dyDescent="0.15">
      <c r="B12709" s="24"/>
    </row>
    <row r="12710" spans="2:2" x14ac:dyDescent="0.15">
      <c r="B12710" s="24"/>
    </row>
    <row r="12711" spans="2:2" x14ac:dyDescent="0.15">
      <c r="B12711" s="24"/>
    </row>
    <row r="12712" spans="2:2" x14ac:dyDescent="0.15">
      <c r="B12712" s="24"/>
    </row>
    <row r="12713" spans="2:2" x14ac:dyDescent="0.15">
      <c r="B12713" s="24"/>
    </row>
    <row r="12714" spans="2:2" x14ac:dyDescent="0.15">
      <c r="B12714" s="24"/>
    </row>
    <row r="12715" spans="2:2" x14ac:dyDescent="0.15">
      <c r="B12715" s="24"/>
    </row>
    <row r="12716" spans="2:2" x14ac:dyDescent="0.15">
      <c r="B12716" s="24"/>
    </row>
    <row r="12717" spans="2:2" x14ac:dyDescent="0.15">
      <c r="B12717" s="24"/>
    </row>
    <row r="12718" spans="2:2" x14ac:dyDescent="0.15">
      <c r="B12718" s="24"/>
    </row>
    <row r="12719" spans="2:2" x14ac:dyDescent="0.15">
      <c r="B12719" s="24"/>
    </row>
    <row r="12720" spans="2:2" x14ac:dyDescent="0.15">
      <c r="B12720" s="24"/>
    </row>
    <row r="12721" spans="2:2" x14ac:dyDescent="0.15">
      <c r="B12721" s="24"/>
    </row>
    <row r="12722" spans="2:2" x14ac:dyDescent="0.15">
      <c r="B12722" s="24"/>
    </row>
    <row r="12723" spans="2:2" x14ac:dyDescent="0.15">
      <c r="B12723" s="24"/>
    </row>
    <row r="12724" spans="2:2" x14ac:dyDescent="0.15">
      <c r="B12724" s="24"/>
    </row>
    <row r="12725" spans="2:2" x14ac:dyDescent="0.15">
      <c r="B12725" s="24"/>
    </row>
    <row r="12726" spans="2:2" x14ac:dyDescent="0.15">
      <c r="B12726" s="24"/>
    </row>
    <row r="12727" spans="2:2" x14ac:dyDescent="0.15">
      <c r="B12727" s="24"/>
    </row>
    <row r="12728" spans="2:2" x14ac:dyDescent="0.15">
      <c r="B12728" s="24"/>
    </row>
    <row r="12729" spans="2:2" x14ac:dyDescent="0.15">
      <c r="B12729" s="24"/>
    </row>
    <row r="12730" spans="2:2" x14ac:dyDescent="0.15">
      <c r="B12730" s="24"/>
    </row>
    <row r="12731" spans="2:2" x14ac:dyDescent="0.15">
      <c r="B12731" s="24"/>
    </row>
    <row r="12732" spans="2:2" x14ac:dyDescent="0.15">
      <c r="B12732" s="24"/>
    </row>
    <row r="12733" spans="2:2" x14ac:dyDescent="0.15">
      <c r="B12733" s="24"/>
    </row>
    <row r="12734" spans="2:2" x14ac:dyDescent="0.15">
      <c r="B12734" s="24"/>
    </row>
    <row r="12735" spans="2:2" x14ac:dyDescent="0.15">
      <c r="B12735" s="24"/>
    </row>
    <row r="12736" spans="2:2" x14ac:dyDescent="0.15">
      <c r="B12736" s="24"/>
    </row>
    <row r="12737" spans="2:2" x14ac:dyDescent="0.15">
      <c r="B12737" s="24"/>
    </row>
    <row r="12738" spans="2:2" x14ac:dyDescent="0.15">
      <c r="B12738" s="24"/>
    </row>
    <row r="12739" spans="2:2" x14ac:dyDescent="0.15">
      <c r="B12739" s="24"/>
    </row>
    <row r="12740" spans="2:2" x14ac:dyDescent="0.15">
      <c r="B12740" s="24"/>
    </row>
    <row r="12741" spans="2:2" x14ac:dyDescent="0.15">
      <c r="B12741" s="24"/>
    </row>
    <row r="12742" spans="2:2" x14ac:dyDescent="0.15">
      <c r="B12742" s="24"/>
    </row>
    <row r="12743" spans="2:2" x14ac:dyDescent="0.15">
      <c r="B12743" s="24"/>
    </row>
    <row r="12744" spans="2:2" x14ac:dyDescent="0.15">
      <c r="B12744" s="24"/>
    </row>
    <row r="12745" spans="2:2" x14ac:dyDescent="0.15">
      <c r="B12745" s="24"/>
    </row>
    <row r="12746" spans="2:2" x14ac:dyDescent="0.15">
      <c r="B12746" s="24"/>
    </row>
    <row r="12747" spans="2:2" x14ac:dyDescent="0.15">
      <c r="B12747" s="24"/>
    </row>
    <row r="12748" spans="2:2" x14ac:dyDescent="0.15">
      <c r="B12748" s="24"/>
    </row>
    <row r="12749" spans="2:2" x14ac:dyDescent="0.15">
      <c r="B12749" s="24"/>
    </row>
    <row r="12750" spans="2:2" x14ac:dyDescent="0.15">
      <c r="B12750" s="24"/>
    </row>
    <row r="12751" spans="2:2" x14ac:dyDescent="0.15">
      <c r="B12751" s="24"/>
    </row>
    <row r="12752" spans="2:2" x14ac:dyDescent="0.15">
      <c r="B12752" s="24"/>
    </row>
    <row r="12753" spans="2:2" x14ac:dyDescent="0.15">
      <c r="B12753" s="24"/>
    </row>
    <row r="12754" spans="2:2" x14ac:dyDescent="0.15">
      <c r="B12754" s="24"/>
    </row>
    <row r="12755" spans="2:2" x14ac:dyDescent="0.15">
      <c r="B12755" s="24"/>
    </row>
    <row r="12756" spans="2:2" x14ac:dyDescent="0.15">
      <c r="B12756" s="24"/>
    </row>
    <row r="12757" spans="2:2" x14ac:dyDescent="0.15">
      <c r="B12757" s="24"/>
    </row>
    <row r="12758" spans="2:2" x14ac:dyDescent="0.15">
      <c r="B12758" s="24"/>
    </row>
    <row r="12759" spans="2:2" x14ac:dyDescent="0.15">
      <c r="B12759" s="24"/>
    </row>
    <row r="12760" spans="2:2" x14ac:dyDescent="0.15">
      <c r="B12760" s="24"/>
    </row>
    <row r="12761" spans="2:2" x14ac:dyDescent="0.15">
      <c r="B12761" s="24"/>
    </row>
    <row r="12762" spans="2:2" x14ac:dyDescent="0.15">
      <c r="B12762" s="24"/>
    </row>
    <row r="12763" spans="2:2" x14ac:dyDescent="0.15">
      <c r="B12763" s="24"/>
    </row>
    <row r="12764" spans="2:2" x14ac:dyDescent="0.15">
      <c r="B12764" s="24"/>
    </row>
    <row r="12765" spans="2:2" x14ac:dyDescent="0.15">
      <c r="B12765" s="24"/>
    </row>
    <row r="12766" spans="2:2" x14ac:dyDescent="0.15">
      <c r="B12766" s="24"/>
    </row>
    <row r="12767" spans="2:2" x14ac:dyDescent="0.15">
      <c r="B12767" s="24"/>
    </row>
    <row r="12768" spans="2:2" x14ac:dyDescent="0.15">
      <c r="B12768" s="24"/>
    </row>
    <row r="12769" spans="2:2" x14ac:dyDescent="0.15">
      <c r="B12769" s="24"/>
    </row>
    <row r="12770" spans="2:2" x14ac:dyDescent="0.15">
      <c r="B12770" s="24"/>
    </row>
    <row r="12771" spans="2:2" x14ac:dyDescent="0.15">
      <c r="B12771" s="24"/>
    </row>
    <row r="12772" spans="2:2" x14ac:dyDescent="0.15">
      <c r="B12772" s="24"/>
    </row>
    <row r="12773" spans="2:2" x14ac:dyDescent="0.15">
      <c r="B12773" s="24"/>
    </row>
    <row r="12774" spans="2:2" x14ac:dyDescent="0.15">
      <c r="B12774" s="24"/>
    </row>
    <row r="12775" spans="2:2" x14ac:dyDescent="0.15">
      <c r="B12775" s="24"/>
    </row>
    <row r="12776" spans="2:2" x14ac:dyDescent="0.15">
      <c r="B12776" s="24"/>
    </row>
    <row r="12777" spans="2:2" x14ac:dyDescent="0.15">
      <c r="B12777" s="24"/>
    </row>
    <row r="12778" spans="2:2" x14ac:dyDescent="0.15">
      <c r="B12778" s="24"/>
    </row>
    <row r="12779" spans="2:2" x14ac:dyDescent="0.15">
      <c r="B12779" s="24"/>
    </row>
    <row r="12780" spans="2:2" x14ac:dyDescent="0.15">
      <c r="B12780" s="24"/>
    </row>
    <row r="12781" spans="2:2" x14ac:dyDescent="0.15">
      <c r="B12781" s="24"/>
    </row>
    <row r="12782" spans="2:2" x14ac:dyDescent="0.15">
      <c r="B12782" s="24"/>
    </row>
    <row r="12783" spans="2:2" x14ac:dyDescent="0.15">
      <c r="B12783" s="24"/>
    </row>
    <row r="12784" spans="2:2" x14ac:dyDescent="0.15">
      <c r="B12784" s="24"/>
    </row>
    <row r="12785" spans="2:2" x14ac:dyDescent="0.15">
      <c r="B12785" s="24"/>
    </row>
    <row r="12786" spans="2:2" x14ac:dyDescent="0.15">
      <c r="B12786" s="24"/>
    </row>
    <row r="12787" spans="2:2" x14ac:dyDescent="0.15">
      <c r="B12787" s="24"/>
    </row>
    <row r="12788" spans="2:2" x14ac:dyDescent="0.15">
      <c r="B12788" s="24"/>
    </row>
    <row r="12789" spans="2:2" x14ac:dyDescent="0.15">
      <c r="B12789" s="24"/>
    </row>
    <row r="12790" spans="2:2" x14ac:dyDescent="0.15">
      <c r="B12790" s="24"/>
    </row>
    <row r="12791" spans="2:2" x14ac:dyDescent="0.15">
      <c r="B12791" s="24"/>
    </row>
    <row r="12792" spans="2:2" x14ac:dyDescent="0.15">
      <c r="B12792" s="24"/>
    </row>
    <row r="12793" spans="2:2" x14ac:dyDescent="0.15">
      <c r="B12793" s="24"/>
    </row>
    <row r="12794" spans="2:2" x14ac:dyDescent="0.15">
      <c r="B12794" s="24"/>
    </row>
    <row r="12795" spans="2:2" x14ac:dyDescent="0.15">
      <c r="B12795" s="24"/>
    </row>
    <row r="12796" spans="2:2" x14ac:dyDescent="0.15">
      <c r="B12796" s="24"/>
    </row>
    <row r="12797" spans="2:2" x14ac:dyDescent="0.15">
      <c r="B12797" s="24"/>
    </row>
    <row r="12798" spans="2:2" x14ac:dyDescent="0.15">
      <c r="B12798" s="24"/>
    </row>
    <row r="12799" spans="2:2" x14ac:dyDescent="0.15">
      <c r="B12799" s="24"/>
    </row>
    <row r="12800" spans="2:2" x14ac:dyDescent="0.15">
      <c r="B12800" s="24"/>
    </row>
    <row r="12801" spans="2:2" x14ac:dyDescent="0.15">
      <c r="B12801" s="24"/>
    </row>
    <row r="12802" spans="2:2" x14ac:dyDescent="0.15">
      <c r="B12802" s="24"/>
    </row>
    <row r="12803" spans="2:2" x14ac:dyDescent="0.15">
      <c r="B12803" s="24"/>
    </row>
    <row r="12804" spans="2:2" x14ac:dyDescent="0.15">
      <c r="B12804" s="24"/>
    </row>
    <row r="12805" spans="2:2" x14ac:dyDescent="0.15">
      <c r="B12805" s="24"/>
    </row>
    <row r="12806" spans="2:2" x14ac:dyDescent="0.15">
      <c r="B12806" s="24"/>
    </row>
    <row r="12807" spans="2:2" x14ac:dyDescent="0.15">
      <c r="B12807" s="24"/>
    </row>
    <row r="12808" spans="2:2" x14ac:dyDescent="0.15">
      <c r="B12808" s="24"/>
    </row>
    <row r="12809" spans="2:2" x14ac:dyDescent="0.15">
      <c r="B12809" s="24"/>
    </row>
    <row r="12810" spans="2:2" x14ac:dyDescent="0.15">
      <c r="B12810" s="24"/>
    </row>
    <row r="12811" spans="2:2" x14ac:dyDescent="0.15">
      <c r="B12811" s="24"/>
    </row>
    <row r="12812" spans="2:2" x14ac:dyDescent="0.15">
      <c r="B12812" s="24"/>
    </row>
    <row r="12813" spans="2:2" x14ac:dyDescent="0.15">
      <c r="B12813" s="24"/>
    </row>
    <row r="12814" spans="2:2" x14ac:dyDescent="0.15">
      <c r="B12814" s="24"/>
    </row>
    <row r="12815" spans="2:2" x14ac:dyDescent="0.15">
      <c r="B12815" s="24"/>
    </row>
    <row r="12816" spans="2:2" x14ac:dyDescent="0.15">
      <c r="B12816" s="24"/>
    </row>
    <row r="12817" spans="2:2" x14ac:dyDescent="0.15">
      <c r="B12817" s="24"/>
    </row>
    <row r="12818" spans="2:2" x14ac:dyDescent="0.15">
      <c r="B12818" s="24"/>
    </row>
    <row r="12819" spans="2:2" x14ac:dyDescent="0.15">
      <c r="B12819" s="24"/>
    </row>
    <row r="12820" spans="2:2" x14ac:dyDescent="0.15">
      <c r="B12820" s="24"/>
    </row>
    <row r="12821" spans="2:2" x14ac:dyDescent="0.15">
      <c r="B12821" s="24"/>
    </row>
    <row r="12822" spans="2:2" x14ac:dyDescent="0.15">
      <c r="B12822" s="24"/>
    </row>
    <row r="12823" spans="2:2" x14ac:dyDescent="0.15">
      <c r="B12823" s="24"/>
    </row>
    <row r="12824" spans="2:2" x14ac:dyDescent="0.15">
      <c r="B12824" s="24"/>
    </row>
    <row r="12825" spans="2:2" x14ac:dyDescent="0.15">
      <c r="B12825" s="24"/>
    </row>
    <row r="12826" spans="2:2" x14ac:dyDescent="0.15">
      <c r="B12826" s="24"/>
    </row>
    <row r="12827" spans="2:2" x14ac:dyDescent="0.15">
      <c r="B12827" s="24"/>
    </row>
    <row r="12828" spans="2:2" x14ac:dyDescent="0.15">
      <c r="B12828" s="24"/>
    </row>
    <row r="12829" spans="2:2" x14ac:dyDescent="0.15">
      <c r="B12829" s="24"/>
    </row>
    <row r="12830" spans="2:2" x14ac:dyDescent="0.15">
      <c r="B12830" s="24"/>
    </row>
    <row r="12831" spans="2:2" x14ac:dyDescent="0.15">
      <c r="B12831" s="24"/>
    </row>
    <row r="12832" spans="2:2" x14ac:dyDescent="0.15">
      <c r="B12832" s="24"/>
    </row>
    <row r="12833" spans="2:2" x14ac:dyDescent="0.15">
      <c r="B12833" s="24"/>
    </row>
    <row r="12834" spans="2:2" x14ac:dyDescent="0.15">
      <c r="B12834" s="24"/>
    </row>
    <row r="12835" spans="2:2" x14ac:dyDescent="0.15">
      <c r="B12835" s="24"/>
    </row>
    <row r="12836" spans="2:2" x14ac:dyDescent="0.15">
      <c r="B12836" s="24"/>
    </row>
    <row r="12837" spans="2:2" x14ac:dyDescent="0.15">
      <c r="B12837" s="24"/>
    </row>
    <row r="12838" spans="2:2" x14ac:dyDescent="0.15">
      <c r="B12838" s="24"/>
    </row>
    <row r="12839" spans="2:2" x14ac:dyDescent="0.15">
      <c r="B12839" s="24"/>
    </row>
    <row r="12840" spans="2:2" x14ac:dyDescent="0.15">
      <c r="B12840" s="24"/>
    </row>
    <row r="12841" spans="2:2" x14ac:dyDescent="0.15">
      <c r="B12841" s="24"/>
    </row>
    <row r="12842" spans="2:2" x14ac:dyDescent="0.15">
      <c r="B12842" s="24"/>
    </row>
    <row r="12843" spans="2:2" x14ac:dyDescent="0.15">
      <c r="B12843" s="24"/>
    </row>
    <row r="12844" spans="2:2" x14ac:dyDescent="0.15">
      <c r="B12844" s="24"/>
    </row>
    <row r="12845" spans="2:2" x14ac:dyDescent="0.15">
      <c r="B12845" s="24"/>
    </row>
    <row r="12846" spans="2:2" x14ac:dyDescent="0.15">
      <c r="B12846" s="24"/>
    </row>
    <row r="12847" spans="2:2" x14ac:dyDescent="0.15">
      <c r="B12847" s="24"/>
    </row>
    <row r="12848" spans="2:2" x14ac:dyDescent="0.15">
      <c r="B12848" s="24"/>
    </row>
    <row r="12849" spans="2:2" x14ac:dyDescent="0.15">
      <c r="B12849" s="24"/>
    </row>
    <row r="12850" spans="2:2" x14ac:dyDescent="0.15">
      <c r="B12850" s="24"/>
    </row>
    <row r="12851" spans="2:2" x14ac:dyDescent="0.15">
      <c r="B12851" s="24"/>
    </row>
    <row r="12852" spans="2:2" x14ac:dyDescent="0.15">
      <c r="B12852" s="24"/>
    </row>
    <row r="12853" spans="2:2" x14ac:dyDescent="0.15">
      <c r="B12853" s="24"/>
    </row>
    <row r="12854" spans="2:2" x14ac:dyDescent="0.15">
      <c r="B12854" s="24"/>
    </row>
    <row r="12855" spans="2:2" x14ac:dyDescent="0.15">
      <c r="B12855" s="24"/>
    </row>
    <row r="12856" spans="2:2" x14ac:dyDescent="0.15">
      <c r="B12856" s="24"/>
    </row>
    <row r="12857" spans="2:2" x14ac:dyDescent="0.15">
      <c r="B12857" s="24"/>
    </row>
    <row r="12858" spans="2:2" x14ac:dyDescent="0.15">
      <c r="B12858" s="24"/>
    </row>
    <row r="12859" spans="2:2" x14ac:dyDescent="0.15">
      <c r="B12859" s="24"/>
    </row>
    <row r="12860" spans="2:2" x14ac:dyDescent="0.15">
      <c r="B12860" s="24"/>
    </row>
    <row r="12861" spans="2:2" x14ac:dyDescent="0.15">
      <c r="B12861" s="24"/>
    </row>
    <row r="12862" spans="2:2" x14ac:dyDescent="0.15">
      <c r="B12862" s="24"/>
    </row>
    <row r="12863" spans="2:2" x14ac:dyDescent="0.15">
      <c r="B12863" s="24"/>
    </row>
    <row r="12864" spans="2:2" x14ac:dyDescent="0.15">
      <c r="B12864" s="24"/>
    </row>
    <row r="12865" spans="2:2" x14ac:dyDescent="0.15">
      <c r="B12865" s="24"/>
    </row>
    <row r="12866" spans="2:2" x14ac:dyDescent="0.15">
      <c r="B12866" s="24"/>
    </row>
    <row r="12867" spans="2:2" x14ac:dyDescent="0.15">
      <c r="B12867" s="24"/>
    </row>
    <row r="12868" spans="2:2" x14ac:dyDescent="0.15">
      <c r="B12868" s="24"/>
    </row>
    <row r="12869" spans="2:2" x14ac:dyDescent="0.15">
      <c r="B12869" s="24"/>
    </row>
    <row r="12870" spans="2:2" x14ac:dyDescent="0.15">
      <c r="B12870" s="24"/>
    </row>
    <row r="12871" spans="2:2" x14ac:dyDescent="0.15">
      <c r="B12871" s="24"/>
    </row>
    <row r="12872" spans="2:2" x14ac:dyDescent="0.15">
      <c r="B12872" s="24"/>
    </row>
    <row r="12873" spans="2:2" x14ac:dyDescent="0.15">
      <c r="B12873" s="24"/>
    </row>
    <row r="12874" spans="2:2" x14ac:dyDescent="0.15">
      <c r="B12874" s="24"/>
    </row>
    <row r="12875" spans="2:2" x14ac:dyDescent="0.15">
      <c r="B12875" s="24"/>
    </row>
    <row r="12876" spans="2:2" x14ac:dyDescent="0.15">
      <c r="B12876" s="24"/>
    </row>
    <row r="12877" spans="2:2" x14ac:dyDescent="0.15">
      <c r="B12877" s="24"/>
    </row>
    <row r="12878" spans="2:2" x14ac:dyDescent="0.15">
      <c r="B12878" s="24"/>
    </row>
    <row r="12879" spans="2:2" x14ac:dyDescent="0.15">
      <c r="B12879" s="24"/>
    </row>
    <row r="12880" spans="2:2" x14ac:dyDescent="0.15">
      <c r="B12880" s="24"/>
    </row>
    <row r="12881" spans="2:2" x14ac:dyDescent="0.15">
      <c r="B12881" s="24"/>
    </row>
    <row r="12882" spans="2:2" x14ac:dyDescent="0.15">
      <c r="B12882" s="24"/>
    </row>
    <row r="12883" spans="2:2" x14ac:dyDescent="0.15">
      <c r="B12883" s="24"/>
    </row>
    <row r="12884" spans="2:2" x14ac:dyDescent="0.15">
      <c r="B12884" s="24"/>
    </row>
    <row r="12885" spans="2:2" x14ac:dyDescent="0.15">
      <c r="B12885" s="24"/>
    </row>
    <row r="12886" spans="2:2" x14ac:dyDescent="0.15">
      <c r="B12886" s="24"/>
    </row>
    <row r="12887" spans="2:2" x14ac:dyDescent="0.15">
      <c r="B12887" s="24"/>
    </row>
    <row r="12888" spans="2:2" x14ac:dyDescent="0.15">
      <c r="B12888" s="24"/>
    </row>
    <row r="12889" spans="2:2" x14ac:dyDescent="0.15">
      <c r="B12889" s="24"/>
    </row>
    <row r="12890" spans="2:2" x14ac:dyDescent="0.15">
      <c r="B12890" s="24"/>
    </row>
    <row r="12891" spans="2:2" x14ac:dyDescent="0.15">
      <c r="B12891" s="24"/>
    </row>
    <row r="12892" spans="2:2" x14ac:dyDescent="0.15">
      <c r="B12892" s="24"/>
    </row>
    <row r="12893" spans="2:2" x14ac:dyDescent="0.15">
      <c r="B12893" s="24"/>
    </row>
    <row r="12894" spans="2:2" x14ac:dyDescent="0.15">
      <c r="B12894" s="24"/>
    </row>
    <row r="12895" spans="2:2" x14ac:dyDescent="0.15">
      <c r="B12895" s="24"/>
    </row>
    <row r="12896" spans="2:2" x14ac:dyDescent="0.15">
      <c r="B12896" s="24"/>
    </row>
    <row r="12897" spans="2:2" x14ac:dyDescent="0.15">
      <c r="B12897" s="24"/>
    </row>
    <row r="12898" spans="2:2" x14ac:dyDescent="0.15">
      <c r="B12898" s="24"/>
    </row>
    <row r="12899" spans="2:2" x14ac:dyDescent="0.15">
      <c r="B12899" s="24"/>
    </row>
    <row r="12900" spans="2:2" x14ac:dyDescent="0.15">
      <c r="B12900" s="24"/>
    </row>
    <row r="12901" spans="2:2" x14ac:dyDescent="0.15">
      <c r="B12901" s="24"/>
    </row>
    <row r="12902" spans="2:2" x14ac:dyDescent="0.15">
      <c r="B12902" s="24"/>
    </row>
    <row r="12903" spans="2:2" x14ac:dyDescent="0.15">
      <c r="B12903" s="24"/>
    </row>
    <row r="12904" spans="2:2" x14ac:dyDescent="0.15">
      <c r="B12904" s="24"/>
    </row>
    <row r="12905" spans="2:2" x14ac:dyDescent="0.15">
      <c r="B12905" s="24"/>
    </row>
    <row r="12906" spans="2:2" x14ac:dyDescent="0.15">
      <c r="B12906" s="24"/>
    </row>
    <row r="12907" spans="2:2" x14ac:dyDescent="0.15">
      <c r="B12907" s="24"/>
    </row>
    <row r="12908" spans="2:2" x14ac:dyDescent="0.15">
      <c r="B12908" s="24"/>
    </row>
    <row r="12909" spans="2:2" x14ac:dyDescent="0.15">
      <c r="B12909" s="24"/>
    </row>
    <row r="12910" spans="2:2" x14ac:dyDescent="0.15">
      <c r="B12910" s="24"/>
    </row>
    <row r="12911" spans="2:2" x14ac:dyDescent="0.15">
      <c r="B12911" s="24"/>
    </row>
    <row r="12912" spans="2:2" x14ac:dyDescent="0.15">
      <c r="B12912" s="24"/>
    </row>
    <row r="12913" spans="2:2" x14ac:dyDescent="0.15">
      <c r="B12913" s="24"/>
    </row>
    <row r="12914" spans="2:2" x14ac:dyDescent="0.15">
      <c r="B12914" s="24"/>
    </row>
    <row r="12915" spans="2:2" x14ac:dyDescent="0.15">
      <c r="B12915" s="24"/>
    </row>
    <row r="12916" spans="2:2" x14ac:dyDescent="0.15">
      <c r="B12916" s="24"/>
    </row>
    <row r="12917" spans="2:2" x14ac:dyDescent="0.15">
      <c r="B12917" s="24"/>
    </row>
    <row r="12918" spans="2:2" x14ac:dyDescent="0.15">
      <c r="B12918" s="24"/>
    </row>
    <row r="12919" spans="2:2" x14ac:dyDescent="0.15">
      <c r="B12919" s="24"/>
    </row>
    <row r="12920" spans="2:2" x14ac:dyDescent="0.15">
      <c r="B12920" s="24"/>
    </row>
    <row r="12921" spans="2:2" x14ac:dyDescent="0.15">
      <c r="B12921" s="24"/>
    </row>
    <row r="12922" spans="2:2" x14ac:dyDescent="0.15">
      <c r="B12922" s="24"/>
    </row>
    <row r="12923" spans="2:2" x14ac:dyDescent="0.15">
      <c r="B12923" s="24"/>
    </row>
    <row r="12924" spans="2:2" x14ac:dyDescent="0.15">
      <c r="B12924" s="24"/>
    </row>
    <row r="12925" spans="2:2" x14ac:dyDescent="0.15">
      <c r="B12925" s="24"/>
    </row>
    <row r="12926" spans="2:2" x14ac:dyDescent="0.15">
      <c r="B12926" s="24"/>
    </row>
    <row r="12927" spans="2:2" x14ac:dyDescent="0.15">
      <c r="B12927" s="24"/>
    </row>
    <row r="12928" spans="2:2" x14ac:dyDescent="0.15">
      <c r="B12928" s="24"/>
    </row>
    <row r="12929" spans="2:2" x14ac:dyDescent="0.15">
      <c r="B12929" s="24"/>
    </row>
    <row r="12930" spans="2:2" x14ac:dyDescent="0.15">
      <c r="B12930" s="24"/>
    </row>
    <row r="12931" spans="2:2" x14ac:dyDescent="0.15">
      <c r="B12931" s="24"/>
    </row>
    <row r="12932" spans="2:2" x14ac:dyDescent="0.15">
      <c r="B12932" s="24"/>
    </row>
    <row r="12933" spans="2:2" x14ac:dyDescent="0.15">
      <c r="B12933" s="24"/>
    </row>
    <row r="12934" spans="2:2" x14ac:dyDescent="0.15">
      <c r="B12934" s="24"/>
    </row>
    <row r="12935" spans="2:2" x14ac:dyDescent="0.15">
      <c r="B12935" s="24"/>
    </row>
    <row r="12936" spans="2:2" x14ac:dyDescent="0.15">
      <c r="B12936" s="24"/>
    </row>
    <row r="12937" spans="2:2" x14ac:dyDescent="0.15">
      <c r="B12937" s="24"/>
    </row>
    <row r="12938" spans="2:2" x14ac:dyDescent="0.15">
      <c r="B12938" s="24"/>
    </row>
    <row r="12939" spans="2:2" x14ac:dyDescent="0.15">
      <c r="B12939" s="24"/>
    </row>
    <row r="12940" spans="2:2" x14ac:dyDescent="0.15">
      <c r="B12940" s="24"/>
    </row>
    <row r="12941" spans="2:2" x14ac:dyDescent="0.15">
      <c r="B12941" s="24"/>
    </row>
    <row r="12942" spans="2:2" x14ac:dyDescent="0.15">
      <c r="B12942" s="24"/>
    </row>
    <row r="12943" spans="2:2" x14ac:dyDescent="0.15">
      <c r="B12943" s="24"/>
    </row>
    <row r="12944" spans="2:2" x14ac:dyDescent="0.15">
      <c r="B12944" s="24"/>
    </row>
    <row r="12945" spans="2:2" x14ac:dyDescent="0.15">
      <c r="B12945" s="24"/>
    </row>
    <row r="12946" spans="2:2" x14ac:dyDescent="0.15">
      <c r="B12946" s="24"/>
    </row>
    <row r="12947" spans="2:2" x14ac:dyDescent="0.15">
      <c r="B12947" s="24"/>
    </row>
    <row r="12948" spans="2:2" x14ac:dyDescent="0.15">
      <c r="B12948" s="24"/>
    </row>
    <row r="12949" spans="2:2" x14ac:dyDescent="0.15">
      <c r="B12949" s="24"/>
    </row>
    <row r="12950" spans="2:2" x14ac:dyDescent="0.15">
      <c r="B12950" s="24"/>
    </row>
    <row r="12951" spans="2:2" x14ac:dyDescent="0.15">
      <c r="B12951" s="24"/>
    </row>
    <row r="12952" spans="2:2" x14ac:dyDescent="0.15">
      <c r="B12952" s="24"/>
    </row>
    <row r="12953" spans="2:2" x14ac:dyDescent="0.15">
      <c r="B12953" s="24"/>
    </row>
    <row r="12954" spans="2:2" x14ac:dyDescent="0.15">
      <c r="B12954" s="24"/>
    </row>
    <row r="12955" spans="2:2" x14ac:dyDescent="0.15">
      <c r="B12955" s="24"/>
    </row>
    <row r="12956" spans="2:2" x14ac:dyDescent="0.15">
      <c r="B12956" s="24"/>
    </row>
    <row r="12957" spans="2:2" x14ac:dyDescent="0.15">
      <c r="B12957" s="24"/>
    </row>
    <row r="12958" spans="2:2" x14ac:dyDescent="0.15">
      <c r="B12958" s="24"/>
    </row>
    <row r="12959" spans="2:2" x14ac:dyDescent="0.15">
      <c r="B12959" s="24"/>
    </row>
    <row r="12960" spans="2:2" x14ac:dyDescent="0.15">
      <c r="B12960" s="24"/>
    </row>
    <row r="12961" spans="2:2" x14ac:dyDescent="0.15">
      <c r="B12961" s="24"/>
    </row>
    <row r="12962" spans="2:2" x14ac:dyDescent="0.15">
      <c r="B12962" s="24"/>
    </row>
    <row r="12963" spans="2:2" x14ac:dyDescent="0.15">
      <c r="B12963" s="24"/>
    </row>
    <row r="12964" spans="2:2" x14ac:dyDescent="0.15">
      <c r="B12964" s="24"/>
    </row>
    <row r="12965" spans="2:2" x14ac:dyDescent="0.15">
      <c r="B12965" s="24"/>
    </row>
    <row r="12966" spans="2:2" x14ac:dyDescent="0.15">
      <c r="B12966" s="24"/>
    </row>
    <row r="12967" spans="2:2" x14ac:dyDescent="0.15">
      <c r="B12967" s="24"/>
    </row>
    <row r="12968" spans="2:2" x14ac:dyDescent="0.15">
      <c r="B12968" s="24"/>
    </row>
    <row r="12969" spans="2:2" x14ac:dyDescent="0.15">
      <c r="B12969" s="24"/>
    </row>
    <row r="12970" spans="2:2" x14ac:dyDescent="0.15">
      <c r="B12970" s="24"/>
    </row>
    <row r="12971" spans="2:2" x14ac:dyDescent="0.15">
      <c r="B12971" s="24"/>
    </row>
    <row r="12972" spans="2:2" x14ac:dyDescent="0.15">
      <c r="B12972" s="24"/>
    </row>
    <row r="12973" spans="2:2" x14ac:dyDescent="0.15">
      <c r="B12973" s="24"/>
    </row>
    <row r="12974" spans="2:2" x14ac:dyDescent="0.15">
      <c r="B12974" s="24"/>
    </row>
    <row r="12975" spans="2:2" x14ac:dyDescent="0.15">
      <c r="B12975" s="24"/>
    </row>
    <row r="12976" spans="2:2" x14ac:dyDescent="0.15">
      <c r="B12976" s="24"/>
    </row>
    <row r="12977" spans="2:2" x14ac:dyDescent="0.15">
      <c r="B12977" s="24"/>
    </row>
    <row r="12978" spans="2:2" x14ac:dyDescent="0.15">
      <c r="B12978" s="24"/>
    </row>
    <row r="12979" spans="2:2" x14ac:dyDescent="0.15">
      <c r="B12979" s="24"/>
    </row>
    <row r="12980" spans="2:2" x14ac:dyDescent="0.15">
      <c r="B12980" s="24"/>
    </row>
    <row r="12981" spans="2:2" x14ac:dyDescent="0.15">
      <c r="B12981" s="24"/>
    </row>
    <row r="12982" spans="2:2" x14ac:dyDescent="0.15">
      <c r="B12982" s="24"/>
    </row>
    <row r="12983" spans="2:2" x14ac:dyDescent="0.15">
      <c r="B12983" s="24"/>
    </row>
    <row r="12984" spans="2:2" x14ac:dyDescent="0.15">
      <c r="B12984" s="24"/>
    </row>
    <row r="12985" spans="2:2" x14ac:dyDescent="0.15">
      <c r="B12985" s="24"/>
    </row>
    <row r="12986" spans="2:2" x14ac:dyDescent="0.15">
      <c r="B12986" s="24"/>
    </row>
    <row r="12987" spans="2:2" x14ac:dyDescent="0.15">
      <c r="B12987" s="24"/>
    </row>
    <row r="12988" spans="2:2" x14ac:dyDescent="0.15">
      <c r="B12988" s="24"/>
    </row>
    <row r="12989" spans="2:2" x14ac:dyDescent="0.15">
      <c r="B12989" s="24"/>
    </row>
    <row r="12990" spans="2:2" x14ac:dyDescent="0.15">
      <c r="B12990" s="24"/>
    </row>
    <row r="12991" spans="2:2" x14ac:dyDescent="0.15">
      <c r="B12991" s="24"/>
    </row>
    <row r="12992" spans="2:2" x14ac:dyDescent="0.15">
      <c r="B12992" s="24"/>
    </row>
    <row r="12993" spans="2:2" x14ac:dyDescent="0.15">
      <c r="B12993" s="24"/>
    </row>
    <row r="12994" spans="2:2" x14ac:dyDescent="0.15">
      <c r="B12994" s="24"/>
    </row>
    <row r="12995" spans="2:2" x14ac:dyDescent="0.15">
      <c r="B12995" s="24"/>
    </row>
    <row r="12996" spans="2:2" x14ac:dyDescent="0.15">
      <c r="B12996" s="24"/>
    </row>
    <row r="12997" spans="2:2" x14ac:dyDescent="0.15">
      <c r="B12997" s="24"/>
    </row>
    <row r="12998" spans="2:2" x14ac:dyDescent="0.15">
      <c r="B12998" s="24"/>
    </row>
    <row r="12999" spans="2:2" x14ac:dyDescent="0.15">
      <c r="B12999" s="24"/>
    </row>
    <row r="13000" spans="2:2" x14ac:dyDescent="0.15">
      <c r="B13000" s="24"/>
    </row>
    <row r="13001" spans="2:2" x14ac:dyDescent="0.15">
      <c r="B13001" s="24"/>
    </row>
    <row r="13002" spans="2:2" x14ac:dyDescent="0.15">
      <c r="B13002" s="24"/>
    </row>
    <row r="13003" spans="2:2" x14ac:dyDescent="0.15">
      <c r="B13003" s="24"/>
    </row>
    <row r="13004" spans="2:2" x14ac:dyDescent="0.15">
      <c r="B13004" s="24"/>
    </row>
    <row r="13005" spans="2:2" x14ac:dyDescent="0.15">
      <c r="B13005" s="24"/>
    </row>
    <row r="13006" spans="2:2" x14ac:dyDescent="0.15">
      <c r="B13006" s="24"/>
    </row>
    <row r="13007" spans="2:2" x14ac:dyDescent="0.15">
      <c r="B13007" s="24"/>
    </row>
    <row r="13008" spans="2:2" x14ac:dyDescent="0.15">
      <c r="B13008" s="24"/>
    </row>
    <row r="13009" spans="2:2" x14ac:dyDescent="0.15">
      <c r="B13009" s="24"/>
    </row>
    <row r="13010" spans="2:2" x14ac:dyDescent="0.15">
      <c r="B13010" s="24"/>
    </row>
    <row r="13011" spans="2:2" x14ac:dyDescent="0.15">
      <c r="B13011" s="24"/>
    </row>
    <row r="13012" spans="2:2" x14ac:dyDescent="0.15">
      <c r="B13012" s="24"/>
    </row>
    <row r="13013" spans="2:2" x14ac:dyDescent="0.15">
      <c r="B13013" s="24"/>
    </row>
    <row r="13014" spans="2:2" x14ac:dyDescent="0.15">
      <c r="B13014" s="24"/>
    </row>
    <row r="13015" spans="2:2" x14ac:dyDescent="0.15">
      <c r="B13015" s="24"/>
    </row>
    <row r="13016" spans="2:2" x14ac:dyDescent="0.15">
      <c r="B13016" s="24"/>
    </row>
    <row r="13017" spans="2:2" x14ac:dyDescent="0.15">
      <c r="B13017" s="24"/>
    </row>
    <row r="13018" spans="2:2" x14ac:dyDescent="0.15">
      <c r="B13018" s="24"/>
    </row>
    <row r="13019" spans="2:2" x14ac:dyDescent="0.15">
      <c r="B13019" s="24"/>
    </row>
    <row r="13020" spans="2:2" x14ac:dyDescent="0.15">
      <c r="B13020" s="24"/>
    </row>
    <row r="13021" spans="2:2" x14ac:dyDescent="0.15">
      <c r="B13021" s="24"/>
    </row>
    <row r="13022" spans="2:2" x14ac:dyDescent="0.15">
      <c r="B13022" s="24"/>
    </row>
    <row r="13023" spans="2:2" x14ac:dyDescent="0.15">
      <c r="B13023" s="24"/>
    </row>
    <row r="13024" spans="2:2" x14ac:dyDescent="0.15">
      <c r="B13024" s="24"/>
    </row>
    <row r="13025" spans="2:2" x14ac:dyDescent="0.15">
      <c r="B13025" s="24"/>
    </row>
    <row r="13026" spans="2:2" x14ac:dyDescent="0.15">
      <c r="B13026" s="24"/>
    </row>
    <row r="13027" spans="2:2" x14ac:dyDescent="0.15">
      <c r="B13027" s="24"/>
    </row>
    <row r="13028" spans="2:2" x14ac:dyDescent="0.15">
      <c r="B13028" s="24"/>
    </row>
    <row r="13029" spans="2:2" x14ac:dyDescent="0.15">
      <c r="B13029" s="24"/>
    </row>
    <row r="13030" spans="2:2" x14ac:dyDescent="0.15">
      <c r="B13030" s="24"/>
    </row>
    <row r="13031" spans="2:2" x14ac:dyDescent="0.15">
      <c r="B13031" s="24"/>
    </row>
    <row r="13032" spans="2:2" x14ac:dyDescent="0.15">
      <c r="B13032" s="24"/>
    </row>
    <row r="13033" spans="2:2" x14ac:dyDescent="0.15">
      <c r="B13033" s="24"/>
    </row>
    <row r="13034" spans="2:2" x14ac:dyDescent="0.15">
      <c r="B13034" s="24"/>
    </row>
    <row r="13035" spans="2:2" x14ac:dyDescent="0.15">
      <c r="B13035" s="24"/>
    </row>
    <row r="13036" spans="2:2" x14ac:dyDescent="0.15">
      <c r="B13036" s="24"/>
    </row>
    <row r="13037" spans="2:2" x14ac:dyDescent="0.15">
      <c r="B13037" s="24"/>
    </row>
    <row r="13038" spans="2:2" x14ac:dyDescent="0.15">
      <c r="B13038" s="24"/>
    </row>
    <row r="13039" spans="2:2" x14ac:dyDescent="0.15">
      <c r="B13039" s="24"/>
    </row>
    <row r="13040" spans="2:2" x14ac:dyDescent="0.15">
      <c r="B13040" s="24"/>
    </row>
    <row r="13041" spans="2:2" x14ac:dyDescent="0.15">
      <c r="B13041" s="24"/>
    </row>
    <row r="13042" spans="2:2" x14ac:dyDescent="0.15">
      <c r="B13042" s="24"/>
    </row>
    <row r="13043" spans="2:2" x14ac:dyDescent="0.15">
      <c r="B13043" s="24"/>
    </row>
    <row r="13044" spans="2:2" x14ac:dyDescent="0.15">
      <c r="B13044" s="24"/>
    </row>
    <row r="13045" spans="2:2" x14ac:dyDescent="0.15">
      <c r="B13045" s="24"/>
    </row>
    <row r="13046" spans="2:2" x14ac:dyDescent="0.15">
      <c r="B13046" s="24"/>
    </row>
    <row r="13047" spans="2:2" x14ac:dyDescent="0.15">
      <c r="B13047" s="24"/>
    </row>
    <row r="13048" spans="2:2" x14ac:dyDescent="0.15">
      <c r="B13048" s="24"/>
    </row>
    <row r="13049" spans="2:2" x14ac:dyDescent="0.15">
      <c r="B13049" s="24"/>
    </row>
    <row r="13050" spans="2:2" x14ac:dyDescent="0.15">
      <c r="B13050" s="24"/>
    </row>
    <row r="13051" spans="2:2" x14ac:dyDescent="0.15">
      <c r="B13051" s="24"/>
    </row>
    <row r="13052" spans="2:2" x14ac:dyDescent="0.15">
      <c r="B13052" s="24"/>
    </row>
    <row r="13053" spans="2:2" x14ac:dyDescent="0.15">
      <c r="B13053" s="24"/>
    </row>
    <row r="13054" spans="2:2" x14ac:dyDescent="0.15">
      <c r="B13054" s="24"/>
    </row>
    <row r="13055" spans="2:2" x14ac:dyDescent="0.15">
      <c r="B13055" s="24"/>
    </row>
    <row r="13056" spans="2:2" x14ac:dyDescent="0.15">
      <c r="B13056" s="24"/>
    </row>
    <row r="13057" spans="2:2" x14ac:dyDescent="0.15">
      <c r="B13057" s="24"/>
    </row>
    <row r="13058" spans="2:2" x14ac:dyDescent="0.15">
      <c r="B13058" s="24"/>
    </row>
    <row r="13059" spans="2:2" x14ac:dyDescent="0.15">
      <c r="B13059" s="24"/>
    </row>
    <row r="13060" spans="2:2" x14ac:dyDescent="0.15">
      <c r="B13060" s="24"/>
    </row>
    <row r="13061" spans="2:2" x14ac:dyDescent="0.15">
      <c r="B13061" s="24"/>
    </row>
    <row r="13062" spans="2:2" x14ac:dyDescent="0.15">
      <c r="B13062" s="24"/>
    </row>
    <row r="13063" spans="2:2" x14ac:dyDescent="0.15">
      <c r="B13063" s="24"/>
    </row>
    <row r="13064" spans="2:2" x14ac:dyDescent="0.15">
      <c r="B13064" s="24"/>
    </row>
    <row r="13065" spans="2:2" x14ac:dyDescent="0.15">
      <c r="B13065" s="24"/>
    </row>
    <row r="13066" spans="2:2" x14ac:dyDescent="0.15">
      <c r="B13066" s="24"/>
    </row>
    <row r="13067" spans="2:2" x14ac:dyDescent="0.15">
      <c r="B13067" s="24"/>
    </row>
    <row r="13068" spans="2:2" x14ac:dyDescent="0.15">
      <c r="B13068" s="24"/>
    </row>
    <row r="13069" spans="2:2" x14ac:dyDescent="0.15">
      <c r="B13069" s="24"/>
    </row>
    <row r="13070" spans="2:2" x14ac:dyDescent="0.15">
      <c r="B13070" s="24"/>
    </row>
    <row r="13071" spans="2:2" x14ac:dyDescent="0.15">
      <c r="B13071" s="24"/>
    </row>
    <row r="13072" spans="2:2" x14ac:dyDescent="0.15">
      <c r="B13072" s="24"/>
    </row>
    <row r="13073" spans="2:2" x14ac:dyDescent="0.15">
      <c r="B13073" s="24"/>
    </row>
    <row r="13074" spans="2:2" x14ac:dyDescent="0.15">
      <c r="B13074" s="24"/>
    </row>
    <row r="13075" spans="2:2" x14ac:dyDescent="0.15">
      <c r="B13075" s="24"/>
    </row>
    <row r="13076" spans="2:2" x14ac:dyDescent="0.15">
      <c r="B13076" s="24"/>
    </row>
    <row r="13077" spans="2:2" x14ac:dyDescent="0.15">
      <c r="B13077" s="24"/>
    </row>
    <row r="13078" spans="2:2" x14ac:dyDescent="0.15">
      <c r="B13078" s="24"/>
    </row>
    <row r="13079" spans="2:2" x14ac:dyDescent="0.15">
      <c r="B13079" s="24"/>
    </row>
    <row r="13080" spans="2:2" x14ac:dyDescent="0.15">
      <c r="B13080" s="24"/>
    </row>
    <row r="13081" spans="2:2" x14ac:dyDescent="0.15">
      <c r="B13081" s="24"/>
    </row>
    <row r="13082" spans="2:2" x14ac:dyDescent="0.15">
      <c r="B13082" s="24"/>
    </row>
    <row r="13083" spans="2:2" x14ac:dyDescent="0.15">
      <c r="B13083" s="24"/>
    </row>
    <row r="13084" spans="2:2" x14ac:dyDescent="0.15">
      <c r="B13084" s="24"/>
    </row>
    <row r="13085" spans="2:2" x14ac:dyDescent="0.15">
      <c r="B13085" s="24"/>
    </row>
    <row r="13086" spans="2:2" x14ac:dyDescent="0.15">
      <c r="B13086" s="24"/>
    </row>
    <row r="13087" spans="2:2" x14ac:dyDescent="0.15">
      <c r="B13087" s="24"/>
    </row>
    <row r="13088" spans="2:2" x14ac:dyDescent="0.15">
      <c r="B13088" s="24"/>
    </row>
    <row r="13089" spans="2:2" x14ac:dyDescent="0.15">
      <c r="B13089" s="24"/>
    </row>
    <row r="13090" spans="2:2" x14ac:dyDescent="0.15">
      <c r="B13090" s="24"/>
    </row>
    <row r="13091" spans="2:2" x14ac:dyDescent="0.15">
      <c r="B13091" s="24"/>
    </row>
    <row r="13092" spans="2:2" x14ac:dyDescent="0.15">
      <c r="B13092" s="24"/>
    </row>
    <row r="13093" spans="2:2" x14ac:dyDescent="0.15">
      <c r="B13093" s="24"/>
    </row>
    <row r="13094" spans="2:2" x14ac:dyDescent="0.15">
      <c r="B13094" s="24"/>
    </row>
    <row r="13095" spans="2:2" x14ac:dyDescent="0.15">
      <c r="B13095" s="24"/>
    </row>
    <row r="13096" spans="2:2" x14ac:dyDescent="0.15">
      <c r="B13096" s="24"/>
    </row>
    <row r="13097" spans="2:2" x14ac:dyDescent="0.15">
      <c r="B13097" s="24"/>
    </row>
    <row r="13098" spans="2:2" x14ac:dyDescent="0.15">
      <c r="B13098" s="24"/>
    </row>
    <row r="13099" spans="2:2" x14ac:dyDescent="0.15">
      <c r="B13099" s="24"/>
    </row>
    <row r="13100" spans="2:2" x14ac:dyDescent="0.15">
      <c r="B13100" s="24"/>
    </row>
    <row r="13101" spans="2:2" x14ac:dyDescent="0.15">
      <c r="B13101" s="24"/>
    </row>
    <row r="13102" spans="2:2" x14ac:dyDescent="0.15">
      <c r="B13102" s="24"/>
    </row>
    <row r="13103" spans="2:2" x14ac:dyDescent="0.15">
      <c r="B13103" s="24"/>
    </row>
    <row r="13104" spans="2:2" x14ac:dyDescent="0.15">
      <c r="B13104" s="24"/>
    </row>
    <row r="13105" spans="2:2" x14ac:dyDescent="0.15">
      <c r="B13105" s="24"/>
    </row>
    <row r="13106" spans="2:2" x14ac:dyDescent="0.15">
      <c r="B13106" s="24"/>
    </row>
    <row r="13107" spans="2:2" x14ac:dyDescent="0.15">
      <c r="B13107" s="24"/>
    </row>
    <row r="13108" spans="2:2" x14ac:dyDescent="0.15">
      <c r="B13108" s="24"/>
    </row>
    <row r="13109" spans="2:2" x14ac:dyDescent="0.15">
      <c r="B13109" s="24"/>
    </row>
    <row r="13110" spans="2:2" x14ac:dyDescent="0.15">
      <c r="B13110" s="24"/>
    </row>
    <row r="13111" spans="2:2" x14ac:dyDescent="0.15">
      <c r="B13111" s="24"/>
    </row>
    <row r="13112" spans="2:2" x14ac:dyDescent="0.15">
      <c r="B13112" s="24"/>
    </row>
    <row r="13113" spans="2:2" x14ac:dyDescent="0.15">
      <c r="B13113" s="24"/>
    </row>
    <row r="13114" spans="2:2" x14ac:dyDescent="0.15">
      <c r="B13114" s="24"/>
    </row>
    <row r="13115" spans="2:2" x14ac:dyDescent="0.15">
      <c r="B13115" s="24"/>
    </row>
    <row r="13116" spans="2:2" x14ac:dyDescent="0.15">
      <c r="B13116" s="24"/>
    </row>
    <row r="13117" spans="2:2" x14ac:dyDescent="0.15">
      <c r="B13117" s="24"/>
    </row>
    <row r="13118" spans="2:2" x14ac:dyDescent="0.15">
      <c r="B13118" s="24"/>
    </row>
    <row r="13119" spans="2:2" x14ac:dyDescent="0.15">
      <c r="B13119" s="24"/>
    </row>
    <row r="13120" spans="2:2" x14ac:dyDescent="0.15">
      <c r="B13120" s="24"/>
    </row>
    <row r="13121" spans="2:2" x14ac:dyDescent="0.15">
      <c r="B13121" s="24"/>
    </row>
    <row r="13122" spans="2:2" x14ac:dyDescent="0.15">
      <c r="B13122" s="24"/>
    </row>
    <row r="13123" spans="2:2" x14ac:dyDescent="0.15">
      <c r="B13123" s="24"/>
    </row>
    <row r="13124" spans="2:2" x14ac:dyDescent="0.15">
      <c r="B13124" s="24"/>
    </row>
    <row r="13125" spans="2:2" x14ac:dyDescent="0.15">
      <c r="B13125" s="24"/>
    </row>
    <row r="13126" spans="2:2" x14ac:dyDescent="0.15">
      <c r="B13126" s="24"/>
    </row>
    <row r="13127" spans="2:2" x14ac:dyDescent="0.15">
      <c r="B13127" s="24"/>
    </row>
    <row r="13128" spans="2:2" x14ac:dyDescent="0.15">
      <c r="B13128" s="24"/>
    </row>
    <row r="13129" spans="2:2" x14ac:dyDescent="0.15">
      <c r="B13129" s="24"/>
    </row>
    <row r="13130" spans="2:2" x14ac:dyDescent="0.15">
      <c r="B13130" s="24"/>
    </row>
    <row r="13131" spans="2:2" x14ac:dyDescent="0.15">
      <c r="B13131" s="24"/>
    </row>
    <row r="13132" spans="2:2" x14ac:dyDescent="0.15">
      <c r="B13132" s="24"/>
    </row>
    <row r="13133" spans="2:2" x14ac:dyDescent="0.15">
      <c r="B13133" s="24"/>
    </row>
    <row r="13134" spans="2:2" x14ac:dyDescent="0.15">
      <c r="B13134" s="24"/>
    </row>
    <row r="13135" spans="2:2" x14ac:dyDescent="0.15">
      <c r="B13135" s="24"/>
    </row>
    <row r="13136" spans="2:2" x14ac:dyDescent="0.15">
      <c r="B13136" s="24"/>
    </row>
    <row r="13137" spans="2:2" x14ac:dyDescent="0.15">
      <c r="B13137" s="24"/>
    </row>
    <row r="13138" spans="2:2" x14ac:dyDescent="0.15">
      <c r="B13138" s="24"/>
    </row>
    <row r="13139" spans="2:2" x14ac:dyDescent="0.15">
      <c r="B13139" s="24"/>
    </row>
    <row r="13140" spans="2:2" x14ac:dyDescent="0.15">
      <c r="B13140" s="24"/>
    </row>
    <row r="13141" spans="2:2" x14ac:dyDescent="0.15">
      <c r="B13141" s="24"/>
    </row>
    <row r="13142" spans="2:2" x14ac:dyDescent="0.15">
      <c r="B13142" s="24"/>
    </row>
    <row r="13143" spans="2:2" x14ac:dyDescent="0.15">
      <c r="B13143" s="24"/>
    </row>
    <row r="13144" spans="2:2" x14ac:dyDescent="0.15">
      <c r="B13144" s="24"/>
    </row>
    <row r="13145" spans="2:2" x14ac:dyDescent="0.15">
      <c r="B13145" s="24"/>
    </row>
    <row r="13146" spans="2:2" x14ac:dyDescent="0.15">
      <c r="B13146" s="24"/>
    </row>
    <row r="13147" spans="2:2" x14ac:dyDescent="0.15">
      <c r="B13147" s="24"/>
    </row>
    <row r="13148" spans="2:2" x14ac:dyDescent="0.15">
      <c r="B13148" s="24"/>
    </row>
    <row r="13149" spans="2:2" x14ac:dyDescent="0.15">
      <c r="B13149" s="24"/>
    </row>
    <row r="13150" spans="2:2" x14ac:dyDescent="0.15">
      <c r="B13150" s="24"/>
    </row>
    <row r="13151" spans="2:2" x14ac:dyDescent="0.15">
      <c r="B13151" s="24"/>
    </row>
    <row r="13152" spans="2:2" x14ac:dyDescent="0.15">
      <c r="B13152" s="24"/>
    </row>
    <row r="13153" spans="2:2" x14ac:dyDescent="0.15">
      <c r="B13153" s="24"/>
    </row>
    <row r="13154" spans="2:2" x14ac:dyDescent="0.15">
      <c r="B13154" s="24"/>
    </row>
    <row r="13155" spans="2:2" x14ac:dyDescent="0.15">
      <c r="B13155" s="24"/>
    </row>
    <row r="13156" spans="2:2" x14ac:dyDescent="0.15">
      <c r="B13156" s="24"/>
    </row>
    <row r="13157" spans="2:2" x14ac:dyDescent="0.15">
      <c r="B13157" s="24"/>
    </row>
    <row r="13158" spans="2:2" x14ac:dyDescent="0.15">
      <c r="B13158" s="24"/>
    </row>
    <row r="13159" spans="2:2" x14ac:dyDescent="0.15">
      <c r="B13159" s="24"/>
    </row>
    <row r="13160" spans="2:2" x14ac:dyDescent="0.15">
      <c r="B13160" s="24"/>
    </row>
    <row r="13161" spans="2:2" x14ac:dyDescent="0.15">
      <c r="B13161" s="24"/>
    </row>
    <row r="13162" spans="2:2" x14ac:dyDescent="0.15">
      <c r="B13162" s="24"/>
    </row>
    <row r="13163" spans="2:2" x14ac:dyDescent="0.15">
      <c r="B13163" s="24"/>
    </row>
    <row r="13164" spans="2:2" x14ac:dyDescent="0.15">
      <c r="B13164" s="24"/>
    </row>
    <row r="13165" spans="2:2" x14ac:dyDescent="0.15">
      <c r="B13165" s="24"/>
    </row>
    <row r="13166" spans="2:2" x14ac:dyDescent="0.15">
      <c r="B13166" s="24"/>
    </row>
    <row r="13167" spans="2:2" x14ac:dyDescent="0.15">
      <c r="B13167" s="24"/>
    </row>
    <row r="13168" spans="2:2" x14ac:dyDescent="0.15">
      <c r="B13168" s="24"/>
    </row>
    <row r="13169" spans="2:2" x14ac:dyDescent="0.15">
      <c r="B13169" s="24"/>
    </row>
    <row r="13170" spans="2:2" x14ac:dyDescent="0.15">
      <c r="B13170" s="24"/>
    </row>
    <row r="13171" spans="2:2" x14ac:dyDescent="0.15">
      <c r="B13171" s="24"/>
    </row>
    <row r="13172" spans="2:2" x14ac:dyDescent="0.15">
      <c r="B13172" s="24"/>
    </row>
    <row r="13173" spans="2:2" x14ac:dyDescent="0.15">
      <c r="B13173" s="24"/>
    </row>
    <row r="13174" spans="2:2" x14ac:dyDescent="0.15">
      <c r="B13174" s="24"/>
    </row>
    <row r="13175" spans="2:2" x14ac:dyDescent="0.15">
      <c r="B13175" s="24"/>
    </row>
    <row r="13176" spans="2:2" x14ac:dyDescent="0.15">
      <c r="B13176" s="24"/>
    </row>
    <row r="13177" spans="2:2" x14ac:dyDescent="0.15">
      <c r="B13177" s="24"/>
    </row>
    <row r="13178" spans="2:2" x14ac:dyDescent="0.15">
      <c r="B13178" s="24"/>
    </row>
    <row r="13179" spans="2:2" x14ac:dyDescent="0.15">
      <c r="B13179" s="24"/>
    </row>
    <row r="13180" spans="2:2" x14ac:dyDescent="0.15">
      <c r="B13180" s="24"/>
    </row>
    <row r="13181" spans="2:2" x14ac:dyDescent="0.15">
      <c r="B13181" s="24"/>
    </row>
    <row r="13182" spans="2:2" x14ac:dyDescent="0.15">
      <c r="B13182" s="24"/>
    </row>
    <row r="13183" spans="2:2" x14ac:dyDescent="0.15">
      <c r="B13183" s="24"/>
    </row>
    <row r="13184" spans="2:2" x14ac:dyDescent="0.15">
      <c r="B13184" s="24"/>
    </row>
    <row r="13185" spans="2:2" x14ac:dyDescent="0.15">
      <c r="B13185" s="24"/>
    </row>
    <row r="13186" spans="2:2" x14ac:dyDescent="0.15">
      <c r="B13186" s="24"/>
    </row>
    <row r="13187" spans="2:2" x14ac:dyDescent="0.15">
      <c r="B13187" s="24"/>
    </row>
    <row r="13188" spans="2:2" x14ac:dyDescent="0.15">
      <c r="B13188" s="24"/>
    </row>
    <row r="13189" spans="2:2" x14ac:dyDescent="0.15">
      <c r="B13189" s="24"/>
    </row>
    <row r="13190" spans="2:2" x14ac:dyDescent="0.15">
      <c r="B13190" s="24"/>
    </row>
    <row r="13191" spans="2:2" x14ac:dyDescent="0.15">
      <c r="B13191" s="24"/>
    </row>
    <row r="13192" spans="2:2" x14ac:dyDescent="0.15">
      <c r="B13192" s="24"/>
    </row>
    <row r="13193" spans="2:2" x14ac:dyDescent="0.15">
      <c r="B13193" s="24"/>
    </row>
    <row r="13194" spans="2:2" x14ac:dyDescent="0.15">
      <c r="B13194" s="24"/>
    </row>
    <row r="13195" spans="2:2" x14ac:dyDescent="0.15">
      <c r="B13195" s="24"/>
    </row>
    <row r="13196" spans="2:2" x14ac:dyDescent="0.15">
      <c r="B13196" s="24"/>
    </row>
    <row r="13197" spans="2:2" x14ac:dyDescent="0.15">
      <c r="B13197" s="24"/>
    </row>
    <row r="13198" spans="2:2" x14ac:dyDescent="0.15">
      <c r="B13198" s="24"/>
    </row>
    <row r="13199" spans="2:2" x14ac:dyDescent="0.15">
      <c r="B13199" s="24"/>
    </row>
    <row r="13200" spans="2:2" x14ac:dyDescent="0.15">
      <c r="B13200" s="24"/>
    </row>
    <row r="13201" spans="2:2" x14ac:dyDescent="0.15">
      <c r="B13201" s="24"/>
    </row>
    <row r="13202" spans="2:2" x14ac:dyDescent="0.15">
      <c r="B13202" s="24"/>
    </row>
    <row r="13203" spans="2:2" x14ac:dyDescent="0.15">
      <c r="B13203" s="24"/>
    </row>
    <row r="13204" spans="2:2" x14ac:dyDescent="0.15">
      <c r="B13204" s="24"/>
    </row>
    <row r="13205" spans="2:2" x14ac:dyDescent="0.15">
      <c r="B13205" s="24"/>
    </row>
    <row r="13206" spans="2:2" x14ac:dyDescent="0.15">
      <c r="B13206" s="24"/>
    </row>
    <row r="13207" spans="2:2" x14ac:dyDescent="0.15">
      <c r="B13207" s="24"/>
    </row>
    <row r="13208" spans="2:2" x14ac:dyDescent="0.15">
      <c r="B13208" s="24"/>
    </row>
    <row r="13209" spans="2:2" x14ac:dyDescent="0.15">
      <c r="B13209" s="24"/>
    </row>
    <row r="13210" spans="2:2" x14ac:dyDescent="0.15">
      <c r="B13210" s="24"/>
    </row>
    <row r="13211" spans="2:2" x14ac:dyDescent="0.15">
      <c r="B13211" s="24"/>
    </row>
    <row r="13212" spans="2:2" x14ac:dyDescent="0.15">
      <c r="B13212" s="24"/>
    </row>
    <row r="13213" spans="2:2" x14ac:dyDescent="0.15">
      <c r="B13213" s="24"/>
    </row>
    <row r="13214" spans="2:2" x14ac:dyDescent="0.15">
      <c r="B13214" s="24"/>
    </row>
    <row r="13215" spans="2:2" x14ac:dyDescent="0.15">
      <c r="B13215" s="24"/>
    </row>
    <row r="13216" spans="2:2" x14ac:dyDescent="0.15">
      <c r="B13216" s="24"/>
    </row>
    <row r="13217" spans="2:2" x14ac:dyDescent="0.15">
      <c r="B13217" s="24"/>
    </row>
    <row r="13218" spans="2:2" x14ac:dyDescent="0.15">
      <c r="B13218" s="24"/>
    </row>
    <row r="13219" spans="2:2" x14ac:dyDescent="0.15">
      <c r="B13219" s="24"/>
    </row>
    <row r="13220" spans="2:2" x14ac:dyDescent="0.15">
      <c r="B13220" s="24"/>
    </row>
    <row r="13221" spans="2:2" x14ac:dyDescent="0.15">
      <c r="B13221" s="24"/>
    </row>
    <row r="13222" spans="2:2" x14ac:dyDescent="0.15">
      <c r="B13222" s="24"/>
    </row>
    <row r="13223" spans="2:2" x14ac:dyDescent="0.15">
      <c r="B13223" s="24"/>
    </row>
    <row r="13224" spans="2:2" x14ac:dyDescent="0.15">
      <c r="B13224" s="24"/>
    </row>
    <row r="13225" spans="2:2" x14ac:dyDescent="0.15">
      <c r="B13225" s="24"/>
    </row>
    <row r="13226" spans="2:2" x14ac:dyDescent="0.15">
      <c r="B13226" s="24"/>
    </row>
    <row r="13227" spans="2:2" x14ac:dyDescent="0.15">
      <c r="B13227" s="24"/>
    </row>
    <row r="13228" spans="2:2" x14ac:dyDescent="0.15">
      <c r="B13228" s="24"/>
    </row>
    <row r="13229" spans="2:2" x14ac:dyDescent="0.15">
      <c r="B13229" s="24"/>
    </row>
    <row r="13230" spans="2:2" x14ac:dyDescent="0.15">
      <c r="B13230" s="24"/>
    </row>
    <row r="13231" spans="2:2" x14ac:dyDescent="0.15">
      <c r="B13231" s="24"/>
    </row>
    <row r="13232" spans="2:2" x14ac:dyDescent="0.15">
      <c r="B13232" s="24"/>
    </row>
    <row r="13233" spans="2:2" x14ac:dyDescent="0.15">
      <c r="B13233" s="24"/>
    </row>
    <row r="13234" spans="2:2" x14ac:dyDescent="0.15">
      <c r="B13234" s="24"/>
    </row>
    <row r="13235" spans="2:2" x14ac:dyDescent="0.15">
      <c r="B13235" s="24"/>
    </row>
    <row r="13236" spans="2:2" x14ac:dyDescent="0.15">
      <c r="B13236" s="24"/>
    </row>
    <row r="13237" spans="2:2" x14ac:dyDescent="0.15">
      <c r="B13237" s="24"/>
    </row>
    <row r="13238" spans="2:2" x14ac:dyDescent="0.15">
      <c r="B13238" s="24"/>
    </row>
    <row r="13239" spans="2:2" x14ac:dyDescent="0.15">
      <c r="B13239" s="24"/>
    </row>
    <row r="13240" spans="2:2" x14ac:dyDescent="0.15">
      <c r="B13240" s="24"/>
    </row>
    <row r="13241" spans="2:2" x14ac:dyDescent="0.15">
      <c r="B13241" s="24"/>
    </row>
    <row r="13242" spans="2:2" x14ac:dyDescent="0.15">
      <c r="B13242" s="24"/>
    </row>
    <row r="13243" spans="2:2" x14ac:dyDescent="0.15">
      <c r="B13243" s="24"/>
    </row>
    <row r="13244" spans="2:2" x14ac:dyDescent="0.15">
      <c r="B13244" s="24"/>
    </row>
    <row r="13245" spans="2:2" x14ac:dyDescent="0.15">
      <c r="B13245" s="24"/>
    </row>
    <row r="13246" spans="2:2" x14ac:dyDescent="0.15">
      <c r="B13246" s="24"/>
    </row>
    <row r="13247" spans="2:2" x14ac:dyDescent="0.15">
      <c r="B13247" s="24"/>
    </row>
    <row r="13248" spans="2:2" x14ac:dyDescent="0.15">
      <c r="B13248" s="24"/>
    </row>
    <row r="13249" spans="2:2" x14ac:dyDescent="0.15">
      <c r="B13249" s="24"/>
    </row>
    <row r="13250" spans="2:2" x14ac:dyDescent="0.15">
      <c r="B13250" s="24"/>
    </row>
    <row r="13251" spans="2:2" x14ac:dyDescent="0.15">
      <c r="B13251" s="24"/>
    </row>
    <row r="13252" spans="2:2" x14ac:dyDescent="0.15">
      <c r="B13252" s="24"/>
    </row>
    <row r="13253" spans="2:2" x14ac:dyDescent="0.15">
      <c r="B13253" s="24"/>
    </row>
    <row r="13254" spans="2:2" x14ac:dyDescent="0.15">
      <c r="B13254" s="24"/>
    </row>
    <row r="13255" spans="2:2" x14ac:dyDescent="0.15">
      <c r="B13255" s="24"/>
    </row>
    <row r="13256" spans="2:2" x14ac:dyDescent="0.15">
      <c r="B13256" s="24"/>
    </row>
    <row r="13257" spans="2:2" x14ac:dyDescent="0.15">
      <c r="B13257" s="24"/>
    </row>
    <row r="13258" spans="2:2" x14ac:dyDescent="0.15">
      <c r="B13258" s="24"/>
    </row>
    <row r="13259" spans="2:2" x14ac:dyDescent="0.15">
      <c r="B13259" s="24"/>
    </row>
    <row r="13260" spans="2:2" x14ac:dyDescent="0.15">
      <c r="B13260" s="24"/>
    </row>
    <row r="13261" spans="2:2" x14ac:dyDescent="0.15">
      <c r="B13261" s="24"/>
    </row>
    <row r="13262" spans="2:2" x14ac:dyDescent="0.15">
      <c r="B13262" s="24"/>
    </row>
    <row r="13263" spans="2:2" x14ac:dyDescent="0.15">
      <c r="B13263" s="24"/>
    </row>
    <row r="13264" spans="2:2" x14ac:dyDescent="0.15">
      <c r="B13264" s="24"/>
    </row>
    <row r="13265" spans="2:2" x14ac:dyDescent="0.15">
      <c r="B13265" s="24"/>
    </row>
    <row r="13266" spans="2:2" x14ac:dyDescent="0.15">
      <c r="B13266" s="24"/>
    </row>
    <row r="13267" spans="2:2" x14ac:dyDescent="0.15">
      <c r="B13267" s="24"/>
    </row>
    <row r="13268" spans="2:2" x14ac:dyDescent="0.15">
      <c r="B13268" s="24"/>
    </row>
    <row r="13269" spans="2:2" x14ac:dyDescent="0.15">
      <c r="B13269" s="24"/>
    </row>
    <row r="13270" spans="2:2" x14ac:dyDescent="0.15">
      <c r="B13270" s="24"/>
    </row>
    <row r="13271" spans="2:2" x14ac:dyDescent="0.15">
      <c r="B13271" s="24"/>
    </row>
    <row r="13272" spans="2:2" x14ac:dyDescent="0.15">
      <c r="B13272" s="24"/>
    </row>
    <row r="13273" spans="2:2" x14ac:dyDescent="0.15">
      <c r="B13273" s="24"/>
    </row>
    <row r="13274" spans="2:2" x14ac:dyDescent="0.15">
      <c r="B13274" s="24"/>
    </row>
    <row r="13275" spans="2:2" x14ac:dyDescent="0.15">
      <c r="B13275" s="24"/>
    </row>
    <row r="13276" spans="2:2" x14ac:dyDescent="0.15">
      <c r="B13276" s="24"/>
    </row>
    <row r="13277" spans="2:2" x14ac:dyDescent="0.15">
      <c r="B13277" s="24"/>
    </row>
    <row r="13278" spans="2:2" x14ac:dyDescent="0.15">
      <c r="B13278" s="24"/>
    </row>
    <row r="13279" spans="2:2" x14ac:dyDescent="0.15">
      <c r="B13279" s="24"/>
    </row>
    <row r="13280" spans="2:2" x14ac:dyDescent="0.15">
      <c r="B13280" s="24"/>
    </row>
    <row r="13281" spans="2:2" x14ac:dyDescent="0.15">
      <c r="B13281" s="24"/>
    </row>
    <row r="13282" spans="2:2" x14ac:dyDescent="0.15">
      <c r="B13282" s="24"/>
    </row>
    <row r="13283" spans="2:2" x14ac:dyDescent="0.15">
      <c r="B13283" s="24"/>
    </row>
    <row r="13284" spans="2:2" x14ac:dyDescent="0.15">
      <c r="B13284" s="24"/>
    </row>
    <row r="13285" spans="2:2" x14ac:dyDescent="0.15">
      <c r="B13285" s="24"/>
    </row>
    <row r="13286" spans="2:2" x14ac:dyDescent="0.15">
      <c r="B13286" s="24"/>
    </row>
    <row r="13287" spans="2:2" x14ac:dyDescent="0.15">
      <c r="B13287" s="24"/>
    </row>
    <row r="13288" spans="2:2" x14ac:dyDescent="0.15">
      <c r="B13288" s="24"/>
    </row>
    <row r="13289" spans="2:2" x14ac:dyDescent="0.15">
      <c r="B13289" s="24"/>
    </row>
    <row r="13290" spans="2:2" x14ac:dyDescent="0.15">
      <c r="B13290" s="24"/>
    </row>
    <row r="13291" spans="2:2" x14ac:dyDescent="0.15">
      <c r="B13291" s="24"/>
    </row>
    <row r="13292" spans="2:2" x14ac:dyDescent="0.15">
      <c r="B13292" s="24"/>
    </row>
    <row r="13293" spans="2:2" x14ac:dyDescent="0.15">
      <c r="B13293" s="24"/>
    </row>
    <row r="13294" spans="2:2" x14ac:dyDescent="0.15">
      <c r="B13294" s="24"/>
    </row>
    <row r="13295" spans="2:2" x14ac:dyDescent="0.15">
      <c r="B13295" s="24"/>
    </row>
    <row r="13296" spans="2:2" x14ac:dyDescent="0.15">
      <c r="B13296" s="24"/>
    </row>
    <row r="13297" spans="2:2" x14ac:dyDescent="0.15">
      <c r="B13297" s="24"/>
    </row>
    <row r="13298" spans="2:2" x14ac:dyDescent="0.15">
      <c r="B13298" s="24"/>
    </row>
    <row r="13299" spans="2:2" x14ac:dyDescent="0.15">
      <c r="B13299" s="24"/>
    </row>
    <row r="13300" spans="2:2" x14ac:dyDescent="0.15">
      <c r="B13300" s="24"/>
    </row>
    <row r="13301" spans="2:2" x14ac:dyDescent="0.15">
      <c r="B13301" s="24"/>
    </row>
    <row r="13302" spans="2:2" x14ac:dyDescent="0.15">
      <c r="B13302" s="24"/>
    </row>
    <row r="13303" spans="2:2" x14ac:dyDescent="0.15">
      <c r="B13303" s="24"/>
    </row>
    <row r="13304" spans="2:2" x14ac:dyDescent="0.15">
      <c r="B13304" s="24"/>
    </row>
    <row r="13305" spans="2:2" x14ac:dyDescent="0.15">
      <c r="B13305" s="24"/>
    </row>
    <row r="13306" spans="2:2" x14ac:dyDescent="0.15">
      <c r="B13306" s="24"/>
    </row>
    <row r="13307" spans="2:2" x14ac:dyDescent="0.15">
      <c r="B13307" s="24"/>
    </row>
    <row r="13308" spans="2:2" x14ac:dyDescent="0.15">
      <c r="B13308" s="24"/>
    </row>
    <row r="13309" spans="2:2" x14ac:dyDescent="0.15">
      <c r="B13309" s="24"/>
    </row>
    <row r="13310" spans="2:2" x14ac:dyDescent="0.15">
      <c r="B13310" s="24"/>
    </row>
    <row r="13311" spans="2:2" x14ac:dyDescent="0.15">
      <c r="B13311" s="24"/>
    </row>
    <row r="13312" spans="2:2" x14ac:dyDescent="0.15">
      <c r="B13312" s="24"/>
    </row>
    <row r="13313" spans="2:2" x14ac:dyDescent="0.15">
      <c r="B13313" s="24"/>
    </row>
    <row r="13314" spans="2:2" x14ac:dyDescent="0.15">
      <c r="B13314" s="24"/>
    </row>
    <row r="13315" spans="2:2" x14ac:dyDescent="0.15">
      <c r="B13315" s="24"/>
    </row>
    <row r="13316" spans="2:2" x14ac:dyDescent="0.15">
      <c r="B13316" s="24"/>
    </row>
    <row r="13317" spans="2:2" x14ac:dyDescent="0.15">
      <c r="B13317" s="24"/>
    </row>
    <row r="13318" spans="2:2" x14ac:dyDescent="0.15">
      <c r="B13318" s="24"/>
    </row>
    <row r="13319" spans="2:2" x14ac:dyDescent="0.15">
      <c r="B13319" s="24"/>
    </row>
    <row r="13320" spans="2:2" x14ac:dyDescent="0.15">
      <c r="B13320" s="24"/>
    </row>
    <row r="13321" spans="2:2" x14ac:dyDescent="0.15">
      <c r="B13321" s="24"/>
    </row>
    <row r="13322" spans="2:2" x14ac:dyDescent="0.15">
      <c r="B13322" s="24"/>
    </row>
    <row r="13323" spans="2:2" x14ac:dyDescent="0.15">
      <c r="B13323" s="24"/>
    </row>
    <row r="13324" spans="2:2" x14ac:dyDescent="0.15">
      <c r="B13324" s="24"/>
    </row>
    <row r="13325" spans="2:2" x14ac:dyDescent="0.15">
      <c r="B13325" s="24"/>
    </row>
    <row r="13326" spans="2:2" x14ac:dyDescent="0.15">
      <c r="B13326" s="24"/>
    </row>
    <row r="13327" spans="2:2" x14ac:dyDescent="0.15">
      <c r="B13327" s="24"/>
    </row>
    <row r="13328" spans="2:2" x14ac:dyDescent="0.15">
      <c r="B13328" s="24"/>
    </row>
    <row r="13329" spans="2:2" x14ac:dyDescent="0.15">
      <c r="B13329" s="24"/>
    </row>
    <row r="13330" spans="2:2" x14ac:dyDescent="0.15">
      <c r="B13330" s="24"/>
    </row>
    <row r="13331" spans="2:2" x14ac:dyDescent="0.15">
      <c r="B13331" s="24"/>
    </row>
    <row r="13332" spans="2:2" x14ac:dyDescent="0.15">
      <c r="B13332" s="24"/>
    </row>
    <row r="13333" spans="2:2" x14ac:dyDescent="0.15">
      <c r="B13333" s="24"/>
    </row>
    <row r="13334" spans="2:2" x14ac:dyDescent="0.15">
      <c r="B13334" s="24"/>
    </row>
    <row r="13335" spans="2:2" x14ac:dyDescent="0.15">
      <c r="B13335" s="24"/>
    </row>
    <row r="13336" spans="2:2" x14ac:dyDescent="0.15">
      <c r="B13336" s="24"/>
    </row>
    <row r="13337" spans="2:2" x14ac:dyDescent="0.15">
      <c r="B13337" s="24"/>
    </row>
    <row r="13338" spans="2:2" x14ac:dyDescent="0.15">
      <c r="B13338" s="24"/>
    </row>
    <row r="13339" spans="2:2" x14ac:dyDescent="0.15">
      <c r="B13339" s="24"/>
    </row>
    <row r="13340" spans="2:2" x14ac:dyDescent="0.15">
      <c r="B13340" s="24"/>
    </row>
    <row r="13341" spans="2:2" x14ac:dyDescent="0.15">
      <c r="B13341" s="24"/>
    </row>
    <row r="13342" spans="2:2" x14ac:dyDescent="0.15">
      <c r="B13342" s="24"/>
    </row>
    <row r="13343" spans="2:2" x14ac:dyDescent="0.15">
      <c r="B13343" s="24"/>
    </row>
    <row r="13344" spans="2:2" x14ac:dyDescent="0.15">
      <c r="B13344" s="24"/>
    </row>
    <row r="13345" spans="2:2" x14ac:dyDescent="0.15">
      <c r="B13345" s="24"/>
    </row>
    <row r="13346" spans="2:2" x14ac:dyDescent="0.15">
      <c r="B13346" s="24"/>
    </row>
    <row r="13347" spans="2:2" x14ac:dyDescent="0.15">
      <c r="B13347" s="24"/>
    </row>
    <row r="13348" spans="2:2" x14ac:dyDescent="0.15">
      <c r="B13348" s="24"/>
    </row>
    <row r="13349" spans="2:2" x14ac:dyDescent="0.15">
      <c r="B13349" s="24"/>
    </row>
    <row r="13350" spans="2:2" x14ac:dyDescent="0.15">
      <c r="B13350" s="24"/>
    </row>
    <row r="13351" spans="2:2" x14ac:dyDescent="0.15">
      <c r="B13351" s="24"/>
    </row>
    <row r="13352" spans="2:2" x14ac:dyDescent="0.15">
      <c r="B13352" s="24"/>
    </row>
    <row r="13353" spans="2:2" x14ac:dyDescent="0.15">
      <c r="B13353" s="24"/>
    </row>
    <row r="13354" spans="2:2" x14ac:dyDescent="0.15">
      <c r="B13354" s="24"/>
    </row>
    <row r="13355" spans="2:2" x14ac:dyDescent="0.15">
      <c r="B13355" s="24"/>
    </row>
    <row r="13356" spans="2:2" x14ac:dyDescent="0.15">
      <c r="B13356" s="24"/>
    </row>
    <row r="13357" spans="2:2" x14ac:dyDescent="0.15">
      <c r="B13357" s="24"/>
    </row>
    <row r="13358" spans="2:2" x14ac:dyDescent="0.15">
      <c r="B13358" s="24"/>
    </row>
    <row r="13359" spans="2:2" x14ac:dyDescent="0.15">
      <c r="B13359" s="24"/>
    </row>
    <row r="13360" spans="2:2" x14ac:dyDescent="0.15">
      <c r="B13360" s="24"/>
    </row>
    <row r="13361" spans="2:2" x14ac:dyDescent="0.15">
      <c r="B13361" s="24"/>
    </row>
    <row r="13362" spans="2:2" x14ac:dyDescent="0.15">
      <c r="B13362" s="24"/>
    </row>
    <row r="13363" spans="2:2" x14ac:dyDescent="0.15">
      <c r="B13363" s="24"/>
    </row>
    <row r="13364" spans="2:2" x14ac:dyDescent="0.15">
      <c r="B13364" s="24"/>
    </row>
    <row r="13365" spans="2:2" x14ac:dyDescent="0.15">
      <c r="B13365" s="24"/>
    </row>
    <row r="13366" spans="2:2" x14ac:dyDescent="0.15">
      <c r="B13366" s="24"/>
    </row>
    <row r="13367" spans="2:2" x14ac:dyDescent="0.15">
      <c r="B13367" s="24"/>
    </row>
    <row r="13368" spans="2:2" x14ac:dyDescent="0.15">
      <c r="B13368" s="24"/>
    </row>
    <row r="13369" spans="2:2" x14ac:dyDescent="0.15">
      <c r="B13369" s="24"/>
    </row>
    <row r="13370" spans="2:2" x14ac:dyDescent="0.15">
      <c r="B13370" s="24"/>
    </row>
    <row r="13371" spans="2:2" x14ac:dyDescent="0.15">
      <c r="B13371" s="24"/>
    </row>
    <row r="13372" spans="2:2" x14ac:dyDescent="0.15">
      <c r="B13372" s="24"/>
    </row>
    <row r="13373" spans="2:2" x14ac:dyDescent="0.15">
      <c r="B13373" s="24"/>
    </row>
    <row r="13374" spans="2:2" x14ac:dyDescent="0.15">
      <c r="B13374" s="24"/>
    </row>
    <row r="13375" spans="2:2" x14ac:dyDescent="0.15">
      <c r="B13375" s="24"/>
    </row>
    <row r="13376" spans="2:2" x14ac:dyDescent="0.15">
      <c r="B13376" s="24"/>
    </row>
    <row r="13377" spans="2:2" x14ac:dyDescent="0.15">
      <c r="B13377" s="24"/>
    </row>
    <row r="13378" spans="2:2" x14ac:dyDescent="0.15">
      <c r="B13378" s="24"/>
    </row>
    <row r="13379" spans="2:2" x14ac:dyDescent="0.15">
      <c r="B13379" s="24"/>
    </row>
    <row r="13380" spans="2:2" x14ac:dyDescent="0.15">
      <c r="B13380" s="24"/>
    </row>
    <row r="13381" spans="2:2" x14ac:dyDescent="0.15">
      <c r="B13381" s="24"/>
    </row>
    <row r="13382" spans="2:2" x14ac:dyDescent="0.15">
      <c r="B13382" s="24"/>
    </row>
    <row r="13383" spans="2:2" x14ac:dyDescent="0.15">
      <c r="B13383" s="24"/>
    </row>
    <row r="13384" spans="2:2" x14ac:dyDescent="0.15">
      <c r="B13384" s="24"/>
    </row>
    <row r="13385" spans="2:2" x14ac:dyDescent="0.15">
      <c r="B13385" s="24"/>
    </row>
    <row r="13386" spans="2:2" x14ac:dyDescent="0.15">
      <c r="B13386" s="24"/>
    </row>
    <row r="13387" spans="2:2" x14ac:dyDescent="0.15">
      <c r="B13387" s="24"/>
    </row>
    <row r="13388" spans="2:2" x14ac:dyDescent="0.15">
      <c r="B13388" s="24"/>
    </row>
    <row r="13389" spans="2:2" x14ac:dyDescent="0.15">
      <c r="B13389" s="24"/>
    </row>
    <row r="13390" spans="2:2" x14ac:dyDescent="0.15">
      <c r="B13390" s="24"/>
    </row>
    <row r="13391" spans="2:2" x14ac:dyDescent="0.15">
      <c r="B13391" s="24"/>
    </row>
    <row r="13392" spans="2:2" x14ac:dyDescent="0.15">
      <c r="B13392" s="24"/>
    </row>
    <row r="13393" spans="2:2" x14ac:dyDescent="0.15">
      <c r="B13393" s="24"/>
    </row>
    <row r="13394" spans="2:2" x14ac:dyDescent="0.15">
      <c r="B13394" s="24"/>
    </row>
    <row r="13395" spans="2:2" x14ac:dyDescent="0.15">
      <c r="B13395" s="24"/>
    </row>
    <row r="13396" spans="2:2" x14ac:dyDescent="0.15">
      <c r="B13396" s="24"/>
    </row>
    <row r="13397" spans="2:2" x14ac:dyDescent="0.15">
      <c r="B13397" s="24"/>
    </row>
    <row r="13398" spans="2:2" x14ac:dyDescent="0.15">
      <c r="B13398" s="24"/>
    </row>
    <row r="13399" spans="2:2" x14ac:dyDescent="0.15">
      <c r="B13399" s="24"/>
    </row>
    <row r="13400" spans="2:2" x14ac:dyDescent="0.15">
      <c r="B13400" s="24"/>
    </row>
    <row r="13401" spans="2:2" x14ac:dyDescent="0.15">
      <c r="B13401" s="24"/>
    </row>
    <row r="13402" spans="2:2" x14ac:dyDescent="0.15">
      <c r="B13402" s="24"/>
    </row>
    <row r="13403" spans="2:2" x14ac:dyDescent="0.15">
      <c r="B13403" s="24"/>
    </row>
    <row r="13404" spans="2:2" x14ac:dyDescent="0.15">
      <c r="B13404" s="24"/>
    </row>
    <row r="13405" spans="2:2" x14ac:dyDescent="0.15">
      <c r="B13405" s="24"/>
    </row>
    <row r="13406" spans="2:2" x14ac:dyDescent="0.15">
      <c r="B13406" s="24"/>
    </row>
    <row r="13407" spans="2:2" x14ac:dyDescent="0.15">
      <c r="B13407" s="24"/>
    </row>
    <row r="13408" spans="2:2" x14ac:dyDescent="0.15">
      <c r="B13408" s="24"/>
    </row>
    <row r="13409" spans="2:2" x14ac:dyDescent="0.15">
      <c r="B13409" s="24"/>
    </row>
    <row r="13410" spans="2:2" x14ac:dyDescent="0.15">
      <c r="B13410" s="24"/>
    </row>
    <row r="13411" spans="2:2" x14ac:dyDescent="0.15">
      <c r="B13411" s="24"/>
    </row>
    <row r="13412" spans="2:2" x14ac:dyDescent="0.15">
      <c r="B13412" s="24"/>
    </row>
    <row r="13413" spans="2:2" x14ac:dyDescent="0.15">
      <c r="B13413" s="24"/>
    </row>
    <row r="13414" spans="2:2" x14ac:dyDescent="0.15">
      <c r="B13414" s="24"/>
    </row>
    <row r="13415" spans="2:2" x14ac:dyDescent="0.15">
      <c r="B13415" s="24"/>
    </row>
    <row r="13416" spans="2:2" x14ac:dyDescent="0.15">
      <c r="B13416" s="24"/>
    </row>
    <row r="13417" spans="2:2" x14ac:dyDescent="0.15">
      <c r="B13417" s="24"/>
    </row>
    <row r="13418" spans="2:2" x14ac:dyDescent="0.15">
      <c r="B13418" s="24"/>
    </row>
    <row r="13419" spans="2:2" x14ac:dyDescent="0.15">
      <c r="B13419" s="24"/>
    </row>
    <row r="13420" spans="2:2" x14ac:dyDescent="0.15">
      <c r="B13420" s="24"/>
    </row>
    <row r="13421" spans="2:2" x14ac:dyDescent="0.15">
      <c r="B13421" s="24"/>
    </row>
    <row r="13422" spans="2:2" x14ac:dyDescent="0.15">
      <c r="B13422" s="24"/>
    </row>
    <row r="13423" spans="2:2" x14ac:dyDescent="0.15">
      <c r="B13423" s="24"/>
    </row>
    <row r="13424" spans="2:2" x14ac:dyDescent="0.15">
      <c r="B13424" s="24"/>
    </row>
    <row r="13425" spans="2:2" x14ac:dyDescent="0.15">
      <c r="B13425" s="24"/>
    </row>
    <row r="13426" spans="2:2" x14ac:dyDescent="0.15">
      <c r="B13426" s="24"/>
    </row>
    <row r="13427" spans="2:2" x14ac:dyDescent="0.15">
      <c r="B13427" s="24"/>
    </row>
    <row r="13428" spans="2:2" x14ac:dyDescent="0.15">
      <c r="B13428" s="24"/>
    </row>
    <row r="13429" spans="2:2" x14ac:dyDescent="0.15">
      <c r="B13429" s="24"/>
    </row>
    <row r="13430" spans="2:2" x14ac:dyDescent="0.15">
      <c r="B13430" s="24"/>
    </row>
    <row r="13431" spans="2:2" x14ac:dyDescent="0.15">
      <c r="B13431" s="24"/>
    </row>
    <row r="13432" spans="2:2" x14ac:dyDescent="0.15">
      <c r="B13432" s="24"/>
    </row>
    <row r="13433" spans="2:2" x14ac:dyDescent="0.15">
      <c r="B13433" s="24"/>
    </row>
    <row r="13434" spans="2:2" x14ac:dyDescent="0.15">
      <c r="B13434" s="24"/>
    </row>
    <row r="13435" spans="2:2" x14ac:dyDescent="0.15">
      <c r="B13435" s="24"/>
    </row>
    <row r="13436" spans="2:2" x14ac:dyDescent="0.15">
      <c r="B13436" s="24"/>
    </row>
    <row r="13437" spans="2:2" x14ac:dyDescent="0.15">
      <c r="B13437" s="24"/>
    </row>
    <row r="13438" spans="2:2" x14ac:dyDescent="0.15">
      <c r="B13438" s="24"/>
    </row>
    <row r="13439" spans="2:2" x14ac:dyDescent="0.15">
      <c r="B13439" s="24"/>
    </row>
    <row r="13440" spans="2:2" x14ac:dyDescent="0.15">
      <c r="B13440" s="24"/>
    </row>
    <row r="13441" spans="2:2" x14ac:dyDescent="0.15">
      <c r="B13441" s="24"/>
    </row>
    <row r="13442" spans="2:2" x14ac:dyDescent="0.15">
      <c r="B13442" s="24"/>
    </row>
    <row r="13443" spans="2:2" x14ac:dyDescent="0.15">
      <c r="B13443" s="24"/>
    </row>
    <row r="13444" spans="2:2" x14ac:dyDescent="0.15">
      <c r="B13444" s="24"/>
    </row>
    <row r="13445" spans="2:2" x14ac:dyDescent="0.15">
      <c r="B13445" s="24"/>
    </row>
    <row r="13446" spans="2:2" x14ac:dyDescent="0.15">
      <c r="B13446" s="24"/>
    </row>
    <row r="13447" spans="2:2" x14ac:dyDescent="0.15">
      <c r="B13447" s="24"/>
    </row>
    <row r="13448" spans="2:2" x14ac:dyDescent="0.15">
      <c r="B13448" s="24"/>
    </row>
    <row r="13449" spans="2:2" x14ac:dyDescent="0.15">
      <c r="B13449" s="24"/>
    </row>
    <row r="13450" spans="2:2" x14ac:dyDescent="0.15">
      <c r="B13450" s="24"/>
    </row>
    <row r="13451" spans="2:2" x14ac:dyDescent="0.15">
      <c r="B13451" s="24"/>
    </row>
    <row r="13452" spans="2:2" x14ac:dyDescent="0.15">
      <c r="B13452" s="24"/>
    </row>
    <row r="13453" spans="2:2" x14ac:dyDescent="0.15">
      <c r="B13453" s="24"/>
    </row>
    <row r="13454" spans="2:2" x14ac:dyDescent="0.15">
      <c r="B13454" s="24"/>
    </row>
    <row r="13455" spans="2:2" x14ac:dyDescent="0.15">
      <c r="B13455" s="24"/>
    </row>
    <row r="13456" spans="2:2" x14ac:dyDescent="0.15">
      <c r="B13456" s="24"/>
    </row>
    <row r="13457" spans="2:2" x14ac:dyDescent="0.15">
      <c r="B13457" s="24"/>
    </row>
    <row r="13458" spans="2:2" x14ac:dyDescent="0.15">
      <c r="B13458" s="24"/>
    </row>
    <row r="13459" spans="2:2" x14ac:dyDescent="0.15">
      <c r="B13459" s="24"/>
    </row>
    <row r="13460" spans="2:2" x14ac:dyDescent="0.15">
      <c r="B13460" s="24"/>
    </row>
    <row r="13461" spans="2:2" x14ac:dyDescent="0.15">
      <c r="B13461" s="24"/>
    </row>
    <row r="13462" spans="2:2" x14ac:dyDescent="0.15">
      <c r="B13462" s="24"/>
    </row>
    <row r="13463" spans="2:2" x14ac:dyDescent="0.15">
      <c r="B13463" s="24"/>
    </row>
    <row r="13464" spans="2:2" x14ac:dyDescent="0.15">
      <c r="B13464" s="24"/>
    </row>
    <row r="13465" spans="2:2" x14ac:dyDescent="0.15">
      <c r="B13465" s="24"/>
    </row>
    <row r="13466" spans="2:2" x14ac:dyDescent="0.15">
      <c r="B13466" s="24"/>
    </row>
    <row r="13467" spans="2:2" x14ac:dyDescent="0.15">
      <c r="B13467" s="24"/>
    </row>
    <row r="13468" spans="2:2" x14ac:dyDescent="0.15">
      <c r="B13468" s="24"/>
    </row>
    <row r="13469" spans="2:2" x14ac:dyDescent="0.15">
      <c r="B13469" s="24"/>
    </row>
    <row r="13470" spans="2:2" x14ac:dyDescent="0.15">
      <c r="B13470" s="24"/>
    </row>
    <row r="13471" spans="2:2" x14ac:dyDescent="0.15">
      <c r="B13471" s="24"/>
    </row>
    <row r="13472" spans="2:2" x14ac:dyDescent="0.15">
      <c r="B13472" s="24"/>
    </row>
    <row r="13473" spans="2:2" x14ac:dyDescent="0.15">
      <c r="B13473" s="24"/>
    </row>
    <row r="13474" spans="2:2" x14ac:dyDescent="0.15">
      <c r="B13474" s="24"/>
    </row>
    <row r="13475" spans="2:2" x14ac:dyDescent="0.15">
      <c r="B13475" s="24"/>
    </row>
    <row r="13476" spans="2:2" x14ac:dyDescent="0.15">
      <c r="B13476" s="24"/>
    </row>
    <row r="13477" spans="2:2" x14ac:dyDescent="0.15">
      <c r="B13477" s="24"/>
    </row>
    <row r="13478" spans="2:2" x14ac:dyDescent="0.15">
      <c r="B13478" s="24"/>
    </row>
    <row r="13479" spans="2:2" x14ac:dyDescent="0.15">
      <c r="B13479" s="24"/>
    </row>
    <row r="13480" spans="2:2" x14ac:dyDescent="0.15">
      <c r="B13480" s="24"/>
    </row>
    <row r="13481" spans="2:2" x14ac:dyDescent="0.15">
      <c r="B13481" s="24"/>
    </row>
    <row r="13482" spans="2:2" x14ac:dyDescent="0.15">
      <c r="B13482" s="24"/>
    </row>
    <row r="13483" spans="2:2" x14ac:dyDescent="0.15">
      <c r="B13483" s="24"/>
    </row>
    <row r="13484" spans="2:2" x14ac:dyDescent="0.15">
      <c r="B13484" s="24"/>
    </row>
    <row r="13485" spans="2:2" x14ac:dyDescent="0.15">
      <c r="B13485" s="24"/>
    </row>
    <row r="13486" spans="2:2" x14ac:dyDescent="0.15">
      <c r="B13486" s="24"/>
    </row>
    <row r="13487" spans="2:2" x14ac:dyDescent="0.15">
      <c r="B13487" s="24"/>
    </row>
    <row r="13488" spans="2:2" x14ac:dyDescent="0.15">
      <c r="B13488" s="24"/>
    </row>
    <row r="13489" spans="2:2" x14ac:dyDescent="0.15">
      <c r="B13489" s="24"/>
    </row>
    <row r="13490" spans="2:2" x14ac:dyDescent="0.15">
      <c r="B13490" s="24"/>
    </row>
    <row r="13491" spans="2:2" x14ac:dyDescent="0.15">
      <c r="B13491" s="24"/>
    </row>
    <row r="13492" spans="2:2" x14ac:dyDescent="0.15">
      <c r="B13492" s="24"/>
    </row>
    <row r="13493" spans="2:2" x14ac:dyDescent="0.15">
      <c r="B13493" s="24"/>
    </row>
    <row r="13494" spans="2:2" x14ac:dyDescent="0.15">
      <c r="B13494" s="24"/>
    </row>
    <row r="13495" spans="2:2" x14ac:dyDescent="0.15">
      <c r="B13495" s="24"/>
    </row>
    <row r="13496" spans="2:2" x14ac:dyDescent="0.15">
      <c r="B13496" s="24"/>
    </row>
    <row r="13497" spans="2:2" x14ac:dyDescent="0.15">
      <c r="B13497" s="24"/>
    </row>
    <row r="13498" spans="2:2" x14ac:dyDescent="0.15">
      <c r="B13498" s="24"/>
    </row>
    <row r="13499" spans="2:2" x14ac:dyDescent="0.15">
      <c r="B13499" s="24"/>
    </row>
    <row r="13500" spans="2:2" x14ac:dyDescent="0.15">
      <c r="B13500" s="24"/>
    </row>
    <row r="13501" spans="2:2" x14ac:dyDescent="0.15">
      <c r="B13501" s="24"/>
    </row>
    <row r="13502" spans="2:2" x14ac:dyDescent="0.15">
      <c r="B13502" s="24"/>
    </row>
    <row r="13503" spans="2:2" x14ac:dyDescent="0.15">
      <c r="B13503" s="24"/>
    </row>
    <row r="13504" spans="2:2" x14ac:dyDescent="0.15">
      <c r="B13504" s="24"/>
    </row>
    <row r="13505" spans="2:2" x14ac:dyDescent="0.15">
      <c r="B13505" s="24"/>
    </row>
    <row r="13506" spans="2:2" x14ac:dyDescent="0.15">
      <c r="B13506" s="24"/>
    </row>
    <row r="13507" spans="2:2" x14ac:dyDescent="0.15">
      <c r="B13507" s="24"/>
    </row>
    <row r="13508" spans="2:2" x14ac:dyDescent="0.15">
      <c r="B13508" s="24"/>
    </row>
    <row r="13509" spans="2:2" x14ac:dyDescent="0.15">
      <c r="B13509" s="24"/>
    </row>
    <row r="13510" spans="2:2" x14ac:dyDescent="0.15">
      <c r="B13510" s="24"/>
    </row>
    <row r="13511" spans="2:2" x14ac:dyDescent="0.15">
      <c r="B13511" s="24"/>
    </row>
    <row r="13512" spans="2:2" x14ac:dyDescent="0.15">
      <c r="B13512" s="24"/>
    </row>
    <row r="13513" spans="2:2" x14ac:dyDescent="0.15">
      <c r="B13513" s="24"/>
    </row>
    <row r="13514" spans="2:2" x14ac:dyDescent="0.15">
      <c r="B13514" s="24"/>
    </row>
    <row r="13515" spans="2:2" x14ac:dyDescent="0.15">
      <c r="B13515" s="24"/>
    </row>
    <row r="13516" spans="2:2" x14ac:dyDescent="0.15">
      <c r="B13516" s="24"/>
    </row>
    <row r="13517" spans="2:2" x14ac:dyDescent="0.15">
      <c r="B13517" s="24"/>
    </row>
    <row r="13518" spans="2:2" x14ac:dyDescent="0.15">
      <c r="B13518" s="24"/>
    </row>
    <row r="13519" spans="2:2" x14ac:dyDescent="0.15">
      <c r="B13519" s="24"/>
    </row>
    <row r="13520" spans="2:2" x14ac:dyDescent="0.15">
      <c r="B13520" s="24"/>
    </row>
    <row r="13521" spans="2:2" x14ac:dyDescent="0.15">
      <c r="B13521" s="24"/>
    </row>
    <row r="13522" spans="2:2" x14ac:dyDescent="0.15">
      <c r="B13522" s="24"/>
    </row>
    <row r="13523" spans="2:2" x14ac:dyDescent="0.15">
      <c r="B13523" s="24"/>
    </row>
    <row r="13524" spans="2:2" x14ac:dyDescent="0.15">
      <c r="B13524" s="24"/>
    </row>
    <row r="13525" spans="2:2" x14ac:dyDescent="0.15">
      <c r="B13525" s="24"/>
    </row>
    <row r="13526" spans="2:2" x14ac:dyDescent="0.15">
      <c r="B13526" s="24"/>
    </row>
    <row r="13527" spans="2:2" x14ac:dyDescent="0.15">
      <c r="B13527" s="24"/>
    </row>
    <row r="13528" spans="2:2" x14ac:dyDescent="0.15">
      <c r="B13528" s="24"/>
    </row>
    <row r="13529" spans="2:2" x14ac:dyDescent="0.15">
      <c r="B13529" s="24"/>
    </row>
    <row r="13530" spans="2:2" x14ac:dyDescent="0.15">
      <c r="B13530" s="24"/>
    </row>
    <row r="13531" spans="2:2" x14ac:dyDescent="0.15">
      <c r="B13531" s="24"/>
    </row>
    <row r="13532" spans="2:2" x14ac:dyDescent="0.15">
      <c r="B13532" s="24"/>
    </row>
    <row r="13533" spans="2:2" x14ac:dyDescent="0.15">
      <c r="B13533" s="24"/>
    </row>
    <row r="13534" spans="2:2" x14ac:dyDescent="0.15">
      <c r="B13534" s="24"/>
    </row>
    <row r="13535" spans="2:2" x14ac:dyDescent="0.15">
      <c r="B13535" s="24"/>
    </row>
    <row r="13536" spans="2:2" x14ac:dyDescent="0.15">
      <c r="B13536" s="24"/>
    </row>
    <row r="13537" spans="2:2" x14ac:dyDescent="0.15">
      <c r="B13537" s="24"/>
    </row>
    <row r="13538" spans="2:2" x14ac:dyDescent="0.15">
      <c r="B13538" s="24"/>
    </row>
    <row r="13539" spans="2:2" x14ac:dyDescent="0.15">
      <c r="B13539" s="24"/>
    </row>
    <row r="13540" spans="2:2" x14ac:dyDescent="0.15">
      <c r="B13540" s="24"/>
    </row>
    <row r="13541" spans="2:2" x14ac:dyDescent="0.15">
      <c r="B13541" s="24"/>
    </row>
    <row r="13542" spans="2:2" x14ac:dyDescent="0.15">
      <c r="B13542" s="24"/>
    </row>
    <row r="13543" spans="2:2" x14ac:dyDescent="0.15">
      <c r="B13543" s="24"/>
    </row>
    <row r="13544" spans="2:2" x14ac:dyDescent="0.15">
      <c r="B13544" s="24"/>
    </row>
    <row r="13545" spans="2:2" x14ac:dyDescent="0.15">
      <c r="B13545" s="24"/>
    </row>
    <row r="13546" spans="2:2" x14ac:dyDescent="0.15">
      <c r="B13546" s="24"/>
    </row>
    <row r="13547" spans="2:2" x14ac:dyDescent="0.15">
      <c r="B13547" s="24"/>
    </row>
    <row r="13548" spans="2:2" x14ac:dyDescent="0.15">
      <c r="B13548" s="24"/>
    </row>
    <row r="13549" spans="2:2" x14ac:dyDescent="0.15">
      <c r="B13549" s="24"/>
    </row>
    <row r="13550" spans="2:2" x14ac:dyDescent="0.15">
      <c r="B13550" s="24"/>
    </row>
    <row r="13551" spans="2:2" x14ac:dyDescent="0.15">
      <c r="B13551" s="24"/>
    </row>
    <row r="13552" spans="2:2" x14ac:dyDescent="0.15">
      <c r="B13552" s="24"/>
    </row>
    <row r="13553" spans="2:2" x14ac:dyDescent="0.15">
      <c r="B13553" s="24"/>
    </row>
    <row r="13554" spans="2:2" x14ac:dyDescent="0.15">
      <c r="B13554" s="24"/>
    </row>
    <row r="13555" spans="2:2" x14ac:dyDescent="0.15">
      <c r="B13555" s="24"/>
    </row>
    <row r="13556" spans="2:2" x14ac:dyDescent="0.15">
      <c r="B13556" s="24"/>
    </row>
    <row r="13557" spans="2:2" x14ac:dyDescent="0.15">
      <c r="B13557" s="24"/>
    </row>
    <row r="13558" spans="2:2" x14ac:dyDescent="0.15">
      <c r="B13558" s="24"/>
    </row>
    <row r="13559" spans="2:2" x14ac:dyDescent="0.15">
      <c r="B13559" s="24"/>
    </row>
    <row r="13560" spans="2:2" x14ac:dyDescent="0.15">
      <c r="B13560" s="24"/>
    </row>
    <row r="13561" spans="2:2" x14ac:dyDescent="0.15">
      <c r="B13561" s="24"/>
    </row>
    <row r="13562" spans="2:2" x14ac:dyDescent="0.15">
      <c r="B13562" s="24"/>
    </row>
    <row r="13563" spans="2:2" x14ac:dyDescent="0.15">
      <c r="B13563" s="24"/>
    </row>
    <row r="13564" spans="2:2" x14ac:dyDescent="0.15">
      <c r="B13564" s="24"/>
    </row>
    <row r="13565" spans="2:2" x14ac:dyDescent="0.15">
      <c r="B13565" s="24"/>
    </row>
    <row r="13566" spans="2:2" x14ac:dyDescent="0.15">
      <c r="B13566" s="24"/>
    </row>
    <row r="13567" spans="2:2" x14ac:dyDescent="0.15">
      <c r="B13567" s="24"/>
    </row>
    <row r="13568" spans="2:2" x14ac:dyDescent="0.15">
      <c r="B13568" s="24"/>
    </row>
    <row r="13569" spans="2:2" x14ac:dyDescent="0.15">
      <c r="B13569" s="24"/>
    </row>
    <row r="13570" spans="2:2" x14ac:dyDescent="0.15">
      <c r="B13570" s="24"/>
    </row>
    <row r="13571" spans="2:2" x14ac:dyDescent="0.15">
      <c r="B13571" s="24"/>
    </row>
    <row r="13572" spans="2:2" x14ac:dyDescent="0.15">
      <c r="B13572" s="24"/>
    </row>
    <row r="13573" spans="2:2" x14ac:dyDescent="0.15">
      <c r="B13573" s="24"/>
    </row>
    <row r="13574" spans="2:2" x14ac:dyDescent="0.15">
      <c r="B13574" s="24"/>
    </row>
    <row r="13575" spans="2:2" x14ac:dyDescent="0.15">
      <c r="B13575" s="24"/>
    </row>
    <row r="13576" spans="2:2" x14ac:dyDescent="0.15">
      <c r="B13576" s="24"/>
    </row>
    <row r="13577" spans="2:2" x14ac:dyDescent="0.15">
      <c r="B13577" s="24"/>
    </row>
    <row r="13578" spans="2:2" x14ac:dyDescent="0.15">
      <c r="B13578" s="24"/>
    </row>
    <row r="13579" spans="2:2" x14ac:dyDescent="0.15">
      <c r="B13579" s="24"/>
    </row>
    <row r="13580" spans="2:2" x14ac:dyDescent="0.15">
      <c r="B13580" s="24"/>
    </row>
    <row r="13581" spans="2:2" x14ac:dyDescent="0.15">
      <c r="B13581" s="24"/>
    </row>
    <row r="13582" spans="2:2" x14ac:dyDescent="0.15">
      <c r="B13582" s="24"/>
    </row>
    <row r="13583" spans="2:2" x14ac:dyDescent="0.15">
      <c r="B13583" s="24"/>
    </row>
    <row r="13584" spans="2:2" x14ac:dyDescent="0.15">
      <c r="B13584" s="24"/>
    </row>
    <row r="13585" spans="2:2" x14ac:dyDescent="0.15">
      <c r="B13585" s="24"/>
    </row>
    <row r="13586" spans="2:2" x14ac:dyDescent="0.15">
      <c r="B13586" s="24"/>
    </row>
    <row r="13587" spans="2:2" x14ac:dyDescent="0.15">
      <c r="B13587" s="24"/>
    </row>
    <row r="13588" spans="2:2" x14ac:dyDescent="0.15">
      <c r="B13588" s="24"/>
    </row>
    <row r="13589" spans="2:2" x14ac:dyDescent="0.15">
      <c r="B13589" s="24"/>
    </row>
    <row r="13590" spans="2:2" x14ac:dyDescent="0.15">
      <c r="B13590" s="24"/>
    </row>
    <row r="13591" spans="2:2" x14ac:dyDescent="0.15">
      <c r="B13591" s="24"/>
    </row>
    <row r="13592" spans="2:2" x14ac:dyDescent="0.15">
      <c r="B13592" s="24"/>
    </row>
    <row r="13593" spans="2:2" x14ac:dyDescent="0.15">
      <c r="B13593" s="24"/>
    </row>
    <row r="13594" spans="2:2" x14ac:dyDescent="0.15">
      <c r="B13594" s="24"/>
    </row>
    <row r="13595" spans="2:2" x14ac:dyDescent="0.15">
      <c r="B13595" s="24"/>
    </row>
    <row r="13596" spans="2:2" x14ac:dyDescent="0.15">
      <c r="B13596" s="24"/>
    </row>
    <row r="13597" spans="2:2" x14ac:dyDescent="0.15">
      <c r="B13597" s="24"/>
    </row>
    <row r="13598" spans="2:2" x14ac:dyDescent="0.15">
      <c r="B13598" s="24"/>
    </row>
    <row r="13599" spans="2:2" x14ac:dyDescent="0.15">
      <c r="B13599" s="24"/>
    </row>
    <row r="13600" spans="2:2" x14ac:dyDescent="0.15">
      <c r="B13600" s="24"/>
    </row>
    <row r="13601" spans="2:2" x14ac:dyDescent="0.15">
      <c r="B13601" s="24"/>
    </row>
    <row r="13602" spans="2:2" x14ac:dyDescent="0.15">
      <c r="B13602" s="24"/>
    </row>
    <row r="13603" spans="2:2" x14ac:dyDescent="0.15">
      <c r="B13603" s="24"/>
    </row>
    <row r="13604" spans="2:2" x14ac:dyDescent="0.15">
      <c r="B13604" s="24"/>
    </row>
    <row r="13605" spans="2:2" x14ac:dyDescent="0.15">
      <c r="B13605" s="24"/>
    </row>
    <row r="13606" spans="2:2" x14ac:dyDescent="0.15">
      <c r="B13606" s="24"/>
    </row>
    <row r="13607" spans="2:2" x14ac:dyDescent="0.15">
      <c r="B13607" s="24"/>
    </row>
    <row r="13608" spans="2:2" x14ac:dyDescent="0.15">
      <c r="B13608" s="24"/>
    </row>
    <row r="13609" spans="2:2" x14ac:dyDescent="0.15">
      <c r="B13609" s="24"/>
    </row>
    <row r="13610" spans="2:2" x14ac:dyDescent="0.15">
      <c r="B13610" s="24"/>
    </row>
    <row r="13611" spans="2:2" x14ac:dyDescent="0.15">
      <c r="B13611" s="24"/>
    </row>
    <row r="13612" spans="2:2" x14ac:dyDescent="0.15">
      <c r="B13612" s="24"/>
    </row>
    <row r="13613" spans="2:2" x14ac:dyDescent="0.15">
      <c r="B13613" s="24"/>
    </row>
    <row r="13614" spans="2:2" x14ac:dyDescent="0.15">
      <c r="B13614" s="24"/>
    </row>
    <row r="13615" spans="2:2" x14ac:dyDescent="0.15">
      <c r="B13615" s="24"/>
    </row>
    <row r="13616" spans="2:2" x14ac:dyDescent="0.15">
      <c r="B13616" s="24"/>
    </row>
    <row r="13617" spans="2:2" x14ac:dyDescent="0.15">
      <c r="B13617" s="24"/>
    </row>
    <row r="13618" spans="2:2" x14ac:dyDescent="0.15">
      <c r="B13618" s="24"/>
    </row>
    <row r="13619" spans="2:2" x14ac:dyDescent="0.15">
      <c r="B13619" s="24"/>
    </row>
    <row r="13620" spans="2:2" x14ac:dyDescent="0.15">
      <c r="B13620" s="24"/>
    </row>
    <row r="13621" spans="2:2" x14ac:dyDescent="0.15">
      <c r="B13621" s="24"/>
    </row>
    <row r="13622" spans="2:2" x14ac:dyDescent="0.15">
      <c r="B13622" s="24"/>
    </row>
    <row r="13623" spans="2:2" x14ac:dyDescent="0.15">
      <c r="B13623" s="24"/>
    </row>
    <row r="13624" spans="2:2" x14ac:dyDescent="0.15">
      <c r="B13624" s="24"/>
    </row>
    <row r="13625" spans="2:2" x14ac:dyDescent="0.15">
      <c r="B13625" s="24"/>
    </row>
    <row r="13626" spans="2:2" x14ac:dyDescent="0.15">
      <c r="B13626" s="24"/>
    </row>
    <row r="13627" spans="2:2" x14ac:dyDescent="0.15">
      <c r="B13627" s="24"/>
    </row>
    <row r="13628" spans="2:2" x14ac:dyDescent="0.15">
      <c r="B13628" s="24"/>
    </row>
    <row r="13629" spans="2:2" x14ac:dyDescent="0.15">
      <c r="B13629" s="24"/>
    </row>
    <row r="13630" spans="2:2" x14ac:dyDescent="0.15">
      <c r="B13630" s="24"/>
    </row>
    <row r="13631" spans="2:2" x14ac:dyDescent="0.15">
      <c r="B13631" s="24"/>
    </row>
    <row r="13632" spans="2:2" x14ac:dyDescent="0.15">
      <c r="B13632" s="24"/>
    </row>
    <row r="13633" spans="2:2" x14ac:dyDescent="0.15">
      <c r="B13633" s="24"/>
    </row>
    <row r="13634" spans="2:2" x14ac:dyDescent="0.15">
      <c r="B13634" s="24"/>
    </row>
    <row r="13635" spans="2:2" x14ac:dyDescent="0.15">
      <c r="B13635" s="24"/>
    </row>
    <row r="13636" spans="2:2" x14ac:dyDescent="0.15">
      <c r="B13636" s="24"/>
    </row>
    <row r="13637" spans="2:2" x14ac:dyDescent="0.15">
      <c r="B13637" s="24"/>
    </row>
    <row r="13638" spans="2:2" x14ac:dyDescent="0.15">
      <c r="B13638" s="24"/>
    </row>
    <row r="13639" spans="2:2" x14ac:dyDescent="0.15">
      <c r="B13639" s="24"/>
    </row>
    <row r="13640" spans="2:2" x14ac:dyDescent="0.15">
      <c r="B13640" s="24"/>
    </row>
    <row r="13641" spans="2:2" x14ac:dyDescent="0.15">
      <c r="B13641" s="24"/>
    </row>
    <row r="13642" spans="2:2" x14ac:dyDescent="0.15">
      <c r="B13642" s="24"/>
    </row>
    <row r="13643" spans="2:2" x14ac:dyDescent="0.15">
      <c r="B13643" s="24"/>
    </row>
    <row r="13644" spans="2:2" x14ac:dyDescent="0.15">
      <c r="B13644" s="24"/>
    </row>
    <row r="13645" spans="2:2" x14ac:dyDescent="0.15">
      <c r="B13645" s="24"/>
    </row>
    <row r="13646" spans="2:2" x14ac:dyDescent="0.15">
      <c r="B13646" s="24"/>
    </row>
    <row r="13647" spans="2:2" x14ac:dyDescent="0.15">
      <c r="B13647" s="24"/>
    </row>
    <row r="13648" spans="2:2" x14ac:dyDescent="0.15">
      <c r="B13648" s="24"/>
    </row>
    <row r="13649" spans="2:2" x14ac:dyDescent="0.15">
      <c r="B13649" s="24"/>
    </row>
    <row r="13650" spans="2:2" x14ac:dyDescent="0.15">
      <c r="B13650" s="24"/>
    </row>
    <row r="13651" spans="2:2" x14ac:dyDescent="0.15">
      <c r="B13651" s="24"/>
    </row>
    <row r="13652" spans="2:2" x14ac:dyDescent="0.15">
      <c r="B13652" s="24"/>
    </row>
    <row r="13653" spans="2:2" x14ac:dyDescent="0.15">
      <c r="B13653" s="24"/>
    </row>
    <row r="13654" spans="2:2" x14ac:dyDescent="0.15">
      <c r="B13654" s="24"/>
    </row>
    <row r="13655" spans="2:2" x14ac:dyDescent="0.15">
      <c r="B13655" s="24"/>
    </row>
    <row r="13656" spans="2:2" x14ac:dyDescent="0.15">
      <c r="B13656" s="24"/>
    </row>
    <row r="13657" spans="2:2" x14ac:dyDescent="0.15">
      <c r="B13657" s="24"/>
    </row>
    <row r="13658" spans="2:2" x14ac:dyDescent="0.15">
      <c r="B13658" s="24"/>
    </row>
    <row r="13659" spans="2:2" x14ac:dyDescent="0.15">
      <c r="B13659" s="24"/>
    </row>
    <row r="13660" spans="2:2" x14ac:dyDescent="0.15">
      <c r="B13660" s="24"/>
    </row>
    <row r="13661" spans="2:2" x14ac:dyDescent="0.15">
      <c r="B13661" s="24"/>
    </row>
    <row r="13662" spans="2:2" x14ac:dyDescent="0.15">
      <c r="B13662" s="24"/>
    </row>
    <row r="13663" spans="2:2" x14ac:dyDescent="0.15">
      <c r="B13663" s="24"/>
    </row>
    <row r="13664" spans="2:2" x14ac:dyDescent="0.15">
      <c r="B13664" s="24"/>
    </row>
    <row r="13665" spans="2:2" x14ac:dyDescent="0.15">
      <c r="B13665" s="24"/>
    </row>
    <row r="13666" spans="2:2" x14ac:dyDescent="0.15">
      <c r="B13666" s="24"/>
    </row>
    <row r="13667" spans="2:2" x14ac:dyDescent="0.15">
      <c r="B13667" s="24"/>
    </row>
    <row r="13668" spans="2:2" x14ac:dyDescent="0.15">
      <c r="B13668" s="24"/>
    </row>
    <row r="13669" spans="2:2" x14ac:dyDescent="0.15">
      <c r="B13669" s="24"/>
    </row>
    <row r="13670" spans="2:2" x14ac:dyDescent="0.15">
      <c r="B13670" s="24"/>
    </row>
    <row r="13671" spans="2:2" x14ac:dyDescent="0.15">
      <c r="B13671" s="24"/>
    </row>
    <row r="13672" spans="2:2" x14ac:dyDescent="0.15">
      <c r="B13672" s="24"/>
    </row>
    <row r="13673" spans="2:2" x14ac:dyDescent="0.15">
      <c r="B13673" s="24"/>
    </row>
    <row r="13674" spans="2:2" x14ac:dyDescent="0.15">
      <c r="B13674" s="24"/>
    </row>
    <row r="13675" spans="2:2" x14ac:dyDescent="0.15">
      <c r="B13675" s="24"/>
    </row>
    <row r="13676" spans="2:2" x14ac:dyDescent="0.15">
      <c r="B13676" s="24"/>
    </row>
    <row r="13677" spans="2:2" x14ac:dyDescent="0.15">
      <c r="B13677" s="24"/>
    </row>
    <row r="13678" spans="2:2" x14ac:dyDescent="0.15">
      <c r="B13678" s="24"/>
    </row>
    <row r="13679" spans="2:2" x14ac:dyDescent="0.15">
      <c r="B13679" s="24"/>
    </row>
    <row r="13680" spans="2:2" x14ac:dyDescent="0.15">
      <c r="B13680" s="24"/>
    </row>
    <row r="13681" spans="2:2" x14ac:dyDescent="0.15">
      <c r="B13681" s="24"/>
    </row>
    <row r="13682" spans="2:2" x14ac:dyDescent="0.15">
      <c r="B13682" s="24"/>
    </row>
    <row r="13683" spans="2:2" x14ac:dyDescent="0.15">
      <c r="B13683" s="24"/>
    </row>
    <row r="13684" spans="2:2" x14ac:dyDescent="0.15">
      <c r="B13684" s="24"/>
    </row>
    <row r="13685" spans="2:2" x14ac:dyDescent="0.15">
      <c r="B13685" s="24"/>
    </row>
    <row r="13686" spans="2:2" x14ac:dyDescent="0.15">
      <c r="B13686" s="24"/>
    </row>
    <row r="13687" spans="2:2" x14ac:dyDescent="0.15">
      <c r="B13687" s="24"/>
    </row>
    <row r="13688" spans="2:2" x14ac:dyDescent="0.15">
      <c r="B13688" s="24"/>
    </row>
    <row r="13689" spans="2:2" x14ac:dyDescent="0.15">
      <c r="B13689" s="24"/>
    </row>
    <row r="13690" spans="2:2" x14ac:dyDescent="0.15">
      <c r="B13690" s="24"/>
    </row>
    <row r="13691" spans="2:2" x14ac:dyDescent="0.15">
      <c r="B13691" s="24"/>
    </row>
    <row r="13692" spans="2:2" x14ac:dyDescent="0.15">
      <c r="B13692" s="24"/>
    </row>
    <row r="13693" spans="2:2" x14ac:dyDescent="0.15">
      <c r="B13693" s="24"/>
    </row>
    <row r="13694" spans="2:2" x14ac:dyDescent="0.15">
      <c r="B13694" s="24"/>
    </row>
    <row r="13695" spans="2:2" x14ac:dyDescent="0.15">
      <c r="B13695" s="24"/>
    </row>
    <row r="13696" spans="2:2" x14ac:dyDescent="0.15">
      <c r="B13696" s="24"/>
    </row>
    <row r="13697" spans="2:2" x14ac:dyDescent="0.15">
      <c r="B13697" s="24"/>
    </row>
    <row r="13698" spans="2:2" x14ac:dyDescent="0.15">
      <c r="B13698" s="24"/>
    </row>
    <row r="13699" spans="2:2" x14ac:dyDescent="0.15">
      <c r="B13699" s="24"/>
    </row>
    <row r="13700" spans="2:2" x14ac:dyDescent="0.15">
      <c r="B13700" s="24"/>
    </row>
    <row r="13701" spans="2:2" x14ac:dyDescent="0.15">
      <c r="B13701" s="24"/>
    </row>
    <row r="13702" spans="2:2" x14ac:dyDescent="0.15">
      <c r="B13702" s="24"/>
    </row>
    <row r="13703" spans="2:2" x14ac:dyDescent="0.15">
      <c r="B13703" s="24"/>
    </row>
    <row r="13704" spans="2:2" x14ac:dyDescent="0.15">
      <c r="B13704" s="24"/>
    </row>
    <row r="13705" spans="2:2" x14ac:dyDescent="0.15">
      <c r="B13705" s="24"/>
    </row>
    <row r="13706" spans="2:2" x14ac:dyDescent="0.15">
      <c r="B13706" s="24"/>
    </row>
    <row r="13707" spans="2:2" x14ac:dyDescent="0.15">
      <c r="B13707" s="24"/>
    </row>
    <row r="13708" spans="2:2" x14ac:dyDescent="0.15">
      <c r="B13708" s="24"/>
    </row>
    <row r="13709" spans="2:2" x14ac:dyDescent="0.15">
      <c r="B13709" s="24"/>
    </row>
    <row r="13710" spans="2:2" x14ac:dyDescent="0.15">
      <c r="B13710" s="24"/>
    </row>
    <row r="13711" spans="2:2" x14ac:dyDescent="0.15">
      <c r="B13711" s="24"/>
    </row>
    <row r="13712" spans="2:2" x14ac:dyDescent="0.15">
      <c r="B13712" s="24"/>
    </row>
    <row r="13713" spans="2:2" x14ac:dyDescent="0.15">
      <c r="B13713" s="24"/>
    </row>
    <row r="13714" spans="2:2" x14ac:dyDescent="0.15">
      <c r="B13714" s="24"/>
    </row>
    <row r="13715" spans="2:2" x14ac:dyDescent="0.15">
      <c r="B13715" s="24"/>
    </row>
    <row r="13716" spans="2:2" x14ac:dyDescent="0.15">
      <c r="B13716" s="24"/>
    </row>
    <row r="13717" spans="2:2" x14ac:dyDescent="0.15">
      <c r="B13717" s="24"/>
    </row>
    <row r="13718" spans="2:2" x14ac:dyDescent="0.15">
      <c r="B13718" s="24"/>
    </row>
    <row r="13719" spans="2:2" x14ac:dyDescent="0.15">
      <c r="B13719" s="24"/>
    </row>
    <row r="13720" spans="2:2" x14ac:dyDescent="0.15">
      <c r="B13720" s="24"/>
    </row>
    <row r="13721" spans="2:2" x14ac:dyDescent="0.15">
      <c r="B13721" s="24"/>
    </row>
    <row r="13722" spans="2:2" x14ac:dyDescent="0.15">
      <c r="B13722" s="24"/>
    </row>
    <row r="13723" spans="2:2" x14ac:dyDescent="0.15">
      <c r="B13723" s="24"/>
    </row>
    <row r="13724" spans="2:2" x14ac:dyDescent="0.15">
      <c r="B13724" s="24"/>
    </row>
    <row r="13725" spans="2:2" x14ac:dyDescent="0.15">
      <c r="B13725" s="24"/>
    </row>
    <row r="13726" spans="2:2" x14ac:dyDescent="0.15">
      <c r="B13726" s="24"/>
    </row>
    <row r="13727" spans="2:2" x14ac:dyDescent="0.15">
      <c r="B13727" s="24"/>
    </row>
    <row r="13728" spans="2:2" x14ac:dyDescent="0.15">
      <c r="B13728" s="24"/>
    </row>
    <row r="13729" spans="2:2" x14ac:dyDescent="0.15">
      <c r="B13729" s="24"/>
    </row>
    <row r="13730" spans="2:2" x14ac:dyDescent="0.15">
      <c r="B13730" s="24"/>
    </row>
    <row r="13731" spans="2:2" x14ac:dyDescent="0.15">
      <c r="B13731" s="24"/>
    </row>
    <row r="13732" spans="2:2" x14ac:dyDescent="0.15">
      <c r="B13732" s="24"/>
    </row>
    <row r="13733" spans="2:2" x14ac:dyDescent="0.15">
      <c r="B13733" s="24"/>
    </row>
    <row r="13734" spans="2:2" x14ac:dyDescent="0.15">
      <c r="B13734" s="24"/>
    </row>
    <row r="13735" spans="2:2" x14ac:dyDescent="0.15">
      <c r="B13735" s="24"/>
    </row>
    <row r="13736" spans="2:2" x14ac:dyDescent="0.15">
      <c r="B13736" s="24"/>
    </row>
    <row r="13737" spans="2:2" x14ac:dyDescent="0.15">
      <c r="B13737" s="24"/>
    </row>
    <row r="13738" spans="2:2" x14ac:dyDescent="0.15">
      <c r="B13738" s="24"/>
    </row>
    <row r="13739" spans="2:2" x14ac:dyDescent="0.15">
      <c r="B13739" s="24"/>
    </row>
    <row r="13740" spans="2:2" x14ac:dyDescent="0.15">
      <c r="B13740" s="24"/>
    </row>
    <row r="13741" spans="2:2" x14ac:dyDescent="0.15">
      <c r="B13741" s="24"/>
    </row>
    <row r="13742" spans="2:2" x14ac:dyDescent="0.15">
      <c r="B13742" s="24"/>
    </row>
    <row r="13743" spans="2:2" x14ac:dyDescent="0.15">
      <c r="B13743" s="24"/>
    </row>
    <row r="13744" spans="2:2" x14ac:dyDescent="0.15">
      <c r="B13744" s="24"/>
    </row>
    <row r="13745" spans="2:2" x14ac:dyDescent="0.15">
      <c r="B13745" s="24"/>
    </row>
    <row r="13746" spans="2:2" x14ac:dyDescent="0.15">
      <c r="B13746" s="24"/>
    </row>
    <row r="13747" spans="2:2" x14ac:dyDescent="0.15">
      <c r="B13747" s="24"/>
    </row>
    <row r="13748" spans="2:2" x14ac:dyDescent="0.15">
      <c r="B13748" s="24"/>
    </row>
    <row r="13749" spans="2:2" x14ac:dyDescent="0.15">
      <c r="B13749" s="24"/>
    </row>
    <row r="13750" spans="2:2" x14ac:dyDescent="0.15">
      <c r="B13750" s="24"/>
    </row>
    <row r="13751" spans="2:2" x14ac:dyDescent="0.15">
      <c r="B13751" s="24"/>
    </row>
    <row r="13752" spans="2:2" x14ac:dyDescent="0.15">
      <c r="B13752" s="24"/>
    </row>
    <row r="13753" spans="2:2" x14ac:dyDescent="0.15">
      <c r="B13753" s="24"/>
    </row>
    <row r="13754" spans="2:2" x14ac:dyDescent="0.15">
      <c r="B13754" s="24"/>
    </row>
    <row r="13755" spans="2:2" x14ac:dyDescent="0.15">
      <c r="B13755" s="24"/>
    </row>
    <row r="13756" spans="2:2" x14ac:dyDescent="0.15">
      <c r="B13756" s="24"/>
    </row>
    <row r="13757" spans="2:2" x14ac:dyDescent="0.15">
      <c r="B13757" s="24"/>
    </row>
    <row r="13758" spans="2:2" x14ac:dyDescent="0.15">
      <c r="B13758" s="24"/>
    </row>
    <row r="13759" spans="2:2" x14ac:dyDescent="0.15">
      <c r="B13759" s="24"/>
    </row>
    <row r="13760" spans="2:2" x14ac:dyDescent="0.15">
      <c r="B13760" s="24"/>
    </row>
    <row r="13761" spans="2:2" x14ac:dyDescent="0.15">
      <c r="B13761" s="24"/>
    </row>
    <row r="13762" spans="2:2" x14ac:dyDescent="0.15">
      <c r="B13762" s="24"/>
    </row>
    <row r="13763" spans="2:2" x14ac:dyDescent="0.15">
      <c r="B13763" s="24"/>
    </row>
    <row r="13764" spans="2:2" x14ac:dyDescent="0.15">
      <c r="B13764" s="24"/>
    </row>
    <row r="13765" spans="2:2" x14ac:dyDescent="0.15">
      <c r="B13765" s="24"/>
    </row>
    <row r="13766" spans="2:2" x14ac:dyDescent="0.15">
      <c r="B13766" s="24"/>
    </row>
    <row r="13767" spans="2:2" x14ac:dyDescent="0.15">
      <c r="B13767" s="24"/>
    </row>
    <row r="13768" spans="2:2" x14ac:dyDescent="0.15">
      <c r="B13768" s="24"/>
    </row>
    <row r="13769" spans="2:2" x14ac:dyDescent="0.15">
      <c r="B13769" s="24"/>
    </row>
    <row r="13770" spans="2:2" x14ac:dyDescent="0.15">
      <c r="B13770" s="24"/>
    </row>
    <row r="13771" spans="2:2" x14ac:dyDescent="0.15">
      <c r="B13771" s="24"/>
    </row>
    <row r="13772" spans="2:2" x14ac:dyDescent="0.15">
      <c r="B13772" s="24"/>
    </row>
    <row r="13773" spans="2:2" x14ac:dyDescent="0.15">
      <c r="B13773" s="24"/>
    </row>
    <row r="13774" spans="2:2" x14ac:dyDescent="0.15">
      <c r="B13774" s="24"/>
    </row>
    <row r="13775" spans="2:2" x14ac:dyDescent="0.15">
      <c r="B13775" s="24"/>
    </row>
    <row r="13776" spans="2:2" x14ac:dyDescent="0.15">
      <c r="B13776" s="24"/>
    </row>
    <row r="13777" spans="2:2" x14ac:dyDescent="0.15">
      <c r="B13777" s="24"/>
    </row>
    <row r="13778" spans="2:2" x14ac:dyDescent="0.15">
      <c r="B13778" s="24"/>
    </row>
    <row r="13779" spans="2:2" x14ac:dyDescent="0.15">
      <c r="B13779" s="24"/>
    </row>
    <row r="13780" spans="2:2" x14ac:dyDescent="0.15">
      <c r="B13780" s="24"/>
    </row>
    <row r="13781" spans="2:2" x14ac:dyDescent="0.15">
      <c r="B13781" s="24"/>
    </row>
    <row r="13782" spans="2:2" x14ac:dyDescent="0.15">
      <c r="B13782" s="24"/>
    </row>
    <row r="13783" spans="2:2" x14ac:dyDescent="0.15">
      <c r="B13783" s="24"/>
    </row>
    <row r="13784" spans="2:2" x14ac:dyDescent="0.15">
      <c r="B13784" s="24"/>
    </row>
    <row r="13785" spans="2:2" x14ac:dyDescent="0.15">
      <c r="B13785" s="24"/>
    </row>
    <row r="13786" spans="2:2" x14ac:dyDescent="0.15">
      <c r="B13786" s="24"/>
    </row>
    <row r="13787" spans="2:2" x14ac:dyDescent="0.15">
      <c r="B13787" s="24"/>
    </row>
    <row r="13788" spans="2:2" x14ac:dyDescent="0.15">
      <c r="B13788" s="24"/>
    </row>
    <row r="13789" spans="2:2" x14ac:dyDescent="0.15">
      <c r="B13789" s="24"/>
    </row>
    <row r="13790" spans="2:2" x14ac:dyDescent="0.15">
      <c r="B13790" s="24"/>
    </row>
    <row r="13791" spans="2:2" x14ac:dyDescent="0.15">
      <c r="B13791" s="24"/>
    </row>
    <row r="13792" spans="2:2" x14ac:dyDescent="0.15">
      <c r="B13792" s="24"/>
    </row>
    <row r="13793" spans="2:2" x14ac:dyDescent="0.15">
      <c r="B13793" s="24"/>
    </row>
    <row r="13794" spans="2:2" x14ac:dyDescent="0.15">
      <c r="B13794" s="24"/>
    </row>
    <row r="13795" spans="2:2" x14ac:dyDescent="0.15">
      <c r="B13795" s="24"/>
    </row>
    <row r="13796" spans="2:2" x14ac:dyDescent="0.15">
      <c r="B13796" s="24"/>
    </row>
    <row r="13797" spans="2:2" x14ac:dyDescent="0.15">
      <c r="B13797" s="24"/>
    </row>
    <row r="13798" spans="2:2" x14ac:dyDescent="0.15">
      <c r="B13798" s="24"/>
    </row>
    <row r="13799" spans="2:2" x14ac:dyDescent="0.15">
      <c r="B13799" s="24"/>
    </row>
    <row r="13800" spans="2:2" x14ac:dyDescent="0.15">
      <c r="B13800" s="24"/>
    </row>
    <row r="13801" spans="2:2" x14ac:dyDescent="0.15">
      <c r="B13801" s="24"/>
    </row>
    <row r="13802" spans="2:2" x14ac:dyDescent="0.15">
      <c r="B13802" s="24"/>
    </row>
    <row r="13803" spans="2:2" x14ac:dyDescent="0.15">
      <c r="B13803" s="24"/>
    </row>
    <row r="13804" spans="2:2" x14ac:dyDescent="0.15">
      <c r="B13804" s="24"/>
    </row>
    <row r="13805" spans="2:2" x14ac:dyDescent="0.15">
      <c r="B13805" s="24"/>
    </row>
    <row r="13806" spans="2:2" x14ac:dyDescent="0.15">
      <c r="B13806" s="24"/>
    </row>
    <row r="13807" spans="2:2" x14ac:dyDescent="0.15">
      <c r="B13807" s="24"/>
    </row>
    <row r="13808" spans="2:2" x14ac:dyDescent="0.15">
      <c r="B13808" s="24"/>
    </row>
    <row r="13809" spans="2:2" x14ac:dyDescent="0.15">
      <c r="B13809" s="24"/>
    </row>
    <row r="13810" spans="2:2" x14ac:dyDescent="0.15">
      <c r="B13810" s="24"/>
    </row>
    <row r="13811" spans="2:2" x14ac:dyDescent="0.15">
      <c r="B13811" s="24"/>
    </row>
    <row r="13812" spans="2:2" x14ac:dyDescent="0.15">
      <c r="B13812" s="24"/>
    </row>
    <row r="13813" spans="2:2" x14ac:dyDescent="0.15">
      <c r="B13813" s="24"/>
    </row>
    <row r="13814" spans="2:2" x14ac:dyDescent="0.15">
      <c r="B13814" s="24"/>
    </row>
    <row r="13815" spans="2:2" x14ac:dyDescent="0.15">
      <c r="B13815" s="24"/>
    </row>
    <row r="13816" spans="2:2" x14ac:dyDescent="0.15">
      <c r="B13816" s="24"/>
    </row>
    <row r="13817" spans="2:2" x14ac:dyDescent="0.15">
      <c r="B13817" s="24"/>
    </row>
    <row r="13818" spans="2:2" x14ac:dyDescent="0.15">
      <c r="B13818" s="24"/>
    </row>
    <row r="13819" spans="2:2" x14ac:dyDescent="0.15">
      <c r="B13819" s="24"/>
    </row>
    <row r="13820" spans="2:2" x14ac:dyDescent="0.15">
      <c r="B13820" s="24"/>
    </row>
    <row r="13821" spans="2:2" x14ac:dyDescent="0.15">
      <c r="B13821" s="24"/>
    </row>
    <row r="13822" spans="2:2" x14ac:dyDescent="0.15">
      <c r="B13822" s="24"/>
    </row>
    <row r="13823" spans="2:2" x14ac:dyDescent="0.15">
      <c r="B13823" s="24"/>
    </row>
    <row r="13824" spans="2:2" x14ac:dyDescent="0.15">
      <c r="B13824" s="24"/>
    </row>
    <row r="13825" spans="2:2" x14ac:dyDescent="0.15">
      <c r="B13825" s="24"/>
    </row>
    <row r="13826" spans="2:2" x14ac:dyDescent="0.15">
      <c r="B13826" s="24"/>
    </row>
    <row r="13827" spans="2:2" x14ac:dyDescent="0.15">
      <c r="B13827" s="24"/>
    </row>
    <row r="13828" spans="2:2" x14ac:dyDescent="0.15">
      <c r="B13828" s="24"/>
    </row>
    <row r="13829" spans="2:2" x14ac:dyDescent="0.15">
      <c r="B13829" s="24"/>
    </row>
    <row r="13830" spans="2:2" x14ac:dyDescent="0.15">
      <c r="B13830" s="24"/>
    </row>
    <row r="13831" spans="2:2" x14ac:dyDescent="0.15">
      <c r="B13831" s="24"/>
    </row>
    <row r="13832" spans="2:2" x14ac:dyDescent="0.15">
      <c r="B13832" s="24"/>
    </row>
    <row r="13833" spans="2:2" x14ac:dyDescent="0.15">
      <c r="B13833" s="24"/>
    </row>
    <row r="13834" spans="2:2" x14ac:dyDescent="0.15">
      <c r="B13834" s="24"/>
    </row>
    <row r="13835" spans="2:2" x14ac:dyDescent="0.15">
      <c r="B13835" s="24"/>
    </row>
    <row r="13836" spans="2:2" x14ac:dyDescent="0.15">
      <c r="B13836" s="24"/>
    </row>
    <row r="13837" spans="2:2" x14ac:dyDescent="0.15">
      <c r="B13837" s="24"/>
    </row>
    <row r="13838" spans="2:2" x14ac:dyDescent="0.15">
      <c r="B13838" s="24"/>
    </row>
    <row r="13839" spans="2:2" x14ac:dyDescent="0.15">
      <c r="B13839" s="24"/>
    </row>
    <row r="13840" spans="2:2" x14ac:dyDescent="0.15">
      <c r="B13840" s="24"/>
    </row>
    <row r="13841" spans="2:2" x14ac:dyDescent="0.15">
      <c r="B13841" s="24"/>
    </row>
    <row r="13842" spans="2:2" x14ac:dyDescent="0.15">
      <c r="B13842" s="24"/>
    </row>
    <row r="13843" spans="2:2" x14ac:dyDescent="0.15">
      <c r="B13843" s="24"/>
    </row>
    <row r="13844" spans="2:2" x14ac:dyDescent="0.15">
      <c r="B13844" s="24"/>
    </row>
    <row r="13845" spans="2:2" x14ac:dyDescent="0.15">
      <c r="B13845" s="24"/>
    </row>
    <row r="13846" spans="2:2" x14ac:dyDescent="0.15">
      <c r="B13846" s="24"/>
    </row>
    <row r="13847" spans="2:2" x14ac:dyDescent="0.15">
      <c r="B13847" s="24"/>
    </row>
    <row r="13848" spans="2:2" x14ac:dyDescent="0.15">
      <c r="B13848" s="24"/>
    </row>
    <row r="13849" spans="2:2" x14ac:dyDescent="0.15">
      <c r="B13849" s="24"/>
    </row>
    <row r="13850" spans="2:2" x14ac:dyDescent="0.15">
      <c r="B13850" s="24"/>
    </row>
    <row r="13851" spans="2:2" x14ac:dyDescent="0.15">
      <c r="B13851" s="24"/>
    </row>
    <row r="13852" spans="2:2" x14ac:dyDescent="0.15">
      <c r="B13852" s="24"/>
    </row>
    <row r="13853" spans="2:2" x14ac:dyDescent="0.15">
      <c r="B13853" s="24"/>
    </row>
    <row r="13854" spans="2:2" x14ac:dyDescent="0.15">
      <c r="B13854" s="24"/>
    </row>
    <row r="13855" spans="2:2" x14ac:dyDescent="0.15">
      <c r="B13855" s="24"/>
    </row>
    <row r="13856" spans="2:2" x14ac:dyDescent="0.15">
      <c r="B13856" s="24"/>
    </row>
    <row r="13857" spans="2:2" x14ac:dyDescent="0.15">
      <c r="B13857" s="24"/>
    </row>
    <row r="13858" spans="2:2" x14ac:dyDescent="0.15">
      <c r="B13858" s="24"/>
    </row>
    <row r="13859" spans="2:2" x14ac:dyDescent="0.15">
      <c r="B13859" s="24"/>
    </row>
    <row r="13860" spans="2:2" x14ac:dyDescent="0.15">
      <c r="B13860" s="24"/>
    </row>
    <row r="13861" spans="2:2" x14ac:dyDescent="0.15">
      <c r="B13861" s="24"/>
    </row>
    <row r="13862" spans="2:2" x14ac:dyDescent="0.15">
      <c r="B13862" s="24"/>
    </row>
    <row r="13863" spans="2:2" x14ac:dyDescent="0.15">
      <c r="B13863" s="24"/>
    </row>
    <row r="13864" spans="2:2" x14ac:dyDescent="0.15">
      <c r="B13864" s="24"/>
    </row>
    <row r="13865" spans="2:2" x14ac:dyDescent="0.15">
      <c r="B13865" s="24"/>
    </row>
    <row r="13866" spans="2:2" x14ac:dyDescent="0.15">
      <c r="B13866" s="24"/>
    </row>
    <row r="13867" spans="2:2" x14ac:dyDescent="0.15">
      <c r="B13867" s="24"/>
    </row>
    <row r="13868" spans="2:2" x14ac:dyDescent="0.15">
      <c r="B13868" s="24"/>
    </row>
    <row r="13869" spans="2:2" x14ac:dyDescent="0.15">
      <c r="B13869" s="24"/>
    </row>
    <row r="13870" spans="2:2" x14ac:dyDescent="0.15">
      <c r="B13870" s="24"/>
    </row>
    <row r="13871" spans="2:2" x14ac:dyDescent="0.15">
      <c r="B13871" s="24"/>
    </row>
    <row r="13872" spans="2:2" x14ac:dyDescent="0.15">
      <c r="B13872" s="24"/>
    </row>
    <row r="13873" spans="2:2" x14ac:dyDescent="0.15">
      <c r="B13873" s="24"/>
    </row>
    <row r="13874" spans="2:2" x14ac:dyDescent="0.15">
      <c r="B13874" s="24"/>
    </row>
    <row r="13875" spans="2:2" x14ac:dyDescent="0.15">
      <c r="B13875" s="24"/>
    </row>
    <row r="13876" spans="2:2" x14ac:dyDescent="0.15">
      <c r="B13876" s="24"/>
    </row>
    <row r="13877" spans="2:2" x14ac:dyDescent="0.15">
      <c r="B13877" s="24"/>
    </row>
    <row r="13878" spans="2:2" x14ac:dyDescent="0.15">
      <c r="B13878" s="24"/>
    </row>
    <row r="13879" spans="2:2" x14ac:dyDescent="0.15">
      <c r="B13879" s="24"/>
    </row>
    <row r="13880" spans="2:2" x14ac:dyDescent="0.15">
      <c r="B13880" s="24"/>
    </row>
    <row r="13881" spans="2:2" x14ac:dyDescent="0.15">
      <c r="B13881" s="24"/>
    </row>
    <row r="13882" spans="2:2" x14ac:dyDescent="0.15">
      <c r="B13882" s="24"/>
    </row>
    <row r="13883" spans="2:2" x14ac:dyDescent="0.15">
      <c r="B13883" s="24"/>
    </row>
    <row r="13884" spans="2:2" x14ac:dyDescent="0.15">
      <c r="B13884" s="24"/>
    </row>
    <row r="13885" spans="2:2" x14ac:dyDescent="0.15">
      <c r="B13885" s="24"/>
    </row>
    <row r="13886" spans="2:2" x14ac:dyDescent="0.15">
      <c r="B13886" s="24"/>
    </row>
    <row r="13887" spans="2:2" x14ac:dyDescent="0.15">
      <c r="B13887" s="24"/>
    </row>
    <row r="13888" spans="2:2" x14ac:dyDescent="0.15">
      <c r="B13888" s="24"/>
    </row>
    <row r="13889" spans="2:2" x14ac:dyDescent="0.15">
      <c r="B13889" s="24"/>
    </row>
    <row r="13890" spans="2:2" x14ac:dyDescent="0.15">
      <c r="B13890" s="24"/>
    </row>
    <row r="13891" spans="2:2" x14ac:dyDescent="0.15">
      <c r="B13891" s="24"/>
    </row>
    <row r="13892" spans="2:2" x14ac:dyDescent="0.15">
      <c r="B13892" s="24"/>
    </row>
    <row r="13893" spans="2:2" x14ac:dyDescent="0.15">
      <c r="B13893" s="24"/>
    </row>
    <row r="13894" spans="2:2" x14ac:dyDescent="0.15">
      <c r="B13894" s="24"/>
    </row>
    <row r="13895" spans="2:2" x14ac:dyDescent="0.15">
      <c r="B13895" s="24"/>
    </row>
    <row r="13896" spans="2:2" x14ac:dyDescent="0.15">
      <c r="B13896" s="24"/>
    </row>
    <row r="13897" spans="2:2" x14ac:dyDescent="0.15">
      <c r="B13897" s="24"/>
    </row>
    <row r="13898" spans="2:2" x14ac:dyDescent="0.15">
      <c r="B13898" s="24"/>
    </row>
    <row r="13899" spans="2:2" x14ac:dyDescent="0.15">
      <c r="B13899" s="24"/>
    </row>
    <row r="13900" spans="2:2" x14ac:dyDescent="0.15">
      <c r="B13900" s="24"/>
    </row>
    <row r="13901" spans="2:2" x14ac:dyDescent="0.15">
      <c r="B13901" s="24"/>
    </row>
    <row r="13902" spans="2:2" x14ac:dyDescent="0.15">
      <c r="B13902" s="24"/>
    </row>
    <row r="13903" spans="2:2" x14ac:dyDescent="0.15">
      <c r="B13903" s="24"/>
    </row>
    <row r="13904" spans="2:2" x14ac:dyDescent="0.15">
      <c r="B13904" s="24"/>
    </row>
    <row r="13905" spans="2:2" x14ac:dyDescent="0.15">
      <c r="B13905" s="24"/>
    </row>
    <row r="13906" spans="2:2" x14ac:dyDescent="0.15">
      <c r="B13906" s="24"/>
    </row>
    <row r="13907" spans="2:2" x14ac:dyDescent="0.15">
      <c r="B13907" s="24"/>
    </row>
    <row r="13908" spans="2:2" x14ac:dyDescent="0.15">
      <c r="B13908" s="24"/>
    </row>
    <row r="13909" spans="2:2" x14ac:dyDescent="0.15">
      <c r="B13909" s="24"/>
    </row>
    <row r="13910" spans="2:2" x14ac:dyDescent="0.15">
      <c r="B13910" s="24"/>
    </row>
    <row r="13911" spans="2:2" x14ac:dyDescent="0.15">
      <c r="B13911" s="24"/>
    </row>
    <row r="13912" spans="2:2" x14ac:dyDescent="0.15">
      <c r="B13912" s="24"/>
    </row>
    <row r="13913" spans="2:2" x14ac:dyDescent="0.15">
      <c r="B13913" s="24"/>
    </row>
    <row r="13914" spans="2:2" x14ac:dyDescent="0.15">
      <c r="B13914" s="24"/>
    </row>
    <row r="13915" spans="2:2" x14ac:dyDescent="0.15">
      <c r="B13915" s="24"/>
    </row>
    <row r="13916" spans="2:2" x14ac:dyDescent="0.15">
      <c r="B13916" s="24"/>
    </row>
    <row r="13917" spans="2:2" x14ac:dyDescent="0.15">
      <c r="B13917" s="24"/>
    </row>
    <row r="13918" spans="2:2" x14ac:dyDescent="0.15">
      <c r="B13918" s="24"/>
    </row>
    <row r="13919" spans="2:2" x14ac:dyDescent="0.15">
      <c r="B13919" s="24"/>
    </row>
    <row r="13920" spans="2:2" x14ac:dyDescent="0.15">
      <c r="B13920" s="24"/>
    </row>
    <row r="13921" spans="2:2" x14ac:dyDescent="0.15">
      <c r="B13921" s="24"/>
    </row>
    <row r="13922" spans="2:2" x14ac:dyDescent="0.15">
      <c r="B13922" s="24"/>
    </row>
    <row r="13923" spans="2:2" x14ac:dyDescent="0.15">
      <c r="B13923" s="24"/>
    </row>
    <row r="13924" spans="2:2" x14ac:dyDescent="0.15">
      <c r="B13924" s="24"/>
    </row>
    <row r="13925" spans="2:2" x14ac:dyDescent="0.15">
      <c r="B13925" s="24"/>
    </row>
    <row r="13926" spans="2:2" x14ac:dyDescent="0.15">
      <c r="B13926" s="24"/>
    </row>
    <row r="13927" spans="2:2" x14ac:dyDescent="0.15">
      <c r="B13927" s="24"/>
    </row>
    <row r="13928" spans="2:2" x14ac:dyDescent="0.15">
      <c r="B13928" s="24"/>
    </row>
    <row r="13929" spans="2:2" x14ac:dyDescent="0.15">
      <c r="B13929" s="24"/>
    </row>
    <row r="13930" spans="2:2" x14ac:dyDescent="0.15">
      <c r="B13930" s="24"/>
    </row>
    <row r="13931" spans="2:2" x14ac:dyDescent="0.15">
      <c r="B13931" s="24"/>
    </row>
    <row r="13932" spans="2:2" x14ac:dyDescent="0.15">
      <c r="B13932" s="24"/>
    </row>
    <row r="13933" spans="2:2" x14ac:dyDescent="0.15">
      <c r="B13933" s="24"/>
    </row>
    <row r="13934" spans="2:2" x14ac:dyDescent="0.15">
      <c r="B13934" s="24"/>
    </row>
    <row r="13935" spans="2:2" x14ac:dyDescent="0.15">
      <c r="B13935" s="24"/>
    </row>
    <row r="13936" spans="2:2" x14ac:dyDescent="0.15">
      <c r="B13936" s="24"/>
    </row>
    <row r="13937" spans="2:2" x14ac:dyDescent="0.15">
      <c r="B13937" s="24"/>
    </row>
    <row r="13938" spans="2:2" x14ac:dyDescent="0.15">
      <c r="B13938" s="24"/>
    </row>
    <row r="13939" spans="2:2" x14ac:dyDescent="0.15">
      <c r="B13939" s="24"/>
    </row>
    <row r="13940" spans="2:2" x14ac:dyDescent="0.15">
      <c r="B13940" s="24"/>
    </row>
    <row r="13941" spans="2:2" x14ac:dyDescent="0.15">
      <c r="B13941" s="24"/>
    </row>
    <row r="13942" spans="2:2" x14ac:dyDescent="0.15">
      <c r="B13942" s="24"/>
    </row>
    <row r="13943" spans="2:2" x14ac:dyDescent="0.15">
      <c r="B13943" s="24"/>
    </row>
    <row r="13944" spans="2:2" x14ac:dyDescent="0.15">
      <c r="B13944" s="24"/>
    </row>
    <row r="13945" spans="2:2" x14ac:dyDescent="0.15">
      <c r="B13945" s="24"/>
    </row>
    <row r="13946" spans="2:2" x14ac:dyDescent="0.15">
      <c r="B13946" s="24"/>
    </row>
    <row r="13947" spans="2:2" x14ac:dyDescent="0.15">
      <c r="B13947" s="24"/>
    </row>
    <row r="13948" spans="2:2" x14ac:dyDescent="0.15">
      <c r="B13948" s="24"/>
    </row>
    <row r="13949" spans="2:2" x14ac:dyDescent="0.15">
      <c r="B13949" s="24"/>
    </row>
    <row r="13950" spans="2:2" x14ac:dyDescent="0.15">
      <c r="B13950" s="24"/>
    </row>
    <row r="13951" spans="2:2" x14ac:dyDescent="0.15">
      <c r="B13951" s="24"/>
    </row>
    <row r="13952" spans="2:2" x14ac:dyDescent="0.15">
      <c r="B13952" s="24"/>
    </row>
    <row r="13953" spans="2:2" x14ac:dyDescent="0.15">
      <c r="B13953" s="24"/>
    </row>
    <row r="13954" spans="2:2" x14ac:dyDescent="0.15">
      <c r="B13954" s="24"/>
    </row>
    <row r="13955" spans="2:2" x14ac:dyDescent="0.15">
      <c r="B13955" s="24"/>
    </row>
    <row r="13956" spans="2:2" x14ac:dyDescent="0.15">
      <c r="B13956" s="24"/>
    </row>
    <row r="13957" spans="2:2" x14ac:dyDescent="0.15">
      <c r="B13957" s="24"/>
    </row>
    <row r="13958" spans="2:2" x14ac:dyDescent="0.15">
      <c r="B13958" s="24"/>
    </row>
    <row r="13959" spans="2:2" x14ac:dyDescent="0.15">
      <c r="B13959" s="24"/>
    </row>
    <row r="13960" spans="2:2" x14ac:dyDescent="0.15">
      <c r="B13960" s="24"/>
    </row>
    <row r="13961" spans="2:2" x14ac:dyDescent="0.15">
      <c r="B13961" s="24"/>
    </row>
    <row r="13962" spans="2:2" x14ac:dyDescent="0.15">
      <c r="B13962" s="24"/>
    </row>
    <row r="13963" spans="2:2" x14ac:dyDescent="0.15">
      <c r="B13963" s="24"/>
    </row>
    <row r="13964" spans="2:2" x14ac:dyDescent="0.15">
      <c r="B13964" s="24"/>
    </row>
    <row r="13965" spans="2:2" x14ac:dyDescent="0.15">
      <c r="B13965" s="24"/>
    </row>
    <row r="13966" spans="2:2" x14ac:dyDescent="0.15">
      <c r="B13966" s="24"/>
    </row>
    <row r="13967" spans="2:2" x14ac:dyDescent="0.15">
      <c r="B13967" s="24"/>
    </row>
    <row r="13968" spans="2:2" x14ac:dyDescent="0.15">
      <c r="B13968" s="24"/>
    </row>
    <row r="13969" spans="2:2" x14ac:dyDescent="0.15">
      <c r="B13969" s="24"/>
    </row>
    <row r="13970" spans="2:2" x14ac:dyDescent="0.15">
      <c r="B13970" s="24"/>
    </row>
    <row r="13971" spans="2:2" x14ac:dyDescent="0.15">
      <c r="B13971" s="24"/>
    </row>
    <row r="13972" spans="2:2" x14ac:dyDescent="0.15">
      <c r="B13972" s="24"/>
    </row>
    <row r="13973" spans="2:2" x14ac:dyDescent="0.15">
      <c r="B13973" s="24"/>
    </row>
    <row r="13974" spans="2:2" x14ac:dyDescent="0.15">
      <c r="B13974" s="24"/>
    </row>
    <row r="13975" spans="2:2" x14ac:dyDescent="0.15">
      <c r="B13975" s="24"/>
    </row>
    <row r="13976" spans="2:2" x14ac:dyDescent="0.15">
      <c r="B13976" s="24"/>
    </row>
    <row r="13977" spans="2:2" x14ac:dyDescent="0.15">
      <c r="B13977" s="24"/>
    </row>
    <row r="13978" spans="2:2" x14ac:dyDescent="0.15">
      <c r="B13978" s="24"/>
    </row>
    <row r="13979" spans="2:2" x14ac:dyDescent="0.15">
      <c r="B13979" s="24"/>
    </row>
    <row r="13980" spans="2:2" x14ac:dyDescent="0.15">
      <c r="B13980" s="24"/>
    </row>
    <row r="13981" spans="2:2" x14ac:dyDescent="0.15">
      <c r="B13981" s="24"/>
    </row>
    <row r="13982" spans="2:2" x14ac:dyDescent="0.15">
      <c r="B13982" s="24"/>
    </row>
    <row r="13983" spans="2:2" x14ac:dyDescent="0.15">
      <c r="B13983" s="24"/>
    </row>
    <row r="13984" spans="2:2" x14ac:dyDescent="0.15">
      <c r="B13984" s="24"/>
    </row>
    <row r="13985" spans="2:2" x14ac:dyDescent="0.15">
      <c r="B13985" s="24"/>
    </row>
    <row r="13986" spans="2:2" x14ac:dyDescent="0.15">
      <c r="B13986" s="24"/>
    </row>
    <row r="13987" spans="2:2" x14ac:dyDescent="0.15">
      <c r="B13987" s="24"/>
    </row>
    <row r="13988" spans="2:2" x14ac:dyDescent="0.15">
      <c r="B13988" s="24"/>
    </row>
    <row r="13989" spans="2:2" x14ac:dyDescent="0.15">
      <c r="B13989" s="24"/>
    </row>
    <row r="13990" spans="2:2" x14ac:dyDescent="0.15">
      <c r="B13990" s="24"/>
    </row>
    <row r="13991" spans="2:2" x14ac:dyDescent="0.15">
      <c r="B13991" s="24"/>
    </row>
    <row r="13992" spans="2:2" x14ac:dyDescent="0.15">
      <c r="B13992" s="24"/>
    </row>
    <row r="13993" spans="2:2" x14ac:dyDescent="0.15">
      <c r="B13993" s="24"/>
    </row>
    <row r="13994" spans="2:2" x14ac:dyDescent="0.15">
      <c r="B13994" s="24"/>
    </row>
    <row r="13995" spans="2:2" x14ac:dyDescent="0.15">
      <c r="B13995" s="24"/>
    </row>
    <row r="13996" spans="2:2" x14ac:dyDescent="0.15">
      <c r="B13996" s="24"/>
    </row>
    <row r="13997" spans="2:2" x14ac:dyDescent="0.15">
      <c r="B13997" s="24"/>
    </row>
    <row r="13998" spans="2:2" x14ac:dyDescent="0.15">
      <c r="B13998" s="24"/>
    </row>
    <row r="13999" spans="2:2" x14ac:dyDescent="0.15">
      <c r="B13999" s="24"/>
    </row>
    <row r="14000" spans="2:2" x14ac:dyDescent="0.15">
      <c r="B14000" s="24"/>
    </row>
    <row r="14001" spans="2:2" x14ac:dyDescent="0.15">
      <c r="B14001" s="24"/>
    </row>
    <row r="14002" spans="2:2" x14ac:dyDescent="0.15">
      <c r="B14002" s="24"/>
    </row>
    <row r="14003" spans="2:2" x14ac:dyDescent="0.15">
      <c r="B14003" s="24"/>
    </row>
    <row r="14004" spans="2:2" x14ac:dyDescent="0.15">
      <c r="B14004" s="24"/>
    </row>
    <row r="14005" spans="2:2" x14ac:dyDescent="0.15">
      <c r="B14005" s="24"/>
    </row>
    <row r="14006" spans="2:2" x14ac:dyDescent="0.15">
      <c r="B14006" s="24"/>
    </row>
    <row r="14007" spans="2:2" x14ac:dyDescent="0.15">
      <c r="B14007" s="24"/>
    </row>
    <row r="14008" spans="2:2" x14ac:dyDescent="0.15">
      <c r="B14008" s="24"/>
    </row>
    <row r="14009" spans="2:2" x14ac:dyDescent="0.15">
      <c r="B14009" s="24"/>
    </row>
    <row r="14010" spans="2:2" x14ac:dyDescent="0.15">
      <c r="B14010" s="24"/>
    </row>
    <row r="14011" spans="2:2" x14ac:dyDescent="0.15">
      <c r="B14011" s="24"/>
    </row>
    <row r="14012" spans="2:2" x14ac:dyDescent="0.15">
      <c r="B14012" s="24"/>
    </row>
    <row r="14013" spans="2:2" x14ac:dyDescent="0.15">
      <c r="B14013" s="24"/>
    </row>
    <row r="14014" spans="2:2" x14ac:dyDescent="0.15">
      <c r="B14014" s="24"/>
    </row>
    <row r="14015" spans="2:2" x14ac:dyDescent="0.15">
      <c r="B14015" s="24"/>
    </row>
    <row r="14016" spans="2:2" x14ac:dyDescent="0.15">
      <c r="B14016" s="24"/>
    </row>
    <row r="14017" spans="2:2" x14ac:dyDescent="0.15">
      <c r="B14017" s="24"/>
    </row>
    <row r="14018" spans="2:2" x14ac:dyDescent="0.15">
      <c r="B14018" s="24"/>
    </row>
    <row r="14019" spans="2:2" x14ac:dyDescent="0.15">
      <c r="B14019" s="24"/>
    </row>
    <row r="14020" spans="2:2" x14ac:dyDescent="0.15">
      <c r="B14020" s="24"/>
    </row>
    <row r="14021" spans="2:2" x14ac:dyDescent="0.15">
      <c r="B14021" s="24"/>
    </row>
    <row r="14022" spans="2:2" x14ac:dyDescent="0.15">
      <c r="B14022" s="24"/>
    </row>
    <row r="14023" spans="2:2" x14ac:dyDescent="0.15">
      <c r="B14023" s="24"/>
    </row>
    <row r="14024" spans="2:2" x14ac:dyDescent="0.15">
      <c r="B14024" s="24"/>
    </row>
    <row r="14025" spans="2:2" x14ac:dyDescent="0.15">
      <c r="B14025" s="24"/>
    </row>
    <row r="14026" spans="2:2" x14ac:dyDescent="0.15">
      <c r="B14026" s="24"/>
    </row>
    <row r="14027" spans="2:2" x14ac:dyDescent="0.15">
      <c r="B14027" s="24"/>
    </row>
    <row r="14028" spans="2:2" x14ac:dyDescent="0.15">
      <c r="B14028" s="24"/>
    </row>
    <row r="14029" spans="2:2" x14ac:dyDescent="0.15">
      <c r="B14029" s="24"/>
    </row>
    <row r="14030" spans="2:2" x14ac:dyDescent="0.15">
      <c r="B14030" s="24"/>
    </row>
    <row r="14031" spans="2:2" x14ac:dyDescent="0.15">
      <c r="B14031" s="24"/>
    </row>
    <row r="14032" spans="2:2" x14ac:dyDescent="0.15">
      <c r="B14032" s="24"/>
    </row>
    <row r="14033" spans="2:2" x14ac:dyDescent="0.15">
      <c r="B14033" s="24"/>
    </row>
    <row r="14034" spans="2:2" x14ac:dyDescent="0.15">
      <c r="B14034" s="24"/>
    </row>
    <row r="14035" spans="2:2" x14ac:dyDescent="0.15">
      <c r="B14035" s="24"/>
    </row>
    <row r="14036" spans="2:2" x14ac:dyDescent="0.15">
      <c r="B14036" s="24"/>
    </row>
    <row r="14037" spans="2:2" x14ac:dyDescent="0.15">
      <c r="B14037" s="24"/>
    </row>
    <row r="14038" spans="2:2" x14ac:dyDescent="0.15">
      <c r="B14038" s="24"/>
    </row>
    <row r="14039" spans="2:2" x14ac:dyDescent="0.15">
      <c r="B14039" s="24"/>
    </row>
    <row r="14040" spans="2:2" x14ac:dyDescent="0.15">
      <c r="B14040" s="24"/>
    </row>
    <row r="14041" spans="2:2" x14ac:dyDescent="0.15">
      <c r="B14041" s="24"/>
    </row>
    <row r="14042" spans="2:2" x14ac:dyDescent="0.15">
      <c r="B14042" s="24"/>
    </row>
    <row r="14043" spans="2:2" x14ac:dyDescent="0.15">
      <c r="B14043" s="24"/>
    </row>
    <row r="14044" spans="2:2" x14ac:dyDescent="0.15">
      <c r="B14044" s="24"/>
    </row>
    <row r="14045" spans="2:2" x14ac:dyDescent="0.15">
      <c r="B14045" s="24"/>
    </row>
    <row r="14046" spans="2:2" x14ac:dyDescent="0.15">
      <c r="B14046" s="24"/>
    </row>
    <row r="14047" spans="2:2" x14ac:dyDescent="0.15">
      <c r="B14047" s="24"/>
    </row>
    <row r="14048" spans="2:2" x14ac:dyDescent="0.15">
      <c r="B14048" s="24"/>
    </row>
    <row r="14049" spans="2:2" x14ac:dyDescent="0.15">
      <c r="B14049" s="24"/>
    </row>
    <row r="14050" spans="2:2" x14ac:dyDescent="0.15">
      <c r="B14050" s="24"/>
    </row>
    <row r="14051" spans="2:2" x14ac:dyDescent="0.15">
      <c r="B14051" s="24"/>
    </row>
    <row r="14052" spans="2:2" x14ac:dyDescent="0.15">
      <c r="B14052" s="24"/>
    </row>
    <row r="14053" spans="2:2" x14ac:dyDescent="0.15">
      <c r="B14053" s="24"/>
    </row>
    <row r="14054" spans="2:2" x14ac:dyDescent="0.15">
      <c r="B14054" s="24"/>
    </row>
    <row r="14055" spans="2:2" x14ac:dyDescent="0.15">
      <c r="B14055" s="24"/>
    </row>
    <row r="14056" spans="2:2" x14ac:dyDescent="0.15">
      <c r="B14056" s="24"/>
    </row>
    <row r="14057" spans="2:2" x14ac:dyDescent="0.15">
      <c r="B14057" s="24"/>
    </row>
    <row r="14058" spans="2:2" x14ac:dyDescent="0.15">
      <c r="B14058" s="24"/>
    </row>
    <row r="14059" spans="2:2" x14ac:dyDescent="0.15">
      <c r="B14059" s="24"/>
    </row>
    <row r="14060" spans="2:2" x14ac:dyDescent="0.15">
      <c r="B14060" s="24"/>
    </row>
    <row r="14061" spans="2:2" x14ac:dyDescent="0.15">
      <c r="B14061" s="24"/>
    </row>
    <row r="14062" spans="2:2" x14ac:dyDescent="0.15">
      <c r="B14062" s="24"/>
    </row>
    <row r="14063" spans="2:2" x14ac:dyDescent="0.15">
      <c r="B14063" s="24"/>
    </row>
    <row r="14064" spans="2:2" x14ac:dyDescent="0.15">
      <c r="B14064" s="24"/>
    </row>
    <row r="14065" spans="2:2" x14ac:dyDescent="0.15">
      <c r="B14065" s="24"/>
    </row>
    <row r="14066" spans="2:2" x14ac:dyDescent="0.15">
      <c r="B14066" s="24"/>
    </row>
    <row r="14067" spans="2:2" x14ac:dyDescent="0.15">
      <c r="B14067" s="24"/>
    </row>
    <row r="14068" spans="2:2" x14ac:dyDescent="0.15">
      <c r="B14068" s="24"/>
    </row>
    <row r="14069" spans="2:2" x14ac:dyDescent="0.15">
      <c r="B14069" s="24"/>
    </row>
    <row r="14070" spans="2:2" x14ac:dyDescent="0.15">
      <c r="B14070" s="24"/>
    </row>
    <row r="14071" spans="2:2" x14ac:dyDescent="0.15">
      <c r="B14071" s="24"/>
    </row>
    <row r="14072" spans="2:2" x14ac:dyDescent="0.15">
      <c r="B14072" s="24"/>
    </row>
    <row r="14073" spans="2:2" x14ac:dyDescent="0.15">
      <c r="B14073" s="24"/>
    </row>
    <row r="14074" spans="2:2" x14ac:dyDescent="0.15">
      <c r="B14074" s="24"/>
    </row>
    <row r="14075" spans="2:2" x14ac:dyDescent="0.15">
      <c r="B14075" s="24"/>
    </row>
    <row r="14076" spans="2:2" x14ac:dyDescent="0.15">
      <c r="B14076" s="24"/>
    </row>
    <row r="14077" spans="2:2" x14ac:dyDescent="0.15">
      <c r="B14077" s="24"/>
    </row>
    <row r="14078" spans="2:2" x14ac:dyDescent="0.15">
      <c r="B14078" s="24"/>
    </row>
    <row r="14079" spans="2:2" x14ac:dyDescent="0.15">
      <c r="B14079" s="24"/>
    </row>
    <row r="14080" spans="2:2" x14ac:dyDescent="0.15">
      <c r="B14080" s="24"/>
    </row>
    <row r="14081" spans="2:2" x14ac:dyDescent="0.15">
      <c r="B14081" s="24"/>
    </row>
    <row r="14082" spans="2:2" x14ac:dyDescent="0.15">
      <c r="B14082" s="24"/>
    </row>
    <row r="14083" spans="2:2" x14ac:dyDescent="0.15">
      <c r="B14083" s="24"/>
    </row>
    <row r="14084" spans="2:2" x14ac:dyDescent="0.15">
      <c r="B14084" s="24"/>
    </row>
    <row r="14085" spans="2:2" x14ac:dyDescent="0.15">
      <c r="B14085" s="24"/>
    </row>
    <row r="14086" spans="2:2" x14ac:dyDescent="0.15">
      <c r="B14086" s="24"/>
    </row>
    <row r="14087" spans="2:2" x14ac:dyDescent="0.15">
      <c r="B14087" s="24"/>
    </row>
    <row r="14088" spans="2:2" x14ac:dyDescent="0.15">
      <c r="B14088" s="24"/>
    </row>
    <row r="14089" spans="2:2" x14ac:dyDescent="0.15">
      <c r="B14089" s="24"/>
    </row>
    <row r="14090" spans="2:2" x14ac:dyDescent="0.15">
      <c r="B14090" s="24"/>
    </row>
    <row r="14091" spans="2:2" x14ac:dyDescent="0.15">
      <c r="B14091" s="24"/>
    </row>
    <row r="14092" spans="2:2" x14ac:dyDescent="0.15">
      <c r="B14092" s="24"/>
    </row>
    <row r="14093" spans="2:2" x14ac:dyDescent="0.15">
      <c r="B14093" s="24"/>
    </row>
    <row r="14094" spans="2:2" x14ac:dyDescent="0.15">
      <c r="B14094" s="24"/>
    </row>
    <row r="14095" spans="2:2" x14ac:dyDescent="0.15">
      <c r="B14095" s="24"/>
    </row>
    <row r="14096" spans="2:2" x14ac:dyDescent="0.15">
      <c r="B14096" s="24"/>
    </row>
    <row r="14097" spans="2:2" x14ac:dyDescent="0.15">
      <c r="B14097" s="24"/>
    </row>
    <row r="14098" spans="2:2" x14ac:dyDescent="0.15">
      <c r="B14098" s="24"/>
    </row>
    <row r="14099" spans="2:2" x14ac:dyDescent="0.15">
      <c r="B14099" s="24"/>
    </row>
    <row r="14100" spans="2:2" x14ac:dyDescent="0.15">
      <c r="B14100" s="24"/>
    </row>
    <row r="14101" spans="2:2" x14ac:dyDescent="0.15">
      <c r="B14101" s="24"/>
    </row>
    <row r="14102" spans="2:2" x14ac:dyDescent="0.15">
      <c r="B14102" s="24"/>
    </row>
    <row r="14103" spans="2:2" x14ac:dyDescent="0.15">
      <c r="B14103" s="24"/>
    </row>
    <row r="14104" spans="2:2" x14ac:dyDescent="0.15">
      <c r="B14104" s="24"/>
    </row>
    <row r="14105" spans="2:2" x14ac:dyDescent="0.15">
      <c r="B14105" s="24"/>
    </row>
    <row r="14106" spans="2:2" x14ac:dyDescent="0.15">
      <c r="B14106" s="24"/>
    </row>
    <row r="14107" spans="2:2" x14ac:dyDescent="0.15">
      <c r="B14107" s="24"/>
    </row>
    <row r="14108" spans="2:2" x14ac:dyDescent="0.15">
      <c r="B14108" s="24"/>
    </row>
    <row r="14109" spans="2:2" x14ac:dyDescent="0.15">
      <c r="B14109" s="24"/>
    </row>
    <row r="14110" spans="2:2" x14ac:dyDescent="0.15">
      <c r="B14110" s="24"/>
    </row>
    <row r="14111" spans="2:2" x14ac:dyDescent="0.15">
      <c r="B14111" s="24"/>
    </row>
    <row r="14112" spans="2:2" x14ac:dyDescent="0.15">
      <c r="B14112" s="24"/>
    </row>
    <row r="14113" spans="2:2" x14ac:dyDescent="0.15">
      <c r="B14113" s="24"/>
    </row>
    <row r="14114" spans="2:2" x14ac:dyDescent="0.15">
      <c r="B14114" s="24"/>
    </row>
    <row r="14115" spans="2:2" x14ac:dyDescent="0.15">
      <c r="B14115" s="24"/>
    </row>
    <row r="14116" spans="2:2" x14ac:dyDescent="0.15">
      <c r="B14116" s="24"/>
    </row>
    <row r="14117" spans="2:2" x14ac:dyDescent="0.15">
      <c r="B14117" s="24"/>
    </row>
    <row r="14118" spans="2:2" x14ac:dyDescent="0.15">
      <c r="B14118" s="24"/>
    </row>
    <row r="14119" spans="2:2" x14ac:dyDescent="0.15">
      <c r="B14119" s="24"/>
    </row>
    <row r="14120" spans="2:2" x14ac:dyDescent="0.15">
      <c r="B14120" s="24"/>
    </row>
    <row r="14121" spans="2:2" x14ac:dyDescent="0.15">
      <c r="B14121" s="24"/>
    </row>
    <row r="14122" spans="2:2" x14ac:dyDescent="0.15">
      <c r="B14122" s="24"/>
    </row>
    <row r="14123" spans="2:2" x14ac:dyDescent="0.15">
      <c r="B14123" s="24"/>
    </row>
    <row r="14124" spans="2:2" x14ac:dyDescent="0.15">
      <c r="B14124" s="24"/>
    </row>
    <row r="14125" spans="2:2" x14ac:dyDescent="0.15">
      <c r="B14125" s="24"/>
    </row>
    <row r="14126" spans="2:2" x14ac:dyDescent="0.15">
      <c r="B14126" s="24"/>
    </row>
    <row r="14127" spans="2:2" x14ac:dyDescent="0.15">
      <c r="B14127" s="24"/>
    </row>
    <row r="14128" spans="2:2" x14ac:dyDescent="0.15">
      <c r="B14128" s="24"/>
    </row>
    <row r="14129" spans="2:2" x14ac:dyDescent="0.15">
      <c r="B14129" s="24"/>
    </row>
    <row r="14130" spans="2:2" x14ac:dyDescent="0.15">
      <c r="B14130" s="24"/>
    </row>
    <row r="14131" spans="2:2" x14ac:dyDescent="0.15">
      <c r="B14131" s="24"/>
    </row>
    <row r="14132" spans="2:2" x14ac:dyDescent="0.15">
      <c r="B14132" s="24"/>
    </row>
    <row r="14133" spans="2:2" x14ac:dyDescent="0.15">
      <c r="B14133" s="24"/>
    </row>
    <row r="14134" spans="2:2" x14ac:dyDescent="0.15">
      <c r="B14134" s="24"/>
    </row>
    <row r="14135" spans="2:2" x14ac:dyDescent="0.15">
      <c r="B14135" s="24"/>
    </row>
    <row r="14136" spans="2:2" x14ac:dyDescent="0.15">
      <c r="B14136" s="24"/>
    </row>
    <row r="14137" spans="2:2" x14ac:dyDescent="0.15">
      <c r="B14137" s="24"/>
    </row>
    <row r="14138" spans="2:2" x14ac:dyDescent="0.15">
      <c r="B14138" s="24"/>
    </row>
    <row r="14139" spans="2:2" x14ac:dyDescent="0.15">
      <c r="B14139" s="24"/>
    </row>
    <row r="14140" spans="2:2" x14ac:dyDescent="0.15">
      <c r="B14140" s="24"/>
    </row>
    <row r="14141" spans="2:2" x14ac:dyDescent="0.15">
      <c r="B14141" s="24"/>
    </row>
    <row r="14142" spans="2:2" x14ac:dyDescent="0.15">
      <c r="B14142" s="24"/>
    </row>
    <row r="14143" spans="2:2" x14ac:dyDescent="0.15">
      <c r="B14143" s="24"/>
    </row>
    <row r="14144" spans="2:2" x14ac:dyDescent="0.15">
      <c r="B14144" s="24"/>
    </row>
    <row r="14145" spans="2:2" x14ac:dyDescent="0.15">
      <c r="B14145" s="24"/>
    </row>
    <row r="14146" spans="2:2" x14ac:dyDescent="0.15">
      <c r="B14146" s="24"/>
    </row>
    <row r="14147" spans="2:2" x14ac:dyDescent="0.15">
      <c r="B14147" s="24"/>
    </row>
    <row r="14148" spans="2:2" x14ac:dyDescent="0.15">
      <c r="B14148" s="24"/>
    </row>
    <row r="14149" spans="2:2" x14ac:dyDescent="0.15">
      <c r="B14149" s="24"/>
    </row>
    <row r="14150" spans="2:2" x14ac:dyDescent="0.15">
      <c r="B14150" s="24"/>
    </row>
    <row r="14151" spans="2:2" x14ac:dyDescent="0.15">
      <c r="B14151" s="24"/>
    </row>
    <row r="14152" spans="2:2" x14ac:dyDescent="0.15">
      <c r="B14152" s="24"/>
    </row>
    <row r="14153" spans="2:2" x14ac:dyDescent="0.15">
      <c r="B14153" s="24"/>
    </row>
    <row r="14154" spans="2:2" x14ac:dyDescent="0.15">
      <c r="B14154" s="24"/>
    </row>
    <row r="14155" spans="2:2" x14ac:dyDescent="0.15">
      <c r="B14155" s="24"/>
    </row>
    <row r="14156" spans="2:2" x14ac:dyDescent="0.15">
      <c r="B14156" s="24"/>
    </row>
    <row r="14157" spans="2:2" x14ac:dyDescent="0.15">
      <c r="B14157" s="24"/>
    </row>
    <row r="14158" spans="2:2" x14ac:dyDescent="0.15">
      <c r="B14158" s="24"/>
    </row>
    <row r="14159" spans="2:2" x14ac:dyDescent="0.15">
      <c r="B14159" s="24"/>
    </row>
    <row r="14160" spans="2:2" x14ac:dyDescent="0.15">
      <c r="B14160" s="24"/>
    </row>
    <row r="14161" spans="2:2" x14ac:dyDescent="0.15">
      <c r="B14161" s="24"/>
    </row>
    <row r="14162" spans="2:2" x14ac:dyDescent="0.15">
      <c r="B14162" s="24"/>
    </row>
    <row r="14163" spans="2:2" x14ac:dyDescent="0.15">
      <c r="B14163" s="24"/>
    </row>
    <row r="14164" spans="2:2" x14ac:dyDescent="0.15">
      <c r="B14164" s="24"/>
    </row>
    <row r="14165" spans="2:2" x14ac:dyDescent="0.15">
      <c r="B14165" s="24"/>
    </row>
    <row r="14166" spans="2:2" x14ac:dyDescent="0.15">
      <c r="B14166" s="24"/>
    </row>
    <row r="14167" spans="2:2" x14ac:dyDescent="0.15">
      <c r="B14167" s="24"/>
    </row>
    <row r="14168" spans="2:2" x14ac:dyDescent="0.15">
      <c r="B14168" s="24"/>
    </row>
    <row r="14169" spans="2:2" x14ac:dyDescent="0.15">
      <c r="B14169" s="24"/>
    </row>
    <row r="14170" spans="2:2" x14ac:dyDescent="0.15">
      <c r="B14170" s="24"/>
    </row>
    <row r="14171" spans="2:2" x14ac:dyDescent="0.15">
      <c r="B14171" s="24"/>
    </row>
    <row r="14172" spans="2:2" x14ac:dyDescent="0.15">
      <c r="B14172" s="24"/>
    </row>
    <row r="14173" spans="2:2" x14ac:dyDescent="0.15">
      <c r="B14173" s="24"/>
    </row>
    <row r="14174" spans="2:2" x14ac:dyDescent="0.15">
      <c r="B14174" s="24"/>
    </row>
    <row r="14175" spans="2:2" x14ac:dyDescent="0.15">
      <c r="B14175" s="24"/>
    </row>
    <row r="14176" spans="2:2" x14ac:dyDescent="0.15">
      <c r="B14176" s="24"/>
    </row>
    <row r="14177" spans="2:2" x14ac:dyDescent="0.15">
      <c r="B14177" s="24"/>
    </row>
    <row r="14178" spans="2:2" x14ac:dyDescent="0.15">
      <c r="B14178" s="24"/>
    </row>
    <row r="14179" spans="2:2" x14ac:dyDescent="0.15">
      <c r="B14179" s="24"/>
    </row>
    <row r="14180" spans="2:2" x14ac:dyDescent="0.15">
      <c r="B14180" s="24"/>
    </row>
    <row r="14181" spans="2:2" x14ac:dyDescent="0.15">
      <c r="B14181" s="24"/>
    </row>
    <row r="14182" spans="2:2" x14ac:dyDescent="0.15">
      <c r="B14182" s="24"/>
    </row>
    <row r="14183" spans="2:2" x14ac:dyDescent="0.15">
      <c r="B14183" s="24"/>
    </row>
    <row r="14184" spans="2:2" x14ac:dyDescent="0.15">
      <c r="B14184" s="24"/>
    </row>
    <row r="14185" spans="2:2" x14ac:dyDescent="0.15">
      <c r="B14185" s="24"/>
    </row>
    <row r="14186" spans="2:2" x14ac:dyDescent="0.15">
      <c r="B14186" s="24"/>
    </row>
    <row r="14187" spans="2:2" x14ac:dyDescent="0.15">
      <c r="B14187" s="24"/>
    </row>
    <row r="14188" spans="2:2" x14ac:dyDescent="0.15">
      <c r="B14188" s="24"/>
    </row>
    <row r="14189" spans="2:2" x14ac:dyDescent="0.15">
      <c r="B14189" s="24"/>
    </row>
    <row r="14190" spans="2:2" x14ac:dyDescent="0.15">
      <c r="B14190" s="24"/>
    </row>
    <row r="14191" spans="2:2" x14ac:dyDescent="0.15">
      <c r="B14191" s="24"/>
    </row>
    <row r="14192" spans="2:2" x14ac:dyDescent="0.15">
      <c r="B14192" s="24"/>
    </row>
    <row r="14193" spans="2:2" x14ac:dyDescent="0.15">
      <c r="B14193" s="24"/>
    </row>
    <row r="14194" spans="2:2" x14ac:dyDescent="0.15">
      <c r="B14194" s="24"/>
    </row>
    <row r="14195" spans="2:2" x14ac:dyDescent="0.15">
      <c r="B14195" s="24"/>
    </row>
    <row r="14196" spans="2:2" x14ac:dyDescent="0.15">
      <c r="B14196" s="24"/>
    </row>
    <row r="14197" spans="2:2" x14ac:dyDescent="0.15">
      <c r="B14197" s="24"/>
    </row>
    <row r="14198" spans="2:2" x14ac:dyDescent="0.15">
      <c r="B14198" s="24"/>
    </row>
    <row r="14199" spans="2:2" x14ac:dyDescent="0.15">
      <c r="B14199" s="24"/>
    </row>
    <row r="14200" spans="2:2" x14ac:dyDescent="0.15">
      <c r="B14200" s="24"/>
    </row>
    <row r="14201" spans="2:2" x14ac:dyDescent="0.15">
      <c r="B14201" s="24"/>
    </row>
    <row r="14202" spans="2:2" x14ac:dyDescent="0.15">
      <c r="B14202" s="24"/>
    </row>
    <row r="14203" spans="2:2" x14ac:dyDescent="0.15">
      <c r="B14203" s="24"/>
    </row>
    <row r="14204" spans="2:2" x14ac:dyDescent="0.15">
      <c r="B14204" s="24"/>
    </row>
    <row r="14205" spans="2:2" x14ac:dyDescent="0.15">
      <c r="B14205" s="24"/>
    </row>
    <row r="14206" spans="2:2" x14ac:dyDescent="0.15">
      <c r="B14206" s="24"/>
    </row>
    <row r="14207" spans="2:2" x14ac:dyDescent="0.15">
      <c r="B14207" s="24"/>
    </row>
    <row r="14208" spans="2:2" x14ac:dyDescent="0.15">
      <c r="B14208" s="24"/>
    </row>
    <row r="14209" spans="2:2" x14ac:dyDescent="0.15">
      <c r="B14209" s="24"/>
    </row>
    <row r="14210" spans="2:2" x14ac:dyDescent="0.15">
      <c r="B14210" s="24"/>
    </row>
    <row r="14211" spans="2:2" x14ac:dyDescent="0.15">
      <c r="B14211" s="24"/>
    </row>
    <row r="14212" spans="2:2" x14ac:dyDescent="0.15">
      <c r="B14212" s="24"/>
    </row>
    <row r="14213" spans="2:2" x14ac:dyDescent="0.15">
      <c r="B14213" s="24"/>
    </row>
    <row r="14214" spans="2:2" x14ac:dyDescent="0.15">
      <c r="B14214" s="24"/>
    </row>
    <row r="14215" spans="2:2" x14ac:dyDescent="0.15">
      <c r="B14215" s="24"/>
    </row>
    <row r="14216" spans="2:2" x14ac:dyDescent="0.15">
      <c r="B14216" s="24"/>
    </row>
    <row r="14217" spans="2:2" x14ac:dyDescent="0.15">
      <c r="B14217" s="24"/>
    </row>
    <row r="14218" spans="2:2" x14ac:dyDescent="0.15">
      <c r="B14218" s="24"/>
    </row>
    <row r="14219" spans="2:2" x14ac:dyDescent="0.15">
      <c r="B14219" s="24"/>
    </row>
    <row r="14220" spans="2:2" x14ac:dyDescent="0.15">
      <c r="B14220" s="24"/>
    </row>
    <row r="14221" spans="2:2" x14ac:dyDescent="0.15">
      <c r="B14221" s="24"/>
    </row>
    <row r="14222" spans="2:2" x14ac:dyDescent="0.15">
      <c r="B14222" s="24"/>
    </row>
    <row r="14223" spans="2:2" x14ac:dyDescent="0.15">
      <c r="B14223" s="24"/>
    </row>
    <row r="14224" spans="2:2" x14ac:dyDescent="0.15">
      <c r="B14224" s="24"/>
    </row>
    <row r="14225" spans="2:2" x14ac:dyDescent="0.15">
      <c r="B14225" s="24"/>
    </row>
    <row r="14226" spans="2:2" x14ac:dyDescent="0.15">
      <c r="B14226" s="24"/>
    </row>
    <row r="14227" spans="2:2" x14ac:dyDescent="0.15">
      <c r="B14227" s="24"/>
    </row>
    <row r="14228" spans="2:2" x14ac:dyDescent="0.15">
      <c r="B14228" s="24"/>
    </row>
    <row r="14229" spans="2:2" x14ac:dyDescent="0.15">
      <c r="B14229" s="24"/>
    </row>
    <row r="14230" spans="2:2" x14ac:dyDescent="0.15">
      <c r="B14230" s="24"/>
    </row>
    <row r="14231" spans="2:2" x14ac:dyDescent="0.15">
      <c r="B14231" s="24"/>
    </row>
    <row r="14232" spans="2:2" x14ac:dyDescent="0.15">
      <c r="B14232" s="24"/>
    </row>
    <row r="14233" spans="2:2" x14ac:dyDescent="0.15">
      <c r="B14233" s="24"/>
    </row>
    <row r="14234" spans="2:2" x14ac:dyDescent="0.15">
      <c r="B14234" s="24"/>
    </row>
    <row r="14235" spans="2:2" x14ac:dyDescent="0.15">
      <c r="B14235" s="24"/>
    </row>
    <row r="14236" spans="2:2" x14ac:dyDescent="0.15">
      <c r="B14236" s="24"/>
    </row>
    <row r="14237" spans="2:2" x14ac:dyDescent="0.15">
      <c r="B14237" s="24"/>
    </row>
    <row r="14238" spans="2:2" x14ac:dyDescent="0.15">
      <c r="B14238" s="24"/>
    </row>
    <row r="14239" spans="2:2" x14ac:dyDescent="0.15">
      <c r="B14239" s="24"/>
    </row>
    <row r="14240" spans="2:2" x14ac:dyDescent="0.15">
      <c r="B14240" s="24"/>
    </row>
    <row r="14241" spans="2:2" x14ac:dyDescent="0.15">
      <c r="B14241" s="24"/>
    </row>
    <row r="14242" spans="2:2" x14ac:dyDescent="0.15">
      <c r="B14242" s="24"/>
    </row>
    <row r="14243" spans="2:2" x14ac:dyDescent="0.15">
      <c r="B14243" s="24"/>
    </row>
    <row r="14244" spans="2:2" x14ac:dyDescent="0.15">
      <c r="B14244" s="24"/>
    </row>
    <row r="14245" spans="2:2" x14ac:dyDescent="0.15">
      <c r="B14245" s="24"/>
    </row>
    <row r="14246" spans="2:2" x14ac:dyDescent="0.15">
      <c r="B14246" s="24"/>
    </row>
    <row r="14247" spans="2:2" x14ac:dyDescent="0.15">
      <c r="B14247" s="24"/>
    </row>
    <row r="14248" spans="2:2" x14ac:dyDescent="0.15">
      <c r="B14248" s="24"/>
    </row>
    <row r="14249" spans="2:2" x14ac:dyDescent="0.15">
      <c r="B14249" s="24"/>
    </row>
    <row r="14250" spans="2:2" x14ac:dyDescent="0.15">
      <c r="B14250" s="24"/>
    </row>
    <row r="14251" spans="2:2" x14ac:dyDescent="0.15">
      <c r="B14251" s="24"/>
    </row>
    <row r="14252" spans="2:2" x14ac:dyDescent="0.15">
      <c r="B14252" s="24"/>
    </row>
    <row r="14253" spans="2:2" x14ac:dyDescent="0.15">
      <c r="B14253" s="24"/>
    </row>
    <row r="14254" spans="2:2" x14ac:dyDescent="0.15">
      <c r="B14254" s="24"/>
    </row>
    <row r="14255" spans="2:2" x14ac:dyDescent="0.15">
      <c r="B14255" s="24"/>
    </row>
    <row r="14256" spans="2:2" x14ac:dyDescent="0.15">
      <c r="B14256" s="24"/>
    </row>
    <row r="14257" spans="2:2" x14ac:dyDescent="0.15">
      <c r="B14257" s="24"/>
    </row>
    <row r="14258" spans="2:2" x14ac:dyDescent="0.15">
      <c r="B14258" s="24"/>
    </row>
    <row r="14259" spans="2:2" x14ac:dyDescent="0.15">
      <c r="B14259" s="24"/>
    </row>
    <row r="14260" spans="2:2" x14ac:dyDescent="0.15">
      <c r="B14260" s="24"/>
    </row>
    <row r="14261" spans="2:2" x14ac:dyDescent="0.15">
      <c r="B14261" s="24"/>
    </row>
    <row r="14262" spans="2:2" x14ac:dyDescent="0.15">
      <c r="B14262" s="24"/>
    </row>
    <row r="14263" spans="2:2" x14ac:dyDescent="0.15">
      <c r="B14263" s="24"/>
    </row>
    <row r="14264" spans="2:2" x14ac:dyDescent="0.15">
      <c r="B14264" s="24"/>
    </row>
    <row r="14265" spans="2:2" x14ac:dyDescent="0.15">
      <c r="B14265" s="24"/>
    </row>
    <row r="14266" spans="2:2" x14ac:dyDescent="0.15">
      <c r="B14266" s="24"/>
    </row>
    <row r="14267" spans="2:2" x14ac:dyDescent="0.15">
      <c r="B14267" s="24"/>
    </row>
    <row r="14268" spans="2:2" x14ac:dyDescent="0.15">
      <c r="B14268" s="24"/>
    </row>
    <row r="14269" spans="2:2" x14ac:dyDescent="0.15">
      <c r="B14269" s="24"/>
    </row>
    <row r="14270" spans="2:2" x14ac:dyDescent="0.15">
      <c r="B14270" s="24"/>
    </row>
    <row r="14271" spans="2:2" x14ac:dyDescent="0.15">
      <c r="B14271" s="24"/>
    </row>
    <row r="14272" spans="2:2" x14ac:dyDescent="0.15">
      <c r="B14272" s="24"/>
    </row>
    <row r="14273" spans="2:2" x14ac:dyDescent="0.15">
      <c r="B14273" s="24"/>
    </row>
    <row r="14274" spans="2:2" x14ac:dyDescent="0.15">
      <c r="B14274" s="24"/>
    </row>
    <row r="14275" spans="2:2" x14ac:dyDescent="0.15">
      <c r="B14275" s="24"/>
    </row>
    <row r="14276" spans="2:2" x14ac:dyDescent="0.15">
      <c r="B14276" s="24"/>
    </row>
    <row r="14277" spans="2:2" x14ac:dyDescent="0.15">
      <c r="B14277" s="24"/>
    </row>
    <row r="14278" spans="2:2" x14ac:dyDescent="0.15">
      <c r="B14278" s="24"/>
    </row>
    <row r="14279" spans="2:2" x14ac:dyDescent="0.15">
      <c r="B14279" s="24"/>
    </row>
    <row r="14280" spans="2:2" x14ac:dyDescent="0.15">
      <c r="B14280" s="24"/>
    </row>
    <row r="14281" spans="2:2" x14ac:dyDescent="0.15">
      <c r="B14281" s="24"/>
    </row>
    <row r="14282" spans="2:2" x14ac:dyDescent="0.15">
      <c r="B14282" s="24"/>
    </row>
    <row r="14283" spans="2:2" x14ac:dyDescent="0.15">
      <c r="B14283" s="24"/>
    </row>
    <row r="14284" spans="2:2" x14ac:dyDescent="0.15">
      <c r="B14284" s="24"/>
    </row>
    <row r="14285" spans="2:2" x14ac:dyDescent="0.15">
      <c r="B14285" s="24"/>
    </row>
    <row r="14286" spans="2:2" x14ac:dyDescent="0.15">
      <c r="B14286" s="24"/>
    </row>
    <row r="14287" spans="2:2" x14ac:dyDescent="0.15">
      <c r="B14287" s="24"/>
    </row>
    <row r="14288" spans="2:2" x14ac:dyDescent="0.15">
      <c r="B14288" s="24"/>
    </row>
    <row r="14289" spans="2:2" x14ac:dyDescent="0.15">
      <c r="B14289" s="24"/>
    </row>
    <row r="14290" spans="2:2" x14ac:dyDescent="0.15">
      <c r="B14290" s="24"/>
    </row>
    <row r="14291" spans="2:2" x14ac:dyDescent="0.15">
      <c r="B14291" s="24"/>
    </row>
    <row r="14292" spans="2:2" x14ac:dyDescent="0.15">
      <c r="B14292" s="24"/>
    </row>
    <row r="14293" spans="2:2" x14ac:dyDescent="0.15">
      <c r="B14293" s="24"/>
    </row>
    <row r="14294" spans="2:2" x14ac:dyDescent="0.15">
      <c r="B14294" s="24"/>
    </row>
    <row r="14295" spans="2:2" x14ac:dyDescent="0.15">
      <c r="B14295" s="24"/>
    </row>
    <row r="14296" spans="2:2" x14ac:dyDescent="0.15">
      <c r="B14296" s="24"/>
    </row>
    <row r="14297" spans="2:2" x14ac:dyDescent="0.15">
      <c r="B14297" s="24"/>
    </row>
    <row r="14298" spans="2:2" x14ac:dyDescent="0.15">
      <c r="B14298" s="24"/>
    </row>
    <row r="14299" spans="2:2" x14ac:dyDescent="0.15">
      <c r="B14299" s="24"/>
    </row>
    <row r="14300" spans="2:2" x14ac:dyDescent="0.15">
      <c r="B14300" s="24"/>
    </row>
    <row r="14301" spans="2:2" x14ac:dyDescent="0.15">
      <c r="B14301" s="24"/>
    </row>
    <row r="14302" spans="2:2" x14ac:dyDescent="0.15">
      <c r="B14302" s="24"/>
    </row>
    <row r="14303" spans="2:2" x14ac:dyDescent="0.15">
      <c r="B14303" s="24"/>
    </row>
    <row r="14304" spans="2:2" x14ac:dyDescent="0.15">
      <c r="B14304" s="24"/>
    </row>
    <row r="14305" spans="2:2" x14ac:dyDescent="0.15">
      <c r="B14305" s="24"/>
    </row>
    <row r="14306" spans="2:2" x14ac:dyDescent="0.15">
      <c r="B14306" s="24"/>
    </row>
    <row r="14307" spans="2:2" x14ac:dyDescent="0.15">
      <c r="B14307" s="24"/>
    </row>
    <row r="14308" spans="2:2" x14ac:dyDescent="0.15">
      <c r="B14308" s="24"/>
    </row>
    <row r="14309" spans="2:2" x14ac:dyDescent="0.15">
      <c r="B14309" s="24"/>
    </row>
    <row r="14310" spans="2:2" x14ac:dyDescent="0.15">
      <c r="B14310" s="24"/>
    </row>
    <row r="14311" spans="2:2" x14ac:dyDescent="0.15">
      <c r="B14311" s="24"/>
    </row>
    <row r="14312" spans="2:2" x14ac:dyDescent="0.15">
      <c r="B14312" s="24"/>
    </row>
    <row r="14313" spans="2:2" x14ac:dyDescent="0.15">
      <c r="B14313" s="24"/>
    </row>
    <row r="14314" spans="2:2" x14ac:dyDescent="0.15">
      <c r="B14314" s="24"/>
    </row>
    <row r="14315" spans="2:2" x14ac:dyDescent="0.15">
      <c r="B14315" s="24"/>
    </row>
    <row r="14316" spans="2:2" x14ac:dyDescent="0.15">
      <c r="B14316" s="24"/>
    </row>
    <row r="14317" spans="2:2" x14ac:dyDescent="0.15">
      <c r="B14317" s="24"/>
    </row>
    <row r="14318" spans="2:2" x14ac:dyDescent="0.15">
      <c r="B14318" s="24"/>
    </row>
    <row r="14319" spans="2:2" x14ac:dyDescent="0.15">
      <c r="B14319" s="24"/>
    </row>
    <row r="14320" spans="2:2" x14ac:dyDescent="0.15">
      <c r="B14320" s="24"/>
    </row>
    <row r="14321" spans="2:2" x14ac:dyDescent="0.15">
      <c r="B14321" s="24"/>
    </row>
    <row r="14322" spans="2:2" x14ac:dyDescent="0.15">
      <c r="B14322" s="24"/>
    </row>
    <row r="14323" spans="2:2" x14ac:dyDescent="0.15">
      <c r="B14323" s="24"/>
    </row>
    <row r="14324" spans="2:2" x14ac:dyDescent="0.15">
      <c r="B14324" s="24"/>
    </row>
    <row r="14325" spans="2:2" x14ac:dyDescent="0.15">
      <c r="B14325" s="24"/>
    </row>
    <row r="14326" spans="2:2" x14ac:dyDescent="0.15">
      <c r="B14326" s="24"/>
    </row>
    <row r="14327" spans="2:2" x14ac:dyDescent="0.15">
      <c r="B14327" s="24"/>
    </row>
    <row r="14328" spans="2:2" x14ac:dyDescent="0.15">
      <c r="B14328" s="24"/>
    </row>
    <row r="14329" spans="2:2" x14ac:dyDescent="0.15">
      <c r="B14329" s="24"/>
    </row>
    <row r="14330" spans="2:2" x14ac:dyDescent="0.15">
      <c r="B14330" s="24"/>
    </row>
    <row r="14331" spans="2:2" x14ac:dyDescent="0.15">
      <c r="B14331" s="24"/>
    </row>
    <row r="14332" spans="2:2" x14ac:dyDescent="0.15">
      <c r="B14332" s="24"/>
    </row>
    <row r="14333" spans="2:2" x14ac:dyDescent="0.15">
      <c r="B14333" s="24"/>
    </row>
    <row r="14334" spans="2:2" x14ac:dyDescent="0.15">
      <c r="B14334" s="24"/>
    </row>
    <row r="14335" spans="2:2" x14ac:dyDescent="0.15">
      <c r="B14335" s="24"/>
    </row>
    <row r="14336" spans="2:2" x14ac:dyDescent="0.15">
      <c r="B14336" s="24"/>
    </row>
    <row r="14337" spans="2:2" x14ac:dyDescent="0.15">
      <c r="B14337" s="24"/>
    </row>
    <row r="14338" spans="2:2" x14ac:dyDescent="0.15">
      <c r="B14338" s="24"/>
    </row>
    <row r="14339" spans="2:2" x14ac:dyDescent="0.15">
      <c r="B14339" s="24"/>
    </row>
    <row r="14340" spans="2:2" x14ac:dyDescent="0.15">
      <c r="B14340" s="24"/>
    </row>
    <row r="14341" spans="2:2" x14ac:dyDescent="0.15">
      <c r="B14341" s="24"/>
    </row>
    <row r="14342" spans="2:2" x14ac:dyDescent="0.15">
      <c r="B14342" s="24"/>
    </row>
    <row r="14343" spans="2:2" x14ac:dyDescent="0.15">
      <c r="B14343" s="24"/>
    </row>
    <row r="14344" spans="2:2" x14ac:dyDescent="0.15">
      <c r="B14344" s="24"/>
    </row>
    <row r="14345" spans="2:2" x14ac:dyDescent="0.15">
      <c r="B14345" s="24"/>
    </row>
    <row r="14346" spans="2:2" x14ac:dyDescent="0.15">
      <c r="B14346" s="24"/>
    </row>
    <row r="14347" spans="2:2" x14ac:dyDescent="0.15">
      <c r="B14347" s="24"/>
    </row>
    <row r="14348" spans="2:2" x14ac:dyDescent="0.15">
      <c r="B14348" s="24"/>
    </row>
    <row r="14349" spans="2:2" x14ac:dyDescent="0.15">
      <c r="B14349" s="24"/>
    </row>
    <row r="14350" spans="2:2" x14ac:dyDescent="0.15">
      <c r="B14350" s="24"/>
    </row>
    <row r="14351" spans="2:2" x14ac:dyDescent="0.15">
      <c r="B14351" s="24"/>
    </row>
    <row r="14352" spans="2:2" x14ac:dyDescent="0.15">
      <c r="B14352" s="24"/>
    </row>
    <row r="14353" spans="2:2" x14ac:dyDescent="0.15">
      <c r="B14353" s="24"/>
    </row>
    <row r="14354" spans="2:2" x14ac:dyDescent="0.15">
      <c r="B14354" s="24"/>
    </row>
    <row r="14355" spans="2:2" x14ac:dyDescent="0.15">
      <c r="B14355" s="24"/>
    </row>
    <row r="14356" spans="2:2" x14ac:dyDescent="0.15">
      <c r="B14356" s="24"/>
    </row>
    <row r="14357" spans="2:2" x14ac:dyDescent="0.15">
      <c r="B14357" s="24"/>
    </row>
    <row r="14358" spans="2:2" x14ac:dyDescent="0.15">
      <c r="B14358" s="24"/>
    </row>
    <row r="14359" spans="2:2" x14ac:dyDescent="0.15">
      <c r="B14359" s="24"/>
    </row>
    <row r="14360" spans="2:2" x14ac:dyDescent="0.15">
      <c r="B14360" s="24"/>
    </row>
    <row r="14361" spans="2:2" x14ac:dyDescent="0.15">
      <c r="B14361" s="24"/>
    </row>
    <row r="14362" spans="2:2" x14ac:dyDescent="0.15">
      <c r="B14362" s="24"/>
    </row>
    <row r="14363" spans="2:2" x14ac:dyDescent="0.15">
      <c r="B14363" s="24"/>
    </row>
    <row r="14364" spans="2:2" x14ac:dyDescent="0.15">
      <c r="B14364" s="24"/>
    </row>
    <row r="14365" spans="2:2" x14ac:dyDescent="0.15">
      <c r="B14365" s="24"/>
    </row>
    <row r="14366" spans="2:2" x14ac:dyDescent="0.15">
      <c r="B14366" s="24"/>
    </row>
    <row r="14367" spans="2:2" x14ac:dyDescent="0.15">
      <c r="B14367" s="24"/>
    </row>
    <row r="14368" spans="2:2" x14ac:dyDescent="0.15">
      <c r="B14368" s="24"/>
    </row>
    <row r="14369" spans="2:2" x14ac:dyDescent="0.15">
      <c r="B14369" s="24"/>
    </row>
    <row r="14370" spans="2:2" x14ac:dyDescent="0.15">
      <c r="B14370" s="24"/>
    </row>
    <row r="14371" spans="2:2" x14ac:dyDescent="0.15">
      <c r="B14371" s="24"/>
    </row>
    <row r="14372" spans="2:2" x14ac:dyDescent="0.15">
      <c r="B14372" s="24"/>
    </row>
    <row r="14373" spans="2:2" x14ac:dyDescent="0.15">
      <c r="B14373" s="24"/>
    </row>
    <row r="14374" spans="2:2" x14ac:dyDescent="0.15">
      <c r="B14374" s="24"/>
    </row>
    <row r="14375" spans="2:2" x14ac:dyDescent="0.15">
      <c r="B14375" s="24"/>
    </row>
    <row r="14376" spans="2:2" x14ac:dyDescent="0.15">
      <c r="B14376" s="24"/>
    </row>
    <row r="14377" spans="2:2" x14ac:dyDescent="0.15">
      <c r="B14377" s="24"/>
    </row>
    <row r="14378" spans="2:2" x14ac:dyDescent="0.15">
      <c r="B14378" s="24"/>
    </row>
    <row r="14379" spans="2:2" x14ac:dyDescent="0.15">
      <c r="B14379" s="24"/>
    </row>
    <row r="14380" spans="2:2" x14ac:dyDescent="0.15">
      <c r="B14380" s="24"/>
    </row>
    <row r="14381" spans="2:2" x14ac:dyDescent="0.15">
      <c r="B14381" s="24"/>
    </row>
    <row r="14382" spans="2:2" x14ac:dyDescent="0.15">
      <c r="B14382" s="24"/>
    </row>
    <row r="14383" spans="2:2" x14ac:dyDescent="0.15">
      <c r="B14383" s="24"/>
    </row>
    <row r="14384" spans="2:2" x14ac:dyDescent="0.15">
      <c r="B14384" s="24"/>
    </row>
    <row r="14385" spans="2:2" x14ac:dyDescent="0.15">
      <c r="B14385" s="24"/>
    </row>
    <row r="14386" spans="2:2" x14ac:dyDescent="0.15">
      <c r="B14386" s="24"/>
    </row>
    <row r="14387" spans="2:2" x14ac:dyDescent="0.15">
      <c r="B14387" s="24"/>
    </row>
    <row r="14388" spans="2:2" x14ac:dyDescent="0.15">
      <c r="B14388" s="24"/>
    </row>
    <row r="14389" spans="2:2" x14ac:dyDescent="0.15">
      <c r="B14389" s="24"/>
    </row>
    <row r="14390" spans="2:2" x14ac:dyDescent="0.15">
      <c r="B14390" s="24"/>
    </row>
    <row r="14391" spans="2:2" x14ac:dyDescent="0.15">
      <c r="B14391" s="24"/>
    </row>
    <row r="14392" spans="2:2" x14ac:dyDescent="0.15">
      <c r="B14392" s="24"/>
    </row>
    <row r="14393" spans="2:2" x14ac:dyDescent="0.15">
      <c r="B14393" s="24"/>
    </row>
    <row r="14394" spans="2:2" x14ac:dyDescent="0.15">
      <c r="B14394" s="24"/>
    </row>
    <row r="14395" spans="2:2" x14ac:dyDescent="0.15">
      <c r="B14395" s="24"/>
    </row>
    <row r="14396" spans="2:2" x14ac:dyDescent="0.15">
      <c r="B14396" s="24"/>
    </row>
    <row r="14397" spans="2:2" x14ac:dyDescent="0.15">
      <c r="B14397" s="24"/>
    </row>
    <row r="14398" spans="2:2" x14ac:dyDescent="0.15">
      <c r="B14398" s="24"/>
    </row>
    <row r="14399" spans="2:2" x14ac:dyDescent="0.15">
      <c r="B14399" s="24"/>
    </row>
    <row r="14400" spans="2:2" x14ac:dyDescent="0.15">
      <c r="B14400" s="24"/>
    </row>
    <row r="14401" spans="2:2" x14ac:dyDescent="0.15">
      <c r="B14401" s="24"/>
    </row>
    <row r="14402" spans="2:2" x14ac:dyDescent="0.15">
      <c r="B14402" s="24"/>
    </row>
    <row r="14403" spans="2:2" x14ac:dyDescent="0.15">
      <c r="B14403" s="24"/>
    </row>
    <row r="14404" spans="2:2" x14ac:dyDescent="0.15">
      <c r="B14404" s="24"/>
    </row>
    <row r="14405" spans="2:2" x14ac:dyDescent="0.15">
      <c r="B14405" s="24"/>
    </row>
    <row r="14406" spans="2:2" x14ac:dyDescent="0.15">
      <c r="B14406" s="24"/>
    </row>
    <row r="14407" spans="2:2" x14ac:dyDescent="0.15">
      <c r="B14407" s="24"/>
    </row>
    <row r="14408" spans="2:2" x14ac:dyDescent="0.15">
      <c r="B14408" s="24"/>
    </row>
    <row r="14409" spans="2:2" x14ac:dyDescent="0.15">
      <c r="B14409" s="24"/>
    </row>
    <row r="14410" spans="2:2" x14ac:dyDescent="0.15">
      <c r="B14410" s="24"/>
    </row>
    <row r="14411" spans="2:2" x14ac:dyDescent="0.15">
      <c r="B14411" s="24"/>
    </row>
    <row r="14412" spans="2:2" x14ac:dyDescent="0.15">
      <c r="B14412" s="24"/>
    </row>
    <row r="14413" spans="2:2" x14ac:dyDescent="0.15">
      <c r="B14413" s="24"/>
    </row>
    <row r="14414" spans="2:2" x14ac:dyDescent="0.15">
      <c r="B14414" s="24"/>
    </row>
    <row r="14415" spans="2:2" x14ac:dyDescent="0.15">
      <c r="B14415" s="24"/>
    </row>
    <row r="14416" spans="2:2" x14ac:dyDescent="0.15">
      <c r="B14416" s="24"/>
    </row>
    <row r="14417" spans="2:2" x14ac:dyDescent="0.15">
      <c r="B14417" s="24"/>
    </row>
    <row r="14418" spans="2:2" x14ac:dyDescent="0.15">
      <c r="B14418" s="24"/>
    </row>
    <row r="14419" spans="2:2" x14ac:dyDescent="0.15">
      <c r="B14419" s="24"/>
    </row>
    <row r="14420" spans="2:2" x14ac:dyDescent="0.15">
      <c r="B14420" s="24"/>
    </row>
    <row r="14421" spans="2:2" x14ac:dyDescent="0.15">
      <c r="B14421" s="24"/>
    </row>
    <row r="14422" spans="2:2" x14ac:dyDescent="0.15">
      <c r="B14422" s="24"/>
    </row>
    <row r="14423" spans="2:2" x14ac:dyDescent="0.15">
      <c r="B14423" s="24"/>
    </row>
    <row r="14424" spans="2:2" x14ac:dyDescent="0.15">
      <c r="B14424" s="24"/>
    </row>
    <row r="14425" spans="2:2" x14ac:dyDescent="0.15">
      <c r="B14425" s="24"/>
    </row>
    <row r="14426" spans="2:2" x14ac:dyDescent="0.15">
      <c r="B14426" s="24"/>
    </row>
    <row r="14427" spans="2:2" x14ac:dyDescent="0.15">
      <c r="B14427" s="24"/>
    </row>
    <row r="14428" spans="2:2" x14ac:dyDescent="0.15">
      <c r="B14428" s="24"/>
    </row>
    <row r="14429" spans="2:2" x14ac:dyDescent="0.15">
      <c r="B14429" s="24"/>
    </row>
    <row r="14430" spans="2:2" x14ac:dyDescent="0.15">
      <c r="B14430" s="24"/>
    </row>
    <row r="14431" spans="2:2" x14ac:dyDescent="0.15">
      <c r="B14431" s="24"/>
    </row>
    <row r="14432" spans="2:2" x14ac:dyDescent="0.15">
      <c r="B14432" s="24"/>
    </row>
    <row r="14433" spans="2:2" x14ac:dyDescent="0.15">
      <c r="B14433" s="24"/>
    </row>
    <row r="14434" spans="2:2" x14ac:dyDescent="0.15">
      <c r="B14434" s="24"/>
    </row>
    <row r="14435" spans="2:2" x14ac:dyDescent="0.15">
      <c r="B14435" s="24"/>
    </row>
    <row r="14436" spans="2:2" x14ac:dyDescent="0.15">
      <c r="B14436" s="24"/>
    </row>
    <row r="14437" spans="2:2" x14ac:dyDescent="0.15">
      <c r="B14437" s="24"/>
    </row>
    <row r="14438" spans="2:2" x14ac:dyDescent="0.15">
      <c r="B14438" s="24"/>
    </row>
    <row r="14439" spans="2:2" x14ac:dyDescent="0.15">
      <c r="B14439" s="24"/>
    </row>
    <row r="14440" spans="2:2" x14ac:dyDescent="0.15">
      <c r="B14440" s="24"/>
    </row>
    <row r="14441" spans="2:2" x14ac:dyDescent="0.15">
      <c r="B14441" s="24"/>
    </row>
    <row r="14442" spans="2:2" x14ac:dyDescent="0.15">
      <c r="B14442" s="24"/>
    </row>
    <row r="14443" spans="2:2" x14ac:dyDescent="0.15">
      <c r="B14443" s="24"/>
    </row>
    <row r="14444" spans="2:2" x14ac:dyDescent="0.15">
      <c r="B14444" s="24"/>
    </row>
    <row r="14445" spans="2:2" x14ac:dyDescent="0.15">
      <c r="B14445" s="24"/>
    </row>
    <row r="14446" spans="2:2" x14ac:dyDescent="0.15">
      <c r="B14446" s="24"/>
    </row>
    <row r="14447" spans="2:2" x14ac:dyDescent="0.15">
      <c r="B14447" s="24"/>
    </row>
    <row r="14448" spans="2:2" x14ac:dyDescent="0.15">
      <c r="B14448" s="24"/>
    </row>
    <row r="14449" spans="2:2" x14ac:dyDescent="0.15">
      <c r="B14449" s="24"/>
    </row>
    <row r="14450" spans="2:2" x14ac:dyDescent="0.15">
      <c r="B14450" s="24"/>
    </row>
    <row r="14451" spans="2:2" x14ac:dyDescent="0.15">
      <c r="B14451" s="24"/>
    </row>
    <row r="14452" spans="2:2" x14ac:dyDescent="0.15">
      <c r="B14452" s="24"/>
    </row>
    <row r="14453" spans="2:2" x14ac:dyDescent="0.15">
      <c r="B14453" s="24"/>
    </row>
    <row r="14454" spans="2:2" x14ac:dyDescent="0.15">
      <c r="B14454" s="24"/>
    </row>
    <row r="14455" spans="2:2" x14ac:dyDescent="0.15">
      <c r="B14455" s="24"/>
    </row>
    <row r="14456" spans="2:2" x14ac:dyDescent="0.15">
      <c r="B14456" s="24"/>
    </row>
    <row r="14457" spans="2:2" x14ac:dyDescent="0.15">
      <c r="B14457" s="24"/>
    </row>
    <row r="14458" spans="2:2" x14ac:dyDescent="0.15">
      <c r="B14458" s="24"/>
    </row>
    <row r="14459" spans="2:2" x14ac:dyDescent="0.15">
      <c r="B14459" s="24"/>
    </row>
    <row r="14460" spans="2:2" x14ac:dyDescent="0.15">
      <c r="B14460" s="24"/>
    </row>
    <row r="14461" spans="2:2" x14ac:dyDescent="0.15">
      <c r="B14461" s="24"/>
    </row>
    <row r="14462" spans="2:2" x14ac:dyDescent="0.15">
      <c r="B14462" s="24"/>
    </row>
    <row r="14463" spans="2:2" x14ac:dyDescent="0.15">
      <c r="B14463" s="24"/>
    </row>
    <row r="14464" spans="2:2" x14ac:dyDescent="0.15">
      <c r="B14464" s="24"/>
    </row>
    <row r="14465" spans="2:2" x14ac:dyDescent="0.15">
      <c r="B14465" s="24"/>
    </row>
    <row r="14466" spans="2:2" x14ac:dyDescent="0.15">
      <c r="B14466" s="24"/>
    </row>
    <row r="14467" spans="2:2" x14ac:dyDescent="0.15">
      <c r="B14467" s="24"/>
    </row>
    <row r="14468" spans="2:2" x14ac:dyDescent="0.15">
      <c r="B14468" s="24"/>
    </row>
    <row r="14469" spans="2:2" x14ac:dyDescent="0.15">
      <c r="B14469" s="24"/>
    </row>
    <row r="14470" spans="2:2" x14ac:dyDescent="0.15">
      <c r="B14470" s="24"/>
    </row>
    <row r="14471" spans="2:2" x14ac:dyDescent="0.15">
      <c r="B14471" s="24"/>
    </row>
    <row r="14472" spans="2:2" x14ac:dyDescent="0.15">
      <c r="B14472" s="24"/>
    </row>
    <row r="14473" spans="2:2" x14ac:dyDescent="0.15">
      <c r="B14473" s="24"/>
    </row>
    <row r="14474" spans="2:2" x14ac:dyDescent="0.15">
      <c r="B14474" s="24"/>
    </row>
    <row r="14475" spans="2:2" x14ac:dyDescent="0.15">
      <c r="B14475" s="24"/>
    </row>
    <row r="14476" spans="2:2" x14ac:dyDescent="0.15">
      <c r="B14476" s="24"/>
    </row>
    <row r="14477" spans="2:2" x14ac:dyDescent="0.15">
      <c r="B14477" s="24"/>
    </row>
    <row r="14478" spans="2:2" x14ac:dyDescent="0.15">
      <c r="B14478" s="24"/>
    </row>
    <row r="14479" spans="2:2" x14ac:dyDescent="0.15">
      <c r="B14479" s="24"/>
    </row>
    <row r="14480" spans="2:2" x14ac:dyDescent="0.15">
      <c r="B14480" s="24"/>
    </row>
    <row r="14481" spans="2:2" x14ac:dyDescent="0.15">
      <c r="B14481" s="24"/>
    </row>
    <row r="14482" spans="2:2" x14ac:dyDescent="0.15">
      <c r="B14482" s="24"/>
    </row>
    <row r="14483" spans="2:2" x14ac:dyDescent="0.15">
      <c r="B14483" s="24"/>
    </row>
    <row r="14484" spans="2:2" x14ac:dyDescent="0.15">
      <c r="B14484" s="24"/>
    </row>
    <row r="14485" spans="2:2" x14ac:dyDescent="0.15">
      <c r="B14485" s="24"/>
    </row>
    <row r="14486" spans="2:2" x14ac:dyDescent="0.15">
      <c r="B14486" s="24"/>
    </row>
    <row r="14487" spans="2:2" x14ac:dyDescent="0.15">
      <c r="B14487" s="24"/>
    </row>
    <row r="14488" spans="2:2" x14ac:dyDescent="0.15">
      <c r="B14488" s="24"/>
    </row>
    <row r="14489" spans="2:2" x14ac:dyDescent="0.15">
      <c r="B14489" s="24"/>
    </row>
    <row r="14490" spans="2:2" x14ac:dyDescent="0.15">
      <c r="B14490" s="24"/>
    </row>
    <row r="14491" spans="2:2" x14ac:dyDescent="0.15">
      <c r="B14491" s="24"/>
    </row>
    <row r="14492" spans="2:2" x14ac:dyDescent="0.15">
      <c r="B14492" s="24"/>
    </row>
    <row r="14493" spans="2:2" x14ac:dyDescent="0.15">
      <c r="B14493" s="24"/>
    </row>
    <row r="14494" spans="2:2" x14ac:dyDescent="0.15">
      <c r="B14494" s="24"/>
    </row>
    <row r="14495" spans="2:2" x14ac:dyDescent="0.15">
      <c r="B14495" s="24"/>
    </row>
    <row r="14496" spans="2:2" x14ac:dyDescent="0.15">
      <c r="B14496" s="24"/>
    </row>
    <row r="14497" spans="2:2" x14ac:dyDescent="0.15">
      <c r="B14497" s="24"/>
    </row>
    <row r="14498" spans="2:2" x14ac:dyDescent="0.15">
      <c r="B14498" s="24"/>
    </row>
    <row r="14499" spans="2:2" x14ac:dyDescent="0.15">
      <c r="B14499" s="24"/>
    </row>
    <row r="14500" spans="2:2" x14ac:dyDescent="0.15">
      <c r="B14500" s="24"/>
    </row>
    <row r="14501" spans="2:2" x14ac:dyDescent="0.15">
      <c r="B14501" s="24"/>
    </row>
    <row r="14502" spans="2:2" x14ac:dyDescent="0.15">
      <c r="B14502" s="24"/>
    </row>
    <row r="14503" spans="2:2" x14ac:dyDescent="0.15">
      <c r="B14503" s="24"/>
    </row>
    <row r="14504" spans="2:2" x14ac:dyDescent="0.15">
      <c r="B14504" s="24"/>
    </row>
    <row r="14505" spans="2:2" x14ac:dyDescent="0.15">
      <c r="B14505" s="24"/>
    </row>
    <row r="14506" spans="2:2" x14ac:dyDescent="0.15">
      <c r="B14506" s="24"/>
    </row>
    <row r="14507" spans="2:2" x14ac:dyDescent="0.15">
      <c r="B14507" s="24"/>
    </row>
    <row r="14508" spans="2:2" x14ac:dyDescent="0.15">
      <c r="B14508" s="24"/>
    </row>
    <row r="14509" spans="2:2" x14ac:dyDescent="0.15">
      <c r="B14509" s="24"/>
    </row>
    <row r="14510" spans="2:2" x14ac:dyDescent="0.15">
      <c r="B14510" s="24"/>
    </row>
    <row r="14511" spans="2:2" x14ac:dyDescent="0.15">
      <c r="B14511" s="24"/>
    </row>
    <row r="14512" spans="2:2" x14ac:dyDescent="0.15">
      <c r="B14512" s="24"/>
    </row>
    <row r="14513" spans="2:2" x14ac:dyDescent="0.15">
      <c r="B14513" s="24"/>
    </row>
    <row r="14514" spans="2:2" x14ac:dyDescent="0.15">
      <c r="B14514" s="24"/>
    </row>
    <row r="14515" spans="2:2" x14ac:dyDescent="0.15">
      <c r="B14515" s="24"/>
    </row>
    <row r="14516" spans="2:2" x14ac:dyDescent="0.15">
      <c r="B14516" s="24"/>
    </row>
    <row r="14517" spans="2:2" x14ac:dyDescent="0.15">
      <c r="B14517" s="24"/>
    </row>
    <row r="14518" spans="2:2" x14ac:dyDescent="0.15">
      <c r="B14518" s="24"/>
    </row>
    <row r="14519" spans="2:2" x14ac:dyDescent="0.15">
      <c r="B14519" s="24"/>
    </row>
    <row r="14520" spans="2:2" x14ac:dyDescent="0.15">
      <c r="B14520" s="24"/>
    </row>
    <row r="14521" spans="2:2" x14ac:dyDescent="0.15">
      <c r="B14521" s="24"/>
    </row>
    <row r="14522" spans="2:2" x14ac:dyDescent="0.15">
      <c r="B14522" s="24"/>
    </row>
    <row r="14523" spans="2:2" x14ac:dyDescent="0.15">
      <c r="B14523" s="24"/>
    </row>
    <row r="14524" spans="2:2" x14ac:dyDescent="0.15">
      <c r="B14524" s="24"/>
    </row>
    <row r="14525" spans="2:2" x14ac:dyDescent="0.15">
      <c r="B14525" s="24"/>
    </row>
    <row r="14526" spans="2:2" x14ac:dyDescent="0.15">
      <c r="B14526" s="24"/>
    </row>
    <row r="14527" spans="2:2" x14ac:dyDescent="0.15">
      <c r="B14527" s="24"/>
    </row>
    <row r="14528" spans="2:2" x14ac:dyDescent="0.15">
      <c r="B14528" s="24"/>
    </row>
    <row r="14529" spans="2:2" x14ac:dyDescent="0.15">
      <c r="B14529" s="24"/>
    </row>
    <row r="14530" spans="2:2" x14ac:dyDescent="0.15">
      <c r="B14530" s="24"/>
    </row>
    <row r="14531" spans="2:2" x14ac:dyDescent="0.15">
      <c r="B14531" s="24"/>
    </row>
    <row r="14532" spans="2:2" x14ac:dyDescent="0.15">
      <c r="B14532" s="24"/>
    </row>
    <row r="14533" spans="2:2" x14ac:dyDescent="0.15">
      <c r="B14533" s="24"/>
    </row>
    <row r="14534" spans="2:2" x14ac:dyDescent="0.15">
      <c r="B14534" s="24"/>
    </row>
    <row r="14535" spans="2:2" x14ac:dyDescent="0.15">
      <c r="B14535" s="24"/>
    </row>
    <row r="14536" spans="2:2" x14ac:dyDescent="0.15">
      <c r="B14536" s="24"/>
    </row>
    <row r="14537" spans="2:2" x14ac:dyDescent="0.15">
      <c r="B14537" s="24"/>
    </row>
    <row r="14538" spans="2:2" x14ac:dyDescent="0.15">
      <c r="B14538" s="24"/>
    </row>
    <row r="14539" spans="2:2" x14ac:dyDescent="0.15">
      <c r="B14539" s="24"/>
    </row>
    <row r="14540" spans="2:2" x14ac:dyDescent="0.15">
      <c r="B14540" s="24"/>
    </row>
    <row r="14541" spans="2:2" x14ac:dyDescent="0.15">
      <c r="B14541" s="24"/>
    </row>
    <row r="14542" spans="2:2" x14ac:dyDescent="0.15">
      <c r="B14542" s="24"/>
    </row>
    <row r="14543" spans="2:2" x14ac:dyDescent="0.15">
      <c r="B14543" s="24"/>
    </row>
    <row r="14544" spans="2:2" x14ac:dyDescent="0.15">
      <c r="B14544" s="24"/>
    </row>
    <row r="14545" spans="2:2" x14ac:dyDescent="0.15">
      <c r="B14545" s="24"/>
    </row>
    <row r="14546" spans="2:2" x14ac:dyDescent="0.15">
      <c r="B14546" s="24"/>
    </row>
    <row r="14547" spans="2:2" x14ac:dyDescent="0.15">
      <c r="B14547" s="24"/>
    </row>
    <row r="14548" spans="2:2" x14ac:dyDescent="0.15">
      <c r="B14548" s="24"/>
    </row>
    <row r="14549" spans="2:2" x14ac:dyDescent="0.15">
      <c r="B14549" s="24"/>
    </row>
    <row r="14550" spans="2:2" x14ac:dyDescent="0.15">
      <c r="B14550" s="24"/>
    </row>
    <row r="14551" spans="2:2" x14ac:dyDescent="0.15">
      <c r="B14551" s="24"/>
    </row>
    <row r="14552" spans="2:2" x14ac:dyDescent="0.15">
      <c r="B14552" s="24"/>
    </row>
    <row r="14553" spans="2:2" x14ac:dyDescent="0.15">
      <c r="B14553" s="24"/>
    </row>
    <row r="14554" spans="2:2" x14ac:dyDescent="0.15">
      <c r="B14554" s="24"/>
    </row>
    <row r="14555" spans="2:2" x14ac:dyDescent="0.15">
      <c r="B14555" s="24"/>
    </row>
    <row r="14556" spans="2:2" x14ac:dyDescent="0.15">
      <c r="B14556" s="24"/>
    </row>
    <row r="14557" spans="2:2" x14ac:dyDescent="0.15">
      <c r="B14557" s="24"/>
    </row>
    <row r="14558" spans="2:2" x14ac:dyDescent="0.15">
      <c r="B14558" s="24"/>
    </row>
    <row r="14559" spans="2:2" x14ac:dyDescent="0.15">
      <c r="B14559" s="24"/>
    </row>
    <row r="14560" spans="2:2" x14ac:dyDescent="0.15">
      <c r="B14560" s="24"/>
    </row>
    <row r="14561" spans="2:2" x14ac:dyDescent="0.15">
      <c r="B14561" s="24"/>
    </row>
    <row r="14562" spans="2:2" x14ac:dyDescent="0.15">
      <c r="B14562" s="24"/>
    </row>
    <row r="14563" spans="2:2" x14ac:dyDescent="0.15">
      <c r="B14563" s="24"/>
    </row>
    <row r="14564" spans="2:2" x14ac:dyDescent="0.15">
      <c r="B14564" s="24"/>
    </row>
    <row r="14565" spans="2:2" x14ac:dyDescent="0.15">
      <c r="B14565" s="24"/>
    </row>
    <row r="14566" spans="2:2" x14ac:dyDescent="0.15">
      <c r="B14566" s="24"/>
    </row>
    <row r="14567" spans="2:2" x14ac:dyDescent="0.15">
      <c r="B14567" s="24"/>
    </row>
    <row r="14568" spans="2:2" x14ac:dyDescent="0.15">
      <c r="B14568" s="24"/>
    </row>
    <row r="14569" spans="2:2" x14ac:dyDescent="0.15">
      <c r="B14569" s="24"/>
    </row>
    <row r="14570" spans="2:2" x14ac:dyDescent="0.15">
      <c r="B14570" s="24"/>
    </row>
    <row r="14571" spans="2:2" x14ac:dyDescent="0.15">
      <c r="B14571" s="24"/>
    </row>
    <row r="14572" spans="2:2" x14ac:dyDescent="0.15">
      <c r="B14572" s="24"/>
    </row>
    <row r="14573" spans="2:2" x14ac:dyDescent="0.15">
      <c r="B14573" s="24"/>
    </row>
    <row r="14574" spans="2:2" x14ac:dyDescent="0.15">
      <c r="B14574" s="24"/>
    </row>
    <row r="14575" spans="2:2" x14ac:dyDescent="0.15">
      <c r="B14575" s="24"/>
    </row>
    <row r="14576" spans="2:2" x14ac:dyDescent="0.15">
      <c r="B14576" s="24"/>
    </row>
    <row r="14577" spans="2:2" x14ac:dyDescent="0.15">
      <c r="B14577" s="24"/>
    </row>
    <row r="14578" spans="2:2" x14ac:dyDescent="0.15">
      <c r="B14578" s="24"/>
    </row>
    <row r="14579" spans="2:2" x14ac:dyDescent="0.15">
      <c r="B14579" s="24"/>
    </row>
    <row r="14580" spans="2:2" x14ac:dyDescent="0.15">
      <c r="B14580" s="24"/>
    </row>
    <row r="14581" spans="2:2" x14ac:dyDescent="0.15">
      <c r="B14581" s="24"/>
    </row>
    <row r="14582" spans="2:2" x14ac:dyDescent="0.15">
      <c r="B14582" s="24"/>
    </row>
    <row r="14583" spans="2:2" x14ac:dyDescent="0.15">
      <c r="B14583" s="24"/>
    </row>
    <row r="14584" spans="2:2" x14ac:dyDescent="0.15">
      <c r="B14584" s="24"/>
    </row>
    <row r="14585" spans="2:2" x14ac:dyDescent="0.15">
      <c r="B14585" s="24"/>
    </row>
    <row r="14586" spans="2:2" x14ac:dyDescent="0.15">
      <c r="B14586" s="24"/>
    </row>
    <row r="14587" spans="2:2" x14ac:dyDescent="0.15">
      <c r="B14587" s="24"/>
    </row>
    <row r="14588" spans="2:2" x14ac:dyDescent="0.15">
      <c r="B14588" s="24"/>
    </row>
    <row r="14589" spans="2:2" x14ac:dyDescent="0.15">
      <c r="B14589" s="24"/>
    </row>
    <row r="14590" spans="2:2" x14ac:dyDescent="0.15">
      <c r="B14590" s="24"/>
    </row>
    <row r="14591" spans="2:2" x14ac:dyDescent="0.15">
      <c r="B14591" s="24"/>
    </row>
    <row r="14592" spans="2:2" x14ac:dyDescent="0.15">
      <c r="B14592" s="24"/>
    </row>
    <row r="14593" spans="2:2" x14ac:dyDescent="0.15">
      <c r="B14593" s="24"/>
    </row>
    <row r="14594" spans="2:2" x14ac:dyDescent="0.15">
      <c r="B14594" s="24"/>
    </row>
    <row r="14595" spans="2:2" x14ac:dyDescent="0.15">
      <c r="B14595" s="24"/>
    </row>
    <row r="14596" spans="2:2" x14ac:dyDescent="0.15">
      <c r="B14596" s="24"/>
    </row>
    <row r="14597" spans="2:2" x14ac:dyDescent="0.15">
      <c r="B14597" s="24"/>
    </row>
    <row r="14598" spans="2:2" x14ac:dyDescent="0.15">
      <c r="B14598" s="24"/>
    </row>
    <row r="14599" spans="2:2" x14ac:dyDescent="0.15">
      <c r="B14599" s="24"/>
    </row>
    <row r="14600" spans="2:2" x14ac:dyDescent="0.15">
      <c r="B14600" s="24"/>
    </row>
    <row r="14601" spans="2:2" x14ac:dyDescent="0.15">
      <c r="B14601" s="24"/>
    </row>
    <row r="14602" spans="2:2" x14ac:dyDescent="0.15">
      <c r="B14602" s="24"/>
    </row>
    <row r="14603" spans="2:2" x14ac:dyDescent="0.15">
      <c r="B14603" s="24"/>
    </row>
    <row r="14604" spans="2:2" x14ac:dyDescent="0.15">
      <c r="B14604" s="24"/>
    </row>
    <row r="14605" spans="2:2" x14ac:dyDescent="0.15">
      <c r="B14605" s="24"/>
    </row>
    <row r="14606" spans="2:2" x14ac:dyDescent="0.15">
      <c r="B14606" s="24"/>
    </row>
    <row r="14607" spans="2:2" x14ac:dyDescent="0.15">
      <c r="B14607" s="24"/>
    </row>
    <row r="14608" spans="2:2" x14ac:dyDescent="0.15">
      <c r="B14608" s="24"/>
    </row>
    <row r="14609" spans="2:2" x14ac:dyDescent="0.15">
      <c r="B14609" s="24"/>
    </row>
    <row r="14610" spans="2:2" x14ac:dyDescent="0.15">
      <c r="B14610" s="24"/>
    </row>
    <row r="14611" spans="2:2" x14ac:dyDescent="0.15">
      <c r="B14611" s="24"/>
    </row>
    <row r="14612" spans="2:2" x14ac:dyDescent="0.15">
      <c r="B14612" s="24"/>
    </row>
    <row r="14613" spans="2:2" x14ac:dyDescent="0.15">
      <c r="B14613" s="24"/>
    </row>
    <row r="14614" spans="2:2" x14ac:dyDescent="0.15">
      <c r="B14614" s="24"/>
    </row>
    <row r="14615" spans="2:2" x14ac:dyDescent="0.15">
      <c r="B14615" s="24"/>
    </row>
    <row r="14616" spans="2:2" x14ac:dyDescent="0.15">
      <c r="B14616" s="24"/>
    </row>
    <row r="14617" spans="2:2" x14ac:dyDescent="0.15">
      <c r="B14617" s="24"/>
    </row>
    <row r="14618" spans="2:2" x14ac:dyDescent="0.15">
      <c r="B14618" s="24"/>
    </row>
    <row r="14619" spans="2:2" x14ac:dyDescent="0.15">
      <c r="B14619" s="24"/>
    </row>
    <row r="14620" spans="2:2" x14ac:dyDescent="0.15">
      <c r="B14620" s="24"/>
    </row>
    <row r="14621" spans="2:2" x14ac:dyDescent="0.15">
      <c r="B14621" s="24"/>
    </row>
    <row r="14622" spans="2:2" x14ac:dyDescent="0.15">
      <c r="B14622" s="24"/>
    </row>
    <row r="14623" spans="2:2" x14ac:dyDescent="0.15">
      <c r="B14623" s="24"/>
    </row>
    <row r="14624" spans="2:2" x14ac:dyDescent="0.15">
      <c r="B14624" s="24"/>
    </row>
    <row r="14625" spans="2:2" x14ac:dyDescent="0.15">
      <c r="B14625" s="24"/>
    </row>
    <row r="14626" spans="2:2" x14ac:dyDescent="0.15">
      <c r="B14626" s="24"/>
    </row>
    <row r="14627" spans="2:2" x14ac:dyDescent="0.15">
      <c r="B14627" s="24"/>
    </row>
    <row r="14628" spans="2:2" x14ac:dyDescent="0.15">
      <c r="B14628" s="24"/>
    </row>
    <row r="14629" spans="2:2" x14ac:dyDescent="0.15">
      <c r="B14629" s="24"/>
    </row>
    <row r="14630" spans="2:2" x14ac:dyDescent="0.15">
      <c r="B14630" s="24"/>
    </row>
    <row r="14631" spans="2:2" x14ac:dyDescent="0.15">
      <c r="B14631" s="24"/>
    </row>
    <row r="14632" spans="2:2" x14ac:dyDescent="0.15">
      <c r="B14632" s="24"/>
    </row>
    <row r="14633" spans="2:2" x14ac:dyDescent="0.15">
      <c r="B14633" s="24"/>
    </row>
    <row r="14634" spans="2:2" x14ac:dyDescent="0.15">
      <c r="B14634" s="24"/>
    </row>
    <row r="14635" spans="2:2" x14ac:dyDescent="0.15">
      <c r="B14635" s="24"/>
    </row>
    <row r="14636" spans="2:2" x14ac:dyDescent="0.15">
      <c r="B14636" s="24"/>
    </row>
    <row r="14637" spans="2:2" x14ac:dyDescent="0.15">
      <c r="B14637" s="24"/>
    </row>
    <row r="14638" spans="2:2" x14ac:dyDescent="0.15">
      <c r="B14638" s="24"/>
    </row>
    <row r="14639" spans="2:2" x14ac:dyDescent="0.15">
      <c r="B14639" s="24"/>
    </row>
    <row r="14640" spans="2:2" x14ac:dyDescent="0.15">
      <c r="B14640" s="24"/>
    </row>
    <row r="14641" spans="2:2" x14ac:dyDescent="0.15">
      <c r="B14641" s="24"/>
    </row>
    <row r="14642" spans="2:2" x14ac:dyDescent="0.15">
      <c r="B14642" s="24"/>
    </row>
    <row r="14643" spans="2:2" x14ac:dyDescent="0.15">
      <c r="B14643" s="24"/>
    </row>
    <row r="14644" spans="2:2" x14ac:dyDescent="0.15">
      <c r="B14644" s="24"/>
    </row>
    <row r="14645" spans="2:2" x14ac:dyDescent="0.15">
      <c r="B14645" s="24"/>
    </row>
    <row r="14646" spans="2:2" x14ac:dyDescent="0.15">
      <c r="B14646" s="24"/>
    </row>
    <row r="14647" spans="2:2" x14ac:dyDescent="0.15">
      <c r="B14647" s="24"/>
    </row>
    <row r="14648" spans="2:2" x14ac:dyDescent="0.15">
      <c r="B14648" s="24"/>
    </row>
    <row r="14649" spans="2:2" x14ac:dyDescent="0.15">
      <c r="B14649" s="24"/>
    </row>
    <row r="14650" spans="2:2" x14ac:dyDescent="0.15">
      <c r="B14650" s="24"/>
    </row>
    <row r="14651" spans="2:2" x14ac:dyDescent="0.15">
      <c r="B14651" s="24"/>
    </row>
    <row r="14652" spans="2:2" x14ac:dyDescent="0.15">
      <c r="B14652" s="24"/>
    </row>
    <row r="14653" spans="2:2" x14ac:dyDescent="0.15">
      <c r="B14653" s="24"/>
    </row>
    <row r="14654" spans="2:2" x14ac:dyDescent="0.15">
      <c r="B14654" s="24"/>
    </row>
    <row r="14655" spans="2:2" x14ac:dyDescent="0.15">
      <c r="B14655" s="24"/>
    </row>
    <row r="14656" spans="2:2" x14ac:dyDescent="0.15">
      <c r="B14656" s="24"/>
    </row>
    <row r="14657" spans="2:2" x14ac:dyDescent="0.15">
      <c r="B14657" s="24"/>
    </row>
    <row r="14658" spans="2:2" x14ac:dyDescent="0.15">
      <c r="B14658" s="24"/>
    </row>
    <row r="14659" spans="2:2" x14ac:dyDescent="0.15">
      <c r="B14659" s="24"/>
    </row>
    <row r="14660" spans="2:2" x14ac:dyDescent="0.15">
      <c r="B14660" s="24"/>
    </row>
    <row r="14661" spans="2:2" x14ac:dyDescent="0.15">
      <c r="B14661" s="24"/>
    </row>
    <row r="14662" spans="2:2" x14ac:dyDescent="0.15">
      <c r="B14662" s="24"/>
    </row>
    <row r="14663" spans="2:2" x14ac:dyDescent="0.15">
      <c r="B14663" s="24"/>
    </row>
    <row r="14664" spans="2:2" x14ac:dyDescent="0.15">
      <c r="B14664" s="24"/>
    </row>
    <row r="14665" spans="2:2" x14ac:dyDescent="0.15">
      <c r="B14665" s="24"/>
    </row>
    <row r="14666" spans="2:2" x14ac:dyDescent="0.15">
      <c r="B14666" s="24"/>
    </row>
    <row r="14667" spans="2:2" x14ac:dyDescent="0.15">
      <c r="B14667" s="24"/>
    </row>
    <row r="14668" spans="2:2" x14ac:dyDescent="0.15">
      <c r="B14668" s="24"/>
    </row>
    <row r="14669" spans="2:2" x14ac:dyDescent="0.15">
      <c r="B14669" s="24"/>
    </row>
    <row r="14670" spans="2:2" x14ac:dyDescent="0.15">
      <c r="B14670" s="24"/>
    </row>
    <row r="14671" spans="2:2" x14ac:dyDescent="0.15">
      <c r="B14671" s="24"/>
    </row>
    <row r="14672" spans="2:2" x14ac:dyDescent="0.15">
      <c r="B14672" s="24"/>
    </row>
    <row r="14673" spans="2:2" x14ac:dyDescent="0.15">
      <c r="B14673" s="24"/>
    </row>
    <row r="14674" spans="2:2" x14ac:dyDescent="0.15">
      <c r="B14674" s="24"/>
    </row>
    <row r="14675" spans="2:2" x14ac:dyDescent="0.15">
      <c r="B14675" s="24"/>
    </row>
    <row r="14676" spans="2:2" x14ac:dyDescent="0.15">
      <c r="B14676" s="24"/>
    </row>
    <row r="14677" spans="2:2" x14ac:dyDescent="0.15">
      <c r="B14677" s="24"/>
    </row>
    <row r="14678" spans="2:2" x14ac:dyDescent="0.15">
      <c r="B14678" s="24"/>
    </row>
    <row r="14679" spans="2:2" x14ac:dyDescent="0.15">
      <c r="B14679" s="24"/>
    </row>
    <row r="14680" spans="2:2" x14ac:dyDescent="0.15">
      <c r="B14680" s="24"/>
    </row>
    <row r="14681" spans="2:2" x14ac:dyDescent="0.15">
      <c r="B14681" s="24"/>
    </row>
    <row r="14682" spans="2:2" x14ac:dyDescent="0.15">
      <c r="B14682" s="24"/>
    </row>
    <row r="14683" spans="2:2" x14ac:dyDescent="0.15">
      <c r="B14683" s="24"/>
    </row>
    <row r="14684" spans="2:2" x14ac:dyDescent="0.15">
      <c r="B14684" s="24"/>
    </row>
    <row r="14685" spans="2:2" x14ac:dyDescent="0.15">
      <c r="B14685" s="24"/>
    </row>
    <row r="14686" spans="2:2" x14ac:dyDescent="0.15">
      <c r="B14686" s="24"/>
    </row>
    <row r="14687" spans="2:2" x14ac:dyDescent="0.15">
      <c r="B14687" s="24"/>
    </row>
    <row r="14688" spans="2:2" x14ac:dyDescent="0.15">
      <c r="B14688" s="24"/>
    </row>
    <row r="14689" spans="2:2" x14ac:dyDescent="0.15">
      <c r="B14689" s="24"/>
    </row>
    <row r="14690" spans="2:2" x14ac:dyDescent="0.15">
      <c r="B14690" s="24"/>
    </row>
    <row r="14691" spans="2:2" x14ac:dyDescent="0.15">
      <c r="B14691" s="24"/>
    </row>
    <row r="14692" spans="2:2" x14ac:dyDescent="0.15">
      <c r="B14692" s="24"/>
    </row>
    <row r="14693" spans="2:2" x14ac:dyDescent="0.15">
      <c r="B14693" s="24"/>
    </row>
    <row r="14694" spans="2:2" x14ac:dyDescent="0.15">
      <c r="B14694" s="24"/>
    </row>
    <row r="14695" spans="2:2" x14ac:dyDescent="0.15">
      <c r="B14695" s="24"/>
    </row>
    <row r="14696" spans="2:2" x14ac:dyDescent="0.15">
      <c r="B14696" s="24"/>
    </row>
    <row r="14697" spans="2:2" x14ac:dyDescent="0.15">
      <c r="B14697" s="24"/>
    </row>
    <row r="14698" spans="2:2" x14ac:dyDescent="0.15">
      <c r="B14698" s="24"/>
    </row>
    <row r="14699" spans="2:2" x14ac:dyDescent="0.15">
      <c r="B14699" s="24"/>
    </row>
    <row r="14700" spans="2:2" x14ac:dyDescent="0.15">
      <c r="B14700" s="24"/>
    </row>
    <row r="14701" spans="2:2" x14ac:dyDescent="0.15">
      <c r="B14701" s="24"/>
    </row>
    <row r="14702" spans="2:2" x14ac:dyDescent="0.15">
      <c r="B14702" s="24"/>
    </row>
    <row r="14703" spans="2:2" x14ac:dyDescent="0.15">
      <c r="B14703" s="24"/>
    </row>
    <row r="14704" spans="2:2" x14ac:dyDescent="0.15">
      <c r="B14704" s="24"/>
    </row>
    <row r="14705" spans="2:2" x14ac:dyDescent="0.15">
      <c r="B14705" s="24"/>
    </row>
    <row r="14706" spans="2:2" x14ac:dyDescent="0.15">
      <c r="B14706" s="24"/>
    </row>
    <row r="14707" spans="2:2" x14ac:dyDescent="0.15">
      <c r="B14707" s="24"/>
    </row>
    <row r="14708" spans="2:2" x14ac:dyDescent="0.15">
      <c r="B14708" s="24"/>
    </row>
    <row r="14709" spans="2:2" x14ac:dyDescent="0.15">
      <c r="B14709" s="24"/>
    </row>
    <row r="14710" spans="2:2" x14ac:dyDescent="0.15">
      <c r="B14710" s="24"/>
    </row>
    <row r="14711" spans="2:2" x14ac:dyDescent="0.15">
      <c r="B14711" s="24"/>
    </row>
    <row r="14712" spans="2:2" x14ac:dyDescent="0.15">
      <c r="B14712" s="24"/>
    </row>
    <row r="14713" spans="2:2" x14ac:dyDescent="0.15">
      <c r="B14713" s="24"/>
    </row>
    <row r="14714" spans="2:2" x14ac:dyDescent="0.15">
      <c r="B14714" s="24"/>
    </row>
    <row r="14715" spans="2:2" x14ac:dyDescent="0.15">
      <c r="B14715" s="24"/>
    </row>
    <row r="14716" spans="2:2" x14ac:dyDescent="0.15">
      <c r="B14716" s="24"/>
    </row>
    <row r="14717" spans="2:2" x14ac:dyDescent="0.15">
      <c r="B14717" s="24"/>
    </row>
    <row r="14718" spans="2:2" x14ac:dyDescent="0.15">
      <c r="B14718" s="24"/>
    </row>
    <row r="14719" spans="2:2" x14ac:dyDescent="0.15">
      <c r="B14719" s="24"/>
    </row>
    <row r="14720" spans="2:2" x14ac:dyDescent="0.15">
      <c r="B14720" s="24"/>
    </row>
    <row r="14721" spans="2:2" x14ac:dyDescent="0.15">
      <c r="B14721" s="24"/>
    </row>
    <row r="14722" spans="2:2" x14ac:dyDescent="0.15">
      <c r="B14722" s="24"/>
    </row>
    <row r="14723" spans="2:2" x14ac:dyDescent="0.15">
      <c r="B14723" s="24"/>
    </row>
    <row r="14724" spans="2:2" x14ac:dyDescent="0.15">
      <c r="B14724" s="24"/>
    </row>
    <row r="14725" spans="2:2" x14ac:dyDescent="0.15">
      <c r="B14725" s="24"/>
    </row>
    <row r="14726" spans="2:2" x14ac:dyDescent="0.15">
      <c r="B14726" s="24"/>
    </row>
    <row r="14727" spans="2:2" x14ac:dyDescent="0.15">
      <c r="B14727" s="24"/>
    </row>
    <row r="14728" spans="2:2" x14ac:dyDescent="0.15">
      <c r="B14728" s="24"/>
    </row>
    <row r="14729" spans="2:2" x14ac:dyDescent="0.15">
      <c r="B14729" s="24"/>
    </row>
    <row r="14730" spans="2:2" x14ac:dyDescent="0.15">
      <c r="B14730" s="24"/>
    </row>
    <row r="14731" spans="2:2" x14ac:dyDescent="0.15">
      <c r="B14731" s="24"/>
    </row>
    <row r="14732" spans="2:2" x14ac:dyDescent="0.15">
      <c r="B14732" s="24"/>
    </row>
    <row r="14733" spans="2:2" x14ac:dyDescent="0.15">
      <c r="B14733" s="24"/>
    </row>
    <row r="14734" spans="2:2" x14ac:dyDescent="0.15">
      <c r="B14734" s="24"/>
    </row>
    <row r="14735" spans="2:2" x14ac:dyDescent="0.15">
      <c r="B14735" s="24"/>
    </row>
    <row r="14736" spans="2:2" x14ac:dyDescent="0.15">
      <c r="B14736" s="24"/>
    </row>
    <row r="14737" spans="2:2" x14ac:dyDescent="0.15">
      <c r="B14737" s="24"/>
    </row>
    <row r="14738" spans="2:2" x14ac:dyDescent="0.15">
      <c r="B14738" s="24"/>
    </row>
    <row r="14739" spans="2:2" x14ac:dyDescent="0.15">
      <c r="B14739" s="24"/>
    </row>
    <row r="14740" spans="2:2" x14ac:dyDescent="0.15">
      <c r="B14740" s="24"/>
    </row>
    <row r="14741" spans="2:2" x14ac:dyDescent="0.15">
      <c r="B14741" s="24"/>
    </row>
    <row r="14742" spans="2:2" x14ac:dyDescent="0.15">
      <c r="B14742" s="24"/>
    </row>
    <row r="14743" spans="2:2" x14ac:dyDescent="0.15">
      <c r="B14743" s="24"/>
    </row>
    <row r="14744" spans="2:2" x14ac:dyDescent="0.15">
      <c r="B14744" s="24"/>
    </row>
    <row r="14745" spans="2:2" x14ac:dyDescent="0.15">
      <c r="B14745" s="24"/>
    </row>
    <row r="14746" spans="2:2" x14ac:dyDescent="0.15">
      <c r="B14746" s="24"/>
    </row>
    <row r="14747" spans="2:2" x14ac:dyDescent="0.15">
      <c r="B14747" s="24"/>
    </row>
    <row r="14748" spans="2:2" x14ac:dyDescent="0.15">
      <c r="B14748" s="24"/>
    </row>
    <row r="14749" spans="2:2" x14ac:dyDescent="0.15">
      <c r="B14749" s="24"/>
    </row>
    <row r="14750" spans="2:2" x14ac:dyDescent="0.15">
      <c r="B14750" s="24"/>
    </row>
    <row r="14751" spans="2:2" x14ac:dyDescent="0.15">
      <c r="B14751" s="24"/>
    </row>
    <row r="14752" spans="2:2" x14ac:dyDescent="0.15">
      <c r="B14752" s="24"/>
    </row>
    <row r="14753" spans="2:2" x14ac:dyDescent="0.15">
      <c r="B14753" s="24"/>
    </row>
    <row r="14754" spans="2:2" x14ac:dyDescent="0.15">
      <c r="B14754" s="24"/>
    </row>
    <row r="14755" spans="2:2" x14ac:dyDescent="0.15">
      <c r="B14755" s="24"/>
    </row>
    <row r="14756" spans="2:2" x14ac:dyDescent="0.15">
      <c r="B14756" s="24"/>
    </row>
    <row r="14757" spans="2:2" x14ac:dyDescent="0.15">
      <c r="B14757" s="24"/>
    </row>
    <row r="14758" spans="2:2" x14ac:dyDescent="0.15">
      <c r="B14758" s="24"/>
    </row>
    <row r="14759" spans="2:2" x14ac:dyDescent="0.15">
      <c r="B14759" s="24"/>
    </row>
    <row r="14760" spans="2:2" x14ac:dyDescent="0.15">
      <c r="B14760" s="24"/>
    </row>
    <row r="14761" spans="2:2" x14ac:dyDescent="0.15">
      <c r="B14761" s="24"/>
    </row>
    <row r="14762" spans="2:2" x14ac:dyDescent="0.15">
      <c r="B14762" s="24"/>
    </row>
    <row r="14763" spans="2:2" x14ac:dyDescent="0.15">
      <c r="B14763" s="24"/>
    </row>
    <row r="14764" spans="2:2" x14ac:dyDescent="0.15">
      <c r="B14764" s="24"/>
    </row>
    <row r="14765" spans="2:2" x14ac:dyDescent="0.15">
      <c r="B14765" s="24"/>
    </row>
    <row r="14766" spans="2:2" x14ac:dyDescent="0.15">
      <c r="B14766" s="24"/>
    </row>
    <row r="14767" spans="2:2" x14ac:dyDescent="0.15">
      <c r="B14767" s="24"/>
    </row>
    <row r="14768" spans="2:2" x14ac:dyDescent="0.15">
      <c r="B14768" s="24"/>
    </row>
    <row r="14769" spans="2:2" x14ac:dyDescent="0.15">
      <c r="B14769" s="24"/>
    </row>
    <row r="14770" spans="2:2" x14ac:dyDescent="0.15">
      <c r="B14770" s="24"/>
    </row>
    <row r="14771" spans="2:2" x14ac:dyDescent="0.15">
      <c r="B14771" s="24"/>
    </row>
    <row r="14772" spans="2:2" x14ac:dyDescent="0.15">
      <c r="B14772" s="24"/>
    </row>
    <row r="14773" spans="2:2" x14ac:dyDescent="0.15">
      <c r="B14773" s="24"/>
    </row>
    <row r="14774" spans="2:2" x14ac:dyDescent="0.15">
      <c r="B14774" s="24"/>
    </row>
    <row r="14775" spans="2:2" x14ac:dyDescent="0.15">
      <c r="B14775" s="24"/>
    </row>
    <row r="14776" spans="2:2" x14ac:dyDescent="0.15">
      <c r="B14776" s="24"/>
    </row>
    <row r="14777" spans="2:2" x14ac:dyDescent="0.15">
      <c r="B14777" s="24"/>
    </row>
    <row r="14778" spans="2:2" x14ac:dyDescent="0.15">
      <c r="B14778" s="24"/>
    </row>
    <row r="14779" spans="2:2" x14ac:dyDescent="0.15">
      <c r="B14779" s="24"/>
    </row>
    <row r="14780" spans="2:2" x14ac:dyDescent="0.15">
      <c r="B14780" s="24"/>
    </row>
    <row r="14781" spans="2:2" x14ac:dyDescent="0.15">
      <c r="B14781" s="24"/>
    </row>
    <row r="14782" spans="2:2" x14ac:dyDescent="0.15">
      <c r="B14782" s="24"/>
    </row>
    <row r="14783" spans="2:2" x14ac:dyDescent="0.15">
      <c r="B14783" s="24"/>
    </row>
    <row r="14784" spans="2:2" x14ac:dyDescent="0.15">
      <c r="B14784" s="24"/>
    </row>
    <row r="14785" spans="2:2" x14ac:dyDescent="0.15">
      <c r="B14785" s="24"/>
    </row>
    <row r="14786" spans="2:2" x14ac:dyDescent="0.15">
      <c r="B14786" s="24"/>
    </row>
    <row r="14787" spans="2:2" x14ac:dyDescent="0.15">
      <c r="B14787" s="24"/>
    </row>
    <row r="14788" spans="2:2" x14ac:dyDescent="0.15">
      <c r="B14788" s="24"/>
    </row>
    <row r="14789" spans="2:2" x14ac:dyDescent="0.15">
      <c r="B14789" s="24"/>
    </row>
    <row r="14790" spans="2:2" x14ac:dyDescent="0.15">
      <c r="B14790" s="24"/>
    </row>
    <row r="14791" spans="2:2" x14ac:dyDescent="0.15">
      <c r="B14791" s="24"/>
    </row>
    <row r="14792" spans="2:2" x14ac:dyDescent="0.15">
      <c r="B14792" s="24"/>
    </row>
    <row r="14793" spans="2:2" x14ac:dyDescent="0.15">
      <c r="B14793" s="24"/>
    </row>
    <row r="14794" spans="2:2" x14ac:dyDescent="0.15">
      <c r="B14794" s="24"/>
    </row>
    <row r="14795" spans="2:2" x14ac:dyDescent="0.15">
      <c r="B14795" s="24"/>
    </row>
    <row r="14796" spans="2:2" x14ac:dyDescent="0.15">
      <c r="B14796" s="24"/>
    </row>
    <row r="14797" spans="2:2" x14ac:dyDescent="0.15">
      <c r="B14797" s="24"/>
    </row>
    <row r="14798" spans="2:2" x14ac:dyDescent="0.15">
      <c r="B14798" s="24"/>
    </row>
    <row r="14799" spans="2:2" x14ac:dyDescent="0.15">
      <c r="B14799" s="24"/>
    </row>
    <row r="14800" spans="2:2" x14ac:dyDescent="0.15">
      <c r="B14800" s="24"/>
    </row>
    <row r="14801" spans="2:2" x14ac:dyDescent="0.15">
      <c r="B14801" s="24"/>
    </row>
    <row r="14802" spans="2:2" x14ac:dyDescent="0.15">
      <c r="B14802" s="24"/>
    </row>
    <row r="14803" spans="2:2" x14ac:dyDescent="0.15">
      <c r="B14803" s="24"/>
    </row>
    <row r="14804" spans="2:2" x14ac:dyDescent="0.15">
      <c r="B14804" s="24"/>
    </row>
    <row r="14805" spans="2:2" x14ac:dyDescent="0.15">
      <c r="B14805" s="24"/>
    </row>
    <row r="14806" spans="2:2" x14ac:dyDescent="0.15">
      <c r="B14806" s="24"/>
    </row>
    <row r="14807" spans="2:2" x14ac:dyDescent="0.15">
      <c r="B14807" s="24"/>
    </row>
    <row r="14808" spans="2:2" x14ac:dyDescent="0.15">
      <c r="B14808" s="24"/>
    </row>
    <row r="14809" spans="2:2" x14ac:dyDescent="0.15">
      <c r="B14809" s="24"/>
    </row>
    <row r="14810" spans="2:2" x14ac:dyDescent="0.15">
      <c r="B14810" s="24"/>
    </row>
    <row r="14811" spans="2:2" x14ac:dyDescent="0.15">
      <c r="B14811" s="24"/>
    </row>
    <row r="14812" spans="2:2" x14ac:dyDescent="0.15">
      <c r="B14812" s="24"/>
    </row>
    <row r="14813" spans="2:2" x14ac:dyDescent="0.15">
      <c r="B14813" s="24"/>
    </row>
    <row r="14814" spans="2:2" x14ac:dyDescent="0.15">
      <c r="B14814" s="24"/>
    </row>
    <row r="14815" spans="2:2" x14ac:dyDescent="0.15">
      <c r="B14815" s="24"/>
    </row>
    <row r="14816" spans="2:2" x14ac:dyDescent="0.15">
      <c r="B14816" s="24"/>
    </row>
    <row r="14817" spans="2:2" x14ac:dyDescent="0.15">
      <c r="B14817" s="24"/>
    </row>
    <row r="14818" spans="2:2" x14ac:dyDescent="0.15">
      <c r="B14818" s="24"/>
    </row>
    <row r="14819" spans="2:2" x14ac:dyDescent="0.15">
      <c r="B14819" s="24"/>
    </row>
    <row r="14820" spans="2:2" x14ac:dyDescent="0.15">
      <c r="B14820" s="24"/>
    </row>
    <row r="14821" spans="2:2" x14ac:dyDescent="0.15">
      <c r="B14821" s="24"/>
    </row>
    <row r="14822" spans="2:2" x14ac:dyDescent="0.15">
      <c r="B14822" s="24"/>
    </row>
    <row r="14823" spans="2:2" x14ac:dyDescent="0.15">
      <c r="B14823" s="24"/>
    </row>
    <row r="14824" spans="2:2" x14ac:dyDescent="0.15">
      <c r="B14824" s="24"/>
    </row>
    <row r="14825" spans="2:2" x14ac:dyDescent="0.15">
      <c r="B14825" s="24"/>
    </row>
    <row r="14826" spans="2:2" x14ac:dyDescent="0.15">
      <c r="B14826" s="24"/>
    </row>
    <row r="14827" spans="2:2" x14ac:dyDescent="0.15">
      <c r="B14827" s="24"/>
    </row>
    <row r="14828" spans="2:2" x14ac:dyDescent="0.15">
      <c r="B14828" s="24"/>
    </row>
    <row r="14829" spans="2:2" x14ac:dyDescent="0.15">
      <c r="B14829" s="24"/>
    </row>
    <row r="14830" spans="2:2" x14ac:dyDescent="0.15">
      <c r="B14830" s="24"/>
    </row>
    <row r="14831" spans="2:2" x14ac:dyDescent="0.15">
      <c r="B14831" s="24"/>
    </row>
    <row r="14832" spans="2:2" x14ac:dyDescent="0.15">
      <c r="B14832" s="24"/>
    </row>
    <row r="14833" spans="2:2" x14ac:dyDescent="0.15">
      <c r="B14833" s="24"/>
    </row>
    <row r="14834" spans="2:2" x14ac:dyDescent="0.15">
      <c r="B14834" s="24"/>
    </row>
    <row r="14835" spans="2:2" x14ac:dyDescent="0.15">
      <c r="B14835" s="24"/>
    </row>
    <row r="14836" spans="2:2" x14ac:dyDescent="0.15">
      <c r="B14836" s="24"/>
    </row>
    <row r="14837" spans="2:2" x14ac:dyDescent="0.15">
      <c r="B14837" s="24"/>
    </row>
    <row r="14838" spans="2:2" x14ac:dyDescent="0.15">
      <c r="B14838" s="24"/>
    </row>
    <row r="14839" spans="2:2" x14ac:dyDescent="0.15">
      <c r="B14839" s="24"/>
    </row>
    <row r="14840" spans="2:2" x14ac:dyDescent="0.15">
      <c r="B14840" s="24"/>
    </row>
    <row r="14841" spans="2:2" x14ac:dyDescent="0.15">
      <c r="B14841" s="24"/>
    </row>
    <row r="14842" spans="2:2" x14ac:dyDescent="0.15">
      <c r="B14842" s="24"/>
    </row>
    <row r="14843" spans="2:2" x14ac:dyDescent="0.15">
      <c r="B14843" s="24"/>
    </row>
    <row r="14844" spans="2:2" x14ac:dyDescent="0.15">
      <c r="B14844" s="24"/>
    </row>
    <row r="14845" spans="2:2" x14ac:dyDescent="0.15">
      <c r="B14845" s="24"/>
    </row>
    <row r="14846" spans="2:2" x14ac:dyDescent="0.15">
      <c r="B14846" s="24"/>
    </row>
    <row r="14847" spans="2:2" x14ac:dyDescent="0.15">
      <c r="B14847" s="24"/>
    </row>
    <row r="14848" spans="2:2" x14ac:dyDescent="0.15">
      <c r="B14848" s="24"/>
    </row>
    <row r="14849" spans="2:2" x14ac:dyDescent="0.15">
      <c r="B14849" s="24"/>
    </row>
    <row r="14850" spans="2:2" x14ac:dyDescent="0.15">
      <c r="B14850" s="24"/>
    </row>
    <row r="14851" spans="2:2" x14ac:dyDescent="0.15">
      <c r="B14851" s="24"/>
    </row>
    <row r="14852" spans="2:2" x14ac:dyDescent="0.15">
      <c r="B14852" s="24"/>
    </row>
    <row r="14853" spans="2:2" x14ac:dyDescent="0.15">
      <c r="B14853" s="24"/>
    </row>
    <row r="14854" spans="2:2" x14ac:dyDescent="0.15">
      <c r="B14854" s="24"/>
    </row>
    <row r="14855" spans="2:2" x14ac:dyDescent="0.15">
      <c r="B14855" s="24"/>
    </row>
    <row r="14856" spans="2:2" x14ac:dyDescent="0.15">
      <c r="B14856" s="24"/>
    </row>
    <row r="14857" spans="2:2" x14ac:dyDescent="0.15">
      <c r="B14857" s="24"/>
    </row>
    <row r="14858" spans="2:2" x14ac:dyDescent="0.15">
      <c r="B14858" s="24"/>
    </row>
    <row r="14859" spans="2:2" x14ac:dyDescent="0.15">
      <c r="B14859" s="24"/>
    </row>
    <row r="14860" spans="2:2" x14ac:dyDescent="0.15">
      <c r="B14860" s="24"/>
    </row>
    <row r="14861" spans="2:2" x14ac:dyDescent="0.15">
      <c r="B14861" s="24"/>
    </row>
    <row r="14862" spans="2:2" x14ac:dyDescent="0.15">
      <c r="B14862" s="24"/>
    </row>
    <row r="14863" spans="2:2" x14ac:dyDescent="0.15">
      <c r="B14863" s="24"/>
    </row>
    <row r="14864" spans="2:2" x14ac:dyDescent="0.15">
      <c r="B14864" s="24"/>
    </row>
    <row r="14865" spans="2:2" x14ac:dyDescent="0.15">
      <c r="B14865" s="24"/>
    </row>
    <row r="14866" spans="2:2" x14ac:dyDescent="0.15">
      <c r="B14866" s="24"/>
    </row>
    <row r="14867" spans="2:2" x14ac:dyDescent="0.15">
      <c r="B14867" s="24"/>
    </row>
    <row r="14868" spans="2:2" x14ac:dyDescent="0.15">
      <c r="B14868" s="24"/>
    </row>
    <row r="14869" spans="2:2" x14ac:dyDescent="0.15">
      <c r="B14869" s="24"/>
    </row>
    <row r="14870" spans="2:2" x14ac:dyDescent="0.15">
      <c r="B14870" s="24"/>
    </row>
    <row r="14871" spans="2:2" x14ac:dyDescent="0.15">
      <c r="B14871" s="24"/>
    </row>
    <row r="14872" spans="2:2" x14ac:dyDescent="0.15">
      <c r="B14872" s="24"/>
    </row>
    <row r="14873" spans="2:2" x14ac:dyDescent="0.15">
      <c r="B14873" s="24"/>
    </row>
    <row r="14874" spans="2:2" x14ac:dyDescent="0.15">
      <c r="B14874" s="24"/>
    </row>
    <row r="14875" spans="2:2" x14ac:dyDescent="0.15">
      <c r="B14875" s="24"/>
    </row>
    <row r="14876" spans="2:2" x14ac:dyDescent="0.15">
      <c r="B14876" s="24"/>
    </row>
    <row r="14877" spans="2:2" x14ac:dyDescent="0.15">
      <c r="B14877" s="24"/>
    </row>
    <row r="14878" spans="2:2" x14ac:dyDescent="0.15">
      <c r="B14878" s="24"/>
    </row>
    <row r="14879" spans="2:2" x14ac:dyDescent="0.15">
      <c r="B14879" s="24"/>
    </row>
    <row r="14880" spans="2:2" x14ac:dyDescent="0.15">
      <c r="B14880" s="24"/>
    </row>
    <row r="14881" spans="2:2" x14ac:dyDescent="0.15">
      <c r="B14881" s="24"/>
    </row>
    <row r="14882" spans="2:2" x14ac:dyDescent="0.15">
      <c r="B14882" s="24"/>
    </row>
    <row r="14883" spans="2:2" x14ac:dyDescent="0.15">
      <c r="B14883" s="24"/>
    </row>
    <row r="14884" spans="2:2" x14ac:dyDescent="0.15">
      <c r="B14884" s="24"/>
    </row>
    <row r="14885" spans="2:2" x14ac:dyDescent="0.15">
      <c r="B14885" s="24"/>
    </row>
    <row r="14886" spans="2:2" x14ac:dyDescent="0.15">
      <c r="B14886" s="24"/>
    </row>
    <row r="14887" spans="2:2" x14ac:dyDescent="0.15">
      <c r="B14887" s="24"/>
    </row>
    <row r="14888" spans="2:2" x14ac:dyDescent="0.15">
      <c r="B14888" s="24"/>
    </row>
    <row r="14889" spans="2:2" x14ac:dyDescent="0.15">
      <c r="B14889" s="24"/>
    </row>
    <row r="14890" spans="2:2" x14ac:dyDescent="0.15">
      <c r="B14890" s="24"/>
    </row>
    <row r="14891" spans="2:2" x14ac:dyDescent="0.15">
      <c r="B14891" s="24"/>
    </row>
    <row r="14892" spans="2:2" x14ac:dyDescent="0.15">
      <c r="B14892" s="24"/>
    </row>
    <row r="14893" spans="2:2" x14ac:dyDescent="0.15">
      <c r="B14893" s="24"/>
    </row>
    <row r="14894" spans="2:2" x14ac:dyDescent="0.15">
      <c r="B14894" s="24"/>
    </row>
    <row r="14895" spans="2:2" x14ac:dyDescent="0.15">
      <c r="B14895" s="24"/>
    </row>
    <row r="14896" spans="2:2" x14ac:dyDescent="0.15">
      <c r="B14896" s="24"/>
    </row>
    <row r="14897" spans="2:2" x14ac:dyDescent="0.15">
      <c r="B14897" s="24"/>
    </row>
    <row r="14898" spans="2:2" x14ac:dyDescent="0.15">
      <c r="B14898" s="24"/>
    </row>
    <row r="14899" spans="2:2" x14ac:dyDescent="0.15">
      <c r="B14899" s="24"/>
    </row>
    <row r="14900" spans="2:2" x14ac:dyDescent="0.15">
      <c r="B14900" s="24"/>
    </row>
    <row r="14901" spans="2:2" x14ac:dyDescent="0.15">
      <c r="B14901" s="24"/>
    </row>
    <row r="14902" spans="2:2" x14ac:dyDescent="0.15">
      <c r="B14902" s="24"/>
    </row>
    <row r="14903" spans="2:2" x14ac:dyDescent="0.15">
      <c r="B14903" s="24"/>
    </row>
    <row r="14904" spans="2:2" x14ac:dyDescent="0.15">
      <c r="B14904" s="24"/>
    </row>
    <row r="14905" spans="2:2" x14ac:dyDescent="0.15">
      <c r="B14905" s="24"/>
    </row>
    <row r="14906" spans="2:2" x14ac:dyDescent="0.15">
      <c r="B14906" s="24"/>
    </row>
    <row r="14907" spans="2:2" x14ac:dyDescent="0.15">
      <c r="B14907" s="24"/>
    </row>
    <row r="14908" spans="2:2" x14ac:dyDescent="0.15">
      <c r="B14908" s="24"/>
    </row>
    <row r="14909" spans="2:2" x14ac:dyDescent="0.15">
      <c r="B14909" s="24"/>
    </row>
    <row r="14910" spans="2:2" x14ac:dyDescent="0.15">
      <c r="B14910" s="24"/>
    </row>
    <row r="14911" spans="2:2" x14ac:dyDescent="0.15">
      <c r="B14911" s="24"/>
    </row>
    <row r="14912" spans="2:2" x14ac:dyDescent="0.15">
      <c r="B14912" s="24"/>
    </row>
    <row r="14913" spans="2:2" x14ac:dyDescent="0.15">
      <c r="B14913" s="24"/>
    </row>
    <row r="14914" spans="2:2" x14ac:dyDescent="0.15">
      <c r="B14914" s="24"/>
    </row>
    <row r="14915" spans="2:2" x14ac:dyDescent="0.15">
      <c r="B14915" s="24"/>
    </row>
    <row r="14916" spans="2:2" x14ac:dyDescent="0.15">
      <c r="B14916" s="24"/>
    </row>
    <row r="14917" spans="2:2" x14ac:dyDescent="0.15">
      <c r="B14917" s="24"/>
    </row>
    <row r="14918" spans="2:2" x14ac:dyDescent="0.15">
      <c r="B14918" s="24"/>
    </row>
    <row r="14919" spans="2:2" x14ac:dyDescent="0.15">
      <c r="B14919" s="24"/>
    </row>
    <row r="14920" spans="2:2" x14ac:dyDescent="0.15">
      <c r="B14920" s="24"/>
    </row>
    <row r="14921" spans="2:2" x14ac:dyDescent="0.15">
      <c r="B14921" s="24"/>
    </row>
    <row r="14922" spans="2:2" x14ac:dyDescent="0.15">
      <c r="B14922" s="24"/>
    </row>
    <row r="14923" spans="2:2" x14ac:dyDescent="0.15">
      <c r="B14923" s="24"/>
    </row>
    <row r="14924" spans="2:2" x14ac:dyDescent="0.15">
      <c r="B14924" s="24"/>
    </row>
    <row r="14925" spans="2:2" x14ac:dyDescent="0.15">
      <c r="B14925" s="24"/>
    </row>
    <row r="14926" spans="2:2" x14ac:dyDescent="0.15">
      <c r="B14926" s="24"/>
    </row>
    <row r="14927" spans="2:2" x14ac:dyDescent="0.15">
      <c r="B14927" s="24"/>
    </row>
    <row r="14928" spans="2:2" x14ac:dyDescent="0.15">
      <c r="B14928" s="24"/>
    </row>
    <row r="14929" spans="2:2" x14ac:dyDescent="0.15">
      <c r="B14929" s="24"/>
    </row>
    <row r="14930" spans="2:2" x14ac:dyDescent="0.15">
      <c r="B14930" s="24"/>
    </row>
    <row r="14931" spans="2:2" x14ac:dyDescent="0.15">
      <c r="B14931" s="24"/>
    </row>
    <row r="14932" spans="2:2" x14ac:dyDescent="0.15">
      <c r="B14932" s="24"/>
    </row>
    <row r="14933" spans="2:2" x14ac:dyDescent="0.15">
      <c r="B14933" s="24"/>
    </row>
    <row r="14934" spans="2:2" x14ac:dyDescent="0.15">
      <c r="B14934" s="24"/>
    </row>
    <row r="14935" spans="2:2" x14ac:dyDescent="0.15">
      <c r="B14935" s="24"/>
    </row>
    <row r="14936" spans="2:2" x14ac:dyDescent="0.15">
      <c r="B14936" s="24"/>
    </row>
    <row r="14937" spans="2:2" x14ac:dyDescent="0.15">
      <c r="B14937" s="24"/>
    </row>
    <row r="14938" spans="2:2" x14ac:dyDescent="0.15">
      <c r="B14938" s="24"/>
    </row>
    <row r="14939" spans="2:2" x14ac:dyDescent="0.15">
      <c r="B14939" s="24"/>
    </row>
    <row r="14940" spans="2:2" x14ac:dyDescent="0.15">
      <c r="B14940" s="24"/>
    </row>
    <row r="14941" spans="2:2" x14ac:dyDescent="0.15">
      <c r="B14941" s="24"/>
    </row>
    <row r="14942" spans="2:2" x14ac:dyDescent="0.15">
      <c r="B14942" s="24"/>
    </row>
    <row r="14943" spans="2:2" x14ac:dyDescent="0.15">
      <c r="B14943" s="24"/>
    </row>
    <row r="14944" spans="2:2" x14ac:dyDescent="0.15">
      <c r="B14944" s="24"/>
    </row>
    <row r="14945" spans="2:2" x14ac:dyDescent="0.15">
      <c r="B14945" s="24"/>
    </row>
    <row r="14946" spans="2:2" x14ac:dyDescent="0.15">
      <c r="B14946" s="24"/>
    </row>
    <row r="14947" spans="2:2" x14ac:dyDescent="0.15">
      <c r="B14947" s="24"/>
    </row>
    <row r="14948" spans="2:2" x14ac:dyDescent="0.15">
      <c r="B14948" s="24"/>
    </row>
    <row r="14949" spans="2:2" x14ac:dyDescent="0.15">
      <c r="B14949" s="24"/>
    </row>
    <row r="14950" spans="2:2" x14ac:dyDescent="0.15">
      <c r="B14950" s="24"/>
    </row>
    <row r="14951" spans="2:2" x14ac:dyDescent="0.15">
      <c r="B14951" s="24"/>
    </row>
    <row r="14952" spans="2:2" x14ac:dyDescent="0.15">
      <c r="B14952" s="24"/>
    </row>
    <row r="14953" spans="2:2" x14ac:dyDescent="0.15">
      <c r="B14953" s="24"/>
    </row>
    <row r="14954" spans="2:2" x14ac:dyDescent="0.15">
      <c r="B14954" s="24"/>
    </row>
    <row r="14955" spans="2:2" x14ac:dyDescent="0.15">
      <c r="B14955" s="24"/>
    </row>
    <row r="14956" spans="2:2" x14ac:dyDescent="0.15">
      <c r="B14956" s="24"/>
    </row>
    <row r="14957" spans="2:2" x14ac:dyDescent="0.15">
      <c r="B14957" s="24"/>
    </row>
    <row r="14958" spans="2:2" x14ac:dyDescent="0.15">
      <c r="B14958" s="24"/>
    </row>
    <row r="14959" spans="2:2" x14ac:dyDescent="0.15">
      <c r="B14959" s="24"/>
    </row>
    <row r="14960" spans="2:2" x14ac:dyDescent="0.15">
      <c r="B14960" s="24"/>
    </row>
    <row r="14961" spans="2:2" x14ac:dyDescent="0.15">
      <c r="B14961" s="24"/>
    </row>
    <row r="14962" spans="2:2" x14ac:dyDescent="0.15">
      <c r="B14962" s="24"/>
    </row>
    <row r="14963" spans="2:2" x14ac:dyDescent="0.15">
      <c r="B14963" s="24"/>
    </row>
    <row r="14964" spans="2:2" x14ac:dyDescent="0.15">
      <c r="B14964" s="24"/>
    </row>
    <row r="14965" spans="2:2" x14ac:dyDescent="0.15">
      <c r="B14965" s="24"/>
    </row>
    <row r="14966" spans="2:2" x14ac:dyDescent="0.15">
      <c r="B14966" s="24"/>
    </row>
    <row r="14967" spans="2:2" x14ac:dyDescent="0.15">
      <c r="B14967" s="24"/>
    </row>
    <row r="14968" spans="2:2" x14ac:dyDescent="0.15">
      <c r="B14968" s="24"/>
    </row>
    <row r="14969" spans="2:2" x14ac:dyDescent="0.15">
      <c r="B14969" s="24"/>
    </row>
    <row r="14970" spans="2:2" x14ac:dyDescent="0.15">
      <c r="B14970" s="24"/>
    </row>
    <row r="14971" spans="2:2" x14ac:dyDescent="0.15">
      <c r="B14971" s="24"/>
    </row>
    <row r="14972" spans="2:2" x14ac:dyDescent="0.15">
      <c r="B14972" s="24"/>
    </row>
    <row r="14973" spans="2:2" x14ac:dyDescent="0.15">
      <c r="B14973" s="24"/>
    </row>
    <row r="14974" spans="2:2" x14ac:dyDescent="0.15">
      <c r="B14974" s="24"/>
    </row>
    <row r="14975" spans="2:2" x14ac:dyDescent="0.15">
      <c r="B14975" s="24"/>
    </row>
    <row r="14976" spans="2:2" x14ac:dyDescent="0.15">
      <c r="B14976" s="24"/>
    </row>
    <row r="14977" spans="2:2" x14ac:dyDescent="0.15">
      <c r="B14977" s="24"/>
    </row>
    <row r="14978" spans="2:2" x14ac:dyDescent="0.15">
      <c r="B14978" s="24"/>
    </row>
    <row r="14979" spans="2:2" x14ac:dyDescent="0.15">
      <c r="B14979" s="24"/>
    </row>
    <row r="14980" spans="2:2" x14ac:dyDescent="0.15">
      <c r="B14980" s="24"/>
    </row>
    <row r="14981" spans="2:2" x14ac:dyDescent="0.15">
      <c r="B14981" s="24"/>
    </row>
    <row r="14982" spans="2:2" x14ac:dyDescent="0.15">
      <c r="B14982" s="24"/>
    </row>
    <row r="14983" spans="2:2" x14ac:dyDescent="0.15">
      <c r="B14983" s="24"/>
    </row>
    <row r="14984" spans="2:2" x14ac:dyDescent="0.15">
      <c r="B14984" s="24"/>
    </row>
    <row r="14985" spans="2:2" x14ac:dyDescent="0.15">
      <c r="B14985" s="24"/>
    </row>
    <row r="14986" spans="2:2" x14ac:dyDescent="0.15">
      <c r="B14986" s="24"/>
    </row>
    <row r="14987" spans="2:2" x14ac:dyDescent="0.15">
      <c r="B14987" s="24"/>
    </row>
    <row r="14988" spans="2:2" x14ac:dyDescent="0.15">
      <c r="B14988" s="24"/>
    </row>
    <row r="14989" spans="2:2" x14ac:dyDescent="0.15">
      <c r="B14989" s="24"/>
    </row>
    <row r="14990" spans="2:2" x14ac:dyDescent="0.15">
      <c r="B14990" s="24"/>
    </row>
    <row r="14991" spans="2:2" x14ac:dyDescent="0.15">
      <c r="B14991" s="24"/>
    </row>
    <row r="14992" spans="2:2" x14ac:dyDescent="0.15">
      <c r="B14992" s="24"/>
    </row>
    <row r="14993" spans="2:2" x14ac:dyDescent="0.15">
      <c r="B14993" s="24"/>
    </row>
    <row r="14994" spans="2:2" x14ac:dyDescent="0.15">
      <c r="B14994" s="24"/>
    </row>
    <row r="14995" spans="2:2" x14ac:dyDescent="0.15">
      <c r="B14995" s="24"/>
    </row>
    <row r="14996" spans="2:2" x14ac:dyDescent="0.15">
      <c r="B14996" s="24"/>
    </row>
    <row r="14997" spans="2:2" x14ac:dyDescent="0.15">
      <c r="B14997" s="24"/>
    </row>
    <row r="14998" spans="2:2" x14ac:dyDescent="0.15">
      <c r="B14998" s="24"/>
    </row>
    <row r="14999" spans="2:2" x14ac:dyDescent="0.15">
      <c r="B14999" s="24"/>
    </row>
    <row r="15000" spans="2:2" x14ac:dyDescent="0.15">
      <c r="B15000" s="24"/>
    </row>
    <row r="15001" spans="2:2" x14ac:dyDescent="0.15">
      <c r="B15001" s="24"/>
    </row>
    <row r="15002" spans="2:2" x14ac:dyDescent="0.15">
      <c r="B15002" s="24"/>
    </row>
    <row r="15003" spans="2:2" x14ac:dyDescent="0.15">
      <c r="B15003" s="24"/>
    </row>
    <row r="15004" spans="2:2" x14ac:dyDescent="0.15">
      <c r="B15004" s="24"/>
    </row>
    <row r="15005" spans="2:2" x14ac:dyDescent="0.15">
      <c r="B15005" s="24"/>
    </row>
    <row r="15006" spans="2:2" x14ac:dyDescent="0.15">
      <c r="B15006" s="24"/>
    </row>
    <row r="15007" spans="2:2" x14ac:dyDescent="0.15">
      <c r="B15007" s="24"/>
    </row>
    <row r="15008" spans="2:2" x14ac:dyDescent="0.15">
      <c r="B15008" s="24"/>
    </row>
    <row r="15009" spans="2:2" x14ac:dyDescent="0.15">
      <c r="B15009" s="24"/>
    </row>
    <row r="15010" spans="2:2" x14ac:dyDescent="0.15">
      <c r="B15010" s="24"/>
    </row>
    <row r="15011" spans="2:2" x14ac:dyDescent="0.15">
      <c r="B15011" s="24"/>
    </row>
    <row r="15012" spans="2:2" x14ac:dyDescent="0.15">
      <c r="B15012" s="24"/>
    </row>
    <row r="15013" spans="2:2" x14ac:dyDescent="0.15">
      <c r="B15013" s="24"/>
    </row>
    <row r="15014" spans="2:2" x14ac:dyDescent="0.15">
      <c r="B15014" s="24"/>
    </row>
    <row r="15015" spans="2:2" x14ac:dyDescent="0.15">
      <c r="B15015" s="24"/>
    </row>
    <row r="15016" spans="2:2" x14ac:dyDescent="0.15">
      <c r="B15016" s="24"/>
    </row>
    <row r="15017" spans="2:2" x14ac:dyDescent="0.15">
      <c r="B15017" s="24"/>
    </row>
    <row r="15018" spans="2:2" x14ac:dyDescent="0.15">
      <c r="B15018" s="24"/>
    </row>
    <row r="15019" spans="2:2" x14ac:dyDescent="0.15">
      <c r="B15019" s="24"/>
    </row>
    <row r="15020" spans="2:2" x14ac:dyDescent="0.15">
      <c r="B15020" s="24"/>
    </row>
    <row r="15021" spans="2:2" x14ac:dyDescent="0.15">
      <c r="B15021" s="24"/>
    </row>
    <row r="15022" spans="2:2" x14ac:dyDescent="0.15">
      <c r="B15022" s="24"/>
    </row>
    <row r="15023" spans="2:2" x14ac:dyDescent="0.15">
      <c r="B15023" s="24"/>
    </row>
    <row r="15024" spans="2:2" x14ac:dyDescent="0.15">
      <c r="B15024" s="24"/>
    </row>
    <row r="15025" spans="2:2" x14ac:dyDescent="0.15">
      <c r="B15025" s="24"/>
    </row>
    <row r="15026" spans="2:2" x14ac:dyDescent="0.15">
      <c r="B15026" s="24"/>
    </row>
    <row r="15027" spans="2:2" x14ac:dyDescent="0.15">
      <c r="B15027" s="24"/>
    </row>
    <row r="15028" spans="2:2" x14ac:dyDescent="0.15">
      <c r="B15028" s="24"/>
    </row>
    <row r="15029" spans="2:2" x14ac:dyDescent="0.15">
      <c r="B15029" s="24"/>
    </row>
    <row r="15030" spans="2:2" x14ac:dyDescent="0.15">
      <c r="B15030" s="24"/>
    </row>
    <row r="15031" spans="2:2" x14ac:dyDescent="0.15">
      <c r="B15031" s="24"/>
    </row>
    <row r="15032" spans="2:2" x14ac:dyDescent="0.15">
      <c r="B15032" s="24"/>
    </row>
    <row r="15033" spans="2:2" x14ac:dyDescent="0.15">
      <c r="B15033" s="24"/>
    </row>
    <row r="15034" spans="2:2" x14ac:dyDescent="0.15">
      <c r="B15034" s="24"/>
    </row>
    <row r="15035" spans="2:2" x14ac:dyDescent="0.15">
      <c r="B15035" s="24"/>
    </row>
    <row r="15036" spans="2:2" x14ac:dyDescent="0.15">
      <c r="B15036" s="24"/>
    </row>
    <row r="15037" spans="2:2" x14ac:dyDescent="0.15">
      <c r="B15037" s="24"/>
    </row>
    <row r="15038" spans="2:2" x14ac:dyDescent="0.15">
      <c r="B15038" s="24"/>
    </row>
    <row r="15039" spans="2:2" x14ac:dyDescent="0.15">
      <c r="B15039" s="24"/>
    </row>
    <row r="15040" spans="2:2" x14ac:dyDescent="0.15">
      <c r="B15040" s="24"/>
    </row>
    <row r="15041" spans="2:2" x14ac:dyDescent="0.15">
      <c r="B15041" s="24"/>
    </row>
    <row r="15042" spans="2:2" x14ac:dyDescent="0.15">
      <c r="B15042" s="24"/>
    </row>
    <row r="15043" spans="2:2" x14ac:dyDescent="0.15">
      <c r="B15043" s="24"/>
    </row>
    <row r="15044" spans="2:2" x14ac:dyDescent="0.15">
      <c r="B15044" s="24"/>
    </row>
    <row r="15045" spans="2:2" x14ac:dyDescent="0.15">
      <c r="B15045" s="24"/>
    </row>
    <row r="15046" spans="2:2" x14ac:dyDescent="0.15">
      <c r="B15046" s="24"/>
    </row>
    <row r="15047" spans="2:2" x14ac:dyDescent="0.15">
      <c r="B15047" s="24"/>
    </row>
    <row r="15048" spans="2:2" x14ac:dyDescent="0.15">
      <c r="B15048" s="24"/>
    </row>
    <row r="15049" spans="2:2" x14ac:dyDescent="0.15">
      <c r="B15049" s="24"/>
    </row>
    <row r="15050" spans="2:2" x14ac:dyDescent="0.15">
      <c r="B15050" s="24"/>
    </row>
    <row r="15051" spans="2:2" x14ac:dyDescent="0.15">
      <c r="B15051" s="24"/>
    </row>
    <row r="15052" spans="2:2" x14ac:dyDescent="0.15">
      <c r="B15052" s="24"/>
    </row>
    <row r="15053" spans="2:2" x14ac:dyDescent="0.15">
      <c r="B15053" s="24"/>
    </row>
    <row r="15054" spans="2:2" x14ac:dyDescent="0.15">
      <c r="B15054" s="24"/>
    </row>
    <row r="15055" spans="2:2" x14ac:dyDescent="0.15">
      <c r="B15055" s="24"/>
    </row>
    <row r="15056" spans="2:2" x14ac:dyDescent="0.15">
      <c r="B15056" s="24"/>
    </row>
    <row r="15057" spans="2:2" x14ac:dyDescent="0.15">
      <c r="B15057" s="24"/>
    </row>
    <row r="15058" spans="2:2" x14ac:dyDescent="0.15">
      <c r="B15058" s="24"/>
    </row>
    <row r="15059" spans="2:2" x14ac:dyDescent="0.15">
      <c r="B15059" s="24"/>
    </row>
    <row r="15060" spans="2:2" x14ac:dyDescent="0.15">
      <c r="B15060" s="24"/>
    </row>
    <row r="15061" spans="2:2" x14ac:dyDescent="0.15">
      <c r="B15061" s="24"/>
    </row>
    <row r="15062" spans="2:2" x14ac:dyDescent="0.15">
      <c r="B15062" s="24"/>
    </row>
    <row r="15063" spans="2:2" x14ac:dyDescent="0.15">
      <c r="B15063" s="24"/>
    </row>
    <row r="15064" spans="2:2" x14ac:dyDescent="0.15">
      <c r="B15064" s="24"/>
    </row>
    <row r="15065" spans="2:2" x14ac:dyDescent="0.15">
      <c r="B15065" s="24"/>
    </row>
    <row r="15066" spans="2:2" x14ac:dyDescent="0.15">
      <c r="B15066" s="24"/>
    </row>
    <row r="15067" spans="2:2" x14ac:dyDescent="0.15">
      <c r="B15067" s="24"/>
    </row>
    <row r="15068" spans="2:2" x14ac:dyDescent="0.15">
      <c r="B15068" s="24"/>
    </row>
    <row r="15069" spans="2:2" x14ac:dyDescent="0.15">
      <c r="B15069" s="24"/>
    </row>
    <row r="15070" spans="2:2" x14ac:dyDescent="0.15">
      <c r="B15070" s="24"/>
    </row>
    <row r="15071" spans="2:2" x14ac:dyDescent="0.15">
      <c r="B15071" s="24"/>
    </row>
    <row r="15072" spans="2:2" x14ac:dyDescent="0.15">
      <c r="B15072" s="24"/>
    </row>
    <row r="15073" spans="2:2" x14ac:dyDescent="0.15">
      <c r="B15073" s="24"/>
    </row>
    <row r="15074" spans="2:2" x14ac:dyDescent="0.15">
      <c r="B15074" s="24"/>
    </row>
    <row r="15075" spans="2:2" x14ac:dyDescent="0.15">
      <c r="B15075" s="24"/>
    </row>
    <row r="15076" spans="2:2" x14ac:dyDescent="0.15">
      <c r="B15076" s="24"/>
    </row>
    <row r="15077" spans="2:2" x14ac:dyDescent="0.15">
      <c r="B15077" s="24"/>
    </row>
    <row r="15078" spans="2:2" x14ac:dyDescent="0.15">
      <c r="B15078" s="24"/>
    </row>
    <row r="15079" spans="2:2" x14ac:dyDescent="0.15">
      <c r="B15079" s="24"/>
    </row>
    <row r="15080" spans="2:2" x14ac:dyDescent="0.15">
      <c r="B15080" s="24"/>
    </row>
    <row r="15081" spans="2:2" x14ac:dyDescent="0.15">
      <c r="B15081" s="24"/>
    </row>
    <row r="15082" spans="2:2" x14ac:dyDescent="0.15">
      <c r="B15082" s="24"/>
    </row>
    <row r="15083" spans="2:2" x14ac:dyDescent="0.15">
      <c r="B15083" s="24"/>
    </row>
    <row r="15084" spans="2:2" x14ac:dyDescent="0.15">
      <c r="B15084" s="24"/>
    </row>
    <row r="15085" spans="2:2" x14ac:dyDescent="0.15">
      <c r="B15085" s="24"/>
    </row>
    <row r="15086" spans="2:2" x14ac:dyDescent="0.15">
      <c r="B15086" s="24"/>
    </row>
    <row r="15087" spans="2:2" x14ac:dyDescent="0.15">
      <c r="B15087" s="24"/>
    </row>
    <row r="15088" spans="2:2" x14ac:dyDescent="0.15">
      <c r="B15088" s="24"/>
    </row>
    <row r="15089" spans="2:2" x14ac:dyDescent="0.15">
      <c r="B15089" s="24"/>
    </row>
    <row r="15090" spans="2:2" x14ac:dyDescent="0.15">
      <c r="B15090" s="24"/>
    </row>
    <row r="15091" spans="2:2" x14ac:dyDescent="0.15">
      <c r="B15091" s="24"/>
    </row>
    <row r="15092" spans="2:2" x14ac:dyDescent="0.15">
      <c r="B15092" s="24"/>
    </row>
    <row r="15093" spans="2:2" x14ac:dyDescent="0.15">
      <c r="B15093" s="24"/>
    </row>
    <row r="15094" spans="2:2" x14ac:dyDescent="0.15">
      <c r="B15094" s="24"/>
    </row>
    <row r="15095" spans="2:2" x14ac:dyDescent="0.15">
      <c r="B15095" s="24"/>
    </row>
    <row r="15096" spans="2:2" x14ac:dyDescent="0.15">
      <c r="B15096" s="24"/>
    </row>
    <row r="15097" spans="2:2" x14ac:dyDescent="0.15">
      <c r="B15097" s="24"/>
    </row>
    <row r="15098" spans="2:2" x14ac:dyDescent="0.15">
      <c r="B15098" s="24"/>
    </row>
    <row r="15099" spans="2:2" x14ac:dyDescent="0.15">
      <c r="B15099" s="24"/>
    </row>
    <row r="15100" spans="2:2" x14ac:dyDescent="0.15">
      <c r="B15100" s="24"/>
    </row>
    <row r="15101" spans="2:2" x14ac:dyDescent="0.15">
      <c r="B15101" s="24"/>
    </row>
    <row r="15102" spans="2:2" x14ac:dyDescent="0.15">
      <c r="B15102" s="24"/>
    </row>
    <row r="15103" spans="2:2" x14ac:dyDescent="0.15">
      <c r="B15103" s="24"/>
    </row>
    <row r="15104" spans="2:2" x14ac:dyDescent="0.15">
      <c r="B15104" s="24"/>
    </row>
    <row r="15105" spans="2:2" x14ac:dyDescent="0.15">
      <c r="B15105" s="24"/>
    </row>
    <row r="15106" spans="2:2" x14ac:dyDescent="0.15">
      <c r="B15106" s="24"/>
    </row>
    <row r="15107" spans="2:2" x14ac:dyDescent="0.15">
      <c r="B15107" s="24"/>
    </row>
    <row r="15108" spans="2:2" x14ac:dyDescent="0.15">
      <c r="B15108" s="24"/>
    </row>
    <row r="15109" spans="2:2" x14ac:dyDescent="0.15">
      <c r="B15109" s="24"/>
    </row>
    <row r="15110" spans="2:2" x14ac:dyDescent="0.15">
      <c r="B15110" s="24"/>
    </row>
    <row r="15111" spans="2:2" x14ac:dyDescent="0.15">
      <c r="B15111" s="24"/>
    </row>
    <row r="15112" spans="2:2" x14ac:dyDescent="0.15">
      <c r="B15112" s="24"/>
    </row>
    <row r="15113" spans="2:2" x14ac:dyDescent="0.15">
      <c r="B15113" s="24"/>
    </row>
    <row r="15114" spans="2:2" x14ac:dyDescent="0.15">
      <c r="B15114" s="24"/>
    </row>
    <row r="15115" spans="2:2" x14ac:dyDescent="0.15">
      <c r="B15115" s="24"/>
    </row>
    <row r="15116" spans="2:2" x14ac:dyDescent="0.15">
      <c r="B15116" s="24"/>
    </row>
    <row r="15117" spans="2:2" x14ac:dyDescent="0.15">
      <c r="B15117" s="24"/>
    </row>
    <row r="15118" spans="2:2" x14ac:dyDescent="0.15">
      <c r="B15118" s="24"/>
    </row>
    <row r="15119" spans="2:2" x14ac:dyDescent="0.15">
      <c r="B15119" s="24"/>
    </row>
    <row r="15120" spans="2:2" x14ac:dyDescent="0.15">
      <c r="B15120" s="24"/>
    </row>
    <row r="15121" spans="2:2" x14ac:dyDescent="0.15">
      <c r="B15121" s="24"/>
    </row>
    <row r="15122" spans="2:2" x14ac:dyDescent="0.15">
      <c r="B15122" s="24"/>
    </row>
    <row r="15123" spans="2:2" x14ac:dyDescent="0.15">
      <c r="B15123" s="24"/>
    </row>
    <row r="15124" spans="2:2" x14ac:dyDescent="0.15">
      <c r="B15124" s="24"/>
    </row>
    <row r="15125" spans="2:2" x14ac:dyDescent="0.15">
      <c r="B15125" s="24"/>
    </row>
    <row r="15126" spans="2:2" x14ac:dyDescent="0.15">
      <c r="B15126" s="24"/>
    </row>
    <row r="15127" spans="2:2" x14ac:dyDescent="0.15">
      <c r="B15127" s="24"/>
    </row>
    <row r="15128" spans="2:2" x14ac:dyDescent="0.15">
      <c r="B15128" s="24"/>
    </row>
    <row r="15129" spans="2:2" x14ac:dyDescent="0.15">
      <c r="B15129" s="24"/>
    </row>
    <row r="15130" spans="2:2" x14ac:dyDescent="0.15">
      <c r="B15130" s="24"/>
    </row>
    <row r="15131" spans="2:2" x14ac:dyDescent="0.15">
      <c r="B15131" s="24"/>
    </row>
    <row r="15132" spans="2:2" x14ac:dyDescent="0.15">
      <c r="B15132" s="24"/>
    </row>
    <row r="15133" spans="2:2" x14ac:dyDescent="0.15">
      <c r="B15133" s="24"/>
    </row>
    <row r="15134" spans="2:2" x14ac:dyDescent="0.15">
      <c r="B15134" s="24"/>
    </row>
    <row r="15135" spans="2:2" x14ac:dyDescent="0.15">
      <c r="B15135" s="24"/>
    </row>
    <row r="15136" spans="2:2" x14ac:dyDescent="0.15">
      <c r="B15136" s="24"/>
    </row>
    <row r="15137" spans="2:2" x14ac:dyDescent="0.15">
      <c r="B15137" s="24"/>
    </row>
    <row r="15138" spans="2:2" x14ac:dyDescent="0.15">
      <c r="B15138" s="24"/>
    </row>
    <row r="15139" spans="2:2" x14ac:dyDescent="0.15">
      <c r="B15139" s="24"/>
    </row>
    <row r="15140" spans="2:2" x14ac:dyDescent="0.15">
      <c r="B15140" s="24"/>
    </row>
    <row r="15141" spans="2:2" x14ac:dyDescent="0.15">
      <c r="B15141" s="24"/>
    </row>
    <row r="15142" spans="2:2" x14ac:dyDescent="0.15">
      <c r="B15142" s="24"/>
    </row>
    <row r="15143" spans="2:2" x14ac:dyDescent="0.15">
      <c r="B15143" s="24"/>
    </row>
    <row r="15144" spans="2:2" x14ac:dyDescent="0.15">
      <c r="B15144" s="24"/>
    </row>
    <row r="15145" spans="2:2" x14ac:dyDescent="0.15">
      <c r="B15145" s="24"/>
    </row>
    <row r="15146" spans="2:2" x14ac:dyDescent="0.15">
      <c r="B15146" s="24"/>
    </row>
    <row r="15147" spans="2:2" x14ac:dyDescent="0.15">
      <c r="B15147" s="24"/>
    </row>
    <row r="15148" spans="2:2" x14ac:dyDescent="0.15">
      <c r="B15148" s="24"/>
    </row>
    <row r="15149" spans="2:2" x14ac:dyDescent="0.15">
      <c r="B15149" s="24"/>
    </row>
    <row r="15150" spans="2:2" x14ac:dyDescent="0.15">
      <c r="B15150" s="24"/>
    </row>
    <row r="15151" spans="2:2" x14ac:dyDescent="0.15">
      <c r="B15151" s="24"/>
    </row>
    <row r="15152" spans="2:2" x14ac:dyDescent="0.15">
      <c r="B15152" s="24"/>
    </row>
    <row r="15153" spans="2:2" x14ac:dyDescent="0.15">
      <c r="B15153" s="24"/>
    </row>
    <row r="15154" spans="2:2" x14ac:dyDescent="0.15">
      <c r="B15154" s="24"/>
    </row>
    <row r="15155" spans="2:2" x14ac:dyDescent="0.15">
      <c r="B15155" s="24"/>
    </row>
    <row r="15156" spans="2:2" x14ac:dyDescent="0.15">
      <c r="B15156" s="24"/>
    </row>
    <row r="15157" spans="2:2" x14ac:dyDescent="0.15">
      <c r="B15157" s="24"/>
    </row>
    <row r="15158" spans="2:2" x14ac:dyDescent="0.15">
      <c r="B15158" s="24"/>
    </row>
    <row r="15159" spans="2:2" x14ac:dyDescent="0.15">
      <c r="B15159" s="24"/>
    </row>
    <row r="15160" spans="2:2" x14ac:dyDescent="0.15">
      <c r="B15160" s="24"/>
    </row>
    <row r="15161" spans="2:2" x14ac:dyDescent="0.15">
      <c r="B15161" s="24"/>
    </row>
    <row r="15162" spans="2:2" x14ac:dyDescent="0.15">
      <c r="B15162" s="24"/>
    </row>
    <row r="15163" spans="2:2" x14ac:dyDescent="0.15">
      <c r="B15163" s="24"/>
    </row>
    <row r="15164" spans="2:2" x14ac:dyDescent="0.15">
      <c r="B15164" s="24"/>
    </row>
    <row r="15165" spans="2:2" x14ac:dyDescent="0.15">
      <c r="B15165" s="24"/>
    </row>
    <row r="15166" spans="2:2" x14ac:dyDescent="0.15">
      <c r="B15166" s="24"/>
    </row>
    <row r="15167" spans="2:2" x14ac:dyDescent="0.15">
      <c r="B15167" s="24"/>
    </row>
    <row r="15168" spans="2:2" x14ac:dyDescent="0.15">
      <c r="B15168" s="24"/>
    </row>
    <row r="15169" spans="2:2" x14ac:dyDescent="0.15">
      <c r="B15169" s="24"/>
    </row>
    <row r="15170" spans="2:2" x14ac:dyDescent="0.15">
      <c r="B15170" s="24"/>
    </row>
    <row r="15171" spans="2:2" x14ac:dyDescent="0.15">
      <c r="B15171" s="24"/>
    </row>
    <row r="15172" spans="2:2" x14ac:dyDescent="0.15">
      <c r="B15172" s="24"/>
    </row>
    <row r="15173" spans="2:2" x14ac:dyDescent="0.15">
      <c r="B15173" s="24"/>
    </row>
    <row r="15174" spans="2:2" x14ac:dyDescent="0.15">
      <c r="B15174" s="24"/>
    </row>
    <row r="15175" spans="2:2" x14ac:dyDescent="0.15">
      <c r="B15175" s="24"/>
    </row>
    <row r="15176" spans="2:2" x14ac:dyDescent="0.15">
      <c r="B15176" s="24"/>
    </row>
    <row r="15177" spans="2:2" x14ac:dyDescent="0.15">
      <c r="B15177" s="24"/>
    </row>
    <row r="15178" spans="2:2" x14ac:dyDescent="0.15">
      <c r="B15178" s="24"/>
    </row>
    <row r="15179" spans="2:2" x14ac:dyDescent="0.15">
      <c r="B15179" s="24"/>
    </row>
    <row r="15180" spans="2:2" x14ac:dyDescent="0.15">
      <c r="B15180" s="24"/>
    </row>
    <row r="15181" spans="2:2" x14ac:dyDescent="0.15">
      <c r="B15181" s="24"/>
    </row>
    <row r="15182" spans="2:2" x14ac:dyDescent="0.15">
      <c r="B15182" s="24"/>
    </row>
    <row r="15183" spans="2:2" x14ac:dyDescent="0.15">
      <c r="B15183" s="24"/>
    </row>
    <row r="15184" spans="2:2" x14ac:dyDescent="0.15">
      <c r="B15184" s="24"/>
    </row>
    <row r="15185" spans="2:2" x14ac:dyDescent="0.15">
      <c r="B15185" s="24"/>
    </row>
    <row r="15186" spans="2:2" x14ac:dyDescent="0.15">
      <c r="B15186" s="24"/>
    </row>
    <row r="15187" spans="2:2" x14ac:dyDescent="0.15">
      <c r="B15187" s="24"/>
    </row>
    <row r="15188" spans="2:2" x14ac:dyDescent="0.15">
      <c r="B15188" s="24"/>
    </row>
    <row r="15189" spans="2:2" x14ac:dyDescent="0.15">
      <c r="B15189" s="24"/>
    </row>
    <row r="15190" spans="2:2" x14ac:dyDescent="0.15">
      <c r="B15190" s="24"/>
    </row>
    <row r="15191" spans="2:2" x14ac:dyDescent="0.15">
      <c r="B15191" s="24"/>
    </row>
    <row r="15192" spans="2:2" x14ac:dyDescent="0.15">
      <c r="B15192" s="24"/>
    </row>
    <row r="15193" spans="2:2" x14ac:dyDescent="0.15">
      <c r="B15193" s="24"/>
    </row>
    <row r="15194" spans="2:2" x14ac:dyDescent="0.15">
      <c r="B15194" s="24"/>
    </row>
    <row r="15195" spans="2:2" x14ac:dyDescent="0.15">
      <c r="B15195" s="24"/>
    </row>
    <row r="15196" spans="2:2" x14ac:dyDescent="0.15">
      <c r="B15196" s="24"/>
    </row>
    <row r="15197" spans="2:2" x14ac:dyDescent="0.15">
      <c r="B15197" s="24"/>
    </row>
    <row r="15198" spans="2:2" x14ac:dyDescent="0.15">
      <c r="B15198" s="24"/>
    </row>
    <row r="15199" spans="2:2" x14ac:dyDescent="0.15">
      <c r="B15199" s="24"/>
    </row>
    <row r="15200" spans="2:2" x14ac:dyDescent="0.15">
      <c r="B15200" s="24"/>
    </row>
    <row r="15201" spans="2:2" x14ac:dyDescent="0.15">
      <c r="B15201" s="24"/>
    </row>
    <row r="15202" spans="2:2" x14ac:dyDescent="0.15">
      <c r="B15202" s="24"/>
    </row>
    <row r="15203" spans="2:2" x14ac:dyDescent="0.15">
      <c r="B15203" s="24"/>
    </row>
    <row r="15204" spans="2:2" x14ac:dyDescent="0.15">
      <c r="B15204" s="24"/>
    </row>
    <row r="15205" spans="2:2" x14ac:dyDescent="0.15">
      <c r="B15205" s="24"/>
    </row>
    <row r="15206" spans="2:2" x14ac:dyDescent="0.15">
      <c r="B15206" s="24"/>
    </row>
    <row r="15207" spans="2:2" x14ac:dyDescent="0.15">
      <c r="B15207" s="24"/>
    </row>
    <row r="15208" spans="2:2" x14ac:dyDescent="0.15">
      <c r="B15208" s="24"/>
    </row>
    <row r="15209" spans="2:2" x14ac:dyDescent="0.15">
      <c r="B15209" s="24"/>
    </row>
    <row r="15210" spans="2:2" x14ac:dyDescent="0.15">
      <c r="B15210" s="24"/>
    </row>
    <row r="15211" spans="2:2" x14ac:dyDescent="0.15">
      <c r="B15211" s="24"/>
    </row>
    <row r="15212" spans="2:2" x14ac:dyDescent="0.15">
      <c r="B15212" s="24"/>
    </row>
    <row r="15213" spans="2:2" x14ac:dyDescent="0.15">
      <c r="B15213" s="24"/>
    </row>
    <row r="15214" spans="2:2" x14ac:dyDescent="0.15">
      <c r="B15214" s="24"/>
    </row>
    <row r="15215" spans="2:2" x14ac:dyDescent="0.15">
      <c r="B15215" s="24"/>
    </row>
    <row r="15216" spans="2:2" x14ac:dyDescent="0.15">
      <c r="B15216" s="24"/>
    </row>
    <row r="15217" spans="2:2" x14ac:dyDescent="0.15">
      <c r="B15217" s="24"/>
    </row>
    <row r="15218" spans="2:2" x14ac:dyDescent="0.15">
      <c r="B15218" s="24"/>
    </row>
    <row r="15219" spans="2:2" x14ac:dyDescent="0.15">
      <c r="B15219" s="24"/>
    </row>
    <row r="15220" spans="2:2" x14ac:dyDescent="0.15">
      <c r="B15220" s="24"/>
    </row>
    <row r="15221" spans="2:2" x14ac:dyDescent="0.15">
      <c r="B15221" s="24"/>
    </row>
    <row r="15222" spans="2:2" x14ac:dyDescent="0.15">
      <c r="B15222" s="24"/>
    </row>
    <row r="15223" spans="2:2" x14ac:dyDescent="0.15">
      <c r="B15223" s="24"/>
    </row>
    <row r="15224" spans="2:2" x14ac:dyDescent="0.15">
      <c r="B15224" s="24"/>
    </row>
    <row r="15225" spans="2:2" x14ac:dyDescent="0.15">
      <c r="B15225" s="24"/>
    </row>
    <row r="15226" spans="2:2" x14ac:dyDescent="0.15">
      <c r="B15226" s="24"/>
    </row>
    <row r="15227" spans="2:2" x14ac:dyDescent="0.15">
      <c r="B15227" s="24"/>
    </row>
    <row r="15228" spans="2:2" x14ac:dyDescent="0.15">
      <c r="B15228" s="24"/>
    </row>
    <row r="15229" spans="2:2" x14ac:dyDescent="0.15">
      <c r="B15229" s="24"/>
    </row>
    <row r="15230" spans="2:2" x14ac:dyDescent="0.15">
      <c r="B15230" s="24"/>
    </row>
    <row r="15231" spans="2:2" x14ac:dyDescent="0.15">
      <c r="B15231" s="24"/>
    </row>
    <row r="15232" spans="2:2" x14ac:dyDescent="0.15">
      <c r="B15232" s="24"/>
    </row>
    <row r="15233" spans="2:2" x14ac:dyDescent="0.15">
      <c r="B15233" s="24"/>
    </row>
    <row r="15234" spans="2:2" x14ac:dyDescent="0.15">
      <c r="B15234" s="24"/>
    </row>
    <row r="15235" spans="2:2" x14ac:dyDescent="0.15">
      <c r="B15235" s="24"/>
    </row>
    <row r="15236" spans="2:2" x14ac:dyDescent="0.15">
      <c r="B15236" s="24"/>
    </row>
    <row r="15237" spans="2:2" x14ac:dyDescent="0.15">
      <c r="B15237" s="24"/>
    </row>
    <row r="15238" spans="2:2" x14ac:dyDescent="0.15">
      <c r="B15238" s="24"/>
    </row>
    <row r="15239" spans="2:2" x14ac:dyDescent="0.15">
      <c r="B15239" s="24"/>
    </row>
    <row r="15240" spans="2:2" x14ac:dyDescent="0.15">
      <c r="B15240" s="24"/>
    </row>
    <row r="15241" spans="2:2" x14ac:dyDescent="0.15">
      <c r="B15241" s="24"/>
    </row>
    <row r="15242" spans="2:2" x14ac:dyDescent="0.15">
      <c r="B15242" s="24"/>
    </row>
    <row r="15243" spans="2:2" x14ac:dyDescent="0.15">
      <c r="B15243" s="24"/>
    </row>
    <row r="15244" spans="2:2" x14ac:dyDescent="0.15">
      <c r="B15244" s="24"/>
    </row>
    <row r="15245" spans="2:2" x14ac:dyDescent="0.15">
      <c r="B15245" s="24"/>
    </row>
    <row r="15246" spans="2:2" x14ac:dyDescent="0.15">
      <c r="B15246" s="24"/>
    </row>
    <row r="15247" spans="2:2" x14ac:dyDescent="0.15">
      <c r="B15247" s="24"/>
    </row>
    <row r="15248" spans="2:2" x14ac:dyDescent="0.15">
      <c r="B15248" s="24"/>
    </row>
    <row r="15249" spans="2:2" x14ac:dyDescent="0.15">
      <c r="B15249" s="24"/>
    </row>
    <row r="15250" spans="2:2" x14ac:dyDescent="0.15">
      <c r="B15250" s="24"/>
    </row>
    <row r="15251" spans="2:2" x14ac:dyDescent="0.15">
      <c r="B15251" s="24"/>
    </row>
    <row r="15252" spans="2:2" x14ac:dyDescent="0.15">
      <c r="B15252" s="24"/>
    </row>
    <row r="15253" spans="2:2" x14ac:dyDescent="0.15">
      <c r="B15253" s="24"/>
    </row>
    <row r="15254" spans="2:2" x14ac:dyDescent="0.15">
      <c r="B15254" s="24"/>
    </row>
    <row r="15255" spans="2:2" x14ac:dyDescent="0.15">
      <c r="B15255" s="24"/>
    </row>
    <row r="15256" spans="2:2" x14ac:dyDescent="0.15">
      <c r="B15256" s="24"/>
    </row>
    <row r="15257" spans="2:2" x14ac:dyDescent="0.15">
      <c r="B15257" s="24"/>
    </row>
    <row r="15258" spans="2:2" x14ac:dyDescent="0.15">
      <c r="B15258" s="24"/>
    </row>
    <row r="15259" spans="2:2" x14ac:dyDescent="0.15">
      <c r="B15259" s="24"/>
    </row>
    <row r="15260" spans="2:2" x14ac:dyDescent="0.15">
      <c r="B15260" s="24"/>
    </row>
    <row r="15261" spans="2:2" x14ac:dyDescent="0.15">
      <c r="B15261" s="24"/>
    </row>
    <row r="15262" spans="2:2" x14ac:dyDescent="0.15">
      <c r="B15262" s="24"/>
    </row>
    <row r="15263" spans="2:2" x14ac:dyDescent="0.15">
      <c r="B15263" s="24"/>
    </row>
    <row r="15264" spans="2:2" x14ac:dyDescent="0.15">
      <c r="B15264" s="24"/>
    </row>
    <row r="15265" spans="2:2" x14ac:dyDescent="0.15">
      <c r="B15265" s="24"/>
    </row>
    <row r="15266" spans="2:2" x14ac:dyDescent="0.15">
      <c r="B15266" s="24"/>
    </row>
    <row r="15267" spans="2:2" x14ac:dyDescent="0.15">
      <c r="B15267" s="24"/>
    </row>
    <row r="15268" spans="2:2" x14ac:dyDescent="0.15">
      <c r="B15268" s="24"/>
    </row>
    <row r="15269" spans="2:2" x14ac:dyDescent="0.15">
      <c r="B15269" s="24"/>
    </row>
    <row r="15270" spans="2:2" x14ac:dyDescent="0.15">
      <c r="B15270" s="24"/>
    </row>
    <row r="15271" spans="2:2" x14ac:dyDescent="0.15">
      <c r="B15271" s="24"/>
    </row>
    <row r="15272" spans="2:2" x14ac:dyDescent="0.15">
      <c r="B15272" s="24"/>
    </row>
    <row r="15273" spans="2:2" x14ac:dyDescent="0.15">
      <c r="B15273" s="24"/>
    </row>
    <row r="15274" spans="2:2" x14ac:dyDescent="0.15">
      <c r="B15274" s="24"/>
    </row>
    <row r="15275" spans="2:2" x14ac:dyDescent="0.15">
      <c r="B15275" s="24"/>
    </row>
    <row r="15276" spans="2:2" x14ac:dyDescent="0.15">
      <c r="B15276" s="24"/>
    </row>
    <row r="15277" spans="2:2" x14ac:dyDescent="0.15">
      <c r="B15277" s="24"/>
    </row>
    <row r="15278" spans="2:2" x14ac:dyDescent="0.15">
      <c r="B15278" s="24"/>
    </row>
    <row r="15279" spans="2:2" x14ac:dyDescent="0.15">
      <c r="B15279" s="24"/>
    </row>
    <row r="15280" spans="2:2" x14ac:dyDescent="0.15">
      <c r="B15280" s="24"/>
    </row>
    <row r="15281" spans="2:2" x14ac:dyDescent="0.15">
      <c r="B15281" s="24"/>
    </row>
    <row r="15282" spans="2:2" x14ac:dyDescent="0.15">
      <c r="B15282" s="24"/>
    </row>
    <row r="15283" spans="2:2" x14ac:dyDescent="0.15">
      <c r="B15283" s="24"/>
    </row>
    <row r="15284" spans="2:2" x14ac:dyDescent="0.15">
      <c r="B15284" s="24"/>
    </row>
    <row r="15285" spans="2:2" x14ac:dyDescent="0.15">
      <c r="B15285" s="24"/>
    </row>
    <row r="15286" spans="2:2" x14ac:dyDescent="0.15">
      <c r="B15286" s="24"/>
    </row>
    <row r="15287" spans="2:2" x14ac:dyDescent="0.15">
      <c r="B15287" s="24"/>
    </row>
    <row r="15288" spans="2:2" x14ac:dyDescent="0.15">
      <c r="B15288" s="24"/>
    </row>
    <row r="15289" spans="2:2" x14ac:dyDescent="0.15">
      <c r="B15289" s="24"/>
    </row>
    <row r="15290" spans="2:2" x14ac:dyDescent="0.15">
      <c r="B15290" s="24"/>
    </row>
    <row r="15291" spans="2:2" x14ac:dyDescent="0.15">
      <c r="B15291" s="24"/>
    </row>
    <row r="15292" spans="2:2" x14ac:dyDescent="0.15">
      <c r="B15292" s="24"/>
    </row>
    <row r="15293" spans="2:2" x14ac:dyDescent="0.15">
      <c r="B15293" s="24"/>
    </row>
    <row r="15294" spans="2:2" x14ac:dyDescent="0.15">
      <c r="B15294" s="24"/>
    </row>
    <row r="15295" spans="2:2" x14ac:dyDescent="0.15">
      <c r="B15295" s="24"/>
    </row>
    <row r="15296" spans="2:2" x14ac:dyDescent="0.15">
      <c r="B15296" s="24"/>
    </row>
    <row r="15297" spans="2:2" x14ac:dyDescent="0.15">
      <c r="B15297" s="24"/>
    </row>
    <row r="15298" spans="2:2" x14ac:dyDescent="0.15">
      <c r="B15298" s="24"/>
    </row>
    <row r="15299" spans="2:2" x14ac:dyDescent="0.15">
      <c r="B15299" s="24"/>
    </row>
    <row r="15300" spans="2:2" x14ac:dyDescent="0.15">
      <c r="B15300" s="24"/>
    </row>
    <row r="15301" spans="2:2" x14ac:dyDescent="0.15">
      <c r="B15301" s="24"/>
    </row>
    <row r="15302" spans="2:2" x14ac:dyDescent="0.15">
      <c r="B15302" s="24"/>
    </row>
    <row r="15303" spans="2:2" x14ac:dyDescent="0.15">
      <c r="B15303" s="24"/>
    </row>
    <row r="15304" spans="2:2" x14ac:dyDescent="0.15">
      <c r="B15304" s="24"/>
    </row>
    <row r="15305" spans="2:2" x14ac:dyDescent="0.15">
      <c r="B15305" s="24"/>
    </row>
    <row r="15306" spans="2:2" x14ac:dyDescent="0.15">
      <c r="B15306" s="24"/>
    </row>
    <row r="15307" spans="2:2" x14ac:dyDescent="0.15">
      <c r="B15307" s="24"/>
    </row>
    <row r="15308" spans="2:2" x14ac:dyDescent="0.15">
      <c r="B15308" s="24"/>
    </row>
    <row r="15309" spans="2:2" x14ac:dyDescent="0.15">
      <c r="B15309" s="24"/>
    </row>
    <row r="15310" spans="2:2" x14ac:dyDescent="0.15">
      <c r="B15310" s="24"/>
    </row>
    <row r="15311" spans="2:2" x14ac:dyDescent="0.15">
      <c r="B15311" s="24"/>
    </row>
    <row r="15312" spans="2:2" x14ac:dyDescent="0.15">
      <c r="B15312" s="24"/>
    </row>
    <row r="15313" spans="2:2" x14ac:dyDescent="0.15">
      <c r="B15313" s="24"/>
    </row>
    <row r="15314" spans="2:2" x14ac:dyDescent="0.15">
      <c r="B15314" s="24"/>
    </row>
    <row r="15315" spans="2:2" x14ac:dyDescent="0.15">
      <c r="B15315" s="24"/>
    </row>
    <row r="15316" spans="2:2" x14ac:dyDescent="0.15">
      <c r="B15316" s="24"/>
    </row>
    <row r="15317" spans="2:2" x14ac:dyDescent="0.15">
      <c r="B15317" s="24"/>
    </row>
    <row r="15318" spans="2:2" x14ac:dyDescent="0.15">
      <c r="B15318" s="24"/>
    </row>
    <row r="15319" spans="2:2" x14ac:dyDescent="0.15">
      <c r="B15319" s="24"/>
    </row>
    <row r="15320" spans="2:2" x14ac:dyDescent="0.15">
      <c r="B15320" s="24"/>
    </row>
    <row r="15321" spans="2:2" x14ac:dyDescent="0.15">
      <c r="B15321" s="24"/>
    </row>
    <row r="15322" spans="2:2" x14ac:dyDescent="0.15">
      <c r="B15322" s="24"/>
    </row>
    <row r="15323" spans="2:2" x14ac:dyDescent="0.15">
      <c r="B15323" s="24"/>
    </row>
    <row r="15324" spans="2:2" x14ac:dyDescent="0.15">
      <c r="B15324" s="24"/>
    </row>
    <row r="15325" spans="2:2" x14ac:dyDescent="0.15">
      <c r="B15325" s="24"/>
    </row>
    <row r="15326" spans="2:2" x14ac:dyDescent="0.15">
      <c r="B15326" s="24"/>
    </row>
    <row r="15327" spans="2:2" x14ac:dyDescent="0.15">
      <c r="B15327" s="24"/>
    </row>
    <row r="15328" spans="2:2" x14ac:dyDescent="0.15">
      <c r="B15328" s="24"/>
    </row>
    <row r="15329" spans="2:2" x14ac:dyDescent="0.15">
      <c r="B15329" s="24"/>
    </row>
    <row r="15330" spans="2:2" x14ac:dyDescent="0.15">
      <c r="B15330" s="24"/>
    </row>
    <row r="15331" spans="2:2" x14ac:dyDescent="0.15">
      <c r="B15331" s="24"/>
    </row>
    <row r="15332" spans="2:2" x14ac:dyDescent="0.15">
      <c r="B15332" s="24"/>
    </row>
    <row r="15333" spans="2:2" x14ac:dyDescent="0.15">
      <c r="B15333" s="24"/>
    </row>
    <row r="15334" spans="2:2" x14ac:dyDescent="0.15">
      <c r="B15334" s="24"/>
    </row>
    <row r="15335" spans="2:2" x14ac:dyDescent="0.15">
      <c r="B15335" s="24"/>
    </row>
    <row r="15336" spans="2:2" x14ac:dyDescent="0.15">
      <c r="B15336" s="24"/>
    </row>
    <row r="15337" spans="2:2" x14ac:dyDescent="0.15">
      <c r="B15337" s="24"/>
    </row>
    <row r="15338" spans="2:2" x14ac:dyDescent="0.15">
      <c r="B15338" s="24"/>
    </row>
    <row r="15339" spans="2:2" x14ac:dyDescent="0.15">
      <c r="B15339" s="24"/>
    </row>
    <row r="15340" spans="2:2" x14ac:dyDescent="0.15">
      <c r="B15340" s="24"/>
    </row>
    <row r="15341" spans="2:2" x14ac:dyDescent="0.15">
      <c r="B15341" s="24"/>
    </row>
    <row r="15342" spans="2:2" x14ac:dyDescent="0.15">
      <c r="B15342" s="24"/>
    </row>
    <row r="15343" spans="2:2" x14ac:dyDescent="0.15">
      <c r="B15343" s="24"/>
    </row>
    <row r="15344" spans="2:2" x14ac:dyDescent="0.15">
      <c r="B15344" s="24"/>
    </row>
    <row r="15345" spans="2:2" x14ac:dyDescent="0.15">
      <c r="B15345" s="24"/>
    </row>
    <row r="15346" spans="2:2" x14ac:dyDescent="0.15">
      <c r="B15346" s="24"/>
    </row>
    <row r="15347" spans="2:2" x14ac:dyDescent="0.15">
      <c r="B15347" s="24"/>
    </row>
    <row r="15348" spans="2:2" x14ac:dyDescent="0.15">
      <c r="B15348" s="24"/>
    </row>
    <row r="15349" spans="2:2" x14ac:dyDescent="0.15">
      <c r="B15349" s="24"/>
    </row>
    <row r="15350" spans="2:2" x14ac:dyDescent="0.15">
      <c r="B15350" s="24"/>
    </row>
    <row r="15351" spans="2:2" x14ac:dyDescent="0.15">
      <c r="B15351" s="24"/>
    </row>
    <row r="15352" spans="2:2" x14ac:dyDescent="0.15">
      <c r="B15352" s="24"/>
    </row>
    <row r="15353" spans="2:2" x14ac:dyDescent="0.15">
      <c r="B15353" s="24"/>
    </row>
    <row r="15354" spans="2:2" x14ac:dyDescent="0.15">
      <c r="B15354" s="24"/>
    </row>
    <row r="15355" spans="2:2" x14ac:dyDescent="0.15">
      <c r="B15355" s="24"/>
    </row>
    <row r="15356" spans="2:2" x14ac:dyDescent="0.15">
      <c r="B15356" s="24"/>
    </row>
    <row r="15357" spans="2:2" x14ac:dyDescent="0.15">
      <c r="B15357" s="24"/>
    </row>
    <row r="15358" spans="2:2" x14ac:dyDescent="0.15">
      <c r="B15358" s="24"/>
    </row>
    <row r="15359" spans="2:2" x14ac:dyDescent="0.15">
      <c r="B15359" s="24"/>
    </row>
    <row r="15360" spans="2:2" x14ac:dyDescent="0.15">
      <c r="B15360" s="24"/>
    </row>
    <row r="15361" spans="2:2" x14ac:dyDescent="0.15">
      <c r="B15361" s="24"/>
    </row>
    <row r="15362" spans="2:2" x14ac:dyDescent="0.15">
      <c r="B15362" s="24"/>
    </row>
    <row r="15363" spans="2:2" x14ac:dyDescent="0.15">
      <c r="B15363" s="24"/>
    </row>
    <row r="15364" spans="2:2" x14ac:dyDescent="0.15">
      <c r="B15364" s="24"/>
    </row>
    <row r="15365" spans="2:2" x14ac:dyDescent="0.15">
      <c r="B15365" s="24"/>
    </row>
    <row r="15366" spans="2:2" x14ac:dyDescent="0.15">
      <c r="B15366" s="24"/>
    </row>
    <row r="15367" spans="2:2" x14ac:dyDescent="0.15">
      <c r="B15367" s="24"/>
    </row>
    <row r="15368" spans="2:2" x14ac:dyDescent="0.15">
      <c r="B15368" s="24"/>
    </row>
    <row r="15369" spans="2:2" x14ac:dyDescent="0.15">
      <c r="B15369" s="24"/>
    </row>
    <row r="15370" spans="2:2" x14ac:dyDescent="0.15">
      <c r="B15370" s="24"/>
    </row>
    <row r="15371" spans="2:2" x14ac:dyDescent="0.15">
      <c r="B15371" s="24"/>
    </row>
    <row r="15372" spans="2:2" x14ac:dyDescent="0.15">
      <c r="B15372" s="24"/>
    </row>
    <row r="15373" spans="2:2" x14ac:dyDescent="0.15">
      <c r="B15373" s="24"/>
    </row>
    <row r="15374" spans="2:2" x14ac:dyDescent="0.15">
      <c r="B15374" s="24"/>
    </row>
    <row r="15375" spans="2:2" x14ac:dyDescent="0.15">
      <c r="B15375" s="24"/>
    </row>
    <row r="15376" spans="2:2" x14ac:dyDescent="0.15">
      <c r="B15376" s="24"/>
    </row>
    <row r="15377" spans="2:2" x14ac:dyDescent="0.15">
      <c r="B15377" s="24"/>
    </row>
    <row r="15378" spans="2:2" x14ac:dyDescent="0.15">
      <c r="B15378" s="24"/>
    </row>
    <row r="15379" spans="2:2" x14ac:dyDescent="0.15">
      <c r="B15379" s="24"/>
    </row>
    <row r="15380" spans="2:2" x14ac:dyDescent="0.15">
      <c r="B15380" s="24"/>
    </row>
    <row r="15381" spans="2:2" x14ac:dyDescent="0.15">
      <c r="B15381" s="24"/>
    </row>
    <row r="15382" spans="2:2" x14ac:dyDescent="0.15">
      <c r="B15382" s="24"/>
    </row>
    <row r="15383" spans="2:2" x14ac:dyDescent="0.15">
      <c r="B15383" s="24"/>
    </row>
    <row r="15384" spans="2:2" x14ac:dyDescent="0.15">
      <c r="B15384" s="24"/>
    </row>
    <row r="15385" spans="2:2" x14ac:dyDescent="0.15">
      <c r="B15385" s="24"/>
    </row>
    <row r="15386" spans="2:2" x14ac:dyDescent="0.15">
      <c r="B15386" s="24"/>
    </row>
    <row r="15387" spans="2:2" x14ac:dyDescent="0.15">
      <c r="B15387" s="24"/>
    </row>
    <row r="15388" spans="2:2" x14ac:dyDescent="0.15">
      <c r="B15388" s="24"/>
    </row>
    <row r="15389" spans="2:2" x14ac:dyDescent="0.15">
      <c r="B15389" s="24"/>
    </row>
    <row r="15390" spans="2:2" x14ac:dyDescent="0.15">
      <c r="B15390" s="24"/>
    </row>
    <row r="15391" spans="2:2" x14ac:dyDescent="0.15">
      <c r="B15391" s="24"/>
    </row>
    <row r="15392" spans="2:2" x14ac:dyDescent="0.15">
      <c r="B15392" s="24"/>
    </row>
    <row r="15393" spans="2:2" x14ac:dyDescent="0.15">
      <c r="B15393" s="24"/>
    </row>
    <row r="15394" spans="2:2" x14ac:dyDescent="0.15">
      <c r="B15394" s="24"/>
    </row>
    <row r="15395" spans="2:2" x14ac:dyDescent="0.15">
      <c r="B15395" s="24"/>
    </row>
    <row r="15396" spans="2:2" x14ac:dyDescent="0.15">
      <c r="B15396" s="24"/>
    </row>
    <row r="15397" spans="2:2" x14ac:dyDescent="0.15">
      <c r="B15397" s="24"/>
    </row>
    <row r="15398" spans="2:2" x14ac:dyDescent="0.15">
      <c r="B15398" s="24"/>
    </row>
    <row r="15399" spans="2:2" x14ac:dyDescent="0.15">
      <c r="B15399" s="24"/>
    </row>
    <row r="15400" spans="2:2" x14ac:dyDescent="0.15">
      <c r="B15400" s="24"/>
    </row>
    <row r="15401" spans="2:2" x14ac:dyDescent="0.15">
      <c r="B15401" s="24"/>
    </row>
    <row r="15402" spans="2:2" x14ac:dyDescent="0.15">
      <c r="B15402" s="24"/>
    </row>
    <row r="15403" spans="2:2" x14ac:dyDescent="0.15">
      <c r="B15403" s="24"/>
    </row>
    <row r="15404" spans="2:2" x14ac:dyDescent="0.15">
      <c r="B15404" s="24"/>
    </row>
    <row r="15405" spans="2:2" x14ac:dyDescent="0.15">
      <c r="B15405" s="24"/>
    </row>
    <row r="15406" spans="2:2" x14ac:dyDescent="0.15">
      <c r="B15406" s="24"/>
    </row>
    <row r="15407" spans="2:2" x14ac:dyDescent="0.15">
      <c r="B15407" s="24"/>
    </row>
    <row r="15408" spans="2:2" x14ac:dyDescent="0.15">
      <c r="B15408" s="24"/>
    </row>
    <row r="15409" spans="2:2" x14ac:dyDescent="0.15">
      <c r="B15409" s="24"/>
    </row>
    <row r="15410" spans="2:2" x14ac:dyDescent="0.15">
      <c r="B15410" s="24"/>
    </row>
    <row r="15411" spans="2:2" x14ac:dyDescent="0.15">
      <c r="B15411" s="24"/>
    </row>
    <row r="15412" spans="2:2" x14ac:dyDescent="0.15">
      <c r="B15412" s="24"/>
    </row>
    <row r="15413" spans="2:2" x14ac:dyDescent="0.15">
      <c r="B15413" s="24"/>
    </row>
    <row r="15414" spans="2:2" x14ac:dyDescent="0.15">
      <c r="B15414" s="24"/>
    </row>
    <row r="15415" spans="2:2" x14ac:dyDescent="0.15">
      <c r="B15415" s="24"/>
    </row>
    <row r="15416" spans="2:2" x14ac:dyDescent="0.15">
      <c r="B15416" s="24"/>
    </row>
    <row r="15417" spans="2:2" x14ac:dyDescent="0.15">
      <c r="B15417" s="24"/>
    </row>
    <row r="15418" spans="2:2" x14ac:dyDescent="0.15">
      <c r="B15418" s="24"/>
    </row>
    <row r="15419" spans="2:2" x14ac:dyDescent="0.15">
      <c r="B15419" s="24"/>
    </row>
    <row r="15420" spans="2:2" x14ac:dyDescent="0.15">
      <c r="B15420" s="24"/>
    </row>
    <row r="15421" spans="2:2" x14ac:dyDescent="0.15">
      <c r="B15421" s="24"/>
    </row>
    <row r="15422" spans="2:2" x14ac:dyDescent="0.15">
      <c r="B15422" s="24"/>
    </row>
    <row r="15423" spans="2:2" x14ac:dyDescent="0.15">
      <c r="B15423" s="24"/>
    </row>
    <row r="15424" spans="2:2" x14ac:dyDescent="0.15">
      <c r="B15424" s="24"/>
    </row>
    <row r="15425" spans="2:2" x14ac:dyDescent="0.15">
      <c r="B15425" s="24"/>
    </row>
    <row r="15426" spans="2:2" x14ac:dyDescent="0.15">
      <c r="B15426" s="24"/>
    </row>
    <row r="15427" spans="2:2" x14ac:dyDescent="0.15">
      <c r="B15427" s="24"/>
    </row>
    <row r="15428" spans="2:2" x14ac:dyDescent="0.15">
      <c r="B15428" s="24"/>
    </row>
    <row r="15429" spans="2:2" x14ac:dyDescent="0.15">
      <c r="B15429" s="24"/>
    </row>
    <row r="15430" spans="2:2" x14ac:dyDescent="0.15">
      <c r="B15430" s="24"/>
    </row>
    <row r="15431" spans="2:2" x14ac:dyDescent="0.15">
      <c r="B15431" s="24"/>
    </row>
    <row r="15432" spans="2:2" x14ac:dyDescent="0.15">
      <c r="B15432" s="24"/>
    </row>
    <row r="15433" spans="2:2" x14ac:dyDescent="0.15">
      <c r="B15433" s="24"/>
    </row>
    <row r="15434" spans="2:2" x14ac:dyDescent="0.15">
      <c r="B15434" s="24"/>
    </row>
    <row r="15435" spans="2:2" x14ac:dyDescent="0.15">
      <c r="B15435" s="24"/>
    </row>
    <row r="15436" spans="2:2" x14ac:dyDescent="0.15">
      <c r="B15436" s="24"/>
    </row>
    <row r="15437" spans="2:2" x14ac:dyDescent="0.15">
      <c r="B15437" s="24"/>
    </row>
    <row r="15438" spans="2:2" x14ac:dyDescent="0.15">
      <c r="B15438" s="24"/>
    </row>
    <row r="15439" spans="2:2" x14ac:dyDescent="0.15">
      <c r="B15439" s="24"/>
    </row>
    <row r="15440" spans="2:2" x14ac:dyDescent="0.15">
      <c r="B15440" s="24"/>
    </row>
    <row r="15441" spans="2:2" x14ac:dyDescent="0.15">
      <c r="B15441" s="24"/>
    </row>
    <row r="15442" spans="2:2" x14ac:dyDescent="0.15">
      <c r="B15442" s="24"/>
    </row>
    <row r="15443" spans="2:2" x14ac:dyDescent="0.15">
      <c r="B15443" s="24"/>
    </row>
    <row r="15444" spans="2:2" x14ac:dyDescent="0.15">
      <c r="B15444" s="24"/>
    </row>
    <row r="15445" spans="2:2" x14ac:dyDescent="0.15">
      <c r="B15445" s="24"/>
    </row>
    <row r="15446" spans="2:2" x14ac:dyDescent="0.15">
      <c r="B15446" s="24"/>
    </row>
    <row r="15447" spans="2:2" x14ac:dyDescent="0.15">
      <c r="B15447" s="24"/>
    </row>
    <row r="15448" spans="2:2" x14ac:dyDescent="0.15">
      <c r="B15448" s="24"/>
    </row>
    <row r="15449" spans="2:2" x14ac:dyDescent="0.15">
      <c r="B15449" s="24"/>
    </row>
    <row r="15450" spans="2:2" x14ac:dyDescent="0.15">
      <c r="B15450" s="24"/>
    </row>
    <row r="15451" spans="2:2" x14ac:dyDescent="0.15">
      <c r="B15451" s="24"/>
    </row>
    <row r="15452" spans="2:2" x14ac:dyDescent="0.15">
      <c r="B15452" s="24"/>
    </row>
    <row r="15453" spans="2:2" x14ac:dyDescent="0.15">
      <c r="B15453" s="24"/>
    </row>
    <row r="15454" spans="2:2" x14ac:dyDescent="0.15">
      <c r="B15454" s="24"/>
    </row>
    <row r="15455" spans="2:2" x14ac:dyDescent="0.15">
      <c r="B15455" s="24"/>
    </row>
    <row r="15456" spans="2:2" x14ac:dyDescent="0.15">
      <c r="B15456" s="24"/>
    </row>
    <row r="15457" spans="2:2" x14ac:dyDescent="0.15">
      <c r="B15457" s="24"/>
    </row>
    <row r="15458" spans="2:2" x14ac:dyDescent="0.15">
      <c r="B15458" s="24"/>
    </row>
    <row r="15459" spans="2:2" x14ac:dyDescent="0.15">
      <c r="B15459" s="24"/>
    </row>
    <row r="15460" spans="2:2" x14ac:dyDescent="0.15">
      <c r="B15460" s="24"/>
    </row>
    <row r="15461" spans="2:2" x14ac:dyDescent="0.15">
      <c r="B15461" s="24"/>
    </row>
    <row r="15462" spans="2:2" x14ac:dyDescent="0.15">
      <c r="B15462" s="24"/>
    </row>
    <row r="15463" spans="2:2" x14ac:dyDescent="0.15">
      <c r="B15463" s="24"/>
    </row>
    <row r="15464" spans="2:2" x14ac:dyDescent="0.15">
      <c r="B15464" s="24"/>
    </row>
    <row r="15465" spans="2:2" x14ac:dyDescent="0.15">
      <c r="B15465" s="24"/>
    </row>
    <row r="15466" spans="2:2" x14ac:dyDescent="0.15">
      <c r="B15466" s="24"/>
    </row>
    <row r="15467" spans="2:2" x14ac:dyDescent="0.15">
      <c r="B15467" s="24"/>
    </row>
    <row r="15468" spans="2:2" x14ac:dyDescent="0.15">
      <c r="B15468" s="24"/>
    </row>
    <row r="15469" spans="2:2" x14ac:dyDescent="0.15">
      <c r="B15469" s="24"/>
    </row>
    <row r="15470" spans="2:2" x14ac:dyDescent="0.15">
      <c r="B15470" s="24"/>
    </row>
    <row r="15471" spans="2:2" x14ac:dyDescent="0.15">
      <c r="B15471" s="24"/>
    </row>
    <row r="15472" spans="2:2" x14ac:dyDescent="0.15">
      <c r="B15472" s="24"/>
    </row>
    <row r="15473" spans="2:2" x14ac:dyDescent="0.15">
      <c r="B15473" s="24"/>
    </row>
    <row r="15474" spans="2:2" x14ac:dyDescent="0.15">
      <c r="B15474" s="24"/>
    </row>
    <row r="15475" spans="2:2" x14ac:dyDescent="0.15">
      <c r="B15475" s="24"/>
    </row>
    <row r="15476" spans="2:2" x14ac:dyDescent="0.15">
      <c r="B15476" s="24"/>
    </row>
    <row r="15477" spans="2:2" x14ac:dyDescent="0.15">
      <c r="B15477" s="24"/>
    </row>
    <row r="15478" spans="2:2" x14ac:dyDescent="0.15">
      <c r="B15478" s="24"/>
    </row>
    <row r="15479" spans="2:2" x14ac:dyDescent="0.15">
      <c r="B15479" s="24"/>
    </row>
    <row r="15480" spans="2:2" x14ac:dyDescent="0.15">
      <c r="B15480" s="24"/>
    </row>
    <row r="15481" spans="2:2" x14ac:dyDescent="0.15">
      <c r="B15481" s="24"/>
    </row>
    <row r="15482" spans="2:2" x14ac:dyDescent="0.15">
      <c r="B15482" s="24"/>
    </row>
    <row r="15483" spans="2:2" x14ac:dyDescent="0.15">
      <c r="B15483" s="24"/>
    </row>
    <row r="15484" spans="2:2" x14ac:dyDescent="0.15">
      <c r="B15484" s="24"/>
    </row>
    <row r="15485" spans="2:2" x14ac:dyDescent="0.15">
      <c r="B15485" s="24"/>
    </row>
    <row r="15486" spans="2:2" x14ac:dyDescent="0.15">
      <c r="B15486" s="24"/>
    </row>
    <row r="15487" spans="2:2" x14ac:dyDescent="0.15">
      <c r="B15487" s="24"/>
    </row>
    <row r="15488" spans="2:2" x14ac:dyDescent="0.15">
      <c r="B15488" s="24"/>
    </row>
    <row r="15489" spans="2:2" x14ac:dyDescent="0.15">
      <c r="B15489" s="24"/>
    </row>
    <row r="15490" spans="2:2" x14ac:dyDescent="0.15">
      <c r="B15490" s="24"/>
    </row>
    <row r="15491" spans="2:2" x14ac:dyDescent="0.15">
      <c r="B15491" s="24"/>
    </row>
    <row r="15492" spans="2:2" x14ac:dyDescent="0.15">
      <c r="B15492" s="24"/>
    </row>
    <row r="15493" spans="2:2" x14ac:dyDescent="0.15">
      <c r="B15493" s="24"/>
    </row>
    <row r="15494" spans="2:2" x14ac:dyDescent="0.15">
      <c r="B15494" s="24"/>
    </row>
    <row r="15495" spans="2:2" x14ac:dyDescent="0.15">
      <c r="B15495" s="24"/>
    </row>
    <row r="15496" spans="2:2" x14ac:dyDescent="0.15">
      <c r="B15496" s="24"/>
    </row>
    <row r="15497" spans="2:2" x14ac:dyDescent="0.15">
      <c r="B15497" s="24"/>
    </row>
    <row r="15498" spans="2:2" x14ac:dyDescent="0.15">
      <c r="B15498" s="24"/>
    </row>
    <row r="15499" spans="2:2" x14ac:dyDescent="0.15">
      <c r="B15499" s="24"/>
    </row>
    <row r="15500" spans="2:2" x14ac:dyDescent="0.15">
      <c r="B15500" s="24"/>
    </row>
    <row r="15501" spans="2:2" x14ac:dyDescent="0.15">
      <c r="B15501" s="24"/>
    </row>
    <row r="15502" spans="2:2" x14ac:dyDescent="0.15">
      <c r="B15502" s="24"/>
    </row>
    <row r="15503" spans="2:2" x14ac:dyDescent="0.15">
      <c r="B15503" s="24"/>
    </row>
    <row r="15504" spans="2:2" x14ac:dyDescent="0.15">
      <c r="B15504" s="24"/>
    </row>
    <row r="15505" spans="2:2" x14ac:dyDescent="0.15">
      <c r="B15505" s="24"/>
    </row>
    <row r="15506" spans="2:2" x14ac:dyDescent="0.15">
      <c r="B15506" s="24"/>
    </row>
    <row r="15507" spans="2:2" x14ac:dyDescent="0.15">
      <c r="B15507" s="24"/>
    </row>
    <row r="15508" spans="2:2" x14ac:dyDescent="0.15">
      <c r="B15508" s="24"/>
    </row>
    <row r="15509" spans="2:2" x14ac:dyDescent="0.15">
      <c r="B15509" s="24"/>
    </row>
    <row r="15510" spans="2:2" x14ac:dyDescent="0.15">
      <c r="B15510" s="24"/>
    </row>
    <row r="15511" spans="2:2" x14ac:dyDescent="0.15">
      <c r="B15511" s="24"/>
    </row>
    <row r="15512" spans="2:2" x14ac:dyDescent="0.15">
      <c r="B15512" s="24"/>
    </row>
    <row r="15513" spans="2:2" x14ac:dyDescent="0.15">
      <c r="B15513" s="24"/>
    </row>
    <row r="15514" spans="2:2" x14ac:dyDescent="0.15">
      <c r="B15514" s="24"/>
    </row>
    <row r="15515" spans="2:2" x14ac:dyDescent="0.15">
      <c r="B15515" s="24"/>
    </row>
    <row r="15516" spans="2:2" x14ac:dyDescent="0.15">
      <c r="B15516" s="24"/>
    </row>
    <row r="15517" spans="2:2" x14ac:dyDescent="0.15">
      <c r="B15517" s="24"/>
    </row>
    <row r="15518" spans="2:2" x14ac:dyDescent="0.15">
      <c r="B15518" s="24"/>
    </row>
    <row r="15519" spans="2:2" x14ac:dyDescent="0.15">
      <c r="B15519" s="24"/>
    </row>
    <row r="15520" spans="2:2" x14ac:dyDescent="0.15">
      <c r="B15520" s="24"/>
    </row>
    <row r="15521" spans="2:2" x14ac:dyDescent="0.15">
      <c r="B15521" s="24"/>
    </row>
    <row r="15522" spans="2:2" x14ac:dyDescent="0.15">
      <c r="B15522" s="24"/>
    </row>
    <row r="15523" spans="2:2" x14ac:dyDescent="0.15">
      <c r="B15523" s="24"/>
    </row>
    <row r="15524" spans="2:2" x14ac:dyDescent="0.15">
      <c r="B15524" s="24"/>
    </row>
    <row r="15525" spans="2:2" x14ac:dyDescent="0.15">
      <c r="B15525" s="24"/>
    </row>
    <row r="15526" spans="2:2" x14ac:dyDescent="0.15">
      <c r="B15526" s="24"/>
    </row>
    <row r="15527" spans="2:2" x14ac:dyDescent="0.15">
      <c r="B15527" s="24"/>
    </row>
    <row r="15528" spans="2:2" x14ac:dyDescent="0.15">
      <c r="B15528" s="24"/>
    </row>
    <row r="15529" spans="2:2" x14ac:dyDescent="0.15">
      <c r="B15529" s="24"/>
    </row>
    <row r="15530" spans="2:2" x14ac:dyDescent="0.15">
      <c r="B15530" s="24"/>
    </row>
    <row r="15531" spans="2:2" x14ac:dyDescent="0.15">
      <c r="B15531" s="24"/>
    </row>
    <row r="15532" spans="2:2" x14ac:dyDescent="0.15">
      <c r="B15532" s="24"/>
    </row>
    <row r="15533" spans="2:2" x14ac:dyDescent="0.15">
      <c r="B15533" s="24"/>
    </row>
    <row r="15534" spans="2:2" x14ac:dyDescent="0.15">
      <c r="B15534" s="24"/>
    </row>
    <row r="15535" spans="2:2" x14ac:dyDescent="0.15">
      <c r="B15535" s="24"/>
    </row>
    <row r="15536" spans="2:2" x14ac:dyDescent="0.15">
      <c r="B15536" s="24"/>
    </row>
    <row r="15537" spans="2:2" x14ac:dyDescent="0.15">
      <c r="B15537" s="24"/>
    </row>
    <row r="15538" spans="2:2" x14ac:dyDescent="0.15">
      <c r="B15538" s="24"/>
    </row>
    <row r="15539" spans="2:2" x14ac:dyDescent="0.15">
      <c r="B15539" s="24"/>
    </row>
    <row r="15540" spans="2:2" x14ac:dyDescent="0.15">
      <c r="B15540" s="24"/>
    </row>
    <row r="15541" spans="2:2" x14ac:dyDescent="0.15">
      <c r="B15541" s="24"/>
    </row>
    <row r="15542" spans="2:2" x14ac:dyDescent="0.15">
      <c r="B15542" s="24"/>
    </row>
    <row r="15543" spans="2:2" x14ac:dyDescent="0.15">
      <c r="B15543" s="24"/>
    </row>
    <row r="15544" spans="2:2" x14ac:dyDescent="0.15">
      <c r="B15544" s="24"/>
    </row>
    <row r="15545" spans="2:2" x14ac:dyDescent="0.15">
      <c r="B15545" s="24"/>
    </row>
    <row r="15546" spans="2:2" x14ac:dyDescent="0.15">
      <c r="B15546" s="24"/>
    </row>
    <row r="15547" spans="2:2" x14ac:dyDescent="0.15">
      <c r="B15547" s="24"/>
    </row>
    <row r="15548" spans="2:2" x14ac:dyDescent="0.15">
      <c r="B15548" s="24"/>
    </row>
    <row r="15549" spans="2:2" x14ac:dyDescent="0.15">
      <c r="B15549" s="24"/>
    </row>
    <row r="15550" spans="2:2" x14ac:dyDescent="0.15">
      <c r="B15550" s="24"/>
    </row>
    <row r="15551" spans="2:2" x14ac:dyDescent="0.15">
      <c r="B15551" s="24"/>
    </row>
    <row r="15552" spans="2:2" x14ac:dyDescent="0.15">
      <c r="B15552" s="24"/>
    </row>
    <row r="15553" spans="2:2" x14ac:dyDescent="0.15">
      <c r="B15553" s="24"/>
    </row>
    <row r="15554" spans="2:2" x14ac:dyDescent="0.15">
      <c r="B15554" s="24"/>
    </row>
    <row r="15555" spans="2:2" x14ac:dyDescent="0.15">
      <c r="B15555" s="24"/>
    </row>
    <row r="15556" spans="2:2" x14ac:dyDescent="0.15">
      <c r="B15556" s="24"/>
    </row>
    <row r="15557" spans="2:2" x14ac:dyDescent="0.15">
      <c r="B15557" s="24"/>
    </row>
    <row r="15558" spans="2:2" x14ac:dyDescent="0.15">
      <c r="B15558" s="24"/>
    </row>
    <row r="15559" spans="2:2" x14ac:dyDescent="0.15">
      <c r="B15559" s="24"/>
    </row>
    <row r="15560" spans="2:2" x14ac:dyDescent="0.15">
      <c r="B15560" s="24"/>
    </row>
    <row r="15561" spans="2:2" x14ac:dyDescent="0.15">
      <c r="B15561" s="24"/>
    </row>
    <row r="15562" spans="2:2" x14ac:dyDescent="0.15">
      <c r="B15562" s="24"/>
    </row>
    <row r="15563" spans="2:2" x14ac:dyDescent="0.15">
      <c r="B15563" s="24"/>
    </row>
    <row r="15564" spans="2:2" x14ac:dyDescent="0.15">
      <c r="B15564" s="24"/>
    </row>
    <row r="15565" spans="2:2" x14ac:dyDescent="0.15">
      <c r="B15565" s="24"/>
    </row>
    <row r="15566" spans="2:2" x14ac:dyDescent="0.15">
      <c r="B15566" s="24"/>
    </row>
    <row r="15567" spans="2:2" x14ac:dyDescent="0.15">
      <c r="B15567" s="24"/>
    </row>
    <row r="15568" spans="2:2" x14ac:dyDescent="0.15">
      <c r="B15568" s="24"/>
    </row>
    <row r="15569" spans="2:2" x14ac:dyDescent="0.15">
      <c r="B15569" s="24"/>
    </row>
    <row r="15570" spans="2:2" x14ac:dyDescent="0.15">
      <c r="B15570" s="24"/>
    </row>
    <row r="15571" spans="2:2" x14ac:dyDescent="0.15">
      <c r="B15571" s="24"/>
    </row>
    <row r="15572" spans="2:2" x14ac:dyDescent="0.15">
      <c r="B15572" s="24"/>
    </row>
    <row r="15573" spans="2:2" x14ac:dyDescent="0.15">
      <c r="B15573" s="24"/>
    </row>
    <row r="15574" spans="2:2" x14ac:dyDescent="0.15">
      <c r="B15574" s="24"/>
    </row>
    <row r="15575" spans="2:2" x14ac:dyDescent="0.15">
      <c r="B15575" s="24"/>
    </row>
    <row r="15576" spans="2:2" x14ac:dyDescent="0.15">
      <c r="B15576" s="24"/>
    </row>
    <row r="15577" spans="2:2" x14ac:dyDescent="0.15">
      <c r="B15577" s="24"/>
    </row>
    <row r="15578" spans="2:2" x14ac:dyDescent="0.15">
      <c r="B15578" s="24"/>
    </row>
    <row r="15579" spans="2:2" x14ac:dyDescent="0.15">
      <c r="B15579" s="24"/>
    </row>
    <row r="15580" spans="2:2" x14ac:dyDescent="0.15">
      <c r="B15580" s="24"/>
    </row>
    <row r="15581" spans="2:2" x14ac:dyDescent="0.15">
      <c r="B15581" s="24"/>
    </row>
    <row r="15582" spans="2:2" x14ac:dyDescent="0.15">
      <c r="B15582" s="24"/>
    </row>
    <row r="15583" spans="2:2" x14ac:dyDescent="0.15">
      <c r="B15583" s="24"/>
    </row>
    <row r="15584" spans="2:2" x14ac:dyDescent="0.15">
      <c r="B15584" s="24"/>
    </row>
    <row r="15585" spans="2:2" x14ac:dyDescent="0.15">
      <c r="B15585" s="24"/>
    </row>
    <row r="15586" spans="2:2" x14ac:dyDescent="0.15">
      <c r="B15586" s="24"/>
    </row>
    <row r="15587" spans="2:2" x14ac:dyDescent="0.15">
      <c r="B15587" s="24"/>
    </row>
    <row r="15588" spans="2:2" x14ac:dyDescent="0.15">
      <c r="B15588" s="24"/>
    </row>
    <row r="15589" spans="2:2" x14ac:dyDescent="0.15">
      <c r="B15589" s="24"/>
    </row>
    <row r="15590" spans="2:2" x14ac:dyDescent="0.15">
      <c r="B15590" s="24"/>
    </row>
    <row r="15591" spans="2:2" x14ac:dyDescent="0.15">
      <c r="B15591" s="24"/>
    </row>
    <row r="15592" spans="2:2" x14ac:dyDescent="0.15">
      <c r="B15592" s="24"/>
    </row>
    <row r="15593" spans="2:2" x14ac:dyDescent="0.15">
      <c r="B15593" s="24"/>
    </row>
    <row r="15594" spans="2:2" x14ac:dyDescent="0.15">
      <c r="B15594" s="24"/>
    </row>
    <row r="15595" spans="2:2" x14ac:dyDescent="0.15">
      <c r="B15595" s="24"/>
    </row>
    <row r="15596" spans="2:2" x14ac:dyDescent="0.15">
      <c r="B15596" s="24"/>
    </row>
    <row r="15597" spans="2:2" x14ac:dyDescent="0.15">
      <c r="B15597" s="24"/>
    </row>
    <row r="15598" spans="2:2" x14ac:dyDescent="0.15">
      <c r="B15598" s="24"/>
    </row>
    <row r="15599" spans="2:2" x14ac:dyDescent="0.15">
      <c r="B15599" s="24"/>
    </row>
    <row r="15600" spans="2:2" x14ac:dyDescent="0.15">
      <c r="B15600" s="24"/>
    </row>
    <row r="15601" spans="2:2" x14ac:dyDescent="0.15">
      <c r="B15601" s="24"/>
    </row>
    <row r="15602" spans="2:2" x14ac:dyDescent="0.15">
      <c r="B15602" s="24"/>
    </row>
    <row r="15603" spans="2:2" x14ac:dyDescent="0.15">
      <c r="B15603" s="24"/>
    </row>
    <row r="15604" spans="2:2" x14ac:dyDescent="0.15">
      <c r="B15604" s="24"/>
    </row>
    <row r="15605" spans="2:2" x14ac:dyDescent="0.15">
      <c r="B15605" s="24"/>
    </row>
    <row r="15606" spans="2:2" x14ac:dyDescent="0.15">
      <c r="B15606" s="24"/>
    </row>
    <row r="15607" spans="2:2" x14ac:dyDescent="0.15">
      <c r="B15607" s="24"/>
    </row>
    <row r="15608" spans="2:2" x14ac:dyDescent="0.15">
      <c r="B15608" s="24"/>
    </row>
    <row r="15609" spans="2:2" x14ac:dyDescent="0.15">
      <c r="B15609" s="24"/>
    </row>
    <row r="15610" spans="2:2" x14ac:dyDescent="0.15">
      <c r="B15610" s="24"/>
    </row>
    <row r="15611" spans="2:2" x14ac:dyDescent="0.15">
      <c r="B15611" s="24"/>
    </row>
    <row r="15612" spans="2:2" x14ac:dyDescent="0.15">
      <c r="B15612" s="24"/>
    </row>
    <row r="15613" spans="2:2" x14ac:dyDescent="0.15">
      <c r="B15613" s="24"/>
    </row>
    <row r="15614" spans="2:2" x14ac:dyDescent="0.15">
      <c r="B15614" s="24"/>
    </row>
    <row r="15615" spans="2:2" x14ac:dyDescent="0.15">
      <c r="B15615" s="24"/>
    </row>
    <row r="15616" spans="2:2" x14ac:dyDescent="0.15">
      <c r="B15616" s="24"/>
    </row>
    <row r="15617" spans="2:2" x14ac:dyDescent="0.15">
      <c r="B15617" s="24"/>
    </row>
    <row r="15618" spans="2:2" x14ac:dyDescent="0.15">
      <c r="B15618" s="24"/>
    </row>
    <row r="15619" spans="2:2" x14ac:dyDescent="0.15">
      <c r="B15619" s="24"/>
    </row>
    <row r="15620" spans="2:2" x14ac:dyDescent="0.15">
      <c r="B15620" s="24"/>
    </row>
    <row r="15621" spans="2:2" x14ac:dyDescent="0.15">
      <c r="B15621" s="24"/>
    </row>
    <row r="15622" spans="2:2" x14ac:dyDescent="0.15">
      <c r="B15622" s="24"/>
    </row>
    <row r="15623" spans="2:2" x14ac:dyDescent="0.15">
      <c r="B15623" s="24"/>
    </row>
    <row r="15624" spans="2:2" x14ac:dyDescent="0.15">
      <c r="B15624" s="24"/>
    </row>
    <row r="15625" spans="2:2" x14ac:dyDescent="0.15">
      <c r="B15625" s="24"/>
    </row>
    <row r="15626" spans="2:2" x14ac:dyDescent="0.15">
      <c r="B15626" s="24"/>
    </row>
    <row r="15627" spans="2:2" x14ac:dyDescent="0.15">
      <c r="B15627" s="24"/>
    </row>
    <row r="15628" spans="2:2" x14ac:dyDescent="0.15">
      <c r="B15628" s="24"/>
    </row>
    <row r="15629" spans="2:2" x14ac:dyDescent="0.15">
      <c r="B15629" s="24"/>
    </row>
    <row r="15630" spans="2:2" x14ac:dyDescent="0.15">
      <c r="B15630" s="24"/>
    </row>
    <row r="15631" spans="2:2" x14ac:dyDescent="0.15">
      <c r="B15631" s="24"/>
    </row>
    <row r="15632" spans="2:2" x14ac:dyDescent="0.15">
      <c r="B15632" s="24"/>
    </row>
    <row r="15633" spans="2:2" x14ac:dyDescent="0.15">
      <c r="B15633" s="24"/>
    </row>
    <row r="15634" spans="2:2" x14ac:dyDescent="0.15">
      <c r="B15634" s="24"/>
    </row>
    <row r="15635" spans="2:2" x14ac:dyDescent="0.15">
      <c r="B15635" s="24"/>
    </row>
    <row r="15636" spans="2:2" x14ac:dyDescent="0.15">
      <c r="B15636" s="24"/>
    </row>
    <row r="15637" spans="2:2" x14ac:dyDescent="0.15">
      <c r="B15637" s="24"/>
    </row>
    <row r="15638" spans="2:2" x14ac:dyDescent="0.15">
      <c r="B15638" s="24"/>
    </row>
    <row r="15639" spans="2:2" x14ac:dyDescent="0.15">
      <c r="B15639" s="24"/>
    </row>
    <row r="15640" spans="2:2" x14ac:dyDescent="0.15">
      <c r="B15640" s="24"/>
    </row>
    <row r="15641" spans="2:2" x14ac:dyDescent="0.15">
      <c r="B15641" s="24"/>
    </row>
    <row r="15642" spans="2:2" x14ac:dyDescent="0.15">
      <c r="B15642" s="24"/>
    </row>
    <row r="15643" spans="2:2" x14ac:dyDescent="0.15">
      <c r="B15643" s="24"/>
    </row>
    <row r="15644" spans="2:2" x14ac:dyDescent="0.15">
      <c r="B15644" s="24"/>
    </row>
    <row r="15645" spans="2:2" x14ac:dyDescent="0.15">
      <c r="B15645" s="24"/>
    </row>
    <row r="15646" spans="2:2" x14ac:dyDescent="0.15">
      <c r="B15646" s="24"/>
    </row>
    <row r="15647" spans="2:2" x14ac:dyDescent="0.15">
      <c r="B15647" s="24"/>
    </row>
    <row r="15648" spans="2:2" x14ac:dyDescent="0.15">
      <c r="B15648" s="24"/>
    </row>
    <row r="15649" spans="2:2" x14ac:dyDescent="0.15">
      <c r="B15649" s="24"/>
    </row>
    <row r="15650" spans="2:2" x14ac:dyDescent="0.15">
      <c r="B15650" s="24"/>
    </row>
    <row r="15651" spans="2:2" x14ac:dyDescent="0.15">
      <c r="B15651" s="24"/>
    </row>
    <row r="15652" spans="2:2" x14ac:dyDescent="0.15">
      <c r="B15652" s="24"/>
    </row>
    <row r="15653" spans="2:2" x14ac:dyDescent="0.15">
      <c r="B15653" s="24"/>
    </row>
    <row r="15654" spans="2:2" x14ac:dyDescent="0.15">
      <c r="B15654" s="24"/>
    </row>
    <row r="15655" spans="2:2" x14ac:dyDescent="0.15">
      <c r="B15655" s="24"/>
    </row>
    <row r="15656" spans="2:2" x14ac:dyDescent="0.15">
      <c r="B15656" s="24"/>
    </row>
    <row r="15657" spans="2:2" x14ac:dyDescent="0.15">
      <c r="B15657" s="24"/>
    </row>
    <row r="15658" spans="2:2" x14ac:dyDescent="0.15">
      <c r="B15658" s="24"/>
    </row>
    <row r="15659" spans="2:2" x14ac:dyDescent="0.15">
      <c r="B15659" s="24"/>
    </row>
    <row r="15660" spans="2:2" x14ac:dyDescent="0.15">
      <c r="B15660" s="24"/>
    </row>
    <row r="15661" spans="2:2" x14ac:dyDescent="0.15">
      <c r="B15661" s="24"/>
    </row>
    <row r="15662" spans="2:2" x14ac:dyDescent="0.15">
      <c r="B15662" s="24"/>
    </row>
    <row r="15663" spans="2:2" x14ac:dyDescent="0.15">
      <c r="B15663" s="24"/>
    </row>
    <row r="15664" spans="2:2" x14ac:dyDescent="0.15">
      <c r="B15664" s="24"/>
    </row>
    <row r="15665" spans="2:2" x14ac:dyDescent="0.15">
      <c r="B15665" s="24"/>
    </row>
    <row r="15666" spans="2:2" x14ac:dyDescent="0.15">
      <c r="B15666" s="24"/>
    </row>
    <row r="15667" spans="2:2" x14ac:dyDescent="0.15">
      <c r="B15667" s="24"/>
    </row>
    <row r="15668" spans="2:2" x14ac:dyDescent="0.15">
      <c r="B15668" s="24"/>
    </row>
    <row r="15669" spans="2:2" x14ac:dyDescent="0.15">
      <c r="B15669" s="24"/>
    </row>
    <row r="15670" spans="2:2" x14ac:dyDescent="0.15">
      <c r="B15670" s="24"/>
    </row>
    <row r="15671" spans="2:2" x14ac:dyDescent="0.15">
      <c r="B15671" s="24"/>
    </row>
    <row r="15672" spans="2:2" x14ac:dyDescent="0.15">
      <c r="B15672" s="24"/>
    </row>
    <row r="15673" spans="2:2" x14ac:dyDescent="0.15">
      <c r="B15673" s="24"/>
    </row>
    <row r="15674" spans="2:2" x14ac:dyDescent="0.15">
      <c r="B15674" s="24"/>
    </row>
    <row r="15675" spans="2:2" x14ac:dyDescent="0.15">
      <c r="B15675" s="24"/>
    </row>
    <row r="15676" spans="2:2" x14ac:dyDescent="0.15">
      <c r="B15676" s="24"/>
    </row>
    <row r="15677" spans="2:2" x14ac:dyDescent="0.15">
      <c r="B15677" s="24"/>
    </row>
    <row r="15678" spans="2:2" x14ac:dyDescent="0.15">
      <c r="B15678" s="24"/>
    </row>
    <row r="15679" spans="2:2" x14ac:dyDescent="0.15">
      <c r="B15679" s="24"/>
    </row>
    <row r="15680" spans="2:2" x14ac:dyDescent="0.15">
      <c r="B15680" s="24"/>
    </row>
    <row r="15681" spans="2:2" x14ac:dyDescent="0.15">
      <c r="B15681" s="24"/>
    </row>
    <row r="15682" spans="2:2" x14ac:dyDescent="0.15">
      <c r="B15682" s="24"/>
    </row>
    <row r="15683" spans="2:2" x14ac:dyDescent="0.15">
      <c r="B15683" s="24"/>
    </row>
    <row r="15684" spans="2:2" x14ac:dyDescent="0.15">
      <c r="B15684" s="24"/>
    </row>
    <row r="15685" spans="2:2" x14ac:dyDescent="0.15">
      <c r="B15685" s="24"/>
    </row>
    <row r="15686" spans="2:2" x14ac:dyDescent="0.15">
      <c r="B15686" s="24"/>
    </row>
    <row r="15687" spans="2:2" x14ac:dyDescent="0.15">
      <c r="B15687" s="24"/>
    </row>
    <row r="15688" spans="2:2" x14ac:dyDescent="0.15">
      <c r="B15688" s="24"/>
    </row>
    <row r="15689" spans="2:2" x14ac:dyDescent="0.15">
      <c r="B15689" s="24"/>
    </row>
    <row r="15690" spans="2:2" x14ac:dyDescent="0.15">
      <c r="B15690" s="24"/>
    </row>
    <row r="15691" spans="2:2" x14ac:dyDescent="0.15">
      <c r="B15691" s="24"/>
    </row>
    <row r="15692" spans="2:2" x14ac:dyDescent="0.15">
      <c r="B15692" s="24"/>
    </row>
    <row r="15693" spans="2:2" x14ac:dyDescent="0.15">
      <c r="B15693" s="24"/>
    </row>
    <row r="15694" spans="2:2" x14ac:dyDescent="0.15">
      <c r="B15694" s="24"/>
    </row>
    <row r="15695" spans="2:2" x14ac:dyDescent="0.15">
      <c r="B15695" s="24"/>
    </row>
    <row r="15696" spans="2:2" x14ac:dyDescent="0.15">
      <c r="B15696" s="24"/>
    </row>
    <row r="15697" spans="2:2" x14ac:dyDescent="0.15">
      <c r="B15697" s="24"/>
    </row>
    <row r="15698" spans="2:2" x14ac:dyDescent="0.15">
      <c r="B15698" s="24"/>
    </row>
    <row r="15699" spans="2:2" x14ac:dyDescent="0.15">
      <c r="B15699" s="24"/>
    </row>
    <row r="15700" spans="2:2" x14ac:dyDescent="0.15">
      <c r="B15700" s="24"/>
    </row>
    <row r="15701" spans="2:2" x14ac:dyDescent="0.15">
      <c r="B15701" s="24"/>
    </row>
    <row r="15702" spans="2:2" x14ac:dyDescent="0.15">
      <c r="B15702" s="24"/>
    </row>
    <row r="15703" spans="2:2" x14ac:dyDescent="0.15">
      <c r="B15703" s="24"/>
    </row>
    <row r="15704" spans="2:2" x14ac:dyDescent="0.15">
      <c r="B15704" s="24"/>
    </row>
    <row r="15705" spans="2:2" x14ac:dyDescent="0.15">
      <c r="B15705" s="24"/>
    </row>
    <row r="15706" spans="2:2" x14ac:dyDescent="0.15">
      <c r="B15706" s="24"/>
    </row>
    <row r="15707" spans="2:2" x14ac:dyDescent="0.15">
      <c r="B15707" s="24"/>
    </row>
    <row r="15708" spans="2:2" x14ac:dyDescent="0.15">
      <c r="B15708" s="24"/>
    </row>
    <row r="15709" spans="2:2" x14ac:dyDescent="0.15">
      <c r="B15709" s="24"/>
    </row>
    <row r="15710" spans="2:2" x14ac:dyDescent="0.15">
      <c r="B15710" s="24"/>
    </row>
    <row r="15711" spans="2:2" x14ac:dyDescent="0.15">
      <c r="B15711" s="24"/>
    </row>
    <row r="15712" spans="2:2" x14ac:dyDescent="0.15">
      <c r="B15712" s="24"/>
    </row>
    <row r="15713" spans="2:2" x14ac:dyDescent="0.15">
      <c r="B15713" s="24"/>
    </row>
    <row r="15714" spans="2:2" x14ac:dyDescent="0.15">
      <c r="B15714" s="24"/>
    </row>
    <row r="15715" spans="2:2" x14ac:dyDescent="0.15">
      <c r="B15715" s="24"/>
    </row>
    <row r="15716" spans="2:2" x14ac:dyDescent="0.15">
      <c r="B15716" s="24"/>
    </row>
    <row r="15717" spans="2:2" x14ac:dyDescent="0.15">
      <c r="B15717" s="24"/>
    </row>
    <row r="15718" spans="2:2" x14ac:dyDescent="0.15">
      <c r="B15718" s="24"/>
    </row>
    <row r="15719" spans="2:2" x14ac:dyDescent="0.15">
      <c r="B15719" s="24"/>
    </row>
    <row r="15720" spans="2:2" x14ac:dyDescent="0.15">
      <c r="B15720" s="24"/>
    </row>
    <row r="15721" spans="2:2" x14ac:dyDescent="0.15">
      <c r="B15721" s="24"/>
    </row>
    <row r="15722" spans="2:2" x14ac:dyDescent="0.15">
      <c r="B15722" s="24"/>
    </row>
    <row r="15723" spans="2:2" x14ac:dyDescent="0.15">
      <c r="B15723" s="24"/>
    </row>
    <row r="15724" spans="2:2" x14ac:dyDescent="0.15">
      <c r="B15724" s="24"/>
    </row>
    <row r="15725" spans="2:2" x14ac:dyDescent="0.15">
      <c r="B15725" s="24"/>
    </row>
    <row r="15726" spans="2:2" x14ac:dyDescent="0.15">
      <c r="B15726" s="24"/>
    </row>
    <row r="15727" spans="2:2" x14ac:dyDescent="0.15">
      <c r="B15727" s="24"/>
    </row>
    <row r="15728" spans="2:2" x14ac:dyDescent="0.15">
      <c r="B15728" s="24"/>
    </row>
    <row r="15729" spans="2:2" x14ac:dyDescent="0.15">
      <c r="B15729" s="24"/>
    </row>
    <row r="15730" spans="2:2" x14ac:dyDescent="0.15">
      <c r="B15730" s="24"/>
    </row>
    <row r="15731" spans="2:2" x14ac:dyDescent="0.15">
      <c r="B15731" s="24"/>
    </row>
    <row r="15732" spans="2:2" x14ac:dyDescent="0.15">
      <c r="B15732" s="24"/>
    </row>
    <row r="15733" spans="2:2" x14ac:dyDescent="0.15">
      <c r="B15733" s="24"/>
    </row>
    <row r="15734" spans="2:2" x14ac:dyDescent="0.15">
      <c r="B15734" s="24"/>
    </row>
    <row r="15735" spans="2:2" x14ac:dyDescent="0.15">
      <c r="B15735" s="24"/>
    </row>
    <row r="15736" spans="2:2" x14ac:dyDescent="0.15">
      <c r="B15736" s="24"/>
    </row>
    <row r="15737" spans="2:2" x14ac:dyDescent="0.15">
      <c r="B15737" s="24"/>
    </row>
    <row r="15738" spans="2:2" x14ac:dyDescent="0.15">
      <c r="B15738" s="24"/>
    </row>
    <row r="15739" spans="2:2" x14ac:dyDescent="0.15">
      <c r="B15739" s="24"/>
    </row>
    <row r="15740" spans="2:2" x14ac:dyDescent="0.15">
      <c r="B15740" s="24"/>
    </row>
    <row r="15741" spans="2:2" x14ac:dyDescent="0.15">
      <c r="B15741" s="24"/>
    </row>
    <row r="15742" spans="2:2" x14ac:dyDescent="0.15">
      <c r="B15742" s="24"/>
    </row>
    <row r="15743" spans="2:2" x14ac:dyDescent="0.15">
      <c r="B15743" s="24"/>
    </row>
    <row r="15744" spans="2:2" x14ac:dyDescent="0.15">
      <c r="B15744" s="24"/>
    </row>
    <row r="15745" spans="2:2" x14ac:dyDescent="0.15">
      <c r="B15745" s="24"/>
    </row>
    <row r="15746" spans="2:2" x14ac:dyDescent="0.15">
      <c r="B15746" s="24"/>
    </row>
    <row r="15747" spans="2:2" x14ac:dyDescent="0.15">
      <c r="B15747" s="24"/>
    </row>
    <row r="15748" spans="2:2" x14ac:dyDescent="0.15">
      <c r="B15748" s="24"/>
    </row>
    <row r="15749" spans="2:2" x14ac:dyDescent="0.15">
      <c r="B15749" s="24"/>
    </row>
    <row r="15750" spans="2:2" x14ac:dyDescent="0.15">
      <c r="B15750" s="24"/>
    </row>
    <row r="15751" spans="2:2" x14ac:dyDescent="0.15">
      <c r="B15751" s="24"/>
    </row>
    <row r="15752" spans="2:2" x14ac:dyDescent="0.15">
      <c r="B15752" s="24"/>
    </row>
    <row r="15753" spans="2:2" x14ac:dyDescent="0.15">
      <c r="B15753" s="24"/>
    </row>
    <row r="15754" spans="2:2" x14ac:dyDescent="0.15">
      <c r="B15754" s="24"/>
    </row>
    <row r="15755" spans="2:2" x14ac:dyDescent="0.15">
      <c r="B15755" s="24"/>
    </row>
    <row r="15756" spans="2:2" x14ac:dyDescent="0.15">
      <c r="B15756" s="24"/>
    </row>
    <row r="15757" spans="2:2" x14ac:dyDescent="0.15">
      <c r="B15757" s="24"/>
    </row>
    <row r="15758" spans="2:2" x14ac:dyDescent="0.15">
      <c r="B15758" s="24"/>
    </row>
    <row r="15759" spans="2:2" x14ac:dyDescent="0.15">
      <c r="B15759" s="24"/>
    </row>
    <row r="15760" spans="2:2" x14ac:dyDescent="0.15">
      <c r="B15760" s="24"/>
    </row>
    <row r="15761" spans="2:2" x14ac:dyDescent="0.15">
      <c r="B15761" s="24"/>
    </row>
    <row r="15762" spans="2:2" x14ac:dyDescent="0.15">
      <c r="B15762" s="24"/>
    </row>
    <row r="15763" spans="2:2" x14ac:dyDescent="0.15">
      <c r="B15763" s="24"/>
    </row>
    <row r="15764" spans="2:2" x14ac:dyDescent="0.15">
      <c r="B15764" s="24"/>
    </row>
    <row r="15765" spans="2:2" x14ac:dyDescent="0.15">
      <c r="B15765" s="24"/>
    </row>
    <row r="15766" spans="2:2" x14ac:dyDescent="0.15">
      <c r="B15766" s="24"/>
    </row>
    <row r="15767" spans="2:2" x14ac:dyDescent="0.15">
      <c r="B15767" s="24"/>
    </row>
    <row r="15768" spans="2:2" x14ac:dyDescent="0.15">
      <c r="B15768" s="24"/>
    </row>
    <row r="15769" spans="2:2" x14ac:dyDescent="0.15">
      <c r="B15769" s="24"/>
    </row>
    <row r="15770" spans="2:2" x14ac:dyDescent="0.15">
      <c r="B15770" s="24"/>
    </row>
    <row r="15771" spans="2:2" x14ac:dyDescent="0.15">
      <c r="B15771" s="24"/>
    </row>
    <row r="15772" spans="2:2" x14ac:dyDescent="0.15">
      <c r="B15772" s="24"/>
    </row>
    <row r="15773" spans="2:2" x14ac:dyDescent="0.15">
      <c r="B15773" s="24"/>
    </row>
    <row r="15774" spans="2:2" x14ac:dyDescent="0.15">
      <c r="B15774" s="24"/>
    </row>
    <row r="15775" spans="2:2" x14ac:dyDescent="0.15">
      <c r="B15775" s="24"/>
    </row>
    <row r="15776" spans="2:2" x14ac:dyDescent="0.15">
      <c r="B15776" s="24"/>
    </row>
    <row r="15777" spans="2:2" x14ac:dyDescent="0.15">
      <c r="B15777" s="24"/>
    </row>
    <row r="15778" spans="2:2" x14ac:dyDescent="0.15">
      <c r="B15778" s="24"/>
    </row>
    <row r="15779" spans="2:2" x14ac:dyDescent="0.15">
      <c r="B15779" s="24"/>
    </row>
    <row r="15780" spans="2:2" x14ac:dyDescent="0.15">
      <c r="B15780" s="24"/>
    </row>
    <row r="15781" spans="2:2" x14ac:dyDescent="0.15">
      <c r="B15781" s="24"/>
    </row>
    <row r="15782" spans="2:2" x14ac:dyDescent="0.15">
      <c r="B15782" s="24"/>
    </row>
    <row r="15783" spans="2:2" x14ac:dyDescent="0.15">
      <c r="B15783" s="24"/>
    </row>
    <row r="15784" spans="2:2" x14ac:dyDescent="0.15">
      <c r="B15784" s="24"/>
    </row>
    <row r="15785" spans="2:2" x14ac:dyDescent="0.15">
      <c r="B15785" s="24"/>
    </row>
    <row r="15786" spans="2:2" x14ac:dyDescent="0.15">
      <c r="B15786" s="24"/>
    </row>
    <row r="15787" spans="2:2" x14ac:dyDescent="0.15">
      <c r="B15787" s="24"/>
    </row>
    <row r="15788" spans="2:2" x14ac:dyDescent="0.15">
      <c r="B15788" s="24"/>
    </row>
    <row r="15789" spans="2:2" x14ac:dyDescent="0.15">
      <c r="B15789" s="24"/>
    </row>
    <row r="15790" spans="2:2" x14ac:dyDescent="0.15">
      <c r="B15790" s="24"/>
    </row>
    <row r="15791" spans="2:2" x14ac:dyDescent="0.15">
      <c r="B15791" s="24"/>
    </row>
    <row r="15792" spans="2:2" x14ac:dyDescent="0.15">
      <c r="B15792" s="24"/>
    </row>
    <row r="15793" spans="2:2" x14ac:dyDescent="0.15">
      <c r="B15793" s="24"/>
    </row>
    <row r="15794" spans="2:2" x14ac:dyDescent="0.15">
      <c r="B15794" s="24"/>
    </row>
    <row r="15795" spans="2:2" x14ac:dyDescent="0.15">
      <c r="B15795" s="24"/>
    </row>
    <row r="15796" spans="2:2" x14ac:dyDescent="0.15">
      <c r="B15796" s="24"/>
    </row>
    <row r="15797" spans="2:2" x14ac:dyDescent="0.15">
      <c r="B15797" s="24"/>
    </row>
    <row r="15798" spans="2:2" x14ac:dyDescent="0.15">
      <c r="B15798" s="24"/>
    </row>
    <row r="15799" spans="2:2" x14ac:dyDescent="0.15">
      <c r="B15799" s="24"/>
    </row>
    <row r="15800" spans="2:2" x14ac:dyDescent="0.15">
      <c r="B15800" s="24"/>
    </row>
    <row r="15801" spans="2:2" x14ac:dyDescent="0.15">
      <c r="B15801" s="24"/>
    </row>
    <row r="15802" spans="2:2" x14ac:dyDescent="0.15">
      <c r="B15802" s="24"/>
    </row>
    <row r="15803" spans="2:2" x14ac:dyDescent="0.15">
      <c r="B15803" s="24"/>
    </row>
    <row r="15804" spans="2:2" x14ac:dyDescent="0.15">
      <c r="B15804" s="24"/>
    </row>
    <row r="15805" spans="2:2" x14ac:dyDescent="0.15">
      <c r="B15805" s="24"/>
    </row>
    <row r="15806" spans="2:2" x14ac:dyDescent="0.15">
      <c r="B15806" s="24"/>
    </row>
    <row r="15807" spans="2:2" x14ac:dyDescent="0.15">
      <c r="B15807" s="24"/>
    </row>
    <row r="15808" spans="2:2" x14ac:dyDescent="0.15">
      <c r="B15808" s="24"/>
    </row>
    <row r="15809" spans="2:2" x14ac:dyDescent="0.15">
      <c r="B15809" s="24"/>
    </row>
    <row r="15810" spans="2:2" x14ac:dyDescent="0.15">
      <c r="B15810" s="24"/>
    </row>
    <row r="15811" spans="2:2" x14ac:dyDescent="0.15">
      <c r="B15811" s="24"/>
    </row>
    <row r="15812" spans="2:2" x14ac:dyDescent="0.15">
      <c r="B15812" s="24"/>
    </row>
    <row r="15813" spans="2:2" x14ac:dyDescent="0.15">
      <c r="B15813" s="24"/>
    </row>
    <row r="15814" spans="2:2" x14ac:dyDescent="0.15">
      <c r="B15814" s="24"/>
    </row>
    <row r="15815" spans="2:2" x14ac:dyDescent="0.15">
      <c r="B15815" s="24"/>
    </row>
    <row r="15816" spans="2:2" x14ac:dyDescent="0.15">
      <c r="B15816" s="24"/>
    </row>
    <row r="15817" spans="2:2" x14ac:dyDescent="0.15">
      <c r="B15817" s="24"/>
    </row>
    <row r="15818" spans="2:2" x14ac:dyDescent="0.15">
      <c r="B15818" s="24"/>
    </row>
    <row r="15819" spans="2:2" x14ac:dyDescent="0.15">
      <c r="B15819" s="24"/>
    </row>
    <row r="15820" spans="2:2" x14ac:dyDescent="0.15">
      <c r="B15820" s="24"/>
    </row>
    <row r="15821" spans="2:2" x14ac:dyDescent="0.15">
      <c r="B15821" s="24"/>
    </row>
    <row r="15822" spans="2:2" x14ac:dyDescent="0.15">
      <c r="B15822" s="24"/>
    </row>
    <row r="15823" spans="2:2" x14ac:dyDescent="0.15">
      <c r="B15823" s="24"/>
    </row>
    <row r="15824" spans="2:2" x14ac:dyDescent="0.15">
      <c r="B15824" s="24"/>
    </row>
    <row r="15825" spans="2:2" x14ac:dyDescent="0.15">
      <c r="B15825" s="24"/>
    </row>
    <row r="15826" spans="2:2" x14ac:dyDescent="0.15">
      <c r="B15826" s="24"/>
    </row>
    <row r="15827" spans="2:2" x14ac:dyDescent="0.15">
      <c r="B15827" s="24"/>
    </row>
    <row r="15828" spans="2:2" x14ac:dyDescent="0.15">
      <c r="B15828" s="24"/>
    </row>
    <row r="15829" spans="2:2" x14ac:dyDescent="0.15">
      <c r="B15829" s="24"/>
    </row>
    <row r="15830" spans="2:2" x14ac:dyDescent="0.15">
      <c r="B15830" s="24"/>
    </row>
    <row r="15831" spans="2:2" x14ac:dyDescent="0.15">
      <c r="B15831" s="24"/>
    </row>
    <row r="15832" spans="2:2" x14ac:dyDescent="0.15">
      <c r="B15832" s="24"/>
    </row>
    <row r="15833" spans="2:2" x14ac:dyDescent="0.15">
      <c r="B15833" s="24"/>
    </row>
    <row r="15834" spans="2:2" x14ac:dyDescent="0.15">
      <c r="B15834" s="24"/>
    </row>
    <row r="15835" spans="2:2" x14ac:dyDescent="0.15">
      <c r="B15835" s="24"/>
    </row>
    <row r="15836" spans="2:2" x14ac:dyDescent="0.15">
      <c r="B15836" s="24"/>
    </row>
    <row r="15837" spans="2:2" x14ac:dyDescent="0.15">
      <c r="B15837" s="24"/>
    </row>
    <row r="15838" spans="2:2" x14ac:dyDescent="0.15">
      <c r="B15838" s="24"/>
    </row>
    <row r="15839" spans="2:2" x14ac:dyDescent="0.15">
      <c r="B15839" s="24"/>
    </row>
    <row r="15840" spans="2:2" x14ac:dyDescent="0.15">
      <c r="B15840" s="24"/>
    </row>
    <row r="15841" spans="2:2" x14ac:dyDescent="0.15">
      <c r="B15841" s="24"/>
    </row>
    <row r="15842" spans="2:2" x14ac:dyDescent="0.15">
      <c r="B15842" s="24"/>
    </row>
    <row r="15843" spans="2:2" x14ac:dyDescent="0.15">
      <c r="B15843" s="24"/>
    </row>
    <row r="15844" spans="2:2" x14ac:dyDescent="0.15">
      <c r="B15844" s="24"/>
    </row>
    <row r="15845" spans="2:2" x14ac:dyDescent="0.15">
      <c r="B15845" s="24"/>
    </row>
    <row r="15846" spans="2:2" x14ac:dyDescent="0.15">
      <c r="B15846" s="24"/>
    </row>
    <row r="15847" spans="2:2" x14ac:dyDescent="0.15">
      <c r="B15847" s="24"/>
    </row>
    <row r="15848" spans="2:2" x14ac:dyDescent="0.15">
      <c r="B15848" s="24"/>
    </row>
    <row r="15849" spans="2:2" x14ac:dyDescent="0.15">
      <c r="B15849" s="24"/>
    </row>
    <row r="15850" spans="2:2" x14ac:dyDescent="0.15">
      <c r="B15850" s="24"/>
    </row>
    <row r="15851" spans="2:2" x14ac:dyDescent="0.15">
      <c r="B15851" s="24"/>
    </row>
    <row r="15852" spans="2:2" x14ac:dyDescent="0.15">
      <c r="B15852" s="24"/>
    </row>
    <row r="15853" spans="2:2" x14ac:dyDescent="0.15">
      <c r="B15853" s="24"/>
    </row>
    <row r="15854" spans="2:2" x14ac:dyDescent="0.15">
      <c r="B15854" s="24"/>
    </row>
    <row r="15855" spans="2:2" x14ac:dyDescent="0.15">
      <c r="B15855" s="24"/>
    </row>
    <row r="15856" spans="2:2" x14ac:dyDescent="0.15">
      <c r="B15856" s="24"/>
    </row>
    <row r="15857" spans="2:2" x14ac:dyDescent="0.15">
      <c r="B15857" s="24"/>
    </row>
    <row r="15858" spans="2:2" x14ac:dyDescent="0.15">
      <c r="B15858" s="24"/>
    </row>
    <row r="15859" spans="2:2" x14ac:dyDescent="0.15">
      <c r="B15859" s="24"/>
    </row>
    <row r="15860" spans="2:2" x14ac:dyDescent="0.15">
      <c r="B15860" s="24"/>
    </row>
    <row r="15861" spans="2:2" x14ac:dyDescent="0.15">
      <c r="B15861" s="24"/>
    </row>
    <row r="15862" spans="2:2" x14ac:dyDescent="0.15">
      <c r="B15862" s="24"/>
    </row>
    <row r="15863" spans="2:2" x14ac:dyDescent="0.15">
      <c r="B15863" s="24"/>
    </row>
    <row r="15864" spans="2:2" x14ac:dyDescent="0.15">
      <c r="B15864" s="24"/>
    </row>
    <row r="15865" spans="2:2" x14ac:dyDescent="0.15">
      <c r="B15865" s="24"/>
    </row>
    <row r="15866" spans="2:2" x14ac:dyDescent="0.15">
      <c r="B15866" s="24"/>
    </row>
    <row r="15867" spans="2:2" x14ac:dyDescent="0.15">
      <c r="B15867" s="24"/>
    </row>
    <row r="15868" spans="2:2" x14ac:dyDescent="0.15">
      <c r="B15868" s="24"/>
    </row>
    <row r="15869" spans="2:2" x14ac:dyDescent="0.15">
      <c r="B15869" s="24"/>
    </row>
    <row r="15870" spans="2:2" x14ac:dyDescent="0.15">
      <c r="B15870" s="24"/>
    </row>
    <row r="15871" spans="2:2" x14ac:dyDescent="0.15">
      <c r="B15871" s="24"/>
    </row>
    <row r="15872" spans="2:2" x14ac:dyDescent="0.15">
      <c r="B15872" s="24"/>
    </row>
    <row r="15873" spans="2:2" x14ac:dyDescent="0.15">
      <c r="B15873" s="24"/>
    </row>
    <row r="15874" spans="2:2" x14ac:dyDescent="0.15">
      <c r="B15874" s="24"/>
    </row>
    <row r="15875" spans="2:2" x14ac:dyDescent="0.15">
      <c r="B15875" s="24"/>
    </row>
    <row r="15876" spans="2:2" x14ac:dyDescent="0.15">
      <c r="B15876" s="24"/>
    </row>
    <row r="15877" spans="2:2" x14ac:dyDescent="0.15">
      <c r="B15877" s="24"/>
    </row>
    <row r="15878" spans="2:2" x14ac:dyDescent="0.15">
      <c r="B15878" s="24"/>
    </row>
    <row r="15879" spans="2:2" x14ac:dyDescent="0.15">
      <c r="B15879" s="24"/>
    </row>
    <row r="15880" spans="2:2" x14ac:dyDescent="0.15">
      <c r="B15880" s="24"/>
    </row>
    <row r="15881" spans="2:2" x14ac:dyDescent="0.15">
      <c r="B15881" s="24"/>
    </row>
    <row r="15882" spans="2:2" x14ac:dyDescent="0.15">
      <c r="B15882" s="24"/>
    </row>
    <row r="15883" spans="2:2" x14ac:dyDescent="0.15">
      <c r="B15883" s="24"/>
    </row>
    <row r="15884" spans="2:2" x14ac:dyDescent="0.15">
      <c r="B15884" s="24"/>
    </row>
    <row r="15885" spans="2:2" x14ac:dyDescent="0.15">
      <c r="B15885" s="24"/>
    </row>
    <row r="15886" spans="2:2" x14ac:dyDescent="0.15">
      <c r="B15886" s="24"/>
    </row>
    <row r="15887" spans="2:2" x14ac:dyDescent="0.15">
      <c r="B15887" s="24"/>
    </row>
    <row r="15888" spans="2:2" x14ac:dyDescent="0.15">
      <c r="B15888" s="24"/>
    </row>
    <row r="15889" spans="2:2" x14ac:dyDescent="0.15">
      <c r="B15889" s="24"/>
    </row>
    <row r="15890" spans="2:2" x14ac:dyDescent="0.15">
      <c r="B15890" s="24"/>
    </row>
    <row r="15891" spans="2:2" x14ac:dyDescent="0.15">
      <c r="B15891" s="24"/>
    </row>
    <row r="15892" spans="2:2" x14ac:dyDescent="0.15">
      <c r="B15892" s="24"/>
    </row>
    <row r="15893" spans="2:2" x14ac:dyDescent="0.15">
      <c r="B15893" s="24"/>
    </row>
    <row r="15894" spans="2:2" x14ac:dyDescent="0.15">
      <c r="B15894" s="24"/>
    </row>
    <row r="15895" spans="2:2" x14ac:dyDescent="0.15">
      <c r="B15895" s="24"/>
    </row>
    <row r="15896" spans="2:2" x14ac:dyDescent="0.15">
      <c r="B15896" s="24"/>
    </row>
    <row r="15897" spans="2:2" x14ac:dyDescent="0.15">
      <c r="B15897" s="24"/>
    </row>
    <row r="15898" spans="2:2" x14ac:dyDescent="0.15">
      <c r="B15898" s="24"/>
    </row>
    <row r="15899" spans="2:2" x14ac:dyDescent="0.15">
      <c r="B15899" s="24"/>
    </row>
    <row r="15900" spans="2:2" x14ac:dyDescent="0.15">
      <c r="B15900" s="24"/>
    </row>
    <row r="15901" spans="2:2" x14ac:dyDescent="0.15">
      <c r="B15901" s="24"/>
    </row>
    <row r="15902" spans="2:2" x14ac:dyDescent="0.15">
      <c r="B15902" s="24"/>
    </row>
    <row r="15903" spans="2:2" x14ac:dyDescent="0.15">
      <c r="B15903" s="24"/>
    </row>
    <row r="15904" spans="2:2" x14ac:dyDescent="0.15">
      <c r="B15904" s="24"/>
    </row>
    <row r="15905" spans="2:2" x14ac:dyDescent="0.15">
      <c r="B15905" s="24"/>
    </row>
    <row r="15906" spans="2:2" x14ac:dyDescent="0.15">
      <c r="B15906" s="24"/>
    </row>
    <row r="15907" spans="2:2" x14ac:dyDescent="0.15">
      <c r="B15907" s="24"/>
    </row>
    <row r="15908" spans="2:2" x14ac:dyDescent="0.15">
      <c r="B15908" s="24"/>
    </row>
    <row r="15909" spans="2:2" x14ac:dyDescent="0.15">
      <c r="B15909" s="24"/>
    </row>
    <row r="15910" spans="2:2" x14ac:dyDescent="0.15">
      <c r="B15910" s="24"/>
    </row>
    <row r="15911" spans="2:2" x14ac:dyDescent="0.15">
      <c r="B15911" s="24"/>
    </row>
    <row r="15912" spans="2:2" x14ac:dyDescent="0.15">
      <c r="B15912" s="24"/>
    </row>
    <row r="15913" spans="2:2" x14ac:dyDescent="0.15">
      <c r="B15913" s="24"/>
    </row>
    <row r="15914" spans="2:2" x14ac:dyDescent="0.15">
      <c r="B15914" s="24"/>
    </row>
    <row r="15915" spans="2:2" x14ac:dyDescent="0.15">
      <c r="B15915" s="24"/>
    </row>
    <row r="15916" spans="2:2" x14ac:dyDescent="0.15">
      <c r="B15916" s="24"/>
    </row>
    <row r="15917" spans="2:2" x14ac:dyDescent="0.15">
      <c r="B15917" s="24"/>
    </row>
    <row r="15918" spans="2:2" x14ac:dyDescent="0.15">
      <c r="B15918" s="24"/>
    </row>
    <row r="15919" spans="2:2" x14ac:dyDescent="0.15">
      <c r="B15919" s="24"/>
    </row>
    <row r="15920" spans="2:2" x14ac:dyDescent="0.15">
      <c r="B15920" s="24"/>
    </row>
    <row r="15921" spans="2:2" x14ac:dyDescent="0.15">
      <c r="B15921" s="24"/>
    </row>
    <row r="15922" spans="2:2" x14ac:dyDescent="0.15">
      <c r="B15922" s="24"/>
    </row>
    <row r="15923" spans="2:2" x14ac:dyDescent="0.15">
      <c r="B15923" s="24"/>
    </row>
    <row r="15924" spans="2:2" x14ac:dyDescent="0.15">
      <c r="B15924" s="24"/>
    </row>
    <row r="15925" spans="2:2" x14ac:dyDescent="0.15">
      <c r="B15925" s="24"/>
    </row>
    <row r="15926" spans="2:2" x14ac:dyDescent="0.15">
      <c r="B15926" s="24"/>
    </row>
    <row r="15927" spans="2:2" x14ac:dyDescent="0.15">
      <c r="B15927" s="24"/>
    </row>
    <row r="15928" spans="2:2" x14ac:dyDescent="0.15">
      <c r="B15928" s="24"/>
    </row>
    <row r="15929" spans="2:2" x14ac:dyDescent="0.15">
      <c r="B15929" s="24"/>
    </row>
    <row r="15930" spans="2:2" x14ac:dyDescent="0.15">
      <c r="B15930" s="24"/>
    </row>
    <row r="15931" spans="2:2" x14ac:dyDescent="0.15">
      <c r="B15931" s="24"/>
    </row>
    <row r="15932" spans="2:2" x14ac:dyDescent="0.15">
      <c r="B15932" s="24"/>
    </row>
    <row r="15933" spans="2:2" x14ac:dyDescent="0.15">
      <c r="B15933" s="24"/>
    </row>
    <row r="15934" spans="2:2" x14ac:dyDescent="0.15">
      <c r="B15934" s="24"/>
    </row>
    <row r="15935" spans="2:2" x14ac:dyDescent="0.15">
      <c r="B15935" s="24"/>
    </row>
    <row r="15936" spans="2:2" x14ac:dyDescent="0.15">
      <c r="B15936" s="24"/>
    </row>
    <row r="15937" spans="2:2" x14ac:dyDescent="0.15">
      <c r="B15937" s="24"/>
    </row>
    <row r="15938" spans="2:2" x14ac:dyDescent="0.15">
      <c r="B15938" s="24"/>
    </row>
    <row r="15939" spans="2:2" x14ac:dyDescent="0.15">
      <c r="B15939" s="24"/>
    </row>
    <row r="15940" spans="2:2" x14ac:dyDescent="0.15">
      <c r="B15940" s="24"/>
    </row>
    <row r="15941" spans="2:2" x14ac:dyDescent="0.15">
      <c r="B15941" s="24"/>
    </row>
    <row r="15942" spans="2:2" x14ac:dyDescent="0.15">
      <c r="B15942" s="24"/>
    </row>
    <row r="15943" spans="2:2" x14ac:dyDescent="0.15">
      <c r="B15943" s="24"/>
    </row>
    <row r="15944" spans="2:2" x14ac:dyDescent="0.15">
      <c r="B15944" s="24"/>
    </row>
    <row r="15945" spans="2:2" x14ac:dyDescent="0.15">
      <c r="B15945" s="24"/>
    </row>
    <row r="15946" spans="2:2" x14ac:dyDescent="0.15">
      <c r="B15946" s="24"/>
    </row>
    <row r="15947" spans="2:2" x14ac:dyDescent="0.15">
      <c r="B15947" s="24"/>
    </row>
    <row r="15948" spans="2:2" x14ac:dyDescent="0.15">
      <c r="B15948" s="24"/>
    </row>
    <row r="15949" spans="2:2" x14ac:dyDescent="0.15">
      <c r="B15949" s="24"/>
    </row>
    <row r="15950" spans="2:2" x14ac:dyDescent="0.15">
      <c r="B15950" s="24"/>
    </row>
    <row r="15951" spans="2:2" x14ac:dyDescent="0.15">
      <c r="B15951" s="24"/>
    </row>
    <row r="15952" spans="2:2" x14ac:dyDescent="0.15">
      <c r="B15952" s="24"/>
    </row>
    <row r="15953" spans="2:2" x14ac:dyDescent="0.15">
      <c r="B15953" s="24"/>
    </row>
    <row r="15954" spans="2:2" x14ac:dyDescent="0.15">
      <c r="B15954" s="24"/>
    </row>
    <row r="15955" spans="2:2" x14ac:dyDescent="0.15">
      <c r="B15955" s="24"/>
    </row>
    <row r="15956" spans="2:2" x14ac:dyDescent="0.15">
      <c r="B15956" s="24"/>
    </row>
    <row r="15957" spans="2:2" x14ac:dyDescent="0.15">
      <c r="B15957" s="24"/>
    </row>
    <row r="15958" spans="2:2" x14ac:dyDescent="0.15">
      <c r="B15958" s="24"/>
    </row>
    <row r="15959" spans="2:2" x14ac:dyDescent="0.15">
      <c r="B15959" s="24"/>
    </row>
    <row r="15960" spans="2:2" x14ac:dyDescent="0.15">
      <c r="B15960" s="24"/>
    </row>
    <row r="15961" spans="2:2" x14ac:dyDescent="0.15">
      <c r="B15961" s="24"/>
    </row>
    <row r="15962" spans="2:2" x14ac:dyDescent="0.15">
      <c r="B15962" s="24"/>
    </row>
    <row r="15963" spans="2:2" x14ac:dyDescent="0.15">
      <c r="B15963" s="24"/>
    </row>
    <row r="15964" spans="2:2" x14ac:dyDescent="0.15">
      <c r="B15964" s="24"/>
    </row>
    <row r="15965" spans="2:2" x14ac:dyDescent="0.15">
      <c r="B15965" s="24"/>
    </row>
    <row r="15966" spans="2:2" x14ac:dyDescent="0.15">
      <c r="B15966" s="24"/>
    </row>
    <row r="15967" spans="2:2" x14ac:dyDescent="0.15">
      <c r="B15967" s="24"/>
    </row>
    <row r="15968" spans="2:2" x14ac:dyDescent="0.15">
      <c r="B15968" s="24"/>
    </row>
    <row r="15969" spans="2:2" x14ac:dyDescent="0.15">
      <c r="B15969" s="24"/>
    </row>
    <row r="15970" spans="2:2" x14ac:dyDescent="0.15">
      <c r="B15970" s="24"/>
    </row>
    <row r="15971" spans="2:2" x14ac:dyDescent="0.15">
      <c r="B15971" s="24"/>
    </row>
    <row r="15972" spans="2:2" x14ac:dyDescent="0.15">
      <c r="B15972" s="24"/>
    </row>
    <row r="15973" spans="2:2" x14ac:dyDescent="0.15">
      <c r="B15973" s="24"/>
    </row>
    <row r="15974" spans="2:2" x14ac:dyDescent="0.15">
      <c r="B15974" s="24"/>
    </row>
    <row r="15975" spans="2:2" x14ac:dyDescent="0.15">
      <c r="B15975" s="24"/>
    </row>
    <row r="15976" spans="2:2" x14ac:dyDescent="0.15">
      <c r="B15976" s="24"/>
    </row>
    <row r="15977" spans="2:2" x14ac:dyDescent="0.15">
      <c r="B15977" s="24"/>
    </row>
    <row r="15978" spans="2:2" x14ac:dyDescent="0.15">
      <c r="B15978" s="24"/>
    </row>
    <row r="15979" spans="2:2" x14ac:dyDescent="0.15">
      <c r="B15979" s="24"/>
    </row>
    <row r="15980" spans="2:2" x14ac:dyDescent="0.15">
      <c r="B15980" s="24"/>
    </row>
    <row r="15981" spans="2:2" x14ac:dyDescent="0.15">
      <c r="B15981" s="24"/>
    </row>
    <row r="15982" spans="2:2" x14ac:dyDescent="0.15">
      <c r="B15982" s="24"/>
    </row>
    <row r="15983" spans="2:2" x14ac:dyDescent="0.15">
      <c r="B15983" s="24"/>
    </row>
    <row r="15984" spans="2:2" x14ac:dyDescent="0.15">
      <c r="B15984" s="24"/>
    </row>
    <row r="15985" spans="2:2" x14ac:dyDescent="0.15">
      <c r="B15985" s="24"/>
    </row>
    <row r="15986" spans="2:2" x14ac:dyDescent="0.15">
      <c r="B15986" s="24"/>
    </row>
    <row r="15987" spans="2:2" x14ac:dyDescent="0.15">
      <c r="B15987" s="24"/>
    </row>
    <row r="15988" spans="2:2" x14ac:dyDescent="0.15">
      <c r="B15988" s="24"/>
    </row>
    <row r="15989" spans="2:2" x14ac:dyDescent="0.15">
      <c r="B15989" s="24"/>
    </row>
    <row r="15990" spans="2:2" x14ac:dyDescent="0.15">
      <c r="B15990" s="24"/>
    </row>
    <row r="15991" spans="2:2" x14ac:dyDescent="0.15">
      <c r="B15991" s="24"/>
    </row>
    <row r="15992" spans="2:2" x14ac:dyDescent="0.15">
      <c r="B15992" s="24"/>
    </row>
    <row r="15993" spans="2:2" x14ac:dyDescent="0.15">
      <c r="B15993" s="24"/>
    </row>
    <row r="15994" spans="2:2" x14ac:dyDescent="0.15">
      <c r="B15994" s="24"/>
    </row>
    <row r="15995" spans="2:2" x14ac:dyDescent="0.15">
      <c r="B15995" s="24"/>
    </row>
    <row r="15996" spans="2:2" x14ac:dyDescent="0.15">
      <c r="B15996" s="24"/>
    </row>
    <row r="15997" spans="2:2" x14ac:dyDescent="0.15">
      <c r="B15997" s="24"/>
    </row>
    <row r="15998" spans="2:2" x14ac:dyDescent="0.15">
      <c r="B15998" s="24"/>
    </row>
    <row r="15999" spans="2:2" x14ac:dyDescent="0.15">
      <c r="B15999" s="24"/>
    </row>
    <row r="16000" spans="2:2" x14ac:dyDescent="0.15">
      <c r="B16000" s="24"/>
    </row>
    <row r="16001" spans="2:2" x14ac:dyDescent="0.15">
      <c r="B16001" s="24"/>
    </row>
    <row r="16002" spans="2:2" x14ac:dyDescent="0.15">
      <c r="B16002" s="24"/>
    </row>
    <row r="16003" spans="2:2" x14ac:dyDescent="0.15">
      <c r="B16003" s="24"/>
    </row>
    <row r="16004" spans="2:2" x14ac:dyDescent="0.15">
      <c r="B16004" s="24"/>
    </row>
    <row r="16005" spans="2:2" x14ac:dyDescent="0.15">
      <c r="B16005" s="24"/>
    </row>
    <row r="16006" spans="2:2" x14ac:dyDescent="0.15">
      <c r="B16006" s="24"/>
    </row>
    <row r="16007" spans="2:2" x14ac:dyDescent="0.15">
      <c r="B16007" s="24"/>
    </row>
    <row r="16008" spans="2:2" x14ac:dyDescent="0.15">
      <c r="B16008" s="24"/>
    </row>
    <row r="16009" spans="2:2" x14ac:dyDescent="0.15">
      <c r="B16009" s="24"/>
    </row>
    <row r="16010" spans="2:2" x14ac:dyDescent="0.15">
      <c r="B16010" s="24"/>
    </row>
    <row r="16011" spans="2:2" x14ac:dyDescent="0.15">
      <c r="B16011" s="24"/>
    </row>
    <row r="16012" spans="2:2" x14ac:dyDescent="0.15">
      <c r="B16012" s="24"/>
    </row>
    <row r="16013" spans="2:2" x14ac:dyDescent="0.15">
      <c r="B16013" s="24"/>
    </row>
    <row r="16014" spans="2:2" x14ac:dyDescent="0.15">
      <c r="B16014" s="24"/>
    </row>
    <row r="16015" spans="2:2" x14ac:dyDescent="0.15">
      <c r="B16015" s="24"/>
    </row>
    <row r="16016" spans="2:2" x14ac:dyDescent="0.15">
      <c r="B16016" s="24"/>
    </row>
    <row r="16017" spans="2:2" x14ac:dyDescent="0.15">
      <c r="B16017" s="24"/>
    </row>
    <row r="16018" spans="2:2" x14ac:dyDescent="0.15">
      <c r="B16018" s="24"/>
    </row>
    <row r="16019" spans="2:2" x14ac:dyDescent="0.15">
      <c r="B16019" s="24"/>
    </row>
    <row r="16020" spans="2:2" x14ac:dyDescent="0.15">
      <c r="B16020" s="24"/>
    </row>
    <row r="16021" spans="2:2" x14ac:dyDescent="0.15">
      <c r="B16021" s="24"/>
    </row>
    <row r="16022" spans="2:2" x14ac:dyDescent="0.15">
      <c r="B16022" s="24"/>
    </row>
    <row r="16023" spans="2:2" x14ac:dyDescent="0.15">
      <c r="B16023" s="24"/>
    </row>
    <row r="16024" spans="2:2" x14ac:dyDescent="0.15">
      <c r="B16024" s="24"/>
    </row>
    <row r="16025" spans="2:2" x14ac:dyDescent="0.15">
      <c r="B16025" s="24"/>
    </row>
    <row r="16026" spans="2:2" x14ac:dyDescent="0.15">
      <c r="B16026" s="24"/>
    </row>
    <row r="16027" spans="2:2" x14ac:dyDescent="0.15">
      <c r="B16027" s="24"/>
    </row>
    <row r="16028" spans="2:2" x14ac:dyDescent="0.15">
      <c r="B16028" s="24"/>
    </row>
    <row r="16029" spans="2:2" x14ac:dyDescent="0.15">
      <c r="B16029" s="24"/>
    </row>
    <row r="16030" spans="2:2" x14ac:dyDescent="0.15">
      <c r="B16030" s="24"/>
    </row>
    <row r="16031" spans="2:2" x14ac:dyDescent="0.15">
      <c r="B16031" s="24"/>
    </row>
    <row r="16032" spans="2:2" x14ac:dyDescent="0.15">
      <c r="B16032" s="24"/>
    </row>
    <row r="16033" spans="2:2" x14ac:dyDescent="0.15">
      <c r="B16033" s="24"/>
    </row>
    <row r="16034" spans="2:2" x14ac:dyDescent="0.15">
      <c r="B16034" s="24"/>
    </row>
    <row r="16035" spans="2:2" x14ac:dyDescent="0.15">
      <c r="B16035" s="24"/>
    </row>
    <row r="16036" spans="2:2" x14ac:dyDescent="0.15">
      <c r="B16036" s="24"/>
    </row>
    <row r="16037" spans="2:2" x14ac:dyDescent="0.15">
      <c r="B16037" s="24"/>
    </row>
    <row r="16038" spans="2:2" x14ac:dyDescent="0.15">
      <c r="B16038" s="24"/>
    </row>
    <row r="16039" spans="2:2" x14ac:dyDescent="0.15">
      <c r="B16039" s="24"/>
    </row>
    <row r="16040" spans="2:2" x14ac:dyDescent="0.15">
      <c r="B16040" s="24"/>
    </row>
    <row r="16041" spans="2:2" x14ac:dyDescent="0.15">
      <c r="B16041" s="24"/>
    </row>
    <row r="16042" spans="2:2" x14ac:dyDescent="0.15">
      <c r="B16042" s="24"/>
    </row>
    <row r="16043" spans="2:2" x14ac:dyDescent="0.15">
      <c r="B16043" s="24"/>
    </row>
    <row r="16044" spans="2:2" x14ac:dyDescent="0.15">
      <c r="B16044" s="24"/>
    </row>
    <row r="16045" spans="2:2" x14ac:dyDescent="0.15">
      <c r="B16045" s="24"/>
    </row>
    <row r="16046" spans="2:2" x14ac:dyDescent="0.15">
      <c r="B16046" s="24"/>
    </row>
    <row r="16047" spans="2:2" x14ac:dyDescent="0.15">
      <c r="B16047" s="24"/>
    </row>
    <row r="16048" spans="2:2" x14ac:dyDescent="0.15">
      <c r="B16048" s="24"/>
    </row>
    <row r="16049" spans="2:2" x14ac:dyDescent="0.15">
      <c r="B16049" s="24"/>
    </row>
    <row r="16050" spans="2:2" x14ac:dyDescent="0.15">
      <c r="B16050" s="24"/>
    </row>
    <row r="16051" spans="2:2" x14ac:dyDescent="0.15">
      <c r="B16051" s="24"/>
    </row>
    <row r="16052" spans="2:2" x14ac:dyDescent="0.15">
      <c r="B16052" s="24"/>
    </row>
    <row r="16053" spans="2:2" x14ac:dyDescent="0.15">
      <c r="B16053" s="24"/>
    </row>
    <row r="16054" spans="2:2" x14ac:dyDescent="0.15">
      <c r="B16054" s="24"/>
    </row>
    <row r="16055" spans="2:2" x14ac:dyDescent="0.15">
      <c r="B16055" s="24"/>
    </row>
    <row r="16056" spans="2:2" x14ac:dyDescent="0.15">
      <c r="B16056" s="24"/>
    </row>
    <row r="16057" spans="2:2" x14ac:dyDescent="0.15">
      <c r="B16057" s="24"/>
    </row>
    <row r="16058" spans="2:2" x14ac:dyDescent="0.15">
      <c r="B16058" s="24"/>
    </row>
    <row r="16059" spans="2:2" x14ac:dyDescent="0.15">
      <c r="B16059" s="24"/>
    </row>
    <row r="16060" spans="2:2" x14ac:dyDescent="0.15">
      <c r="B16060" s="24"/>
    </row>
    <row r="16061" spans="2:2" x14ac:dyDescent="0.15">
      <c r="B16061" s="24"/>
    </row>
    <row r="16062" spans="2:2" x14ac:dyDescent="0.15">
      <c r="B16062" s="24"/>
    </row>
    <row r="16063" spans="2:2" x14ac:dyDescent="0.15">
      <c r="B16063" s="24"/>
    </row>
    <row r="16064" spans="2:2" x14ac:dyDescent="0.15">
      <c r="B16064" s="24"/>
    </row>
    <row r="16065" spans="2:2" x14ac:dyDescent="0.15">
      <c r="B16065" s="24"/>
    </row>
    <row r="16066" spans="2:2" x14ac:dyDescent="0.15">
      <c r="B16066" s="24"/>
    </row>
    <row r="16067" spans="2:2" x14ac:dyDescent="0.15">
      <c r="B16067" s="24"/>
    </row>
    <row r="16068" spans="2:2" x14ac:dyDescent="0.15">
      <c r="B16068" s="24"/>
    </row>
    <row r="16069" spans="2:2" x14ac:dyDescent="0.15">
      <c r="B16069" s="24"/>
    </row>
    <row r="16070" spans="2:2" x14ac:dyDescent="0.15">
      <c r="B16070" s="24"/>
    </row>
    <row r="16071" spans="2:2" x14ac:dyDescent="0.15">
      <c r="B16071" s="24"/>
    </row>
    <row r="16072" spans="2:2" x14ac:dyDescent="0.15">
      <c r="B16072" s="24"/>
    </row>
    <row r="16073" spans="2:2" x14ac:dyDescent="0.15">
      <c r="B16073" s="24"/>
    </row>
    <row r="16074" spans="2:2" x14ac:dyDescent="0.15">
      <c r="B16074" s="24"/>
    </row>
    <row r="16075" spans="2:2" x14ac:dyDescent="0.15">
      <c r="B16075" s="24"/>
    </row>
    <row r="16076" spans="2:2" x14ac:dyDescent="0.15">
      <c r="B16076" s="24"/>
    </row>
    <row r="16077" spans="2:2" x14ac:dyDescent="0.15">
      <c r="B16077" s="24"/>
    </row>
    <row r="16078" spans="2:2" x14ac:dyDescent="0.15">
      <c r="B16078" s="24"/>
    </row>
    <row r="16079" spans="2:2" x14ac:dyDescent="0.15">
      <c r="B16079" s="24"/>
    </row>
    <row r="16080" spans="2:2" x14ac:dyDescent="0.15">
      <c r="B16080" s="24"/>
    </row>
    <row r="16081" spans="2:2" x14ac:dyDescent="0.15">
      <c r="B16081" s="24"/>
    </row>
    <row r="16082" spans="2:2" x14ac:dyDescent="0.15">
      <c r="B16082" s="24"/>
    </row>
    <row r="16083" spans="2:2" x14ac:dyDescent="0.15">
      <c r="B16083" s="24"/>
    </row>
    <row r="16084" spans="2:2" x14ac:dyDescent="0.15">
      <c r="B16084" s="24"/>
    </row>
    <row r="16085" spans="2:2" x14ac:dyDescent="0.15">
      <c r="B16085" s="24"/>
    </row>
    <row r="16086" spans="2:2" x14ac:dyDescent="0.15">
      <c r="B16086" s="24"/>
    </row>
    <row r="16087" spans="2:2" x14ac:dyDescent="0.15">
      <c r="B16087" s="24"/>
    </row>
    <row r="16088" spans="2:2" x14ac:dyDescent="0.15">
      <c r="B16088" s="24"/>
    </row>
    <row r="16089" spans="2:2" x14ac:dyDescent="0.15">
      <c r="B16089" s="24"/>
    </row>
    <row r="16090" spans="2:2" x14ac:dyDescent="0.15">
      <c r="B16090" s="24"/>
    </row>
    <row r="16091" spans="2:2" x14ac:dyDescent="0.15">
      <c r="B16091" s="24"/>
    </row>
    <row r="16092" spans="2:2" x14ac:dyDescent="0.15">
      <c r="B16092" s="24"/>
    </row>
    <row r="16093" spans="2:2" x14ac:dyDescent="0.15">
      <c r="B16093" s="24"/>
    </row>
    <row r="16094" spans="2:2" x14ac:dyDescent="0.15">
      <c r="B16094" s="24"/>
    </row>
    <row r="16095" spans="2:2" x14ac:dyDescent="0.15">
      <c r="B16095" s="24"/>
    </row>
    <row r="16096" spans="2:2" x14ac:dyDescent="0.15">
      <c r="B16096" s="24"/>
    </row>
    <row r="16097" spans="2:2" x14ac:dyDescent="0.15">
      <c r="B16097" s="24"/>
    </row>
    <row r="16098" spans="2:2" x14ac:dyDescent="0.15">
      <c r="B16098" s="24"/>
    </row>
    <row r="16099" spans="2:2" x14ac:dyDescent="0.15">
      <c r="B16099" s="24"/>
    </row>
    <row r="16100" spans="2:2" x14ac:dyDescent="0.15">
      <c r="B16100" s="24"/>
    </row>
    <row r="16101" spans="2:2" x14ac:dyDescent="0.15">
      <c r="B16101" s="24"/>
    </row>
    <row r="16102" spans="2:2" x14ac:dyDescent="0.15">
      <c r="B16102" s="24"/>
    </row>
    <row r="16103" spans="2:2" x14ac:dyDescent="0.15">
      <c r="B16103" s="24"/>
    </row>
    <row r="16104" spans="2:2" x14ac:dyDescent="0.15">
      <c r="B16104" s="24"/>
    </row>
    <row r="16105" spans="2:2" x14ac:dyDescent="0.15">
      <c r="B16105" s="24"/>
    </row>
    <row r="16106" spans="2:2" x14ac:dyDescent="0.15">
      <c r="B16106" s="24"/>
    </row>
    <row r="16107" spans="2:2" x14ac:dyDescent="0.15">
      <c r="B16107" s="24"/>
    </row>
    <row r="16108" spans="2:2" x14ac:dyDescent="0.15">
      <c r="B16108" s="24"/>
    </row>
    <row r="16109" spans="2:2" x14ac:dyDescent="0.15">
      <c r="B16109" s="24"/>
    </row>
    <row r="16110" spans="2:2" x14ac:dyDescent="0.15">
      <c r="B16110" s="24"/>
    </row>
    <row r="16111" spans="2:2" x14ac:dyDescent="0.15">
      <c r="B16111" s="24"/>
    </row>
    <row r="16112" spans="2:2" x14ac:dyDescent="0.15">
      <c r="B16112" s="24"/>
    </row>
    <row r="16113" spans="2:2" x14ac:dyDescent="0.15">
      <c r="B16113" s="24"/>
    </row>
    <row r="16114" spans="2:2" x14ac:dyDescent="0.15">
      <c r="B16114" s="24"/>
    </row>
    <row r="16115" spans="2:2" x14ac:dyDescent="0.15">
      <c r="B16115" s="24"/>
    </row>
    <row r="16116" spans="2:2" x14ac:dyDescent="0.15">
      <c r="B16116" s="24"/>
    </row>
    <row r="16117" spans="2:2" x14ac:dyDescent="0.15">
      <c r="B16117" s="24"/>
    </row>
    <row r="16118" spans="2:2" x14ac:dyDescent="0.15">
      <c r="B16118" s="24"/>
    </row>
    <row r="16119" spans="2:2" x14ac:dyDescent="0.15">
      <c r="B16119" s="24"/>
    </row>
    <row r="16120" spans="2:2" x14ac:dyDescent="0.15">
      <c r="B16120" s="24"/>
    </row>
    <row r="16121" spans="2:2" x14ac:dyDescent="0.15">
      <c r="B16121" s="24"/>
    </row>
    <row r="16122" spans="2:2" x14ac:dyDescent="0.15">
      <c r="B16122" s="24"/>
    </row>
    <row r="16123" spans="2:2" x14ac:dyDescent="0.15">
      <c r="B16123" s="24"/>
    </row>
    <row r="16124" spans="2:2" x14ac:dyDescent="0.15">
      <c r="B16124" s="24"/>
    </row>
    <row r="16125" spans="2:2" x14ac:dyDescent="0.15">
      <c r="B16125" s="24"/>
    </row>
    <row r="16126" spans="2:2" x14ac:dyDescent="0.15">
      <c r="B16126" s="24"/>
    </row>
    <row r="16127" spans="2:2" x14ac:dyDescent="0.15">
      <c r="B16127" s="24"/>
    </row>
    <row r="16128" spans="2:2" x14ac:dyDescent="0.15">
      <c r="B16128" s="24"/>
    </row>
    <row r="16129" spans="2:2" x14ac:dyDescent="0.15">
      <c r="B16129" s="24"/>
    </row>
    <row r="16130" spans="2:2" x14ac:dyDescent="0.15">
      <c r="B16130" s="24"/>
    </row>
    <row r="16131" spans="2:2" x14ac:dyDescent="0.15">
      <c r="B16131" s="24"/>
    </row>
    <row r="16132" spans="2:2" x14ac:dyDescent="0.15">
      <c r="B16132" s="24"/>
    </row>
    <row r="16133" spans="2:2" x14ac:dyDescent="0.15">
      <c r="B16133" s="24"/>
    </row>
    <row r="16134" spans="2:2" x14ac:dyDescent="0.15">
      <c r="B16134" s="24"/>
    </row>
    <row r="16135" spans="2:2" x14ac:dyDescent="0.15">
      <c r="B16135" s="24"/>
    </row>
    <row r="16136" spans="2:2" x14ac:dyDescent="0.15">
      <c r="B16136" s="24"/>
    </row>
    <row r="16137" spans="2:2" x14ac:dyDescent="0.15">
      <c r="B16137" s="24"/>
    </row>
    <row r="16138" spans="2:2" x14ac:dyDescent="0.15">
      <c r="B16138" s="24"/>
    </row>
    <row r="16139" spans="2:2" x14ac:dyDescent="0.15">
      <c r="B16139" s="24"/>
    </row>
    <row r="16140" spans="2:2" x14ac:dyDescent="0.15">
      <c r="B16140" s="24"/>
    </row>
    <row r="16141" spans="2:2" x14ac:dyDescent="0.15">
      <c r="B16141" s="24"/>
    </row>
    <row r="16142" spans="2:2" x14ac:dyDescent="0.15">
      <c r="B16142" s="24"/>
    </row>
    <row r="16143" spans="2:2" x14ac:dyDescent="0.15">
      <c r="B16143" s="24"/>
    </row>
    <row r="16144" spans="2:2" x14ac:dyDescent="0.15">
      <c r="B16144" s="24"/>
    </row>
    <row r="16145" spans="2:2" x14ac:dyDescent="0.15">
      <c r="B16145" s="24"/>
    </row>
    <row r="16146" spans="2:2" x14ac:dyDescent="0.15">
      <c r="B16146" s="24"/>
    </row>
    <row r="16147" spans="2:2" x14ac:dyDescent="0.15">
      <c r="B16147" s="24"/>
    </row>
    <row r="16148" spans="2:2" x14ac:dyDescent="0.15">
      <c r="B16148" s="24"/>
    </row>
    <row r="16149" spans="2:2" x14ac:dyDescent="0.15">
      <c r="B16149" s="24"/>
    </row>
    <row r="16150" spans="2:2" x14ac:dyDescent="0.15">
      <c r="B16150" s="24"/>
    </row>
    <row r="16151" spans="2:2" x14ac:dyDescent="0.15">
      <c r="B16151" s="24"/>
    </row>
    <row r="16152" spans="2:2" x14ac:dyDescent="0.15">
      <c r="B16152" s="24"/>
    </row>
    <row r="16153" spans="2:2" x14ac:dyDescent="0.15">
      <c r="B16153" s="24"/>
    </row>
    <row r="16154" spans="2:2" x14ac:dyDescent="0.15">
      <c r="B16154" s="24"/>
    </row>
    <row r="16155" spans="2:2" x14ac:dyDescent="0.15">
      <c r="B16155" s="24"/>
    </row>
    <row r="16156" spans="2:2" x14ac:dyDescent="0.15">
      <c r="B16156" s="24"/>
    </row>
    <row r="16157" spans="2:2" x14ac:dyDescent="0.15">
      <c r="B16157" s="24"/>
    </row>
    <row r="16158" spans="2:2" x14ac:dyDescent="0.15">
      <c r="B16158" s="24"/>
    </row>
    <row r="16159" spans="2:2" x14ac:dyDescent="0.15">
      <c r="B16159" s="24"/>
    </row>
    <row r="16160" spans="2:2" x14ac:dyDescent="0.15">
      <c r="B16160" s="24"/>
    </row>
    <row r="16161" spans="2:2" x14ac:dyDescent="0.15">
      <c r="B16161" s="24"/>
    </row>
    <row r="16162" spans="2:2" x14ac:dyDescent="0.15">
      <c r="B16162" s="24"/>
    </row>
    <row r="16163" spans="2:2" x14ac:dyDescent="0.15">
      <c r="B16163" s="24"/>
    </row>
    <row r="16164" spans="2:2" x14ac:dyDescent="0.15">
      <c r="B16164" s="24"/>
    </row>
    <row r="16165" spans="2:2" x14ac:dyDescent="0.15">
      <c r="B16165" s="24"/>
    </row>
    <row r="16166" spans="2:2" x14ac:dyDescent="0.15">
      <c r="B16166" s="24"/>
    </row>
    <row r="16167" spans="2:2" x14ac:dyDescent="0.15">
      <c r="B16167" s="24"/>
    </row>
    <row r="16168" spans="2:2" x14ac:dyDescent="0.15">
      <c r="B16168" s="24"/>
    </row>
    <row r="16169" spans="2:2" x14ac:dyDescent="0.15">
      <c r="B16169" s="24"/>
    </row>
    <row r="16170" spans="2:2" x14ac:dyDescent="0.15">
      <c r="B16170" s="24"/>
    </row>
    <row r="16171" spans="2:2" x14ac:dyDescent="0.15">
      <c r="B16171" s="24"/>
    </row>
    <row r="16172" spans="2:2" x14ac:dyDescent="0.15">
      <c r="B16172" s="24"/>
    </row>
    <row r="16173" spans="2:2" x14ac:dyDescent="0.15">
      <c r="B16173" s="24"/>
    </row>
    <row r="16174" spans="2:2" x14ac:dyDescent="0.15">
      <c r="B16174" s="24"/>
    </row>
    <row r="16175" spans="2:2" x14ac:dyDescent="0.15">
      <c r="B16175" s="24"/>
    </row>
    <row r="16176" spans="2:2" x14ac:dyDescent="0.15">
      <c r="B16176" s="24"/>
    </row>
    <row r="16177" spans="2:2" x14ac:dyDescent="0.15">
      <c r="B16177" s="24"/>
    </row>
    <row r="16178" spans="2:2" x14ac:dyDescent="0.15">
      <c r="B16178" s="24"/>
    </row>
    <row r="16179" spans="2:2" x14ac:dyDescent="0.15">
      <c r="B16179" s="24"/>
    </row>
    <row r="16180" spans="2:2" x14ac:dyDescent="0.15">
      <c r="B16180" s="24"/>
    </row>
    <row r="16181" spans="2:2" x14ac:dyDescent="0.15">
      <c r="B16181" s="24"/>
    </row>
    <row r="16182" spans="2:2" x14ac:dyDescent="0.15">
      <c r="B16182" s="24"/>
    </row>
    <row r="16183" spans="2:2" x14ac:dyDescent="0.15">
      <c r="B16183" s="24"/>
    </row>
    <row r="16184" spans="2:2" x14ac:dyDescent="0.15">
      <c r="B16184" s="24"/>
    </row>
    <row r="16185" spans="2:2" x14ac:dyDescent="0.15">
      <c r="B16185" s="24"/>
    </row>
    <row r="16186" spans="2:2" x14ac:dyDescent="0.15">
      <c r="B16186" s="24"/>
    </row>
    <row r="16187" spans="2:2" x14ac:dyDescent="0.15">
      <c r="B16187" s="24"/>
    </row>
    <row r="16188" spans="2:2" x14ac:dyDescent="0.15">
      <c r="B16188" s="24"/>
    </row>
    <row r="16189" spans="2:2" x14ac:dyDescent="0.15">
      <c r="B16189" s="24"/>
    </row>
    <row r="16190" spans="2:2" x14ac:dyDescent="0.15">
      <c r="B16190" s="24"/>
    </row>
    <row r="16191" spans="2:2" x14ac:dyDescent="0.15">
      <c r="B16191" s="24"/>
    </row>
    <row r="16192" spans="2:2" x14ac:dyDescent="0.15">
      <c r="B16192" s="24"/>
    </row>
    <row r="16193" spans="2:2" x14ac:dyDescent="0.15">
      <c r="B16193" s="24"/>
    </row>
    <row r="16194" spans="2:2" x14ac:dyDescent="0.15">
      <c r="B16194" s="24"/>
    </row>
    <row r="16195" spans="2:2" x14ac:dyDescent="0.15">
      <c r="B16195" s="24"/>
    </row>
    <row r="16196" spans="2:2" x14ac:dyDescent="0.15">
      <c r="B16196" s="24"/>
    </row>
    <row r="16197" spans="2:2" x14ac:dyDescent="0.15">
      <c r="B16197" s="24"/>
    </row>
    <row r="16198" spans="2:2" x14ac:dyDescent="0.15">
      <c r="B16198" s="24"/>
    </row>
    <row r="16199" spans="2:2" x14ac:dyDescent="0.15">
      <c r="B16199" s="24"/>
    </row>
    <row r="16200" spans="2:2" x14ac:dyDescent="0.15">
      <c r="B16200" s="24"/>
    </row>
    <row r="16201" spans="2:2" x14ac:dyDescent="0.15">
      <c r="B16201" s="24"/>
    </row>
    <row r="16202" spans="2:2" x14ac:dyDescent="0.15">
      <c r="B16202" s="24"/>
    </row>
    <row r="16203" spans="2:2" x14ac:dyDescent="0.15">
      <c r="B16203" s="24"/>
    </row>
    <row r="16204" spans="2:2" x14ac:dyDescent="0.15">
      <c r="B16204" s="24"/>
    </row>
    <row r="16205" spans="2:2" x14ac:dyDescent="0.15">
      <c r="B16205" s="24"/>
    </row>
    <row r="16206" spans="2:2" x14ac:dyDescent="0.15">
      <c r="B16206" s="24"/>
    </row>
    <row r="16207" spans="2:2" x14ac:dyDescent="0.15">
      <c r="B16207" s="24"/>
    </row>
    <row r="16208" spans="2:2" x14ac:dyDescent="0.15">
      <c r="B16208" s="24"/>
    </row>
    <row r="16209" spans="2:2" x14ac:dyDescent="0.15">
      <c r="B16209" s="24"/>
    </row>
    <row r="16210" spans="2:2" x14ac:dyDescent="0.15">
      <c r="B16210" s="24"/>
    </row>
    <row r="16211" spans="2:2" x14ac:dyDescent="0.15">
      <c r="B16211" s="24"/>
    </row>
    <row r="16212" spans="2:2" x14ac:dyDescent="0.15">
      <c r="B16212" s="24"/>
    </row>
    <row r="16213" spans="2:2" x14ac:dyDescent="0.15">
      <c r="B16213" s="24"/>
    </row>
    <row r="16214" spans="2:2" x14ac:dyDescent="0.15">
      <c r="B16214" s="24"/>
    </row>
    <row r="16215" spans="2:2" x14ac:dyDescent="0.15">
      <c r="B16215" s="24"/>
    </row>
    <row r="16216" spans="2:2" x14ac:dyDescent="0.15">
      <c r="B16216" s="24"/>
    </row>
    <row r="16217" spans="2:2" x14ac:dyDescent="0.15">
      <c r="B16217" s="24"/>
    </row>
    <row r="16218" spans="2:2" x14ac:dyDescent="0.15">
      <c r="B16218" s="24"/>
    </row>
    <row r="16219" spans="2:2" x14ac:dyDescent="0.15">
      <c r="B16219" s="24"/>
    </row>
    <row r="16220" spans="2:2" x14ac:dyDescent="0.15">
      <c r="B16220" s="24"/>
    </row>
    <row r="16221" spans="2:2" x14ac:dyDescent="0.15">
      <c r="B16221" s="24"/>
    </row>
    <row r="16222" spans="2:2" x14ac:dyDescent="0.15">
      <c r="B16222" s="24"/>
    </row>
    <row r="16223" spans="2:2" x14ac:dyDescent="0.15">
      <c r="B16223" s="24"/>
    </row>
    <row r="16224" spans="2:2" x14ac:dyDescent="0.15">
      <c r="B16224" s="24"/>
    </row>
    <row r="16225" spans="2:2" x14ac:dyDescent="0.15">
      <c r="B16225" s="24"/>
    </row>
    <row r="16226" spans="2:2" x14ac:dyDescent="0.15">
      <c r="B16226" s="24"/>
    </row>
    <row r="16227" spans="2:2" x14ac:dyDescent="0.15">
      <c r="B16227" s="24"/>
    </row>
    <row r="16228" spans="2:2" x14ac:dyDescent="0.15">
      <c r="B16228" s="24"/>
    </row>
    <row r="16229" spans="2:2" x14ac:dyDescent="0.15">
      <c r="B16229" s="24"/>
    </row>
    <row r="16230" spans="2:2" x14ac:dyDescent="0.15">
      <c r="B16230" s="24"/>
    </row>
    <row r="16231" spans="2:2" x14ac:dyDescent="0.15">
      <c r="B16231" s="24"/>
    </row>
    <row r="16232" spans="2:2" x14ac:dyDescent="0.15">
      <c r="B16232" s="24"/>
    </row>
    <row r="16233" spans="2:2" x14ac:dyDescent="0.15">
      <c r="B16233" s="24"/>
    </row>
    <row r="16234" spans="2:2" x14ac:dyDescent="0.15">
      <c r="B16234" s="24"/>
    </row>
    <row r="16235" spans="2:2" x14ac:dyDescent="0.15">
      <c r="B16235" s="24"/>
    </row>
    <row r="16236" spans="2:2" x14ac:dyDescent="0.15">
      <c r="B16236" s="24"/>
    </row>
    <row r="16237" spans="2:2" x14ac:dyDescent="0.15">
      <c r="B16237" s="24"/>
    </row>
    <row r="16238" spans="2:2" x14ac:dyDescent="0.15">
      <c r="B16238" s="24"/>
    </row>
    <row r="16239" spans="2:2" x14ac:dyDescent="0.15">
      <c r="B16239" s="24"/>
    </row>
    <row r="16240" spans="2:2" x14ac:dyDescent="0.15">
      <c r="B16240" s="24"/>
    </row>
    <row r="16241" spans="2:2" x14ac:dyDescent="0.15">
      <c r="B16241" s="24"/>
    </row>
    <row r="16242" spans="2:2" x14ac:dyDescent="0.15">
      <c r="B16242" s="24"/>
    </row>
    <row r="16243" spans="2:2" x14ac:dyDescent="0.15">
      <c r="B16243" s="24"/>
    </row>
    <row r="16244" spans="2:2" x14ac:dyDescent="0.15">
      <c r="B16244" s="24"/>
    </row>
    <row r="16245" spans="2:2" x14ac:dyDescent="0.15">
      <c r="B16245" s="24"/>
    </row>
    <row r="16246" spans="2:2" x14ac:dyDescent="0.15">
      <c r="B16246" s="24"/>
    </row>
    <row r="16247" spans="2:2" x14ac:dyDescent="0.15">
      <c r="B16247" s="24"/>
    </row>
    <row r="16248" spans="2:2" x14ac:dyDescent="0.15">
      <c r="B16248" s="24"/>
    </row>
    <row r="16249" spans="2:2" x14ac:dyDescent="0.15">
      <c r="B16249" s="24"/>
    </row>
    <row r="16250" spans="2:2" x14ac:dyDescent="0.15">
      <c r="B16250" s="24"/>
    </row>
    <row r="16251" spans="2:2" x14ac:dyDescent="0.15">
      <c r="B16251" s="24"/>
    </row>
    <row r="16252" spans="2:2" x14ac:dyDescent="0.15">
      <c r="B16252" s="24"/>
    </row>
    <row r="16253" spans="2:2" x14ac:dyDescent="0.15">
      <c r="B16253" s="24"/>
    </row>
    <row r="16254" spans="2:2" x14ac:dyDescent="0.15">
      <c r="B16254" s="24"/>
    </row>
    <row r="16255" spans="2:2" x14ac:dyDescent="0.15">
      <c r="B16255" s="24"/>
    </row>
    <row r="16256" spans="2:2" x14ac:dyDescent="0.15">
      <c r="B16256" s="24"/>
    </row>
    <row r="16257" spans="2:2" x14ac:dyDescent="0.15">
      <c r="B16257" s="24"/>
    </row>
    <row r="16258" spans="2:2" x14ac:dyDescent="0.15">
      <c r="B16258" s="24"/>
    </row>
    <row r="16259" spans="2:2" x14ac:dyDescent="0.15">
      <c r="B16259" s="24"/>
    </row>
    <row r="16260" spans="2:2" x14ac:dyDescent="0.15">
      <c r="B16260" s="24"/>
    </row>
    <row r="16261" spans="2:2" x14ac:dyDescent="0.15">
      <c r="B16261" s="24"/>
    </row>
    <row r="16262" spans="2:2" x14ac:dyDescent="0.15">
      <c r="B16262" s="24"/>
    </row>
    <row r="16263" spans="2:2" x14ac:dyDescent="0.15">
      <c r="B16263" s="24"/>
    </row>
    <row r="16264" spans="2:2" x14ac:dyDescent="0.15">
      <c r="B16264" s="24"/>
    </row>
    <row r="16265" spans="2:2" x14ac:dyDescent="0.15">
      <c r="B16265" s="24"/>
    </row>
    <row r="16266" spans="2:2" x14ac:dyDescent="0.15">
      <c r="B16266" s="24"/>
    </row>
    <row r="16267" spans="2:2" x14ac:dyDescent="0.15">
      <c r="B16267" s="24"/>
    </row>
    <row r="16268" spans="2:2" x14ac:dyDescent="0.15">
      <c r="B16268" s="24"/>
    </row>
    <row r="16269" spans="2:2" x14ac:dyDescent="0.15">
      <c r="B16269" s="24"/>
    </row>
    <row r="16270" spans="2:2" x14ac:dyDescent="0.15">
      <c r="B16270" s="24"/>
    </row>
    <row r="16271" spans="2:2" x14ac:dyDescent="0.15">
      <c r="B16271" s="24"/>
    </row>
    <row r="16272" spans="2:2" x14ac:dyDescent="0.15">
      <c r="B16272" s="24"/>
    </row>
    <row r="16273" spans="2:2" x14ac:dyDescent="0.15">
      <c r="B16273" s="24"/>
    </row>
    <row r="16274" spans="2:2" x14ac:dyDescent="0.15">
      <c r="B16274" s="24"/>
    </row>
    <row r="16275" spans="2:2" x14ac:dyDescent="0.15">
      <c r="B16275" s="24"/>
    </row>
    <row r="16276" spans="2:2" x14ac:dyDescent="0.15">
      <c r="B16276" s="24"/>
    </row>
    <row r="16277" spans="2:2" x14ac:dyDescent="0.15">
      <c r="B16277" s="24"/>
    </row>
    <row r="16278" spans="2:2" x14ac:dyDescent="0.15">
      <c r="B16278" s="24"/>
    </row>
    <row r="16279" spans="2:2" x14ac:dyDescent="0.15">
      <c r="B16279" s="24"/>
    </row>
    <row r="16280" spans="2:2" x14ac:dyDescent="0.15">
      <c r="B16280" s="24"/>
    </row>
    <row r="16281" spans="2:2" x14ac:dyDescent="0.15">
      <c r="B16281" s="24"/>
    </row>
    <row r="16282" spans="2:2" x14ac:dyDescent="0.15">
      <c r="B16282" s="24"/>
    </row>
    <row r="16283" spans="2:2" x14ac:dyDescent="0.15">
      <c r="B16283" s="24"/>
    </row>
    <row r="16284" spans="2:2" x14ac:dyDescent="0.15">
      <c r="B16284" s="24"/>
    </row>
    <row r="16285" spans="2:2" x14ac:dyDescent="0.15">
      <c r="B16285" s="24"/>
    </row>
    <row r="16286" spans="2:2" x14ac:dyDescent="0.15">
      <c r="B16286" s="24"/>
    </row>
    <row r="16287" spans="2:2" x14ac:dyDescent="0.15">
      <c r="B16287" s="24"/>
    </row>
    <row r="16288" spans="2:2" x14ac:dyDescent="0.15">
      <c r="B16288" s="24"/>
    </row>
    <row r="16289" spans="2:2" x14ac:dyDescent="0.15">
      <c r="B16289" s="24"/>
    </row>
    <row r="16290" spans="2:2" x14ac:dyDescent="0.15">
      <c r="B16290" s="24"/>
    </row>
    <row r="16291" spans="2:2" x14ac:dyDescent="0.15">
      <c r="B16291" s="24"/>
    </row>
    <row r="16292" spans="2:2" x14ac:dyDescent="0.15">
      <c r="B16292" s="24"/>
    </row>
    <row r="16293" spans="2:2" x14ac:dyDescent="0.15">
      <c r="B16293" s="24"/>
    </row>
    <row r="16294" spans="2:2" x14ac:dyDescent="0.15">
      <c r="B16294" s="24"/>
    </row>
    <row r="16295" spans="2:2" x14ac:dyDescent="0.15">
      <c r="B16295" s="24"/>
    </row>
    <row r="16296" spans="2:2" x14ac:dyDescent="0.15">
      <c r="B16296" s="24"/>
    </row>
    <row r="16297" spans="2:2" x14ac:dyDescent="0.15">
      <c r="B16297" s="24"/>
    </row>
    <row r="16298" spans="2:2" x14ac:dyDescent="0.15">
      <c r="B16298" s="24"/>
    </row>
    <row r="16299" spans="2:2" x14ac:dyDescent="0.15">
      <c r="B16299" s="24"/>
    </row>
    <row r="16300" spans="2:2" x14ac:dyDescent="0.15">
      <c r="B16300" s="24"/>
    </row>
    <row r="16301" spans="2:2" x14ac:dyDescent="0.15">
      <c r="B16301" s="24"/>
    </row>
    <row r="16302" spans="2:2" x14ac:dyDescent="0.15">
      <c r="B16302" s="24"/>
    </row>
    <row r="16303" spans="2:2" x14ac:dyDescent="0.15">
      <c r="B16303" s="24"/>
    </row>
    <row r="16304" spans="2:2" x14ac:dyDescent="0.15">
      <c r="B16304" s="24"/>
    </row>
    <row r="16305" spans="2:2" x14ac:dyDescent="0.15">
      <c r="B16305" s="24"/>
    </row>
    <row r="16306" spans="2:2" x14ac:dyDescent="0.15">
      <c r="B16306" s="24"/>
    </row>
    <row r="16307" spans="2:2" x14ac:dyDescent="0.15">
      <c r="B16307" s="24"/>
    </row>
    <row r="16308" spans="2:2" x14ac:dyDescent="0.15">
      <c r="B16308" s="24"/>
    </row>
    <row r="16309" spans="2:2" x14ac:dyDescent="0.15">
      <c r="B16309" s="24"/>
    </row>
    <row r="16310" spans="2:2" x14ac:dyDescent="0.15">
      <c r="B16310" s="24"/>
    </row>
    <row r="16311" spans="2:2" x14ac:dyDescent="0.15">
      <c r="B16311" s="24"/>
    </row>
    <row r="16312" spans="2:2" x14ac:dyDescent="0.15">
      <c r="B16312" s="24"/>
    </row>
    <row r="16313" spans="2:2" x14ac:dyDescent="0.15">
      <c r="B16313" s="24"/>
    </row>
    <row r="16314" spans="2:2" x14ac:dyDescent="0.15">
      <c r="B16314" s="24"/>
    </row>
    <row r="16315" spans="2:2" x14ac:dyDescent="0.15">
      <c r="B16315" s="24"/>
    </row>
    <row r="16316" spans="2:2" x14ac:dyDescent="0.15">
      <c r="B16316" s="24"/>
    </row>
    <row r="16317" spans="2:2" x14ac:dyDescent="0.15">
      <c r="B16317" s="24"/>
    </row>
    <row r="16318" spans="2:2" x14ac:dyDescent="0.15">
      <c r="B16318" s="24"/>
    </row>
    <row r="16319" spans="2:2" x14ac:dyDescent="0.15">
      <c r="B16319" s="24"/>
    </row>
    <row r="16320" spans="2:2" x14ac:dyDescent="0.15">
      <c r="B16320" s="24"/>
    </row>
    <row r="16321" spans="2:2" x14ac:dyDescent="0.15">
      <c r="B16321" s="24"/>
    </row>
    <row r="16322" spans="2:2" x14ac:dyDescent="0.15">
      <c r="B16322" s="24"/>
    </row>
    <row r="16323" spans="2:2" x14ac:dyDescent="0.15">
      <c r="B16323" s="24"/>
    </row>
    <row r="16324" spans="2:2" x14ac:dyDescent="0.15">
      <c r="B16324" s="24"/>
    </row>
    <row r="16325" spans="2:2" x14ac:dyDescent="0.15">
      <c r="B16325" s="24"/>
    </row>
    <row r="16326" spans="2:2" x14ac:dyDescent="0.15">
      <c r="B16326" s="24"/>
    </row>
    <row r="16327" spans="2:2" x14ac:dyDescent="0.15">
      <c r="B16327" s="24"/>
    </row>
    <row r="16328" spans="2:2" x14ac:dyDescent="0.15">
      <c r="B16328" s="24"/>
    </row>
    <row r="16329" spans="2:2" x14ac:dyDescent="0.15">
      <c r="B16329" s="24"/>
    </row>
    <row r="16330" spans="2:2" x14ac:dyDescent="0.15">
      <c r="B16330" s="24"/>
    </row>
    <row r="16331" spans="2:2" x14ac:dyDescent="0.15">
      <c r="B16331" s="24"/>
    </row>
    <row r="16332" spans="2:2" x14ac:dyDescent="0.15">
      <c r="B16332" s="24"/>
    </row>
    <row r="16333" spans="2:2" x14ac:dyDescent="0.15">
      <c r="B16333" s="24"/>
    </row>
    <row r="16334" spans="2:2" x14ac:dyDescent="0.15">
      <c r="B16334" s="24"/>
    </row>
    <row r="16335" spans="2:2" x14ac:dyDescent="0.15">
      <c r="B16335" s="24"/>
    </row>
    <row r="16336" spans="2:2" x14ac:dyDescent="0.15">
      <c r="B16336" s="24"/>
    </row>
    <row r="16337" spans="2:2" x14ac:dyDescent="0.15">
      <c r="B16337" s="24"/>
    </row>
    <row r="16338" spans="2:2" x14ac:dyDescent="0.15">
      <c r="B16338" s="24"/>
    </row>
    <row r="16339" spans="2:2" x14ac:dyDescent="0.15">
      <c r="B16339" s="24"/>
    </row>
    <row r="16340" spans="2:2" x14ac:dyDescent="0.15">
      <c r="B16340" s="24"/>
    </row>
    <row r="16341" spans="2:2" x14ac:dyDescent="0.15">
      <c r="B16341" s="24"/>
    </row>
    <row r="16342" spans="2:2" x14ac:dyDescent="0.15">
      <c r="B16342" s="24"/>
    </row>
    <row r="16343" spans="2:2" x14ac:dyDescent="0.15">
      <c r="B16343" s="24"/>
    </row>
    <row r="16344" spans="2:2" x14ac:dyDescent="0.15">
      <c r="B16344" s="24"/>
    </row>
    <row r="16345" spans="2:2" x14ac:dyDescent="0.15">
      <c r="B16345" s="24"/>
    </row>
    <row r="16346" spans="2:2" x14ac:dyDescent="0.15">
      <c r="B16346" s="24"/>
    </row>
    <row r="16347" spans="2:2" x14ac:dyDescent="0.15">
      <c r="B16347" s="24"/>
    </row>
    <row r="16348" spans="2:2" x14ac:dyDescent="0.15">
      <c r="B16348" s="24"/>
    </row>
    <row r="16349" spans="2:2" x14ac:dyDescent="0.15">
      <c r="B16349" s="24"/>
    </row>
    <row r="16350" spans="2:2" x14ac:dyDescent="0.15">
      <c r="B16350" s="24"/>
    </row>
    <row r="16351" spans="2:2" x14ac:dyDescent="0.15">
      <c r="B16351" s="24"/>
    </row>
    <row r="16352" spans="2:2" x14ac:dyDescent="0.15">
      <c r="B16352" s="24"/>
    </row>
    <row r="16353" spans="2:2" x14ac:dyDescent="0.15">
      <c r="B16353" s="24"/>
    </row>
    <row r="16354" spans="2:2" x14ac:dyDescent="0.15">
      <c r="B16354" s="24"/>
    </row>
    <row r="16355" spans="2:2" x14ac:dyDescent="0.15">
      <c r="B16355" s="24"/>
    </row>
    <row r="16356" spans="2:2" x14ac:dyDescent="0.15">
      <c r="B16356" s="24"/>
    </row>
    <row r="16357" spans="2:2" x14ac:dyDescent="0.15">
      <c r="B16357" s="24"/>
    </row>
    <row r="16358" spans="2:2" x14ac:dyDescent="0.15">
      <c r="B16358" s="24"/>
    </row>
    <row r="16359" spans="2:2" x14ac:dyDescent="0.15">
      <c r="B16359" s="24"/>
    </row>
    <row r="16360" spans="2:2" x14ac:dyDescent="0.15">
      <c r="B16360" s="24"/>
    </row>
    <row r="16361" spans="2:2" x14ac:dyDescent="0.15">
      <c r="B16361" s="24"/>
    </row>
    <row r="16362" spans="2:2" x14ac:dyDescent="0.15">
      <c r="B16362" s="24"/>
    </row>
    <row r="16363" spans="2:2" x14ac:dyDescent="0.15">
      <c r="B16363" s="24"/>
    </row>
    <row r="16364" spans="2:2" x14ac:dyDescent="0.15">
      <c r="B16364" s="24"/>
    </row>
    <row r="16365" spans="2:2" x14ac:dyDescent="0.15">
      <c r="B16365" s="24"/>
    </row>
    <row r="16366" spans="2:2" x14ac:dyDescent="0.15">
      <c r="B16366" s="24"/>
    </row>
    <row r="16367" spans="2:2" x14ac:dyDescent="0.15">
      <c r="B16367" s="24"/>
    </row>
    <row r="16368" spans="2:2" x14ac:dyDescent="0.15">
      <c r="B16368" s="24"/>
    </row>
    <row r="16369" spans="2:2" x14ac:dyDescent="0.15">
      <c r="B16369" s="24"/>
    </row>
    <row r="16370" spans="2:2" x14ac:dyDescent="0.15">
      <c r="B16370" s="24"/>
    </row>
    <row r="16371" spans="2:2" x14ac:dyDescent="0.15">
      <c r="B16371" s="24"/>
    </row>
    <row r="16372" spans="2:2" x14ac:dyDescent="0.15">
      <c r="B16372" s="24"/>
    </row>
    <row r="16373" spans="2:2" x14ac:dyDescent="0.15">
      <c r="B16373" s="24"/>
    </row>
    <row r="16374" spans="2:2" x14ac:dyDescent="0.15">
      <c r="B16374" s="24"/>
    </row>
    <row r="16375" spans="2:2" x14ac:dyDescent="0.15">
      <c r="B16375" s="24"/>
    </row>
    <row r="16376" spans="2:2" x14ac:dyDescent="0.15">
      <c r="B16376" s="24"/>
    </row>
    <row r="16377" spans="2:2" x14ac:dyDescent="0.15">
      <c r="B16377" s="24"/>
    </row>
    <row r="16378" spans="2:2" x14ac:dyDescent="0.15">
      <c r="B16378" s="24"/>
    </row>
    <row r="16379" spans="2:2" x14ac:dyDescent="0.15">
      <c r="B16379" s="24"/>
    </row>
    <row r="16380" spans="2:2" x14ac:dyDescent="0.15">
      <c r="B16380" s="24"/>
    </row>
    <row r="16381" spans="2:2" x14ac:dyDescent="0.15">
      <c r="B16381" s="24"/>
    </row>
    <row r="16382" spans="2:2" x14ac:dyDescent="0.15">
      <c r="B16382" s="24"/>
    </row>
    <row r="16383" spans="2:2" x14ac:dyDescent="0.15">
      <c r="B16383" s="24"/>
    </row>
    <row r="16384" spans="2:2" x14ac:dyDescent="0.15">
      <c r="B16384" s="24"/>
    </row>
    <row r="16385" spans="2:2" x14ac:dyDescent="0.15">
      <c r="B16385" s="24"/>
    </row>
    <row r="16386" spans="2:2" x14ac:dyDescent="0.15">
      <c r="B16386" s="24"/>
    </row>
    <row r="16387" spans="2:2" x14ac:dyDescent="0.15">
      <c r="B16387" s="24"/>
    </row>
    <row r="16388" spans="2:2" x14ac:dyDescent="0.15">
      <c r="B16388" s="24"/>
    </row>
    <row r="16389" spans="2:2" x14ac:dyDescent="0.15">
      <c r="B16389" s="24"/>
    </row>
    <row r="16390" spans="2:2" x14ac:dyDescent="0.15">
      <c r="B16390" s="24"/>
    </row>
    <row r="16391" spans="2:2" x14ac:dyDescent="0.15">
      <c r="B16391" s="24"/>
    </row>
    <row r="16392" spans="2:2" x14ac:dyDescent="0.15">
      <c r="B16392" s="24"/>
    </row>
    <row r="16393" spans="2:2" x14ac:dyDescent="0.15">
      <c r="B16393" s="24"/>
    </row>
  </sheetData>
  <mergeCells count="1">
    <mergeCell ref="D9:F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753"/>
  <sheetViews>
    <sheetView zoomScaleNormal="100" workbookViewId="0">
      <pane xSplit="2" ySplit="1" topLeftCell="C2" activePane="bottomRight" state="frozen"/>
      <selection pane="topRight" activeCell="C1" sqref="C1"/>
      <selection pane="bottomLeft" activeCell="A3" sqref="A3"/>
      <selection pane="bottomRight"/>
    </sheetView>
  </sheetViews>
  <sheetFormatPr baseColWidth="10" defaultColWidth="14.5" defaultRowHeight="15.75" customHeight="1" x14ac:dyDescent="0.15"/>
  <cols>
    <col min="1" max="1" width="14.5" style="6"/>
    <col min="2" max="2" width="6.33203125" style="4" customWidth="1"/>
    <col min="3" max="3" width="14.5" style="4"/>
    <col min="4" max="4" width="21.6640625" style="4" customWidth="1"/>
    <col min="5" max="5" width="8.1640625" style="4" customWidth="1"/>
    <col min="6" max="6" width="14.5" style="12"/>
    <col min="7" max="7" width="9.33203125" style="4" customWidth="1"/>
    <col min="8" max="8" width="13.6640625" style="4" customWidth="1"/>
    <col min="9" max="9" width="14.5" style="4" customWidth="1"/>
    <col min="10" max="10" width="12.83203125" style="4" customWidth="1"/>
    <col min="11" max="11" width="11.33203125" style="4" customWidth="1"/>
    <col min="12" max="13" width="14.5" style="4"/>
    <col min="14" max="14" width="9.83203125" style="4" customWidth="1"/>
    <col min="15" max="15" width="14.5" style="4"/>
    <col min="16" max="16" width="16.1640625" style="4" customWidth="1"/>
    <col min="17" max="23" width="14.5" style="4"/>
    <col min="24" max="25" width="4.5" style="4" customWidth="1"/>
    <col min="26" max="26" width="7" style="4" bestFit="1" customWidth="1"/>
    <col min="27" max="27" width="6.6640625" style="4" bestFit="1" customWidth="1"/>
    <col min="28" max="28" width="11.1640625" style="4" customWidth="1"/>
    <col min="29" max="29" width="5.6640625" style="4" customWidth="1"/>
    <col min="30" max="30" width="9.33203125" style="4" customWidth="1"/>
    <col min="31" max="31" width="10" style="4" customWidth="1"/>
    <col min="32" max="32" width="3.83203125" style="4" customWidth="1"/>
    <col min="33" max="33" width="7.83203125" style="4" customWidth="1"/>
    <col min="34" max="34" width="5" style="4" customWidth="1"/>
    <col min="35" max="35" width="9.1640625" style="4" customWidth="1"/>
    <col min="36" max="36" width="8" style="4" customWidth="1"/>
    <col min="37" max="37" width="11.1640625" style="4" customWidth="1"/>
    <col min="38" max="38" width="3.33203125" style="4" customWidth="1"/>
    <col min="39" max="39" width="3.1640625" style="4" customWidth="1"/>
    <col min="40" max="16384" width="14.5" style="4"/>
  </cols>
  <sheetData>
    <row r="1" spans="1:39" ht="58" customHeight="1" x14ac:dyDescent="0.15">
      <c r="A1" s="7" t="s">
        <v>0</v>
      </c>
      <c r="B1" s="7" t="s">
        <v>1</v>
      </c>
      <c r="C1" s="7" t="s">
        <v>2</v>
      </c>
      <c r="D1" s="7" t="s">
        <v>3</v>
      </c>
      <c r="E1" s="7" t="s">
        <v>4</v>
      </c>
      <c r="F1" s="8" t="s">
        <v>5</v>
      </c>
      <c r="G1" s="7" t="s">
        <v>7</v>
      </c>
      <c r="H1" s="7" t="s">
        <v>8</v>
      </c>
      <c r="I1" s="7" t="s">
        <v>2640</v>
      </c>
      <c r="J1" s="7" t="s">
        <v>9</v>
      </c>
      <c r="K1" s="10" t="s">
        <v>10</v>
      </c>
      <c r="L1" s="10" t="s">
        <v>11</v>
      </c>
      <c r="M1" s="10" t="s">
        <v>12</v>
      </c>
      <c r="N1" s="10" t="s">
        <v>13</v>
      </c>
      <c r="O1" s="10" t="s">
        <v>14</v>
      </c>
      <c r="P1" s="10" t="s">
        <v>15</v>
      </c>
      <c r="Q1" s="10" t="s">
        <v>16</v>
      </c>
      <c r="R1" s="10" t="s">
        <v>17</v>
      </c>
      <c r="S1" s="10" t="s">
        <v>18</v>
      </c>
      <c r="T1" s="10" t="s">
        <v>19</v>
      </c>
      <c r="U1" s="10" t="s">
        <v>20</v>
      </c>
      <c r="V1" s="10" t="s">
        <v>21</v>
      </c>
      <c r="W1" s="10" t="s">
        <v>6</v>
      </c>
      <c r="X1" s="9" t="s">
        <v>2596</v>
      </c>
      <c r="Y1" s="9" t="s">
        <v>2597</v>
      </c>
      <c r="Z1" s="7" t="s">
        <v>2599</v>
      </c>
      <c r="AA1" s="7" t="s">
        <v>2601</v>
      </c>
      <c r="AB1" s="7" t="s">
        <v>2600</v>
      </c>
      <c r="AC1" s="7" t="s">
        <v>2602</v>
      </c>
      <c r="AD1" s="7" t="s">
        <v>2603</v>
      </c>
      <c r="AE1" s="7" t="s">
        <v>2598</v>
      </c>
      <c r="AF1" s="7" t="s">
        <v>1412</v>
      </c>
      <c r="AG1" s="7" t="s">
        <v>2604</v>
      </c>
      <c r="AH1" s="7" t="s">
        <v>2605</v>
      </c>
      <c r="AI1" s="7" t="s">
        <v>2606</v>
      </c>
      <c r="AJ1" s="7" t="s">
        <v>2566</v>
      </c>
      <c r="AK1" s="7" t="s">
        <v>2607</v>
      </c>
      <c r="AL1" s="7" t="s">
        <v>2608</v>
      </c>
      <c r="AM1" s="7" t="s">
        <v>2609</v>
      </c>
    </row>
    <row r="2" spans="1:39" ht="17.25" customHeight="1" x14ac:dyDescent="0.15">
      <c r="A2" s="6" t="s">
        <v>82</v>
      </c>
      <c r="B2" s="11">
        <v>1996</v>
      </c>
      <c r="C2" s="4" t="s">
        <v>83</v>
      </c>
      <c r="D2" s="6" t="s">
        <v>84</v>
      </c>
      <c r="E2" s="4" t="s">
        <v>85</v>
      </c>
      <c r="F2" s="12" t="s">
        <v>86</v>
      </c>
      <c r="G2" s="11" t="s">
        <v>71</v>
      </c>
      <c r="H2" s="11">
        <v>0</v>
      </c>
      <c r="I2" s="4">
        <v>1</v>
      </c>
      <c r="J2" s="4" t="s">
        <v>2625</v>
      </c>
      <c r="L2" s="4" t="s">
        <v>43</v>
      </c>
      <c r="M2" s="4" t="s">
        <v>1143</v>
      </c>
      <c r="N2" s="4">
        <v>2</v>
      </c>
      <c r="O2" s="4" t="s">
        <v>89</v>
      </c>
      <c r="P2" s="4" t="s">
        <v>90</v>
      </c>
      <c r="Q2" s="4" t="s">
        <v>91</v>
      </c>
      <c r="R2" s="4" t="s">
        <v>92</v>
      </c>
      <c r="S2" s="4" t="s">
        <v>93</v>
      </c>
      <c r="T2" s="4" t="s">
        <v>94</v>
      </c>
      <c r="U2" s="4" t="s">
        <v>95</v>
      </c>
      <c r="V2" s="4" t="s">
        <v>27</v>
      </c>
      <c r="W2" s="4" t="s">
        <v>96</v>
      </c>
      <c r="X2" s="4">
        <f ca="1">SUM(Z2:AC2)</f>
        <v>0</v>
      </c>
      <c r="Y2" s="4">
        <f t="shared" ref="Y2:Y188" ca="1" si="0">SUM(AE2)</f>
        <v>1</v>
      </c>
      <c r="Z2" s="4">
        <f ca="1">IFERROR(__xludf.DUMMYFUNCTION("IF(REGEXMATCH(AO3, ""itrate|NO3""), 1, 0)"),0)</f>
        <v>0</v>
      </c>
      <c r="AA2" s="4">
        <f ca="1">IFERROR(__xludf.DUMMYFUNCTION("IF(REGEXMATCH(AO3, ""itrite|NO2""), 1, 0)"),0)</f>
        <v>0</v>
      </c>
      <c r="AB2" s="4">
        <f ca="1">IFERROR(__xludf.DUMMYFUNCTION("IF(REGEXMATCH(AO3, ""mmonium|NH4""), 1, 0)"),0)</f>
        <v>0</v>
      </c>
      <c r="AC2" s="4">
        <f ca="1">IFERROR(__xludf.DUMMYFUNCTION("IF(REGEXMATCH(AO3, ""DIN""), 1, 0)"),0)</f>
        <v>0</v>
      </c>
      <c r="AD2" s="4">
        <f ca="1">IFERROR(__xludf.DUMMYFUNCTION("IF(REGEXMATCH(AO3, ""mmonia|NH3""), 1, 0)"),0)</f>
        <v>0</v>
      </c>
      <c r="AE2" s="4">
        <f ca="1">IFERROR(__xludf.DUMMYFUNCTION("IF(REGEXMATCH(AO3, ""hosphate|PO4|DIP""), 1, 0)"),1)</f>
        <v>1</v>
      </c>
      <c r="AF2" s="4">
        <f ca="1">IFERROR(__xludf.DUMMYFUNCTION("IF(REGEXMATCH(AO3, ""DIC""), 1, 0)"),0)</f>
        <v>0</v>
      </c>
      <c r="AG2" s="4">
        <f ca="1">IFERROR(__xludf.DUMMYFUNCTION("IF(REGEXMATCH(AO3, ""organic|DOC|POC|DOM""), 1, 0)"),0)</f>
        <v>0</v>
      </c>
      <c r="AH2" s="4">
        <f ca="1">IFERROR(__xludf.DUMMYFUNCTION("IF(REGEXMATCH(AO3, ""rea|NH2""), 1, 0)"),0)</f>
        <v>0</v>
      </c>
      <c r="AI2" s="4">
        <f ca="1">IFERROR(__xludf.DUMMYFUNCTION("IF(REGEXMATCH(AO3, ""ertilizer|cote""), 1, 0)"),0)</f>
        <v>0</v>
      </c>
      <c r="AJ2" s="4">
        <f ca="1">IFERROR(__xludf.DUMMYFUNCTION("IF(REGEXMATCH(AO3, ""itrogen""), 1, 0)"),0)</f>
        <v>0</v>
      </c>
      <c r="AK2" s="4">
        <f ca="1">IFERROR(__xludf.DUMMYFUNCTION("IF(REGEXMATCH(AO3, ""hosphorus""), 1, 0)"),0)</f>
        <v>0</v>
      </c>
      <c r="AL2" s="4">
        <f ca="1">IFERROR(__xludf.DUMMYFUNCTION("IF(REGEXMATCH(AO3, ""TN""), 1, 0)"),0)</f>
        <v>0</v>
      </c>
      <c r="AM2" s="4">
        <f ca="1">IFERROR(__xludf.DUMMYFUNCTION("IF(REGEXMATCH(AO3, ""TP""), 1, 0)"),0)</f>
        <v>0</v>
      </c>
    </row>
    <row r="3" spans="1:39" ht="17.25" customHeight="1" x14ac:dyDescent="0.15">
      <c r="A3" s="6" t="s">
        <v>97</v>
      </c>
      <c r="B3" s="11">
        <v>2010</v>
      </c>
      <c r="C3" s="4" t="s">
        <v>98</v>
      </c>
      <c r="D3" s="6" t="s">
        <v>99</v>
      </c>
      <c r="E3" s="4" t="s">
        <v>100</v>
      </c>
      <c r="F3" s="12" t="s">
        <v>44</v>
      </c>
      <c r="G3" s="11" t="s">
        <v>71</v>
      </c>
      <c r="H3" s="11">
        <v>0</v>
      </c>
      <c r="I3" s="4">
        <v>1</v>
      </c>
      <c r="J3" s="4" t="s">
        <v>29</v>
      </c>
      <c r="K3" s="4" t="s">
        <v>30</v>
      </c>
      <c r="L3" s="4" t="s">
        <v>43</v>
      </c>
      <c r="M3" s="4" t="s">
        <v>1143</v>
      </c>
      <c r="N3" s="4">
        <v>1</v>
      </c>
      <c r="O3" s="4" t="s">
        <v>44</v>
      </c>
      <c r="P3" s="4" t="s">
        <v>101</v>
      </c>
      <c r="Q3" s="4" t="s">
        <v>102</v>
      </c>
      <c r="R3" s="4" t="s">
        <v>103</v>
      </c>
      <c r="S3" s="4" t="s">
        <v>104</v>
      </c>
      <c r="T3" s="4" t="s">
        <v>105</v>
      </c>
      <c r="U3" s="4" t="s">
        <v>106</v>
      </c>
      <c r="V3" s="4" t="s">
        <v>27</v>
      </c>
      <c r="W3" s="4" t="s">
        <v>107</v>
      </c>
      <c r="X3" s="4">
        <f t="shared" ref="X3:X188" ca="1" si="1">SUM(Z3:AC3)</f>
        <v>1</v>
      </c>
      <c r="Y3" s="4">
        <f t="shared" ca="1" si="0"/>
        <v>0</v>
      </c>
      <c r="Z3" s="4">
        <f ca="1">IFERROR(__xludf.DUMMYFUNCTION("IF(REGEXMATCH(AO4, ""itrate|NO3""), 1, 0)"),0)</f>
        <v>0</v>
      </c>
      <c r="AA3" s="4">
        <f ca="1">IFERROR(__xludf.DUMMYFUNCTION("IF(REGEXMATCH(AO4, ""itrite|NO2""), 1, 0)"),0)</f>
        <v>0</v>
      </c>
      <c r="AB3" s="4">
        <f ca="1">IFERROR(__xludf.DUMMYFUNCTION("IF(REGEXMATCH(AO4, ""mmonium|NH4""), 1, 0)"),1)</f>
        <v>1</v>
      </c>
      <c r="AC3" s="4">
        <f ca="1">IFERROR(__xludf.DUMMYFUNCTION("IF(REGEXMATCH(AO4, ""DIN""), 1, 0)"),0)</f>
        <v>0</v>
      </c>
      <c r="AD3" s="4">
        <f ca="1">IFERROR(__xludf.DUMMYFUNCTION("IF(REGEXMATCH(AO4, ""mmonia|NH3""), 1, 0)"),0)</f>
        <v>0</v>
      </c>
      <c r="AE3" s="4">
        <f ca="1">IFERROR(__xludf.DUMMYFUNCTION("IF(REGEXMATCH(AO4, ""hosphate|PO4|DIP""), 1, 0)"),0)</f>
        <v>0</v>
      </c>
      <c r="AF3" s="4">
        <f ca="1">IFERROR(__xludf.DUMMYFUNCTION("IF(REGEXMATCH(AO4, ""DIC""), 1, 0)"),0)</f>
        <v>0</v>
      </c>
      <c r="AG3" s="4">
        <f ca="1">IFERROR(__xludf.DUMMYFUNCTION("IF(REGEXMATCH(AO4, ""organic|DOC|POC|DOM""), 1, 0)"),0)</f>
        <v>0</v>
      </c>
      <c r="AH3" s="4">
        <f ca="1">IFERROR(__xludf.DUMMYFUNCTION("IF(REGEXMATCH(AO4, ""rea|NH2""), 1, 0)"),0)</f>
        <v>0</v>
      </c>
      <c r="AI3" s="4">
        <f ca="1">IFERROR(__xludf.DUMMYFUNCTION("IF(REGEXMATCH(AO4, ""ertilizer|cote""), 1, 0)"),0)</f>
        <v>0</v>
      </c>
      <c r="AJ3" s="4">
        <f ca="1">IFERROR(__xludf.DUMMYFUNCTION("IF(REGEXMATCH(AO4, ""itrogen""), 1, 0)"),0)</f>
        <v>0</v>
      </c>
      <c r="AK3" s="4">
        <f ca="1">IFERROR(__xludf.DUMMYFUNCTION("IF(REGEXMATCH(AO4, ""hosphorus""), 1, 0)"),0)</f>
        <v>0</v>
      </c>
      <c r="AL3" s="4">
        <f ca="1">IFERROR(__xludf.DUMMYFUNCTION("IF(REGEXMATCH(AO4, ""TN""), 1, 0)"),0)</f>
        <v>0</v>
      </c>
      <c r="AM3" s="4">
        <f ca="1">IFERROR(__xludf.DUMMYFUNCTION("IF(REGEXMATCH(AO4, ""TP""), 1, 0)"),0)</f>
        <v>0</v>
      </c>
    </row>
    <row r="4" spans="1:39" ht="17.25" customHeight="1" x14ac:dyDescent="0.15">
      <c r="A4" s="13" t="s">
        <v>2624</v>
      </c>
      <c r="B4" s="11">
        <v>1989</v>
      </c>
      <c r="C4" s="4" t="s">
        <v>113</v>
      </c>
      <c r="D4" s="6" t="s">
        <v>114</v>
      </c>
      <c r="F4" s="12" t="s">
        <v>115</v>
      </c>
      <c r="G4" s="11" t="s">
        <v>71</v>
      </c>
      <c r="H4" s="11">
        <v>0</v>
      </c>
      <c r="I4" s="4">
        <v>1</v>
      </c>
      <c r="J4" s="4" t="s">
        <v>116</v>
      </c>
      <c r="K4" s="4" t="s">
        <v>30</v>
      </c>
      <c r="L4" s="4" t="s">
        <v>43</v>
      </c>
      <c r="M4" s="4" t="s">
        <v>1143</v>
      </c>
      <c r="N4" s="4">
        <v>2</v>
      </c>
      <c r="O4" s="3"/>
      <c r="P4" s="4" t="s">
        <v>117</v>
      </c>
      <c r="Q4" s="4" t="s">
        <v>118</v>
      </c>
      <c r="R4" s="4" t="s">
        <v>119</v>
      </c>
      <c r="S4" s="3"/>
      <c r="T4" s="4" t="s">
        <v>120</v>
      </c>
      <c r="U4" s="4" t="s">
        <v>121</v>
      </c>
      <c r="V4" s="4" t="s">
        <v>122</v>
      </c>
      <c r="W4" s="4" t="s">
        <v>2626</v>
      </c>
      <c r="X4" s="4">
        <f t="shared" ca="1" si="1"/>
        <v>0</v>
      </c>
      <c r="Y4" s="4">
        <f t="shared" ca="1" si="0"/>
        <v>0</v>
      </c>
      <c r="Z4" s="4">
        <f ca="1">IFERROR(__xludf.DUMMYFUNCTION("IF(REGEXMATCH(AO5, ""itrate|NO3""), 1, 0)"),0)</f>
        <v>0</v>
      </c>
      <c r="AA4" s="4">
        <f ca="1">IFERROR(__xludf.DUMMYFUNCTION("IF(REGEXMATCH(AO5, ""itrite|NO2""), 1, 0)"),0)</f>
        <v>0</v>
      </c>
      <c r="AB4" s="4">
        <f ca="1">IFERROR(__xludf.DUMMYFUNCTION("IF(REGEXMATCH(AO5, ""mmonium|NH4""), 1, 0)"),0)</f>
        <v>0</v>
      </c>
      <c r="AC4" s="4">
        <f ca="1">IFERROR(__xludf.DUMMYFUNCTION("IF(REGEXMATCH(AO5, ""DIN""), 1, 0)"),0)</f>
        <v>0</v>
      </c>
      <c r="AD4" s="4">
        <f ca="1">IFERROR(__xludf.DUMMYFUNCTION("IF(REGEXMATCH(AO5, ""mmonia|NH3""), 1, 0)"),0)</f>
        <v>0</v>
      </c>
      <c r="AE4" s="4">
        <f ca="1">IFERROR(__xludf.DUMMYFUNCTION("IF(REGEXMATCH(AO5, ""hosphate|PO4|DIP""), 1, 0)"),0)</f>
        <v>0</v>
      </c>
      <c r="AF4" s="4">
        <f ca="1">IFERROR(__xludf.DUMMYFUNCTION("IF(REGEXMATCH(AO5, ""DIC""), 1, 0)"),0)</f>
        <v>0</v>
      </c>
      <c r="AG4" s="4">
        <f ca="1">IFERROR(__xludf.DUMMYFUNCTION("IF(REGEXMATCH(AO5, ""organic|DOC|POC|DOM""), 1, 0)"),0)</f>
        <v>0</v>
      </c>
      <c r="AH4" s="4">
        <f ca="1">IFERROR(__xludf.DUMMYFUNCTION("IF(REGEXMATCH(AO5, ""rea|NH2""), 1, 0)"),0)</f>
        <v>0</v>
      </c>
      <c r="AI4" s="4">
        <f ca="1">IFERROR(__xludf.DUMMYFUNCTION("IF(REGEXMATCH(AO5, ""ertilizer|cote""), 1, 0)"),0)</f>
        <v>0</v>
      </c>
      <c r="AJ4" s="4">
        <f ca="1">IFERROR(__xludf.DUMMYFUNCTION("IF(REGEXMATCH(AO5, ""itrogen""), 1, 0)"),0)</f>
        <v>0</v>
      </c>
      <c r="AK4" s="4">
        <f ca="1">IFERROR(__xludf.DUMMYFUNCTION("IF(REGEXMATCH(AO5, ""hosphorus""), 1, 0)"),0)</f>
        <v>0</v>
      </c>
      <c r="AL4" s="4">
        <f ca="1">IFERROR(__xludf.DUMMYFUNCTION("IF(REGEXMATCH(AO5, ""TN""), 1, 0)"),0)</f>
        <v>0</v>
      </c>
      <c r="AM4" s="4">
        <f ca="1">IFERROR(__xludf.DUMMYFUNCTION("IF(REGEXMATCH(AO5, ""TP""), 1, 0)"),0)</f>
        <v>0</v>
      </c>
    </row>
    <row r="5" spans="1:39" ht="17.25" customHeight="1" x14ac:dyDescent="0.15">
      <c r="A5" s="6" t="s">
        <v>141</v>
      </c>
      <c r="B5" s="11">
        <v>2018</v>
      </c>
      <c r="C5" s="4" t="s">
        <v>142</v>
      </c>
      <c r="D5" s="6" t="s">
        <v>143</v>
      </c>
      <c r="E5" s="4" t="s">
        <v>144</v>
      </c>
      <c r="F5" s="12">
        <v>2018</v>
      </c>
      <c r="G5" s="11" t="s">
        <v>71</v>
      </c>
      <c r="H5" s="11">
        <v>0</v>
      </c>
      <c r="I5" s="4">
        <v>1</v>
      </c>
      <c r="J5" s="4" t="s">
        <v>29</v>
      </c>
      <c r="K5" s="4" t="s">
        <v>30</v>
      </c>
      <c r="L5" s="4" t="s">
        <v>43</v>
      </c>
      <c r="M5" s="4" t="s">
        <v>1143</v>
      </c>
      <c r="N5" s="4">
        <v>2</v>
      </c>
      <c r="O5" s="4" t="s">
        <v>145</v>
      </c>
      <c r="P5" s="4" t="s">
        <v>146</v>
      </c>
      <c r="R5" s="4" t="s">
        <v>147</v>
      </c>
      <c r="S5" s="4" t="s">
        <v>148</v>
      </c>
      <c r="T5" s="4" t="s">
        <v>27</v>
      </c>
      <c r="U5" s="4" t="s">
        <v>27</v>
      </c>
      <c r="V5" s="4" t="s">
        <v>27</v>
      </c>
      <c r="X5" s="4">
        <f t="shared" ca="1" si="1"/>
        <v>1</v>
      </c>
      <c r="Y5" s="4">
        <f t="shared" ca="1" si="0"/>
        <v>1</v>
      </c>
      <c r="Z5" s="4">
        <f ca="1">IFERROR(__xludf.DUMMYFUNCTION("IF(REGEXMATCH(AO6, ""itrate|NO3""), 1, 0)"),1)</f>
        <v>1</v>
      </c>
      <c r="AA5" s="4">
        <f ca="1">IFERROR(__xludf.DUMMYFUNCTION("IF(REGEXMATCH(AO6, ""itrite|NO2""), 1, 0)"),0)</f>
        <v>0</v>
      </c>
      <c r="AB5" s="4">
        <f ca="1">IFERROR(__xludf.DUMMYFUNCTION("IF(REGEXMATCH(AO6, ""mmonium|NH4""), 1, 0)"),0)</f>
        <v>0</v>
      </c>
      <c r="AC5" s="4">
        <f ca="1">IFERROR(__xludf.DUMMYFUNCTION("IF(REGEXMATCH(AO6, ""DIN""), 1, 0)"),0)</f>
        <v>0</v>
      </c>
      <c r="AD5" s="4">
        <f ca="1">IFERROR(__xludf.DUMMYFUNCTION("IF(REGEXMATCH(AO6, ""mmonia|NH3""), 1, 0)"),0)</f>
        <v>0</v>
      </c>
      <c r="AE5" s="4">
        <f ca="1">IFERROR(__xludf.DUMMYFUNCTION("IF(REGEXMATCH(AO6, ""hosphate|PO4|DIP""), 1, 0)"),1)</f>
        <v>1</v>
      </c>
      <c r="AF5" s="4">
        <f ca="1">IFERROR(__xludf.DUMMYFUNCTION("IF(REGEXMATCH(AO6, ""DIC""), 1, 0)"),0)</f>
        <v>0</v>
      </c>
      <c r="AG5" s="4">
        <f ca="1">IFERROR(__xludf.DUMMYFUNCTION("IF(REGEXMATCH(AO6, ""organic|DOC|POC|DOM""), 1, 0)"),0)</f>
        <v>0</v>
      </c>
      <c r="AH5" s="4">
        <f ca="1">IFERROR(__xludf.DUMMYFUNCTION("IF(REGEXMATCH(AO6, ""rea|NH2""), 1, 0)"),0)</f>
        <v>0</v>
      </c>
      <c r="AI5" s="4">
        <f ca="1">IFERROR(__xludf.DUMMYFUNCTION("IF(REGEXMATCH(AO6, ""ertilizer|cote""), 1, 0)"),0)</f>
        <v>0</v>
      </c>
      <c r="AJ5" s="4">
        <f ca="1">IFERROR(__xludf.DUMMYFUNCTION("IF(REGEXMATCH(AO6, ""itrogen""), 1, 0)"),0)</f>
        <v>0</v>
      </c>
      <c r="AK5" s="4">
        <f ca="1">IFERROR(__xludf.DUMMYFUNCTION("IF(REGEXMATCH(AO6, ""hosphorus""), 1, 0)"),0)</f>
        <v>0</v>
      </c>
      <c r="AL5" s="4">
        <f ca="1">IFERROR(__xludf.DUMMYFUNCTION("IF(REGEXMATCH(AO6, ""TN""), 1, 0)"),0)</f>
        <v>0</v>
      </c>
      <c r="AM5" s="4">
        <f ca="1">IFERROR(__xludf.DUMMYFUNCTION("IF(REGEXMATCH(AO6, ""TP""), 1, 0)"),0)</f>
        <v>0</v>
      </c>
    </row>
    <row r="6" spans="1:39" ht="17.25" customHeight="1" x14ac:dyDescent="0.15">
      <c r="A6" s="6" t="s">
        <v>156</v>
      </c>
      <c r="B6" s="11">
        <v>2019</v>
      </c>
      <c r="C6" s="4" t="s">
        <v>157</v>
      </c>
      <c r="D6" s="6" t="s">
        <v>158</v>
      </c>
      <c r="E6" s="4" t="s">
        <v>159</v>
      </c>
      <c r="F6" s="14"/>
      <c r="G6" s="11" t="s">
        <v>71</v>
      </c>
      <c r="H6" s="11">
        <v>0</v>
      </c>
      <c r="I6" s="4">
        <v>1</v>
      </c>
      <c r="J6" s="4" t="s">
        <v>29</v>
      </c>
      <c r="K6" s="4" t="s">
        <v>160</v>
      </c>
      <c r="L6" s="4" t="s">
        <v>43</v>
      </c>
      <c r="M6" s="4" t="s">
        <v>1143</v>
      </c>
      <c r="N6" s="4">
        <v>1</v>
      </c>
      <c r="O6" s="4" t="s">
        <v>161</v>
      </c>
      <c r="P6" s="4" t="s">
        <v>162</v>
      </c>
      <c r="Q6" s="4" t="s">
        <v>163</v>
      </c>
      <c r="R6" s="4" t="s">
        <v>93</v>
      </c>
      <c r="S6" s="4" t="s">
        <v>164</v>
      </c>
      <c r="T6" s="4" t="s">
        <v>165</v>
      </c>
      <c r="U6" s="4" t="s">
        <v>92</v>
      </c>
      <c r="V6" s="4" t="s">
        <v>166</v>
      </c>
      <c r="X6" s="4">
        <f t="shared" ca="1" si="1"/>
        <v>2</v>
      </c>
      <c r="Y6" s="4">
        <f t="shared" ca="1" si="0"/>
        <v>0</v>
      </c>
      <c r="Z6" s="4">
        <f ca="1">IFERROR(__xludf.DUMMYFUNCTION("IF(REGEXMATCH(AO7, ""itrate|NO3""), 1, 0)"),1)</f>
        <v>1</v>
      </c>
      <c r="AA6" s="4">
        <f ca="1">IFERROR(__xludf.DUMMYFUNCTION("IF(REGEXMATCH(AO7, ""itrite|NO2""), 1, 0)"),0)</f>
        <v>0</v>
      </c>
      <c r="AB6" s="4">
        <f ca="1">IFERROR(__xludf.DUMMYFUNCTION("IF(REGEXMATCH(AO7, ""mmonium|NH4""), 1, 0)"),1)</f>
        <v>1</v>
      </c>
      <c r="AC6" s="4">
        <f ca="1">IFERROR(__xludf.DUMMYFUNCTION("IF(REGEXMATCH(AO7, ""DIN""), 1, 0)"),0)</f>
        <v>0</v>
      </c>
      <c r="AD6" s="4">
        <f ca="1">IFERROR(__xludf.DUMMYFUNCTION("IF(REGEXMATCH(AO7, ""mmonia|NH3""), 1, 0)"),0)</f>
        <v>0</v>
      </c>
      <c r="AE6" s="4">
        <f ca="1">IFERROR(__xludf.DUMMYFUNCTION("IF(REGEXMATCH(AO7, ""hosphate|PO4|DIP""), 1, 0)"),0)</f>
        <v>0</v>
      </c>
      <c r="AF6" s="4">
        <f ca="1">IFERROR(__xludf.DUMMYFUNCTION("IF(REGEXMATCH(AO7, ""DIC""), 1, 0)"),0)</f>
        <v>0</v>
      </c>
      <c r="AG6" s="4">
        <f ca="1">IFERROR(__xludf.DUMMYFUNCTION("IF(REGEXMATCH(AO7, ""organic|DOC|POC|DOM""), 1, 0)"),0)</f>
        <v>0</v>
      </c>
      <c r="AH6" s="4">
        <f ca="1">IFERROR(__xludf.DUMMYFUNCTION("IF(REGEXMATCH(AO7, ""rea|NH2""), 1, 0)"),0)</f>
        <v>0</v>
      </c>
      <c r="AI6" s="4">
        <f ca="1">IFERROR(__xludf.DUMMYFUNCTION("IF(REGEXMATCH(AO7, ""ertilizer|cote""), 1, 0)"),0)</f>
        <v>0</v>
      </c>
      <c r="AJ6" s="4">
        <f ca="1">IFERROR(__xludf.DUMMYFUNCTION("IF(REGEXMATCH(AO7, ""itrogen""), 1, 0)"),0)</f>
        <v>0</v>
      </c>
      <c r="AK6" s="4">
        <f ca="1">IFERROR(__xludf.DUMMYFUNCTION("IF(REGEXMATCH(AO7, ""hosphorus""), 1, 0)"),0)</f>
        <v>0</v>
      </c>
      <c r="AL6" s="4">
        <f ca="1">IFERROR(__xludf.DUMMYFUNCTION("IF(REGEXMATCH(AO7, ""TN""), 1, 0)"),0)</f>
        <v>0</v>
      </c>
      <c r="AM6" s="4">
        <f ca="1">IFERROR(__xludf.DUMMYFUNCTION("IF(REGEXMATCH(AO7, ""TP""), 1, 0)"),0)</f>
        <v>0</v>
      </c>
    </row>
    <row r="7" spans="1:39" ht="17.25" customHeight="1" x14ac:dyDescent="0.15">
      <c r="A7" s="6" t="s">
        <v>179</v>
      </c>
      <c r="B7" s="11">
        <v>2002</v>
      </c>
      <c r="C7" s="4" t="s">
        <v>109</v>
      </c>
      <c r="D7" s="6" t="s">
        <v>180</v>
      </c>
      <c r="E7" s="4" t="s">
        <v>181</v>
      </c>
      <c r="G7" s="11" t="s">
        <v>71</v>
      </c>
      <c r="H7" s="11">
        <v>0</v>
      </c>
      <c r="I7" s="4">
        <v>1</v>
      </c>
      <c r="J7" s="4" t="s">
        <v>29</v>
      </c>
      <c r="K7" s="4" t="s">
        <v>30</v>
      </c>
      <c r="L7" s="4" t="s">
        <v>43</v>
      </c>
      <c r="M7" s="4" t="s">
        <v>1143</v>
      </c>
      <c r="N7" s="4">
        <v>2</v>
      </c>
      <c r="O7" s="4" t="s">
        <v>44</v>
      </c>
      <c r="P7" s="4" t="s">
        <v>182</v>
      </c>
      <c r="Q7" s="4" t="s">
        <v>183</v>
      </c>
      <c r="R7" s="4" t="s">
        <v>184</v>
      </c>
      <c r="S7" s="4" t="s">
        <v>185</v>
      </c>
      <c r="T7" s="4" t="s">
        <v>27</v>
      </c>
      <c r="U7" s="4" t="s">
        <v>27</v>
      </c>
      <c r="V7" s="4" t="s">
        <v>27</v>
      </c>
      <c r="X7" s="4">
        <f t="shared" ca="1" si="1"/>
        <v>1</v>
      </c>
      <c r="Y7" s="4">
        <f t="shared" ca="1" si="0"/>
        <v>0</v>
      </c>
      <c r="Z7" s="4">
        <f ca="1">IFERROR(__xludf.DUMMYFUNCTION("IF(REGEXMATCH(AO8, ""itrate|NO3""), 1, 0)"),0)</f>
        <v>0</v>
      </c>
      <c r="AA7" s="4">
        <f ca="1">IFERROR(__xludf.DUMMYFUNCTION("IF(REGEXMATCH(AO8, ""itrite|NO2""), 1, 0)"),0)</f>
        <v>0</v>
      </c>
      <c r="AB7" s="4">
        <f ca="1">IFERROR(__xludf.DUMMYFUNCTION("IF(REGEXMATCH(AO8, ""mmonium|NH4""), 1, 0)"),1)</f>
        <v>1</v>
      </c>
      <c r="AC7" s="4">
        <f ca="1">IFERROR(__xludf.DUMMYFUNCTION("IF(REGEXMATCH(AO8, ""DIN""), 1, 0)"),0)</f>
        <v>0</v>
      </c>
      <c r="AD7" s="4">
        <f ca="1">IFERROR(__xludf.DUMMYFUNCTION("IF(REGEXMATCH(AO8, ""mmonia|NH3""), 1, 0)"),0)</f>
        <v>0</v>
      </c>
      <c r="AE7" s="4">
        <f ca="1">IFERROR(__xludf.DUMMYFUNCTION("IF(REGEXMATCH(AO8, ""hosphate|PO4|DIP""), 1, 0)"),0)</f>
        <v>0</v>
      </c>
      <c r="AF7" s="4">
        <f ca="1">IFERROR(__xludf.DUMMYFUNCTION("IF(REGEXMATCH(AO8, ""DIC""), 1, 0)"),0)</f>
        <v>0</v>
      </c>
      <c r="AG7" s="4">
        <f ca="1">IFERROR(__xludf.DUMMYFUNCTION("IF(REGEXMATCH(AO8, ""organic|DOC|POC|DOM""), 1, 0)"),0)</f>
        <v>0</v>
      </c>
      <c r="AH7" s="4">
        <f ca="1">IFERROR(__xludf.DUMMYFUNCTION("IF(REGEXMATCH(AO8, ""rea|NH2""), 1, 0)"),0)</f>
        <v>0</v>
      </c>
      <c r="AI7" s="4">
        <f ca="1">IFERROR(__xludf.DUMMYFUNCTION("IF(REGEXMATCH(AO8, ""ertilizer|cote""), 1, 0)"),0)</f>
        <v>0</v>
      </c>
      <c r="AJ7" s="4">
        <f ca="1">IFERROR(__xludf.DUMMYFUNCTION("IF(REGEXMATCH(AO8, ""itrogen""), 1, 0)"),0)</f>
        <v>0</v>
      </c>
      <c r="AK7" s="4">
        <f ca="1">IFERROR(__xludf.DUMMYFUNCTION("IF(REGEXMATCH(AO8, ""hosphorus""), 1, 0)"),0)</f>
        <v>0</v>
      </c>
      <c r="AL7" s="4">
        <f ca="1">IFERROR(__xludf.DUMMYFUNCTION("IF(REGEXMATCH(AO8, ""TN""), 1, 0)"),0)</f>
        <v>0</v>
      </c>
      <c r="AM7" s="4">
        <f ca="1">IFERROR(__xludf.DUMMYFUNCTION("IF(REGEXMATCH(AO8, ""TP""), 1, 0)"),0)</f>
        <v>0</v>
      </c>
    </row>
    <row r="8" spans="1:39" ht="17.25" customHeight="1" x14ac:dyDescent="0.15">
      <c r="A8" s="6" t="s">
        <v>186</v>
      </c>
      <c r="B8" s="11">
        <v>2018</v>
      </c>
      <c r="C8" s="4" t="s">
        <v>187</v>
      </c>
      <c r="D8" s="6" t="s">
        <v>188</v>
      </c>
      <c r="E8" s="4" t="s">
        <v>189</v>
      </c>
      <c r="G8" s="11" t="s">
        <v>71</v>
      </c>
      <c r="H8" s="11">
        <v>0</v>
      </c>
      <c r="I8" s="4">
        <v>1</v>
      </c>
      <c r="J8" s="4" t="s">
        <v>190</v>
      </c>
      <c r="M8" s="4" t="s">
        <v>1143</v>
      </c>
      <c r="R8" s="4" t="s">
        <v>27</v>
      </c>
      <c r="S8" s="4" t="s">
        <v>27</v>
      </c>
      <c r="T8" s="4" t="s">
        <v>27</v>
      </c>
      <c r="U8" s="4" t="s">
        <v>27</v>
      </c>
      <c r="V8" s="4" t="s">
        <v>27</v>
      </c>
      <c r="X8" s="4">
        <f t="shared" ca="1" si="1"/>
        <v>0</v>
      </c>
      <c r="Y8" s="4">
        <f t="shared" ca="1" si="0"/>
        <v>0</v>
      </c>
      <c r="Z8" s="4">
        <f ca="1">IFERROR(__xludf.DUMMYFUNCTION("IF(REGEXMATCH(AO9, ""itrate|NO3""), 1, 0)"),0)</f>
        <v>0</v>
      </c>
      <c r="AA8" s="4">
        <f ca="1">IFERROR(__xludf.DUMMYFUNCTION("IF(REGEXMATCH(AO9, ""itrite|NO2""), 1, 0)"),0)</f>
        <v>0</v>
      </c>
      <c r="AB8" s="4">
        <f ca="1">IFERROR(__xludf.DUMMYFUNCTION("IF(REGEXMATCH(AO9, ""mmonium|NH4""), 1, 0)"),0)</f>
        <v>0</v>
      </c>
      <c r="AC8" s="4">
        <f ca="1">IFERROR(__xludf.DUMMYFUNCTION("IF(REGEXMATCH(AO9, ""DIN""), 1, 0)"),0)</f>
        <v>0</v>
      </c>
      <c r="AD8" s="4">
        <f ca="1">IFERROR(__xludf.DUMMYFUNCTION("IF(REGEXMATCH(AO9, ""mmonia|NH3""), 1, 0)"),0)</f>
        <v>0</v>
      </c>
      <c r="AE8" s="4">
        <f ca="1">IFERROR(__xludf.DUMMYFUNCTION("IF(REGEXMATCH(AO9, ""hosphate|PO4|DIP""), 1, 0)"),0)</f>
        <v>0</v>
      </c>
      <c r="AF8" s="4">
        <f ca="1">IFERROR(__xludf.DUMMYFUNCTION("IF(REGEXMATCH(AO9, ""DIC""), 1, 0)"),0)</f>
        <v>0</v>
      </c>
      <c r="AG8" s="4">
        <f ca="1">IFERROR(__xludf.DUMMYFUNCTION("IF(REGEXMATCH(AO9, ""organic|DOC|POC|DOM""), 1, 0)"),0)</f>
        <v>0</v>
      </c>
      <c r="AH8" s="4">
        <f ca="1">IFERROR(__xludf.DUMMYFUNCTION("IF(REGEXMATCH(AO9, ""rea|NH2""), 1, 0)"),0)</f>
        <v>0</v>
      </c>
      <c r="AI8" s="4">
        <f ca="1">IFERROR(__xludf.DUMMYFUNCTION("IF(REGEXMATCH(AO9, ""ertilizer|cote""), 1, 0)"),0)</f>
        <v>0</v>
      </c>
      <c r="AJ8" s="4">
        <f ca="1">IFERROR(__xludf.DUMMYFUNCTION("IF(REGEXMATCH(AO9, ""itrogen""), 1, 0)"),0)</f>
        <v>0</v>
      </c>
      <c r="AK8" s="4">
        <f ca="1">IFERROR(__xludf.DUMMYFUNCTION("IF(REGEXMATCH(AO9, ""hosphorus""), 1, 0)"),0)</f>
        <v>0</v>
      </c>
      <c r="AL8" s="4">
        <f ca="1">IFERROR(__xludf.DUMMYFUNCTION("IF(REGEXMATCH(AO9, ""TN""), 1, 0)"),0)</f>
        <v>0</v>
      </c>
      <c r="AM8" s="4">
        <f ca="1">IFERROR(__xludf.DUMMYFUNCTION("IF(REGEXMATCH(AO9, ""TP""), 1, 0)"),0)</f>
        <v>0</v>
      </c>
    </row>
    <row r="9" spans="1:39" ht="17.25" customHeight="1" x14ac:dyDescent="0.15">
      <c r="A9" s="6" t="s">
        <v>227</v>
      </c>
      <c r="B9" s="11">
        <v>2011</v>
      </c>
      <c r="C9" s="4" t="s">
        <v>98</v>
      </c>
      <c r="D9" s="6" t="s">
        <v>228</v>
      </c>
      <c r="E9" s="4" t="s">
        <v>229</v>
      </c>
      <c r="F9" s="14"/>
      <c r="G9" s="11" t="s">
        <v>71</v>
      </c>
      <c r="H9" s="11">
        <v>0</v>
      </c>
      <c r="I9" s="4">
        <v>1</v>
      </c>
      <c r="J9" s="4" t="s">
        <v>29</v>
      </c>
      <c r="K9" s="4" t="s">
        <v>69</v>
      </c>
      <c r="L9" s="4" t="s">
        <v>43</v>
      </c>
      <c r="M9" s="4" t="s">
        <v>1143</v>
      </c>
      <c r="N9" s="4">
        <v>1</v>
      </c>
      <c r="O9" s="4" t="s">
        <v>230</v>
      </c>
      <c r="P9" s="4" t="s">
        <v>231</v>
      </c>
      <c r="Q9" s="4" t="s">
        <v>232</v>
      </c>
      <c r="R9" s="4" t="s">
        <v>233</v>
      </c>
      <c r="S9" s="4" t="s">
        <v>166</v>
      </c>
      <c r="T9" s="4" t="s">
        <v>234</v>
      </c>
      <c r="U9" s="4" t="s">
        <v>235</v>
      </c>
      <c r="V9" s="4" t="s">
        <v>236</v>
      </c>
      <c r="W9" s="4" t="s">
        <v>237</v>
      </c>
      <c r="X9" s="4">
        <f t="shared" ca="1" si="1"/>
        <v>0</v>
      </c>
      <c r="Y9" s="4">
        <f t="shared" ca="1" si="0"/>
        <v>0</v>
      </c>
      <c r="Z9" s="4">
        <f ca="1">IFERROR(__xludf.DUMMYFUNCTION("IF(REGEXMATCH(AO10, ""itrate|NO3""), 1, 0)"),0)</f>
        <v>0</v>
      </c>
      <c r="AA9" s="4">
        <f ca="1">IFERROR(__xludf.DUMMYFUNCTION("IF(REGEXMATCH(AO10, ""itrite|NO2""), 1, 0)"),0)</f>
        <v>0</v>
      </c>
      <c r="AB9" s="4">
        <f ca="1">IFERROR(__xludf.DUMMYFUNCTION("IF(REGEXMATCH(AO10, ""mmonium|NH4""), 1, 0)"),0)</f>
        <v>0</v>
      </c>
      <c r="AC9" s="4">
        <f ca="1">IFERROR(__xludf.DUMMYFUNCTION("IF(REGEXMATCH(AO10, ""DIN""), 1, 0)"),0)</f>
        <v>0</v>
      </c>
      <c r="AD9" s="4">
        <f ca="1">IFERROR(__xludf.DUMMYFUNCTION("IF(REGEXMATCH(AO10, ""mmonia|NH3""), 1, 0)"),0)</f>
        <v>0</v>
      </c>
      <c r="AE9" s="4">
        <f ca="1">IFERROR(__xludf.DUMMYFUNCTION("IF(REGEXMATCH(AO10, ""hosphate|PO4|DIP""), 1, 0)"),0)</f>
        <v>0</v>
      </c>
      <c r="AF9" s="4">
        <f ca="1">IFERROR(__xludf.DUMMYFUNCTION("IF(REGEXMATCH(AO10, ""DIC""), 1, 0)"),0)</f>
        <v>0</v>
      </c>
      <c r="AG9" s="4">
        <f ca="1">IFERROR(__xludf.DUMMYFUNCTION("IF(REGEXMATCH(AO10, ""organic|DOC|POC|DOM""), 1, 0)"),0)</f>
        <v>0</v>
      </c>
      <c r="AH9" s="4">
        <f ca="1">IFERROR(__xludf.DUMMYFUNCTION("IF(REGEXMATCH(AO10, ""rea|NH2""), 1, 0)"),0)</f>
        <v>0</v>
      </c>
      <c r="AI9" s="4">
        <f ca="1">IFERROR(__xludf.DUMMYFUNCTION("IF(REGEXMATCH(AO10, ""ertilizer|cote""), 1, 0)"),0)</f>
        <v>0</v>
      </c>
      <c r="AJ9" s="4">
        <f ca="1">IFERROR(__xludf.DUMMYFUNCTION("IF(REGEXMATCH(AO10, ""itrogen""), 1, 0)"),0)</f>
        <v>0</v>
      </c>
      <c r="AK9" s="4">
        <f ca="1">IFERROR(__xludf.DUMMYFUNCTION("IF(REGEXMATCH(AO10, ""hosphorus""), 1, 0)"),1)</f>
        <v>1</v>
      </c>
      <c r="AL9" s="4">
        <f ca="1">IFERROR(__xludf.DUMMYFUNCTION("IF(REGEXMATCH(AO10, ""TN""), 1, 0)"),0)</f>
        <v>0</v>
      </c>
      <c r="AM9" s="4">
        <f ca="1">IFERROR(__xludf.DUMMYFUNCTION("IF(REGEXMATCH(AO10, ""TP""), 1, 0)"),0)</f>
        <v>0</v>
      </c>
    </row>
    <row r="10" spans="1:39" ht="17.25" customHeight="1" x14ac:dyDescent="0.15">
      <c r="A10" s="6" t="s">
        <v>238</v>
      </c>
      <c r="B10" s="11">
        <v>2015</v>
      </c>
      <c r="C10" s="4" t="s">
        <v>239</v>
      </c>
      <c r="D10" s="6" t="s">
        <v>240</v>
      </c>
      <c r="E10" s="4" t="s">
        <v>241</v>
      </c>
      <c r="G10" s="11" t="s">
        <v>71</v>
      </c>
      <c r="H10" s="11">
        <v>0</v>
      </c>
      <c r="I10" s="4">
        <v>1</v>
      </c>
      <c r="J10" s="4" t="s">
        <v>2630</v>
      </c>
      <c r="K10" s="4" t="s">
        <v>42</v>
      </c>
      <c r="L10" s="4" t="s">
        <v>43</v>
      </c>
      <c r="M10" s="4" t="s">
        <v>1143</v>
      </c>
      <c r="N10" s="4">
        <v>1</v>
      </c>
      <c r="O10" s="4" t="s">
        <v>255</v>
      </c>
      <c r="P10" s="4" t="s">
        <v>248</v>
      </c>
      <c r="Q10" s="4" t="s">
        <v>249</v>
      </c>
      <c r="R10" s="4" t="s">
        <v>93</v>
      </c>
      <c r="S10" s="4" t="s">
        <v>250</v>
      </c>
      <c r="T10" s="4" t="s">
        <v>92</v>
      </c>
      <c r="U10" s="4" t="s">
        <v>251</v>
      </c>
      <c r="V10" s="4" t="s">
        <v>51</v>
      </c>
      <c r="W10" s="4" t="s">
        <v>252</v>
      </c>
      <c r="X10" s="4">
        <f t="shared" ca="1" si="1"/>
        <v>2</v>
      </c>
      <c r="Y10" s="4">
        <f t="shared" ca="1" si="0"/>
        <v>0</v>
      </c>
      <c r="Z10" s="4">
        <f ca="1">IFERROR(__xludf.DUMMYFUNCTION("IF(REGEXMATCH(AO11, ""itrate|NO3""), 1, 0)"),1)</f>
        <v>1</v>
      </c>
      <c r="AA10" s="4">
        <f ca="1">IFERROR(__xludf.DUMMYFUNCTION("IF(REGEXMATCH(AO11, ""itrite|NO2""), 1, 0)"),0)</f>
        <v>0</v>
      </c>
      <c r="AB10" s="4">
        <f ca="1">IFERROR(__xludf.DUMMYFUNCTION("IF(REGEXMATCH(AO11, ""mmonium|NH4""), 1, 0)"),1)</f>
        <v>1</v>
      </c>
      <c r="AC10" s="4">
        <f ca="1">IFERROR(__xludf.DUMMYFUNCTION("IF(REGEXMATCH(AO11, ""DIN""), 1, 0)"),0)</f>
        <v>0</v>
      </c>
      <c r="AD10" s="4">
        <f ca="1">IFERROR(__xludf.DUMMYFUNCTION("IF(REGEXMATCH(AO11, ""mmonia|NH3""), 1, 0)"),0)</f>
        <v>0</v>
      </c>
      <c r="AE10" s="4">
        <f ca="1">IFERROR(__xludf.DUMMYFUNCTION("IF(REGEXMATCH(AO11, ""hosphate|PO4|DIP""), 1, 0)"),0)</f>
        <v>0</v>
      </c>
      <c r="AF10" s="4">
        <f ca="1">IFERROR(__xludf.DUMMYFUNCTION("IF(REGEXMATCH(AO11, ""DIC""), 1, 0)"),0)</f>
        <v>0</v>
      </c>
      <c r="AG10" s="4">
        <f ca="1">IFERROR(__xludf.DUMMYFUNCTION("IF(REGEXMATCH(AO11, ""organic|DOC|POC|DOM""), 1, 0)"),0)</f>
        <v>0</v>
      </c>
      <c r="AH10" s="4">
        <f ca="1">IFERROR(__xludf.DUMMYFUNCTION("IF(REGEXMATCH(AO11, ""rea|NH2""), 1, 0)"),0)</f>
        <v>0</v>
      </c>
      <c r="AI10" s="4">
        <f ca="1">IFERROR(__xludf.DUMMYFUNCTION("IF(REGEXMATCH(AO11, ""ertilizer|cote""), 1, 0)"),0)</f>
        <v>0</v>
      </c>
      <c r="AJ10" s="4">
        <f ca="1">IFERROR(__xludf.DUMMYFUNCTION("IF(REGEXMATCH(AO11, ""itrogen""), 1, 0)"),0)</f>
        <v>0</v>
      </c>
      <c r="AK10" s="4">
        <f ca="1">IFERROR(__xludf.DUMMYFUNCTION("IF(REGEXMATCH(AO11, ""hosphorus""), 1, 0)"),0)</f>
        <v>0</v>
      </c>
      <c r="AL10" s="4">
        <f ca="1">IFERROR(__xludf.DUMMYFUNCTION("IF(REGEXMATCH(AO11, ""TN""), 1, 0)"),0)</f>
        <v>0</v>
      </c>
      <c r="AM10" s="4">
        <f ca="1">IFERROR(__xludf.DUMMYFUNCTION("IF(REGEXMATCH(AO11, ""TP""), 1, 0)"),0)</f>
        <v>0</v>
      </c>
    </row>
    <row r="11" spans="1:39" ht="17.25" customHeight="1" x14ac:dyDescent="0.15">
      <c r="A11" s="6" t="s">
        <v>238</v>
      </c>
      <c r="B11" s="11">
        <v>2015</v>
      </c>
      <c r="C11" s="4" t="s">
        <v>239</v>
      </c>
      <c r="D11" s="6" t="s">
        <v>240</v>
      </c>
      <c r="E11" s="4" t="s">
        <v>241</v>
      </c>
      <c r="G11" s="11" t="s">
        <v>71</v>
      </c>
      <c r="H11" s="11">
        <v>0</v>
      </c>
      <c r="I11" s="4">
        <v>1</v>
      </c>
      <c r="J11" s="4" t="s">
        <v>253</v>
      </c>
      <c r="K11" s="4" t="s">
        <v>42</v>
      </c>
      <c r="L11" s="4" t="s">
        <v>43</v>
      </c>
      <c r="M11" s="4" t="s">
        <v>1143</v>
      </c>
      <c r="N11" s="4">
        <v>1</v>
      </c>
      <c r="O11" s="4" t="s">
        <v>52</v>
      </c>
      <c r="P11" s="4" t="s">
        <v>2610</v>
      </c>
      <c r="Q11" s="4" t="s">
        <v>254</v>
      </c>
      <c r="R11" s="4" t="s">
        <v>93</v>
      </c>
      <c r="S11" s="4" t="s">
        <v>250</v>
      </c>
      <c r="T11" s="4" t="s">
        <v>92</v>
      </c>
      <c r="U11" s="4" t="s">
        <v>251</v>
      </c>
      <c r="V11" s="4" t="s">
        <v>51</v>
      </c>
      <c r="W11" s="4" t="s">
        <v>252</v>
      </c>
      <c r="X11" s="4">
        <f t="shared" ca="1" si="1"/>
        <v>1</v>
      </c>
      <c r="Y11" s="4">
        <f t="shared" ca="1" si="0"/>
        <v>1</v>
      </c>
      <c r="Z11" s="4">
        <f ca="1">IFERROR(__xludf.DUMMYFUNCTION("IF(REGEXMATCH(AO12, ""itrate|NO3""), 1, 0)"),1)</f>
        <v>1</v>
      </c>
      <c r="AA11" s="4">
        <f ca="1">IFERROR(__xludf.DUMMYFUNCTION("IF(REGEXMATCH(AO12, ""itrite|NO2""), 1, 0)"),0)</f>
        <v>0</v>
      </c>
      <c r="AB11" s="4">
        <f ca="1">IFERROR(__xludf.DUMMYFUNCTION("IF(REGEXMATCH(AO12, ""mmonium|NH4""), 1, 0)"),0)</f>
        <v>0</v>
      </c>
      <c r="AC11" s="4">
        <f ca="1">IFERROR(__xludf.DUMMYFUNCTION("IF(REGEXMATCH(AO12, ""DIN""), 1, 0)"),0)</f>
        <v>0</v>
      </c>
      <c r="AD11" s="4">
        <f ca="1">IFERROR(__xludf.DUMMYFUNCTION("IF(REGEXMATCH(AO12, ""mmonia|NH3""), 1, 0)"),0)</f>
        <v>0</v>
      </c>
      <c r="AE11" s="4">
        <f ca="1">IFERROR(__xludf.DUMMYFUNCTION("IF(REGEXMATCH(AO12, ""hosphate|PO4|DIP""), 1, 0)"),1)</f>
        <v>1</v>
      </c>
      <c r="AF11" s="4">
        <f ca="1">IFERROR(__xludf.DUMMYFUNCTION("IF(REGEXMATCH(AO12, ""DIC""), 1, 0)"),0)</f>
        <v>0</v>
      </c>
      <c r="AG11" s="4">
        <f ca="1">IFERROR(__xludf.DUMMYFUNCTION("IF(REGEXMATCH(AO12, ""organic|DOC|POC|DOM""), 1, 0)"),0)</f>
        <v>0</v>
      </c>
      <c r="AH11" s="4">
        <f ca="1">IFERROR(__xludf.DUMMYFUNCTION("IF(REGEXMATCH(AO12, ""rea|NH2""), 1, 0)"),0)</f>
        <v>0</v>
      </c>
      <c r="AI11" s="4">
        <f ca="1">IFERROR(__xludf.DUMMYFUNCTION("IF(REGEXMATCH(AO12, ""ertilizer|cote""), 1, 0)"),0)</f>
        <v>0</v>
      </c>
      <c r="AJ11" s="4">
        <f ca="1">IFERROR(__xludf.DUMMYFUNCTION("IF(REGEXMATCH(AO12, ""itrogen""), 1, 0)"),0)</f>
        <v>0</v>
      </c>
      <c r="AK11" s="4">
        <f ca="1">IFERROR(__xludf.DUMMYFUNCTION("IF(REGEXMATCH(AO12, ""hosphorus""), 1, 0)"),0)</f>
        <v>0</v>
      </c>
      <c r="AL11" s="4">
        <f ca="1">IFERROR(__xludf.DUMMYFUNCTION("IF(REGEXMATCH(AO12, ""TN""), 1, 0)"),0)</f>
        <v>0</v>
      </c>
      <c r="AM11" s="4">
        <f ca="1">IFERROR(__xludf.DUMMYFUNCTION("IF(REGEXMATCH(AO12, ""TP""), 1, 0)"),0)</f>
        <v>0</v>
      </c>
    </row>
    <row r="12" spans="1:39" ht="17.25" customHeight="1" x14ac:dyDescent="0.15">
      <c r="A12" s="6" t="s">
        <v>2614</v>
      </c>
      <c r="B12" s="11">
        <v>1994</v>
      </c>
      <c r="C12" s="4" t="s">
        <v>200</v>
      </c>
      <c r="D12" s="6" t="s">
        <v>299</v>
      </c>
      <c r="E12" s="4" t="s">
        <v>300</v>
      </c>
      <c r="F12" s="12" t="s">
        <v>26</v>
      </c>
      <c r="G12" s="11" t="s">
        <v>71</v>
      </c>
      <c r="H12" s="11">
        <v>0</v>
      </c>
      <c r="I12" s="4">
        <v>1</v>
      </c>
      <c r="J12" s="4" t="s">
        <v>29</v>
      </c>
      <c r="K12" s="4" t="s">
        <v>30</v>
      </c>
      <c r="L12" s="4" t="s">
        <v>43</v>
      </c>
      <c r="M12" s="4" t="s">
        <v>1143</v>
      </c>
      <c r="N12" s="4">
        <v>1</v>
      </c>
      <c r="O12" s="4" t="s">
        <v>44</v>
      </c>
      <c r="P12" s="4" t="s">
        <v>301</v>
      </c>
      <c r="Q12" s="4" t="s">
        <v>205</v>
      </c>
      <c r="R12" s="4" t="s">
        <v>302</v>
      </c>
      <c r="S12" s="4" t="s">
        <v>303</v>
      </c>
      <c r="T12" s="4" t="s">
        <v>304</v>
      </c>
      <c r="U12" s="4" t="s">
        <v>305</v>
      </c>
      <c r="V12" s="4" t="s">
        <v>27</v>
      </c>
      <c r="X12" s="4">
        <f t="shared" ca="1" si="1"/>
        <v>1</v>
      </c>
      <c r="Y12" s="4">
        <f t="shared" ca="1" si="0"/>
        <v>0</v>
      </c>
      <c r="Z12" s="4">
        <f ca="1">IFERROR(__xludf.DUMMYFUNCTION("IF(REGEXMATCH(AO13, ""itrate|NO3""), 1, 0)"),0)</f>
        <v>0</v>
      </c>
      <c r="AA12" s="4">
        <f ca="1">IFERROR(__xludf.DUMMYFUNCTION("IF(REGEXMATCH(AO13, ""itrite|NO2""), 1, 0)"),0)</f>
        <v>0</v>
      </c>
      <c r="AB12" s="4">
        <f ca="1">IFERROR(__xludf.DUMMYFUNCTION("IF(REGEXMATCH(AO13, ""mmonium|NH4""), 1, 0)"),1)</f>
        <v>1</v>
      </c>
      <c r="AC12" s="4">
        <f ca="1">IFERROR(__xludf.DUMMYFUNCTION("IF(REGEXMATCH(AO13, ""DIN""), 1, 0)"),0)</f>
        <v>0</v>
      </c>
      <c r="AD12" s="4">
        <f ca="1">IFERROR(__xludf.DUMMYFUNCTION("IF(REGEXMATCH(AO13, ""mmonia|NH3""), 1, 0)"),0)</f>
        <v>0</v>
      </c>
      <c r="AE12" s="4">
        <f ca="1">IFERROR(__xludf.DUMMYFUNCTION("IF(REGEXMATCH(AO13, ""hosphate|PO4|DIP""), 1, 0)"),0)</f>
        <v>0</v>
      </c>
      <c r="AF12" s="4">
        <f ca="1">IFERROR(__xludf.DUMMYFUNCTION("IF(REGEXMATCH(AO13, ""DIC""), 1, 0)"),0)</f>
        <v>0</v>
      </c>
      <c r="AG12" s="4">
        <f ca="1">IFERROR(__xludf.DUMMYFUNCTION("IF(REGEXMATCH(AO13, ""organic|DOC|POC|DOM""), 1, 0)"),0)</f>
        <v>0</v>
      </c>
      <c r="AH12" s="4">
        <f ca="1">IFERROR(__xludf.DUMMYFUNCTION("IF(REGEXMATCH(AO13, ""rea|NH2""), 1, 0)"),0)</f>
        <v>0</v>
      </c>
      <c r="AI12" s="4">
        <f ca="1">IFERROR(__xludf.DUMMYFUNCTION("IF(REGEXMATCH(AO13, ""ertilizer|cote""), 1, 0)"),0)</f>
        <v>0</v>
      </c>
      <c r="AJ12" s="4">
        <f ca="1">IFERROR(__xludf.DUMMYFUNCTION("IF(REGEXMATCH(AO13, ""itrogen""), 1, 0)"),0)</f>
        <v>0</v>
      </c>
      <c r="AK12" s="4">
        <f ca="1">IFERROR(__xludf.DUMMYFUNCTION("IF(REGEXMATCH(AO13, ""hosphorus""), 1, 0)"),0)</f>
        <v>0</v>
      </c>
      <c r="AL12" s="4">
        <f ca="1">IFERROR(__xludf.DUMMYFUNCTION("IF(REGEXMATCH(AO13, ""TN""), 1, 0)"),0)</f>
        <v>0</v>
      </c>
      <c r="AM12" s="4">
        <f ca="1">IFERROR(__xludf.DUMMYFUNCTION("IF(REGEXMATCH(AO13, ""TP""), 1, 0)"),0)</f>
        <v>0</v>
      </c>
    </row>
    <row r="13" spans="1:39" ht="17.25" customHeight="1" x14ac:dyDescent="0.15">
      <c r="A13" s="6" t="s">
        <v>361</v>
      </c>
      <c r="B13" s="11">
        <v>2015</v>
      </c>
      <c r="C13" s="4" t="s">
        <v>266</v>
      </c>
      <c r="D13" s="6" t="s">
        <v>362</v>
      </c>
      <c r="E13" s="4" t="s">
        <v>363</v>
      </c>
      <c r="F13" s="12" t="s">
        <v>26</v>
      </c>
      <c r="G13" s="11" t="s">
        <v>71</v>
      </c>
      <c r="H13" s="11">
        <v>0</v>
      </c>
      <c r="I13" s="4">
        <v>1</v>
      </c>
      <c r="J13" s="4" t="s">
        <v>29</v>
      </c>
      <c r="K13" s="4" t="s">
        <v>364</v>
      </c>
      <c r="L13" s="4" t="s">
        <v>43</v>
      </c>
      <c r="M13" s="4" t="s">
        <v>1143</v>
      </c>
      <c r="N13" s="4">
        <v>1</v>
      </c>
      <c r="O13" s="4" t="s">
        <v>365</v>
      </c>
      <c r="P13" s="4" t="s">
        <v>366</v>
      </c>
      <c r="Q13" s="4" t="s">
        <v>367</v>
      </c>
      <c r="R13" s="4" t="s">
        <v>368</v>
      </c>
      <c r="S13" s="4" t="s">
        <v>369</v>
      </c>
      <c r="T13" s="4" t="s">
        <v>370</v>
      </c>
      <c r="U13" s="4" t="s">
        <v>371</v>
      </c>
      <c r="V13" s="4" t="s">
        <v>27</v>
      </c>
      <c r="X13" s="4">
        <f t="shared" ca="1" si="1"/>
        <v>0</v>
      </c>
      <c r="Y13" s="4">
        <f t="shared" ca="1" si="0"/>
        <v>1</v>
      </c>
      <c r="Z13" s="4">
        <f ca="1">IFERROR(__xludf.DUMMYFUNCTION("IF(REGEXMATCH(AO14, ""itrate|NO3""), 1, 0)"),0)</f>
        <v>0</v>
      </c>
      <c r="AA13" s="4">
        <f ca="1">IFERROR(__xludf.DUMMYFUNCTION("IF(REGEXMATCH(AO14, ""itrite|NO2""), 1, 0)"),0)</f>
        <v>0</v>
      </c>
      <c r="AB13" s="4">
        <f ca="1">IFERROR(__xludf.DUMMYFUNCTION("IF(REGEXMATCH(AO14, ""mmonium|NH4""), 1, 0)"),0)</f>
        <v>0</v>
      </c>
      <c r="AC13" s="4">
        <f ca="1">IFERROR(__xludf.DUMMYFUNCTION("IF(REGEXMATCH(AO14, ""DIN""), 1, 0)"),0)</f>
        <v>0</v>
      </c>
      <c r="AD13" s="4">
        <f ca="1">IFERROR(__xludf.DUMMYFUNCTION("IF(REGEXMATCH(AO14, ""mmonia|NH3""), 1, 0)"),1)</f>
        <v>1</v>
      </c>
      <c r="AE13" s="4">
        <f ca="1">IFERROR(__xludf.DUMMYFUNCTION("IF(REGEXMATCH(AO14, ""hosphate|PO4|DIP""), 1, 0)"),1)</f>
        <v>1</v>
      </c>
      <c r="AF13" s="4">
        <f ca="1">IFERROR(__xludf.DUMMYFUNCTION("IF(REGEXMATCH(AO14, ""DIC""), 1, 0)"),0)</f>
        <v>0</v>
      </c>
      <c r="AG13" s="4">
        <f ca="1">IFERROR(__xludf.DUMMYFUNCTION("IF(REGEXMATCH(AO14, ""organic|DOC|POC|DOM""), 1, 0)"),0)</f>
        <v>0</v>
      </c>
      <c r="AH13" s="4">
        <f ca="1">IFERROR(__xludf.DUMMYFUNCTION("IF(REGEXMATCH(AO14, ""rea|NH2""), 1, 0)"),0)</f>
        <v>0</v>
      </c>
      <c r="AI13" s="4">
        <f ca="1">IFERROR(__xludf.DUMMYFUNCTION("IF(REGEXMATCH(AO14, ""ertilizer|cote""), 1, 0)"),0)</f>
        <v>0</v>
      </c>
      <c r="AJ13" s="4">
        <f ca="1">IFERROR(__xludf.DUMMYFUNCTION("IF(REGEXMATCH(AO14, ""itrogen""), 1, 0)"),1)</f>
        <v>1</v>
      </c>
      <c r="AK13" s="4">
        <f ca="1">IFERROR(__xludf.DUMMYFUNCTION("IF(REGEXMATCH(AO14, ""hosphorus""), 1, 0)"),0)</f>
        <v>0</v>
      </c>
      <c r="AL13" s="4">
        <f ca="1">IFERROR(__xludf.DUMMYFUNCTION("IF(REGEXMATCH(AO14, ""TN""), 1, 0)"),0)</f>
        <v>0</v>
      </c>
      <c r="AM13" s="4">
        <f ca="1">IFERROR(__xludf.DUMMYFUNCTION("IF(REGEXMATCH(AO14, ""TP""), 1, 0)"),0)</f>
        <v>0</v>
      </c>
    </row>
    <row r="14" spans="1:39" ht="17.25" customHeight="1" x14ac:dyDescent="0.15">
      <c r="A14" s="6" t="s">
        <v>404</v>
      </c>
      <c r="B14" s="11">
        <v>2016</v>
      </c>
      <c r="C14" s="4" t="s">
        <v>157</v>
      </c>
      <c r="D14" s="6" t="s">
        <v>460</v>
      </c>
      <c r="E14" s="4" t="s">
        <v>461</v>
      </c>
      <c r="G14" s="11" t="s">
        <v>71</v>
      </c>
      <c r="H14" s="4">
        <v>0</v>
      </c>
      <c r="I14" s="4">
        <v>1</v>
      </c>
      <c r="J14" s="4" t="s">
        <v>29</v>
      </c>
      <c r="K14" s="4" t="s">
        <v>408</v>
      </c>
      <c r="L14" s="4" t="s">
        <v>43</v>
      </c>
      <c r="M14" s="4" t="s">
        <v>1143</v>
      </c>
      <c r="N14" s="4">
        <v>4</v>
      </c>
      <c r="O14" s="4" t="s">
        <v>462</v>
      </c>
      <c r="P14" s="4" t="s">
        <v>463</v>
      </c>
      <c r="Q14" s="4" t="s">
        <v>464</v>
      </c>
      <c r="R14" s="4" t="s">
        <v>465</v>
      </c>
      <c r="S14" s="4" t="s">
        <v>466</v>
      </c>
      <c r="T14" s="4" t="s">
        <v>467</v>
      </c>
      <c r="U14" s="4" t="s">
        <v>468</v>
      </c>
      <c r="W14" s="4" t="s">
        <v>469</v>
      </c>
      <c r="X14" s="4">
        <f t="shared" ca="1" si="1"/>
        <v>2</v>
      </c>
      <c r="Y14" s="4">
        <f t="shared" ca="1" si="0"/>
        <v>1</v>
      </c>
      <c r="Z14" s="4">
        <f ca="1">IFERROR(__xludf.DUMMYFUNCTION("IF(REGEXMATCH(AO15, ""itrate|NO3""), 1, 0)"),1)</f>
        <v>1</v>
      </c>
      <c r="AA14" s="4">
        <f ca="1">IFERROR(__xludf.DUMMYFUNCTION("IF(REGEXMATCH(AO15, ""itrite|NO2""), 1, 0)"),0)</f>
        <v>0</v>
      </c>
      <c r="AB14" s="4">
        <f ca="1">IFERROR(__xludf.DUMMYFUNCTION("IF(REGEXMATCH(AO15, ""mmonium|NH4""), 1, 0)"),1)</f>
        <v>1</v>
      </c>
      <c r="AC14" s="4">
        <f ca="1">IFERROR(__xludf.DUMMYFUNCTION("IF(REGEXMATCH(AO15, ""DIN""), 1, 0)"),0)</f>
        <v>0</v>
      </c>
      <c r="AD14" s="4">
        <f ca="1">IFERROR(__xludf.DUMMYFUNCTION("IF(REGEXMATCH(AO15, ""mmonia|NH3""), 1, 0)"),0)</f>
        <v>0</v>
      </c>
      <c r="AE14" s="4">
        <f ca="1">IFERROR(__xludf.DUMMYFUNCTION("IF(REGEXMATCH(AO15, ""hosphate|PO4|DIP""), 1, 0)"),1)</f>
        <v>1</v>
      </c>
      <c r="AF14" s="4">
        <f ca="1">IFERROR(__xludf.DUMMYFUNCTION("IF(REGEXMATCH(AO15, ""DIC""), 1, 0)"),0)</f>
        <v>0</v>
      </c>
      <c r="AG14" s="4">
        <f ca="1">IFERROR(__xludf.DUMMYFUNCTION("IF(REGEXMATCH(AO15, ""organic|DOC|POC|DOM""), 1, 0)"),0)</f>
        <v>0</v>
      </c>
      <c r="AH14" s="4">
        <f ca="1">IFERROR(__xludf.DUMMYFUNCTION("IF(REGEXMATCH(AO15, ""rea|NH2""), 1, 0)"),0)</f>
        <v>0</v>
      </c>
      <c r="AI14" s="4">
        <f ca="1">IFERROR(__xludf.DUMMYFUNCTION("IF(REGEXMATCH(AO15, ""ertilizer|cote""), 1, 0)"),0)</f>
        <v>0</v>
      </c>
      <c r="AJ14" s="4">
        <f ca="1">IFERROR(__xludf.DUMMYFUNCTION("IF(REGEXMATCH(AO15, ""itrogen""), 1, 0)"),0)</f>
        <v>0</v>
      </c>
      <c r="AK14" s="4">
        <f ca="1">IFERROR(__xludf.DUMMYFUNCTION("IF(REGEXMATCH(AO15, ""hosphorus""), 1, 0)"),0)</f>
        <v>0</v>
      </c>
      <c r="AL14" s="4">
        <f ca="1">IFERROR(__xludf.DUMMYFUNCTION("IF(REGEXMATCH(AO15, ""TN""), 1, 0)"),0)</f>
        <v>0</v>
      </c>
      <c r="AM14" s="4">
        <f ca="1">IFERROR(__xludf.DUMMYFUNCTION("IF(REGEXMATCH(AO15, ""TP""), 1, 0)"),0)</f>
        <v>0</v>
      </c>
    </row>
    <row r="15" spans="1:39" ht="17.25" customHeight="1" x14ac:dyDescent="0.15">
      <c r="A15" s="6" t="s">
        <v>470</v>
      </c>
      <c r="B15" s="11">
        <v>2018</v>
      </c>
      <c r="C15" s="4" t="s">
        <v>266</v>
      </c>
      <c r="D15" s="6" t="s">
        <v>471</v>
      </c>
      <c r="E15" s="4" t="s">
        <v>472</v>
      </c>
      <c r="F15" s="12" t="s">
        <v>473</v>
      </c>
      <c r="G15" s="11" t="s">
        <v>71</v>
      </c>
      <c r="H15" s="11">
        <v>0</v>
      </c>
      <c r="I15" s="4">
        <v>1</v>
      </c>
      <c r="J15" s="4" t="s">
        <v>29</v>
      </c>
      <c r="K15" s="4" t="s">
        <v>42</v>
      </c>
      <c r="L15" s="4" t="s">
        <v>43</v>
      </c>
      <c r="M15" s="4" t="s">
        <v>1143</v>
      </c>
      <c r="N15" s="4">
        <v>2</v>
      </c>
      <c r="O15" s="4" t="s">
        <v>48</v>
      </c>
      <c r="P15" s="4" t="s">
        <v>474</v>
      </c>
      <c r="Q15" s="4" t="s">
        <v>475</v>
      </c>
      <c r="R15" s="4" t="s">
        <v>476</v>
      </c>
      <c r="S15" s="4" t="s">
        <v>477</v>
      </c>
      <c r="T15" s="4" t="s">
        <v>478</v>
      </c>
      <c r="U15" s="4" t="s">
        <v>27</v>
      </c>
      <c r="V15" s="4" t="s">
        <v>27</v>
      </c>
      <c r="X15" s="4">
        <f t="shared" ca="1" si="1"/>
        <v>1</v>
      </c>
      <c r="Y15" s="4">
        <f t="shared" ca="1" si="0"/>
        <v>0</v>
      </c>
      <c r="Z15" s="4">
        <f ca="1">IFERROR(__xludf.DUMMYFUNCTION("IF(REGEXMATCH(AO16, ""itrate|NO3""), 1, 0)"),1)</f>
        <v>1</v>
      </c>
      <c r="AA15" s="4">
        <f ca="1">IFERROR(__xludf.DUMMYFUNCTION("IF(REGEXMATCH(AO16, ""itrite|NO2""), 1, 0)"),0)</f>
        <v>0</v>
      </c>
      <c r="AB15" s="4">
        <f ca="1">IFERROR(__xludf.DUMMYFUNCTION("IF(REGEXMATCH(AO16, ""mmonium|NH4""), 1, 0)"),0)</f>
        <v>0</v>
      </c>
      <c r="AC15" s="4">
        <f ca="1">IFERROR(__xludf.DUMMYFUNCTION("IF(REGEXMATCH(AO16, ""DIN""), 1, 0)"),0)</f>
        <v>0</v>
      </c>
      <c r="AD15" s="4">
        <f ca="1">IFERROR(__xludf.DUMMYFUNCTION("IF(REGEXMATCH(AO16, ""mmonia|NH3""), 1, 0)"),0)</f>
        <v>0</v>
      </c>
      <c r="AE15" s="4">
        <f ca="1">IFERROR(__xludf.DUMMYFUNCTION("IF(REGEXMATCH(AO16, ""hosphate|PO4|DIP""), 1, 0)"),0)</f>
        <v>0</v>
      </c>
      <c r="AF15" s="4">
        <f ca="1">IFERROR(__xludf.DUMMYFUNCTION("IF(REGEXMATCH(AO16, ""DIC""), 1, 0)"),0)</f>
        <v>0</v>
      </c>
      <c r="AG15" s="4">
        <f ca="1">IFERROR(__xludf.DUMMYFUNCTION("IF(REGEXMATCH(AO16, ""organic|DOC|POC|DOM""), 1, 0)"),0)</f>
        <v>0</v>
      </c>
      <c r="AH15" s="4">
        <f ca="1">IFERROR(__xludf.DUMMYFUNCTION("IF(REGEXMATCH(AO16, ""rea|NH2""), 1, 0)"),0)</f>
        <v>0</v>
      </c>
      <c r="AI15" s="4">
        <f ca="1">IFERROR(__xludf.DUMMYFUNCTION("IF(REGEXMATCH(AO16, ""ertilizer|cote""), 1, 0)"),0)</f>
        <v>0</v>
      </c>
      <c r="AJ15" s="4">
        <f ca="1">IFERROR(__xludf.DUMMYFUNCTION("IF(REGEXMATCH(AO16, ""itrogen""), 1, 0)"),0)</f>
        <v>0</v>
      </c>
      <c r="AK15" s="4">
        <f ca="1">IFERROR(__xludf.DUMMYFUNCTION("IF(REGEXMATCH(AO16, ""hosphorus""), 1, 0)"),0)</f>
        <v>0</v>
      </c>
      <c r="AL15" s="4">
        <f ca="1">IFERROR(__xludf.DUMMYFUNCTION("IF(REGEXMATCH(AO16, ""TN""), 1, 0)"),0)</f>
        <v>0</v>
      </c>
      <c r="AM15" s="4">
        <f ca="1">IFERROR(__xludf.DUMMYFUNCTION("IF(REGEXMATCH(AO16, ""TP""), 1, 0)"),0)</f>
        <v>0</v>
      </c>
    </row>
    <row r="16" spans="1:39" ht="17.25" customHeight="1" x14ac:dyDescent="0.15">
      <c r="A16" s="6" t="s">
        <v>479</v>
      </c>
      <c r="B16" s="11">
        <v>2015</v>
      </c>
      <c r="C16" s="4" t="s">
        <v>288</v>
      </c>
      <c r="D16" s="6" t="s">
        <v>480</v>
      </c>
      <c r="E16" s="4" t="s">
        <v>481</v>
      </c>
      <c r="G16" s="11" t="s">
        <v>71</v>
      </c>
      <c r="H16" s="11">
        <v>0</v>
      </c>
      <c r="I16" s="4">
        <v>1</v>
      </c>
      <c r="J16" s="4" t="s">
        <v>29</v>
      </c>
      <c r="K16" s="4" t="s">
        <v>408</v>
      </c>
      <c r="L16" s="4" t="s">
        <v>43</v>
      </c>
      <c r="M16" s="4" t="s">
        <v>1143</v>
      </c>
      <c r="N16" s="4">
        <v>1</v>
      </c>
      <c r="O16" s="4" t="s">
        <v>482</v>
      </c>
      <c r="P16" s="4" t="s">
        <v>483</v>
      </c>
      <c r="Q16" s="4" t="s">
        <v>53</v>
      </c>
      <c r="R16" s="4" t="s">
        <v>484</v>
      </c>
      <c r="S16" s="4" t="s">
        <v>485</v>
      </c>
      <c r="T16" s="4" t="s">
        <v>486</v>
      </c>
      <c r="U16" s="4" t="s">
        <v>487</v>
      </c>
      <c r="V16" s="4" t="s">
        <v>488</v>
      </c>
      <c r="X16" s="4">
        <f t="shared" ca="1" si="1"/>
        <v>1</v>
      </c>
      <c r="Y16" s="4">
        <f t="shared" ca="1" si="0"/>
        <v>1</v>
      </c>
      <c r="Z16" s="4">
        <f ca="1">IFERROR(__xludf.DUMMYFUNCTION("IF(REGEXMATCH(AO17, ""itrate|NO3""), 1, 0)"),1)</f>
        <v>1</v>
      </c>
      <c r="AA16" s="4">
        <f ca="1">IFERROR(__xludf.DUMMYFUNCTION("IF(REGEXMATCH(AO17, ""itrite|NO2""), 1, 0)"),0)</f>
        <v>0</v>
      </c>
      <c r="AB16" s="4">
        <f ca="1">IFERROR(__xludf.DUMMYFUNCTION("IF(REGEXMATCH(AO17, ""mmonium|NH4""), 1, 0)"),0)</f>
        <v>0</v>
      </c>
      <c r="AC16" s="4">
        <f ca="1">IFERROR(__xludf.DUMMYFUNCTION("IF(REGEXMATCH(AO17, ""DIN""), 1, 0)"),0)</f>
        <v>0</v>
      </c>
      <c r="AD16" s="4">
        <f ca="1">IFERROR(__xludf.DUMMYFUNCTION("IF(REGEXMATCH(AO17, ""mmonia|NH3""), 1, 0)"),0)</f>
        <v>0</v>
      </c>
      <c r="AE16" s="4">
        <f ca="1">IFERROR(__xludf.DUMMYFUNCTION("IF(REGEXMATCH(AO17, ""hosphate|PO4|DIP""), 1, 0)"),1)</f>
        <v>1</v>
      </c>
      <c r="AF16" s="4">
        <f ca="1">IFERROR(__xludf.DUMMYFUNCTION("IF(REGEXMATCH(AO17, ""DIC""), 1, 0)"),0)</f>
        <v>0</v>
      </c>
      <c r="AG16" s="4">
        <f ca="1">IFERROR(__xludf.DUMMYFUNCTION("IF(REGEXMATCH(AO17, ""organic|DOC|POC|DOM""), 1, 0)"),0)</f>
        <v>0</v>
      </c>
      <c r="AH16" s="4">
        <f ca="1">IFERROR(__xludf.DUMMYFUNCTION("IF(REGEXMATCH(AO17, ""rea|NH2""), 1, 0)"),0)</f>
        <v>0</v>
      </c>
      <c r="AI16" s="4">
        <f ca="1">IFERROR(__xludf.DUMMYFUNCTION("IF(REGEXMATCH(AO17, ""ertilizer|cote""), 1, 0)"),0)</f>
        <v>0</v>
      </c>
      <c r="AJ16" s="4">
        <f ca="1">IFERROR(__xludf.DUMMYFUNCTION("IF(REGEXMATCH(AO17, ""itrogen""), 1, 0)"),0)</f>
        <v>0</v>
      </c>
      <c r="AK16" s="4">
        <f ca="1">IFERROR(__xludf.DUMMYFUNCTION("IF(REGEXMATCH(AO17, ""hosphorus""), 1, 0)"),0)</f>
        <v>0</v>
      </c>
      <c r="AL16" s="4">
        <f ca="1">IFERROR(__xludf.DUMMYFUNCTION("IF(REGEXMATCH(AO17, ""TN""), 1, 0)"),0)</f>
        <v>0</v>
      </c>
      <c r="AM16" s="4">
        <f ca="1">IFERROR(__xludf.DUMMYFUNCTION("IF(REGEXMATCH(AO17, ""TP""), 1, 0)"),0)</f>
        <v>0</v>
      </c>
    </row>
    <row r="17" spans="1:39" ht="17.25" customHeight="1" x14ac:dyDescent="0.15">
      <c r="A17" s="6" t="s">
        <v>528</v>
      </c>
      <c r="B17" s="11">
        <v>1997</v>
      </c>
      <c r="C17" s="4" t="s">
        <v>239</v>
      </c>
      <c r="D17" s="6" t="s">
        <v>529</v>
      </c>
      <c r="E17" s="4" t="s">
        <v>530</v>
      </c>
      <c r="F17" s="12" t="s">
        <v>44</v>
      </c>
      <c r="G17" s="11" t="s">
        <v>71</v>
      </c>
      <c r="H17" s="11">
        <v>0</v>
      </c>
      <c r="I17" s="4">
        <v>1</v>
      </c>
      <c r="J17" s="4" t="s">
        <v>535</v>
      </c>
      <c r="K17" s="4" t="s">
        <v>375</v>
      </c>
      <c r="L17" s="4" t="s">
        <v>43</v>
      </c>
      <c r="M17" s="4" t="s">
        <v>1143</v>
      </c>
      <c r="N17" s="4">
        <v>1</v>
      </c>
      <c r="O17" s="4" t="s">
        <v>531</v>
      </c>
      <c r="P17" s="4" t="s">
        <v>493</v>
      </c>
      <c r="Q17" s="4" t="s">
        <v>59</v>
      </c>
      <c r="R17" s="4" t="s">
        <v>56</v>
      </c>
      <c r="S17" s="4" t="s">
        <v>532</v>
      </c>
      <c r="T17" s="4" t="s">
        <v>533</v>
      </c>
      <c r="U17" s="4" t="s">
        <v>60</v>
      </c>
      <c r="V17" s="4" t="s">
        <v>534</v>
      </c>
      <c r="W17" s="4" t="s">
        <v>2618</v>
      </c>
      <c r="X17" s="4">
        <f t="shared" ca="1" si="1"/>
        <v>1</v>
      </c>
      <c r="Y17" s="4">
        <f t="shared" ca="1" si="0"/>
        <v>0</v>
      </c>
      <c r="Z17" s="4">
        <f ca="1">IFERROR(__xludf.DUMMYFUNCTION("IF(REGEXMATCH(AO18, ""itrate|NO3""), 1, 0)"),0)</f>
        <v>0</v>
      </c>
      <c r="AA17" s="4">
        <f ca="1">IFERROR(__xludf.DUMMYFUNCTION("IF(REGEXMATCH(AO18, ""itrite|NO2""), 1, 0)"),0)</f>
        <v>0</v>
      </c>
      <c r="AB17" s="4">
        <f ca="1">IFERROR(__xludf.DUMMYFUNCTION("IF(REGEXMATCH(AO18, ""mmonium|NH4""), 1, 0)"),1)</f>
        <v>1</v>
      </c>
      <c r="AC17" s="4">
        <f ca="1">IFERROR(__xludf.DUMMYFUNCTION("IF(REGEXMATCH(AO18, ""DIN""), 1, 0)"),0)</f>
        <v>0</v>
      </c>
      <c r="AD17" s="4">
        <f ca="1">IFERROR(__xludf.DUMMYFUNCTION("IF(REGEXMATCH(AO18, ""mmonia|NH3""), 1, 0)"),0)</f>
        <v>0</v>
      </c>
      <c r="AE17" s="4">
        <f ca="1">IFERROR(__xludf.DUMMYFUNCTION("IF(REGEXMATCH(AO18, ""hosphate|PO4|DIP""), 1, 0)"),0)</f>
        <v>0</v>
      </c>
      <c r="AF17" s="4">
        <f ca="1">IFERROR(__xludf.DUMMYFUNCTION("IF(REGEXMATCH(AO18, ""DIC""), 1, 0)"),0)</f>
        <v>0</v>
      </c>
      <c r="AG17" s="4">
        <f ca="1">IFERROR(__xludf.DUMMYFUNCTION("IF(REGEXMATCH(AO18, ""organic|DOC|POC|DOM""), 1, 0)"),0)</f>
        <v>0</v>
      </c>
      <c r="AH17" s="4">
        <f ca="1">IFERROR(__xludf.DUMMYFUNCTION("IF(REGEXMATCH(AO18, ""rea|NH2""), 1, 0)"),0)</f>
        <v>0</v>
      </c>
      <c r="AI17" s="4">
        <f ca="1">IFERROR(__xludf.DUMMYFUNCTION("IF(REGEXMATCH(AO18, ""ertilizer|cote""), 1, 0)"),0)</f>
        <v>0</v>
      </c>
      <c r="AJ17" s="4">
        <f ca="1">IFERROR(__xludf.DUMMYFUNCTION("IF(REGEXMATCH(AO18, ""itrogen""), 1, 0)"),0)</f>
        <v>0</v>
      </c>
      <c r="AK17" s="4">
        <f ca="1">IFERROR(__xludf.DUMMYFUNCTION("IF(REGEXMATCH(AO18, ""hosphorus""), 1, 0)"),0)</f>
        <v>0</v>
      </c>
      <c r="AL17" s="4">
        <f ca="1">IFERROR(__xludf.DUMMYFUNCTION("IF(REGEXMATCH(AO18, ""TN""), 1, 0)"),0)</f>
        <v>0</v>
      </c>
      <c r="AM17" s="4">
        <f ca="1">IFERROR(__xludf.DUMMYFUNCTION("IF(REGEXMATCH(AO18, ""TP""), 1, 0)"),0)</f>
        <v>0</v>
      </c>
    </row>
    <row r="18" spans="1:39" ht="17.25" customHeight="1" x14ac:dyDescent="0.15">
      <c r="A18" s="6" t="s">
        <v>537</v>
      </c>
      <c r="B18" s="11">
        <v>2018</v>
      </c>
      <c r="C18" s="4" t="s">
        <v>239</v>
      </c>
      <c r="D18" s="6" t="s">
        <v>538</v>
      </c>
      <c r="E18" s="4" t="s">
        <v>539</v>
      </c>
      <c r="G18" s="11" t="s">
        <v>71</v>
      </c>
      <c r="H18" s="11">
        <v>0</v>
      </c>
      <c r="I18" s="4">
        <v>1</v>
      </c>
      <c r="J18" s="4" t="s">
        <v>540</v>
      </c>
      <c r="K18" s="4" t="s">
        <v>364</v>
      </c>
      <c r="L18" s="4" t="s">
        <v>43</v>
      </c>
      <c r="M18" s="4" t="s">
        <v>1143</v>
      </c>
      <c r="N18" s="4">
        <v>2</v>
      </c>
      <c r="O18" s="4" t="s">
        <v>541</v>
      </c>
      <c r="P18" s="4" t="s">
        <v>542</v>
      </c>
      <c r="Q18" s="4" t="s">
        <v>536</v>
      </c>
      <c r="R18" s="4" t="s">
        <v>543</v>
      </c>
      <c r="S18" s="4" t="s">
        <v>544</v>
      </c>
      <c r="T18" s="4" t="s">
        <v>545</v>
      </c>
      <c r="U18" s="4" t="s">
        <v>546</v>
      </c>
      <c r="V18" s="4" t="s">
        <v>547</v>
      </c>
      <c r="X18" s="4">
        <f t="shared" ca="1" si="1"/>
        <v>0</v>
      </c>
      <c r="Y18" s="4">
        <f t="shared" ca="1" si="0"/>
        <v>0</v>
      </c>
      <c r="Z18" s="4">
        <f ca="1">IFERROR(__xludf.DUMMYFUNCTION("IF(REGEXMATCH(AO19, ""itrate|NO3""), 1, 0)"),0)</f>
        <v>0</v>
      </c>
      <c r="AA18" s="4">
        <f ca="1">IFERROR(__xludf.DUMMYFUNCTION("IF(REGEXMATCH(AO19, ""itrite|NO2""), 1, 0)"),0)</f>
        <v>0</v>
      </c>
      <c r="AB18" s="4">
        <f ca="1">IFERROR(__xludf.DUMMYFUNCTION("IF(REGEXMATCH(AO19, ""mmonium|NH4""), 1, 0)"),0)</f>
        <v>0</v>
      </c>
      <c r="AC18" s="4">
        <f ca="1">IFERROR(__xludf.DUMMYFUNCTION("IF(REGEXMATCH(AO19, ""DIN""), 1, 0)"),0)</f>
        <v>0</v>
      </c>
      <c r="AD18" s="4">
        <f ca="1">IFERROR(__xludf.DUMMYFUNCTION("IF(REGEXMATCH(AO19, ""mmonia|NH3""), 1, 0)"),0)</f>
        <v>0</v>
      </c>
      <c r="AE18" s="4">
        <f ca="1">IFERROR(__xludf.DUMMYFUNCTION("IF(REGEXMATCH(AO19, ""hosphate|PO4|DIP""), 1, 0)"),0)</f>
        <v>0</v>
      </c>
      <c r="AF18" s="4">
        <f ca="1">IFERROR(__xludf.DUMMYFUNCTION("IF(REGEXMATCH(AO19, ""DIC""), 1, 0)"),0)</f>
        <v>0</v>
      </c>
      <c r="AG18" s="4">
        <f ca="1">IFERROR(__xludf.DUMMYFUNCTION("IF(REGEXMATCH(AO19, ""organic|DOC|POC|DOM""), 1, 0)"),0)</f>
        <v>0</v>
      </c>
      <c r="AH18" s="4">
        <f ca="1">IFERROR(__xludf.DUMMYFUNCTION("IF(REGEXMATCH(AO19, ""rea|NH2""), 1, 0)"),0)</f>
        <v>0</v>
      </c>
      <c r="AI18" s="4">
        <f ca="1">IFERROR(__xludf.DUMMYFUNCTION("IF(REGEXMATCH(AO19, ""ertilizer|cote""), 1, 0)"),0)</f>
        <v>0</v>
      </c>
      <c r="AJ18" s="4">
        <f ca="1">IFERROR(__xludf.DUMMYFUNCTION("IF(REGEXMATCH(AO19, ""itrogen""), 1, 0)"),1)</f>
        <v>1</v>
      </c>
      <c r="AK18" s="4">
        <f ca="1">IFERROR(__xludf.DUMMYFUNCTION("IF(REGEXMATCH(AO19, ""hosphorus""), 1, 0)"),1)</f>
        <v>1</v>
      </c>
      <c r="AL18" s="4">
        <f ca="1">IFERROR(__xludf.DUMMYFUNCTION("IF(REGEXMATCH(AO19, ""TN""), 1, 0)"),0)</f>
        <v>0</v>
      </c>
      <c r="AM18" s="4">
        <f ca="1">IFERROR(__xludf.DUMMYFUNCTION("IF(REGEXMATCH(AO19, ""TP""), 1, 0)"),0)</f>
        <v>0</v>
      </c>
    </row>
    <row r="19" spans="1:39" ht="17.25" customHeight="1" x14ac:dyDescent="0.15">
      <c r="A19" s="6" t="s">
        <v>553</v>
      </c>
      <c r="B19" s="11">
        <v>2013</v>
      </c>
      <c r="C19" s="4" t="s">
        <v>554</v>
      </c>
      <c r="D19" s="6" t="s">
        <v>555</v>
      </c>
      <c r="E19" s="4" t="s">
        <v>556</v>
      </c>
      <c r="G19" s="11" t="s">
        <v>71</v>
      </c>
      <c r="H19" s="11">
        <v>0</v>
      </c>
      <c r="I19" s="4">
        <v>1</v>
      </c>
      <c r="J19" s="4" t="s">
        <v>29</v>
      </c>
      <c r="K19" s="4" t="s">
        <v>364</v>
      </c>
      <c r="L19" s="4" t="s">
        <v>43</v>
      </c>
      <c r="M19" s="4" t="s">
        <v>1143</v>
      </c>
      <c r="N19" s="4">
        <v>1</v>
      </c>
      <c r="O19" s="4" t="s">
        <v>48</v>
      </c>
      <c r="P19" s="4" t="s">
        <v>557</v>
      </c>
      <c r="Q19" s="4" t="s">
        <v>558</v>
      </c>
      <c r="R19" s="4" t="s">
        <v>546</v>
      </c>
      <c r="S19" s="4" t="s">
        <v>559</v>
      </c>
      <c r="T19" s="4" t="s">
        <v>560</v>
      </c>
      <c r="U19" s="4" t="s">
        <v>56</v>
      </c>
      <c r="V19" s="4" t="s">
        <v>561</v>
      </c>
      <c r="W19" s="4" t="s">
        <v>562</v>
      </c>
      <c r="X19" s="4">
        <f t="shared" ca="1" si="1"/>
        <v>1</v>
      </c>
      <c r="Y19" s="4">
        <f t="shared" ca="1" si="0"/>
        <v>0</v>
      </c>
      <c r="Z19" s="4">
        <f ca="1">IFERROR(__xludf.DUMMYFUNCTION("IF(REGEXMATCH(AO20, ""itrate|NO3""), 1, 0)"),1)</f>
        <v>1</v>
      </c>
      <c r="AA19" s="4">
        <f ca="1">IFERROR(__xludf.DUMMYFUNCTION("IF(REGEXMATCH(AO20, ""itrite|NO2""), 1, 0)"),0)</f>
        <v>0</v>
      </c>
      <c r="AB19" s="4">
        <f ca="1">IFERROR(__xludf.DUMMYFUNCTION("IF(REGEXMATCH(AO20, ""mmonium|NH4""), 1, 0)"),0)</f>
        <v>0</v>
      </c>
      <c r="AC19" s="4">
        <f ca="1">IFERROR(__xludf.DUMMYFUNCTION("IF(REGEXMATCH(AO20, ""DIN""), 1, 0)"),0)</f>
        <v>0</v>
      </c>
      <c r="AD19" s="4">
        <f ca="1">IFERROR(__xludf.DUMMYFUNCTION("IF(REGEXMATCH(AO20, ""mmonia|NH3""), 1, 0)"),0)</f>
        <v>0</v>
      </c>
      <c r="AE19" s="4">
        <f ca="1">IFERROR(__xludf.DUMMYFUNCTION("IF(REGEXMATCH(AO20, ""hosphate|PO4|DIP""), 1, 0)"),0)</f>
        <v>0</v>
      </c>
      <c r="AF19" s="4">
        <f ca="1">IFERROR(__xludf.DUMMYFUNCTION("IF(REGEXMATCH(AO20, ""DIC""), 1, 0)"),0)</f>
        <v>0</v>
      </c>
      <c r="AG19" s="4">
        <f ca="1">IFERROR(__xludf.DUMMYFUNCTION("IF(REGEXMATCH(AO20, ""organic|DOC|POC|DOM""), 1, 0)"),0)</f>
        <v>0</v>
      </c>
      <c r="AH19" s="4">
        <f ca="1">IFERROR(__xludf.DUMMYFUNCTION("IF(REGEXMATCH(AO20, ""rea|NH2""), 1, 0)"),0)</f>
        <v>0</v>
      </c>
      <c r="AI19" s="4">
        <f ca="1">IFERROR(__xludf.DUMMYFUNCTION("IF(REGEXMATCH(AO20, ""ertilizer|cote""), 1, 0)"),0)</f>
        <v>0</v>
      </c>
      <c r="AJ19" s="4">
        <f ca="1">IFERROR(__xludf.DUMMYFUNCTION("IF(REGEXMATCH(AO20, ""itrogen""), 1, 0)"),0)</f>
        <v>0</v>
      </c>
      <c r="AK19" s="4">
        <f ca="1">IFERROR(__xludf.DUMMYFUNCTION("IF(REGEXMATCH(AO20, ""hosphorus""), 1, 0)"),0)</f>
        <v>0</v>
      </c>
      <c r="AL19" s="4">
        <f ca="1">IFERROR(__xludf.DUMMYFUNCTION("IF(REGEXMATCH(AO20, ""TN""), 1, 0)"),0)</f>
        <v>0</v>
      </c>
      <c r="AM19" s="4">
        <f ca="1">IFERROR(__xludf.DUMMYFUNCTION("IF(REGEXMATCH(AO20, ""TP""), 1, 0)"),0)</f>
        <v>0</v>
      </c>
    </row>
    <row r="20" spans="1:39" ht="17.25" customHeight="1" x14ac:dyDescent="0.15">
      <c r="A20" s="6" t="s">
        <v>596</v>
      </c>
      <c r="B20" s="11">
        <v>2013</v>
      </c>
      <c r="C20" s="4" t="s">
        <v>109</v>
      </c>
      <c r="D20" s="6" t="s">
        <v>597</v>
      </c>
      <c r="E20" s="4" t="s">
        <v>598</v>
      </c>
      <c r="G20" s="11" t="s">
        <v>71</v>
      </c>
      <c r="H20" s="11">
        <v>0</v>
      </c>
      <c r="I20" s="4">
        <v>1</v>
      </c>
      <c r="J20" s="4" t="s">
        <v>29</v>
      </c>
      <c r="K20" s="4" t="s">
        <v>364</v>
      </c>
      <c r="L20" s="4" t="s">
        <v>43</v>
      </c>
      <c r="M20" s="4" t="s">
        <v>1143</v>
      </c>
      <c r="N20" s="4">
        <v>1</v>
      </c>
      <c r="O20" s="4" t="s">
        <v>145</v>
      </c>
      <c r="P20" s="4" t="s">
        <v>599</v>
      </c>
      <c r="Q20" s="4" t="s">
        <v>464</v>
      </c>
      <c r="R20" s="4" t="s">
        <v>600</v>
      </c>
      <c r="S20" s="4" t="s">
        <v>601</v>
      </c>
      <c r="T20" s="4" t="s">
        <v>602</v>
      </c>
      <c r="U20" s="4" t="s">
        <v>233</v>
      </c>
      <c r="V20" s="4" t="s">
        <v>27</v>
      </c>
      <c r="W20" s="4" t="s">
        <v>603</v>
      </c>
      <c r="X20" s="4">
        <f t="shared" ca="1" si="1"/>
        <v>1</v>
      </c>
      <c r="Y20" s="4">
        <f t="shared" ca="1" si="0"/>
        <v>1</v>
      </c>
      <c r="Z20" s="4">
        <f ca="1">IFERROR(__xludf.DUMMYFUNCTION("IF(REGEXMATCH(AO21, ""itrate|NO3""), 1, 0)"),1)</f>
        <v>1</v>
      </c>
      <c r="AA20" s="4">
        <f ca="1">IFERROR(__xludf.DUMMYFUNCTION("IF(REGEXMATCH(AO21, ""itrite|NO2""), 1, 0)"),0)</f>
        <v>0</v>
      </c>
      <c r="AB20" s="4">
        <f ca="1">IFERROR(__xludf.DUMMYFUNCTION("IF(REGEXMATCH(AO21, ""mmonium|NH4""), 1, 0)"),0)</f>
        <v>0</v>
      </c>
      <c r="AC20" s="4">
        <f ca="1">IFERROR(__xludf.DUMMYFUNCTION("IF(REGEXMATCH(AO21, ""DIN""), 1, 0)"),0)</f>
        <v>0</v>
      </c>
      <c r="AD20" s="4">
        <f ca="1">IFERROR(__xludf.DUMMYFUNCTION("IF(REGEXMATCH(AO21, ""mmonia|NH3""), 1, 0)"),0)</f>
        <v>0</v>
      </c>
      <c r="AE20" s="4">
        <f ca="1">IFERROR(__xludf.DUMMYFUNCTION("IF(REGEXMATCH(AO21, ""hosphate|PO4|DIP""), 1, 0)"),1)</f>
        <v>1</v>
      </c>
      <c r="AF20" s="4">
        <f ca="1">IFERROR(__xludf.DUMMYFUNCTION("IF(REGEXMATCH(AO21, ""DIC""), 1, 0)"),0)</f>
        <v>0</v>
      </c>
      <c r="AG20" s="4">
        <f ca="1">IFERROR(__xludf.DUMMYFUNCTION("IF(REGEXMATCH(AO21, ""organic|DOC|POC|DOM""), 1, 0)"),0)</f>
        <v>0</v>
      </c>
      <c r="AH20" s="4">
        <f ca="1">IFERROR(__xludf.DUMMYFUNCTION("IF(REGEXMATCH(AO21, ""rea|NH2""), 1, 0)"),0)</f>
        <v>0</v>
      </c>
      <c r="AI20" s="4">
        <f ca="1">IFERROR(__xludf.DUMMYFUNCTION("IF(REGEXMATCH(AO21, ""ertilizer|cote""), 1, 0)"),0)</f>
        <v>0</v>
      </c>
      <c r="AJ20" s="4">
        <f ca="1">IFERROR(__xludf.DUMMYFUNCTION("IF(REGEXMATCH(AO21, ""itrogen""), 1, 0)"),0)</f>
        <v>0</v>
      </c>
      <c r="AK20" s="4">
        <f ca="1">IFERROR(__xludf.DUMMYFUNCTION("IF(REGEXMATCH(AO21, ""hosphorus""), 1, 0)"),0)</f>
        <v>0</v>
      </c>
      <c r="AL20" s="4">
        <f ca="1">IFERROR(__xludf.DUMMYFUNCTION("IF(REGEXMATCH(AO21, ""TN""), 1, 0)"),0)</f>
        <v>0</v>
      </c>
      <c r="AM20" s="4">
        <f ca="1">IFERROR(__xludf.DUMMYFUNCTION("IF(REGEXMATCH(AO21, ""TP""), 1, 0)"),0)</f>
        <v>0</v>
      </c>
    </row>
    <row r="21" spans="1:39" ht="17.25" customHeight="1" x14ac:dyDescent="0.15">
      <c r="A21" s="13" t="s">
        <v>862</v>
      </c>
      <c r="B21" s="11">
        <v>2018</v>
      </c>
      <c r="C21" s="4" t="s">
        <v>609</v>
      </c>
      <c r="D21" s="6" t="s">
        <v>610</v>
      </c>
      <c r="E21" s="4" t="s">
        <v>611</v>
      </c>
      <c r="G21" s="11" t="s">
        <v>71</v>
      </c>
      <c r="H21" s="11">
        <v>0</v>
      </c>
      <c r="I21" s="4">
        <v>1</v>
      </c>
      <c r="J21" s="4" t="s">
        <v>29</v>
      </c>
      <c r="K21" s="4" t="s">
        <v>408</v>
      </c>
      <c r="L21" s="4" t="s">
        <v>43</v>
      </c>
      <c r="M21" s="4" t="s">
        <v>1143</v>
      </c>
      <c r="N21" s="4">
        <v>2</v>
      </c>
      <c r="O21" s="4" t="s">
        <v>45</v>
      </c>
      <c r="P21" s="4" t="s">
        <v>612</v>
      </c>
      <c r="Q21" s="4" t="s">
        <v>59</v>
      </c>
      <c r="R21" s="4" t="s">
        <v>613</v>
      </c>
      <c r="S21" s="4" t="s">
        <v>614</v>
      </c>
      <c r="T21" s="4" t="s">
        <v>615</v>
      </c>
      <c r="U21" s="4" t="s">
        <v>616</v>
      </c>
      <c r="V21" s="4" t="s">
        <v>92</v>
      </c>
      <c r="W21" s="4" t="s">
        <v>617</v>
      </c>
      <c r="X21" s="4">
        <f t="shared" ca="1" si="1"/>
        <v>0</v>
      </c>
      <c r="Y21" s="4">
        <f t="shared" ca="1" si="0"/>
        <v>0</v>
      </c>
      <c r="Z21" s="4">
        <f ca="1">IFERROR(__xludf.DUMMYFUNCTION("IF(REGEXMATCH(AO22, ""itrate|NO3""), 1, 0)"),0)</f>
        <v>0</v>
      </c>
      <c r="AA21" s="4">
        <f ca="1">IFERROR(__xludf.DUMMYFUNCTION("IF(REGEXMATCH(AO22, ""itrite|NO2""), 1, 0)"),0)</f>
        <v>0</v>
      </c>
      <c r="AB21" s="4">
        <f ca="1">IFERROR(__xludf.DUMMYFUNCTION("IF(REGEXMATCH(AO22, ""mmonium|NH4""), 1, 0)"),0)</f>
        <v>0</v>
      </c>
      <c r="AC21" s="4">
        <f ca="1">IFERROR(__xludf.DUMMYFUNCTION("IF(REGEXMATCH(AO22, ""DIN""), 1, 0)"),0)</f>
        <v>0</v>
      </c>
      <c r="AD21" s="4">
        <f ca="1">IFERROR(__xludf.DUMMYFUNCTION("IF(REGEXMATCH(AO22, ""mmonia|NH3""), 1, 0)"),0)</f>
        <v>0</v>
      </c>
      <c r="AE21" s="4">
        <f ca="1">IFERROR(__xludf.DUMMYFUNCTION("IF(REGEXMATCH(AO22, ""hosphate|PO4|DIP""), 1, 0)"),0)</f>
        <v>0</v>
      </c>
      <c r="AF21" s="4">
        <f ca="1">IFERROR(__xludf.DUMMYFUNCTION("IF(REGEXMATCH(AO22, ""DIC""), 1, 0)"),0)</f>
        <v>0</v>
      </c>
      <c r="AG21" s="4">
        <f ca="1">IFERROR(__xludf.DUMMYFUNCTION("IF(REGEXMATCH(AO22, ""organic|DOC|POC|DOM""), 1, 0)"),0)</f>
        <v>0</v>
      </c>
      <c r="AH21" s="4">
        <f ca="1">IFERROR(__xludf.DUMMYFUNCTION("IF(REGEXMATCH(AO22, ""rea|NH2""), 1, 0)"),1)</f>
        <v>1</v>
      </c>
      <c r="AI21" s="4">
        <f ca="1">IFERROR(__xludf.DUMMYFUNCTION("IF(REGEXMATCH(AO22, ""ertilizer|cote""), 1, 0)"),0)</f>
        <v>0</v>
      </c>
      <c r="AJ21" s="4">
        <f ca="1">IFERROR(__xludf.DUMMYFUNCTION("IF(REGEXMATCH(AO22, ""itrogen""), 1, 0)"),0)</f>
        <v>0</v>
      </c>
      <c r="AK21" s="4">
        <f ca="1">IFERROR(__xludf.DUMMYFUNCTION("IF(REGEXMATCH(AO22, ""hosphorus""), 1, 0)"),0)</f>
        <v>0</v>
      </c>
      <c r="AL21" s="4">
        <f ca="1">IFERROR(__xludf.DUMMYFUNCTION("IF(REGEXMATCH(AO22, ""TN""), 1, 0)"),0)</f>
        <v>0</v>
      </c>
      <c r="AM21" s="4">
        <f ca="1">IFERROR(__xludf.DUMMYFUNCTION("IF(REGEXMATCH(AO22, ""TP""), 1, 0)"),0)</f>
        <v>0</v>
      </c>
    </row>
    <row r="22" spans="1:39" ht="17.25" customHeight="1" x14ac:dyDescent="0.15">
      <c r="A22" s="6" t="s">
        <v>628</v>
      </c>
      <c r="B22" s="11">
        <v>1994</v>
      </c>
      <c r="C22" s="4" t="s">
        <v>200</v>
      </c>
      <c r="D22" s="6" t="s">
        <v>629</v>
      </c>
      <c r="E22" s="4" t="s">
        <v>630</v>
      </c>
      <c r="F22" s="12" t="s">
        <v>44</v>
      </c>
      <c r="G22" s="11" t="s">
        <v>71</v>
      </c>
      <c r="H22" s="11">
        <v>0</v>
      </c>
      <c r="I22" s="4">
        <v>1</v>
      </c>
      <c r="J22" s="4" t="s">
        <v>29</v>
      </c>
      <c r="K22" s="4" t="s">
        <v>364</v>
      </c>
      <c r="L22" s="4" t="s">
        <v>43</v>
      </c>
      <c r="M22" s="4" t="s">
        <v>1143</v>
      </c>
      <c r="N22" s="4">
        <v>2</v>
      </c>
      <c r="O22" s="4" t="s">
        <v>44</v>
      </c>
      <c r="P22" s="4" t="s">
        <v>631</v>
      </c>
      <c r="Q22" s="4" t="s">
        <v>118</v>
      </c>
      <c r="R22" s="4" t="s">
        <v>632</v>
      </c>
      <c r="S22" s="4" t="s">
        <v>633</v>
      </c>
      <c r="T22" s="4" t="s">
        <v>325</v>
      </c>
      <c r="U22" s="4" t="s">
        <v>121</v>
      </c>
      <c r="V22" s="4" t="s">
        <v>27</v>
      </c>
      <c r="X22" s="4">
        <f t="shared" ca="1" si="1"/>
        <v>1</v>
      </c>
      <c r="Y22" s="4">
        <f t="shared" ca="1" si="0"/>
        <v>0</v>
      </c>
      <c r="Z22" s="4">
        <f ca="1">IFERROR(__xludf.DUMMYFUNCTION("IF(REGEXMATCH(AO23, ""itrate|NO3""), 1, 0)"),0)</f>
        <v>0</v>
      </c>
      <c r="AA22" s="4">
        <f ca="1">IFERROR(__xludf.DUMMYFUNCTION("IF(REGEXMATCH(AO23, ""itrite|NO2""), 1, 0)"),0)</f>
        <v>0</v>
      </c>
      <c r="AB22" s="4">
        <f ca="1">IFERROR(__xludf.DUMMYFUNCTION("IF(REGEXMATCH(AO23, ""mmonium|NH4""), 1, 0)"),1)</f>
        <v>1</v>
      </c>
      <c r="AC22" s="4">
        <f ca="1">IFERROR(__xludf.DUMMYFUNCTION("IF(REGEXMATCH(AO23, ""DIN""), 1, 0)"),0)</f>
        <v>0</v>
      </c>
      <c r="AD22" s="4">
        <f ca="1">IFERROR(__xludf.DUMMYFUNCTION("IF(REGEXMATCH(AO23, ""mmonia|NH3""), 1, 0)"),0)</f>
        <v>0</v>
      </c>
      <c r="AE22" s="4">
        <f ca="1">IFERROR(__xludf.DUMMYFUNCTION("IF(REGEXMATCH(AO23, ""hosphate|PO4|DIP""), 1, 0)"),0)</f>
        <v>0</v>
      </c>
      <c r="AF22" s="4">
        <f ca="1">IFERROR(__xludf.DUMMYFUNCTION("IF(REGEXMATCH(AO23, ""DIC""), 1, 0)"),0)</f>
        <v>0</v>
      </c>
      <c r="AG22" s="4">
        <f ca="1">IFERROR(__xludf.DUMMYFUNCTION("IF(REGEXMATCH(AO23, ""organic|DOC|POC|DOM""), 1, 0)"),0)</f>
        <v>0</v>
      </c>
      <c r="AH22" s="4">
        <f ca="1">IFERROR(__xludf.DUMMYFUNCTION("IF(REGEXMATCH(AO23, ""rea|NH2""), 1, 0)"),0)</f>
        <v>0</v>
      </c>
      <c r="AI22" s="4">
        <f ca="1">IFERROR(__xludf.DUMMYFUNCTION("IF(REGEXMATCH(AO23, ""ertilizer|cote""), 1, 0)"),0)</f>
        <v>0</v>
      </c>
      <c r="AJ22" s="4">
        <f ca="1">IFERROR(__xludf.DUMMYFUNCTION("IF(REGEXMATCH(AO23, ""itrogen""), 1, 0)"),0)</f>
        <v>0</v>
      </c>
      <c r="AK22" s="4">
        <f ca="1">IFERROR(__xludf.DUMMYFUNCTION("IF(REGEXMATCH(AO23, ""hosphorus""), 1, 0)"),0)</f>
        <v>0</v>
      </c>
      <c r="AL22" s="4">
        <f ca="1">IFERROR(__xludf.DUMMYFUNCTION("IF(REGEXMATCH(AO23, ""TN""), 1, 0)"),0)</f>
        <v>0</v>
      </c>
      <c r="AM22" s="4">
        <f ca="1">IFERROR(__xludf.DUMMYFUNCTION("IF(REGEXMATCH(AO23, ""TP""), 1, 0)"),0)</f>
        <v>0</v>
      </c>
    </row>
    <row r="23" spans="1:39" ht="17.25" customHeight="1" x14ac:dyDescent="0.15">
      <c r="A23" s="6" t="s">
        <v>634</v>
      </c>
      <c r="B23" s="11">
        <v>2014</v>
      </c>
      <c r="C23" s="4" t="s">
        <v>635</v>
      </c>
      <c r="D23" s="6" t="s">
        <v>636</v>
      </c>
      <c r="E23" s="4" t="s">
        <v>637</v>
      </c>
      <c r="G23" s="11" t="s">
        <v>71</v>
      </c>
      <c r="H23" s="11">
        <v>0</v>
      </c>
      <c r="I23" s="4">
        <v>1</v>
      </c>
      <c r="J23" s="4" t="s">
        <v>29</v>
      </c>
      <c r="K23" s="4" t="s">
        <v>364</v>
      </c>
      <c r="L23" s="4" t="s">
        <v>43</v>
      </c>
      <c r="M23" s="4" t="s">
        <v>1143</v>
      </c>
      <c r="N23" s="4">
        <v>1</v>
      </c>
      <c r="O23" s="4" t="s">
        <v>638</v>
      </c>
      <c r="P23" s="4" t="s">
        <v>639</v>
      </c>
      <c r="Q23" s="4" t="s">
        <v>640</v>
      </c>
      <c r="R23" s="4" t="s">
        <v>641</v>
      </c>
      <c r="S23" s="4" t="s">
        <v>642</v>
      </c>
      <c r="T23" s="4" t="s">
        <v>643</v>
      </c>
      <c r="U23" s="4" t="s">
        <v>644</v>
      </c>
      <c r="V23" s="4" t="s">
        <v>645</v>
      </c>
      <c r="W23" s="4" t="s">
        <v>646</v>
      </c>
      <c r="X23" s="4">
        <f t="shared" ca="1" si="1"/>
        <v>1</v>
      </c>
      <c r="Y23" s="4">
        <f t="shared" ca="1" si="0"/>
        <v>1</v>
      </c>
      <c r="Z23" s="4">
        <f ca="1">IFERROR(__xludf.DUMMYFUNCTION("IF(REGEXMATCH(AO24, ""itrate|NO3""), 1, 0)"),1)</f>
        <v>1</v>
      </c>
      <c r="AA23" s="4">
        <f ca="1">IFERROR(__xludf.DUMMYFUNCTION("IF(REGEXMATCH(AO24, ""itrite|NO2""), 1, 0)"),0)</f>
        <v>0</v>
      </c>
      <c r="AB23" s="4">
        <f ca="1">IFERROR(__xludf.DUMMYFUNCTION("IF(REGEXMATCH(AO24, ""mmonium|NH4""), 1, 0)"),0)</f>
        <v>0</v>
      </c>
      <c r="AC23" s="4">
        <f ca="1">IFERROR(__xludf.DUMMYFUNCTION("IF(REGEXMATCH(AO24, ""DIN""), 1, 0)"),0)</f>
        <v>0</v>
      </c>
      <c r="AD23" s="4">
        <f ca="1">IFERROR(__xludf.DUMMYFUNCTION("IF(REGEXMATCH(AO24, ""mmonia|NH3""), 1, 0)"),0)</f>
        <v>0</v>
      </c>
      <c r="AE23" s="4">
        <f ca="1">IFERROR(__xludf.DUMMYFUNCTION("IF(REGEXMATCH(AO24, ""hosphate|PO4|DIP""), 1, 0)"),1)</f>
        <v>1</v>
      </c>
      <c r="AF23" s="4">
        <f ca="1">IFERROR(__xludf.DUMMYFUNCTION("IF(REGEXMATCH(AO24, ""DIC""), 1, 0)"),0)</f>
        <v>0</v>
      </c>
      <c r="AG23" s="4">
        <f ca="1">IFERROR(__xludf.DUMMYFUNCTION("IF(REGEXMATCH(AO24, ""organic|DOC|POC|DOM""), 1, 0)"),0)</f>
        <v>0</v>
      </c>
      <c r="AH23" s="4">
        <f ca="1">IFERROR(__xludf.DUMMYFUNCTION("IF(REGEXMATCH(AO24, ""rea|NH2""), 1, 0)"),0)</f>
        <v>0</v>
      </c>
      <c r="AI23" s="4">
        <f ca="1">IFERROR(__xludf.DUMMYFUNCTION("IF(REGEXMATCH(AO24, ""ertilizer|cote""), 1, 0)"),0)</f>
        <v>0</v>
      </c>
      <c r="AJ23" s="4">
        <f ca="1">IFERROR(__xludf.DUMMYFUNCTION("IF(REGEXMATCH(AO24, ""itrogen""), 1, 0)"),0)</f>
        <v>0</v>
      </c>
      <c r="AK23" s="4">
        <f ca="1">IFERROR(__xludf.DUMMYFUNCTION("IF(REGEXMATCH(AO24, ""hosphorus""), 1, 0)"),0)</f>
        <v>0</v>
      </c>
      <c r="AL23" s="4">
        <f ca="1">IFERROR(__xludf.DUMMYFUNCTION("IF(REGEXMATCH(AO24, ""TN""), 1, 0)"),0)</f>
        <v>0</v>
      </c>
      <c r="AM23" s="4">
        <f ca="1">IFERROR(__xludf.DUMMYFUNCTION("IF(REGEXMATCH(AO24, ""TP""), 1, 0)"),0)</f>
        <v>0</v>
      </c>
    </row>
    <row r="24" spans="1:39" ht="17.25" customHeight="1" x14ac:dyDescent="0.15">
      <c r="A24" s="6" t="s">
        <v>653</v>
      </c>
      <c r="B24" s="11">
        <v>1999</v>
      </c>
      <c r="C24" s="4" t="s">
        <v>288</v>
      </c>
      <c r="D24" s="6" t="s">
        <v>654</v>
      </c>
      <c r="E24" s="4" t="s">
        <v>655</v>
      </c>
      <c r="F24" s="12" t="s">
        <v>656</v>
      </c>
      <c r="G24" s="11" t="s">
        <v>71</v>
      </c>
      <c r="H24" s="11">
        <v>0</v>
      </c>
      <c r="I24" s="4">
        <v>1</v>
      </c>
      <c r="J24" s="4" t="s">
        <v>29</v>
      </c>
      <c r="K24" s="4" t="s">
        <v>375</v>
      </c>
      <c r="L24" s="4" t="s">
        <v>43</v>
      </c>
      <c r="M24" s="4" t="s">
        <v>1143</v>
      </c>
      <c r="N24" s="4">
        <v>1</v>
      </c>
      <c r="O24" s="4" t="s">
        <v>657</v>
      </c>
      <c r="P24" s="4" t="s">
        <v>658</v>
      </c>
      <c r="Q24" s="4" t="s">
        <v>62</v>
      </c>
      <c r="R24" s="4" t="s">
        <v>659</v>
      </c>
      <c r="S24" s="4" t="s">
        <v>614</v>
      </c>
      <c r="T24" s="4" t="s">
        <v>51</v>
      </c>
      <c r="U24" s="4" t="s">
        <v>27</v>
      </c>
      <c r="V24" s="4" t="s">
        <v>27</v>
      </c>
      <c r="X24" s="4">
        <f t="shared" ca="1" si="1"/>
        <v>2</v>
      </c>
      <c r="Y24" s="4">
        <f t="shared" ca="1" si="0"/>
        <v>0</v>
      </c>
      <c r="Z24" s="4">
        <f ca="1">IFERROR(__xludf.DUMMYFUNCTION("IF(REGEXMATCH(AO25, ""itrate|NO3""), 1, 0)"),1)</f>
        <v>1</v>
      </c>
      <c r="AA24" s="4">
        <f ca="1">IFERROR(__xludf.DUMMYFUNCTION("IF(REGEXMATCH(AO25, ""itrite|NO2""), 1, 0)"),0)</f>
        <v>0</v>
      </c>
      <c r="AB24" s="4">
        <f ca="1">IFERROR(__xludf.DUMMYFUNCTION("IF(REGEXMATCH(AO25, ""mmonium|NH4""), 1, 0)"),1)</f>
        <v>1</v>
      </c>
      <c r="AC24" s="4">
        <f ca="1">IFERROR(__xludf.DUMMYFUNCTION("IF(REGEXMATCH(AO25, ""DIN""), 1, 0)"),0)</f>
        <v>0</v>
      </c>
      <c r="AD24" s="4">
        <f ca="1">IFERROR(__xludf.DUMMYFUNCTION("IF(REGEXMATCH(AO25, ""mmonia|NH3""), 1, 0)"),0)</f>
        <v>0</v>
      </c>
      <c r="AE24" s="4">
        <f ca="1">IFERROR(__xludf.DUMMYFUNCTION("IF(REGEXMATCH(AO25, ""hosphate|PO4|DIP""), 1, 0)"),0)</f>
        <v>0</v>
      </c>
      <c r="AF24" s="4">
        <f ca="1">IFERROR(__xludf.DUMMYFUNCTION("IF(REGEXMATCH(AO25, ""DIC""), 1, 0)"),1)</f>
        <v>1</v>
      </c>
      <c r="AG24" s="4">
        <f ca="1">IFERROR(__xludf.DUMMYFUNCTION("IF(REGEXMATCH(AO25, ""organic|DOC|POC|DOM""), 1, 0)"),0)</f>
        <v>0</v>
      </c>
      <c r="AH24" s="4">
        <f ca="1">IFERROR(__xludf.DUMMYFUNCTION("IF(REGEXMATCH(AO25, ""rea|NH2""), 1, 0)"),0)</f>
        <v>0</v>
      </c>
      <c r="AI24" s="4">
        <f ca="1">IFERROR(__xludf.DUMMYFUNCTION("IF(REGEXMATCH(AO25, ""ertilizer|cote""), 1, 0)"),0)</f>
        <v>0</v>
      </c>
      <c r="AJ24" s="4">
        <f ca="1">IFERROR(__xludf.DUMMYFUNCTION("IF(REGEXMATCH(AO25, ""itrogen""), 1, 0)"),0)</f>
        <v>0</v>
      </c>
      <c r="AK24" s="4">
        <f ca="1">IFERROR(__xludf.DUMMYFUNCTION("IF(REGEXMATCH(AO25, ""hosphorus""), 1, 0)"),0)</f>
        <v>0</v>
      </c>
      <c r="AL24" s="4">
        <f ca="1">IFERROR(__xludf.DUMMYFUNCTION("IF(REGEXMATCH(AO25, ""TN""), 1, 0)"),0)</f>
        <v>0</v>
      </c>
      <c r="AM24" s="4">
        <f ca="1">IFERROR(__xludf.DUMMYFUNCTION("IF(REGEXMATCH(AO25, ""TP""), 1, 0)"),0)</f>
        <v>0</v>
      </c>
    </row>
    <row r="25" spans="1:39" ht="17.25" customHeight="1" x14ac:dyDescent="0.15">
      <c r="A25" s="6" t="s">
        <v>685</v>
      </c>
      <c r="B25" s="11">
        <v>2019</v>
      </c>
      <c r="C25" s="4" t="s">
        <v>686</v>
      </c>
      <c r="D25" s="6" t="s">
        <v>687</v>
      </c>
      <c r="E25" s="4" t="s">
        <v>688</v>
      </c>
      <c r="F25" s="12" t="s">
        <v>689</v>
      </c>
      <c r="G25" s="11" t="s">
        <v>71</v>
      </c>
      <c r="H25" s="11">
        <v>0</v>
      </c>
      <c r="I25" s="4">
        <v>1</v>
      </c>
      <c r="J25" s="4" t="s">
        <v>29</v>
      </c>
      <c r="K25" s="4" t="s">
        <v>364</v>
      </c>
      <c r="L25" s="4" t="s">
        <v>43</v>
      </c>
      <c r="M25" s="4" t="s">
        <v>1143</v>
      </c>
      <c r="N25" s="4">
        <v>1</v>
      </c>
      <c r="O25" s="4" t="s">
        <v>584</v>
      </c>
      <c r="P25" s="4" t="s">
        <v>690</v>
      </c>
      <c r="Q25" s="4" t="s">
        <v>118</v>
      </c>
      <c r="R25" s="4" t="s">
        <v>691</v>
      </c>
      <c r="S25" s="4" t="s">
        <v>692</v>
      </c>
      <c r="T25" s="4" t="s">
        <v>693</v>
      </c>
      <c r="V25" s="4" t="s">
        <v>27</v>
      </c>
      <c r="W25" s="4" t="s">
        <v>694</v>
      </c>
      <c r="X25" s="4">
        <f t="shared" ca="1" si="1"/>
        <v>2</v>
      </c>
      <c r="Y25" s="4">
        <f t="shared" ca="1" si="0"/>
        <v>0</v>
      </c>
      <c r="Z25" s="4">
        <f ca="1">IFERROR(__xludf.DUMMYFUNCTION("IF(REGEXMATCH(AO26, ""itrate|NO3""), 1, 0)"),1)</f>
        <v>1</v>
      </c>
      <c r="AA25" s="4">
        <f ca="1">IFERROR(__xludf.DUMMYFUNCTION("IF(REGEXMATCH(AO26, ""itrite|NO2""), 1, 0)"),0)</f>
        <v>0</v>
      </c>
      <c r="AB25" s="4">
        <f ca="1">IFERROR(__xludf.DUMMYFUNCTION("IF(REGEXMATCH(AO26, ""mmonium|NH4""), 1, 0)"),1)</f>
        <v>1</v>
      </c>
      <c r="AC25" s="4">
        <f ca="1">IFERROR(__xludf.DUMMYFUNCTION("IF(REGEXMATCH(AO26, ""DIN""), 1, 0)"),0)</f>
        <v>0</v>
      </c>
      <c r="AD25" s="4">
        <f ca="1">IFERROR(__xludf.DUMMYFUNCTION("IF(REGEXMATCH(AO26, ""mmonia|NH3""), 1, 0)"),0)</f>
        <v>0</v>
      </c>
      <c r="AE25" s="4">
        <f ca="1">IFERROR(__xludf.DUMMYFUNCTION("IF(REGEXMATCH(AO26, ""hosphate|PO4|DIP""), 1, 0)"),0)</f>
        <v>0</v>
      </c>
      <c r="AF25" s="4">
        <f ca="1">IFERROR(__xludf.DUMMYFUNCTION("IF(REGEXMATCH(AO26, ""DIC""), 1, 0)"),0)</f>
        <v>0</v>
      </c>
      <c r="AG25" s="4">
        <f ca="1">IFERROR(__xludf.DUMMYFUNCTION("IF(REGEXMATCH(AO26, ""organic|DOC|POC|DOM""), 1, 0)"),0)</f>
        <v>0</v>
      </c>
      <c r="AH25" s="4">
        <f ca="1">IFERROR(__xludf.DUMMYFUNCTION("IF(REGEXMATCH(AO26, ""rea|NH2""), 1, 0)"),0)</f>
        <v>0</v>
      </c>
      <c r="AI25" s="4">
        <f ca="1">IFERROR(__xludf.DUMMYFUNCTION("IF(REGEXMATCH(AO26, ""ertilizer|cote""), 1, 0)"),0)</f>
        <v>0</v>
      </c>
      <c r="AJ25" s="4">
        <f ca="1">IFERROR(__xludf.DUMMYFUNCTION("IF(REGEXMATCH(AO26, ""itrogen""), 1, 0)"),0)</f>
        <v>0</v>
      </c>
      <c r="AK25" s="4">
        <f ca="1">IFERROR(__xludf.DUMMYFUNCTION("IF(REGEXMATCH(AO26, ""hosphorus""), 1, 0)"),0)</f>
        <v>0</v>
      </c>
      <c r="AL25" s="4">
        <f ca="1">IFERROR(__xludf.DUMMYFUNCTION("IF(REGEXMATCH(AO26, ""TN""), 1, 0)"),0)</f>
        <v>0</v>
      </c>
      <c r="AM25" s="4">
        <f ca="1">IFERROR(__xludf.DUMMYFUNCTION("IF(REGEXMATCH(AO26, ""TP""), 1, 0)"),0)</f>
        <v>0</v>
      </c>
    </row>
    <row r="26" spans="1:39" ht="17.25" customHeight="1" x14ac:dyDescent="0.15">
      <c r="A26" s="6" t="s">
        <v>704</v>
      </c>
      <c r="B26" s="11">
        <v>2003</v>
      </c>
      <c r="C26" s="4" t="s">
        <v>490</v>
      </c>
      <c r="D26" s="6" t="s">
        <v>705</v>
      </c>
      <c r="E26" s="4" t="s">
        <v>706</v>
      </c>
      <c r="F26" s="12" t="s">
        <v>321</v>
      </c>
      <c r="G26" s="11" t="s">
        <v>71</v>
      </c>
      <c r="H26" s="11">
        <v>0</v>
      </c>
      <c r="I26" s="4">
        <v>1</v>
      </c>
      <c r="J26" s="4" t="s">
        <v>29</v>
      </c>
      <c r="K26" s="4" t="s">
        <v>364</v>
      </c>
      <c r="L26" s="4" t="s">
        <v>43</v>
      </c>
      <c r="M26" s="4" t="s">
        <v>1143</v>
      </c>
      <c r="N26" s="4">
        <v>1</v>
      </c>
      <c r="O26" s="4" t="s">
        <v>707</v>
      </c>
      <c r="P26" s="4" t="s">
        <v>708</v>
      </c>
      <c r="Q26" s="4" t="s">
        <v>63</v>
      </c>
      <c r="R26" s="4" t="s">
        <v>56</v>
      </c>
      <c r="S26" s="4" t="s">
        <v>164</v>
      </c>
      <c r="T26" s="4" t="s">
        <v>709</v>
      </c>
      <c r="U26" s="4" t="s">
        <v>710</v>
      </c>
      <c r="V26" s="4" t="s">
        <v>325</v>
      </c>
      <c r="X26" s="4">
        <f t="shared" ca="1" si="1"/>
        <v>1</v>
      </c>
      <c r="Y26" s="4">
        <f t="shared" ca="1" si="0"/>
        <v>0</v>
      </c>
      <c r="Z26" s="4">
        <f ca="1">IFERROR(__xludf.DUMMYFUNCTION("IF(REGEXMATCH(AO27, ""itrate|NO3""), 1, 0)"),1)</f>
        <v>1</v>
      </c>
      <c r="AA26" s="4">
        <f ca="1">IFERROR(__xludf.DUMMYFUNCTION("IF(REGEXMATCH(AO27, ""itrite|NO2""), 1, 0)"),0)</f>
        <v>0</v>
      </c>
      <c r="AB26" s="4">
        <f ca="1">IFERROR(__xludf.DUMMYFUNCTION("IF(REGEXMATCH(AO27, ""mmonium|NH4""), 1, 0)"),0)</f>
        <v>0</v>
      </c>
      <c r="AC26" s="4">
        <f ca="1">IFERROR(__xludf.DUMMYFUNCTION("IF(REGEXMATCH(AO27, ""DIN""), 1, 0)"),0)</f>
        <v>0</v>
      </c>
      <c r="AD26" s="4">
        <f ca="1">IFERROR(__xludf.DUMMYFUNCTION("IF(REGEXMATCH(AO27, ""mmonia|NH3""), 1, 0)"),0)</f>
        <v>0</v>
      </c>
      <c r="AE26" s="4">
        <f ca="1">IFERROR(__xludf.DUMMYFUNCTION("IF(REGEXMATCH(AO27, ""hosphate|PO4|DIP""), 1, 0)"),0)</f>
        <v>0</v>
      </c>
      <c r="AF26" s="4">
        <f ca="1">IFERROR(__xludf.DUMMYFUNCTION("IF(REGEXMATCH(AO27, ""DIC""), 1, 0)"),0)</f>
        <v>0</v>
      </c>
      <c r="AG26" s="4">
        <f ca="1">IFERROR(__xludf.DUMMYFUNCTION("IF(REGEXMATCH(AO27, ""organic|DOC|POC|DOM""), 1, 0)"),0)</f>
        <v>0</v>
      </c>
      <c r="AH26" s="4">
        <f ca="1">IFERROR(__xludf.DUMMYFUNCTION("IF(REGEXMATCH(AO27, ""rea|NH2""), 1, 0)"),0)</f>
        <v>0</v>
      </c>
      <c r="AI26" s="4">
        <f ca="1">IFERROR(__xludf.DUMMYFUNCTION("IF(REGEXMATCH(AO27, ""ertilizer|cote""), 1, 0)"),0)</f>
        <v>0</v>
      </c>
      <c r="AJ26" s="4">
        <f ca="1">IFERROR(__xludf.DUMMYFUNCTION("IF(REGEXMATCH(AO27, ""itrogen""), 1, 0)"),0)</f>
        <v>0</v>
      </c>
      <c r="AK26" s="4">
        <f ca="1">IFERROR(__xludf.DUMMYFUNCTION("IF(REGEXMATCH(AO27, ""hosphorus""), 1, 0)"),0)</f>
        <v>0</v>
      </c>
      <c r="AL26" s="4">
        <f ca="1">IFERROR(__xludf.DUMMYFUNCTION("IF(REGEXMATCH(AO27, ""TN""), 1, 0)"),0)</f>
        <v>0</v>
      </c>
      <c r="AM26" s="4">
        <f ca="1">IFERROR(__xludf.DUMMYFUNCTION("IF(REGEXMATCH(AO27, ""TP""), 1, 0)"),0)</f>
        <v>0</v>
      </c>
    </row>
    <row r="27" spans="1:39" ht="17.25" customHeight="1" x14ac:dyDescent="0.15">
      <c r="A27" s="6" t="s">
        <v>716</v>
      </c>
      <c r="B27" s="11">
        <v>2012</v>
      </c>
      <c r="C27" s="4" t="s">
        <v>717</v>
      </c>
      <c r="D27" s="6" t="s">
        <v>718</v>
      </c>
      <c r="E27" s="4" t="s">
        <v>719</v>
      </c>
      <c r="F27" s="12" t="s">
        <v>321</v>
      </c>
      <c r="G27" s="11" t="s">
        <v>71</v>
      </c>
      <c r="H27" s="11">
        <v>0</v>
      </c>
      <c r="I27" s="4">
        <v>1</v>
      </c>
      <c r="J27" s="4" t="s">
        <v>29</v>
      </c>
      <c r="K27" s="4" t="s">
        <v>375</v>
      </c>
      <c r="L27" s="4" t="s">
        <v>43</v>
      </c>
      <c r="M27" s="4" t="s">
        <v>1143</v>
      </c>
      <c r="N27" s="4">
        <v>9</v>
      </c>
      <c r="O27" s="4" t="s">
        <v>720</v>
      </c>
      <c r="P27" s="4" t="s">
        <v>721</v>
      </c>
      <c r="Q27" s="4" t="s">
        <v>722</v>
      </c>
      <c r="R27" s="4" t="s">
        <v>546</v>
      </c>
      <c r="S27" s="4" t="s">
        <v>723</v>
      </c>
      <c r="T27" s="4" t="s">
        <v>702</v>
      </c>
      <c r="U27" s="4" t="s">
        <v>724</v>
      </c>
      <c r="V27" s="4" t="s">
        <v>27</v>
      </c>
      <c r="W27" s="4" t="s">
        <v>725</v>
      </c>
      <c r="X27" s="4">
        <f t="shared" ca="1" si="1"/>
        <v>1</v>
      </c>
      <c r="Y27" s="4">
        <f t="shared" ca="1" si="0"/>
        <v>1</v>
      </c>
      <c r="Z27" s="4">
        <f ca="1">IFERROR(__xludf.DUMMYFUNCTION("IF(REGEXMATCH(AO28, ""itrate|NO3""), 1, 0)"),0)</f>
        <v>0</v>
      </c>
      <c r="AA27" s="4">
        <f ca="1">IFERROR(__xludf.DUMMYFUNCTION("IF(REGEXMATCH(AO28, ""itrite|NO2""), 1, 0)"),0)</f>
        <v>0</v>
      </c>
      <c r="AB27" s="4">
        <f ca="1">IFERROR(__xludf.DUMMYFUNCTION("IF(REGEXMATCH(AO28, ""mmonium|NH4""), 1, 0)"),0)</f>
        <v>0</v>
      </c>
      <c r="AC27" s="4">
        <f ca="1">IFERROR(__xludf.DUMMYFUNCTION("IF(REGEXMATCH(AO28, ""DIN""), 1, 0)"),1)</f>
        <v>1</v>
      </c>
      <c r="AD27" s="4">
        <f ca="1">IFERROR(__xludf.DUMMYFUNCTION("IF(REGEXMATCH(AO28, ""mmonia|NH3""), 1, 0)"),0)</f>
        <v>0</v>
      </c>
      <c r="AE27" s="4">
        <f ca="1">IFERROR(__xludf.DUMMYFUNCTION("IF(REGEXMATCH(AO28, ""hosphate|PO4|DIP""), 1, 0)"),1)</f>
        <v>1</v>
      </c>
      <c r="AF27" s="4">
        <f ca="1">IFERROR(__xludf.DUMMYFUNCTION("IF(REGEXMATCH(AO28, ""DIC""), 1, 0)"),0)</f>
        <v>0</v>
      </c>
      <c r="AG27" s="4">
        <f ca="1">IFERROR(__xludf.DUMMYFUNCTION("IF(REGEXMATCH(AO28, ""organic|DOC|POC|DOM""), 1, 0)"),0)</f>
        <v>0</v>
      </c>
      <c r="AH27" s="4">
        <f ca="1">IFERROR(__xludf.DUMMYFUNCTION("IF(REGEXMATCH(AO28, ""rea|NH2""), 1, 0)"),0)</f>
        <v>0</v>
      </c>
      <c r="AI27" s="4">
        <f ca="1">IFERROR(__xludf.DUMMYFUNCTION("IF(REGEXMATCH(AO28, ""ertilizer|cote""), 1, 0)"),0)</f>
        <v>0</v>
      </c>
      <c r="AJ27" s="4">
        <f ca="1">IFERROR(__xludf.DUMMYFUNCTION("IF(REGEXMATCH(AO28, ""itrogen""), 1, 0)"),0)</f>
        <v>0</v>
      </c>
      <c r="AK27" s="4">
        <f ca="1">IFERROR(__xludf.DUMMYFUNCTION("IF(REGEXMATCH(AO28, ""hosphorus""), 1, 0)"),0)</f>
        <v>0</v>
      </c>
      <c r="AL27" s="4">
        <f ca="1">IFERROR(__xludf.DUMMYFUNCTION("IF(REGEXMATCH(AO28, ""TN""), 1, 0)"),0)</f>
        <v>0</v>
      </c>
      <c r="AM27" s="4">
        <f ca="1">IFERROR(__xludf.DUMMYFUNCTION("IF(REGEXMATCH(AO28, ""TP""), 1, 0)"),0)</f>
        <v>0</v>
      </c>
    </row>
    <row r="28" spans="1:39" ht="17.25" customHeight="1" x14ac:dyDescent="0.15">
      <c r="A28" s="6" t="s">
        <v>742</v>
      </c>
      <c r="B28" s="11">
        <v>2014</v>
      </c>
      <c r="C28" s="4" t="s">
        <v>98</v>
      </c>
      <c r="D28" s="6" t="s">
        <v>743</v>
      </c>
      <c r="E28" s="4" t="s">
        <v>744</v>
      </c>
      <c r="G28" s="11" t="s">
        <v>71</v>
      </c>
      <c r="H28" s="11">
        <v>0</v>
      </c>
      <c r="I28" s="4">
        <v>1</v>
      </c>
      <c r="J28" s="4" t="s">
        <v>29</v>
      </c>
      <c r="K28" s="4" t="s">
        <v>364</v>
      </c>
      <c r="L28" s="4" t="s">
        <v>43</v>
      </c>
      <c r="M28" s="4" t="s">
        <v>1143</v>
      </c>
      <c r="N28" s="4">
        <v>1</v>
      </c>
      <c r="O28" s="4" t="s">
        <v>745</v>
      </c>
      <c r="P28" s="4" t="s">
        <v>746</v>
      </c>
      <c r="Q28" s="4" t="s">
        <v>747</v>
      </c>
      <c r="R28" s="4" t="s">
        <v>93</v>
      </c>
      <c r="S28" s="4" t="s">
        <v>748</v>
      </c>
      <c r="T28" s="4" t="s">
        <v>749</v>
      </c>
      <c r="U28" s="4" t="s">
        <v>27</v>
      </c>
      <c r="V28" s="4" t="s">
        <v>27</v>
      </c>
      <c r="X28" s="4">
        <f t="shared" ca="1" si="1"/>
        <v>3</v>
      </c>
      <c r="Y28" s="4">
        <f t="shared" ca="1" si="0"/>
        <v>1</v>
      </c>
      <c r="Z28" s="4">
        <f ca="1">IFERROR(__xludf.DUMMYFUNCTION("IF(REGEXMATCH(AO29, ""itrate|NO3""), 1, 0)"),1)</f>
        <v>1</v>
      </c>
      <c r="AA28" s="4">
        <f ca="1">IFERROR(__xludf.DUMMYFUNCTION("IF(REGEXMATCH(AO29, ""itrite|NO2""), 1, 0)"),1)</f>
        <v>1</v>
      </c>
      <c r="AB28" s="4">
        <f ca="1">IFERROR(__xludf.DUMMYFUNCTION("IF(REGEXMATCH(AO29, ""mmonium|NH4""), 1, 0)"),1)</f>
        <v>1</v>
      </c>
      <c r="AC28" s="4">
        <f ca="1">IFERROR(__xludf.DUMMYFUNCTION("IF(REGEXMATCH(AO29, ""DIN""), 1, 0)"),0)</f>
        <v>0</v>
      </c>
      <c r="AD28" s="4">
        <f ca="1">IFERROR(__xludf.DUMMYFUNCTION("IF(REGEXMATCH(AO29, ""mmonia|NH3""), 1, 0)"),0)</f>
        <v>0</v>
      </c>
      <c r="AE28" s="4">
        <f ca="1">IFERROR(__xludf.DUMMYFUNCTION("IF(REGEXMATCH(AO29, ""hosphate|PO4|DIP""), 1, 0)"),1)</f>
        <v>1</v>
      </c>
      <c r="AF28" s="4">
        <f ca="1">IFERROR(__xludf.DUMMYFUNCTION("IF(REGEXMATCH(AO29, ""DIC""), 1, 0)"),0)</f>
        <v>0</v>
      </c>
      <c r="AG28" s="4">
        <f ca="1">IFERROR(__xludf.DUMMYFUNCTION("IF(REGEXMATCH(AO29, ""organic|DOC|POC|DOM""), 1, 0)"),0)</f>
        <v>0</v>
      </c>
      <c r="AH28" s="4">
        <f ca="1">IFERROR(__xludf.DUMMYFUNCTION("IF(REGEXMATCH(AO29, ""rea|NH2""), 1, 0)"),0)</f>
        <v>0</v>
      </c>
      <c r="AI28" s="4">
        <f ca="1">IFERROR(__xludf.DUMMYFUNCTION("IF(REGEXMATCH(AO29, ""ertilizer|cote""), 1, 0)"),0)</f>
        <v>0</v>
      </c>
      <c r="AJ28" s="4">
        <f ca="1">IFERROR(__xludf.DUMMYFUNCTION("IF(REGEXMATCH(AO29, ""itrogen""), 1, 0)"),0)</f>
        <v>0</v>
      </c>
      <c r="AK28" s="4">
        <f ca="1">IFERROR(__xludf.DUMMYFUNCTION("IF(REGEXMATCH(AO29, ""hosphorus""), 1, 0)"),0)</f>
        <v>0</v>
      </c>
      <c r="AL28" s="4">
        <f ca="1">IFERROR(__xludf.DUMMYFUNCTION("IF(REGEXMATCH(AO29, ""TN""), 1, 0)"),0)</f>
        <v>0</v>
      </c>
      <c r="AM28" s="4">
        <f ca="1">IFERROR(__xludf.DUMMYFUNCTION("IF(REGEXMATCH(AO29, ""TP""), 1, 0)"),0)</f>
        <v>0</v>
      </c>
    </row>
    <row r="29" spans="1:39" ht="17.25" customHeight="1" x14ac:dyDescent="0.15">
      <c r="A29" s="6" t="s">
        <v>770</v>
      </c>
      <c r="B29" s="11">
        <v>2001</v>
      </c>
      <c r="C29" s="4" t="s">
        <v>98</v>
      </c>
      <c r="D29" s="6" t="s">
        <v>771</v>
      </c>
      <c r="E29" s="4" t="s">
        <v>772</v>
      </c>
      <c r="G29" s="11" t="s">
        <v>71</v>
      </c>
      <c r="H29" s="11">
        <v>0</v>
      </c>
      <c r="I29" s="4">
        <v>1</v>
      </c>
      <c r="J29" s="4" t="s">
        <v>29</v>
      </c>
      <c r="K29" s="4" t="s">
        <v>69</v>
      </c>
      <c r="L29" s="4" t="s">
        <v>43</v>
      </c>
      <c r="M29" s="4" t="s">
        <v>1143</v>
      </c>
      <c r="N29" s="4">
        <v>1</v>
      </c>
      <c r="O29" s="4" t="s">
        <v>773</v>
      </c>
      <c r="P29" s="4" t="s">
        <v>774</v>
      </c>
      <c r="Q29" s="4" t="s">
        <v>53</v>
      </c>
      <c r="R29" s="4" t="s">
        <v>775</v>
      </c>
      <c r="S29" s="4" t="s">
        <v>776</v>
      </c>
      <c r="T29" s="4" t="s">
        <v>777</v>
      </c>
      <c r="U29" s="4" t="s">
        <v>325</v>
      </c>
      <c r="V29" s="4" t="s">
        <v>778</v>
      </c>
      <c r="X29" s="4">
        <f t="shared" ca="1" si="1"/>
        <v>1</v>
      </c>
      <c r="Y29" s="4">
        <f t="shared" ca="1" si="0"/>
        <v>0</v>
      </c>
      <c r="Z29" s="4">
        <f ca="1">IFERROR(__xludf.DUMMYFUNCTION("IF(REGEXMATCH(AO30, ""itrate|NO3""), 1, 0)"),1)</f>
        <v>1</v>
      </c>
      <c r="AA29" s="4">
        <f ca="1">IFERROR(__xludf.DUMMYFUNCTION("IF(REGEXMATCH(AO30, ""itrite|NO2""), 1, 0)"),0)</f>
        <v>0</v>
      </c>
      <c r="AB29" s="4">
        <f ca="1">IFERROR(__xludf.DUMMYFUNCTION("IF(REGEXMATCH(AO30, ""mmonium|NH4""), 1, 0)"),0)</f>
        <v>0</v>
      </c>
      <c r="AC29" s="4">
        <f ca="1">IFERROR(__xludf.DUMMYFUNCTION("IF(REGEXMATCH(AO30, ""DIN""), 1, 0)"),0)</f>
        <v>0</v>
      </c>
      <c r="AD29" s="4">
        <f ca="1">IFERROR(__xludf.DUMMYFUNCTION("IF(REGEXMATCH(AO30, ""mmonia|NH3""), 1, 0)"),0)</f>
        <v>0</v>
      </c>
      <c r="AE29" s="4">
        <f ca="1">IFERROR(__xludf.DUMMYFUNCTION("IF(REGEXMATCH(AO30, ""hosphate|PO4|DIP""), 1, 0)"),0)</f>
        <v>0</v>
      </c>
      <c r="AF29" s="4">
        <f ca="1">IFERROR(__xludf.DUMMYFUNCTION("IF(REGEXMATCH(AO30, ""DIC""), 1, 0)"),0)</f>
        <v>0</v>
      </c>
      <c r="AG29" s="4">
        <f ca="1">IFERROR(__xludf.DUMMYFUNCTION("IF(REGEXMATCH(AO30, ""organic|DOC|POC|DOM""), 1, 0)"),0)</f>
        <v>0</v>
      </c>
      <c r="AH29" s="4">
        <f ca="1">IFERROR(__xludf.DUMMYFUNCTION("IF(REGEXMATCH(AO30, ""rea|NH2""), 1, 0)"),0)</f>
        <v>0</v>
      </c>
      <c r="AI29" s="4">
        <f ca="1">IFERROR(__xludf.DUMMYFUNCTION("IF(REGEXMATCH(AO30, ""ertilizer|cote""), 1, 0)"),0)</f>
        <v>0</v>
      </c>
      <c r="AJ29" s="4">
        <f ca="1">IFERROR(__xludf.DUMMYFUNCTION("IF(REGEXMATCH(AO30, ""itrogen""), 1, 0)"),0)</f>
        <v>0</v>
      </c>
      <c r="AK29" s="4">
        <f ca="1">IFERROR(__xludf.DUMMYFUNCTION("IF(REGEXMATCH(AO30, ""hosphorus""), 1, 0)"),0)</f>
        <v>0</v>
      </c>
      <c r="AL29" s="4">
        <f ca="1">IFERROR(__xludf.DUMMYFUNCTION("IF(REGEXMATCH(AO30, ""TN""), 1, 0)"),0)</f>
        <v>0</v>
      </c>
      <c r="AM29" s="4">
        <f ca="1">IFERROR(__xludf.DUMMYFUNCTION("IF(REGEXMATCH(AO30, ""TP""), 1, 0)"),0)</f>
        <v>0</v>
      </c>
    </row>
    <row r="30" spans="1:39" ht="17.25" customHeight="1" x14ac:dyDescent="0.15">
      <c r="A30" s="6" t="s">
        <v>779</v>
      </c>
      <c r="B30" s="11">
        <v>2017</v>
      </c>
      <c r="C30" s="4" t="s">
        <v>113</v>
      </c>
      <c r="D30" s="6" t="s">
        <v>780</v>
      </c>
      <c r="E30" s="4" t="s">
        <v>781</v>
      </c>
      <c r="G30" s="11" t="s">
        <v>71</v>
      </c>
      <c r="H30" s="11">
        <v>0</v>
      </c>
      <c r="I30" s="4">
        <v>1</v>
      </c>
      <c r="J30" s="4" t="s">
        <v>29</v>
      </c>
      <c r="K30" s="4" t="s">
        <v>364</v>
      </c>
      <c r="L30" s="4" t="s">
        <v>43</v>
      </c>
      <c r="M30" s="4" t="s">
        <v>1143</v>
      </c>
      <c r="N30" s="4">
        <v>2</v>
      </c>
      <c r="O30" s="4" t="s">
        <v>782</v>
      </c>
      <c r="P30" s="4" t="s">
        <v>783</v>
      </c>
      <c r="Q30" s="4" t="s">
        <v>784</v>
      </c>
      <c r="R30" s="4" t="s">
        <v>785</v>
      </c>
      <c r="S30" s="4" t="s">
        <v>786</v>
      </c>
      <c r="T30" s="4" t="s">
        <v>787</v>
      </c>
      <c r="U30" s="4" t="s">
        <v>92</v>
      </c>
      <c r="V30" s="4" t="s">
        <v>92</v>
      </c>
      <c r="X30" s="4">
        <f t="shared" ca="1" si="1"/>
        <v>1</v>
      </c>
      <c r="Y30" s="4">
        <f t="shared" ca="1" si="0"/>
        <v>1</v>
      </c>
      <c r="Z30" s="4">
        <f ca="1">IFERROR(__xludf.DUMMYFUNCTION("IF(REGEXMATCH(AO31, ""itrate|NO3""), 1, 0)"),1)</f>
        <v>1</v>
      </c>
      <c r="AA30" s="4">
        <f ca="1">IFERROR(__xludf.DUMMYFUNCTION("IF(REGEXMATCH(AO31, ""itrite|NO2""), 1, 0)"),0)</f>
        <v>0</v>
      </c>
      <c r="AB30" s="4">
        <f ca="1">IFERROR(__xludf.DUMMYFUNCTION("IF(REGEXMATCH(AO31, ""mmonium|NH4""), 1, 0)"),0)</f>
        <v>0</v>
      </c>
      <c r="AC30" s="4">
        <f ca="1">IFERROR(__xludf.DUMMYFUNCTION("IF(REGEXMATCH(AO31, ""DIN""), 1, 0)"),0)</f>
        <v>0</v>
      </c>
      <c r="AD30" s="4">
        <f ca="1">IFERROR(__xludf.DUMMYFUNCTION("IF(REGEXMATCH(AO31, ""mmonia|NH3""), 1, 0)"),0)</f>
        <v>0</v>
      </c>
      <c r="AE30" s="4">
        <f ca="1">IFERROR(__xludf.DUMMYFUNCTION("IF(REGEXMATCH(AO31, ""hosphate|PO4|DIP""), 1, 0)"),1)</f>
        <v>1</v>
      </c>
      <c r="AF30" s="4">
        <f ca="1">IFERROR(__xludf.DUMMYFUNCTION("IF(REGEXMATCH(AO31, ""DIC""), 1, 0)"),0)</f>
        <v>0</v>
      </c>
      <c r="AG30" s="4">
        <f ca="1">IFERROR(__xludf.DUMMYFUNCTION("IF(REGEXMATCH(AO31, ""organic|DOC|POC|DOM""), 1, 0)"),0)</f>
        <v>0</v>
      </c>
      <c r="AH30" s="4">
        <f ca="1">IFERROR(__xludf.DUMMYFUNCTION("IF(REGEXMATCH(AO31, ""rea|NH2""), 1, 0)"),0)</f>
        <v>0</v>
      </c>
      <c r="AI30" s="4">
        <f ca="1">IFERROR(__xludf.DUMMYFUNCTION("IF(REGEXMATCH(AO31, ""ertilizer|cote""), 1, 0)"),0)</f>
        <v>0</v>
      </c>
      <c r="AJ30" s="4">
        <f ca="1">IFERROR(__xludf.DUMMYFUNCTION("IF(REGEXMATCH(AO31, ""itrogen""), 1, 0)"),0)</f>
        <v>0</v>
      </c>
      <c r="AK30" s="4">
        <f ca="1">IFERROR(__xludf.DUMMYFUNCTION("IF(REGEXMATCH(AO31, ""hosphorus""), 1, 0)"),0)</f>
        <v>0</v>
      </c>
      <c r="AL30" s="4">
        <f ca="1">IFERROR(__xludf.DUMMYFUNCTION("IF(REGEXMATCH(AO31, ""TN""), 1, 0)"),0)</f>
        <v>0</v>
      </c>
      <c r="AM30" s="4">
        <f ca="1">IFERROR(__xludf.DUMMYFUNCTION("IF(REGEXMATCH(AO31, ""TP""), 1, 0)"),0)</f>
        <v>0</v>
      </c>
    </row>
    <row r="31" spans="1:39" ht="17.25" customHeight="1" x14ac:dyDescent="0.15">
      <c r="A31" s="6" t="s">
        <v>817</v>
      </c>
      <c r="B31" s="11">
        <v>2005</v>
      </c>
      <c r="C31" s="4" t="s">
        <v>113</v>
      </c>
      <c r="D31" s="6" t="s">
        <v>818</v>
      </c>
      <c r="E31" s="4" t="s">
        <v>819</v>
      </c>
      <c r="F31" s="12" t="s">
        <v>54</v>
      </c>
      <c r="G31" s="11" t="s">
        <v>71</v>
      </c>
      <c r="H31" s="11">
        <v>0</v>
      </c>
      <c r="I31" s="4">
        <v>1</v>
      </c>
      <c r="J31" s="4" t="s">
        <v>29</v>
      </c>
      <c r="K31" s="4" t="s">
        <v>375</v>
      </c>
      <c r="L31" s="4" t="s">
        <v>43</v>
      </c>
      <c r="M31" s="4" t="s">
        <v>1143</v>
      </c>
      <c r="N31" s="4">
        <v>2</v>
      </c>
      <c r="O31" s="4" t="s">
        <v>821</v>
      </c>
      <c r="P31" s="4" t="s">
        <v>822</v>
      </c>
      <c r="Q31" s="4" t="s">
        <v>440</v>
      </c>
      <c r="R31" s="4" t="s">
        <v>614</v>
      </c>
      <c r="S31" s="4" t="s">
        <v>823</v>
      </c>
      <c r="T31" s="4" t="s">
        <v>27</v>
      </c>
      <c r="U31" s="4" t="s">
        <v>27</v>
      </c>
      <c r="V31" s="4" t="s">
        <v>27</v>
      </c>
      <c r="W31" s="4" t="s">
        <v>824</v>
      </c>
      <c r="X31" s="4">
        <f t="shared" ca="1" si="1"/>
        <v>1</v>
      </c>
      <c r="Y31" s="4">
        <f t="shared" ca="1" si="0"/>
        <v>1</v>
      </c>
      <c r="Z31" s="4">
        <f ca="1">IFERROR(__xludf.DUMMYFUNCTION("IF(REGEXMATCH(AO32, ""itrate|NO3""), 1, 0)"),1)</f>
        <v>1</v>
      </c>
      <c r="AA31" s="4">
        <f ca="1">IFERROR(__xludf.DUMMYFUNCTION("IF(REGEXMATCH(AO32, ""itrite|NO2""), 1, 0)"),0)</f>
        <v>0</v>
      </c>
      <c r="AB31" s="4">
        <f ca="1">IFERROR(__xludf.DUMMYFUNCTION("IF(REGEXMATCH(AO32, ""mmonium|NH4""), 1, 0)"),0)</f>
        <v>0</v>
      </c>
      <c r="AC31" s="4">
        <f ca="1">IFERROR(__xludf.DUMMYFUNCTION("IF(REGEXMATCH(AO32, ""DIN""), 1, 0)"),0)</f>
        <v>0</v>
      </c>
      <c r="AD31" s="4">
        <f ca="1">IFERROR(__xludf.DUMMYFUNCTION("IF(REGEXMATCH(AO32, ""mmonia|NH3""), 1, 0)"),0)</f>
        <v>0</v>
      </c>
      <c r="AE31" s="4">
        <f ca="1">IFERROR(__xludf.DUMMYFUNCTION("IF(REGEXMATCH(AO32, ""hosphate|PO4|DIP""), 1, 0)"),1)</f>
        <v>1</v>
      </c>
      <c r="AF31" s="4">
        <f ca="1">IFERROR(__xludf.DUMMYFUNCTION("IF(REGEXMATCH(AO32, ""DIC""), 1, 0)"),0)</f>
        <v>0</v>
      </c>
      <c r="AG31" s="4">
        <f ca="1">IFERROR(__xludf.DUMMYFUNCTION("IF(REGEXMATCH(AO32, ""organic|DOC|POC|DOM""), 1, 0)"),0)</f>
        <v>0</v>
      </c>
      <c r="AH31" s="4">
        <f ca="1">IFERROR(__xludf.DUMMYFUNCTION("IF(REGEXMATCH(AO32, ""rea|NH2""), 1, 0)"),0)</f>
        <v>0</v>
      </c>
      <c r="AI31" s="4">
        <f ca="1">IFERROR(__xludf.DUMMYFUNCTION("IF(REGEXMATCH(AO32, ""ertilizer|cote""), 1, 0)"),0)</f>
        <v>0</v>
      </c>
      <c r="AJ31" s="4">
        <f ca="1">IFERROR(__xludf.DUMMYFUNCTION("IF(REGEXMATCH(AO32, ""itrogen""), 1, 0)"),0)</f>
        <v>0</v>
      </c>
      <c r="AK31" s="4">
        <f ca="1">IFERROR(__xludf.DUMMYFUNCTION("IF(REGEXMATCH(AO32, ""hosphorus""), 1, 0)"),0)</f>
        <v>0</v>
      </c>
      <c r="AL31" s="4">
        <f ca="1">IFERROR(__xludf.DUMMYFUNCTION("IF(REGEXMATCH(AO32, ""TN""), 1, 0)"),0)</f>
        <v>0</v>
      </c>
      <c r="AM31" s="4">
        <f ca="1">IFERROR(__xludf.DUMMYFUNCTION("IF(REGEXMATCH(AO32, ""TP""), 1, 0)"),0)</f>
        <v>0</v>
      </c>
    </row>
    <row r="32" spans="1:39" ht="17.25" customHeight="1" x14ac:dyDescent="0.15">
      <c r="A32" s="13" t="s">
        <v>2632</v>
      </c>
      <c r="B32" s="11">
        <v>1993</v>
      </c>
      <c r="C32" s="4" t="s">
        <v>490</v>
      </c>
      <c r="D32" s="6" t="s">
        <v>829</v>
      </c>
      <c r="E32" s="4" t="s">
        <v>830</v>
      </c>
      <c r="F32" s="12" t="s">
        <v>402</v>
      </c>
      <c r="G32" s="11" t="s">
        <v>71</v>
      </c>
      <c r="H32" s="11">
        <v>0</v>
      </c>
      <c r="I32" s="4">
        <v>1</v>
      </c>
      <c r="J32" s="4" t="s">
        <v>29</v>
      </c>
      <c r="K32" s="4" t="s">
        <v>364</v>
      </c>
      <c r="L32" s="4" t="s">
        <v>43</v>
      </c>
      <c r="M32" s="4" t="s">
        <v>1143</v>
      </c>
      <c r="N32" s="4">
        <v>1</v>
      </c>
      <c r="O32" s="4" t="s">
        <v>832</v>
      </c>
      <c r="P32" s="4" t="s">
        <v>833</v>
      </c>
      <c r="Q32" s="4" t="s">
        <v>205</v>
      </c>
      <c r="R32" s="4" t="s">
        <v>264</v>
      </c>
      <c r="S32" s="4" t="s">
        <v>834</v>
      </c>
      <c r="T32" s="4" t="s">
        <v>835</v>
      </c>
      <c r="U32" s="4" t="s">
        <v>27</v>
      </c>
      <c r="V32" s="4" t="s">
        <v>27</v>
      </c>
      <c r="W32" s="12" t="s">
        <v>831</v>
      </c>
      <c r="X32" s="4">
        <f t="shared" ca="1" si="1"/>
        <v>1</v>
      </c>
      <c r="Y32" s="4">
        <f t="shared" ca="1" si="0"/>
        <v>1</v>
      </c>
      <c r="Z32" s="4">
        <f ca="1">IFERROR(__xludf.DUMMYFUNCTION("IF(REGEXMATCH(AO33, ""itrate|NO3""), 1, 0)"),0)</f>
        <v>0</v>
      </c>
      <c r="AA32" s="4">
        <f ca="1">IFERROR(__xludf.DUMMYFUNCTION("IF(REGEXMATCH(AO33, ""itrite|NO2""), 1, 0)"),0)</f>
        <v>0</v>
      </c>
      <c r="AB32" s="4">
        <f ca="1">IFERROR(__xludf.DUMMYFUNCTION("IF(REGEXMATCH(AO33, ""mmonium|NH4""), 1, 0)"),1)</f>
        <v>1</v>
      </c>
      <c r="AC32" s="4">
        <f ca="1">IFERROR(__xludf.DUMMYFUNCTION("IF(REGEXMATCH(AO33, ""DIN""), 1, 0)"),0)</f>
        <v>0</v>
      </c>
      <c r="AD32" s="4">
        <f ca="1">IFERROR(__xludf.DUMMYFUNCTION("IF(REGEXMATCH(AO33, ""mmonia|NH3""), 1, 0)"),0)</f>
        <v>0</v>
      </c>
      <c r="AE32" s="4">
        <f ca="1">IFERROR(__xludf.DUMMYFUNCTION("IF(REGEXMATCH(AO33, ""hosphate|PO4|DIP""), 1, 0)"),1)</f>
        <v>1</v>
      </c>
      <c r="AF32" s="4">
        <f ca="1">IFERROR(__xludf.DUMMYFUNCTION("IF(REGEXMATCH(AO33, ""DIC""), 1, 0)"),0)</f>
        <v>0</v>
      </c>
      <c r="AG32" s="4">
        <f ca="1">IFERROR(__xludf.DUMMYFUNCTION("IF(REGEXMATCH(AO33, ""organic|DOC|POC|DOM""), 1, 0)"),0)</f>
        <v>0</v>
      </c>
      <c r="AH32" s="4">
        <f ca="1">IFERROR(__xludf.DUMMYFUNCTION("IF(REGEXMATCH(AO33, ""rea|NH2""), 1, 0)"),0)</f>
        <v>0</v>
      </c>
      <c r="AI32" s="4">
        <f ca="1">IFERROR(__xludf.DUMMYFUNCTION("IF(REGEXMATCH(AO33, ""ertilizer|cote""), 1, 0)"),0)</f>
        <v>0</v>
      </c>
      <c r="AJ32" s="4">
        <f ca="1">IFERROR(__xludf.DUMMYFUNCTION("IF(REGEXMATCH(AO33, ""itrogen""), 1, 0)"),0)</f>
        <v>0</v>
      </c>
      <c r="AK32" s="4">
        <f ca="1">IFERROR(__xludf.DUMMYFUNCTION("IF(REGEXMATCH(AO33, ""hosphorus""), 1, 0)"),0)</f>
        <v>0</v>
      </c>
      <c r="AL32" s="4">
        <f ca="1">IFERROR(__xludf.DUMMYFUNCTION("IF(REGEXMATCH(AO33, ""TN""), 1, 0)"),0)</f>
        <v>0</v>
      </c>
      <c r="AM32" s="4">
        <f ca="1">IFERROR(__xludf.DUMMYFUNCTION("IF(REGEXMATCH(AO33, ""TP""), 1, 0)"),0)</f>
        <v>0</v>
      </c>
    </row>
    <row r="33" spans="1:39" ht="17.25" customHeight="1" x14ac:dyDescent="0.15">
      <c r="A33" s="6" t="s">
        <v>843</v>
      </c>
      <c r="B33" s="11">
        <v>2018</v>
      </c>
      <c r="C33" s="4" t="s">
        <v>844</v>
      </c>
      <c r="D33" s="6" t="s">
        <v>845</v>
      </c>
      <c r="E33" s="4" t="s">
        <v>846</v>
      </c>
      <c r="G33" s="11" t="s">
        <v>71</v>
      </c>
      <c r="H33" s="11">
        <v>0</v>
      </c>
      <c r="I33" s="4">
        <v>1</v>
      </c>
      <c r="J33" s="4" t="s">
        <v>29</v>
      </c>
      <c r="K33" s="4" t="s">
        <v>408</v>
      </c>
      <c r="L33" s="4" t="s">
        <v>43</v>
      </c>
      <c r="M33" s="4" t="s">
        <v>1143</v>
      </c>
      <c r="N33" s="4">
        <v>1</v>
      </c>
      <c r="O33" s="4" t="s">
        <v>44</v>
      </c>
      <c r="P33" s="4" t="s">
        <v>847</v>
      </c>
      <c r="Q33" s="4" t="s">
        <v>464</v>
      </c>
      <c r="R33" s="4" t="s">
        <v>848</v>
      </c>
      <c r="S33" s="4" t="s">
        <v>93</v>
      </c>
      <c r="T33" s="4" t="s">
        <v>849</v>
      </c>
      <c r="U33" s="4" t="s">
        <v>165</v>
      </c>
      <c r="V33" s="4" t="s">
        <v>850</v>
      </c>
      <c r="W33" s="4" t="s">
        <v>851</v>
      </c>
      <c r="X33" s="4">
        <f t="shared" ca="1" si="1"/>
        <v>1</v>
      </c>
      <c r="Y33" s="4">
        <f t="shared" ca="1" si="0"/>
        <v>0</v>
      </c>
      <c r="Z33" s="4">
        <f ca="1">IFERROR(__xludf.DUMMYFUNCTION("IF(REGEXMATCH(AO34, ""itrate|NO3""), 1, 0)"),0)</f>
        <v>0</v>
      </c>
      <c r="AA33" s="4">
        <f ca="1">IFERROR(__xludf.DUMMYFUNCTION("IF(REGEXMATCH(AO34, ""itrite|NO2""), 1, 0)"),0)</f>
        <v>0</v>
      </c>
      <c r="AB33" s="4">
        <f ca="1">IFERROR(__xludf.DUMMYFUNCTION("IF(REGEXMATCH(AO34, ""mmonium|NH4""), 1, 0)"),1)</f>
        <v>1</v>
      </c>
      <c r="AC33" s="4">
        <f ca="1">IFERROR(__xludf.DUMMYFUNCTION("IF(REGEXMATCH(AO34, ""DIN""), 1, 0)"),0)</f>
        <v>0</v>
      </c>
      <c r="AD33" s="4">
        <f ca="1">IFERROR(__xludf.DUMMYFUNCTION("IF(REGEXMATCH(AO34, ""mmonia|NH3""), 1, 0)"),0)</f>
        <v>0</v>
      </c>
      <c r="AE33" s="4">
        <f ca="1">IFERROR(__xludf.DUMMYFUNCTION("IF(REGEXMATCH(AO34, ""hosphate|PO4|DIP""), 1, 0)"),0)</f>
        <v>0</v>
      </c>
      <c r="AF33" s="4">
        <f ca="1">IFERROR(__xludf.DUMMYFUNCTION("IF(REGEXMATCH(AO34, ""DIC""), 1, 0)"),0)</f>
        <v>0</v>
      </c>
      <c r="AG33" s="4">
        <f ca="1">IFERROR(__xludf.DUMMYFUNCTION("IF(REGEXMATCH(AO34, ""organic|DOC|POC|DOM""), 1, 0)"),0)</f>
        <v>0</v>
      </c>
      <c r="AH33" s="4">
        <f ca="1">IFERROR(__xludf.DUMMYFUNCTION("IF(REGEXMATCH(AO34, ""rea|NH2""), 1, 0)"),0)</f>
        <v>0</v>
      </c>
      <c r="AI33" s="4">
        <f ca="1">IFERROR(__xludf.DUMMYFUNCTION("IF(REGEXMATCH(AO34, ""ertilizer|cote""), 1, 0)"),0)</f>
        <v>0</v>
      </c>
      <c r="AJ33" s="4">
        <f ca="1">IFERROR(__xludf.DUMMYFUNCTION("IF(REGEXMATCH(AO34, ""itrogen""), 1, 0)"),0)</f>
        <v>0</v>
      </c>
      <c r="AK33" s="4">
        <f ca="1">IFERROR(__xludf.DUMMYFUNCTION("IF(REGEXMATCH(AO34, ""hosphorus""), 1, 0)"),0)</f>
        <v>0</v>
      </c>
      <c r="AL33" s="4">
        <f ca="1">IFERROR(__xludf.DUMMYFUNCTION("IF(REGEXMATCH(AO34, ""TN""), 1, 0)"),0)</f>
        <v>0</v>
      </c>
      <c r="AM33" s="4">
        <f ca="1">IFERROR(__xludf.DUMMYFUNCTION("IF(REGEXMATCH(AO34, ""TP""), 1, 0)"),0)</f>
        <v>0</v>
      </c>
    </row>
    <row r="34" spans="1:39" ht="17.25" customHeight="1" x14ac:dyDescent="0.15">
      <c r="A34" s="6" t="s">
        <v>862</v>
      </c>
      <c r="B34" s="11">
        <v>2018</v>
      </c>
      <c r="C34" s="4" t="s">
        <v>863</v>
      </c>
      <c r="D34" s="6" t="s">
        <v>864</v>
      </c>
      <c r="E34" s="4" t="s">
        <v>865</v>
      </c>
      <c r="G34" s="11" t="s">
        <v>71</v>
      </c>
      <c r="H34" s="11">
        <v>0</v>
      </c>
      <c r="I34" s="4">
        <v>1</v>
      </c>
      <c r="J34" s="4" t="s">
        <v>29</v>
      </c>
      <c r="K34" s="4" t="s">
        <v>866</v>
      </c>
      <c r="L34" s="4" t="s">
        <v>43</v>
      </c>
      <c r="M34" s="4" t="s">
        <v>1143</v>
      </c>
      <c r="N34" s="4">
        <v>2</v>
      </c>
      <c r="O34" s="4" t="s">
        <v>45</v>
      </c>
      <c r="P34" s="4" t="s">
        <v>867</v>
      </c>
      <c r="Q34" s="4" t="s">
        <v>868</v>
      </c>
      <c r="R34" s="4" t="s">
        <v>614</v>
      </c>
      <c r="S34" s="4" t="s">
        <v>869</v>
      </c>
      <c r="T34" s="4" t="s">
        <v>92</v>
      </c>
      <c r="U34" s="4" t="s">
        <v>485</v>
      </c>
      <c r="V34" s="4" t="s">
        <v>616</v>
      </c>
      <c r="W34" s="4" t="s">
        <v>870</v>
      </c>
      <c r="X34" s="4">
        <f t="shared" ca="1" si="1"/>
        <v>0</v>
      </c>
      <c r="Y34" s="4">
        <f t="shared" ca="1" si="0"/>
        <v>0</v>
      </c>
      <c r="Z34" s="4">
        <f ca="1">IFERROR(__xludf.DUMMYFUNCTION("IF(REGEXMATCH(AO35, ""itrate|NO3""), 1, 0)"),0)</f>
        <v>0</v>
      </c>
      <c r="AA34" s="4">
        <f ca="1">IFERROR(__xludf.DUMMYFUNCTION("IF(REGEXMATCH(AO35, ""itrite|NO2""), 1, 0)"),0)</f>
        <v>0</v>
      </c>
      <c r="AB34" s="4">
        <f ca="1">IFERROR(__xludf.DUMMYFUNCTION("IF(REGEXMATCH(AO35, ""mmonium|NH4""), 1, 0)"),0)</f>
        <v>0</v>
      </c>
      <c r="AC34" s="4">
        <f ca="1">IFERROR(__xludf.DUMMYFUNCTION("IF(REGEXMATCH(AO35, ""DIN""), 1, 0)"),0)</f>
        <v>0</v>
      </c>
      <c r="AD34" s="4">
        <f ca="1">IFERROR(__xludf.DUMMYFUNCTION("IF(REGEXMATCH(AO35, ""mmonia|NH3""), 1, 0)"),0)</f>
        <v>0</v>
      </c>
      <c r="AE34" s="4">
        <f ca="1">IFERROR(__xludf.DUMMYFUNCTION("IF(REGEXMATCH(AO35, ""hosphate|PO4|DIP""), 1, 0)"),0)</f>
        <v>0</v>
      </c>
      <c r="AF34" s="4">
        <f ca="1">IFERROR(__xludf.DUMMYFUNCTION("IF(REGEXMATCH(AO35, ""DIC""), 1, 0)"),0)</f>
        <v>0</v>
      </c>
      <c r="AG34" s="4">
        <f ca="1">IFERROR(__xludf.DUMMYFUNCTION("IF(REGEXMATCH(AO35, ""organic|DOC|POC|DOM""), 1, 0)"),0)</f>
        <v>0</v>
      </c>
      <c r="AH34" s="4">
        <f ca="1">IFERROR(__xludf.DUMMYFUNCTION("IF(REGEXMATCH(AO35, ""rea|NH2""), 1, 0)"),1)</f>
        <v>1</v>
      </c>
      <c r="AI34" s="4">
        <f ca="1">IFERROR(__xludf.DUMMYFUNCTION("IF(REGEXMATCH(AO35, ""ertilizer|cote""), 1, 0)"),0)</f>
        <v>0</v>
      </c>
      <c r="AJ34" s="4">
        <f ca="1">IFERROR(__xludf.DUMMYFUNCTION("IF(REGEXMATCH(AO35, ""itrogen""), 1, 0)"),0)</f>
        <v>0</v>
      </c>
      <c r="AK34" s="4">
        <f ca="1">IFERROR(__xludf.DUMMYFUNCTION("IF(REGEXMATCH(AO35, ""hosphorus""), 1, 0)"),0)</f>
        <v>0</v>
      </c>
      <c r="AL34" s="4">
        <f ca="1">IFERROR(__xludf.DUMMYFUNCTION("IF(REGEXMATCH(AO35, ""TN""), 1, 0)"),0)</f>
        <v>0</v>
      </c>
      <c r="AM34" s="4">
        <f ca="1">IFERROR(__xludf.DUMMYFUNCTION("IF(REGEXMATCH(AO35, ""TP""), 1, 0)"),0)</f>
        <v>0</v>
      </c>
    </row>
    <row r="35" spans="1:39" ht="17.25" customHeight="1" x14ac:dyDescent="0.15">
      <c r="A35" s="6" t="s">
        <v>871</v>
      </c>
      <c r="B35" s="11">
        <v>2020</v>
      </c>
      <c r="C35" s="4" t="s">
        <v>863</v>
      </c>
      <c r="D35" s="6" t="s">
        <v>872</v>
      </c>
      <c r="E35" s="4" t="s">
        <v>873</v>
      </c>
      <c r="F35" s="12" t="s">
        <v>26</v>
      </c>
      <c r="G35" s="11" t="s">
        <v>71</v>
      </c>
      <c r="H35" s="11">
        <v>0</v>
      </c>
      <c r="I35" s="4">
        <v>1</v>
      </c>
      <c r="J35" s="4" t="s">
        <v>29</v>
      </c>
      <c r="K35" s="4" t="s">
        <v>408</v>
      </c>
      <c r="L35" s="4" t="s">
        <v>43</v>
      </c>
      <c r="M35" s="4" t="s">
        <v>1143</v>
      </c>
      <c r="N35" s="4">
        <v>1</v>
      </c>
      <c r="O35" s="4" t="s">
        <v>44</v>
      </c>
      <c r="P35" s="4" t="s">
        <v>874</v>
      </c>
      <c r="Q35" s="4" t="s">
        <v>163</v>
      </c>
      <c r="R35" s="4" t="s">
        <v>546</v>
      </c>
      <c r="S35" s="4" t="s">
        <v>93</v>
      </c>
      <c r="T35" s="4" t="s">
        <v>659</v>
      </c>
      <c r="U35" s="4" t="s">
        <v>875</v>
      </c>
      <c r="X35" s="4">
        <f t="shared" ca="1" si="1"/>
        <v>1</v>
      </c>
      <c r="Y35" s="4">
        <f t="shared" ca="1" si="0"/>
        <v>0</v>
      </c>
      <c r="Z35" s="4">
        <f ca="1">IFERROR(__xludf.DUMMYFUNCTION("IF(REGEXMATCH(AO36, ""itrate|NO3""), 1, 0)"),0)</f>
        <v>0</v>
      </c>
      <c r="AA35" s="4">
        <f ca="1">IFERROR(__xludf.DUMMYFUNCTION("IF(REGEXMATCH(AO36, ""itrite|NO2""), 1, 0)"),0)</f>
        <v>0</v>
      </c>
      <c r="AB35" s="4">
        <f ca="1">IFERROR(__xludf.DUMMYFUNCTION("IF(REGEXMATCH(AO36, ""mmonium|NH4""), 1, 0)"),1)</f>
        <v>1</v>
      </c>
      <c r="AC35" s="4">
        <f ca="1">IFERROR(__xludf.DUMMYFUNCTION("IF(REGEXMATCH(AO36, ""DIN""), 1, 0)"),0)</f>
        <v>0</v>
      </c>
      <c r="AD35" s="4">
        <f ca="1">IFERROR(__xludf.DUMMYFUNCTION("IF(REGEXMATCH(AO36, ""mmonia|NH3""), 1, 0)"),0)</f>
        <v>0</v>
      </c>
      <c r="AE35" s="4">
        <f ca="1">IFERROR(__xludf.DUMMYFUNCTION("IF(REGEXMATCH(AO36, ""hosphate|PO4|DIP""), 1, 0)"),0)</f>
        <v>0</v>
      </c>
      <c r="AF35" s="4">
        <f ca="1">IFERROR(__xludf.DUMMYFUNCTION("IF(REGEXMATCH(AO36, ""DIC""), 1, 0)"),0)</f>
        <v>0</v>
      </c>
      <c r="AG35" s="4">
        <f ca="1">IFERROR(__xludf.DUMMYFUNCTION("IF(REGEXMATCH(AO36, ""organic|DOC|POC|DOM""), 1, 0)"),0)</f>
        <v>0</v>
      </c>
      <c r="AH35" s="4">
        <f ca="1">IFERROR(__xludf.DUMMYFUNCTION("IF(REGEXMATCH(AO36, ""rea|NH2""), 1, 0)"),0)</f>
        <v>0</v>
      </c>
      <c r="AI35" s="4">
        <f ca="1">IFERROR(__xludf.DUMMYFUNCTION("IF(REGEXMATCH(AO36, ""ertilizer|cote""), 1, 0)"),0)</f>
        <v>0</v>
      </c>
      <c r="AJ35" s="4">
        <f ca="1">IFERROR(__xludf.DUMMYFUNCTION("IF(REGEXMATCH(AO36, ""itrogen""), 1, 0)"),0)</f>
        <v>0</v>
      </c>
      <c r="AK35" s="4">
        <f ca="1">IFERROR(__xludf.DUMMYFUNCTION("IF(REGEXMATCH(AO36, ""hosphorus""), 1, 0)"),0)</f>
        <v>0</v>
      </c>
      <c r="AL35" s="4">
        <f ca="1">IFERROR(__xludf.DUMMYFUNCTION("IF(REGEXMATCH(AO36, ""TN""), 1, 0)"),0)</f>
        <v>0</v>
      </c>
      <c r="AM35" s="4">
        <f ca="1">IFERROR(__xludf.DUMMYFUNCTION("IF(REGEXMATCH(AO36, ""TP""), 1, 0)"),0)</f>
        <v>0</v>
      </c>
    </row>
    <row r="36" spans="1:39" ht="17.25" customHeight="1" x14ac:dyDescent="0.15">
      <c r="A36" s="6" t="s">
        <v>955</v>
      </c>
      <c r="B36" s="11">
        <v>2016</v>
      </c>
      <c r="C36" s="4" t="s">
        <v>239</v>
      </c>
      <c r="D36" s="6" t="s">
        <v>956</v>
      </c>
      <c r="E36" s="4" t="s">
        <v>957</v>
      </c>
      <c r="G36" s="11" t="s">
        <v>71</v>
      </c>
      <c r="H36" s="11">
        <v>0</v>
      </c>
      <c r="I36" s="4">
        <v>1</v>
      </c>
      <c r="J36" s="4" t="s">
        <v>958</v>
      </c>
      <c r="K36" s="4" t="s">
        <v>30</v>
      </c>
      <c r="L36" s="4" t="s">
        <v>43</v>
      </c>
      <c r="M36" s="4" t="s">
        <v>1143</v>
      </c>
      <c r="N36" s="4">
        <v>2</v>
      </c>
      <c r="O36" s="4" t="s">
        <v>959</v>
      </c>
      <c r="P36" s="3" t="s">
        <v>960</v>
      </c>
      <c r="Q36" s="4" t="s">
        <v>961</v>
      </c>
      <c r="R36" s="4" t="s">
        <v>903</v>
      </c>
      <c r="S36" s="4" t="s">
        <v>962</v>
      </c>
      <c r="T36" s="4" t="s">
        <v>627</v>
      </c>
      <c r="U36" s="4" t="s">
        <v>546</v>
      </c>
      <c r="V36" s="4" t="s">
        <v>27</v>
      </c>
      <c r="X36" s="4">
        <f t="shared" ca="1" si="1"/>
        <v>2</v>
      </c>
      <c r="Y36" s="4">
        <f t="shared" ca="1" si="0"/>
        <v>1</v>
      </c>
      <c r="Z36" s="4">
        <f ca="1">IFERROR(__xludf.DUMMYFUNCTION("IF(REGEXMATCH(AO37, ""itrate|NO3""), 1, 0)"),1)</f>
        <v>1</v>
      </c>
      <c r="AA36" s="4">
        <f ca="1">IFERROR(__xludf.DUMMYFUNCTION("IF(REGEXMATCH(AO37, ""itrite|NO2""), 1, 0)"),1)</f>
        <v>1</v>
      </c>
      <c r="AB36" s="4">
        <f ca="1">IFERROR(__xludf.DUMMYFUNCTION("IF(REGEXMATCH(AO37, ""mmonium|NH4""), 1, 0)"),0)</f>
        <v>0</v>
      </c>
      <c r="AC36" s="4">
        <f ca="1">IFERROR(__xludf.DUMMYFUNCTION("IF(REGEXMATCH(AO37, ""DIN""), 1, 0)"),0)</f>
        <v>0</v>
      </c>
      <c r="AD36" s="4">
        <f ca="1">IFERROR(__xludf.DUMMYFUNCTION("IF(REGEXMATCH(AO37, ""mmonia|NH3""), 1, 0)"),0)</f>
        <v>0</v>
      </c>
      <c r="AE36" s="4">
        <f ca="1">IFERROR(__xludf.DUMMYFUNCTION("IF(REGEXMATCH(AO37, ""hosphate|PO4|DIP""), 1, 0)"),1)</f>
        <v>1</v>
      </c>
      <c r="AF36" s="4">
        <f ca="1">IFERROR(__xludf.DUMMYFUNCTION("IF(REGEXMATCH(AO37, ""DIC""), 1, 0)"),0)</f>
        <v>0</v>
      </c>
      <c r="AG36" s="4">
        <f ca="1">IFERROR(__xludf.DUMMYFUNCTION("IF(REGEXMATCH(AO37, ""organic|DOC|POC|DOM""), 1, 0)"),0)</f>
        <v>0</v>
      </c>
      <c r="AH36" s="4">
        <f ca="1">IFERROR(__xludf.DUMMYFUNCTION("IF(REGEXMATCH(AO37, ""rea|NH2""), 1, 0)"),0)</f>
        <v>0</v>
      </c>
      <c r="AI36" s="4">
        <f ca="1">IFERROR(__xludf.DUMMYFUNCTION("IF(REGEXMATCH(AO37, ""ertilizer|cote""), 1, 0)"),0)</f>
        <v>0</v>
      </c>
      <c r="AJ36" s="4">
        <f ca="1">IFERROR(__xludf.DUMMYFUNCTION("IF(REGEXMATCH(AO37, ""itrogen""), 1, 0)"),0)</f>
        <v>0</v>
      </c>
      <c r="AK36" s="4">
        <f ca="1">IFERROR(__xludf.DUMMYFUNCTION("IF(REGEXMATCH(AO37, ""hosphorus""), 1, 0)"),0)</f>
        <v>0</v>
      </c>
      <c r="AL36" s="4">
        <f ca="1">IFERROR(__xludf.DUMMYFUNCTION("IF(REGEXMATCH(AO37, ""TN""), 1, 0)"),0)</f>
        <v>0</v>
      </c>
      <c r="AM36" s="4">
        <f ca="1">IFERROR(__xludf.DUMMYFUNCTION("IF(REGEXMATCH(AO37, ""TP""), 1, 0)"),0)</f>
        <v>0</v>
      </c>
    </row>
    <row r="37" spans="1:39" ht="17.25" customHeight="1" x14ac:dyDescent="0.15">
      <c r="A37" s="6" t="s">
        <v>969</v>
      </c>
      <c r="B37" s="11">
        <v>2005</v>
      </c>
      <c r="C37" s="4" t="s">
        <v>113</v>
      </c>
      <c r="D37" s="6" t="s">
        <v>970</v>
      </c>
      <c r="E37" s="4" t="s">
        <v>971</v>
      </c>
      <c r="F37" s="14"/>
      <c r="G37" s="11" t="s">
        <v>71</v>
      </c>
      <c r="H37" s="11">
        <v>0</v>
      </c>
      <c r="I37" s="4">
        <v>1</v>
      </c>
      <c r="K37" s="4" t="s">
        <v>42</v>
      </c>
      <c r="L37" s="4" t="s">
        <v>31</v>
      </c>
      <c r="M37" s="4" t="s">
        <v>1143</v>
      </c>
      <c r="N37" s="4">
        <v>3</v>
      </c>
      <c r="O37" s="4" t="s">
        <v>972</v>
      </c>
      <c r="P37" s="4" t="s">
        <v>973</v>
      </c>
      <c r="Q37" s="4" t="s">
        <v>91</v>
      </c>
      <c r="R37" s="4" t="s">
        <v>35</v>
      </c>
      <c r="S37" s="4" t="s">
        <v>55</v>
      </c>
      <c r="T37" s="4" t="s">
        <v>27</v>
      </c>
      <c r="U37" s="4" t="s">
        <v>27</v>
      </c>
      <c r="V37" s="4" t="s">
        <v>27</v>
      </c>
      <c r="X37" s="4">
        <f t="shared" ca="1" si="1"/>
        <v>2</v>
      </c>
      <c r="Y37" s="4">
        <f t="shared" ca="1" si="0"/>
        <v>1</v>
      </c>
      <c r="Z37" s="4">
        <f ca="1">IFERROR(__xludf.DUMMYFUNCTION("IF(REGEXMATCH(AO38, ""itrate|NO3""), 1, 0)"),1)</f>
        <v>1</v>
      </c>
      <c r="AA37" s="4">
        <f ca="1">IFERROR(__xludf.DUMMYFUNCTION("IF(REGEXMATCH(AO38, ""itrite|NO2""), 1, 0)"),0)</f>
        <v>0</v>
      </c>
      <c r="AB37" s="4">
        <f ca="1">IFERROR(__xludf.DUMMYFUNCTION("IF(REGEXMATCH(AO38, ""mmonium|NH4""), 1, 0)"),1)</f>
        <v>1</v>
      </c>
      <c r="AC37" s="4">
        <f ca="1">IFERROR(__xludf.DUMMYFUNCTION("IF(REGEXMATCH(AO38, ""DIN""), 1, 0)"),0)</f>
        <v>0</v>
      </c>
      <c r="AD37" s="4">
        <f ca="1">IFERROR(__xludf.DUMMYFUNCTION("IF(REGEXMATCH(AO38, ""mmonia|NH3""), 1, 0)"),0)</f>
        <v>0</v>
      </c>
      <c r="AE37" s="4">
        <f ca="1">IFERROR(__xludf.DUMMYFUNCTION("IF(REGEXMATCH(AO38, ""hosphate|PO4|DIP""), 1, 0)"),1)</f>
        <v>1</v>
      </c>
      <c r="AF37" s="4">
        <f ca="1">IFERROR(__xludf.DUMMYFUNCTION("IF(REGEXMATCH(AO38, ""DIC""), 1, 0)"),0)</f>
        <v>0</v>
      </c>
      <c r="AG37" s="4">
        <f ca="1">IFERROR(__xludf.DUMMYFUNCTION("IF(REGEXMATCH(AO38, ""organic|DOC|POC|DOM""), 1, 0)"),0)</f>
        <v>0</v>
      </c>
      <c r="AH37" s="4">
        <f ca="1">IFERROR(__xludf.DUMMYFUNCTION("IF(REGEXMATCH(AO38, ""rea|NH2""), 1, 0)"),0)</f>
        <v>0</v>
      </c>
      <c r="AI37" s="4">
        <f ca="1">IFERROR(__xludf.DUMMYFUNCTION("IF(REGEXMATCH(AO38, ""ertilizer|cote""), 1, 0)"),0)</f>
        <v>0</v>
      </c>
      <c r="AJ37" s="4">
        <f ca="1">IFERROR(__xludf.DUMMYFUNCTION("IF(REGEXMATCH(AO38, ""itrogen""), 1, 0)"),0)</f>
        <v>0</v>
      </c>
      <c r="AK37" s="4">
        <f ca="1">IFERROR(__xludf.DUMMYFUNCTION("IF(REGEXMATCH(AO38, ""hosphorus""), 1, 0)"),0)</f>
        <v>0</v>
      </c>
      <c r="AL37" s="4">
        <f ca="1">IFERROR(__xludf.DUMMYFUNCTION("IF(REGEXMATCH(AO38, ""TN""), 1, 0)"),0)</f>
        <v>0</v>
      </c>
      <c r="AM37" s="4">
        <f ca="1">IFERROR(__xludf.DUMMYFUNCTION("IF(REGEXMATCH(AO38, ""TP""), 1, 0)"),0)</f>
        <v>0</v>
      </c>
    </row>
    <row r="38" spans="1:39" ht="17.25" customHeight="1" x14ac:dyDescent="0.15">
      <c r="A38" s="6" t="s">
        <v>974</v>
      </c>
      <c r="B38" s="11">
        <v>200</v>
      </c>
      <c r="C38" s="4" t="s">
        <v>257</v>
      </c>
      <c r="D38" s="6" t="s">
        <v>975</v>
      </c>
      <c r="E38" s="4" t="s">
        <v>976</v>
      </c>
      <c r="F38" s="12">
        <v>2000</v>
      </c>
      <c r="G38" s="11" t="s">
        <v>71</v>
      </c>
      <c r="H38" s="11">
        <v>0</v>
      </c>
      <c r="I38" s="4">
        <v>1</v>
      </c>
      <c r="K38" s="4" t="s">
        <v>42</v>
      </c>
      <c r="L38" s="4" t="s">
        <v>31</v>
      </c>
      <c r="M38" s="4" t="s">
        <v>1143</v>
      </c>
      <c r="N38" s="4">
        <v>1</v>
      </c>
      <c r="O38" s="4" t="s">
        <v>446</v>
      </c>
      <c r="P38" s="4" t="s">
        <v>977</v>
      </c>
      <c r="Q38" s="4" t="s">
        <v>784</v>
      </c>
      <c r="R38" s="4" t="s">
        <v>614</v>
      </c>
      <c r="S38" s="4" t="s">
        <v>27</v>
      </c>
      <c r="T38" s="4" t="s">
        <v>27</v>
      </c>
      <c r="U38" s="4" t="s">
        <v>27</v>
      </c>
      <c r="V38" s="4" t="s">
        <v>27</v>
      </c>
      <c r="X38" s="4">
        <f t="shared" ca="1" si="1"/>
        <v>1</v>
      </c>
      <c r="Y38" s="4">
        <f t="shared" ca="1" si="0"/>
        <v>1</v>
      </c>
      <c r="Z38" s="4">
        <f ca="1">IFERROR(__xludf.DUMMYFUNCTION("IF(REGEXMATCH(AO39, ""itrate|NO3""), 1, 0)"),0)</f>
        <v>0</v>
      </c>
      <c r="AA38" s="4">
        <f ca="1">IFERROR(__xludf.DUMMYFUNCTION("IF(REGEXMATCH(AO39, ""itrite|NO2""), 1, 0)"),0)</f>
        <v>0</v>
      </c>
      <c r="AB38" s="4">
        <f ca="1">IFERROR(__xludf.DUMMYFUNCTION("IF(REGEXMATCH(AO39, ""mmonium|NH4""), 1, 0)"),1)</f>
        <v>1</v>
      </c>
      <c r="AC38" s="4">
        <f ca="1">IFERROR(__xludf.DUMMYFUNCTION("IF(REGEXMATCH(AO39, ""DIN""), 1, 0)"),0)</f>
        <v>0</v>
      </c>
      <c r="AD38" s="4">
        <f ca="1">IFERROR(__xludf.DUMMYFUNCTION("IF(REGEXMATCH(AO39, ""mmonia|NH3""), 1, 0)"),0)</f>
        <v>0</v>
      </c>
      <c r="AE38" s="4">
        <f ca="1">IFERROR(__xludf.DUMMYFUNCTION("IF(REGEXMATCH(AO39, ""hosphate|PO4|DIP""), 1, 0)"),1)</f>
        <v>1</v>
      </c>
      <c r="AF38" s="4">
        <f ca="1">IFERROR(__xludf.DUMMYFUNCTION("IF(REGEXMATCH(AO39, ""DIC""), 1, 0)"),0)</f>
        <v>0</v>
      </c>
      <c r="AG38" s="4">
        <f ca="1">IFERROR(__xludf.DUMMYFUNCTION("IF(REGEXMATCH(AO39, ""organic|DOC|POC|DOM""), 1, 0)"),0)</f>
        <v>0</v>
      </c>
      <c r="AH38" s="4">
        <f ca="1">IFERROR(__xludf.DUMMYFUNCTION("IF(REGEXMATCH(AO39, ""rea|NH2""), 1, 0)"),0)</f>
        <v>0</v>
      </c>
      <c r="AI38" s="4">
        <f ca="1">IFERROR(__xludf.DUMMYFUNCTION("IF(REGEXMATCH(AO39, ""ertilizer|cote""), 1, 0)"),0)</f>
        <v>0</v>
      </c>
      <c r="AJ38" s="4">
        <f ca="1">IFERROR(__xludf.DUMMYFUNCTION("IF(REGEXMATCH(AO39, ""itrogen""), 1, 0)"),0)</f>
        <v>0</v>
      </c>
      <c r="AK38" s="4">
        <f ca="1">IFERROR(__xludf.DUMMYFUNCTION("IF(REGEXMATCH(AO39, ""hosphorus""), 1, 0)"),0)</f>
        <v>0</v>
      </c>
      <c r="AL38" s="4">
        <f ca="1">IFERROR(__xludf.DUMMYFUNCTION("IF(REGEXMATCH(AO39, ""TN""), 1, 0)"),0)</f>
        <v>0</v>
      </c>
      <c r="AM38" s="4">
        <f ca="1">IFERROR(__xludf.DUMMYFUNCTION("IF(REGEXMATCH(AO39, ""TP""), 1, 0)"),0)</f>
        <v>0</v>
      </c>
    </row>
    <row r="39" spans="1:39" ht="17.25" customHeight="1" x14ac:dyDescent="0.15">
      <c r="A39" s="6" t="s">
        <v>1006</v>
      </c>
      <c r="B39" s="11">
        <v>2015</v>
      </c>
      <c r="C39" s="4" t="s">
        <v>239</v>
      </c>
      <c r="D39" s="6" t="s">
        <v>1007</v>
      </c>
      <c r="E39" s="4" t="s">
        <v>1008</v>
      </c>
      <c r="G39" s="11" t="s">
        <v>71</v>
      </c>
      <c r="H39" s="11">
        <v>0</v>
      </c>
      <c r="I39" s="4">
        <v>1</v>
      </c>
      <c r="J39" s="4" t="s">
        <v>820</v>
      </c>
      <c r="K39" s="4" t="s">
        <v>42</v>
      </c>
      <c r="L39" s="4" t="s">
        <v>987</v>
      </c>
      <c r="M39" s="4" t="s">
        <v>1143</v>
      </c>
      <c r="N39" s="4">
        <v>2</v>
      </c>
      <c r="O39" s="4" t="s">
        <v>52</v>
      </c>
      <c r="P39" s="4" t="s">
        <v>1009</v>
      </c>
      <c r="Q39" s="4" t="s">
        <v>63</v>
      </c>
      <c r="R39" s="4" t="s">
        <v>1010</v>
      </c>
      <c r="S39" s="4" t="s">
        <v>47</v>
      </c>
      <c r="T39" s="4" t="s">
        <v>2616</v>
      </c>
      <c r="U39" s="4" t="s">
        <v>1011</v>
      </c>
      <c r="V39" s="4" t="s">
        <v>27</v>
      </c>
      <c r="W39" s="4" t="s">
        <v>2615</v>
      </c>
      <c r="X39" s="4">
        <f t="shared" ca="1" si="1"/>
        <v>1</v>
      </c>
      <c r="Y39" s="4">
        <f t="shared" ca="1" si="0"/>
        <v>1</v>
      </c>
      <c r="Z39" s="4">
        <f ca="1">IFERROR(__xludf.DUMMYFUNCTION("IF(REGEXMATCH(AO40, ""itrate|NO3""), 1, 0)"),1)</f>
        <v>1</v>
      </c>
      <c r="AA39" s="4">
        <f ca="1">IFERROR(__xludf.DUMMYFUNCTION("IF(REGEXMATCH(AO40, ""itrite|NO2""), 1, 0)"),0)</f>
        <v>0</v>
      </c>
      <c r="AB39" s="4">
        <f ca="1">IFERROR(__xludf.DUMMYFUNCTION("IF(REGEXMATCH(AO40, ""mmonium|NH4""), 1, 0)"),0)</f>
        <v>0</v>
      </c>
      <c r="AC39" s="4">
        <f ca="1">IFERROR(__xludf.DUMMYFUNCTION("IF(REGEXMATCH(AO40, ""DIN""), 1, 0)"),0)</f>
        <v>0</v>
      </c>
      <c r="AD39" s="4">
        <f ca="1">IFERROR(__xludf.DUMMYFUNCTION("IF(REGEXMATCH(AO40, ""mmonia|NH3""), 1, 0)"),0)</f>
        <v>0</v>
      </c>
      <c r="AE39" s="4">
        <f ca="1">IFERROR(__xludf.DUMMYFUNCTION("IF(REGEXMATCH(AO40, ""hosphate|PO4|DIP""), 1, 0)"),1)</f>
        <v>1</v>
      </c>
      <c r="AF39" s="4">
        <f ca="1">IFERROR(__xludf.DUMMYFUNCTION("IF(REGEXMATCH(AO40, ""DIC""), 1, 0)"),0)</f>
        <v>0</v>
      </c>
      <c r="AG39" s="4">
        <f ca="1">IFERROR(__xludf.DUMMYFUNCTION("IF(REGEXMATCH(AO40, ""organic|DOC|POC|DOM""), 1, 0)"),0)</f>
        <v>0</v>
      </c>
      <c r="AH39" s="4">
        <f ca="1">IFERROR(__xludf.DUMMYFUNCTION("IF(REGEXMATCH(AO40, ""rea|NH2""), 1, 0)"),0)</f>
        <v>0</v>
      </c>
      <c r="AI39" s="4">
        <f ca="1">IFERROR(__xludf.DUMMYFUNCTION("IF(REGEXMATCH(AO40, ""ertilizer|cote""), 1, 0)"),0)</f>
        <v>0</v>
      </c>
      <c r="AJ39" s="4">
        <f ca="1">IFERROR(__xludf.DUMMYFUNCTION("IF(REGEXMATCH(AO40, ""itrogen""), 1, 0)"),0)</f>
        <v>0</v>
      </c>
      <c r="AK39" s="4">
        <f ca="1">IFERROR(__xludf.DUMMYFUNCTION("IF(REGEXMATCH(AO40, ""hosphorus""), 1, 0)"),0)</f>
        <v>0</v>
      </c>
      <c r="AL39" s="4">
        <f ca="1">IFERROR(__xludf.DUMMYFUNCTION("IF(REGEXMATCH(AO40, ""TN""), 1, 0)"),0)</f>
        <v>0</v>
      </c>
      <c r="AM39" s="4">
        <f ca="1">IFERROR(__xludf.DUMMYFUNCTION("IF(REGEXMATCH(AO40, ""TP""), 1, 0)"),0)</f>
        <v>0</v>
      </c>
    </row>
    <row r="40" spans="1:39" ht="17.25" customHeight="1" x14ac:dyDescent="0.15">
      <c r="A40" s="6" t="s">
        <v>1012</v>
      </c>
      <c r="B40" s="11">
        <v>2015</v>
      </c>
      <c r="C40" s="4" t="s">
        <v>1013</v>
      </c>
      <c r="D40" s="6" t="s">
        <v>1014</v>
      </c>
      <c r="E40" s="4" t="s">
        <v>1015</v>
      </c>
      <c r="F40" s="12" t="s">
        <v>1016</v>
      </c>
      <c r="G40" s="11" t="s">
        <v>71</v>
      </c>
      <c r="H40" s="11">
        <v>0</v>
      </c>
      <c r="I40" s="4">
        <v>1</v>
      </c>
      <c r="K40" s="4" t="s">
        <v>30</v>
      </c>
      <c r="L40" s="4" t="s">
        <v>987</v>
      </c>
      <c r="M40" s="4" t="s">
        <v>1143</v>
      </c>
      <c r="N40" s="4">
        <v>1</v>
      </c>
      <c r="O40" s="4" t="s">
        <v>707</v>
      </c>
      <c r="P40" s="4" t="s">
        <v>1017</v>
      </c>
      <c r="Q40" s="4" t="s">
        <v>1018</v>
      </c>
      <c r="R40" s="4" t="s">
        <v>93</v>
      </c>
      <c r="S40" s="4" t="s">
        <v>546</v>
      </c>
      <c r="T40" s="4" t="s">
        <v>1019</v>
      </c>
      <c r="U40" s="4" t="s">
        <v>35</v>
      </c>
      <c r="V40" s="4" t="s">
        <v>27</v>
      </c>
      <c r="W40" s="4" t="s">
        <v>1020</v>
      </c>
      <c r="X40" s="4">
        <f t="shared" ca="1" si="1"/>
        <v>1</v>
      </c>
      <c r="Y40" s="4">
        <f t="shared" ca="1" si="0"/>
        <v>0</v>
      </c>
      <c r="Z40" s="4">
        <f ca="1">IFERROR(__xludf.DUMMYFUNCTION("IF(REGEXMATCH(AO41, ""itrate|NO3""), 1, 0)"),1)</f>
        <v>1</v>
      </c>
      <c r="AA40" s="4">
        <f ca="1">IFERROR(__xludf.DUMMYFUNCTION("IF(REGEXMATCH(AO41, ""itrite|NO2""), 1, 0)"),0)</f>
        <v>0</v>
      </c>
      <c r="AB40" s="4">
        <f ca="1">IFERROR(__xludf.DUMMYFUNCTION("IF(REGEXMATCH(AO41, ""mmonium|NH4""), 1, 0)"),0)</f>
        <v>0</v>
      </c>
      <c r="AC40" s="4">
        <f ca="1">IFERROR(__xludf.DUMMYFUNCTION("IF(REGEXMATCH(AO41, ""DIN""), 1, 0)"),0)</f>
        <v>0</v>
      </c>
      <c r="AD40" s="4">
        <f ca="1">IFERROR(__xludf.DUMMYFUNCTION("IF(REGEXMATCH(AO41, ""mmonia|NH3""), 1, 0)"),0)</f>
        <v>0</v>
      </c>
      <c r="AE40" s="4">
        <f ca="1">IFERROR(__xludf.DUMMYFUNCTION("IF(REGEXMATCH(AO41, ""hosphate|PO4|DIP""), 1, 0)"),0)</f>
        <v>0</v>
      </c>
      <c r="AF40" s="4">
        <f ca="1">IFERROR(__xludf.DUMMYFUNCTION("IF(REGEXMATCH(AO41, ""DIC""), 1, 0)"),0)</f>
        <v>0</v>
      </c>
      <c r="AG40" s="4">
        <f ca="1">IFERROR(__xludf.DUMMYFUNCTION("IF(REGEXMATCH(AO41, ""organic|DOC|POC|DOM""), 1, 0)"),0)</f>
        <v>0</v>
      </c>
      <c r="AH40" s="4">
        <f ca="1">IFERROR(__xludf.DUMMYFUNCTION("IF(REGEXMATCH(AO41, ""rea|NH2""), 1, 0)"),0)</f>
        <v>0</v>
      </c>
      <c r="AI40" s="4">
        <f ca="1">IFERROR(__xludf.DUMMYFUNCTION("IF(REGEXMATCH(AO41, ""ertilizer|cote""), 1, 0)"),0)</f>
        <v>0</v>
      </c>
      <c r="AJ40" s="4">
        <f ca="1">IFERROR(__xludf.DUMMYFUNCTION("IF(REGEXMATCH(AO41, ""itrogen""), 1, 0)"),0)</f>
        <v>0</v>
      </c>
      <c r="AK40" s="4">
        <f ca="1">IFERROR(__xludf.DUMMYFUNCTION("IF(REGEXMATCH(AO41, ""hosphorus""), 1, 0)"),0)</f>
        <v>0</v>
      </c>
      <c r="AL40" s="4">
        <f ca="1">IFERROR(__xludf.DUMMYFUNCTION("IF(REGEXMATCH(AO41, ""TN""), 1, 0)"),0)</f>
        <v>0</v>
      </c>
      <c r="AM40" s="4">
        <f ca="1">IFERROR(__xludf.DUMMYFUNCTION("IF(REGEXMATCH(AO41, ""TP""), 1, 0)"),0)</f>
        <v>0</v>
      </c>
    </row>
    <row r="41" spans="1:39" ht="17.25" customHeight="1" x14ac:dyDescent="0.15">
      <c r="A41" s="6" t="s">
        <v>1038</v>
      </c>
      <c r="B41" s="11">
        <v>2015</v>
      </c>
      <c r="C41" s="4" t="s">
        <v>98</v>
      </c>
      <c r="D41" s="6" t="s">
        <v>1039</v>
      </c>
      <c r="E41" s="4" t="s">
        <v>1040</v>
      </c>
      <c r="F41" s="12">
        <v>2015</v>
      </c>
      <c r="G41" s="11" t="s">
        <v>40</v>
      </c>
      <c r="H41" s="11">
        <v>0</v>
      </c>
      <c r="I41" s="4">
        <v>1</v>
      </c>
      <c r="K41" s="4" t="s">
        <v>42</v>
      </c>
      <c r="L41" s="4" t="s">
        <v>987</v>
      </c>
      <c r="M41" s="4" t="s">
        <v>1143</v>
      </c>
      <c r="N41" s="4">
        <v>1</v>
      </c>
      <c r="O41" s="4" t="s">
        <v>1041</v>
      </c>
      <c r="P41" s="4" t="s">
        <v>1042</v>
      </c>
      <c r="Q41" s="4" t="s">
        <v>464</v>
      </c>
      <c r="R41" s="4" t="s">
        <v>1043</v>
      </c>
      <c r="S41" s="4" t="s">
        <v>92</v>
      </c>
      <c r="T41" s="4" t="s">
        <v>27</v>
      </c>
      <c r="U41" s="4" t="s">
        <v>27</v>
      </c>
      <c r="V41" s="4" t="s">
        <v>27</v>
      </c>
      <c r="W41" s="4" t="s">
        <v>1044</v>
      </c>
      <c r="X41" s="4">
        <f t="shared" ca="1" si="1"/>
        <v>1</v>
      </c>
      <c r="Y41" s="4">
        <f t="shared" ca="1" si="0"/>
        <v>1</v>
      </c>
      <c r="Z41" s="4">
        <f ca="1">IFERROR(__xludf.DUMMYFUNCTION("IF(REGEXMATCH(AO42, ""itrate|NO3""), 1, 0)"),1)</f>
        <v>1</v>
      </c>
      <c r="AA41" s="4">
        <f ca="1">IFERROR(__xludf.DUMMYFUNCTION("IF(REGEXMATCH(AO42, ""itrite|NO2""), 1, 0)"),0)</f>
        <v>0</v>
      </c>
      <c r="AB41" s="4">
        <f ca="1">IFERROR(__xludf.DUMMYFUNCTION("IF(REGEXMATCH(AO42, ""mmonium|NH4""), 1, 0)"),0)</f>
        <v>0</v>
      </c>
      <c r="AC41" s="4">
        <f ca="1">IFERROR(__xludf.DUMMYFUNCTION("IF(REGEXMATCH(AO42, ""DIN""), 1, 0)"),0)</f>
        <v>0</v>
      </c>
      <c r="AD41" s="4">
        <f ca="1">IFERROR(__xludf.DUMMYFUNCTION("IF(REGEXMATCH(AO42, ""mmonia|NH3""), 1, 0)"),0)</f>
        <v>0</v>
      </c>
      <c r="AE41" s="4">
        <f ca="1">IFERROR(__xludf.DUMMYFUNCTION("IF(REGEXMATCH(AO42, ""hosphate|PO4|DIP""), 1, 0)"),1)</f>
        <v>1</v>
      </c>
      <c r="AF41" s="4">
        <f ca="1">IFERROR(__xludf.DUMMYFUNCTION("IF(REGEXMATCH(AO42, ""DIC""), 1, 0)"),0)</f>
        <v>0</v>
      </c>
      <c r="AG41" s="4">
        <f ca="1">IFERROR(__xludf.DUMMYFUNCTION("IF(REGEXMATCH(AO42, ""organic|DOC|POC|DOM""), 1, 0)"),0)</f>
        <v>0</v>
      </c>
      <c r="AH41" s="4">
        <f ca="1">IFERROR(__xludf.DUMMYFUNCTION("IF(REGEXMATCH(AO42, ""rea|NH2""), 1, 0)"),0)</f>
        <v>0</v>
      </c>
      <c r="AI41" s="4">
        <f ca="1">IFERROR(__xludf.DUMMYFUNCTION("IF(REGEXMATCH(AO42, ""ertilizer|cote""), 1, 0)"),0)</f>
        <v>0</v>
      </c>
      <c r="AJ41" s="4">
        <f ca="1">IFERROR(__xludf.DUMMYFUNCTION("IF(REGEXMATCH(AO42, ""itrogen""), 1, 0)"),0)</f>
        <v>0</v>
      </c>
      <c r="AK41" s="4">
        <f ca="1">IFERROR(__xludf.DUMMYFUNCTION("IF(REGEXMATCH(AO42, ""hosphorus""), 1, 0)"),0)</f>
        <v>0</v>
      </c>
      <c r="AL41" s="4">
        <f ca="1">IFERROR(__xludf.DUMMYFUNCTION("IF(REGEXMATCH(AO42, ""TN""), 1, 0)"),0)</f>
        <v>0</v>
      </c>
      <c r="AM41" s="4">
        <f ca="1">IFERROR(__xludf.DUMMYFUNCTION("IF(REGEXMATCH(AO42, ""TP""), 1, 0)"),0)</f>
        <v>0</v>
      </c>
    </row>
    <row r="42" spans="1:39" ht="17.25" customHeight="1" x14ac:dyDescent="0.15">
      <c r="A42" s="6" t="s">
        <v>1088</v>
      </c>
      <c r="B42" s="11">
        <v>2008</v>
      </c>
      <c r="C42" s="4" t="s">
        <v>266</v>
      </c>
      <c r="D42" s="6" t="s">
        <v>1089</v>
      </c>
      <c r="E42" s="4" t="s">
        <v>1090</v>
      </c>
      <c r="G42" s="11" t="s">
        <v>40</v>
      </c>
      <c r="H42" s="11">
        <v>0</v>
      </c>
      <c r="I42" s="4">
        <v>1</v>
      </c>
      <c r="K42" s="3" t="s">
        <v>30</v>
      </c>
      <c r="L42" s="3" t="s">
        <v>987</v>
      </c>
      <c r="M42" s="4" t="s">
        <v>1143</v>
      </c>
      <c r="N42" s="3">
        <v>1</v>
      </c>
      <c r="O42" s="3" t="s">
        <v>1025</v>
      </c>
      <c r="P42" s="3" t="s">
        <v>1091</v>
      </c>
      <c r="Q42" s="3" t="s">
        <v>1092</v>
      </c>
      <c r="R42" s="3" t="s">
        <v>1093</v>
      </c>
      <c r="S42" s="3" t="s">
        <v>1094</v>
      </c>
      <c r="T42" s="4" t="s">
        <v>27</v>
      </c>
      <c r="U42" s="4" t="s">
        <v>27</v>
      </c>
      <c r="V42" s="4" t="s">
        <v>27</v>
      </c>
      <c r="W42" s="3" t="s">
        <v>1095</v>
      </c>
      <c r="X42" s="4">
        <f t="shared" ca="1" si="1"/>
        <v>2</v>
      </c>
      <c r="Y42" s="4">
        <f t="shared" ca="1" si="0"/>
        <v>1</v>
      </c>
      <c r="Z42" s="4">
        <f ca="1">IFERROR(__xludf.DUMMYFUNCTION("IF(REGEXMATCH(AO43, ""itrate|NO3""), 1, 0)"),1)</f>
        <v>1</v>
      </c>
      <c r="AA42" s="4">
        <f ca="1">IFERROR(__xludf.DUMMYFUNCTION("IF(REGEXMATCH(AO43, ""itrite|NO2""), 1, 0)"),0)</f>
        <v>0</v>
      </c>
      <c r="AB42" s="4">
        <f ca="1">IFERROR(__xludf.DUMMYFUNCTION("IF(REGEXMATCH(AO43, ""mmonium|NH4""), 1, 0)"),1)</f>
        <v>1</v>
      </c>
      <c r="AC42" s="4">
        <f ca="1">IFERROR(__xludf.DUMMYFUNCTION("IF(REGEXMATCH(AO43, ""DIN""), 1, 0)"),0)</f>
        <v>0</v>
      </c>
      <c r="AD42" s="4">
        <f ca="1">IFERROR(__xludf.DUMMYFUNCTION("IF(REGEXMATCH(AO43, ""mmonia|NH3""), 1, 0)"),0)</f>
        <v>0</v>
      </c>
      <c r="AE42" s="4">
        <f ca="1">IFERROR(__xludf.DUMMYFUNCTION("IF(REGEXMATCH(AO43, ""hosphate|PO4|DIP""), 1, 0)"),1)</f>
        <v>1</v>
      </c>
      <c r="AF42" s="4">
        <f ca="1">IFERROR(__xludf.DUMMYFUNCTION("IF(REGEXMATCH(AO43, ""DIC""), 1, 0)"),0)</f>
        <v>0</v>
      </c>
      <c r="AG42" s="4">
        <f ca="1">IFERROR(__xludf.DUMMYFUNCTION("IF(REGEXMATCH(AO43, ""organic|DOC|POC|DOM""), 1, 0)"),0)</f>
        <v>0</v>
      </c>
      <c r="AH42" s="4">
        <f ca="1">IFERROR(__xludf.DUMMYFUNCTION("IF(REGEXMATCH(AO43, ""rea|NH2""), 1, 0)"),0)</f>
        <v>0</v>
      </c>
      <c r="AI42" s="4">
        <f ca="1">IFERROR(__xludf.DUMMYFUNCTION("IF(REGEXMATCH(AO43, ""ertilizer|cote""), 1, 0)"),0)</f>
        <v>0</v>
      </c>
      <c r="AJ42" s="4">
        <f ca="1">IFERROR(__xludf.DUMMYFUNCTION("IF(REGEXMATCH(AO43, ""itrogen""), 1, 0)"),0)</f>
        <v>0</v>
      </c>
      <c r="AK42" s="4">
        <f ca="1">IFERROR(__xludf.DUMMYFUNCTION("IF(REGEXMATCH(AO43, ""hosphorus""), 1, 0)"),0)</f>
        <v>0</v>
      </c>
      <c r="AL42" s="4">
        <f ca="1">IFERROR(__xludf.DUMMYFUNCTION("IF(REGEXMATCH(AO43, ""TN""), 1, 0)"),0)</f>
        <v>0</v>
      </c>
      <c r="AM42" s="4">
        <f ca="1">IFERROR(__xludf.DUMMYFUNCTION("IF(REGEXMATCH(AO43, ""TP""), 1, 0)"),0)</f>
        <v>0</v>
      </c>
    </row>
    <row r="43" spans="1:39" ht="17.25" customHeight="1" x14ac:dyDescent="0.15">
      <c r="A43" s="6" t="s">
        <v>1096</v>
      </c>
      <c r="B43" s="11">
        <v>2013</v>
      </c>
      <c r="C43" s="4" t="s">
        <v>1097</v>
      </c>
      <c r="D43" s="6" t="s">
        <v>1098</v>
      </c>
      <c r="E43" s="4" t="s">
        <v>1099</v>
      </c>
      <c r="F43" s="12" t="s">
        <v>1016</v>
      </c>
      <c r="G43" s="11" t="s">
        <v>40</v>
      </c>
      <c r="H43" s="11">
        <v>0</v>
      </c>
      <c r="I43" s="4">
        <v>1</v>
      </c>
      <c r="K43" s="4" t="s">
        <v>42</v>
      </c>
      <c r="L43" s="4" t="s">
        <v>987</v>
      </c>
      <c r="M43" s="4" t="s">
        <v>1143</v>
      </c>
      <c r="N43" s="4">
        <v>1</v>
      </c>
      <c r="O43" s="4" t="s">
        <v>44</v>
      </c>
      <c r="P43" s="4" t="s">
        <v>1100</v>
      </c>
      <c r="Q43" s="4" t="s">
        <v>59</v>
      </c>
      <c r="R43" s="4" t="s">
        <v>1101</v>
      </c>
      <c r="S43" s="4" t="s">
        <v>1102</v>
      </c>
      <c r="T43" s="4" t="s">
        <v>64</v>
      </c>
      <c r="U43" s="4" t="s">
        <v>27</v>
      </c>
      <c r="V43" s="4" t="s">
        <v>27</v>
      </c>
      <c r="W43" s="4" t="s">
        <v>1103</v>
      </c>
      <c r="X43" s="4">
        <f t="shared" ca="1" si="1"/>
        <v>1</v>
      </c>
      <c r="Y43" s="4">
        <f t="shared" ca="1" si="0"/>
        <v>0</v>
      </c>
      <c r="Z43" s="4">
        <f ca="1">IFERROR(__xludf.DUMMYFUNCTION("IF(REGEXMATCH(AO44, ""itrate|NO3""), 1, 0)"),0)</f>
        <v>0</v>
      </c>
      <c r="AA43" s="4">
        <f ca="1">IFERROR(__xludf.DUMMYFUNCTION("IF(REGEXMATCH(AO44, ""itrite|NO2""), 1, 0)"),0)</f>
        <v>0</v>
      </c>
      <c r="AB43" s="4">
        <f ca="1">IFERROR(__xludf.DUMMYFUNCTION("IF(REGEXMATCH(AO44, ""mmonium|NH4""), 1, 0)"),1)</f>
        <v>1</v>
      </c>
      <c r="AC43" s="4">
        <f ca="1">IFERROR(__xludf.DUMMYFUNCTION("IF(REGEXMATCH(AO44, ""DIN""), 1, 0)"),0)</f>
        <v>0</v>
      </c>
      <c r="AD43" s="4">
        <f ca="1">IFERROR(__xludf.DUMMYFUNCTION("IF(REGEXMATCH(AO44, ""mmonia|NH3""), 1, 0)"),0)</f>
        <v>0</v>
      </c>
      <c r="AE43" s="4">
        <f ca="1">IFERROR(__xludf.DUMMYFUNCTION("IF(REGEXMATCH(AO44, ""hosphate|PO4|DIP""), 1, 0)"),0)</f>
        <v>0</v>
      </c>
      <c r="AF43" s="4">
        <f ca="1">IFERROR(__xludf.DUMMYFUNCTION("IF(REGEXMATCH(AO44, ""DIC""), 1, 0)"),0)</f>
        <v>0</v>
      </c>
      <c r="AG43" s="4">
        <f ca="1">IFERROR(__xludf.DUMMYFUNCTION("IF(REGEXMATCH(AO44, ""organic|DOC|POC|DOM""), 1, 0)"),0)</f>
        <v>0</v>
      </c>
      <c r="AH43" s="4">
        <f ca="1">IFERROR(__xludf.DUMMYFUNCTION("IF(REGEXMATCH(AO44, ""rea|NH2""), 1, 0)"),0)</f>
        <v>0</v>
      </c>
      <c r="AI43" s="4">
        <f ca="1">IFERROR(__xludf.DUMMYFUNCTION("IF(REGEXMATCH(AO44, ""ertilizer|cote""), 1, 0)"),0)</f>
        <v>0</v>
      </c>
      <c r="AJ43" s="4">
        <f ca="1">IFERROR(__xludf.DUMMYFUNCTION("IF(REGEXMATCH(AO44, ""itrogen""), 1, 0)"),0)</f>
        <v>0</v>
      </c>
      <c r="AK43" s="4">
        <f ca="1">IFERROR(__xludf.DUMMYFUNCTION("IF(REGEXMATCH(AO44, ""hosphorus""), 1, 0)"),0)</f>
        <v>0</v>
      </c>
      <c r="AL43" s="4">
        <f ca="1">IFERROR(__xludf.DUMMYFUNCTION("IF(REGEXMATCH(AO44, ""TN""), 1, 0)"),0)</f>
        <v>0</v>
      </c>
      <c r="AM43" s="4">
        <f ca="1">IFERROR(__xludf.DUMMYFUNCTION("IF(REGEXMATCH(AO44, ""TP""), 1, 0)"),0)</f>
        <v>0</v>
      </c>
    </row>
    <row r="44" spans="1:39" ht="17.25" customHeight="1" x14ac:dyDescent="0.15">
      <c r="A44" s="6" t="s">
        <v>1104</v>
      </c>
      <c r="B44" s="11">
        <v>2006</v>
      </c>
      <c r="C44" s="4" t="s">
        <v>113</v>
      </c>
      <c r="D44" s="6" t="s">
        <v>1105</v>
      </c>
      <c r="E44" s="4" t="s">
        <v>1106</v>
      </c>
      <c r="G44" s="11" t="s">
        <v>40</v>
      </c>
      <c r="H44" s="11">
        <v>0</v>
      </c>
      <c r="I44" s="4">
        <v>1</v>
      </c>
      <c r="K44" s="4" t="s">
        <v>42</v>
      </c>
      <c r="L44" s="4" t="s">
        <v>987</v>
      </c>
      <c r="M44" s="4" t="s">
        <v>1143</v>
      </c>
      <c r="N44" s="4">
        <v>1</v>
      </c>
      <c r="O44" s="4" t="s">
        <v>1107</v>
      </c>
      <c r="P44" s="4" t="s">
        <v>1108</v>
      </c>
      <c r="Q44" s="4" t="s">
        <v>1109</v>
      </c>
      <c r="R44" s="4" t="s">
        <v>35</v>
      </c>
      <c r="S44" s="4" t="s">
        <v>55</v>
      </c>
      <c r="T44" s="4" t="s">
        <v>1110</v>
      </c>
      <c r="U44" s="4" t="s">
        <v>1111</v>
      </c>
      <c r="V44" s="4" t="s">
        <v>27</v>
      </c>
      <c r="W44" s="4" t="s">
        <v>1112</v>
      </c>
      <c r="X44" s="4">
        <f t="shared" ca="1" si="1"/>
        <v>2</v>
      </c>
      <c r="Y44" s="4">
        <f t="shared" ca="1" si="0"/>
        <v>1</v>
      </c>
      <c r="Z44" s="4">
        <f ca="1">IFERROR(__xludf.DUMMYFUNCTION("IF(REGEXMATCH(AO45, ""itrate|NO3""), 1, 0)"),1)</f>
        <v>1</v>
      </c>
      <c r="AA44" s="4">
        <f ca="1">IFERROR(__xludf.DUMMYFUNCTION("IF(REGEXMATCH(AO45, ""itrite|NO2""), 1, 0)"),0)</f>
        <v>0</v>
      </c>
      <c r="AB44" s="4">
        <f ca="1">IFERROR(__xludf.DUMMYFUNCTION("IF(REGEXMATCH(AO45, ""mmonium|NH4""), 1, 0)"),1)</f>
        <v>1</v>
      </c>
      <c r="AC44" s="4">
        <f ca="1">IFERROR(__xludf.DUMMYFUNCTION("IF(REGEXMATCH(AO45, ""DIN""), 1, 0)"),0)</f>
        <v>0</v>
      </c>
      <c r="AD44" s="4">
        <f ca="1">IFERROR(__xludf.DUMMYFUNCTION("IF(REGEXMATCH(AO45, ""mmonia|NH3""), 1, 0)"),0)</f>
        <v>0</v>
      </c>
      <c r="AE44" s="4">
        <f ca="1">IFERROR(__xludf.DUMMYFUNCTION("IF(REGEXMATCH(AO45, ""hosphate|PO4|DIP""), 1, 0)"),1)</f>
        <v>1</v>
      </c>
      <c r="AF44" s="4">
        <f ca="1">IFERROR(__xludf.DUMMYFUNCTION("IF(REGEXMATCH(AO45, ""DIC""), 1, 0)"),0)</f>
        <v>0</v>
      </c>
      <c r="AG44" s="4">
        <f ca="1">IFERROR(__xludf.DUMMYFUNCTION("IF(REGEXMATCH(AO45, ""organic|DOC|POC|DOM""), 1, 0)"),0)</f>
        <v>0</v>
      </c>
      <c r="AH44" s="4">
        <f ca="1">IFERROR(__xludf.DUMMYFUNCTION("IF(REGEXMATCH(AO45, ""rea|NH2""), 1, 0)"),0)</f>
        <v>0</v>
      </c>
      <c r="AI44" s="4">
        <f ca="1">IFERROR(__xludf.DUMMYFUNCTION("IF(REGEXMATCH(AO45, ""ertilizer|cote""), 1, 0)"),0)</f>
        <v>0</v>
      </c>
      <c r="AJ44" s="4">
        <f ca="1">IFERROR(__xludf.DUMMYFUNCTION("IF(REGEXMATCH(AO45, ""itrogen""), 1, 0)"),0)</f>
        <v>0</v>
      </c>
      <c r="AK44" s="4">
        <f ca="1">IFERROR(__xludf.DUMMYFUNCTION("IF(REGEXMATCH(AO45, ""hosphorus""), 1, 0)"),0)</f>
        <v>0</v>
      </c>
      <c r="AL44" s="4">
        <f ca="1">IFERROR(__xludf.DUMMYFUNCTION("IF(REGEXMATCH(AO45, ""TN""), 1, 0)"),0)</f>
        <v>0</v>
      </c>
      <c r="AM44" s="4">
        <f ca="1">IFERROR(__xludf.DUMMYFUNCTION("IF(REGEXMATCH(AO45, ""TP""), 1, 0)"),0)</f>
        <v>0</v>
      </c>
    </row>
    <row r="45" spans="1:39" ht="17.25" customHeight="1" x14ac:dyDescent="0.15">
      <c r="A45" s="6" t="s">
        <v>1124</v>
      </c>
      <c r="B45" s="11">
        <v>1996</v>
      </c>
      <c r="C45" s="4" t="s">
        <v>490</v>
      </c>
      <c r="D45" s="6" t="s">
        <v>1125</v>
      </c>
      <c r="E45" s="4" t="s">
        <v>1126</v>
      </c>
      <c r="G45" s="11" t="s">
        <v>40</v>
      </c>
      <c r="H45" s="11">
        <v>0</v>
      </c>
      <c r="I45" s="4">
        <v>1</v>
      </c>
      <c r="K45" s="4" t="s">
        <v>42</v>
      </c>
      <c r="L45" s="4" t="s">
        <v>987</v>
      </c>
      <c r="M45" s="4" t="s">
        <v>1143</v>
      </c>
      <c r="N45" s="4">
        <v>2</v>
      </c>
      <c r="O45" s="4" t="s">
        <v>1127</v>
      </c>
      <c r="P45" s="4" t="s">
        <v>1128</v>
      </c>
      <c r="Q45" s="4" t="s">
        <v>128</v>
      </c>
      <c r="R45" s="4" t="s">
        <v>1129</v>
      </c>
      <c r="S45" s="4" t="s">
        <v>1130</v>
      </c>
      <c r="T45" s="4" t="s">
        <v>1131</v>
      </c>
      <c r="U45" s="4" t="s">
        <v>1132</v>
      </c>
      <c r="V45" s="4" t="s">
        <v>27</v>
      </c>
      <c r="W45" s="4" t="s">
        <v>1133</v>
      </c>
      <c r="X45" s="4">
        <f t="shared" ca="1" si="1"/>
        <v>1</v>
      </c>
      <c r="Y45" s="4">
        <f t="shared" ca="1" si="0"/>
        <v>0</v>
      </c>
      <c r="Z45" s="4">
        <f ca="1">IFERROR(__xludf.DUMMYFUNCTION("IF(REGEXMATCH(AO46, ""itrate|NO3""), 1, 0)"),1)</f>
        <v>1</v>
      </c>
      <c r="AA45" s="4">
        <f ca="1">IFERROR(__xludf.DUMMYFUNCTION("IF(REGEXMATCH(AO46, ""itrite|NO2""), 1, 0)"),0)</f>
        <v>0</v>
      </c>
      <c r="AB45" s="4">
        <f ca="1">IFERROR(__xludf.DUMMYFUNCTION("IF(REGEXMATCH(AO46, ""mmonium|NH4""), 1, 0)"),0)</f>
        <v>0</v>
      </c>
      <c r="AC45" s="4">
        <f ca="1">IFERROR(__xludf.DUMMYFUNCTION("IF(REGEXMATCH(AO46, ""DIN""), 1, 0)"),0)</f>
        <v>0</v>
      </c>
      <c r="AD45" s="4">
        <f ca="1">IFERROR(__xludf.DUMMYFUNCTION("IF(REGEXMATCH(AO46, ""mmonia|NH3""), 1, 0)"),0)</f>
        <v>0</v>
      </c>
      <c r="AE45" s="4">
        <f ca="1">IFERROR(__xludf.DUMMYFUNCTION("IF(REGEXMATCH(AO46, ""hosphate|PO4|DIP""), 1, 0)"),0)</f>
        <v>0</v>
      </c>
      <c r="AF45" s="4">
        <f ca="1">IFERROR(__xludf.DUMMYFUNCTION("IF(REGEXMATCH(AO46, ""DIC""), 1, 0)"),0)</f>
        <v>0</v>
      </c>
      <c r="AG45" s="4">
        <f ca="1">IFERROR(__xludf.DUMMYFUNCTION("IF(REGEXMATCH(AO46, ""organic|DOC|POC|DOM""), 1, 0)"),0)</f>
        <v>0</v>
      </c>
      <c r="AH45" s="4">
        <f ca="1">IFERROR(__xludf.DUMMYFUNCTION("IF(REGEXMATCH(AO46, ""rea|NH2""), 1, 0)"),0)</f>
        <v>0</v>
      </c>
      <c r="AI45" s="4">
        <f ca="1">IFERROR(__xludf.DUMMYFUNCTION("IF(REGEXMATCH(AO46, ""ertilizer|cote""), 1, 0)"),0)</f>
        <v>0</v>
      </c>
      <c r="AJ45" s="4">
        <f ca="1">IFERROR(__xludf.DUMMYFUNCTION("IF(REGEXMATCH(AO46, ""itrogen""), 1, 0)"),0)</f>
        <v>0</v>
      </c>
      <c r="AK45" s="4">
        <f ca="1">IFERROR(__xludf.DUMMYFUNCTION("IF(REGEXMATCH(AO46, ""hosphorus""), 1, 0)"),0)</f>
        <v>0</v>
      </c>
      <c r="AL45" s="4">
        <f ca="1">IFERROR(__xludf.DUMMYFUNCTION("IF(REGEXMATCH(AO46, ""TN""), 1, 0)"),0)</f>
        <v>0</v>
      </c>
      <c r="AM45" s="4">
        <f ca="1">IFERROR(__xludf.DUMMYFUNCTION("IF(REGEXMATCH(AO46, ""TP""), 1, 0)"),0)</f>
        <v>0</v>
      </c>
    </row>
    <row r="46" spans="1:39" ht="17.25" customHeight="1" x14ac:dyDescent="0.15">
      <c r="A46" s="6" t="s">
        <v>1124</v>
      </c>
      <c r="B46" s="11">
        <v>1996</v>
      </c>
      <c r="C46" s="4" t="s">
        <v>490</v>
      </c>
      <c r="D46" s="6" t="s">
        <v>1125</v>
      </c>
      <c r="E46" s="4" t="s">
        <v>1126</v>
      </c>
      <c r="G46" s="11" t="s">
        <v>40</v>
      </c>
      <c r="H46" s="11">
        <v>0</v>
      </c>
      <c r="I46" s="4">
        <v>1</v>
      </c>
      <c r="K46" s="4" t="s">
        <v>42</v>
      </c>
      <c r="L46" s="4" t="s">
        <v>987</v>
      </c>
      <c r="M46" s="4" t="s">
        <v>1143</v>
      </c>
      <c r="N46" s="4">
        <v>2</v>
      </c>
      <c r="O46" s="4" t="s">
        <v>1134</v>
      </c>
      <c r="P46" s="4" t="s">
        <v>1135</v>
      </c>
      <c r="Q46" s="4" t="s">
        <v>128</v>
      </c>
      <c r="R46" s="4" t="s">
        <v>1129</v>
      </c>
      <c r="S46" s="4" t="s">
        <v>1130</v>
      </c>
      <c r="T46" s="4" t="s">
        <v>1131</v>
      </c>
      <c r="U46" s="4" t="s">
        <v>1132</v>
      </c>
      <c r="V46" s="4" t="s">
        <v>27</v>
      </c>
      <c r="W46" s="4" t="s">
        <v>1136</v>
      </c>
      <c r="X46" s="4">
        <f t="shared" ca="1" si="1"/>
        <v>0</v>
      </c>
      <c r="Y46" s="4">
        <f t="shared" ca="1" si="0"/>
        <v>1</v>
      </c>
      <c r="Z46" s="4">
        <f ca="1">IFERROR(__xludf.DUMMYFUNCTION("IF(REGEXMATCH(AO47, ""itrate|NO3""), 1, 0)"),0)</f>
        <v>0</v>
      </c>
      <c r="AA46" s="4">
        <f ca="1">IFERROR(__xludf.DUMMYFUNCTION("IF(REGEXMATCH(AO47, ""itrite|NO2""), 1, 0)"),0)</f>
        <v>0</v>
      </c>
      <c r="AB46" s="4">
        <f ca="1">IFERROR(__xludf.DUMMYFUNCTION("IF(REGEXMATCH(AO47, ""mmonium|NH4""), 1, 0)"),0)</f>
        <v>0</v>
      </c>
      <c r="AC46" s="4">
        <f ca="1">IFERROR(__xludf.DUMMYFUNCTION("IF(REGEXMATCH(AO47, ""DIN""), 1, 0)"),0)</f>
        <v>0</v>
      </c>
      <c r="AD46" s="4">
        <f ca="1">IFERROR(__xludf.DUMMYFUNCTION("IF(REGEXMATCH(AO47, ""mmonia|NH3""), 1, 0)"),0)</f>
        <v>0</v>
      </c>
      <c r="AE46" s="4">
        <f ca="1">IFERROR(__xludf.DUMMYFUNCTION("IF(REGEXMATCH(AO47, ""hosphate|PO4|DIP""), 1, 0)"),1)</f>
        <v>1</v>
      </c>
      <c r="AF46" s="4">
        <f ca="1">IFERROR(__xludf.DUMMYFUNCTION("IF(REGEXMATCH(AO47, ""DIC""), 1, 0)"),0)</f>
        <v>0</v>
      </c>
      <c r="AG46" s="4">
        <f ca="1">IFERROR(__xludf.DUMMYFUNCTION("IF(REGEXMATCH(AO47, ""organic|DOC|POC|DOM""), 1, 0)"),0)</f>
        <v>0</v>
      </c>
      <c r="AH46" s="4">
        <f ca="1">IFERROR(__xludf.DUMMYFUNCTION("IF(REGEXMATCH(AO47, ""rea|NH2""), 1, 0)"),0)</f>
        <v>0</v>
      </c>
      <c r="AI46" s="4">
        <f ca="1">IFERROR(__xludf.DUMMYFUNCTION("IF(REGEXMATCH(AO47, ""ertilizer|cote""), 1, 0)"),0)</f>
        <v>0</v>
      </c>
      <c r="AJ46" s="4">
        <f ca="1">IFERROR(__xludf.DUMMYFUNCTION("IF(REGEXMATCH(AO47, ""itrogen""), 1, 0)"),0)</f>
        <v>0</v>
      </c>
      <c r="AK46" s="4">
        <f ca="1">IFERROR(__xludf.DUMMYFUNCTION("IF(REGEXMATCH(AO47, ""hosphorus""), 1, 0)"),0)</f>
        <v>0</v>
      </c>
      <c r="AL46" s="4">
        <f ca="1">IFERROR(__xludf.DUMMYFUNCTION("IF(REGEXMATCH(AO47, ""TN""), 1, 0)"),0)</f>
        <v>0</v>
      </c>
      <c r="AM46" s="4">
        <f ca="1">IFERROR(__xludf.DUMMYFUNCTION("IF(REGEXMATCH(AO47, ""TP""), 1, 0)"),0)</f>
        <v>0</v>
      </c>
    </row>
    <row r="47" spans="1:39" ht="17.25" customHeight="1" x14ac:dyDescent="0.15">
      <c r="A47" s="6" t="s">
        <v>1172</v>
      </c>
      <c r="B47" s="11">
        <v>2012</v>
      </c>
      <c r="C47" s="4" t="s">
        <v>435</v>
      </c>
      <c r="D47" s="6" t="s">
        <v>1173</v>
      </c>
      <c r="E47" s="4" t="s">
        <v>1174</v>
      </c>
      <c r="F47" s="12" t="s">
        <v>321</v>
      </c>
      <c r="G47" s="11" t="s">
        <v>40</v>
      </c>
      <c r="H47" s="11">
        <v>0</v>
      </c>
      <c r="I47" s="4">
        <v>1</v>
      </c>
      <c r="K47" s="4" t="s">
        <v>30</v>
      </c>
      <c r="L47" s="4" t="s">
        <v>987</v>
      </c>
      <c r="M47" s="4" t="s">
        <v>1143</v>
      </c>
      <c r="N47" s="4">
        <v>2</v>
      </c>
      <c r="O47" s="4" t="s">
        <v>1175</v>
      </c>
      <c r="P47" s="4" t="s">
        <v>1176</v>
      </c>
      <c r="Q47" s="4" t="s">
        <v>1177</v>
      </c>
      <c r="R47" s="4" t="s">
        <v>1178</v>
      </c>
      <c r="S47" s="4" t="s">
        <v>1179</v>
      </c>
      <c r="T47" s="4" t="s">
        <v>1180</v>
      </c>
      <c r="U47" s="4" t="s">
        <v>27</v>
      </c>
      <c r="V47" s="4" t="s">
        <v>27</v>
      </c>
      <c r="W47" s="4" t="s">
        <v>1181</v>
      </c>
      <c r="X47" s="4">
        <f t="shared" ca="1" si="1"/>
        <v>1</v>
      </c>
      <c r="Y47" s="4">
        <f t="shared" ca="1" si="0"/>
        <v>0</v>
      </c>
      <c r="Z47" s="4">
        <f ca="1">IFERROR(__xludf.DUMMYFUNCTION("IF(REGEXMATCH(AO48, ""itrate|NO3""), 1, 0)"),1)</f>
        <v>1</v>
      </c>
      <c r="AA47" s="4">
        <f ca="1">IFERROR(__xludf.DUMMYFUNCTION("IF(REGEXMATCH(AO48, ""itrite|NO2""), 1, 0)"),0)</f>
        <v>0</v>
      </c>
      <c r="AB47" s="4">
        <f ca="1">IFERROR(__xludf.DUMMYFUNCTION("IF(REGEXMATCH(AO48, ""mmonium|NH4""), 1, 0)"),0)</f>
        <v>0</v>
      </c>
      <c r="AC47" s="4">
        <f ca="1">IFERROR(__xludf.DUMMYFUNCTION("IF(REGEXMATCH(AO48, ""DIN""), 1, 0)"),0)</f>
        <v>0</v>
      </c>
      <c r="AD47" s="4">
        <f ca="1">IFERROR(__xludf.DUMMYFUNCTION("IF(REGEXMATCH(AO48, ""mmonia|NH3""), 1, 0)"),0)</f>
        <v>0</v>
      </c>
      <c r="AE47" s="4">
        <f ca="1">IFERROR(__xludf.DUMMYFUNCTION("IF(REGEXMATCH(AO48, ""hosphate|PO4|DIP""), 1, 0)"),0)</f>
        <v>0</v>
      </c>
      <c r="AF47" s="4">
        <f ca="1">IFERROR(__xludf.DUMMYFUNCTION("IF(REGEXMATCH(AO48, ""DIC""), 1, 0)"),0)</f>
        <v>0</v>
      </c>
      <c r="AG47" s="4">
        <f ca="1">IFERROR(__xludf.DUMMYFUNCTION("IF(REGEXMATCH(AO48, ""organic|DOC|POC|DOM""), 1, 0)"),1)</f>
        <v>1</v>
      </c>
      <c r="AH47" s="4">
        <f ca="1">IFERROR(__xludf.DUMMYFUNCTION("IF(REGEXMATCH(AO48, ""rea|NH2""), 1, 0)"),0)</f>
        <v>0</v>
      </c>
      <c r="AI47" s="4">
        <f ca="1">IFERROR(__xludf.DUMMYFUNCTION("IF(REGEXMATCH(AO48, ""ertilizer|cote""), 1, 0)"),0)</f>
        <v>0</v>
      </c>
      <c r="AJ47" s="4">
        <f ca="1">IFERROR(__xludf.DUMMYFUNCTION("IF(REGEXMATCH(AO48, ""itrogen""), 1, 0)"),0)</f>
        <v>0</v>
      </c>
      <c r="AK47" s="4">
        <f ca="1">IFERROR(__xludf.DUMMYFUNCTION("IF(REGEXMATCH(AO48, ""hosphorus""), 1, 0)"),0)</f>
        <v>0</v>
      </c>
      <c r="AL47" s="4">
        <f ca="1">IFERROR(__xludf.DUMMYFUNCTION("IF(REGEXMATCH(AO48, ""TN""), 1, 0)"),0)</f>
        <v>0</v>
      </c>
      <c r="AM47" s="4">
        <f ca="1">IFERROR(__xludf.DUMMYFUNCTION("IF(REGEXMATCH(AO48, ""TP""), 1, 0)"),0)</f>
        <v>0</v>
      </c>
    </row>
    <row r="48" spans="1:39" ht="17.25" customHeight="1" x14ac:dyDescent="0.15">
      <c r="A48" s="6" t="s">
        <v>1182</v>
      </c>
      <c r="B48" s="11">
        <v>2001</v>
      </c>
      <c r="C48" s="4" t="s">
        <v>1183</v>
      </c>
      <c r="D48" s="6" t="s">
        <v>1184</v>
      </c>
      <c r="E48" s="4" t="s">
        <v>1185</v>
      </c>
      <c r="F48" s="12" t="s">
        <v>402</v>
      </c>
      <c r="G48" s="11" t="s">
        <v>40</v>
      </c>
      <c r="H48" s="11">
        <v>0</v>
      </c>
      <c r="I48" s="4">
        <v>1</v>
      </c>
      <c r="K48" s="4" t="s">
        <v>30</v>
      </c>
      <c r="L48" s="4" t="s">
        <v>987</v>
      </c>
      <c r="M48" s="4" t="s">
        <v>1143</v>
      </c>
      <c r="N48" s="4">
        <v>2</v>
      </c>
      <c r="O48" s="4" t="s">
        <v>1186</v>
      </c>
      <c r="P48" s="4" t="s">
        <v>1187</v>
      </c>
      <c r="Q48" s="4" t="s">
        <v>1188</v>
      </c>
      <c r="R48" s="4" t="s">
        <v>1189</v>
      </c>
      <c r="S48" s="4" t="s">
        <v>27</v>
      </c>
      <c r="T48" s="4" t="s">
        <v>27</v>
      </c>
      <c r="U48" s="4" t="s">
        <v>27</v>
      </c>
      <c r="V48" s="4" t="s">
        <v>27</v>
      </c>
      <c r="W48" s="4" t="s">
        <v>1190</v>
      </c>
      <c r="X48" s="4">
        <f t="shared" ca="1" si="1"/>
        <v>1</v>
      </c>
      <c r="Y48" s="4">
        <f t="shared" ca="1" si="0"/>
        <v>1</v>
      </c>
      <c r="Z48" s="4">
        <f ca="1">IFERROR(__xludf.DUMMYFUNCTION("IF(REGEXMATCH(AO49, ""itrate|NO3""), 1, 0)"),0)</f>
        <v>0</v>
      </c>
      <c r="AA48" s="4">
        <f ca="1">IFERROR(__xludf.DUMMYFUNCTION("IF(REGEXMATCH(AO49, ""itrite|NO2""), 1, 0)"),0)</f>
        <v>0</v>
      </c>
      <c r="AB48" s="4">
        <f ca="1">IFERROR(__xludf.DUMMYFUNCTION("IF(REGEXMATCH(AO49, ""mmonium|NH4""), 1, 0)"),1)</f>
        <v>1</v>
      </c>
      <c r="AC48" s="4">
        <f ca="1">IFERROR(__xludf.DUMMYFUNCTION("IF(REGEXMATCH(AO49, ""DIN""), 1, 0)"),0)</f>
        <v>0</v>
      </c>
      <c r="AD48" s="4">
        <f ca="1">IFERROR(__xludf.DUMMYFUNCTION("IF(REGEXMATCH(AO49, ""mmonia|NH3""), 1, 0)"),0)</f>
        <v>0</v>
      </c>
      <c r="AE48" s="4">
        <f ca="1">IFERROR(__xludf.DUMMYFUNCTION("IF(REGEXMATCH(AO49, ""hosphate|PO4|DIP""), 1, 0)"),1)</f>
        <v>1</v>
      </c>
      <c r="AF48" s="4">
        <f ca="1">IFERROR(__xludf.DUMMYFUNCTION("IF(REGEXMATCH(AO49, ""DIC""), 1, 0)"),0)</f>
        <v>0</v>
      </c>
      <c r="AG48" s="4">
        <f ca="1">IFERROR(__xludf.DUMMYFUNCTION("IF(REGEXMATCH(AO49, ""organic|DOC|POC|DOM""), 1, 0)"),0)</f>
        <v>0</v>
      </c>
      <c r="AH48" s="4">
        <f ca="1">IFERROR(__xludf.DUMMYFUNCTION("IF(REGEXMATCH(AO49, ""rea|NH2""), 1, 0)"),0)</f>
        <v>0</v>
      </c>
      <c r="AI48" s="4">
        <f ca="1">IFERROR(__xludf.DUMMYFUNCTION("IF(REGEXMATCH(AO49, ""ertilizer|cote""), 1, 0)"),0)</f>
        <v>0</v>
      </c>
      <c r="AJ48" s="4">
        <f ca="1">IFERROR(__xludf.DUMMYFUNCTION("IF(REGEXMATCH(AO49, ""itrogen""), 1, 0)"),0)</f>
        <v>0</v>
      </c>
      <c r="AK48" s="4">
        <f ca="1">IFERROR(__xludf.DUMMYFUNCTION("IF(REGEXMATCH(AO49, ""hosphorus""), 1, 0)"),0)</f>
        <v>0</v>
      </c>
      <c r="AL48" s="4">
        <f ca="1">IFERROR(__xludf.DUMMYFUNCTION("IF(REGEXMATCH(AO49, ""TN""), 1, 0)"),0)</f>
        <v>0</v>
      </c>
      <c r="AM48" s="4">
        <f ca="1">IFERROR(__xludf.DUMMYFUNCTION("IF(REGEXMATCH(AO49, ""TP""), 1, 0)"),0)</f>
        <v>0</v>
      </c>
    </row>
    <row r="49" spans="1:39" ht="17.25" customHeight="1" x14ac:dyDescent="0.15">
      <c r="A49" s="6" t="s">
        <v>1253</v>
      </c>
      <c r="B49" s="11">
        <v>2003</v>
      </c>
      <c r="C49" s="4" t="s">
        <v>490</v>
      </c>
      <c r="D49" s="6" t="s">
        <v>1254</v>
      </c>
      <c r="E49" s="4" t="s">
        <v>1255</v>
      </c>
      <c r="F49" s="14"/>
      <c r="G49" s="11" t="s">
        <v>40</v>
      </c>
      <c r="H49" s="11">
        <v>0</v>
      </c>
      <c r="I49" s="4">
        <v>1</v>
      </c>
      <c r="K49" s="4" t="s">
        <v>42</v>
      </c>
      <c r="L49" s="4" t="s">
        <v>987</v>
      </c>
      <c r="M49" s="4" t="s">
        <v>1143</v>
      </c>
      <c r="N49" s="4">
        <v>1</v>
      </c>
      <c r="O49" s="4" t="s">
        <v>44</v>
      </c>
      <c r="P49" s="4" t="s">
        <v>1256</v>
      </c>
      <c r="Q49" s="4" t="s">
        <v>808</v>
      </c>
      <c r="R49" s="4" t="s">
        <v>1178</v>
      </c>
      <c r="S49" s="4" t="s">
        <v>1257</v>
      </c>
      <c r="T49" s="4" t="s">
        <v>70</v>
      </c>
      <c r="U49" s="4" t="s">
        <v>27</v>
      </c>
      <c r="V49" s="4" t="s">
        <v>27</v>
      </c>
      <c r="W49" s="4" t="s">
        <v>1258</v>
      </c>
      <c r="X49" s="4">
        <f t="shared" ca="1" si="1"/>
        <v>1</v>
      </c>
      <c r="Y49" s="4">
        <f t="shared" ca="1" si="0"/>
        <v>0</v>
      </c>
      <c r="Z49" s="4">
        <f ca="1">IFERROR(__xludf.DUMMYFUNCTION("IF(REGEXMATCH(AO50, ""itrate|NO3""), 1, 0)"),0)</f>
        <v>0</v>
      </c>
      <c r="AA49" s="4">
        <f ca="1">IFERROR(__xludf.DUMMYFUNCTION("IF(REGEXMATCH(AO50, ""itrite|NO2""), 1, 0)"),0)</f>
        <v>0</v>
      </c>
      <c r="AB49" s="4">
        <f ca="1">IFERROR(__xludf.DUMMYFUNCTION("IF(REGEXMATCH(AO50, ""mmonium|NH4""), 1, 0)"),1)</f>
        <v>1</v>
      </c>
      <c r="AC49" s="4">
        <f ca="1">IFERROR(__xludf.DUMMYFUNCTION("IF(REGEXMATCH(AO50, ""DIN""), 1, 0)"),0)</f>
        <v>0</v>
      </c>
      <c r="AD49" s="4">
        <f ca="1">IFERROR(__xludf.DUMMYFUNCTION("IF(REGEXMATCH(AO50, ""mmonia|NH3""), 1, 0)"),0)</f>
        <v>0</v>
      </c>
      <c r="AE49" s="4">
        <f ca="1">IFERROR(__xludf.DUMMYFUNCTION("IF(REGEXMATCH(AO50, ""hosphate|PO4|DIP""), 1, 0)"),0)</f>
        <v>0</v>
      </c>
      <c r="AF49" s="4">
        <f ca="1">IFERROR(__xludf.DUMMYFUNCTION("IF(REGEXMATCH(AO50, ""DIC""), 1, 0)"),0)</f>
        <v>0</v>
      </c>
      <c r="AG49" s="4">
        <f ca="1">IFERROR(__xludf.DUMMYFUNCTION("IF(REGEXMATCH(AO50, ""organic|DOC|POC|DOM""), 1, 0)"),0)</f>
        <v>0</v>
      </c>
      <c r="AH49" s="4">
        <f ca="1">IFERROR(__xludf.DUMMYFUNCTION("IF(REGEXMATCH(AO50, ""rea|NH2""), 1, 0)"),0)</f>
        <v>0</v>
      </c>
      <c r="AI49" s="4">
        <f ca="1">IFERROR(__xludf.DUMMYFUNCTION("IF(REGEXMATCH(AO50, ""ertilizer|cote""), 1, 0)"),0)</f>
        <v>0</v>
      </c>
      <c r="AJ49" s="4">
        <f ca="1">IFERROR(__xludf.DUMMYFUNCTION("IF(REGEXMATCH(AO50, ""itrogen""), 1, 0)"),0)</f>
        <v>0</v>
      </c>
      <c r="AK49" s="4">
        <f ca="1">IFERROR(__xludf.DUMMYFUNCTION("IF(REGEXMATCH(AO50, ""hosphorus""), 1, 0)"),0)</f>
        <v>0</v>
      </c>
      <c r="AL49" s="4">
        <f ca="1">IFERROR(__xludf.DUMMYFUNCTION("IF(REGEXMATCH(AO50, ""TN""), 1, 0)"),0)</f>
        <v>0</v>
      </c>
      <c r="AM49" s="4">
        <f ca="1">IFERROR(__xludf.DUMMYFUNCTION("IF(REGEXMATCH(AO50, ""TP""), 1, 0)"),0)</f>
        <v>0</v>
      </c>
    </row>
    <row r="50" spans="1:39" ht="17.25" customHeight="1" x14ac:dyDescent="0.15">
      <c r="A50" s="6" t="s">
        <v>1264</v>
      </c>
      <c r="B50" s="11">
        <v>2010</v>
      </c>
      <c r="C50" s="4" t="s">
        <v>239</v>
      </c>
      <c r="D50" s="6" t="s">
        <v>1265</v>
      </c>
      <c r="E50" s="4" t="s">
        <v>1266</v>
      </c>
      <c r="G50" s="11" t="s">
        <v>40</v>
      </c>
      <c r="H50" s="11">
        <v>0</v>
      </c>
      <c r="I50" s="4">
        <v>1</v>
      </c>
      <c r="K50" s="4" t="s">
        <v>1267</v>
      </c>
      <c r="L50" s="4" t="s">
        <v>987</v>
      </c>
      <c r="M50" s="4" t="s">
        <v>1143</v>
      </c>
      <c r="N50" s="4">
        <v>1</v>
      </c>
      <c r="O50" s="4" t="s">
        <v>2611</v>
      </c>
      <c r="P50" s="4" t="s">
        <v>1268</v>
      </c>
      <c r="R50" s="4" t="s">
        <v>1119</v>
      </c>
      <c r="S50" s="4" t="s">
        <v>92</v>
      </c>
      <c r="T50" s="4" t="s">
        <v>27</v>
      </c>
      <c r="U50" s="4" t="s">
        <v>27</v>
      </c>
      <c r="V50" s="4" t="s">
        <v>27</v>
      </c>
      <c r="W50" s="4" t="s">
        <v>1269</v>
      </c>
      <c r="X50" s="4">
        <f t="shared" ca="1" si="1"/>
        <v>1</v>
      </c>
      <c r="Y50" s="4">
        <f t="shared" ca="1" si="0"/>
        <v>1</v>
      </c>
      <c r="Z50" s="4">
        <f ca="1">IFERROR(__xludf.DUMMYFUNCTION("IF(REGEXMATCH(AO51, ""itrate|NO3""), 1, 0)"),1)</f>
        <v>1</v>
      </c>
      <c r="AA50" s="4">
        <f ca="1">IFERROR(__xludf.DUMMYFUNCTION("IF(REGEXMATCH(AO51, ""itrite|NO2""), 1, 0)"),0)</f>
        <v>0</v>
      </c>
      <c r="AB50" s="4">
        <f ca="1">IFERROR(__xludf.DUMMYFUNCTION("IF(REGEXMATCH(AO51, ""mmonium|NH4""), 1, 0)"),0)</f>
        <v>0</v>
      </c>
      <c r="AC50" s="4">
        <f ca="1">IFERROR(__xludf.DUMMYFUNCTION("IF(REGEXMATCH(AO51, ""DIN""), 1, 0)"),0)</f>
        <v>0</v>
      </c>
      <c r="AD50" s="4">
        <f ca="1">IFERROR(__xludf.DUMMYFUNCTION("IF(REGEXMATCH(AO51, ""mmonia|NH3""), 1, 0)"),0)</f>
        <v>0</v>
      </c>
      <c r="AE50" s="4">
        <f ca="1">IFERROR(__xludf.DUMMYFUNCTION("IF(REGEXMATCH(AO51, ""hosphate|PO4|DIP""), 1, 0)"),1)</f>
        <v>1</v>
      </c>
      <c r="AF50" s="4">
        <f ca="1">IFERROR(__xludf.DUMMYFUNCTION("IF(REGEXMATCH(AO51, ""DIC""), 1, 0)"),0)</f>
        <v>0</v>
      </c>
      <c r="AG50" s="4">
        <f ca="1">IFERROR(__xludf.DUMMYFUNCTION("IF(REGEXMATCH(AO51, ""organic|DOC|POC|DOM""), 1, 0)"),0)</f>
        <v>0</v>
      </c>
      <c r="AH50" s="4">
        <f ca="1">IFERROR(__xludf.DUMMYFUNCTION("IF(REGEXMATCH(AO51, ""rea|NH2""), 1, 0)"),0)</f>
        <v>0</v>
      </c>
      <c r="AI50" s="4">
        <f ca="1">IFERROR(__xludf.DUMMYFUNCTION("IF(REGEXMATCH(AO51, ""ertilizer|cote""), 1, 0)"),0)</f>
        <v>0</v>
      </c>
      <c r="AJ50" s="4">
        <f ca="1">IFERROR(__xludf.DUMMYFUNCTION("IF(REGEXMATCH(AO51, ""itrogen""), 1, 0)"),0)</f>
        <v>0</v>
      </c>
      <c r="AK50" s="4">
        <f ca="1">IFERROR(__xludf.DUMMYFUNCTION("IF(REGEXMATCH(AO51, ""hosphorus""), 1, 0)"),0)</f>
        <v>0</v>
      </c>
      <c r="AL50" s="4">
        <f ca="1">IFERROR(__xludf.DUMMYFUNCTION("IF(REGEXMATCH(AO51, ""TN""), 1, 0)"),0)</f>
        <v>0</v>
      </c>
      <c r="AM50" s="4">
        <f ca="1">IFERROR(__xludf.DUMMYFUNCTION("IF(REGEXMATCH(AO51, ""TP""), 1, 0)"),0)</f>
        <v>0</v>
      </c>
    </row>
    <row r="51" spans="1:39" ht="17.25" customHeight="1" x14ac:dyDescent="0.15">
      <c r="A51" s="6" t="s">
        <v>1284</v>
      </c>
      <c r="B51" s="11">
        <v>2018</v>
      </c>
      <c r="C51" s="4" t="s">
        <v>1285</v>
      </c>
      <c r="D51" s="6" t="s">
        <v>1286</v>
      </c>
      <c r="E51" s="4" t="s">
        <v>1287</v>
      </c>
      <c r="F51" s="14"/>
      <c r="G51" s="11" t="s">
        <v>40</v>
      </c>
      <c r="H51" s="11">
        <v>0</v>
      </c>
      <c r="I51" s="4">
        <v>1</v>
      </c>
      <c r="K51" s="4" t="s">
        <v>30</v>
      </c>
      <c r="L51" s="4" t="s">
        <v>987</v>
      </c>
      <c r="M51" s="4" t="s">
        <v>1143</v>
      </c>
      <c r="N51" s="4">
        <v>1</v>
      </c>
      <c r="O51" s="4" t="s">
        <v>1288</v>
      </c>
      <c r="P51" s="4" t="s">
        <v>1289</v>
      </c>
      <c r="Q51" s="4" t="s">
        <v>784</v>
      </c>
      <c r="R51" s="4" t="s">
        <v>35</v>
      </c>
      <c r="S51" s="4" t="s">
        <v>1290</v>
      </c>
      <c r="T51" s="4" t="s">
        <v>47</v>
      </c>
      <c r="U51" s="4" t="s">
        <v>1291</v>
      </c>
      <c r="V51" s="4" t="s">
        <v>27</v>
      </c>
      <c r="W51" s="4" t="s">
        <v>1292</v>
      </c>
      <c r="X51" s="4">
        <f t="shared" ca="1" si="1"/>
        <v>1</v>
      </c>
      <c r="Y51" s="4">
        <f t="shared" ca="1" si="0"/>
        <v>1</v>
      </c>
      <c r="Z51" s="4">
        <f ca="1">IFERROR(__xludf.DUMMYFUNCTION("IF(REGEXMATCH(AO52, ""itrate|NO3""), 1, 0)"),1)</f>
        <v>1</v>
      </c>
      <c r="AA51" s="4">
        <f ca="1">IFERROR(__xludf.DUMMYFUNCTION("IF(REGEXMATCH(AO52, ""itrite|NO2""), 1, 0)"),0)</f>
        <v>0</v>
      </c>
      <c r="AB51" s="4">
        <f ca="1">IFERROR(__xludf.DUMMYFUNCTION("IF(REGEXMATCH(AO52, ""mmonium|NH4""), 1, 0)"),0)</f>
        <v>0</v>
      </c>
      <c r="AC51" s="4">
        <f ca="1">IFERROR(__xludf.DUMMYFUNCTION("IF(REGEXMATCH(AO52, ""DIN""), 1, 0)"),0)</f>
        <v>0</v>
      </c>
      <c r="AD51" s="4">
        <f ca="1">IFERROR(__xludf.DUMMYFUNCTION("IF(REGEXMATCH(AO52, ""mmonia|NH3""), 1, 0)"),0)</f>
        <v>0</v>
      </c>
      <c r="AE51" s="4">
        <f ca="1">IFERROR(__xludf.DUMMYFUNCTION("IF(REGEXMATCH(AO52, ""hosphate|PO4|DIP""), 1, 0)"),1)</f>
        <v>1</v>
      </c>
      <c r="AF51" s="4">
        <f ca="1">IFERROR(__xludf.DUMMYFUNCTION("IF(REGEXMATCH(AO52, ""DIC""), 1, 0)"),0)</f>
        <v>0</v>
      </c>
      <c r="AG51" s="4">
        <f ca="1">IFERROR(__xludf.DUMMYFUNCTION("IF(REGEXMATCH(AO52, ""organic|DOC|POC|DOM""), 1, 0)"),0)</f>
        <v>0</v>
      </c>
      <c r="AH51" s="4">
        <f ca="1">IFERROR(__xludf.DUMMYFUNCTION("IF(REGEXMATCH(AO52, ""rea|NH2""), 1, 0)"),0)</f>
        <v>0</v>
      </c>
      <c r="AI51" s="4">
        <f ca="1">IFERROR(__xludf.DUMMYFUNCTION("IF(REGEXMATCH(AO52, ""ertilizer|cote""), 1, 0)"),0)</f>
        <v>0</v>
      </c>
      <c r="AJ51" s="4">
        <f ca="1">IFERROR(__xludf.DUMMYFUNCTION("IF(REGEXMATCH(AO52, ""itrogen""), 1, 0)"),0)</f>
        <v>0</v>
      </c>
      <c r="AK51" s="4">
        <f ca="1">IFERROR(__xludf.DUMMYFUNCTION("IF(REGEXMATCH(AO52, ""hosphorus""), 1, 0)"),0)</f>
        <v>0</v>
      </c>
      <c r="AL51" s="4">
        <f ca="1">IFERROR(__xludf.DUMMYFUNCTION("IF(REGEXMATCH(AO52, ""TN""), 1, 0)"),0)</f>
        <v>0</v>
      </c>
      <c r="AM51" s="4">
        <f ca="1">IFERROR(__xludf.DUMMYFUNCTION("IF(REGEXMATCH(AO52, ""TP""), 1, 0)"),0)</f>
        <v>0</v>
      </c>
    </row>
    <row r="52" spans="1:39" ht="17.25" customHeight="1" x14ac:dyDescent="0.15">
      <c r="A52" s="6" t="s">
        <v>1312</v>
      </c>
      <c r="B52" s="11">
        <v>2020</v>
      </c>
      <c r="C52" s="4" t="s">
        <v>266</v>
      </c>
      <c r="D52" s="6" t="s">
        <v>1313</v>
      </c>
      <c r="E52" s="4" t="s">
        <v>1314</v>
      </c>
      <c r="F52" s="14"/>
      <c r="G52" s="11" t="s">
        <v>40</v>
      </c>
      <c r="H52" s="11">
        <v>0</v>
      </c>
      <c r="I52" s="4">
        <v>1</v>
      </c>
      <c r="K52" s="4" t="s">
        <v>30</v>
      </c>
      <c r="L52" s="4" t="s">
        <v>987</v>
      </c>
      <c r="M52" s="4" t="s">
        <v>1143</v>
      </c>
      <c r="N52" s="4">
        <v>3</v>
      </c>
      <c r="O52" s="4" t="s">
        <v>1288</v>
      </c>
      <c r="P52" s="4" t="s">
        <v>1315</v>
      </c>
      <c r="Q52" s="4" t="s">
        <v>666</v>
      </c>
      <c r="R52" s="4" t="s">
        <v>1316</v>
      </c>
      <c r="S52" s="4" t="s">
        <v>1317</v>
      </c>
      <c r="T52" s="4" t="s">
        <v>1318</v>
      </c>
      <c r="U52" s="4" t="s">
        <v>1319</v>
      </c>
      <c r="V52" s="4" t="s">
        <v>27</v>
      </c>
      <c r="W52" s="4" t="s">
        <v>1320</v>
      </c>
      <c r="X52" s="4">
        <f t="shared" ca="1" si="1"/>
        <v>1</v>
      </c>
      <c r="Y52" s="4">
        <f t="shared" ca="1" si="0"/>
        <v>1</v>
      </c>
      <c r="Z52" s="4">
        <f ca="1">IFERROR(__xludf.DUMMYFUNCTION("IF(REGEXMATCH(AO53, ""itrate|NO3""), 1, 0)"),1)</f>
        <v>1</v>
      </c>
      <c r="AA52" s="4">
        <f ca="1">IFERROR(__xludf.DUMMYFUNCTION("IF(REGEXMATCH(AO53, ""itrite|NO2""), 1, 0)"),0)</f>
        <v>0</v>
      </c>
      <c r="AB52" s="4">
        <f ca="1">IFERROR(__xludf.DUMMYFUNCTION("IF(REGEXMATCH(AO53, ""mmonium|NH4""), 1, 0)"),0)</f>
        <v>0</v>
      </c>
      <c r="AC52" s="4">
        <f ca="1">IFERROR(__xludf.DUMMYFUNCTION("IF(REGEXMATCH(AO53, ""DIN""), 1, 0)"),0)</f>
        <v>0</v>
      </c>
      <c r="AD52" s="4">
        <f ca="1">IFERROR(__xludf.DUMMYFUNCTION("IF(REGEXMATCH(AO53, ""mmonia|NH3""), 1, 0)"),0)</f>
        <v>0</v>
      </c>
      <c r="AE52" s="4">
        <f ca="1">IFERROR(__xludf.DUMMYFUNCTION("IF(REGEXMATCH(AO53, ""hosphate|PO4|DIP""), 1, 0)"),1)</f>
        <v>1</v>
      </c>
      <c r="AF52" s="4">
        <f ca="1">IFERROR(__xludf.DUMMYFUNCTION("IF(REGEXMATCH(AO53, ""DIC""), 1, 0)"),0)</f>
        <v>0</v>
      </c>
      <c r="AG52" s="4">
        <f ca="1">IFERROR(__xludf.DUMMYFUNCTION("IF(REGEXMATCH(AO53, ""organic|DOC|POC|DOM""), 1, 0)"),0)</f>
        <v>0</v>
      </c>
      <c r="AH52" s="4">
        <f ca="1">IFERROR(__xludf.DUMMYFUNCTION("IF(REGEXMATCH(AO53, ""rea|NH2""), 1, 0)"),0)</f>
        <v>0</v>
      </c>
      <c r="AI52" s="4">
        <f ca="1">IFERROR(__xludf.DUMMYFUNCTION("IF(REGEXMATCH(AO53, ""ertilizer|cote""), 1, 0)"),0)</f>
        <v>0</v>
      </c>
      <c r="AJ52" s="4">
        <f ca="1">IFERROR(__xludf.DUMMYFUNCTION("IF(REGEXMATCH(AO53, ""itrogen""), 1, 0)"),0)</f>
        <v>0</v>
      </c>
      <c r="AK52" s="4">
        <f ca="1">IFERROR(__xludf.DUMMYFUNCTION("IF(REGEXMATCH(AO53, ""hosphorus""), 1, 0)"),0)</f>
        <v>0</v>
      </c>
      <c r="AL52" s="4">
        <f ca="1">IFERROR(__xludf.DUMMYFUNCTION("IF(REGEXMATCH(AO53, ""TN""), 1, 0)"),0)</f>
        <v>0</v>
      </c>
      <c r="AM52" s="4">
        <f ca="1">IFERROR(__xludf.DUMMYFUNCTION("IF(REGEXMATCH(AO53, ""TP""), 1, 0)"),0)</f>
        <v>0</v>
      </c>
    </row>
    <row r="53" spans="1:39" ht="17.25" customHeight="1" x14ac:dyDescent="0.15">
      <c r="A53" s="6" t="s">
        <v>256</v>
      </c>
      <c r="B53" s="11">
        <v>2010</v>
      </c>
      <c r="C53" s="4" t="s">
        <v>266</v>
      </c>
      <c r="D53" s="6" t="s">
        <v>1344</v>
      </c>
      <c r="E53" s="4" t="s">
        <v>1345</v>
      </c>
      <c r="F53" s="14"/>
      <c r="G53" s="11" t="s">
        <v>40</v>
      </c>
      <c r="H53" s="11">
        <v>0</v>
      </c>
      <c r="I53" s="4">
        <v>1</v>
      </c>
      <c r="K53" s="4" t="s">
        <v>30</v>
      </c>
      <c r="L53" s="4" t="s">
        <v>987</v>
      </c>
      <c r="M53" s="4" t="s">
        <v>1143</v>
      </c>
      <c r="N53" s="4">
        <v>1</v>
      </c>
      <c r="O53" s="4" t="s">
        <v>1346</v>
      </c>
      <c r="P53" s="4" t="s">
        <v>1347</v>
      </c>
      <c r="Q53" s="4" t="s">
        <v>1348</v>
      </c>
      <c r="R53" s="4" t="s">
        <v>1349</v>
      </c>
      <c r="S53" s="4" t="s">
        <v>1350</v>
      </c>
      <c r="T53" s="4" t="s">
        <v>27</v>
      </c>
      <c r="U53" s="4" t="s">
        <v>27</v>
      </c>
      <c r="V53" s="4" t="s">
        <v>27</v>
      </c>
      <c r="W53" s="4" t="s">
        <v>1351</v>
      </c>
      <c r="X53" s="4">
        <f t="shared" ca="1" si="1"/>
        <v>1</v>
      </c>
      <c r="Y53" s="4">
        <f t="shared" ca="1" si="0"/>
        <v>1</v>
      </c>
      <c r="Z53" s="4">
        <f ca="1">IFERROR(__xludf.DUMMYFUNCTION("IF(REGEXMATCH(AO54, ""itrate|NO3""), 1, 0)"),1)</f>
        <v>1</v>
      </c>
      <c r="AA53" s="4">
        <f ca="1">IFERROR(__xludf.DUMMYFUNCTION("IF(REGEXMATCH(AO54, ""itrite|NO2""), 1, 0)"),0)</f>
        <v>0</v>
      </c>
      <c r="AB53" s="4">
        <f ca="1">IFERROR(__xludf.DUMMYFUNCTION("IF(REGEXMATCH(AO54, ""mmonium|NH4""), 1, 0)"),0)</f>
        <v>0</v>
      </c>
      <c r="AC53" s="4">
        <f ca="1">IFERROR(__xludf.DUMMYFUNCTION("IF(REGEXMATCH(AO54, ""DIN""), 1, 0)"),0)</f>
        <v>0</v>
      </c>
      <c r="AD53" s="4">
        <f ca="1">IFERROR(__xludf.DUMMYFUNCTION("IF(REGEXMATCH(AO54, ""mmonia|NH3""), 1, 0)"),0)</f>
        <v>0</v>
      </c>
      <c r="AE53" s="4">
        <f ca="1">IFERROR(__xludf.DUMMYFUNCTION("IF(REGEXMATCH(AO54, ""hosphate|PO4|DIP""), 1, 0)"),1)</f>
        <v>1</v>
      </c>
      <c r="AF53" s="4">
        <f ca="1">IFERROR(__xludf.DUMMYFUNCTION("IF(REGEXMATCH(AO54, ""DIC""), 1, 0)"),0)</f>
        <v>0</v>
      </c>
      <c r="AG53" s="4">
        <f ca="1">IFERROR(__xludf.DUMMYFUNCTION("IF(REGEXMATCH(AO54, ""organic|DOC|POC|DOM""), 1, 0)"),0)</f>
        <v>0</v>
      </c>
      <c r="AH53" s="4">
        <f ca="1">IFERROR(__xludf.DUMMYFUNCTION("IF(REGEXMATCH(AO54, ""rea|NH2""), 1, 0)"),0)</f>
        <v>0</v>
      </c>
      <c r="AI53" s="4">
        <f ca="1">IFERROR(__xludf.DUMMYFUNCTION("IF(REGEXMATCH(AO54, ""ertilizer|cote""), 1, 0)"),0)</f>
        <v>0</v>
      </c>
      <c r="AJ53" s="4">
        <f ca="1">IFERROR(__xludf.DUMMYFUNCTION("IF(REGEXMATCH(AO54, ""itrogen""), 1, 0)"),0)</f>
        <v>0</v>
      </c>
      <c r="AK53" s="4">
        <f ca="1">IFERROR(__xludf.DUMMYFUNCTION("IF(REGEXMATCH(AO54, ""hosphorus""), 1, 0)"),0)</f>
        <v>0</v>
      </c>
      <c r="AL53" s="4">
        <f ca="1">IFERROR(__xludf.DUMMYFUNCTION("IF(REGEXMATCH(AO54, ""TN""), 1, 0)"),0)</f>
        <v>0</v>
      </c>
      <c r="AM53" s="4">
        <f ca="1">IFERROR(__xludf.DUMMYFUNCTION("IF(REGEXMATCH(AO54, ""TP""), 1, 0)"),0)</f>
        <v>0</v>
      </c>
    </row>
    <row r="54" spans="1:39" ht="17.25" customHeight="1" x14ac:dyDescent="0.15">
      <c r="A54" s="6" t="s">
        <v>1392</v>
      </c>
      <c r="B54" s="11">
        <v>1989</v>
      </c>
      <c r="C54" s="4" t="s">
        <v>239</v>
      </c>
      <c r="D54" s="6" t="s">
        <v>1393</v>
      </c>
      <c r="E54" s="4" t="s">
        <v>1394</v>
      </c>
      <c r="G54" s="11" t="s">
        <v>40</v>
      </c>
      <c r="H54" s="11">
        <v>0</v>
      </c>
      <c r="I54" s="4">
        <v>1</v>
      </c>
      <c r="K54" s="3" t="s">
        <v>30</v>
      </c>
      <c r="L54" s="4" t="s">
        <v>987</v>
      </c>
      <c r="M54" s="4" t="s">
        <v>1143</v>
      </c>
      <c r="N54" s="4">
        <v>2</v>
      </c>
      <c r="O54" s="4" t="s">
        <v>58</v>
      </c>
      <c r="P54" s="4" t="s">
        <v>1395</v>
      </c>
      <c r="Q54" s="4" t="s">
        <v>1396</v>
      </c>
      <c r="R54" s="4" t="s">
        <v>1397</v>
      </c>
      <c r="S54" s="4" t="s">
        <v>1132</v>
      </c>
      <c r="T54" s="4" t="s">
        <v>27</v>
      </c>
      <c r="U54" s="4" t="s">
        <v>27</v>
      </c>
      <c r="V54" s="4" t="s">
        <v>27</v>
      </c>
      <c r="W54" s="4" t="s">
        <v>1398</v>
      </c>
      <c r="X54" s="4">
        <f t="shared" ca="1" si="1"/>
        <v>1</v>
      </c>
      <c r="Y54" s="4">
        <f t="shared" ca="1" si="0"/>
        <v>0</v>
      </c>
      <c r="Z54" s="4">
        <f ca="1">IFERROR(__xludf.DUMMYFUNCTION("IF(REGEXMATCH(AO55, ""itrate|NO3""), 1, 0)"),0)</f>
        <v>0</v>
      </c>
      <c r="AA54" s="4">
        <f ca="1">IFERROR(__xludf.DUMMYFUNCTION("IF(REGEXMATCH(AO55, ""itrite|NO2""), 1, 0)"),0)</f>
        <v>0</v>
      </c>
      <c r="AB54" s="4">
        <f ca="1">IFERROR(__xludf.DUMMYFUNCTION("IF(REGEXMATCH(AO55, ""mmonium|NH4""), 1, 0)"),1)</f>
        <v>1</v>
      </c>
      <c r="AC54" s="4">
        <f ca="1">IFERROR(__xludf.DUMMYFUNCTION("IF(REGEXMATCH(AO55, ""DIN""), 1, 0)"),0)</f>
        <v>0</v>
      </c>
      <c r="AD54" s="4">
        <f ca="1">IFERROR(__xludf.DUMMYFUNCTION("IF(REGEXMATCH(AO55, ""mmonia|NH3""), 1, 0)"),0)</f>
        <v>0</v>
      </c>
      <c r="AE54" s="4">
        <f ca="1">IFERROR(__xludf.DUMMYFUNCTION("IF(REGEXMATCH(AO55, ""hosphate|PO4|DIP""), 1, 0)"),0)</f>
        <v>0</v>
      </c>
      <c r="AF54" s="4">
        <f ca="1">IFERROR(__xludf.DUMMYFUNCTION("IF(REGEXMATCH(AO55, ""DIC""), 1, 0)"),0)</f>
        <v>0</v>
      </c>
      <c r="AG54" s="4">
        <f ca="1">IFERROR(__xludf.DUMMYFUNCTION("IF(REGEXMATCH(AO55, ""organic|DOC|POC|DOM""), 1, 0)"),0)</f>
        <v>0</v>
      </c>
      <c r="AH54" s="4">
        <f ca="1">IFERROR(__xludf.DUMMYFUNCTION("IF(REGEXMATCH(AO55, ""rea|NH2""), 1, 0)"),0)</f>
        <v>0</v>
      </c>
      <c r="AI54" s="4">
        <f ca="1">IFERROR(__xludf.DUMMYFUNCTION("IF(REGEXMATCH(AO55, ""ertilizer|cote""), 1, 0)"),0)</f>
        <v>0</v>
      </c>
      <c r="AJ54" s="4">
        <f ca="1">IFERROR(__xludf.DUMMYFUNCTION("IF(REGEXMATCH(AO55, ""itrogen""), 1, 0)"),0)</f>
        <v>0</v>
      </c>
      <c r="AK54" s="4">
        <f ca="1">IFERROR(__xludf.DUMMYFUNCTION("IF(REGEXMATCH(AO55, ""hosphorus""), 1, 0)"),0)</f>
        <v>0</v>
      </c>
      <c r="AL54" s="4">
        <f ca="1">IFERROR(__xludf.DUMMYFUNCTION("IF(REGEXMATCH(AO55, ""TN""), 1, 0)"),0)</f>
        <v>0</v>
      </c>
      <c r="AM54" s="4">
        <f ca="1">IFERROR(__xludf.DUMMYFUNCTION("IF(REGEXMATCH(AO55, ""TP""), 1, 0)"),0)</f>
        <v>0</v>
      </c>
    </row>
    <row r="55" spans="1:39" ht="17.25" customHeight="1" x14ac:dyDescent="0.15">
      <c r="A55" s="6" t="s">
        <v>1462</v>
      </c>
      <c r="B55" s="11">
        <v>2016</v>
      </c>
      <c r="C55" s="4" t="s">
        <v>1054</v>
      </c>
      <c r="D55" s="6" t="s">
        <v>1463</v>
      </c>
      <c r="E55" s="4" t="s">
        <v>1464</v>
      </c>
      <c r="F55" s="12" t="s">
        <v>86</v>
      </c>
      <c r="G55" s="11" t="s">
        <v>40</v>
      </c>
      <c r="H55" s="11">
        <v>0</v>
      </c>
      <c r="I55" s="4">
        <v>1</v>
      </c>
      <c r="K55" s="4" t="s">
        <v>42</v>
      </c>
      <c r="L55" s="4" t="s">
        <v>987</v>
      </c>
      <c r="M55" s="4" t="s">
        <v>1143</v>
      </c>
      <c r="N55" s="4">
        <v>1</v>
      </c>
      <c r="O55" s="4" t="s">
        <v>1465</v>
      </c>
      <c r="P55" s="4" t="s">
        <v>1466</v>
      </c>
      <c r="Q55" s="4" t="s">
        <v>91</v>
      </c>
      <c r="R55" s="4" t="s">
        <v>1467</v>
      </c>
      <c r="S55" s="4" t="s">
        <v>35</v>
      </c>
      <c r="T55" s="4" t="s">
        <v>27</v>
      </c>
      <c r="U55" s="4" t="s">
        <v>27</v>
      </c>
      <c r="V55" s="4" t="s">
        <v>27</v>
      </c>
      <c r="W55" s="4" t="s">
        <v>1468</v>
      </c>
      <c r="X55" s="4">
        <f t="shared" ca="1" si="1"/>
        <v>1</v>
      </c>
      <c r="Y55" s="4">
        <f t="shared" ca="1" si="0"/>
        <v>0</v>
      </c>
      <c r="Z55" s="4">
        <f ca="1">IFERROR(__xludf.DUMMYFUNCTION("IF(REGEXMATCH(AO56, ""itrate|NO3""), 1, 0)"),1)</f>
        <v>1</v>
      </c>
      <c r="AA55" s="4">
        <f ca="1">IFERROR(__xludf.DUMMYFUNCTION("IF(REGEXMATCH(AO56, ""itrite|NO2""), 1, 0)"),0)</f>
        <v>0</v>
      </c>
      <c r="AB55" s="4">
        <f ca="1">IFERROR(__xludf.DUMMYFUNCTION("IF(REGEXMATCH(AO56, ""mmonium|NH4""), 1, 0)"),0)</f>
        <v>0</v>
      </c>
      <c r="AC55" s="4">
        <f ca="1">IFERROR(__xludf.DUMMYFUNCTION("IF(REGEXMATCH(AO56, ""DIN""), 1, 0)"),0)</f>
        <v>0</v>
      </c>
      <c r="AD55" s="4">
        <f ca="1">IFERROR(__xludf.DUMMYFUNCTION("IF(REGEXMATCH(AO56, ""mmonia|NH3""), 1, 0)"),0)</f>
        <v>0</v>
      </c>
      <c r="AE55" s="4">
        <f ca="1">IFERROR(__xludf.DUMMYFUNCTION("IF(REGEXMATCH(AO56, ""hosphate|PO4|DIP""), 1, 0)"),0)</f>
        <v>0</v>
      </c>
      <c r="AF55" s="4">
        <f ca="1">IFERROR(__xludf.DUMMYFUNCTION("IF(REGEXMATCH(AO56, ""DIC""), 1, 0)"),0)</f>
        <v>0</v>
      </c>
      <c r="AG55" s="4">
        <f ca="1">IFERROR(__xludf.DUMMYFUNCTION("IF(REGEXMATCH(AO56, ""organic|DOC|POC|DOM""), 1, 0)"),0)</f>
        <v>0</v>
      </c>
      <c r="AH55" s="4">
        <f ca="1">IFERROR(__xludf.DUMMYFUNCTION("IF(REGEXMATCH(AO56, ""rea|NH2""), 1, 0)"),0)</f>
        <v>0</v>
      </c>
      <c r="AI55" s="4">
        <f ca="1">IFERROR(__xludf.DUMMYFUNCTION("IF(REGEXMATCH(AO56, ""ertilizer|cote""), 1, 0)"),0)</f>
        <v>0</v>
      </c>
      <c r="AJ55" s="4">
        <f ca="1">IFERROR(__xludf.DUMMYFUNCTION("IF(REGEXMATCH(AO56, ""itrogen""), 1, 0)"),0)</f>
        <v>0</v>
      </c>
      <c r="AK55" s="4">
        <f ca="1">IFERROR(__xludf.DUMMYFUNCTION("IF(REGEXMATCH(AO56, ""hosphorus""), 1, 0)"),0)</f>
        <v>0</v>
      </c>
      <c r="AL55" s="4">
        <f ca="1">IFERROR(__xludf.DUMMYFUNCTION("IF(REGEXMATCH(AO56, ""TN""), 1, 0)"),0)</f>
        <v>0</v>
      </c>
      <c r="AM55" s="4">
        <f ca="1">IFERROR(__xludf.DUMMYFUNCTION("IF(REGEXMATCH(AO56, ""TP""), 1, 0)"),0)</f>
        <v>0</v>
      </c>
    </row>
    <row r="56" spans="1:39" ht="17.25" customHeight="1" x14ac:dyDescent="0.15">
      <c r="A56" s="6" t="s">
        <v>1497</v>
      </c>
      <c r="B56" s="11">
        <v>2007</v>
      </c>
      <c r="C56" s="4" t="s">
        <v>288</v>
      </c>
      <c r="D56" s="6" t="s">
        <v>1498</v>
      </c>
      <c r="E56" s="4" t="s">
        <v>1499</v>
      </c>
      <c r="F56" s="14"/>
      <c r="G56" s="11" t="s">
        <v>40</v>
      </c>
      <c r="H56" s="11">
        <v>0</v>
      </c>
      <c r="I56" s="4">
        <v>1</v>
      </c>
      <c r="K56" s="4" t="s">
        <v>30</v>
      </c>
      <c r="L56" s="4" t="s">
        <v>987</v>
      </c>
      <c r="M56" s="4" t="s">
        <v>1143</v>
      </c>
      <c r="N56" s="4">
        <v>1</v>
      </c>
      <c r="O56" s="3" t="s">
        <v>1500</v>
      </c>
      <c r="P56" s="4" t="s">
        <v>1501</v>
      </c>
      <c r="Q56" s="4" t="s">
        <v>464</v>
      </c>
      <c r="R56" s="4" t="s">
        <v>1502</v>
      </c>
      <c r="S56" s="4" t="s">
        <v>47</v>
      </c>
      <c r="T56" s="4" t="s">
        <v>27</v>
      </c>
      <c r="U56" s="4" t="s">
        <v>27</v>
      </c>
      <c r="V56" s="4" t="s">
        <v>27</v>
      </c>
      <c r="W56" s="4" t="s">
        <v>1503</v>
      </c>
      <c r="X56" s="4">
        <f t="shared" ca="1" si="1"/>
        <v>1</v>
      </c>
      <c r="Y56" s="4">
        <f t="shared" ca="1" si="0"/>
        <v>0</v>
      </c>
      <c r="Z56" s="4">
        <f ca="1">IFERROR(__xludf.DUMMYFUNCTION("IF(REGEXMATCH(AO57, ""itrate|NO3""), 1, 0)"),1)</f>
        <v>1</v>
      </c>
      <c r="AA56" s="4">
        <f ca="1">IFERROR(__xludf.DUMMYFUNCTION("IF(REGEXMATCH(AO57, ""itrite|NO2""), 1, 0)"),0)</f>
        <v>0</v>
      </c>
      <c r="AB56" s="4">
        <f ca="1">IFERROR(__xludf.DUMMYFUNCTION("IF(REGEXMATCH(AO57, ""mmonium|NH4""), 1, 0)"),0)</f>
        <v>0</v>
      </c>
      <c r="AC56" s="4">
        <f ca="1">IFERROR(__xludf.DUMMYFUNCTION("IF(REGEXMATCH(AO57, ""DIN""), 1, 0)"),0)</f>
        <v>0</v>
      </c>
      <c r="AD56" s="4">
        <f ca="1">IFERROR(__xludf.DUMMYFUNCTION("IF(REGEXMATCH(AO57, ""mmonia|NH3""), 1, 0)"),0)</f>
        <v>0</v>
      </c>
      <c r="AE56" s="4">
        <f ca="1">IFERROR(__xludf.DUMMYFUNCTION("IF(REGEXMATCH(AO57, ""hosphate|PO4|DIP""), 1, 0)"),0)</f>
        <v>0</v>
      </c>
      <c r="AF56" s="4">
        <f ca="1">IFERROR(__xludf.DUMMYFUNCTION("IF(REGEXMATCH(AO57, ""DIC""), 1, 0)"),0)</f>
        <v>0</v>
      </c>
      <c r="AG56" s="4">
        <f ca="1">IFERROR(__xludf.DUMMYFUNCTION("IF(REGEXMATCH(AO57, ""organic|DOC|POC|DOM""), 1, 0)"),0)</f>
        <v>0</v>
      </c>
      <c r="AH56" s="4">
        <f ca="1">IFERROR(__xludf.DUMMYFUNCTION("IF(REGEXMATCH(AO57, ""rea|NH2""), 1, 0)"),0)</f>
        <v>0</v>
      </c>
      <c r="AI56" s="4">
        <f ca="1">IFERROR(__xludf.DUMMYFUNCTION("IF(REGEXMATCH(AO57, ""ertilizer|cote""), 1, 0)"),0)</f>
        <v>0</v>
      </c>
      <c r="AJ56" s="4">
        <f ca="1">IFERROR(__xludf.DUMMYFUNCTION("IF(REGEXMATCH(AO57, ""itrogen""), 1, 0)"),0)</f>
        <v>0</v>
      </c>
      <c r="AK56" s="4">
        <f ca="1">IFERROR(__xludf.DUMMYFUNCTION("IF(REGEXMATCH(AO57, ""hosphorus""), 1, 0)"),0)</f>
        <v>0</v>
      </c>
      <c r="AL56" s="4">
        <f ca="1">IFERROR(__xludf.DUMMYFUNCTION("IF(REGEXMATCH(AO57, ""TN""), 1, 0)"),0)</f>
        <v>0</v>
      </c>
      <c r="AM56" s="4">
        <f ca="1">IFERROR(__xludf.DUMMYFUNCTION("IF(REGEXMATCH(AO57, ""TP""), 1, 0)"),0)</f>
        <v>0</v>
      </c>
    </row>
    <row r="57" spans="1:39" ht="17.25" customHeight="1" x14ac:dyDescent="0.15">
      <c r="A57" s="6" t="s">
        <v>2088</v>
      </c>
      <c r="B57" s="11">
        <v>2013</v>
      </c>
      <c r="C57" s="4" t="s">
        <v>83</v>
      </c>
      <c r="D57" s="6" t="s">
        <v>2089</v>
      </c>
      <c r="E57" s="4" t="s">
        <v>2090</v>
      </c>
      <c r="F57" s="12" t="s">
        <v>66</v>
      </c>
      <c r="G57" s="11" t="s">
        <v>28</v>
      </c>
      <c r="H57" s="11">
        <v>0</v>
      </c>
      <c r="I57" s="4">
        <v>1</v>
      </c>
      <c r="K57" s="4" t="s">
        <v>30</v>
      </c>
      <c r="L57" s="4" t="s">
        <v>987</v>
      </c>
      <c r="M57" s="4" t="s">
        <v>1143</v>
      </c>
      <c r="N57" s="4">
        <v>2</v>
      </c>
      <c r="O57" s="4" t="s">
        <v>707</v>
      </c>
      <c r="P57" s="4" t="s">
        <v>2617</v>
      </c>
      <c r="Q57" s="4" t="s">
        <v>118</v>
      </c>
      <c r="R57" s="4" t="s">
        <v>93</v>
      </c>
      <c r="S57" s="4" t="s">
        <v>989</v>
      </c>
      <c r="T57" s="4" t="s">
        <v>27</v>
      </c>
      <c r="U57" s="4" t="s">
        <v>27</v>
      </c>
      <c r="V57" s="4" t="s">
        <v>27</v>
      </c>
      <c r="W57" s="4" t="s">
        <v>2091</v>
      </c>
      <c r="X57" s="4">
        <f t="shared" ca="1" si="1"/>
        <v>1</v>
      </c>
      <c r="Y57" s="4">
        <f t="shared" ca="1" si="0"/>
        <v>0</v>
      </c>
      <c r="Z57" s="4">
        <f ca="1">IFERROR(__xludf.DUMMYFUNCTION("IF(REGEXMATCH(AO58, ""itrate|NO3""), 1, 0)"),1)</f>
        <v>1</v>
      </c>
      <c r="AA57" s="4">
        <f ca="1">IFERROR(__xludf.DUMMYFUNCTION("IF(REGEXMATCH(AO58, ""itrite|NO2""), 1, 0)"),0)</f>
        <v>0</v>
      </c>
      <c r="AB57" s="4">
        <f ca="1">IFERROR(__xludf.DUMMYFUNCTION("IF(REGEXMATCH(AO58, ""mmonium|NH4""), 1, 0)"),0)</f>
        <v>0</v>
      </c>
      <c r="AC57" s="4">
        <f ca="1">IFERROR(__xludf.DUMMYFUNCTION("IF(REGEXMATCH(AO58, ""DIN""), 1, 0)"),0)</f>
        <v>0</v>
      </c>
      <c r="AD57" s="4">
        <f ca="1">IFERROR(__xludf.DUMMYFUNCTION("IF(REGEXMATCH(AO58, ""mmonia|NH3""), 1, 0)"),0)</f>
        <v>0</v>
      </c>
      <c r="AE57" s="4">
        <f ca="1">IFERROR(__xludf.DUMMYFUNCTION("IF(REGEXMATCH(AO58, ""hosphate|PO4|DIP""), 1, 0)"),0)</f>
        <v>0</v>
      </c>
      <c r="AF57" s="4">
        <f ca="1">IFERROR(__xludf.DUMMYFUNCTION("IF(REGEXMATCH(AO58, ""DIC""), 1, 0)"),0)</f>
        <v>0</v>
      </c>
      <c r="AG57" s="4">
        <f ca="1">IFERROR(__xludf.DUMMYFUNCTION("IF(REGEXMATCH(AO58, ""organic|DOC|POC|DOM""), 1, 0)"),0)</f>
        <v>0</v>
      </c>
      <c r="AH57" s="4">
        <f ca="1">IFERROR(__xludf.DUMMYFUNCTION("IF(REGEXMATCH(AO58, ""rea|NH2""), 1, 0)"),0)</f>
        <v>0</v>
      </c>
      <c r="AI57" s="4">
        <f ca="1">IFERROR(__xludf.DUMMYFUNCTION("IF(REGEXMATCH(AO58, ""ertilizer|cote""), 1, 0)"),0)</f>
        <v>0</v>
      </c>
      <c r="AJ57" s="4">
        <f ca="1">IFERROR(__xludf.DUMMYFUNCTION("IF(REGEXMATCH(AO58, ""itrogen""), 1, 0)"),0)</f>
        <v>0</v>
      </c>
      <c r="AK57" s="4">
        <f ca="1">IFERROR(__xludf.DUMMYFUNCTION("IF(REGEXMATCH(AO58, ""hosphorus""), 1, 0)"),0)</f>
        <v>0</v>
      </c>
      <c r="AL57" s="4">
        <f ca="1">IFERROR(__xludf.DUMMYFUNCTION("IF(REGEXMATCH(AO58, ""TN""), 1, 0)"),0)</f>
        <v>0</v>
      </c>
      <c r="AM57" s="4">
        <f ca="1">IFERROR(__xludf.DUMMYFUNCTION("IF(REGEXMATCH(AO58, ""TP""), 1, 0)"),0)</f>
        <v>0</v>
      </c>
    </row>
    <row r="58" spans="1:39" ht="17.25" customHeight="1" x14ac:dyDescent="0.15">
      <c r="A58" s="6" t="s">
        <v>2587</v>
      </c>
      <c r="B58" s="11">
        <v>2018</v>
      </c>
      <c r="C58" s="4" t="s">
        <v>661</v>
      </c>
      <c r="D58" s="6" t="s">
        <v>2588</v>
      </c>
      <c r="E58" s="4" t="s">
        <v>2589</v>
      </c>
      <c r="F58" s="12" t="s">
        <v>2590</v>
      </c>
      <c r="G58" s="11" t="s">
        <v>28</v>
      </c>
      <c r="H58" s="11">
        <v>0</v>
      </c>
      <c r="I58" s="4">
        <v>1</v>
      </c>
      <c r="K58" s="4" t="s">
        <v>30</v>
      </c>
      <c r="L58" s="4" t="s">
        <v>987</v>
      </c>
      <c r="M58" s="4" t="s">
        <v>1143</v>
      </c>
      <c r="N58" s="4">
        <v>1</v>
      </c>
      <c r="O58" s="4" t="s">
        <v>2591</v>
      </c>
      <c r="P58" s="4" t="s">
        <v>2592</v>
      </c>
      <c r="Q58" s="4" t="s">
        <v>2593</v>
      </c>
      <c r="R58" s="4" t="s">
        <v>35</v>
      </c>
      <c r="S58" s="4" t="s">
        <v>55</v>
      </c>
      <c r="T58" s="4" t="s">
        <v>2594</v>
      </c>
      <c r="U58" s="4" t="s">
        <v>27</v>
      </c>
      <c r="V58" s="4" t="s">
        <v>27</v>
      </c>
      <c r="W58" s="4" t="s">
        <v>2595</v>
      </c>
      <c r="X58" s="4">
        <f t="shared" ca="1" si="1"/>
        <v>0</v>
      </c>
      <c r="Y58" s="4">
        <f t="shared" ca="1" si="0"/>
        <v>0</v>
      </c>
      <c r="Z58" s="4">
        <f ca="1">IFERROR(__xludf.DUMMYFUNCTION("IF(REGEXMATCH(AO59, ""itrate|NO3""), 1, 0)"),0)</f>
        <v>0</v>
      </c>
      <c r="AA58" s="4">
        <f ca="1">IFERROR(__xludf.DUMMYFUNCTION("IF(REGEXMATCH(AO59, ""itrite|NO2""), 1, 0)"),0)</f>
        <v>0</v>
      </c>
      <c r="AB58" s="4">
        <f ca="1">IFERROR(__xludf.DUMMYFUNCTION("IF(REGEXMATCH(AO59, ""mmonium|NH4""), 1, 0)"),0)</f>
        <v>0</v>
      </c>
      <c r="AC58" s="4">
        <f ca="1">IFERROR(__xludf.DUMMYFUNCTION("IF(REGEXMATCH(AO59, ""DIN""), 1, 0)"),0)</f>
        <v>0</v>
      </c>
      <c r="AD58" s="4">
        <f ca="1">IFERROR(__xludf.DUMMYFUNCTION("IF(REGEXMATCH(AO59, ""mmonia|NH3""), 1, 0)"),1)</f>
        <v>1</v>
      </c>
      <c r="AE58" s="4">
        <f ca="1">IFERROR(__xludf.DUMMYFUNCTION("IF(REGEXMATCH(AO59, ""hosphate|PO4|DIP""), 1, 0)"),0)</f>
        <v>0</v>
      </c>
      <c r="AF58" s="4">
        <f ca="1">IFERROR(__xludf.DUMMYFUNCTION("IF(REGEXMATCH(AO59, ""DIC""), 1, 0)"),0)</f>
        <v>0</v>
      </c>
      <c r="AG58" s="4">
        <f ca="1">IFERROR(__xludf.DUMMYFUNCTION("IF(REGEXMATCH(AO59, ""organic|DOC|POC|DOM""), 1, 0)"),0)</f>
        <v>0</v>
      </c>
      <c r="AH58" s="4">
        <f ca="1">IFERROR(__xludf.DUMMYFUNCTION("IF(REGEXMATCH(AO59, ""rea|NH2""), 1, 0)"),0)</f>
        <v>0</v>
      </c>
      <c r="AI58" s="4">
        <f ca="1">IFERROR(__xludf.DUMMYFUNCTION("IF(REGEXMATCH(AO59, ""ertilizer|cote""), 1, 0)"),0)</f>
        <v>0</v>
      </c>
      <c r="AJ58" s="4">
        <f ca="1">IFERROR(__xludf.DUMMYFUNCTION("IF(REGEXMATCH(AO59, ""itrogen""), 1, 0)"),0)</f>
        <v>0</v>
      </c>
      <c r="AK58" s="4">
        <f ca="1">IFERROR(__xludf.DUMMYFUNCTION("IF(REGEXMATCH(AO59, ""hosphorus""), 1, 0)"),0)</f>
        <v>0</v>
      </c>
      <c r="AL58" s="4">
        <f ca="1">IFERROR(__xludf.DUMMYFUNCTION("IF(REGEXMATCH(AO59, ""TN""), 1, 0)"),0)</f>
        <v>0</v>
      </c>
      <c r="AM58" s="4">
        <f ca="1">IFERROR(__xludf.DUMMYFUNCTION("IF(REGEXMATCH(AO59, ""TP""), 1, 0)"),0)</f>
        <v>0</v>
      </c>
    </row>
    <row r="59" spans="1:39" ht="17.25" customHeight="1" x14ac:dyDescent="0.15">
      <c r="A59" s="6" t="s">
        <v>73</v>
      </c>
      <c r="B59" s="11">
        <v>2018</v>
      </c>
      <c r="C59" s="4" t="s">
        <v>74</v>
      </c>
      <c r="D59" s="6" t="s">
        <v>75</v>
      </c>
      <c r="E59" s="4" t="s">
        <v>76</v>
      </c>
      <c r="F59" s="12" t="s">
        <v>26</v>
      </c>
      <c r="G59" s="11" t="s">
        <v>71</v>
      </c>
      <c r="H59" s="11">
        <v>0</v>
      </c>
      <c r="I59" s="4">
        <v>0.75</v>
      </c>
      <c r="J59" s="4" t="s">
        <v>29</v>
      </c>
      <c r="K59" s="4" t="s">
        <v>77</v>
      </c>
      <c r="L59" s="4" t="s">
        <v>43</v>
      </c>
      <c r="M59" s="4" t="s">
        <v>1143</v>
      </c>
      <c r="N59" s="4">
        <v>1</v>
      </c>
      <c r="O59" s="4" t="s">
        <v>44</v>
      </c>
      <c r="P59" s="4" t="s">
        <v>78</v>
      </c>
      <c r="Q59" s="4" t="s">
        <v>46</v>
      </c>
      <c r="R59" s="4" t="s">
        <v>79</v>
      </c>
      <c r="S59" s="4" t="s">
        <v>80</v>
      </c>
      <c r="T59" s="4" t="s">
        <v>27</v>
      </c>
      <c r="U59" s="4" t="s">
        <v>27</v>
      </c>
      <c r="V59" s="4" t="s">
        <v>27</v>
      </c>
      <c r="W59" s="4" t="s">
        <v>81</v>
      </c>
      <c r="X59" s="4">
        <f t="shared" ca="1" si="1"/>
        <v>1</v>
      </c>
      <c r="Y59" s="4">
        <f t="shared" ca="1" si="0"/>
        <v>0</v>
      </c>
      <c r="Z59" s="4">
        <f ca="1">IFERROR(__xludf.DUMMYFUNCTION("IF(REGEXMATCH(AO60, ""itrate|NO3""), 1, 0)"),0)</f>
        <v>0</v>
      </c>
      <c r="AA59" s="4">
        <f ca="1">IFERROR(__xludf.DUMMYFUNCTION("IF(REGEXMATCH(AO60, ""itrite|NO2""), 1, 0)"),0)</f>
        <v>0</v>
      </c>
      <c r="AB59" s="4">
        <f ca="1">IFERROR(__xludf.DUMMYFUNCTION("IF(REGEXMATCH(AO60, ""mmonium|NH4""), 1, 0)"),1)</f>
        <v>1</v>
      </c>
      <c r="AC59" s="4">
        <f ca="1">IFERROR(__xludf.DUMMYFUNCTION("IF(REGEXMATCH(AO60, ""DIN""), 1, 0)"),0)</f>
        <v>0</v>
      </c>
      <c r="AD59" s="4">
        <f ca="1">IFERROR(__xludf.DUMMYFUNCTION("IF(REGEXMATCH(AO60, ""mmonia|NH3""), 1, 0)"),0)</f>
        <v>0</v>
      </c>
      <c r="AE59" s="4">
        <f ca="1">IFERROR(__xludf.DUMMYFUNCTION("IF(REGEXMATCH(AO60, ""hosphate|PO4|DIP""), 1, 0)"),0)</f>
        <v>0</v>
      </c>
      <c r="AF59" s="4">
        <f ca="1">IFERROR(__xludf.DUMMYFUNCTION("IF(REGEXMATCH(AO60, ""DIC""), 1, 0)"),0)</f>
        <v>0</v>
      </c>
      <c r="AG59" s="4">
        <f ca="1">IFERROR(__xludf.DUMMYFUNCTION("IF(REGEXMATCH(AO60, ""organic|DOC|POC|DOM""), 1, 0)"),0)</f>
        <v>0</v>
      </c>
      <c r="AH59" s="4">
        <f ca="1">IFERROR(__xludf.DUMMYFUNCTION("IF(REGEXMATCH(AO60, ""rea|NH2""), 1, 0)"),0)</f>
        <v>0</v>
      </c>
      <c r="AI59" s="4">
        <f ca="1">IFERROR(__xludf.DUMMYFUNCTION("IF(REGEXMATCH(AO60, ""ertilizer|cote""), 1, 0)"),0)</f>
        <v>0</v>
      </c>
      <c r="AJ59" s="4">
        <f ca="1">IFERROR(__xludf.DUMMYFUNCTION("IF(REGEXMATCH(AO60, ""itrogen""), 1, 0)"),0)</f>
        <v>0</v>
      </c>
      <c r="AK59" s="4">
        <f ca="1">IFERROR(__xludf.DUMMYFUNCTION("IF(REGEXMATCH(AO60, ""hosphorus""), 1, 0)"),0)</f>
        <v>0</v>
      </c>
      <c r="AL59" s="4">
        <f ca="1">IFERROR(__xludf.DUMMYFUNCTION("IF(REGEXMATCH(AO60, ""TN""), 1, 0)"),0)</f>
        <v>0</v>
      </c>
      <c r="AM59" s="4">
        <f ca="1">IFERROR(__xludf.DUMMYFUNCTION("IF(REGEXMATCH(AO60, ""TP""), 1, 0)"),0)</f>
        <v>0</v>
      </c>
    </row>
    <row r="60" spans="1:39" ht="17.25" customHeight="1" x14ac:dyDescent="0.15">
      <c r="A60" s="6" t="s">
        <v>123</v>
      </c>
      <c r="B60" s="11">
        <v>2017</v>
      </c>
      <c r="C60" s="4" t="s">
        <v>109</v>
      </c>
      <c r="D60" s="6" t="s">
        <v>124</v>
      </c>
      <c r="E60" s="4" t="s">
        <v>125</v>
      </c>
      <c r="F60" s="14"/>
      <c r="G60" s="11" t="s">
        <v>71</v>
      </c>
      <c r="H60" s="11">
        <v>0</v>
      </c>
      <c r="I60" s="4">
        <v>0.75</v>
      </c>
      <c r="J60" s="4" t="s">
        <v>116</v>
      </c>
      <c r="K60" s="4" t="s">
        <v>30</v>
      </c>
      <c r="L60" s="4" t="s">
        <v>31</v>
      </c>
      <c r="M60" s="4" t="s">
        <v>1143</v>
      </c>
      <c r="N60" s="4">
        <v>3</v>
      </c>
      <c r="O60" s="4" t="s">
        <v>126</v>
      </c>
      <c r="P60" s="4" t="s">
        <v>127</v>
      </c>
      <c r="Q60" s="4" t="s">
        <v>128</v>
      </c>
      <c r="R60" s="3" t="s">
        <v>129</v>
      </c>
      <c r="S60" s="4" t="s">
        <v>130</v>
      </c>
      <c r="T60" s="4" t="s">
        <v>27</v>
      </c>
      <c r="U60" s="4" t="s">
        <v>27</v>
      </c>
      <c r="V60" s="4" t="s">
        <v>27</v>
      </c>
      <c r="W60" s="4" t="s">
        <v>2629</v>
      </c>
      <c r="X60" s="4">
        <f t="shared" ca="1" si="1"/>
        <v>0</v>
      </c>
      <c r="Y60" s="4">
        <f t="shared" ca="1" si="0"/>
        <v>0</v>
      </c>
      <c r="Z60" s="4">
        <f ca="1">IFERROR(__xludf.DUMMYFUNCTION("IF(REGEXMATCH(AO61, ""itrate|NO3""), 1, 0)"),0)</f>
        <v>0</v>
      </c>
      <c r="AA60" s="4">
        <f ca="1">IFERROR(__xludf.DUMMYFUNCTION("IF(REGEXMATCH(AO61, ""itrite|NO2""), 1, 0)"),0)</f>
        <v>0</v>
      </c>
      <c r="AB60" s="4">
        <f ca="1">IFERROR(__xludf.DUMMYFUNCTION("IF(REGEXMATCH(AO61, ""mmonium|NH4""), 1, 0)"),0)</f>
        <v>0</v>
      </c>
      <c r="AC60" s="4">
        <f ca="1">IFERROR(__xludf.DUMMYFUNCTION("IF(REGEXMATCH(AO61, ""DIN""), 1, 0)"),0)</f>
        <v>0</v>
      </c>
      <c r="AD60" s="4">
        <f ca="1">IFERROR(__xludf.DUMMYFUNCTION("IF(REGEXMATCH(AO61, ""mmonia|NH3""), 1, 0)"),0)</f>
        <v>0</v>
      </c>
      <c r="AE60" s="4">
        <f ca="1">IFERROR(__xludf.DUMMYFUNCTION("IF(REGEXMATCH(AO61, ""hosphate|PO4|DIP""), 1, 0)"),0)</f>
        <v>0</v>
      </c>
      <c r="AF60" s="4">
        <f ca="1">IFERROR(__xludf.DUMMYFUNCTION("IF(REGEXMATCH(AO61, ""DIC""), 1, 0)"),0)</f>
        <v>0</v>
      </c>
      <c r="AG60" s="4">
        <f ca="1">IFERROR(__xludf.DUMMYFUNCTION("IF(REGEXMATCH(AO61, ""organic|DOC|POC|DOM""), 1, 0)"),1)</f>
        <v>1</v>
      </c>
      <c r="AH60" s="4">
        <f ca="1">IFERROR(__xludf.DUMMYFUNCTION("IF(REGEXMATCH(AO61, ""rea|NH2""), 1, 0)"),0)</f>
        <v>0</v>
      </c>
      <c r="AI60" s="4">
        <f ca="1">IFERROR(__xludf.DUMMYFUNCTION("IF(REGEXMATCH(AO61, ""ertilizer|cote""), 1, 0)"),0)</f>
        <v>0</v>
      </c>
      <c r="AJ60" s="4">
        <f ca="1">IFERROR(__xludf.DUMMYFUNCTION("IF(REGEXMATCH(AO61, ""itrogen""), 1, 0)"),0)</f>
        <v>0</v>
      </c>
      <c r="AK60" s="4">
        <f ca="1">IFERROR(__xludf.DUMMYFUNCTION("IF(REGEXMATCH(AO61, ""hosphorus""), 1, 0)"),0)</f>
        <v>0</v>
      </c>
      <c r="AL60" s="4">
        <f ca="1">IFERROR(__xludf.DUMMYFUNCTION("IF(REGEXMATCH(AO61, ""TN""), 1, 0)"),0)</f>
        <v>0</v>
      </c>
      <c r="AM60" s="4">
        <f ca="1">IFERROR(__xludf.DUMMYFUNCTION("IF(REGEXMATCH(AO61, ""TP""), 1, 0)"),0)</f>
        <v>0</v>
      </c>
    </row>
    <row r="61" spans="1:39" ht="17.25" customHeight="1" x14ac:dyDescent="0.15">
      <c r="A61" s="6" t="s">
        <v>199</v>
      </c>
      <c r="B61" s="11">
        <v>1994</v>
      </c>
      <c r="C61" s="4" t="s">
        <v>200</v>
      </c>
      <c r="D61" s="6" t="s">
        <v>201</v>
      </c>
      <c r="E61" s="4" t="s">
        <v>202</v>
      </c>
      <c r="F61" s="14"/>
      <c r="G61" s="11" t="s">
        <v>71</v>
      </c>
      <c r="H61" s="11">
        <v>0</v>
      </c>
      <c r="I61" s="4">
        <v>0.75</v>
      </c>
      <c r="J61" s="4" t="s">
        <v>203</v>
      </c>
      <c r="K61" s="4" t="s">
        <v>30</v>
      </c>
      <c r="L61" s="4" t="s">
        <v>43</v>
      </c>
      <c r="M61" s="4" t="s">
        <v>1143</v>
      </c>
      <c r="N61" s="4">
        <v>1</v>
      </c>
      <c r="O61" s="4" t="s">
        <v>44</v>
      </c>
      <c r="P61" s="4" t="s">
        <v>204</v>
      </c>
      <c r="Q61" s="4" t="s">
        <v>205</v>
      </c>
      <c r="R61" s="4" t="s">
        <v>206</v>
      </c>
      <c r="S61" s="4" t="s">
        <v>207</v>
      </c>
      <c r="T61" s="4" t="s">
        <v>208</v>
      </c>
      <c r="U61" s="4" t="s">
        <v>209</v>
      </c>
      <c r="V61" s="4" t="s">
        <v>210</v>
      </c>
      <c r="W61" s="4" t="s">
        <v>211</v>
      </c>
      <c r="X61" s="4">
        <f t="shared" ca="1" si="1"/>
        <v>1</v>
      </c>
      <c r="Y61" s="4">
        <f t="shared" ca="1" si="0"/>
        <v>0</v>
      </c>
      <c r="Z61" s="4">
        <f ca="1">IFERROR(__xludf.DUMMYFUNCTION("IF(REGEXMATCH(AO62, ""itrate|NO3""), 1, 0)"),0)</f>
        <v>0</v>
      </c>
      <c r="AA61" s="4">
        <f ca="1">IFERROR(__xludf.DUMMYFUNCTION("IF(REGEXMATCH(AO62, ""itrite|NO2""), 1, 0)"),0)</f>
        <v>0</v>
      </c>
      <c r="AB61" s="4">
        <f ca="1">IFERROR(__xludf.DUMMYFUNCTION("IF(REGEXMATCH(AO62, ""mmonium|NH4""), 1, 0)"),1)</f>
        <v>1</v>
      </c>
      <c r="AC61" s="4">
        <f ca="1">IFERROR(__xludf.DUMMYFUNCTION("IF(REGEXMATCH(AO62, ""DIN""), 1, 0)"),0)</f>
        <v>0</v>
      </c>
      <c r="AD61" s="4">
        <f ca="1">IFERROR(__xludf.DUMMYFUNCTION("IF(REGEXMATCH(AO62, ""mmonia|NH3""), 1, 0)"),0)</f>
        <v>0</v>
      </c>
      <c r="AE61" s="4">
        <f ca="1">IFERROR(__xludf.DUMMYFUNCTION("IF(REGEXMATCH(AO62, ""hosphate|PO4|DIP""), 1, 0)"),0)</f>
        <v>0</v>
      </c>
      <c r="AF61" s="4">
        <f ca="1">IFERROR(__xludf.DUMMYFUNCTION("IF(REGEXMATCH(AO62, ""DIC""), 1, 0)"),0)</f>
        <v>0</v>
      </c>
      <c r="AG61" s="4">
        <f ca="1">IFERROR(__xludf.DUMMYFUNCTION("IF(REGEXMATCH(AO62, ""organic|DOC|POC|DOM""), 1, 0)"),0)</f>
        <v>0</v>
      </c>
      <c r="AH61" s="4">
        <f ca="1">IFERROR(__xludf.DUMMYFUNCTION("IF(REGEXMATCH(AO62, ""rea|NH2""), 1, 0)"),0)</f>
        <v>0</v>
      </c>
      <c r="AI61" s="4">
        <f ca="1">IFERROR(__xludf.DUMMYFUNCTION("IF(REGEXMATCH(AO62, ""ertilizer|cote""), 1, 0)"),0)</f>
        <v>0</v>
      </c>
      <c r="AJ61" s="4">
        <f ca="1">IFERROR(__xludf.DUMMYFUNCTION("IF(REGEXMATCH(AO62, ""itrogen""), 1, 0)"),0)</f>
        <v>0</v>
      </c>
      <c r="AK61" s="4">
        <f ca="1">IFERROR(__xludf.DUMMYFUNCTION("IF(REGEXMATCH(AO62, ""hosphorus""), 1, 0)"),0)</f>
        <v>0</v>
      </c>
      <c r="AL61" s="4">
        <f ca="1">IFERROR(__xludf.DUMMYFUNCTION("IF(REGEXMATCH(AO62, ""TN""), 1, 0)"),0)</f>
        <v>0</v>
      </c>
      <c r="AM61" s="4">
        <f ca="1">IFERROR(__xludf.DUMMYFUNCTION("IF(REGEXMATCH(AO62, ""TP""), 1, 0)"),0)</f>
        <v>0</v>
      </c>
    </row>
    <row r="62" spans="1:39" ht="17.25" customHeight="1" x14ac:dyDescent="0.15">
      <c r="A62" s="6" t="s">
        <v>287</v>
      </c>
      <c r="B62" s="11">
        <v>2002</v>
      </c>
      <c r="C62" s="4" t="s">
        <v>288</v>
      </c>
      <c r="D62" s="6" t="s">
        <v>289</v>
      </c>
      <c r="E62" s="4" t="s">
        <v>290</v>
      </c>
      <c r="F62" s="14"/>
      <c r="G62" s="11" t="s">
        <v>71</v>
      </c>
      <c r="H62" s="11">
        <v>0</v>
      </c>
      <c r="I62" s="4">
        <v>0.75</v>
      </c>
      <c r="J62" s="3" t="s">
        <v>29</v>
      </c>
      <c r="K62" s="3" t="s">
        <v>30</v>
      </c>
      <c r="L62" s="3" t="s">
        <v>31</v>
      </c>
      <c r="M62" s="4" t="s">
        <v>1143</v>
      </c>
      <c r="N62" s="3">
        <v>1</v>
      </c>
      <c r="O62" s="3" t="s">
        <v>291</v>
      </c>
      <c r="P62" s="3" t="s">
        <v>292</v>
      </c>
      <c r="Q62" s="3" t="s">
        <v>293</v>
      </c>
      <c r="R62" s="3" t="s">
        <v>294</v>
      </c>
      <c r="S62" s="3" t="s">
        <v>295</v>
      </c>
      <c r="T62" s="3" t="s">
        <v>296</v>
      </c>
      <c r="U62" s="3" t="s">
        <v>297</v>
      </c>
      <c r="V62" s="4" t="s">
        <v>27</v>
      </c>
      <c r="W62" s="3" t="s">
        <v>298</v>
      </c>
      <c r="X62" s="4">
        <f t="shared" ca="1" si="1"/>
        <v>1</v>
      </c>
      <c r="Y62" s="4">
        <f t="shared" ca="1" si="0"/>
        <v>1</v>
      </c>
      <c r="Z62" s="4">
        <f ca="1">IFERROR(__xludf.DUMMYFUNCTION("IF(REGEXMATCH(AO63, ""itrate|NO3""), 1, 0)"),0)</f>
        <v>0</v>
      </c>
      <c r="AA62" s="4">
        <f ca="1">IFERROR(__xludf.DUMMYFUNCTION("IF(REGEXMATCH(AO63, ""itrite|NO2""), 1, 0)"),0)</f>
        <v>0</v>
      </c>
      <c r="AB62" s="4">
        <f ca="1">IFERROR(__xludf.DUMMYFUNCTION("IF(REGEXMATCH(AO63, ""mmonium|NH4""), 1, 0)"),1)</f>
        <v>1</v>
      </c>
      <c r="AC62" s="4">
        <f ca="1">IFERROR(__xludf.DUMMYFUNCTION("IF(REGEXMATCH(AO63, ""DIN""), 1, 0)"),0)</f>
        <v>0</v>
      </c>
      <c r="AD62" s="4">
        <f ca="1">IFERROR(__xludf.DUMMYFUNCTION("IF(REGEXMATCH(AO63, ""mmonia|NH3""), 1, 0)"),0)</f>
        <v>0</v>
      </c>
      <c r="AE62" s="4">
        <f ca="1">IFERROR(__xludf.DUMMYFUNCTION("IF(REGEXMATCH(AO63, ""hosphate|PO4|DIP""), 1, 0)"),1)</f>
        <v>1</v>
      </c>
      <c r="AF62" s="4">
        <f ca="1">IFERROR(__xludf.DUMMYFUNCTION("IF(REGEXMATCH(AO63, ""DIC""), 1, 0)"),0)</f>
        <v>0</v>
      </c>
      <c r="AG62" s="4">
        <f ca="1">IFERROR(__xludf.DUMMYFUNCTION("IF(REGEXMATCH(AO63, ""organic|DOC|POC|DOM""), 1, 0)"),0)</f>
        <v>0</v>
      </c>
      <c r="AH62" s="4">
        <f ca="1">IFERROR(__xludf.DUMMYFUNCTION("IF(REGEXMATCH(AO63, ""rea|NH2""), 1, 0)"),0)</f>
        <v>0</v>
      </c>
      <c r="AI62" s="4">
        <f ca="1">IFERROR(__xludf.DUMMYFUNCTION("IF(REGEXMATCH(AO63, ""ertilizer|cote""), 1, 0)"),0)</f>
        <v>0</v>
      </c>
      <c r="AJ62" s="4">
        <f ca="1">IFERROR(__xludf.DUMMYFUNCTION("IF(REGEXMATCH(AO63, ""itrogen""), 1, 0)"),0)</f>
        <v>0</v>
      </c>
      <c r="AK62" s="4">
        <f ca="1">IFERROR(__xludf.DUMMYFUNCTION("IF(REGEXMATCH(AO63, ""hosphorus""), 1, 0)"),0)</f>
        <v>0</v>
      </c>
      <c r="AL62" s="4">
        <f ca="1">IFERROR(__xludf.DUMMYFUNCTION("IF(REGEXMATCH(AO63, ""TN""), 1, 0)"),0)</f>
        <v>0</v>
      </c>
      <c r="AM62" s="4">
        <f ca="1">IFERROR(__xludf.DUMMYFUNCTION("IF(REGEXMATCH(AO63, ""TP""), 1, 0)"),0)</f>
        <v>0</v>
      </c>
    </row>
    <row r="63" spans="1:39" ht="17.25" customHeight="1" x14ac:dyDescent="0.15">
      <c r="A63" s="6" t="s">
        <v>309</v>
      </c>
      <c r="B63" s="11">
        <v>1994</v>
      </c>
      <c r="C63" s="4" t="s">
        <v>200</v>
      </c>
      <c r="D63" s="6" t="s">
        <v>310</v>
      </c>
      <c r="E63" s="4" t="s">
        <v>311</v>
      </c>
      <c r="F63" s="12" t="s">
        <v>44</v>
      </c>
      <c r="G63" s="11" t="s">
        <v>71</v>
      </c>
      <c r="H63" s="11">
        <v>0</v>
      </c>
      <c r="I63" s="4">
        <v>0.75</v>
      </c>
      <c r="K63" s="4" t="s">
        <v>30</v>
      </c>
      <c r="L63" s="4" t="s">
        <v>43</v>
      </c>
      <c r="M63" s="4" t="s">
        <v>1143</v>
      </c>
      <c r="N63" s="4">
        <v>1</v>
      </c>
      <c r="O63" s="4" t="s">
        <v>44</v>
      </c>
      <c r="P63" s="4" t="s">
        <v>312</v>
      </c>
      <c r="Q63" s="4" t="s">
        <v>313</v>
      </c>
      <c r="R63" s="4" t="s">
        <v>314</v>
      </c>
      <c r="S63" s="4" t="s">
        <v>315</v>
      </c>
      <c r="T63" s="4" t="s">
        <v>27</v>
      </c>
      <c r="U63" s="4" t="s">
        <v>27</v>
      </c>
      <c r="V63" s="4" t="s">
        <v>27</v>
      </c>
      <c r="W63" s="4" t="s">
        <v>316</v>
      </c>
      <c r="X63" s="4">
        <f t="shared" ca="1" si="1"/>
        <v>1</v>
      </c>
      <c r="Y63" s="4">
        <f t="shared" ca="1" si="0"/>
        <v>0</v>
      </c>
      <c r="Z63" s="4">
        <f ca="1">IFERROR(__xludf.DUMMYFUNCTION("IF(REGEXMATCH(AO64, ""itrate|NO3""), 1, 0)"),0)</f>
        <v>0</v>
      </c>
      <c r="AA63" s="4">
        <f ca="1">IFERROR(__xludf.DUMMYFUNCTION("IF(REGEXMATCH(AO64, ""itrite|NO2""), 1, 0)"),0)</f>
        <v>0</v>
      </c>
      <c r="AB63" s="4">
        <f ca="1">IFERROR(__xludf.DUMMYFUNCTION("IF(REGEXMATCH(AO64, ""mmonium|NH4""), 1, 0)"),1)</f>
        <v>1</v>
      </c>
      <c r="AC63" s="4">
        <f ca="1">IFERROR(__xludf.DUMMYFUNCTION("IF(REGEXMATCH(AO64, ""DIN""), 1, 0)"),0)</f>
        <v>0</v>
      </c>
      <c r="AD63" s="4">
        <f ca="1">IFERROR(__xludf.DUMMYFUNCTION("IF(REGEXMATCH(AO64, ""mmonia|NH3""), 1, 0)"),0)</f>
        <v>0</v>
      </c>
      <c r="AE63" s="4">
        <f ca="1">IFERROR(__xludf.DUMMYFUNCTION("IF(REGEXMATCH(AO64, ""hosphate|PO4|DIP""), 1, 0)"),0)</f>
        <v>0</v>
      </c>
      <c r="AF63" s="4">
        <f ca="1">IFERROR(__xludf.DUMMYFUNCTION("IF(REGEXMATCH(AO64, ""DIC""), 1, 0)"),0)</f>
        <v>0</v>
      </c>
      <c r="AG63" s="4">
        <f ca="1">IFERROR(__xludf.DUMMYFUNCTION("IF(REGEXMATCH(AO64, ""organic|DOC|POC|DOM""), 1, 0)"),0)</f>
        <v>0</v>
      </c>
      <c r="AH63" s="4">
        <f ca="1">IFERROR(__xludf.DUMMYFUNCTION("IF(REGEXMATCH(AO64, ""rea|NH2""), 1, 0)"),0)</f>
        <v>0</v>
      </c>
      <c r="AI63" s="4">
        <f ca="1">IFERROR(__xludf.DUMMYFUNCTION("IF(REGEXMATCH(AO64, ""ertilizer|cote""), 1, 0)"),0)</f>
        <v>0</v>
      </c>
      <c r="AJ63" s="4">
        <f ca="1">IFERROR(__xludf.DUMMYFUNCTION("IF(REGEXMATCH(AO64, ""itrogen""), 1, 0)"),0)</f>
        <v>0</v>
      </c>
      <c r="AK63" s="4">
        <f ca="1">IFERROR(__xludf.DUMMYFUNCTION("IF(REGEXMATCH(AO64, ""hosphorus""), 1, 0)"),0)</f>
        <v>0</v>
      </c>
      <c r="AL63" s="4">
        <f ca="1">IFERROR(__xludf.DUMMYFUNCTION("IF(REGEXMATCH(AO64, ""TN""), 1, 0)"),0)</f>
        <v>0</v>
      </c>
      <c r="AM63" s="4">
        <f ca="1">IFERROR(__xludf.DUMMYFUNCTION("IF(REGEXMATCH(AO64, ""TP""), 1, 0)"),0)</f>
        <v>0</v>
      </c>
    </row>
    <row r="64" spans="1:39" ht="17.25" customHeight="1" x14ac:dyDescent="0.15">
      <c r="A64" s="6" t="s">
        <v>317</v>
      </c>
      <c r="B64" s="11">
        <v>2010</v>
      </c>
      <c r="C64" s="4" t="s">
        <v>318</v>
      </c>
      <c r="D64" s="6" t="s">
        <v>319</v>
      </c>
      <c r="E64" s="4" t="s">
        <v>320</v>
      </c>
      <c r="F64" s="12" t="s">
        <v>321</v>
      </c>
      <c r="G64" s="11" t="s">
        <v>71</v>
      </c>
      <c r="H64" s="11">
        <v>0</v>
      </c>
      <c r="I64" s="4">
        <v>0.75</v>
      </c>
      <c r="J64" s="4" t="s">
        <v>29</v>
      </c>
      <c r="K64" s="4" t="s">
        <v>30</v>
      </c>
      <c r="L64" s="4" t="s">
        <v>43</v>
      </c>
      <c r="M64" s="4" t="s">
        <v>1143</v>
      </c>
      <c r="N64" s="4">
        <v>1</v>
      </c>
      <c r="O64" s="4" t="s">
        <v>48</v>
      </c>
      <c r="P64" s="4" t="s">
        <v>322</v>
      </c>
      <c r="Q64" s="4" t="s">
        <v>46</v>
      </c>
      <c r="R64" s="4" t="s">
        <v>323</v>
      </c>
      <c r="S64" s="4" t="s">
        <v>324</v>
      </c>
      <c r="T64" s="4" t="s">
        <v>325</v>
      </c>
      <c r="U64" s="4" t="s">
        <v>27</v>
      </c>
      <c r="V64" s="4" t="s">
        <v>27</v>
      </c>
      <c r="W64" s="4" t="s">
        <v>326</v>
      </c>
      <c r="X64" s="4">
        <f t="shared" ca="1" si="1"/>
        <v>1</v>
      </c>
      <c r="Y64" s="4">
        <f t="shared" ca="1" si="0"/>
        <v>0</v>
      </c>
      <c r="Z64" s="4">
        <f ca="1">IFERROR(__xludf.DUMMYFUNCTION("IF(REGEXMATCH(AO65, ""itrate|NO3""), 1, 0)"),1)</f>
        <v>1</v>
      </c>
      <c r="AA64" s="4">
        <f ca="1">IFERROR(__xludf.DUMMYFUNCTION("IF(REGEXMATCH(AO65, ""itrite|NO2""), 1, 0)"),0)</f>
        <v>0</v>
      </c>
      <c r="AB64" s="4">
        <f ca="1">IFERROR(__xludf.DUMMYFUNCTION("IF(REGEXMATCH(AO65, ""mmonium|NH4""), 1, 0)"),0)</f>
        <v>0</v>
      </c>
      <c r="AC64" s="4">
        <f ca="1">IFERROR(__xludf.DUMMYFUNCTION("IF(REGEXMATCH(AO65, ""DIN""), 1, 0)"),0)</f>
        <v>0</v>
      </c>
      <c r="AD64" s="4">
        <f ca="1">IFERROR(__xludf.DUMMYFUNCTION("IF(REGEXMATCH(AO65, ""mmonia|NH3""), 1, 0)"),0)</f>
        <v>0</v>
      </c>
      <c r="AE64" s="4">
        <f ca="1">IFERROR(__xludf.DUMMYFUNCTION("IF(REGEXMATCH(AO65, ""hosphate|PO4|DIP""), 1, 0)"),0)</f>
        <v>0</v>
      </c>
      <c r="AF64" s="4">
        <f ca="1">IFERROR(__xludf.DUMMYFUNCTION("IF(REGEXMATCH(AO65, ""DIC""), 1, 0)"),0)</f>
        <v>0</v>
      </c>
      <c r="AG64" s="4">
        <f ca="1">IFERROR(__xludf.DUMMYFUNCTION("IF(REGEXMATCH(AO65, ""organic|DOC|POC|DOM""), 1, 0)"),0)</f>
        <v>0</v>
      </c>
      <c r="AH64" s="4">
        <f ca="1">IFERROR(__xludf.DUMMYFUNCTION("IF(REGEXMATCH(AO65, ""rea|NH2""), 1, 0)"),0)</f>
        <v>0</v>
      </c>
      <c r="AI64" s="4">
        <f ca="1">IFERROR(__xludf.DUMMYFUNCTION("IF(REGEXMATCH(AO65, ""ertilizer|cote""), 1, 0)"),0)</f>
        <v>0</v>
      </c>
      <c r="AJ64" s="4">
        <f ca="1">IFERROR(__xludf.DUMMYFUNCTION("IF(REGEXMATCH(AO65, ""itrogen""), 1, 0)"),0)</f>
        <v>0</v>
      </c>
      <c r="AK64" s="4">
        <f ca="1">IFERROR(__xludf.DUMMYFUNCTION("IF(REGEXMATCH(AO65, ""hosphorus""), 1, 0)"),0)</f>
        <v>0</v>
      </c>
      <c r="AL64" s="4">
        <f ca="1">IFERROR(__xludf.DUMMYFUNCTION("IF(REGEXMATCH(AO65, ""TN""), 1, 0)"),0)</f>
        <v>0</v>
      </c>
      <c r="AM64" s="4">
        <f ca="1">IFERROR(__xludf.DUMMYFUNCTION("IF(REGEXMATCH(AO65, ""TP""), 1, 0)"),0)</f>
        <v>0</v>
      </c>
    </row>
    <row r="65" spans="1:39" ht="17.25" customHeight="1" x14ac:dyDescent="0.15">
      <c r="A65" s="6" t="s">
        <v>327</v>
      </c>
      <c r="B65" s="11">
        <v>1997</v>
      </c>
      <c r="C65" s="4" t="s">
        <v>328</v>
      </c>
      <c r="D65" s="6" t="s">
        <v>329</v>
      </c>
      <c r="E65" s="4" t="s">
        <v>330</v>
      </c>
      <c r="G65" s="11" t="s">
        <v>71</v>
      </c>
      <c r="H65" s="11">
        <v>0</v>
      </c>
      <c r="I65" s="4">
        <v>0.75</v>
      </c>
      <c r="J65" s="4" t="s">
        <v>29</v>
      </c>
      <c r="K65" s="4" t="s">
        <v>30</v>
      </c>
      <c r="L65" s="4" t="s">
        <v>43</v>
      </c>
      <c r="M65" s="4" t="s">
        <v>1143</v>
      </c>
      <c r="N65" s="4">
        <v>1</v>
      </c>
      <c r="O65" s="4" t="s">
        <v>331</v>
      </c>
      <c r="R65" s="4" t="s">
        <v>332</v>
      </c>
      <c r="S65" s="4" t="s">
        <v>333</v>
      </c>
      <c r="T65" s="4" t="s">
        <v>246</v>
      </c>
      <c r="U65" s="4" t="s">
        <v>334</v>
      </c>
      <c r="V65" s="4" t="s">
        <v>335</v>
      </c>
      <c r="W65" s="4" t="s">
        <v>336</v>
      </c>
      <c r="X65" s="4">
        <f t="shared" ca="1" si="1"/>
        <v>1</v>
      </c>
      <c r="Y65" s="4">
        <f t="shared" ca="1" si="0"/>
        <v>1</v>
      </c>
      <c r="Z65" s="4">
        <f ca="1">IFERROR(__xludf.DUMMYFUNCTION("IF(REGEXMATCH(AO66, ""itrate|NO3""), 1, 0)"),0)</f>
        <v>0</v>
      </c>
      <c r="AA65" s="4">
        <f ca="1">IFERROR(__xludf.DUMMYFUNCTION("IF(REGEXMATCH(AO66, ""itrite|NO2""), 1, 0)"),0)</f>
        <v>0</v>
      </c>
      <c r="AB65" s="4">
        <f ca="1">IFERROR(__xludf.DUMMYFUNCTION("IF(REGEXMATCH(AO66, ""mmonium|NH4""), 1, 0)"),1)</f>
        <v>1</v>
      </c>
      <c r="AC65" s="4">
        <f ca="1">IFERROR(__xludf.DUMMYFUNCTION("IF(REGEXMATCH(AO66, ""DIN""), 1, 0)"),0)</f>
        <v>0</v>
      </c>
      <c r="AD65" s="4">
        <f ca="1">IFERROR(__xludf.DUMMYFUNCTION("IF(REGEXMATCH(AO66, ""mmonia|NH3""), 1, 0)"),0)</f>
        <v>0</v>
      </c>
      <c r="AE65" s="4">
        <f ca="1">IFERROR(__xludf.DUMMYFUNCTION("IF(REGEXMATCH(AO66, ""hosphate|PO4|DIP""), 1, 0)"),1)</f>
        <v>1</v>
      </c>
      <c r="AF65" s="4">
        <f ca="1">IFERROR(__xludf.DUMMYFUNCTION("IF(REGEXMATCH(AO66, ""DIC""), 1, 0)"),0)</f>
        <v>0</v>
      </c>
      <c r="AG65" s="4">
        <f ca="1">IFERROR(__xludf.DUMMYFUNCTION("IF(REGEXMATCH(AO66, ""organic|DOC|POC|DOM""), 1, 0)"),0)</f>
        <v>0</v>
      </c>
      <c r="AH65" s="4">
        <f ca="1">IFERROR(__xludf.DUMMYFUNCTION("IF(REGEXMATCH(AO66, ""rea|NH2""), 1, 0)"),0)</f>
        <v>0</v>
      </c>
      <c r="AI65" s="4">
        <f ca="1">IFERROR(__xludf.DUMMYFUNCTION("IF(REGEXMATCH(AO66, ""ertilizer|cote""), 1, 0)"),0)</f>
        <v>0</v>
      </c>
      <c r="AJ65" s="4">
        <f ca="1">IFERROR(__xludf.DUMMYFUNCTION("IF(REGEXMATCH(AO66, ""itrogen""), 1, 0)"),0)</f>
        <v>0</v>
      </c>
      <c r="AK65" s="4">
        <f ca="1">IFERROR(__xludf.DUMMYFUNCTION("IF(REGEXMATCH(AO66, ""hosphorus""), 1, 0)"),0)</f>
        <v>0</v>
      </c>
      <c r="AL65" s="4">
        <f ca="1">IFERROR(__xludf.DUMMYFUNCTION("IF(REGEXMATCH(AO66, ""TN""), 1, 0)"),0)</f>
        <v>0</v>
      </c>
      <c r="AM65" s="4">
        <f ca="1">IFERROR(__xludf.DUMMYFUNCTION("IF(REGEXMATCH(AO66, ""TP""), 1, 0)"),0)</f>
        <v>0</v>
      </c>
    </row>
    <row r="66" spans="1:39" ht="17.25" customHeight="1" x14ac:dyDescent="0.15">
      <c r="A66" s="6" t="s">
        <v>426</v>
      </c>
      <c r="B66" s="11">
        <v>1997</v>
      </c>
      <c r="C66" s="4" t="s">
        <v>98</v>
      </c>
      <c r="D66" s="6" t="s">
        <v>427</v>
      </c>
      <c r="E66" s="4" t="s">
        <v>428</v>
      </c>
      <c r="G66" s="11" t="s">
        <v>71</v>
      </c>
      <c r="H66" s="11">
        <v>0</v>
      </c>
      <c r="I66" s="4">
        <v>0.75</v>
      </c>
      <c r="J66" s="4" t="s">
        <v>29</v>
      </c>
      <c r="K66" s="4" t="s">
        <v>364</v>
      </c>
      <c r="L66" s="4" t="s">
        <v>429</v>
      </c>
      <c r="M66" s="4" t="s">
        <v>1143</v>
      </c>
      <c r="N66" s="4">
        <v>1</v>
      </c>
      <c r="O66" s="3" t="s">
        <v>44</v>
      </c>
      <c r="P66" s="4" t="s">
        <v>430</v>
      </c>
      <c r="Q66" s="4" t="s">
        <v>431</v>
      </c>
      <c r="R66" s="4" t="s">
        <v>432</v>
      </c>
      <c r="S66" s="4" t="s">
        <v>27</v>
      </c>
      <c r="T66" s="4" t="s">
        <v>27</v>
      </c>
      <c r="U66" s="4" t="s">
        <v>27</v>
      </c>
      <c r="V66" s="4" t="s">
        <v>27</v>
      </c>
      <c r="W66" s="4" t="s">
        <v>433</v>
      </c>
      <c r="X66" s="4">
        <f t="shared" ca="1" si="1"/>
        <v>1</v>
      </c>
      <c r="Y66" s="4">
        <f t="shared" ca="1" si="0"/>
        <v>0</v>
      </c>
      <c r="Z66" s="4">
        <f ca="1">IFERROR(__xludf.DUMMYFUNCTION("IF(REGEXMATCH(AO67, ""itrate|NO3""), 1, 0)"),0)</f>
        <v>0</v>
      </c>
      <c r="AA66" s="4">
        <f ca="1">IFERROR(__xludf.DUMMYFUNCTION("IF(REGEXMATCH(AO67, ""itrite|NO2""), 1, 0)"),0)</f>
        <v>0</v>
      </c>
      <c r="AB66" s="4">
        <f ca="1">IFERROR(__xludf.DUMMYFUNCTION("IF(REGEXMATCH(AO67, ""mmonium|NH4""), 1, 0)"),1)</f>
        <v>1</v>
      </c>
      <c r="AC66" s="4">
        <f ca="1">IFERROR(__xludf.DUMMYFUNCTION("IF(REGEXMATCH(AO67, ""DIN""), 1, 0)"),0)</f>
        <v>0</v>
      </c>
      <c r="AD66" s="4">
        <f ca="1">IFERROR(__xludf.DUMMYFUNCTION("IF(REGEXMATCH(AO67, ""mmonia|NH3""), 1, 0)"),0)</f>
        <v>0</v>
      </c>
      <c r="AE66" s="4">
        <f ca="1">IFERROR(__xludf.DUMMYFUNCTION("IF(REGEXMATCH(AO67, ""hosphate|PO4|DIP""), 1, 0)"),0)</f>
        <v>0</v>
      </c>
      <c r="AF66" s="4">
        <f ca="1">IFERROR(__xludf.DUMMYFUNCTION("IF(REGEXMATCH(AO67, ""DIC""), 1, 0)"),0)</f>
        <v>0</v>
      </c>
      <c r="AG66" s="4">
        <f ca="1">IFERROR(__xludf.DUMMYFUNCTION("IF(REGEXMATCH(AO67, ""organic|DOC|POC|DOM""), 1, 0)"),0)</f>
        <v>0</v>
      </c>
      <c r="AH66" s="4">
        <f ca="1">IFERROR(__xludf.DUMMYFUNCTION("IF(REGEXMATCH(AO67, ""rea|NH2""), 1, 0)"),0)</f>
        <v>0</v>
      </c>
      <c r="AI66" s="4">
        <f ca="1">IFERROR(__xludf.DUMMYFUNCTION("IF(REGEXMATCH(AO67, ""ertilizer|cote""), 1, 0)"),0)</f>
        <v>0</v>
      </c>
      <c r="AJ66" s="4">
        <f ca="1">IFERROR(__xludf.DUMMYFUNCTION("IF(REGEXMATCH(AO67, ""itrogen""), 1, 0)"),0)</f>
        <v>0</v>
      </c>
      <c r="AK66" s="4">
        <f ca="1">IFERROR(__xludf.DUMMYFUNCTION("IF(REGEXMATCH(AO67, ""hosphorus""), 1, 0)"),0)</f>
        <v>0</v>
      </c>
      <c r="AL66" s="4">
        <f ca="1">IFERROR(__xludf.DUMMYFUNCTION("IF(REGEXMATCH(AO67, ""TN""), 1, 0)"),0)</f>
        <v>0</v>
      </c>
      <c r="AM66" s="4">
        <f ca="1">IFERROR(__xludf.DUMMYFUNCTION("IF(REGEXMATCH(AO67, ""TP""), 1, 0)"),0)</f>
        <v>0</v>
      </c>
    </row>
    <row r="67" spans="1:39" ht="17.25" customHeight="1" x14ac:dyDescent="0.15">
      <c r="A67" s="6" t="s">
        <v>442</v>
      </c>
      <c r="B67" s="11">
        <v>2002</v>
      </c>
      <c r="C67" s="4" t="s">
        <v>443</v>
      </c>
      <c r="D67" s="6" t="s">
        <v>444</v>
      </c>
      <c r="E67" s="4" t="s">
        <v>445</v>
      </c>
      <c r="G67" s="11" t="s">
        <v>71</v>
      </c>
      <c r="H67" s="11">
        <v>0</v>
      </c>
      <c r="I67" s="4">
        <v>0.75</v>
      </c>
      <c r="J67" s="4" t="s">
        <v>29</v>
      </c>
      <c r="K67" s="4" t="s">
        <v>364</v>
      </c>
      <c r="L67" s="4" t="s">
        <v>31</v>
      </c>
      <c r="M67" s="4" t="s">
        <v>1143</v>
      </c>
      <c r="N67" s="4">
        <v>1</v>
      </c>
      <c r="O67" s="3" t="s">
        <v>446</v>
      </c>
      <c r="P67" s="4" t="s">
        <v>447</v>
      </c>
      <c r="Q67" s="4" t="s">
        <v>448</v>
      </c>
      <c r="R67" s="4" t="s">
        <v>449</v>
      </c>
      <c r="S67" s="4" t="s">
        <v>450</v>
      </c>
      <c r="T67" s="4" t="s">
        <v>451</v>
      </c>
      <c r="U67" s="4" t="s">
        <v>27</v>
      </c>
      <c r="V67" s="4" t="s">
        <v>27</v>
      </c>
      <c r="W67" s="4" t="s">
        <v>452</v>
      </c>
      <c r="X67" s="4">
        <f t="shared" ca="1" si="1"/>
        <v>1</v>
      </c>
      <c r="Y67" s="4">
        <f t="shared" ca="1" si="0"/>
        <v>1</v>
      </c>
      <c r="Z67" s="4">
        <f ca="1">IFERROR(__xludf.DUMMYFUNCTION("IF(REGEXMATCH(AO68, ""itrate|NO3""), 1, 0)"),0)</f>
        <v>0</v>
      </c>
      <c r="AA67" s="4">
        <f ca="1">IFERROR(__xludf.DUMMYFUNCTION("IF(REGEXMATCH(AO68, ""itrite|NO2""), 1, 0)"),0)</f>
        <v>0</v>
      </c>
      <c r="AB67" s="4">
        <f ca="1">IFERROR(__xludf.DUMMYFUNCTION("IF(REGEXMATCH(AO68, ""mmonium|NH4""), 1, 0)"),1)</f>
        <v>1</v>
      </c>
      <c r="AC67" s="4">
        <f ca="1">IFERROR(__xludf.DUMMYFUNCTION("IF(REGEXMATCH(AO68, ""DIN""), 1, 0)"),0)</f>
        <v>0</v>
      </c>
      <c r="AD67" s="4">
        <f ca="1">IFERROR(__xludf.DUMMYFUNCTION("IF(REGEXMATCH(AO68, ""mmonia|NH3""), 1, 0)"),0)</f>
        <v>0</v>
      </c>
      <c r="AE67" s="4">
        <f ca="1">IFERROR(__xludf.DUMMYFUNCTION("IF(REGEXMATCH(AO68, ""hosphate|PO4|DIP""), 1, 0)"),1)</f>
        <v>1</v>
      </c>
      <c r="AF67" s="4">
        <f ca="1">IFERROR(__xludf.DUMMYFUNCTION("IF(REGEXMATCH(AO68, ""DIC""), 1, 0)"),0)</f>
        <v>0</v>
      </c>
      <c r="AG67" s="4">
        <f ca="1">IFERROR(__xludf.DUMMYFUNCTION("IF(REGEXMATCH(AO68, ""organic|DOC|POC|DOM""), 1, 0)"),0)</f>
        <v>0</v>
      </c>
      <c r="AH67" s="4">
        <f ca="1">IFERROR(__xludf.DUMMYFUNCTION("IF(REGEXMATCH(AO68, ""rea|NH2""), 1, 0)"),0)</f>
        <v>0</v>
      </c>
      <c r="AI67" s="4">
        <f ca="1">IFERROR(__xludf.DUMMYFUNCTION("IF(REGEXMATCH(AO68, ""ertilizer|cote""), 1, 0)"),0)</f>
        <v>0</v>
      </c>
      <c r="AJ67" s="4">
        <f ca="1">IFERROR(__xludf.DUMMYFUNCTION("IF(REGEXMATCH(AO68, ""itrogen""), 1, 0)"),0)</f>
        <v>0</v>
      </c>
      <c r="AK67" s="4">
        <f ca="1">IFERROR(__xludf.DUMMYFUNCTION("IF(REGEXMATCH(AO68, ""hosphorus""), 1, 0)"),0)</f>
        <v>0</v>
      </c>
      <c r="AL67" s="4">
        <f ca="1">IFERROR(__xludf.DUMMYFUNCTION("IF(REGEXMATCH(AO68, ""TN""), 1, 0)"),0)</f>
        <v>0</v>
      </c>
      <c r="AM67" s="4">
        <f ca="1">IFERROR(__xludf.DUMMYFUNCTION("IF(REGEXMATCH(AO68, ""TP""), 1, 0)"),0)</f>
        <v>0</v>
      </c>
    </row>
    <row r="68" spans="1:39" ht="17.25" customHeight="1" x14ac:dyDescent="0.15">
      <c r="A68" s="6" t="s">
        <v>489</v>
      </c>
      <c r="B68" s="11">
        <v>2000</v>
      </c>
      <c r="C68" s="4" t="s">
        <v>490</v>
      </c>
      <c r="D68" s="6" t="s">
        <v>491</v>
      </c>
      <c r="E68" s="4" t="s">
        <v>492</v>
      </c>
      <c r="G68" s="11" t="s">
        <v>71</v>
      </c>
      <c r="H68" s="11">
        <v>0</v>
      </c>
      <c r="I68" s="4">
        <v>0.75</v>
      </c>
      <c r="J68" s="4" t="s">
        <v>29</v>
      </c>
      <c r="K68" s="4" t="s">
        <v>408</v>
      </c>
      <c r="L68" s="4" t="s">
        <v>43</v>
      </c>
      <c r="M68" s="4" t="s">
        <v>1143</v>
      </c>
      <c r="N68" s="4">
        <v>1</v>
      </c>
      <c r="O68" s="4" t="s">
        <v>44</v>
      </c>
      <c r="P68" s="4" t="s">
        <v>493</v>
      </c>
      <c r="Q68" s="4" t="s">
        <v>172</v>
      </c>
      <c r="R68" s="4" t="s">
        <v>494</v>
      </c>
      <c r="S68" s="4" t="s">
        <v>495</v>
      </c>
      <c r="T68" s="4" t="s">
        <v>496</v>
      </c>
      <c r="X68" s="4">
        <f t="shared" ca="1" si="1"/>
        <v>1</v>
      </c>
      <c r="Y68" s="4">
        <f t="shared" ca="1" si="0"/>
        <v>0</v>
      </c>
      <c r="Z68" s="4">
        <f ca="1">IFERROR(__xludf.DUMMYFUNCTION("IF(REGEXMATCH(AO69, ""itrate|NO3""), 1, 0)"),0)</f>
        <v>0</v>
      </c>
      <c r="AA68" s="4">
        <f ca="1">IFERROR(__xludf.DUMMYFUNCTION("IF(REGEXMATCH(AO69, ""itrite|NO2""), 1, 0)"),0)</f>
        <v>0</v>
      </c>
      <c r="AB68" s="4">
        <f ca="1">IFERROR(__xludf.DUMMYFUNCTION("IF(REGEXMATCH(AO69, ""mmonium|NH4""), 1, 0)"),1)</f>
        <v>1</v>
      </c>
      <c r="AC68" s="4">
        <f ca="1">IFERROR(__xludf.DUMMYFUNCTION("IF(REGEXMATCH(AO69, ""DIN""), 1, 0)"),0)</f>
        <v>0</v>
      </c>
      <c r="AD68" s="4">
        <f ca="1">IFERROR(__xludf.DUMMYFUNCTION("IF(REGEXMATCH(AO69, ""mmonia|NH3""), 1, 0)"),0)</f>
        <v>0</v>
      </c>
      <c r="AE68" s="4">
        <f ca="1">IFERROR(__xludf.DUMMYFUNCTION("IF(REGEXMATCH(AO69, ""hosphate|PO4|DIP""), 1, 0)"),0)</f>
        <v>0</v>
      </c>
      <c r="AF68" s="4">
        <f ca="1">IFERROR(__xludf.DUMMYFUNCTION("IF(REGEXMATCH(AO69, ""DIC""), 1, 0)"),0)</f>
        <v>0</v>
      </c>
      <c r="AG68" s="4">
        <f ca="1">IFERROR(__xludf.DUMMYFUNCTION("IF(REGEXMATCH(AO69, ""organic|DOC|POC|DOM""), 1, 0)"),0)</f>
        <v>0</v>
      </c>
      <c r="AH68" s="4">
        <f ca="1">IFERROR(__xludf.DUMMYFUNCTION("IF(REGEXMATCH(AO69, ""rea|NH2""), 1, 0)"),0)</f>
        <v>0</v>
      </c>
      <c r="AI68" s="4">
        <f ca="1">IFERROR(__xludf.DUMMYFUNCTION("IF(REGEXMATCH(AO69, ""ertilizer|cote""), 1, 0)"),0)</f>
        <v>0</v>
      </c>
      <c r="AJ68" s="4">
        <f ca="1">IFERROR(__xludf.DUMMYFUNCTION("IF(REGEXMATCH(AO69, ""itrogen""), 1, 0)"),0)</f>
        <v>0</v>
      </c>
      <c r="AK68" s="4">
        <f ca="1">IFERROR(__xludf.DUMMYFUNCTION("IF(REGEXMATCH(AO69, ""hosphorus""), 1, 0)"),0)</f>
        <v>0</v>
      </c>
      <c r="AL68" s="4">
        <f ca="1">IFERROR(__xludf.DUMMYFUNCTION("IF(REGEXMATCH(AO69, ""TN""), 1, 0)"),0)</f>
        <v>0</v>
      </c>
      <c r="AM68" s="4">
        <f ca="1">IFERROR(__xludf.DUMMYFUNCTION("IF(REGEXMATCH(AO69, ""TP""), 1, 0)"),0)</f>
        <v>0</v>
      </c>
    </row>
    <row r="69" spans="1:39" ht="17.25" customHeight="1" x14ac:dyDescent="0.15">
      <c r="A69" s="6" t="s">
        <v>497</v>
      </c>
      <c r="B69" s="11">
        <v>1999</v>
      </c>
      <c r="C69" s="4" t="s">
        <v>113</v>
      </c>
      <c r="D69" s="6" t="s">
        <v>498</v>
      </c>
      <c r="E69" s="4" t="s">
        <v>499</v>
      </c>
      <c r="F69" s="12" t="s">
        <v>321</v>
      </c>
      <c r="G69" s="11" t="s">
        <v>71</v>
      </c>
      <c r="H69" s="11">
        <v>0</v>
      </c>
      <c r="I69" s="4">
        <v>0.75</v>
      </c>
      <c r="J69" s="4" t="s">
        <v>29</v>
      </c>
      <c r="K69" s="4" t="s">
        <v>364</v>
      </c>
      <c r="L69" s="4" t="s">
        <v>43</v>
      </c>
      <c r="M69" s="4" t="s">
        <v>1143</v>
      </c>
      <c r="N69" s="4">
        <v>1</v>
      </c>
      <c r="O69" s="4" t="s">
        <v>500</v>
      </c>
      <c r="P69" s="4" t="s">
        <v>501</v>
      </c>
      <c r="Q69" s="4" t="s">
        <v>502</v>
      </c>
      <c r="R69" s="4" t="s">
        <v>503</v>
      </c>
      <c r="S69" s="4" t="s">
        <v>504</v>
      </c>
      <c r="T69" s="4" t="s">
        <v>27</v>
      </c>
      <c r="U69" s="4" t="s">
        <v>27</v>
      </c>
      <c r="V69" s="4" t="s">
        <v>27</v>
      </c>
      <c r="X69" s="4">
        <f t="shared" ca="1" si="1"/>
        <v>1</v>
      </c>
      <c r="Y69" s="4">
        <f t="shared" ca="1" si="0"/>
        <v>0</v>
      </c>
      <c r="Z69" s="4">
        <f ca="1">IFERROR(__xludf.DUMMYFUNCTION("IF(REGEXMATCH(AO70, ""itrate|NO3""), 1, 0)"),1)</f>
        <v>1</v>
      </c>
      <c r="AA69" s="4">
        <f ca="1">IFERROR(__xludf.DUMMYFUNCTION("IF(REGEXMATCH(AO70, ""itrite|NO2""), 1, 0)"),0)</f>
        <v>0</v>
      </c>
      <c r="AB69" s="4">
        <f ca="1">IFERROR(__xludf.DUMMYFUNCTION("IF(REGEXMATCH(AO70, ""mmonium|NH4""), 1, 0)"),0)</f>
        <v>0</v>
      </c>
      <c r="AC69" s="4">
        <f ca="1">IFERROR(__xludf.DUMMYFUNCTION("IF(REGEXMATCH(AO70, ""DIN""), 1, 0)"),0)</f>
        <v>0</v>
      </c>
      <c r="AD69" s="4">
        <f ca="1">IFERROR(__xludf.DUMMYFUNCTION("IF(REGEXMATCH(AO70, ""mmonia|NH3""), 1, 0)"),0)</f>
        <v>0</v>
      </c>
      <c r="AE69" s="4">
        <f ca="1">IFERROR(__xludf.DUMMYFUNCTION("IF(REGEXMATCH(AO70, ""hosphate|PO4|DIP""), 1, 0)"),0)</f>
        <v>0</v>
      </c>
      <c r="AF69" s="4">
        <f ca="1">IFERROR(__xludf.DUMMYFUNCTION("IF(REGEXMATCH(AO70, ""DIC""), 1, 0)"),0)</f>
        <v>0</v>
      </c>
      <c r="AG69" s="4">
        <f ca="1">IFERROR(__xludf.DUMMYFUNCTION("IF(REGEXMATCH(AO70, ""organic|DOC|POC|DOM""), 1, 0)"),0)</f>
        <v>0</v>
      </c>
      <c r="AH69" s="4">
        <f ca="1">IFERROR(__xludf.DUMMYFUNCTION("IF(REGEXMATCH(AO70, ""rea|NH2""), 1, 0)"),0)</f>
        <v>0</v>
      </c>
      <c r="AI69" s="4">
        <f ca="1">IFERROR(__xludf.DUMMYFUNCTION("IF(REGEXMATCH(AO70, ""ertilizer|cote""), 1, 0)"),0)</f>
        <v>0</v>
      </c>
      <c r="AJ69" s="4">
        <f ca="1">IFERROR(__xludf.DUMMYFUNCTION("IF(REGEXMATCH(AO70, ""itrogen""), 1, 0)"),0)</f>
        <v>0</v>
      </c>
      <c r="AK69" s="4">
        <f ca="1">IFERROR(__xludf.DUMMYFUNCTION("IF(REGEXMATCH(AO70, ""hosphorus""), 1, 0)"),0)</f>
        <v>0</v>
      </c>
      <c r="AL69" s="4">
        <f ca="1">IFERROR(__xludf.DUMMYFUNCTION("IF(REGEXMATCH(AO70, ""TN""), 1, 0)"),0)</f>
        <v>0</v>
      </c>
      <c r="AM69" s="4">
        <f ca="1">IFERROR(__xludf.DUMMYFUNCTION("IF(REGEXMATCH(AO70, ""TP""), 1, 0)"),0)</f>
        <v>0</v>
      </c>
    </row>
    <row r="70" spans="1:39" ht="17.25" customHeight="1" x14ac:dyDescent="0.15">
      <c r="A70" s="6" t="s">
        <v>505</v>
      </c>
      <c r="B70" s="11">
        <v>1994</v>
      </c>
      <c r="C70" s="4" t="s">
        <v>200</v>
      </c>
      <c r="D70" s="6" t="s">
        <v>506</v>
      </c>
      <c r="E70" s="4" t="s">
        <v>507</v>
      </c>
      <c r="G70" s="11" t="s">
        <v>71</v>
      </c>
      <c r="H70" s="11">
        <v>0</v>
      </c>
      <c r="I70" s="4">
        <v>0.75</v>
      </c>
      <c r="J70" s="4" t="s">
        <v>29</v>
      </c>
      <c r="K70" s="4" t="s">
        <v>364</v>
      </c>
      <c r="L70" s="4" t="s">
        <v>43</v>
      </c>
      <c r="M70" s="4" t="s">
        <v>1143</v>
      </c>
      <c r="N70" s="4">
        <v>1</v>
      </c>
      <c r="O70" s="4" t="s">
        <v>44</v>
      </c>
      <c r="P70" s="4" t="s">
        <v>508</v>
      </c>
      <c r="Q70" s="4" t="s">
        <v>205</v>
      </c>
      <c r="R70" s="4" t="s">
        <v>509</v>
      </c>
      <c r="T70" s="4" t="s">
        <v>510</v>
      </c>
      <c r="U70" s="4" t="s">
        <v>511</v>
      </c>
      <c r="V70" s="4" t="s">
        <v>27</v>
      </c>
      <c r="W70" s="4" t="s">
        <v>512</v>
      </c>
      <c r="X70" s="4">
        <f t="shared" ca="1" si="1"/>
        <v>1</v>
      </c>
      <c r="Y70" s="4">
        <f t="shared" ca="1" si="0"/>
        <v>0</v>
      </c>
      <c r="Z70" s="4">
        <f ca="1">IFERROR(__xludf.DUMMYFUNCTION("IF(REGEXMATCH(AO71, ""itrate|NO3""), 1, 0)"),0)</f>
        <v>0</v>
      </c>
      <c r="AA70" s="4">
        <f ca="1">IFERROR(__xludf.DUMMYFUNCTION("IF(REGEXMATCH(AO71, ""itrite|NO2""), 1, 0)"),0)</f>
        <v>0</v>
      </c>
      <c r="AB70" s="4">
        <f ca="1">IFERROR(__xludf.DUMMYFUNCTION("IF(REGEXMATCH(AO71, ""mmonium|NH4""), 1, 0)"),1)</f>
        <v>1</v>
      </c>
      <c r="AC70" s="4">
        <f ca="1">IFERROR(__xludf.DUMMYFUNCTION("IF(REGEXMATCH(AO71, ""DIN""), 1, 0)"),0)</f>
        <v>0</v>
      </c>
      <c r="AD70" s="4">
        <f ca="1">IFERROR(__xludf.DUMMYFUNCTION("IF(REGEXMATCH(AO71, ""mmonia|NH3""), 1, 0)"),0)</f>
        <v>0</v>
      </c>
      <c r="AE70" s="4">
        <f ca="1">IFERROR(__xludf.DUMMYFUNCTION("IF(REGEXMATCH(AO71, ""hosphate|PO4|DIP""), 1, 0)"),0)</f>
        <v>0</v>
      </c>
      <c r="AF70" s="4">
        <f ca="1">IFERROR(__xludf.DUMMYFUNCTION("IF(REGEXMATCH(AO71, ""DIC""), 1, 0)"),0)</f>
        <v>0</v>
      </c>
      <c r="AG70" s="4">
        <f ca="1">IFERROR(__xludf.DUMMYFUNCTION("IF(REGEXMATCH(AO71, ""organic|DOC|POC|DOM""), 1, 0)"),0)</f>
        <v>0</v>
      </c>
      <c r="AH70" s="4">
        <f ca="1">IFERROR(__xludf.DUMMYFUNCTION("IF(REGEXMATCH(AO71, ""rea|NH2""), 1, 0)"),0)</f>
        <v>0</v>
      </c>
      <c r="AI70" s="4">
        <f ca="1">IFERROR(__xludf.DUMMYFUNCTION("IF(REGEXMATCH(AO71, ""ertilizer|cote""), 1, 0)"),0)</f>
        <v>0</v>
      </c>
      <c r="AJ70" s="4">
        <f ca="1">IFERROR(__xludf.DUMMYFUNCTION("IF(REGEXMATCH(AO71, ""itrogen""), 1, 0)"),0)</f>
        <v>0</v>
      </c>
      <c r="AK70" s="4">
        <f ca="1">IFERROR(__xludf.DUMMYFUNCTION("IF(REGEXMATCH(AO71, ""hosphorus""), 1, 0)"),0)</f>
        <v>0</v>
      </c>
      <c r="AL70" s="4">
        <f ca="1">IFERROR(__xludf.DUMMYFUNCTION("IF(REGEXMATCH(AO71, ""TN""), 1, 0)"),0)</f>
        <v>0</v>
      </c>
      <c r="AM70" s="4">
        <f ca="1">IFERROR(__xludf.DUMMYFUNCTION("IF(REGEXMATCH(AO71, ""TP""), 1, 0)"),0)</f>
        <v>0</v>
      </c>
    </row>
    <row r="71" spans="1:39" ht="17.25" customHeight="1" x14ac:dyDescent="0.15">
      <c r="A71" s="6" t="s">
        <v>518</v>
      </c>
      <c r="B71" s="11">
        <v>2018</v>
      </c>
      <c r="C71" s="4" t="s">
        <v>109</v>
      </c>
      <c r="D71" s="6" t="s">
        <v>519</v>
      </c>
      <c r="E71" s="4" t="s">
        <v>520</v>
      </c>
      <c r="G71" s="11" t="s">
        <v>71</v>
      </c>
      <c r="H71" s="11">
        <v>0</v>
      </c>
      <c r="I71" s="4">
        <v>0.75</v>
      </c>
      <c r="J71" s="4" t="s">
        <v>29</v>
      </c>
      <c r="K71" s="4" t="s">
        <v>69</v>
      </c>
      <c r="L71" s="4" t="s">
        <v>43</v>
      </c>
      <c r="M71" s="4" t="s">
        <v>1143</v>
      </c>
      <c r="N71" s="4">
        <v>1</v>
      </c>
      <c r="O71" s="4" t="s">
        <v>521</v>
      </c>
      <c r="P71" s="4" t="s">
        <v>522</v>
      </c>
      <c r="Q71" s="4">
        <v>10</v>
      </c>
      <c r="R71" s="4" t="s">
        <v>523</v>
      </c>
      <c r="S71" s="4" t="s">
        <v>524</v>
      </c>
      <c r="T71" s="3" t="s">
        <v>92</v>
      </c>
      <c r="U71" s="3" t="s">
        <v>525</v>
      </c>
      <c r="V71" s="4" t="s">
        <v>526</v>
      </c>
      <c r="W71" s="4" t="s">
        <v>527</v>
      </c>
      <c r="X71" s="4">
        <f t="shared" ca="1" si="1"/>
        <v>2</v>
      </c>
      <c r="Y71" s="4">
        <f t="shared" ca="1" si="0"/>
        <v>1</v>
      </c>
      <c r="Z71" s="4">
        <f ca="1">IFERROR(__xludf.DUMMYFUNCTION("IF(REGEXMATCH(AO72, ""itrate|NO3""), 1, 0)"),1)</f>
        <v>1</v>
      </c>
      <c r="AA71" s="4">
        <f ca="1">IFERROR(__xludf.DUMMYFUNCTION("IF(REGEXMATCH(AO72, ""itrite|NO2""), 1, 0)"),1)</f>
        <v>1</v>
      </c>
      <c r="AB71" s="4">
        <f ca="1">IFERROR(__xludf.DUMMYFUNCTION("IF(REGEXMATCH(AO72, ""mmonium|NH4""), 1, 0)"),0)</f>
        <v>0</v>
      </c>
      <c r="AC71" s="4">
        <f ca="1">IFERROR(__xludf.DUMMYFUNCTION("IF(REGEXMATCH(AO72, ""DIN""), 1, 0)"),0)</f>
        <v>0</v>
      </c>
      <c r="AD71" s="4">
        <f ca="1">IFERROR(__xludf.DUMMYFUNCTION("IF(REGEXMATCH(AO72, ""mmonia|NH3""), 1, 0)"),0)</f>
        <v>0</v>
      </c>
      <c r="AE71" s="4">
        <f ca="1">IFERROR(__xludf.DUMMYFUNCTION("IF(REGEXMATCH(AO72, ""hosphate|PO4|DIP""), 1, 0)"),1)</f>
        <v>1</v>
      </c>
      <c r="AF71" s="4">
        <f ca="1">IFERROR(__xludf.DUMMYFUNCTION("IF(REGEXMATCH(AO72, ""DIC""), 1, 0)"),0)</f>
        <v>0</v>
      </c>
      <c r="AG71" s="4">
        <f ca="1">IFERROR(__xludf.DUMMYFUNCTION("IF(REGEXMATCH(AO72, ""organic|DOC|POC|DOM""), 1, 0)"),0)</f>
        <v>0</v>
      </c>
      <c r="AH71" s="4">
        <f ca="1">IFERROR(__xludf.DUMMYFUNCTION("IF(REGEXMATCH(AO72, ""rea|NH2""), 1, 0)"),0)</f>
        <v>0</v>
      </c>
      <c r="AI71" s="4">
        <f ca="1">IFERROR(__xludf.DUMMYFUNCTION("IF(REGEXMATCH(AO72, ""ertilizer|cote""), 1, 0)"),0)</f>
        <v>0</v>
      </c>
      <c r="AJ71" s="4">
        <f ca="1">IFERROR(__xludf.DUMMYFUNCTION("IF(REGEXMATCH(AO72, ""itrogen""), 1, 0)"),0)</f>
        <v>0</v>
      </c>
      <c r="AK71" s="4">
        <f ca="1">IFERROR(__xludf.DUMMYFUNCTION("IF(REGEXMATCH(AO72, ""hosphorus""), 1, 0)"),0)</f>
        <v>0</v>
      </c>
      <c r="AL71" s="4">
        <f ca="1">IFERROR(__xludf.DUMMYFUNCTION("IF(REGEXMATCH(AO72, ""TN""), 1, 0)"),0)</f>
        <v>0</v>
      </c>
      <c r="AM71" s="4">
        <f ca="1">IFERROR(__xludf.DUMMYFUNCTION("IF(REGEXMATCH(AO72, ""TP""), 1, 0)"),0)</f>
        <v>0</v>
      </c>
    </row>
    <row r="72" spans="1:39" ht="17.25" customHeight="1" x14ac:dyDescent="0.15">
      <c r="A72" s="6" t="s">
        <v>660</v>
      </c>
      <c r="B72" s="11">
        <v>2020</v>
      </c>
      <c r="C72" s="4" t="s">
        <v>661</v>
      </c>
      <c r="D72" s="6" t="s">
        <v>662</v>
      </c>
      <c r="E72" s="4" t="s">
        <v>663</v>
      </c>
      <c r="G72" s="11" t="s">
        <v>71</v>
      </c>
      <c r="H72" s="11">
        <v>0</v>
      </c>
      <c r="I72" s="4">
        <v>0.75</v>
      </c>
      <c r="J72" s="4" t="s">
        <v>29</v>
      </c>
      <c r="K72" s="4" t="s">
        <v>664</v>
      </c>
      <c r="L72" s="4" t="s">
        <v>43</v>
      </c>
      <c r="M72" s="4" t="s">
        <v>1143</v>
      </c>
      <c r="N72" s="4">
        <v>1</v>
      </c>
      <c r="O72" s="4" t="s">
        <v>48</v>
      </c>
      <c r="P72" s="4" t="s">
        <v>665</v>
      </c>
      <c r="Q72" s="4" t="s">
        <v>666</v>
      </c>
      <c r="R72" s="4" t="s">
        <v>667</v>
      </c>
      <c r="S72" s="4" t="s">
        <v>668</v>
      </c>
      <c r="T72" s="4" t="s">
        <v>669</v>
      </c>
      <c r="U72" s="4" t="s">
        <v>27</v>
      </c>
      <c r="V72" s="4" t="s">
        <v>27</v>
      </c>
      <c r="X72" s="4">
        <f t="shared" ca="1" si="1"/>
        <v>1</v>
      </c>
      <c r="Y72" s="4">
        <f t="shared" ca="1" si="0"/>
        <v>0</v>
      </c>
      <c r="Z72" s="4">
        <f ca="1">IFERROR(__xludf.DUMMYFUNCTION("IF(REGEXMATCH(AO73, ""itrate|NO3""), 1, 0)"),1)</f>
        <v>1</v>
      </c>
      <c r="AA72" s="4">
        <f ca="1">IFERROR(__xludf.DUMMYFUNCTION("IF(REGEXMATCH(AO73, ""itrite|NO2""), 1, 0)"),0)</f>
        <v>0</v>
      </c>
      <c r="AB72" s="4">
        <f ca="1">IFERROR(__xludf.DUMMYFUNCTION("IF(REGEXMATCH(AO73, ""mmonium|NH4""), 1, 0)"),0)</f>
        <v>0</v>
      </c>
      <c r="AC72" s="4">
        <f ca="1">IFERROR(__xludf.DUMMYFUNCTION("IF(REGEXMATCH(AO73, ""DIN""), 1, 0)"),0)</f>
        <v>0</v>
      </c>
      <c r="AD72" s="4">
        <f ca="1">IFERROR(__xludf.DUMMYFUNCTION("IF(REGEXMATCH(AO73, ""mmonia|NH3""), 1, 0)"),0)</f>
        <v>0</v>
      </c>
      <c r="AE72" s="4">
        <f ca="1">IFERROR(__xludf.DUMMYFUNCTION("IF(REGEXMATCH(AO73, ""hosphate|PO4|DIP""), 1, 0)"),0)</f>
        <v>0</v>
      </c>
      <c r="AF72" s="4">
        <f ca="1">IFERROR(__xludf.DUMMYFUNCTION("IF(REGEXMATCH(AO73, ""DIC""), 1, 0)"),0)</f>
        <v>0</v>
      </c>
      <c r="AG72" s="4">
        <f ca="1">IFERROR(__xludf.DUMMYFUNCTION("IF(REGEXMATCH(AO73, ""organic|DOC|POC|DOM""), 1, 0)"),0)</f>
        <v>0</v>
      </c>
      <c r="AH72" s="4">
        <f ca="1">IFERROR(__xludf.DUMMYFUNCTION("IF(REGEXMATCH(AO73, ""rea|NH2""), 1, 0)"),0)</f>
        <v>0</v>
      </c>
      <c r="AI72" s="4">
        <f ca="1">IFERROR(__xludf.DUMMYFUNCTION("IF(REGEXMATCH(AO73, ""ertilizer|cote""), 1, 0)"),0)</f>
        <v>0</v>
      </c>
      <c r="AJ72" s="4">
        <f ca="1">IFERROR(__xludf.DUMMYFUNCTION("IF(REGEXMATCH(AO73, ""itrogen""), 1, 0)"),0)</f>
        <v>0</v>
      </c>
      <c r="AK72" s="4">
        <f ca="1">IFERROR(__xludf.DUMMYFUNCTION("IF(REGEXMATCH(AO73, ""hosphorus""), 1, 0)"),0)</f>
        <v>0</v>
      </c>
      <c r="AL72" s="4">
        <f ca="1">IFERROR(__xludf.DUMMYFUNCTION("IF(REGEXMATCH(AO73, ""TN""), 1, 0)"),0)</f>
        <v>0</v>
      </c>
      <c r="AM72" s="4">
        <f ca="1">IFERROR(__xludf.DUMMYFUNCTION("IF(REGEXMATCH(AO73, ""TP""), 1, 0)"),0)</f>
        <v>0</v>
      </c>
    </row>
    <row r="73" spans="1:39" ht="17.25" customHeight="1" x14ac:dyDescent="0.15">
      <c r="A73" s="6" t="s">
        <v>793</v>
      </c>
      <c r="B73" s="11">
        <v>2016</v>
      </c>
      <c r="C73" s="4" t="s">
        <v>239</v>
      </c>
      <c r="D73" s="6" t="s">
        <v>794</v>
      </c>
      <c r="E73" s="4" t="s">
        <v>795</v>
      </c>
      <c r="F73" s="12" t="s">
        <v>402</v>
      </c>
      <c r="G73" s="11" t="s">
        <v>71</v>
      </c>
      <c r="H73" s="11">
        <v>0</v>
      </c>
      <c r="I73" s="4">
        <v>0.75</v>
      </c>
      <c r="J73" s="4" t="s">
        <v>799</v>
      </c>
      <c r="K73" s="4" t="s">
        <v>375</v>
      </c>
      <c r="L73" s="4" t="s">
        <v>31</v>
      </c>
      <c r="M73" s="4" t="s">
        <v>1143</v>
      </c>
      <c r="N73" s="4">
        <v>3</v>
      </c>
      <c r="O73" s="4" t="s">
        <v>800</v>
      </c>
      <c r="P73" s="4" t="s">
        <v>801</v>
      </c>
      <c r="Q73" s="4" t="s">
        <v>163</v>
      </c>
      <c r="R73" s="4" t="s">
        <v>802</v>
      </c>
      <c r="S73" s="4" t="s">
        <v>614</v>
      </c>
      <c r="T73" s="4" t="s">
        <v>803</v>
      </c>
      <c r="U73" s="4" t="s">
        <v>27</v>
      </c>
      <c r="V73" s="4" t="s">
        <v>27</v>
      </c>
      <c r="X73" s="4">
        <f t="shared" ca="1" si="1"/>
        <v>0</v>
      </c>
      <c r="Y73" s="4">
        <f t="shared" ca="1" si="0"/>
        <v>0</v>
      </c>
      <c r="Z73" s="4">
        <f ca="1">IFERROR(__xludf.DUMMYFUNCTION("IF(REGEXMATCH(AO74, ""itrate|NO3""), 1, 0)"),0)</f>
        <v>0</v>
      </c>
      <c r="AA73" s="4">
        <f ca="1">IFERROR(__xludf.DUMMYFUNCTION("IF(REGEXMATCH(AO74, ""itrite|NO2""), 1, 0)"),0)</f>
        <v>0</v>
      </c>
      <c r="AB73" s="4">
        <f ca="1">IFERROR(__xludf.DUMMYFUNCTION("IF(REGEXMATCH(AO74, ""mmonium|NH4""), 1, 0)"),0)</f>
        <v>0</v>
      </c>
      <c r="AC73" s="4">
        <f ca="1">IFERROR(__xludf.DUMMYFUNCTION("IF(REGEXMATCH(AO74, ""DIN""), 1, 0)"),0)</f>
        <v>0</v>
      </c>
      <c r="AD73" s="4">
        <f ca="1">IFERROR(__xludf.DUMMYFUNCTION("IF(REGEXMATCH(AO74, ""mmonia|NH3""), 1, 0)"),0)</f>
        <v>0</v>
      </c>
      <c r="AE73" s="4">
        <f ca="1">IFERROR(__xludf.DUMMYFUNCTION("IF(REGEXMATCH(AO74, ""hosphate|PO4|DIP""), 1, 0)"),0)</f>
        <v>0</v>
      </c>
      <c r="AF73" s="4">
        <f ca="1">IFERROR(__xludf.DUMMYFUNCTION("IF(REGEXMATCH(AO74, ""DIC""), 1, 0)"),0)</f>
        <v>0</v>
      </c>
      <c r="AG73" s="4">
        <f ca="1">IFERROR(__xludf.DUMMYFUNCTION("IF(REGEXMATCH(AO74, ""organic|DOC|POC|DOM""), 1, 0)"),0)</f>
        <v>0</v>
      </c>
      <c r="AH73" s="4">
        <f ca="1">IFERROR(__xludf.DUMMYFUNCTION("IF(REGEXMATCH(AO74, ""rea|NH2""), 1, 0)"),0)</f>
        <v>0</v>
      </c>
      <c r="AI73" s="4">
        <f ca="1">IFERROR(__xludf.DUMMYFUNCTION("IF(REGEXMATCH(AO74, ""ertilizer|cote""), 1, 0)"),1)</f>
        <v>1</v>
      </c>
      <c r="AJ73" s="4">
        <f ca="1">IFERROR(__xludf.DUMMYFUNCTION("IF(REGEXMATCH(AO74, ""itrogen""), 1, 0)"),0)</f>
        <v>0</v>
      </c>
      <c r="AK73" s="4">
        <f ca="1">IFERROR(__xludf.DUMMYFUNCTION("IF(REGEXMATCH(AO74, ""hosphorus""), 1, 0)"),0)</f>
        <v>0</v>
      </c>
      <c r="AL73" s="4">
        <f ca="1">IFERROR(__xludf.DUMMYFUNCTION("IF(REGEXMATCH(AO74, ""TN""), 1, 0)"),0)</f>
        <v>0</v>
      </c>
      <c r="AM73" s="4">
        <f ca="1">IFERROR(__xludf.DUMMYFUNCTION("IF(REGEXMATCH(AO74, ""TP""), 1, 0)"),0)</f>
        <v>0</v>
      </c>
    </row>
    <row r="74" spans="1:39" ht="17.25" customHeight="1" x14ac:dyDescent="0.15">
      <c r="A74" s="6" t="s">
        <v>836</v>
      </c>
      <c r="B74" s="11">
        <v>1994</v>
      </c>
      <c r="D74" s="6" t="s">
        <v>837</v>
      </c>
      <c r="E74" s="4" t="s">
        <v>838</v>
      </c>
      <c r="F74" s="12" t="s">
        <v>230</v>
      </c>
      <c r="G74" s="11" t="s">
        <v>71</v>
      </c>
      <c r="H74" s="11">
        <v>0</v>
      </c>
      <c r="I74" s="4">
        <v>0.75</v>
      </c>
      <c r="J74" s="4" t="s">
        <v>839</v>
      </c>
      <c r="K74" s="4" t="s">
        <v>364</v>
      </c>
      <c r="L74" s="4" t="s">
        <v>43</v>
      </c>
      <c r="M74" s="4" t="s">
        <v>1143</v>
      </c>
      <c r="N74" s="4">
        <v>1</v>
      </c>
      <c r="O74" s="4" t="s">
        <v>89</v>
      </c>
      <c r="P74" s="4" t="s">
        <v>840</v>
      </c>
      <c r="Q74" s="4" t="s">
        <v>722</v>
      </c>
      <c r="R74" s="4" t="s">
        <v>51</v>
      </c>
      <c r="S74" s="4" t="s">
        <v>841</v>
      </c>
      <c r="T74" s="4" t="s">
        <v>27</v>
      </c>
      <c r="U74" s="4" t="s">
        <v>27</v>
      </c>
      <c r="V74" s="4" t="s">
        <v>27</v>
      </c>
      <c r="W74" s="4" t="s">
        <v>842</v>
      </c>
      <c r="X74" s="4">
        <f t="shared" ca="1" si="1"/>
        <v>0</v>
      </c>
      <c r="Y74" s="4">
        <f t="shared" ca="1" si="0"/>
        <v>1</v>
      </c>
      <c r="Z74" s="4">
        <f ca="1">IFERROR(__xludf.DUMMYFUNCTION("IF(REGEXMATCH(AO75, ""itrate|NO3""), 1, 0)"),0)</f>
        <v>0</v>
      </c>
      <c r="AA74" s="4">
        <f ca="1">IFERROR(__xludf.DUMMYFUNCTION("IF(REGEXMATCH(AO75, ""itrite|NO2""), 1, 0)"),0)</f>
        <v>0</v>
      </c>
      <c r="AB74" s="4">
        <f ca="1">IFERROR(__xludf.DUMMYFUNCTION("IF(REGEXMATCH(AO75, ""mmonium|NH4""), 1, 0)"),0)</f>
        <v>0</v>
      </c>
      <c r="AC74" s="4">
        <f ca="1">IFERROR(__xludf.DUMMYFUNCTION("IF(REGEXMATCH(AO75, ""DIN""), 1, 0)"),0)</f>
        <v>0</v>
      </c>
      <c r="AD74" s="4">
        <f ca="1">IFERROR(__xludf.DUMMYFUNCTION("IF(REGEXMATCH(AO75, ""mmonia|NH3""), 1, 0)"),0)</f>
        <v>0</v>
      </c>
      <c r="AE74" s="4">
        <f ca="1">IFERROR(__xludf.DUMMYFUNCTION("IF(REGEXMATCH(AO75, ""hosphate|PO4|DIP""), 1, 0)"),1)</f>
        <v>1</v>
      </c>
      <c r="AF74" s="4">
        <f ca="1">IFERROR(__xludf.DUMMYFUNCTION("IF(REGEXMATCH(AO75, ""DIC""), 1, 0)"),0)</f>
        <v>0</v>
      </c>
      <c r="AG74" s="4">
        <f ca="1">IFERROR(__xludf.DUMMYFUNCTION("IF(REGEXMATCH(AO75, ""organic|DOC|POC|DOM""), 1, 0)"),0)</f>
        <v>0</v>
      </c>
      <c r="AH74" s="4">
        <f ca="1">IFERROR(__xludf.DUMMYFUNCTION("IF(REGEXMATCH(AO75, ""rea|NH2""), 1, 0)"),0)</f>
        <v>0</v>
      </c>
      <c r="AI74" s="4">
        <f ca="1">IFERROR(__xludf.DUMMYFUNCTION("IF(REGEXMATCH(AO75, ""ertilizer|cote""), 1, 0)"),0)</f>
        <v>0</v>
      </c>
      <c r="AJ74" s="4">
        <f ca="1">IFERROR(__xludf.DUMMYFUNCTION("IF(REGEXMATCH(AO75, ""itrogen""), 1, 0)"),0)</f>
        <v>0</v>
      </c>
      <c r="AK74" s="4">
        <f ca="1">IFERROR(__xludf.DUMMYFUNCTION("IF(REGEXMATCH(AO75, ""hosphorus""), 1, 0)"),0)</f>
        <v>0</v>
      </c>
      <c r="AL74" s="4">
        <f ca="1">IFERROR(__xludf.DUMMYFUNCTION("IF(REGEXMATCH(AO75, ""TN""), 1, 0)"),0)</f>
        <v>0</v>
      </c>
      <c r="AM74" s="4">
        <f ca="1">IFERROR(__xludf.DUMMYFUNCTION("IF(REGEXMATCH(AO75, ""TP""), 1, 0)"),0)</f>
        <v>0</v>
      </c>
    </row>
    <row r="75" spans="1:39" ht="17.25" customHeight="1" x14ac:dyDescent="0.15">
      <c r="A75" s="6" t="s">
        <v>879</v>
      </c>
      <c r="B75" s="11">
        <v>2009</v>
      </c>
      <c r="C75" s="4" t="s">
        <v>288</v>
      </c>
      <c r="D75" s="6" t="s">
        <v>880</v>
      </c>
      <c r="E75" s="4" t="s">
        <v>881</v>
      </c>
      <c r="F75" s="12" t="s">
        <v>882</v>
      </c>
      <c r="G75" s="11" t="s">
        <v>71</v>
      </c>
      <c r="H75" s="11">
        <v>0</v>
      </c>
      <c r="I75" s="4">
        <v>0.75</v>
      </c>
      <c r="K75" s="4" t="s">
        <v>364</v>
      </c>
      <c r="L75" s="4" t="s">
        <v>43</v>
      </c>
      <c r="M75" s="4" t="s">
        <v>1143</v>
      </c>
      <c r="N75" s="4">
        <v>10</v>
      </c>
      <c r="O75" s="4" t="s">
        <v>883</v>
      </c>
      <c r="P75" s="4" t="s">
        <v>884</v>
      </c>
      <c r="Q75" s="4" t="s">
        <v>885</v>
      </c>
      <c r="R75" s="4" t="s">
        <v>546</v>
      </c>
      <c r="S75" s="4" t="s">
        <v>27</v>
      </c>
      <c r="T75" s="4" t="s">
        <v>27</v>
      </c>
      <c r="U75" s="4" t="s">
        <v>27</v>
      </c>
      <c r="V75" s="4" t="s">
        <v>27</v>
      </c>
      <c r="W75" s="4" t="s">
        <v>886</v>
      </c>
      <c r="X75" s="4">
        <f t="shared" ca="1" si="1"/>
        <v>0</v>
      </c>
      <c r="Y75" s="4">
        <f t="shared" ca="1" si="0"/>
        <v>0</v>
      </c>
      <c r="Z75" s="4">
        <f ca="1">IFERROR(__xludf.DUMMYFUNCTION("IF(REGEXMATCH(AO76, ""itrate|NO3""), 1, 0)"),0)</f>
        <v>0</v>
      </c>
      <c r="AA75" s="4">
        <f ca="1">IFERROR(__xludf.DUMMYFUNCTION("IF(REGEXMATCH(AO76, ""itrite|NO2""), 1, 0)"),0)</f>
        <v>0</v>
      </c>
      <c r="AB75" s="4">
        <f ca="1">IFERROR(__xludf.DUMMYFUNCTION("IF(REGEXMATCH(AO76, ""mmonium|NH4""), 1, 0)"),0)</f>
        <v>0</v>
      </c>
      <c r="AC75" s="4">
        <f ca="1">IFERROR(__xludf.DUMMYFUNCTION("IF(REGEXMATCH(AO76, ""DIN""), 1, 0)"),0)</f>
        <v>0</v>
      </c>
      <c r="AD75" s="4">
        <f ca="1">IFERROR(__xludf.DUMMYFUNCTION("IF(REGEXMATCH(AO76, ""mmonia|NH3""), 1, 0)"),0)</f>
        <v>0</v>
      </c>
      <c r="AE75" s="4">
        <f ca="1">IFERROR(__xludf.DUMMYFUNCTION("IF(REGEXMATCH(AO76, ""hosphate|PO4|DIP""), 1, 0)"),0)</f>
        <v>0</v>
      </c>
      <c r="AF75" s="4">
        <f ca="1">IFERROR(__xludf.DUMMYFUNCTION("IF(REGEXMATCH(AO76, ""DIC""), 1, 0)"),0)</f>
        <v>0</v>
      </c>
      <c r="AG75" s="4">
        <f ca="1">IFERROR(__xludf.DUMMYFUNCTION("IF(REGEXMATCH(AO76, ""organic|DOC|POC|DOM""), 1, 0)"),0)</f>
        <v>0</v>
      </c>
      <c r="AH75" s="4">
        <f ca="1">IFERROR(__xludf.DUMMYFUNCTION("IF(REGEXMATCH(AO76, ""rea|NH2""), 1, 0)"),0)</f>
        <v>0</v>
      </c>
      <c r="AI75" s="4">
        <f ca="1">IFERROR(__xludf.DUMMYFUNCTION("IF(REGEXMATCH(AO76, ""ertilizer|cote""), 1, 0)"),0)</f>
        <v>0</v>
      </c>
      <c r="AJ75" s="4">
        <f ca="1">IFERROR(__xludf.DUMMYFUNCTION("IF(REGEXMATCH(AO76, ""itrogen""), 1, 0)"),1)</f>
        <v>1</v>
      </c>
      <c r="AK75" s="4">
        <f ca="1">IFERROR(__xludf.DUMMYFUNCTION("IF(REGEXMATCH(AO76, ""hosphorus""), 1, 0)"),1)</f>
        <v>1</v>
      </c>
      <c r="AL75" s="4">
        <f ca="1">IFERROR(__xludf.DUMMYFUNCTION("IF(REGEXMATCH(AO76, ""TN""), 1, 0)"),0)</f>
        <v>0</v>
      </c>
      <c r="AM75" s="4">
        <f ca="1">IFERROR(__xludf.DUMMYFUNCTION("IF(REGEXMATCH(AO76, ""TP""), 1, 0)"),0)</f>
        <v>0</v>
      </c>
    </row>
    <row r="76" spans="1:39" ht="17.25" customHeight="1" x14ac:dyDescent="0.15">
      <c r="A76" s="6" t="s">
        <v>887</v>
      </c>
      <c r="B76" s="11">
        <v>2017</v>
      </c>
      <c r="C76" s="4" t="s">
        <v>888</v>
      </c>
      <c r="D76" s="6" t="s">
        <v>889</v>
      </c>
      <c r="E76" s="4" t="s">
        <v>890</v>
      </c>
      <c r="G76" s="11" t="s">
        <v>71</v>
      </c>
      <c r="H76" s="11">
        <v>0</v>
      </c>
      <c r="I76" s="4">
        <v>0.75</v>
      </c>
      <c r="K76" s="4" t="s">
        <v>42</v>
      </c>
      <c r="L76" s="4" t="s">
        <v>31</v>
      </c>
      <c r="M76" s="4" t="s">
        <v>1143</v>
      </c>
      <c r="N76" s="4">
        <v>1</v>
      </c>
      <c r="O76" s="4" t="s">
        <v>891</v>
      </c>
      <c r="P76" s="4" t="s">
        <v>892</v>
      </c>
      <c r="Q76" s="4" t="s">
        <v>893</v>
      </c>
      <c r="R76" s="4" t="s">
        <v>894</v>
      </c>
      <c r="S76" s="4" t="s">
        <v>54</v>
      </c>
      <c r="T76" s="4" t="s">
        <v>895</v>
      </c>
      <c r="U76" s="4" t="s">
        <v>896</v>
      </c>
      <c r="V76" s="4" t="s">
        <v>27</v>
      </c>
      <c r="X76" s="4">
        <f t="shared" ca="1" si="1"/>
        <v>0</v>
      </c>
      <c r="Y76" s="4">
        <f t="shared" ca="1" si="0"/>
        <v>0</v>
      </c>
      <c r="Z76" s="4">
        <f ca="1">IFERROR(__xludf.DUMMYFUNCTION("IF(REGEXMATCH(AO77, ""itrate|NO3""), 1, 0)"),0)</f>
        <v>0</v>
      </c>
      <c r="AA76" s="4">
        <f ca="1">IFERROR(__xludf.DUMMYFUNCTION("IF(REGEXMATCH(AO77, ""itrite|NO2""), 1, 0)"),0)</f>
        <v>0</v>
      </c>
      <c r="AB76" s="4">
        <f ca="1">IFERROR(__xludf.DUMMYFUNCTION("IF(REGEXMATCH(AO77, ""mmonium|NH4""), 1, 0)"),0)</f>
        <v>0</v>
      </c>
      <c r="AC76" s="4">
        <f ca="1">IFERROR(__xludf.DUMMYFUNCTION("IF(REGEXMATCH(AO77, ""DIN""), 1, 0)"),0)</f>
        <v>0</v>
      </c>
      <c r="AD76" s="4">
        <f ca="1">IFERROR(__xludf.DUMMYFUNCTION("IF(REGEXMATCH(AO77, ""mmonia|NH3""), 1, 0)"),0)</f>
        <v>0</v>
      </c>
      <c r="AE76" s="4">
        <f ca="1">IFERROR(__xludf.DUMMYFUNCTION("IF(REGEXMATCH(AO77, ""hosphate|PO4|DIP""), 1, 0)"),0)</f>
        <v>0</v>
      </c>
      <c r="AF76" s="4">
        <f ca="1">IFERROR(__xludf.DUMMYFUNCTION("IF(REGEXMATCH(AO77, ""DIC""), 1, 0)"),0)</f>
        <v>0</v>
      </c>
      <c r="AG76" s="4">
        <f ca="1">IFERROR(__xludf.DUMMYFUNCTION("IF(REGEXMATCH(AO77, ""organic|DOC|POC|DOM""), 1, 0)"),0)</f>
        <v>0</v>
      </c>
      <c r="AH76" s="4">
        <f ca="1">IFERROR(__xludf.DUMMYFUNCTION("IF(REGEXMATCH(AO77, ""rea|NH2""), 1, 0)"),0)</f>
        <v>0</v>
      </c>
      <c r="AI76" s="4">
        <f ca="1">IFERROR(__xludf.DUMMYFUNCTION("IF(REGEXMATCH(AO77, ""ertilizer|cote""), 1, 0)"),1)</f>
        <v>1</v>
      </c>
      <c r="AJ76" s="4">
        <f ca="1">IFERROR(__xludf.DUMMYFUNCTION("IF(REGEXMATCH(AO77, ""itrogen""), 1, 0)"),0)</f>
        <v>0</v>
      </c>
      <c r="AK76" s="4">
        <f ca="1">IFERROR(__xludf.DUMMYFUNCTION("IF(REGEXMATCH(AO77, ""hosphorus""), 1, 0)"),0)</f>
        <v>0</v>
      </c>
      <c r="AL76" s="4">
        <f ca="1">IFERROR(__xludf.DUMMYFUNCTION("IF(REGEXMATCH(AO77, ""TN""), 1, 0)"),0)</f>
        <v>0</v>
      </c>
      <c r="AM76" s="4">
        <f ca="1">IFERROR(__xludf.DUMMYFUNCTION("IF(REGEXMATCH(AO77, ""TP""), 1, 0)"),0)</f>
        <v>0</v>
      </c>
    </row>
    <row r="77" spans="1:39" ht="17.25" customHeight="1" x14ac:dyDescent="0.15">
      <c r="A77" s="13" t="s">
        <v>2633</v>
      </c>
      <c r="B77" s="11">
        <v>1991</v>
      </c>
      <c r="C77" s="4" t="s">
        <v>98</v>
      </c>
      <c r="D77" s="6" t="s">
        <v>933</v>
      </c>
      <c r="E77" s="4" t="s">
        <v>934</v>
      </c>
      <c r="G77" s="11" t="s">
        <v>71</v>
      </c>
      <c r="H77" s="11">
        <v>0</v>
      </c>
      <c r="I77" s="4">
        <v>0.75</v>
      </c>
      <c r="K77" s="4" t="s">
        <v>30</v>
      </c>
      <c r="L77" s="4" t="s">
        <v>43</v>
      </c>
      <c r="M77" s="4" t="s">
        <v>1143</v>
      </c>
      <c r="N77" s="4">
        <v>1</v>
      </c>
      <c r="O77" s="4" t="s">
        <v>44</v>
      </c>
      <c r="P77" s="4" t="s">
        <v>935</v>
      </c>
      <c r="Q77" s="4" t="s">
        <v>893</v>
      </c>
      <c r="R77" s="4" t="s">
        <v>936</v>
      </c>
      <c r="S77" s="4" t="s">
        <v>632</v>
      </c>
      <c r="T77" s="4" t="s">
        <v>937</v>
      </c>
      <c r="U77" s="4" t="s">
        <v>27</v>
      </c>
      <c r="V77" s="4" t="s">
        <v>27</v>
      </c>
      <c r="X77" s="4">
        <f t="shared" ca="1" si="1"/>
        <v>1</v>
      </c>
      <c r="Y77" s="4">
        <f t="shared" ca="1" si="0"/>
        <v>0</v>
      </c>
      <c r="Z77" s="4">
        <f ca="1">IFERROR(__xludf.DUMMYFUNCTION("IF(REGEXMATCH(AO78, ""itrate|NO3""), 1, 0)"),0)</f>
        <v>0</v>
      </c>
      <c r="AA77" s="4">
        <f ca="1">IFERROR(__xludf.DUMMYFUNCTION("IF(REGEXMATCH(AO78, ""itrite|NO2""), 1, 0)"),0)</f>
        <v>0</v>
      </c>
      <c r="AB77" s="4">
        <f ca="1">IFERROR(__xludf.DUMMYFUNCTION("IF(REGEXMATCH(AO78, ""mmonium|NH4""), 1, 0)"),1)</f>
        <v>1</v>
      </c>
      <c r="AC77" s="4">
        <f ca="1">IFERROR(__xludf.DUMMYFUNCTION("IF(REGEXMATCH(AO78, ""DIN""), 1, 0)"),0)</f>
        <v>0</v>
      </c>
      <c r="AD77" s="4">
        <f ca="1">IFERROR(__xludf.DUMMYFUNCTION("IF(REGEXMATCH(AO78, ""mmonia|NH3""), 1, 0)"),0)</f>
        <v>0</v>
      </c>
      <c r="AE77" s="4">
        <f ca="1">IFERROR(__xludf.DUMMYFUNCTION("IF(REGEXMATCH(AO78, ""hosphate|PO4|DIP""), 1, 0)"),0)</f>
        <v>0</v>
      </c>
      <c r="AF77" s="4">
        <f ca="1">IFERROR(__xludf.DUMMYFUNCTION("IF(REGEXMATCH(AO78, ""DIC""), 1, 0)"),0)</f>
        <v>0</v>
      </c>
      <c r="AG77" s="4">
        <f ca="1">IFERROR(__xludf.DUMMYFUNCTION("IF(REGEXMATCH(AO78, ""organic|DOC|POC|DOM""), 1, 0)"),0)</f>
        <v>0</v>
      </c>
      <c r="AH77" s="4">
        <f ca="1">IFERROR(__xludf.DUMMYFUNCTION("IF(REGEXMATCH(AO78, ""rea|NH2""), 1, 0)"),0)</f>
        <v>0</v>
      </c>
      <c r="AI77" s="4">
        <f ca="1">IFERROR(__xludf.DUMMYFUNCTION("IF(REGEXMATCH(AO78, ""ertilizer|cote""), 1, 0)"),0)</f>
        <v>0</v>
      </c>
      <c r="AJ77" s="4">
        <f ca="1">IFERROR(__xludf.DUMMYFUNCTION("IF(REGEXMATCH(AO78, ""itrogen""), 1, 0)"),0)</f>
        <v>0</v>
      </c>
      <c r="AK77" s="4">
        <f ca="1">IFERROR(__xludf.DUMMYFUNCTION("IF(REGEXMATCH(AO78, ""hosphorus""), 1, 0)"),0)</f>
        <v>0</v>
      </c>
      <c r="AL77" s="4">
        <f ca="1">IFERROR(__xludf.DUMMYFUNCTION("IF(REGEXMATCH(AO78, ""TN""), 1, 0)"),0)</f>
        <v>0</v>
      </c>
      <c r="AM77" s="4">
        <f ca="1">IFERROR(__xludf.DUMMYFUNCTION("IF(REGEXMATCH(AO78, ""TP""), 1, 0)"),0)</f>
        <v>0</v>
      </c>
    </row>
    <row r="78" spans="1:39" ht="17.25" customHeight="1" x14ac:dyDescent="0.15">
      <c r="A78" s="6" t="s">
        <v>963</v>
      </c>
      <c r="B78" s="11">
        <v>2009</v>
      </c>
      <c r="C78" s="4" t="s">
        <v>113</v>
      </c>
      <c r="D78" s="6" t="s">
        <v>964</v>
      </c>
      <c r="E78" s="4" t="s">
        <v>965</v>
      </c>
      <c r="F78" s="14"/>
      <c r="G78" s="11" t="s">
        <v>71</v>
      </c>
      <c r="H78" s="11">
        <v>0</v>
      </c>
      <c r="I78" s="4">
        <v>0.75</v>
      </c>
      <c r="K78" s="4" t="s">
        <v>42</v>
      </c>
      <c r="L78" s="4" t="s">
        <v>31</v>
      </c>
      <c r="M78" s="4" t="s">
        <v>1143</v>
      </c>
      <c r="N78" s="4">
        <v>2</v>
      </c>
      <c r="O78" s="4" t="s">
        <v>966</v>
      </c>
      <c r="P78" s="4" t="s">
        <v>967</v>
      </c>
      <c r="Q78" s="4" t="s">
        <v>50</v>
      </c>
      <c r="R78" s="4" t="s">
        <v>55</v>
      </c>
      <c r="S78" s="4" t="s">
        <v>275</v>
      </c>
      <c r="T78" s="4" t="s">
        <v>27</v>
      </c>
      <c r="U78" s="4" t="s">
        <v>27</v>
      </c>
      <c r="V78" s="4" t="s">
        <v>27</v>
      </c>
      <c r="W78" s="4" t="s">
        <v>968</v>
      </c>
      <c r="X78" s="4">
        <f t="shared" ca="1" si="1"/>
        <v>1</v>
      </c>
      <c r="Y78" s="4">
        <f t="shared" ca="1" si="0"/>
        <v>0</v>
      </c>
      <c r="Z78" s="4">
        <f ca="1">IFERROR(__xludf.DUMMYFUNCTION("IF(REGEXMATCH(AO79, ""itrate|NO3""), 1, 0)"),0)</f>
        <v>0</v>
      </c>
      <c r="AA78" s="4">
        <f ca="1">IFERROR(__xludf.DUMMYFUNCTION("IF(REGEXMATCH(AO79, ""itrite|NO2""), 1, 0)"),0)</f>
        <v>0</v>
      </c>
      <c r="AB78" s="4">
        <f ca="1">IFERROR(__xludf.DUMMYFUNCTION("IF(REGEXMATCH(AO79, ""mmonium|NH4""), 1, 0)"),0)</f>
        <v>0</v>
      </c>
      <c r="AC78" s="4">
        <f ca="1">IFERROR(__xludf.DUMMYFUNCTION("IF(REGEXMATCH(AO79, ""DIN""), 1, 0)"),1)</f>
        <v>1</v>
      </c>
      <c r="AD78" s="4">
        <f ca="1">IFERROR(__xludf.DUMMYFUNCTION("IF(REGEXMATCH(AO79, ""mmonia|NH3""), 1, 0)"),0)</f>
        <v>0</v>
      </c>
      <c r="AE78" s="4">
        <f ca="1">IFERROR(__xludf.DUMMYFUNCTION("IF(REGEXMATCH(AO79, ""hosphate|PO4|DIP""), 1, 0)"),0)</f>
        <v>0</v>
      </c>
      <c r="AF78" s="4">
        <f ca="1">IFERROR(__xludf.DUMMYFUNCTION("IF(REGEXMATCH(AO79, ""DIC""), 1, 0)"),0)</f>
        <v>0</v>
      </c>
      <c r="AG78" s="4">
        <f ca="1">IFERROR(__xludf.DUMMYFUNCTION("IF(REGEXMATCH(AO79, ""organic|DOC|POC|DOM""), 1, 0)"),0)</f>
        <v>0</v>
      </c>
      <c r="AH78" s="4">
        <f ca="1">IFERROR(__xludf.DUMMYFUNCTION("IF(REGEXMATCH(AO79, ""rea|NH2""), 1, 0)"),0)</f>
        <v>0</v>
      </c>
      <c r="AI78" s="4">
        <f ca="1">IFERROR(__xludf.DUMMYFUNCTION("IF(REGEXMATCH(AO79, ""ertilizer|cote""), 1, 0)"),0)</f>
        <v>0</v>
      </c>
      <c r="AJ78" s="4">
        <f ca="1">IFERROR(__xludf.DUMMYFUNCTION("IF(REGEXMATCH(AO79, ""itrogen""), 1, 0)"),0)</f>
        <v>0</v>
      </c>
      <c r="AK78" s="4">
        <f ca="1">IFERROR(__xludf.DUMMYFUNCTION("IF(REGEXMATCH(AO79, ""hosphorus""), 1, 0)"),0)</f>
        <v>0</v>
      </c>
      <c r="AL78" s="4">
        <f ca="1">IFERROR(__xludf.DUMMYFUNCTION("IF(REGEXMATCH(AO79, ""TN""), 1, 0)"),0)</f>
        <v>0</v>
      </c>
      <c r="AM78" s="4">
        <f ca="1">IFERROR(__xludf.DUMMYFUNCTION("IF(REGEXMATCH(AO79, ""TP""), 1, 0)"),0)</f>
        <v>0</v>
      </c>
    </row>
    <row r="79" spans="1:39" ht="17.25" customHeight="1" x14ac:dyDescent="0.15">
      <c r="A79" s="6" t="s">
        <v>983</v>
      </c>
      <c r="B79" s="11">
        <v>1989</v>
      </c>
      <c r="C79" s="4" t="s">
        <v>984</v>
      </c>
      <c r="D79" s="6" t="s">
        <v>985</v>
      </c>
      <c r="F79" s="12" t="s">
        <v>115</v>
      </c>
      <c r="G79" s="11" t="s">
        <v>71</v>
      </c>
      <c r="H79" s="11">
        <v>0</v>
      </c>
      <c r="I79" s="4">
        <v>0.75</v>
      </c>
      <c r="K79" s="4" t="s">
        <v>986</v>
      </c>
      <c r="L79" s="4" t="s">
        <v>987</v>
      </c>
      <c r="M79" s="4" t="s">
        <v>1143</v>
      </c>
      <c r="N79" s="4">
        <v>1</v>
      </c>
      <c r="O79" s="4" t="s">
        <v>49</v>
      </c>
      <c r="P79" s="4" t="s">
        <v>988</v>
      </c>
      <c r="Q79" s="4" t="s">
        <v>63</v>
      </c>
      <c r="R79" s="4" t="s">
        <v>93</v>
      </c>
      <c r="S79" s="4" t="s">
        <v>60</v>
      </c>
      <c r="T79" s="4" t="s">
        <v>627</v>
      </c>
      <c r="U79" s="4" t="s">
        <v>937</v>
      </c>
      <c r="V79" s="4" t="s">
        <v>989</v>
      </c>
      <c r="W79" s="4" t="s">
        <v>990</v>
      </c>
      <c r="X79" s="4">
        <f t="shared" ca="1" si="1"/>
        <v>1</v>
      </c>
      <c r="Y79" s="4">
        <f t="shared" ca="1" si="0"/>
        <v>1</v>
      </c>
      <c r="Z79" s="4">
        <f ca="1">IFERROR(__xludf.DUMMYFUNCTION("IF(REGEXMATCH(AO80, ""itrate|NO3""), 1, 0)"),0)</f>
        <v>0</v>
      </c>
      <c r="AA79" s="4">
        <f ca="1">IFERROR(__xludf.DUMMYFUNCTION("IF(REGEXMATCH(AO80, ""itrite|NO2""), 1, 0)"),0)</f>
        <v>0</v>
      </c>
      <c r="AB79" s="4">
        <f ca="1">IFERROR(__xludf.DUMMYFUNCTION("IF(REGEXMATCH(AO80, ""mmonium|NH4""), 1, 0)"),1)</f>
        <v>1</v>
      </c>
      <c r="AC79" s="4">
        <f ca="1">IFERROR(__xludf.DUMMYFUNCTION("IF(REGEXMATCH(AO80, ""DIN""), 1, 0)"),0)</f>
        <v>0</v>
      </c>
      <c r="AD79" s="4">
        <f ca="1">IFERROR(__xludf.DUMMYFUNCTION("IF(REGEXMATCH(AO80, ""mmonia|NH3""), 1, 0)"),0)</f>
        <v>0</v>
      </c>
      <c r="AE79" s="4">
        <f ca="1">IFERROR(__xludf.DUMMYFUNCTION("IF(REGEXMATCH(AO80, ""hosphate|PO4|DIP""), 1, 0)"),1)</f>
        <v>1</v>
      </c>
      <c r="AF79" s="4">
        <f ca="1">IFERROR(__xludf.DUMMYFUNCTION("IF(REGEXMATCH(AO80, ""DIC""), 1, 0)"),0)</f>
        <v>0</v>
      </c>
      <c r="AG79" s="4">
        <f ca="1">IFERROR(__xludf.DUMMYFUNCTION("IF(REGEXMATCH(AO80, ""organic|DOC|POC|DOM""), 1, 0)"),0)</f>
        <v>0</v>
      </c>
      <c r="AH79" s="4">
        <f ca="1">IFERROR(__xludf.DUMMYFUNCTION("IF(REGEXMATCH(AO80, ""rea|NH2""), 1, 0)"),0)</f>
        <v>0</v>
      </c>
      <c r="AI79" s="4">
        <f ca="1">IFERROR(__xludf.DUMMYFUNCTION("IF(REGEXMATCH(AO80, ""ertilizer|cote""), 1, 0)"),0)</f>
        <v>0</v>
      </c>
      <c r="AJ79" s="4">
        <f ca="1">IFERROR(__xludf.DUMMYFUNCTION("IF(REGEXMATCH(AO80, ""itrogen""), 1, 0)"),0)</f>
        <v>0</v>
      </c>
      <c r="AK79" s="4">
        <f ca="1">IFERROR(__xludf.DUMMYFUNCTION("IF(REGEXMATCH(AO80, ""hosphorus""), 1, 0)"),0)</f>
        <v>0</v>
      </c>
      <c r="AL79" s="4">
        <f ca="1">IFERROR(__xludf.DUMMYFUNCTION("IF(REGEXMATCH(AO80, ""TN""), 1, 0)"),0)</f>
        <v>0</v>
      </c>
      <c r="AM79" s="4">
        <f ca="1">IFERROR(__xludf.DUMMYFUNCTION("IF(REGEXMATCH(AO80, ""TP""), 1, 0)"),0)</f>
        <v>0</v>
      </c>
    </row>
    <row r="80" spans="1:39" ht="17.25" customHeight="1" x14ac:dyDescent="0.15">
      <c r="A80" s="6" t="s">
        <v>997</v>
      </c>
      <c r="B80" s="11"/>
      <c r="C80" s="4" t="s">
        <v>998</v>
      </c>
      <c r="D80" s="6" t="s">
        <v>999</v>
      </c>
      <c r="E80" s="4" t="s">
        <v>1000</v>
      </c>
      <c r="F80" s="12">
        <v>2014</v>
      </c>
      <c r="G80" s="11" t="s">
        <v>71</v>
      </c>
      <c r="H80" s="11">
        <v>0</v>
      </c>
      <c r="I80" s="4">
        <v>0.75</v>
      </c>
      <c r="K80" s="4" t="s">
        <v>42</v>
      </c>
      <c r="L80" s="4" t="s">
        <v>1001</v>
      </c>
      <c r="M80" s="4" t="s">
        <v>1143</v>
      </c>
      <c r="N80" s="4">
        <v>20</v>
      </c>
      <c r="O80" s="4" t="s">
        <v>1002</v>
      </c>
      <c r="P80" s="4" t="s">
        <v>1003</v>
      </c>
      <c r="Q80" s="4" t="s">
        <v>224</v>
      </c>
      <c r="R80" s="4" t="s">
        <v>1004</v>
      </c>
      <c r="S80" s="4" t="s">
        <v>35</v>
      </c>
      <c r="T80" s="4" t="s">
        <v>27</v>
      </c>
      <c r="U80" s="4" t="s">
        <v>27</v>
      </c>
      <c r="V80" s="4" t="s">
        <v>27</v>
      </c>
      <c r="W80" s="4" t="s">
        <v>1005</v>
      </c>
      <c r="X80" s="4">
        <f t="shared" ca="1" si="1"/>
        <v>1</v>
      </c>
      <c r="Y80" s="4">
        <f t="shared" ca="1" si="0"/>
        <v>0</v>
      </c>
      <c r="Z80" s="4">
        <f ca="1">IFERROR(__xludf.DUMMYFUNCTION("IF(REGEXMATCH(AO81, ""itrate|NO3""), 1, 0)"),0)</f>
        <v>0</v>
      </c>
      <c r="AA80" s="4">
        <f ca="1">IFERROR(__xludf.DUMMYFUNCTION("IF(REGEXMATCH(AO81, ""itrite|NO2""), 1, 0)"),0)</f>
        <v>0</v>
      </c>
      <c r="AB80" s="4">
        <f ca="1">IFERROR(__xludf.DUMMYFUNCTION("IF(REGEXMATCH(AO81, ""mmonium|NH4""), 1, 0)"),0)</f>
        <v>0</v>
      </c>
      <c r="AC80" s="4">
        <f ca="1">IFERROR(__xludf.DUMMYFUNCTION("IF(REGEXMATCH(AO81, ""DIN""), 1, 0)"),1)</f>
        <v>1</v>
      </c>
      <c r="AD80" s="4">
        <f ca="1">IFERROR(__xludf.DUMMYFUNCTION("IF(REGEXMATCH(AO81, ""mmonia|NH3""), 1, 0)"),0)</f>
        <v>0</v>
      </c>
      <c r="AE80" s="4">
        <f ca="1">IFERROR(__xludf.DUMMYFUNCTION("IF(REGEXMATCH(AO81, ""hosphate|PO4|DIP""), 1, 0)"),0)</f>
        <v>0</v>
      </c>
      <c r="AF80" s="4">
        <f ca="1">IFERROR(__xludf.DUMMYFUNCTION("IF(REGEXMATCH(AO81, ""DIC""), 1, 0)"),0)</f>
        <v>0</v>
      </c>
      <c r="AG80" s="4">
        <f ca="1">IFERROR(__xludf.DUMMYFUNCTION("IF(REGEXMATCH(AO81, ""organic|DOC|POC|DOM""), 1, 0)"),0)</f>
        <v>0</v>
      </c>
      <c r="AH80" s="4">
        <f ca="1">IFERROR(__xludf.DUMMYFUNCTION("IF(REGEXMATCH(AO81, ""rea|NH2""), 1, 0)"),0)</f>
        <v>0</v>
      </c>
      <c r="AI80" s="4">
        <f ca="1">IFERROR(__xludf.DUMMYFUNCTION("IF(REGEXMATCH(AO81, ""ertilizer|cote""), 1, 0)"),1)</f>
        <v>1</v>
      </c>
      <c r="AJ80" s="4">
        <f ca="1">IFERROR(__xludf.DUMMYFUNCTION("IF(REGEXMATCH(AO81, ""itrogen""), 1, 0)"),0)</f>
        <v>0</v>
      </c>
      <c r="AK80" s="4">
        <f ca="1">IFERROR(__xludf.DUMMYFUNCTION("IF(REGEXMATCH(AO81, ""hosphorus""), 1, 0)"),0)</f>
        <v>0</v>
      </c>
      <c r="AL80" s="4">
        <f ca="1">IFERROR(__xludf.DUMMYFUNCTION("IF(REGEXMATCH(AO81, ""TN""), 1, 0)"),0)</f>
        <v>0</v>
      </c>
      <c r="AM80" s="4">
        <f ca="1">IFERROR(__xludf.DUMMYFUNCTION("IF(REGEXMATCH(AO81, ""TP""), 1, 0)"),0)</f>
        <v>0</v>
      </c>
    </row>
    <row r="81" spans="1:39" ht="17.25" customHeight="1" x14ac:dyDescent="0.15">
      <c r="A81" s="6" t="s">
        <v>1021</v>
      </c>
      <c r="B81" s="11">
        <v>2015</v>
      </c>
      <c r="C81" s="4" t="s">
        <v>1022</v>
      </c>
      <c r="D81" s="6" t="s">
        <v>1023</v>
      </c>
      <c r="E81" s="4" t="s">
        <v>1024</v>
      </c>
      <c r="F81" s="12" t="s">
        <v>995</v>
      </c>
      <c r="G81" s="11" t="s">
        <v>71</v>
      </c>
      <c r="H81" s="11">
        <v>0</v>
      </c>
      <c r="I81" s="4">
        <v>0.75</v>
      </c>
      <c r="K81" s="4" t="s">
        <v>986</v>
      </c>
      <c r="L81" s="4" t="s">
        <v>987</v>
      </c>
      <c r="M81" s="4" t="s">
        <v>1143</v>
      </c>
      <c r="N81" s="4">
        <v>1</v>
      </c>
      <c r="O81" s="4" t="s">
        <v>1025</v>
      </c>
      <c r="P81" s="4" t="s">
        <v>1026</v>
      </c>
      <c r="Q81" s="4" t="s">
        <v>53</v>
      </c>
      <c r="R81" s="4" t="s">
        <v>93</v>
      </c>
      <c r="S81" s="4" t="s">
        <v>54</v>
      </c>
      <c r="T81" s="4" t="s">
        <v>1027</v>
      </c>
      <c r="U81" s="4" t="s">
        <v>850</v>
      </c>
      <c r="V81" s="4" t="s">
        <v>27</v>
      </c>
      <c r="W81" s="4" t="s">
        <v>1028</v>
      </c>
      <c r="X81" s="4">
        <f t="shared" ca="1" si="1"/>
        <v>2</v>
      </c>
      <c r="Y81" s="4">
        <f t="shared" ca="1" si="0"/>
        <v>1</v>
      </c>
      <c r="Z81" s="4">
        <f ca="1">IFERROR(__xludf.DUMMYFUNCTION("IF(REGEXMATCH(AO82, ""itrate|NO3""), 1, 0)"),1)</f>
        <v>1</v>
      </c>
      <c r="AA81" s="4">
        <f ca="1">IFERROR(__xludf.DUMMYFUNCTION("IF(REGEXMATCH(AO82, ""itrite|NO2""), 1, 0)"),0)</f>
        <v>0</v>
      </c>
      <c r="AB81" s="4">
        <f ca="1">IFERROR(__xludf.DUMMYFUNCTION("IF(REGEXMATCH(AO82, ""mmonium|NH4""), 1, 0)"),1)</f>
        <v>1</v>
      </c>
      <c r="AC81" s="4">
        <f ca="1">IFERROR(__xludf.DUMMYFUNCTION("IF(REGEXMATCH(AO82, ""DIN""), 1, 0)"),0)</f>
        <v>0</v>
      </c>
      <c r="AD81" s="4">
        <f ca="1">IFERROR(__xludf.DUMMYFUNCTION("IF(REGEXMATCH(AO82, ""mmonia|NH3""), 1, 0)"),0)</f>
        <v>0</v>
      </c>
      <c r="AE81" s="4">
        <f ca="1">IFERROR(__xludf.DUMMYFUNCTION("IF(REGEXMATCH(AO82, ""hosphate|PO4|DIP""), 1, 0)"),1)</f>
        <v>1</v>
      </c>
      <c r="AF81" s="4">
        <f ca="1">IFERROR(__xludf.DUMMYFUNCTION("IF(REGEXMATCH(AO82, ""DIC""), 1, 0)"),0)</f>
        <v>0</v>
      </c>
      <c r="AG81" s="4">
        <f ca="1">IFERROR(__xludf.DUMMYFUNCTION("IF(REGEXMATCH(AO82, ""organic|DOC|POC|DOM""), 1, 0)"),0)</f>
        <v>0</v>
      </c>
      <c r="AH81" s="4">
        <f ca="1">IFERROR(__xludf.DUMMYFUNCTION("IF(REGEXMATCH(AO82, ""rea|NH2""), 1, 0)"),0)</f>
        <v>0</v>
      </c>
      <c r="AI81" s="4">
        <f ca="1">IFERROR(__xludf.DUMMYFUNCTION("IF(REGEXMATCH(AO82, ""ertilizer|cote""), 1, 0)"),0)</f>
        <v>0</v>
      </c>
      <c r="AJ81" s="4">
        <f ca="1">IFERROR(__xludf.DUMMYFUNCTION("IF(REGEXMATCH(AO82, ""itrogen""), 1, 0)"),0)</f>
        <v>0</v>
      </c>
      <c r="AK81" s="4">
        <f ca="1">IFERROR(__xludf.DUMMYFUNCTION("IF(REGEXMATCH(AO82, ""hosphorus""), 1, 0)"),0)</f>
        <v>0</v>
      </c>
      <c r="AL81" s="4">
        <f ca="1">IFERROR(__xludf.DUMMYFUNCTION("IF(REGEXMATCH(AO82, ""TN""), 1, 0)"),0)</f>
        <v>0</v>
      </c>
      <c r="AM81" s="4">
        <f ca="1">IFERROR(__xludf.DUMMYFUNCTION("IF(REGEXMATCH(AO82, ""TP""), 1, 0)"),0)</f>
        <v>0</v>
      </c>
    </row>
    <row r="82" spans="1:39" ht="17.25" customHeight="1" x14ac:dyDescent="0.15">
      <c r="A82" s="6" t="s">
        <v>1124</v>
      </c>
      <c r="B82" s="11">
        <v>1996</v>
      </c>
      <c r="C82" s="4" t="s">
        <v>490</v>
      </c>
      <c r="D82" s="6" t="s">
        <v>1125</v>
      </c>
      <c r="E82" s="4" t="s">
        <v>1126</v>
      </c>
      <c r="G82" s="11" t="s">
        <v>40</v>
      </c>
      <c r="H82" s="11">
        <v>0</v>
      </c>
      <c r="I82" s="4">
        <v>0.75</v>
      </c>
      <c r="K82" s="4" t="s">
        <v>42</v>
      </c>
      <c r="L82" s="4" t="s">
        <v>1001</v>
      </c>
      <c r="M82" s="4" t="s">
        <v>1143</v>
      </c>
      <c r="N82" s="4">
        <v>2</v>
      </c>
      <c r="O82" s="4" t="s">
        <v>1137</v>
      </c>
      <c r="P82" s="4" t="s">
        <v>1138</v>
      </c>
      <c r="R82" s="4" t="s">
        <v>1129</v>
      </c>
      <c r="S82" s="4" t="s">
        <v>1130</v>
      </c>
      <c r="T82" s="4" t="s">
        <v>1131</v>
      </c>
      <c r="U82" s="4" t="s">
        <v>1132</v>
      </c>
      <c r="V82" s="4" t="s">
        <v>27</v>
      </c>
      <c r="W82" s="4" t="s">
        <v>1139</v>
      </c>
      <c r="X82" s="4">
        <f t="shared" ca="1" si="1"/>
        <v>0</v>
      </c>
      <c r="Y82" s="4">
        <f t="shared" ca="1" si="0"/>
        <v>0</v>
      </c>
      <c r="Z82" s="4">
        <f ca="1">IFERROR(__xludf.DUMMYFUNCTION("IF(REGEXMATCH(AO83, ""itrate|NO3""), 1, 0)"),0)</f>
        <v>0</v>
      </c>
      <c r="AA82" s="4">
        <f ca="1">IFERROR(__xludf.DUMMYFUNCTION("IF(REGEXMATCH(AO83, ""itrite|NO2""), 1, 0)"),0)</f>
        <v>0</v>
      </c>
      <c r="AB82" s="4">
        <f ca="1">IFERROR(__xludf.DUMMYFUNCTION("IF(REGEXMATCH(AO83, ""mmonium|NH4""), 1, 0)"),0)</f>
        <v>0</v>
      </c>
      <c r="AC82" s="4">
        <f ca="1">IFERROR(__xludf.DUMMYFUNCTION("IF(REGEXMATCH(AO83, ""DIN""), 1, 0)"),0)</f>
        <v>0</v>
      </c>
      <c r="AD82" s="4">
        <f ca="1">IFERROR(__xludf.DUMMYFUNCTION("IF(REGEXMATCH(AO83, ""mmonia|NH3""), 1, 0)"),0)</f>
        <v>0</v>
      </c>
      <c r="AE82" s="4">
        <f ca="1">IFERROR(__xludf.DUMMYFUNCTION("IF(REGEXMATCH(AO83, ""hosphate|PO4|DIP""), 1, 0)"),0)</f>
        <v>0</v>
      </c>
      <c r="AF82" s="4">
        <f ca="1">IFERROR(__xludf.DUMMYFUNCTION("IF(REGEXMATCH(AO83, ""DIC""), 1, 0)"),0)</f>
        <v>0</v>
      </c>
      <c r="AG82" s="4">
        <f ca="1">IFERROR(__xludf.DUMMYFUNCTION("IF(REGEXMATCH(AO83, ""organic|DOC|POC|DOM""), 1, 0)"),0)</f>
        <v>0</v>
      </c>
      <c r="AH82" s="4">
        <f ca="1">IFERROR(__xludf.DUMMYFUNCTION("IF(REGEXMATCH(AO83, ""rea|NH2""), 1, 0)"),0)</f>
        <v>0</v>
      </c>
      <c r="AI82" s="4">
        <f ca="1">IFERROR(__xludf.DUMMYFUNCTION("IF(REGEXMATCH(AO83, ""ertilizer|cote""), 1, 0)"),0)</f>
        <v>0</v>
      </c>
      <c r="AJ82" s="4">
        <f ca="1">IFERROR(__xludf.DUMMYFUNCTION("IF(REGEXMATCH(AO83, ""itrogen""), 1, 0)"),0)</f>
        <v>0</v>
      </c>
      <c r="AK82" s="4">
        <f ca="1">IFERROR(__xludf.DUMMYFUNCTION("IF(REGEXMATCH(AO83, ""hosphorus""), 1, 0)"),0)</f>
        <v>0</v>
      </c>
      <c r="AL82" s="4">
        <f ca="1">IFERROR(__xludf.DUMMYFUNCTION("IF(REGEXMATCH(AO83, ""TN""), 1, 0)"),0)</f>
        <v>0</v>
      </c>
      <c r="AM82" s="4">
        <f ca="1">IFERROR(__xludf.DUMMYFUNCTION("IF(REGEXMATCH(AO83, ""TP""), 1, 0)"),0)</f>
        <v>0</v>
      </c>
    </row>
    <row r="83" spans="1:39" ht="17.25" customHeight="1" x14ac:dyDescent="0.15">
      <c r="A83" s="6" t="s">
        <v>1204</v>
      </c>
      <c r="B83" s="11">
        <v>1990</v>
      </c>
      <c r="C83" s="4" t="s">
        <v>192</v>
      </c>
      <c r="D83" s="6" t="s">
        <v>1205</v>
      </c>
      <c r="E83" s="4" t="s">
        <v>1206</v>
      </c>
      <c r="F83" s="14"/>
      <c r="G83" s="11" t="s">
        <v>40</v>
      </c>
      <c r="H83" s="11">
        <v>0</v>
      </c>
      <c r="I83" s="4">
        <v>0.75</v>
      </c>
      <c r="K83" s="4" t="s">
        <v>42</v>
      </c>
      <c r="L83" s="4" t="s">
        <v>987</v>
      </c>
      <c r="M83" s="4" t="s">
        <v>1143</v>
      </c>
      <c r="N83" s="4">
        <v>1</v>
      </c>
      <c r="O83" s="4" t="s">
        <v>1207</v>
      </c>
      <c r="P83" s="4" t="s">
        <v>1208</v>
      </c>
      <c r="Q83" s="4" t="s">
        <v>1209</v>
      </c>
      <c r="R83" s="4" t="s">
        <v>1210</v>
      </c>
      <c r="S83" s="4" t="s">
        <v>27</v>
      </c>
      <c r="T83" s="4" t="s">
        <v>27</v>
      </c>
      <c r="U83" s="4" t="s">
        <v>27</v>
      </c>
      <c r="V83" s="4" t="s">
        <v>27</v>
      </c>
      <c r="W83" s="4" t="s">
        <v>1211</v>
      </c>
      <c r="X83" s="4">
        <f t="shared" ca="1" si="1"/>
        <v>1</v>
      </c>
      <c r="Y83" s="4">
        <f t="shared" ca="1" si="0"/>
        <v>1</v>
      </c>
      <c r="Z83" s="4">
        <f ca="1">IFERROR(__xludf.DUMMYFUNCTION("IF(REGEXMATCH(AO84, ""itrate|NO3""), 1, 0)"),0)</f>
        <v>0</v>
      </c>
      <c r="AA83" s="4">
        <f ca="1">IFERROR(__xludf.DUMMYFUNCTION("IF(REGEXMATCH(AO84, ""itrite|NO2""), 1, 0)"),0)</f>
        <v>0</v>
      </c>
      <c r="AB83" s="4">
        <f ca="1">IFERROR(__xludf.DUMMYFUNCTION("IF(REGEXMATCH(AO84, ""mmonium|NH4""), 1, 0)"),0)</f>
        <v>0</v>
      </c>
      <c r="AC83" s="4">
        <f ca="1">IFERROR(__xludf.DUMMYFUNCTION("IF(REGEXMATCH(AO84, ""DIN""), 1, 0)"),1)</f>
        <v>1</v>
      </c>
      <c r="AD83" s="4">
        <f ca="1">IFERROR(__xludf.DUMMYFUNCTION("IF(REGEXMATCH(AO84, ""mmonia|NH3""), 1, 0)"),0)</f>
        <v>0</v>
      </c>
      <c r="AE83" s="4">
        <f ca="1">IFERROR(__xludf.DUMMYFUNCTION("IF(REGEXMATCH(AO84, ""hosphate|PO4|DIP""), 1, 0)"),1)</f>
        <v>1</v>
      </c>
      <c r="AF83" s="4">
        <f ca="1">IFERROR(__xludf.DUMMYFUNCTION("IF(REGEXMATCH(AO84, ""DIC""), 1, 0)"),0)</f>
        <v>0</v>
      </c>
      <c r="AG83" s="4">
        <f ca="1">IFERROR(__xludf.DUMMYFUNCTION("IF(REGEXMATCH(AO84, ""organic|DOC|POC|DOM""), 1, 0)"),0)</f>
        <v>0</v>
      </c>
      <c r="AH83" s="4">
        <f ca="1">IFERROR(__xludf.DUMMYFUNCTION("IF(REGEXMATCH(AO84, ""rea|NH2""), 1, 0)"),0)</f>
        <v>0</v>
      </c>
      <c r="AI83" s="4">
        <f ca="1">IFERROR(__xludf.DUMMYFUNCTION("IF(REGEXMATCH(AO84, ""ertilizer|cote""), 1, 0)"),0)</f>
        <v>0</v>
      </c>
      <c r="AJ83" s="4">
        <f ca="1">IFERROR(__xludf.DUMMYFUNCTION("IF(REGEXMATCH(AO84, ""itrogen""), 1, 0)"),0)</f>
        <v>0</v>
      </c>
      <c r="AK83" s="4">
        <f ca="1">IFERROR(__xludf.DUMMYFUNCTION("IF(REGEXMATCH(AO84, ""hosphorus""), 1, 0)"),0)</f>
        <v>0</v>
      </c>
      <c r="AL83" s="4">
        <f ca="1">IFERROR(__xludf.DUMMYFUNCTION("IF(REGEXMATCH(AO84, ""TN""), 1, 0)"),0)</f>
        <v>0</v>
      </c>
      <c r="AM83" s="4">
        <f ca="1">IFERROR(__xludf.DUMMYFUNCTION("IF(REGEXMATCH(AO84, ""TP""), 1, 0)"),0)</f>
        <v>0</v>
      </c>
    </row>
    <row r="84" spans="1:39" ht="17.25" customHeight="1" x14ac:dyDescent="0.15">
      <c r="A84" s="6" t="s">
        <v>1273</v>
      </c>
      <c r="B84" s="11">
        <v>2015</v>
      </c>
      <c r="C84" s="4" t="s">
        <v>239</v>
      </c>
      <c r="D84" s="6" t="s">
        <v>1274</v>
      </c>
      <c r="E84" s="4" t="s">
        <v>1275</v>
      </c>
      <c r="G84" s="11" t="s">
        <v>40</v>
      </c>
      <c r="H84" s="11">
        <v>0</v>
      </c>
      <c r="I84" s="4">
        <v>0.75</v>
      </c>
      <c r="K84" s="3" t="s">
        <v>30</v>
      </c>
      <c r="L84" s="3" t="s">
        <v>1276</v>
      </c>
      <c r="M84" s="4" t="s">
        <v>1143</v>
      </c>
      <c r="N84" s="3">
        <v>1</v>
      </c>
      <c r="O84" s="3" t="s">
        <v>1277</v>
      </c>
      <c r="P84" s="3" t="s">
        <v>1278</v>
      </c>
      <c r="Q84" s="3" t="s">
        <v>909</v>
      </c>
      <c r="R84" s="3" t="s">
        <v>614</v>
      </c>
      <c r="S84" s="4" t="s">
        <v>27</v>
      </c>
      <c r="T84" s="4" t="s">
        <v>27</v>
      </c>
      <c r="U84" s="4" t="s">
        <v>27</v>
      </c>
      <c r="V84" s="4" t="s">
        <v>27</v>
      </c>
      <c r="W84" s="3" t="s">
        <v>1279</v>
      </c>
      <c r="X84" s="4">
        <f t="shared" ca="1" si="1"/>
        <v>0</v>
      </c>
      <c r="Y84" s="4">
        <f t="shared" ca="1" si="0"/>
        <v>0</v>
      </c>
      <c r="Z84" s="4">
        <f ca="1">IFERROR(__xludf.DUMMYFUNCTION("IF(REGEXMATCH(AO85, ""itrate|NO3""), 1, 0)"),0)</f>
        <v>0</v>
      </c>
      <c r="AA84" s="4">
        <f ca="1">IFERROR(__xludf.DUMMYFUNCTION("IF(REGEXMATCH(AO85, ""itrite|NO2""), 1, 0)"),0)</f>
        <v>0</v>
      </c>
      <c r="AB84" s="4">
        <f ca="1">IFERROR(__xludf.DUMMYFUNCTION("IF(REGEXMATCH(AO85, ""mmonium|NH4""), 1, 0)"),0)</f>
        <v>0</v>
      </c>
      <c r="AC84" s="4">
        <f ca="1">IFERROR(__xludf.DUMMYFUNCTION("IF(REGEXMATCH(AO85, ""DIN""), 1, 0)"),0)</f>
        <v>0</v>
      </c>
      <c r="AD84" s="4">
        <f ca="1">IFERROR(__xludf.DUMMYFUNCTION("IF(REGEXMATCH(AO85, ""mmonia|NH3""), 1, 0)"),0)</f>
        <v>0</v>
      </c>
      <c r="AE84" s="4">
        <f ca="1">IFERROR(__xludf.DUMMYFUNCTION("IF(REGEXMATCH(AO85, ""hosphate|PO4|DIP""), 1, 0)"),0)</f>
        <v>0</v>
      </c>
      <c r="AF84" s="4">
        <f ca="1">IFERROR(__xludf.DUMMYFUNCTION("IF(REGEXMATCH(AO85, ""DIC""), 1, 0)"),0)</f>
        <v>0</v>
      </c>
      <c r="AG84" s="4">
        <f ca="1">IFERROR(__xludf.DUMMYFUNCTION("IF(REGEXMATCH(AO85, ""organic|DOC|POC|DOM""), 1, 0)"),0)</f>
        <v>0</v>
      </c>
      <c r="AH84" s="4">
        <f ca="1">IFERROR(__xludf.DUMMYFUNCTION("IF(REGEXMATCH(AO85, ""rea|NH2""), 1, 0)"),0)</f>
        <v>0</v>
      </c>
      <c r="AI84" s="4">
        <f ca="1">IFERROR(__xludf.DUMMYFUNCTION("IF(REGEXMATCH(AO85, ""ertilizer|cote""), 1, 0)"),1)</f>
        <v>1</v>
      </c>
      <c r="AJ84" s="4">
        <f ca="1">IFERROR(__xludf.DUMMYFUNCTION("IF(REGEXMATCH(AO85, ""itrogen""), 1, 0)"),0)</f>
        <v>0</v>
      </c>
      <c r="AK84" s="4">
        <f ca="1">IFERROR(__xludf.DUMMYFUNCTION("IF(REGEXMATCH(AO85, ""hosphorus""), 1, 0)"),0)</f>
        <v>0</v>
      </c>
      <c r="AL84" s="4">
        <f ca="1">IFERROR(__xludf.DUMMYFUNCTION("IF(REGEXMATCH(AO85, ""TN""), 1, 0)"),0)</f>
        <v>0</v>
      </c>
      <c r="AM84" s="4">
        <f ca="1">IFERROR(__xludf.DUMMYFUNCTION("IF(REGEXMATCH(AO85, ""TP""), 1, 0)"),0)</f>
        <v>0</v>
      </c>
    </row>
    <row r="85" spans="1:39" ht="17.25" customHeight="1" x14ac:dyDescent="0.15">
      <c r="A85" s="6" t="s">
        <v>1273</v>
      </c>
      <c r="B85" s="11">
        <v>2015</v>
      </c>
      <c r="C85" s="4" t="s">
        <v>239</v>
      </c>
      <c r="D85" s="6" t="s">
        <v>1274</v>
      </c>
      <c r="E85" s="4" t="s">
        <v>1275</v>
      </c>
      <c r="G85" s="11" t="s">
        <v>40</v>
      </c>
      <c r="H85" s="11">
        <v>0</v>
      </c>
      <c r="I85" s="4">
        <v>0.75</v>
      </c>
      <c r="K85" s="3" t="s">
        <v>30</v>
      </c>
      <c r="L85" s="3" t="s">
        <v>1001</v>
      </c>
      <c r="M85" s="4" t="s">
        <v>1143</v>
      </c>
      <c r="N85" s="3">
        <v>2</v>
      </c>
      <c r="O85" s="3" t="s">
        <v>1280</v>
      </c>
      <c r="P85" s="3" t="s">
        <v>1281</v>
      </c>
      <c r="Q85" s="3" t="s">
        <v>1119</v>
      </c>
      <c r="R85" s="3" t="s">
        <v>614</v>
      </c>
      <c r="S85" s="3" t="s">
        <v>177</v>
      </c>
      <c r="T85" s="3" t="s">
        <v>1282</v>
      </c>
      <c r="U85" s="4" t="s">
        <v>27</v>
      </c>
      <c r="V85" s="4" t="s">
        <v>27</v>
      </c>
      <c r="W85" s="3" t="s">
        <v>1283</v>
      </c>
      <c r="X85" s="4">
        <f t="shared" ca="1" si="1"/>
        <v>2</v>
      </c>
      <c r="Y85" s="4">
        <f t="shared" ca="1" si="0"/>
        <v>0</v>
      </c>
      <c r="Z85" s="4">
        <f ca="1">IFERROR(__xludf.DUMMYFUNCTION("IF(REGEXMATCH(AO86, ""itrate|NO3""), 1, 0)"),1)</f>
        <v>1</v>
      </c>
      <c r="AA85" s="4">
        <f ca="1">IFERROR(__xludf.DUMMYFUNCTION("IF(REGEXMATCH(AO86, ""itrite|NO2""), 1, 0)"),1)</f>
        <v>1</v>
      </c>
      <c r="AB85" s="4">
        <f ca="1">IFERROR(__xludf.DUMMYFUNCTION("IF(REGEXMATCH(AO86, ""mmonium|NH4""), 1, 0)"),0)</f>
        <v>0</v>
      </c>
      <c r="AC85" s="4">
        <f ca="1">IFERROR(__xludf.DUMMYFUNCTION("IF(REGEXMATCH(AO86, ""DIN""), 1, 0)"),0)</f>
        <v>0</v>
      </c>
      <c r="AD85" s="4">
        <f ca="1">IFERROR(__xludf.DUMMYFUNCTION("IF(REGEXMATCH(AO86, ""mmonia|NH3""), 1, 0)"),0)</f>
        <v>0</v>
      </c>
      <c r="AE85" s="4">
        <f ca="1">IFERROR(__xludf.DUMMYFUNCTION("IF(REGEXMATCH(AO86, ""hosphate|PO4|DIP""), 1, 0)"),0)</f>
        <v>0</v>
      </c>
      <c r="AF85" s="4">
        <f ca="1">IFERROR(__xludf.DUMMYFUNCTION("IF(REGEXMATCH(AO86, ""DIC""), 1, 0)"),0)</f>
        <v>0</v>
      </c>
      <c r="AG85" s="4">
        <f ca="1">IFERROR(__xludf.DUMMYFUNCTION("IF(REGEXMATCH(AO86, ""organic|DOC|POC|DOM""), 1, 0)"),0)</f>
        <v>0</v>
      </c>
      <c r="AH85" s="4">
        <f ca="1">IFERROR(__xludf.DUMMYFUNCTION("IF(REGEXMATCH(AO86, ""rea|NH2""), 1, 0)"),0)</f>
        <v>0</v>
      </c>
      <c r="AI85" s="4">
        <f ca="1">IFERROR(__xludf.DUMMYFUNCTION("IF(REGEXMATCH(AO86, ""ertilizer|cote""), 1, 0)"),1)</f>
        <v>1</v>
      </c>
      <c r="AJ85" s="4">
        <f ca="1">IFERROR(__xludf.DUMMYFUNCTION("IF(REGEXMATCH(AO86, ""itrogen""), 1, 0)"),0)</f>
        <v>0</v>
      </c>
      <c r="AK85" s="4">
        <f ca="1">IFERROR(__xludf.DUMMYFUNCTION("IF(REGEXMATCH(AO86, ""hosphorus""), 1, 0)"),0)</f>
        <v>0</v>
      </c>
      <c r="AL85" s="4">
        <f ca="1">IFERROR(__xludf.DUMMYFUNCTION("IF(REGEXMATCH(AO86, ""TN""), 1, 0)"),0)</f>
        <v>0</v>
      </c>
      <c r="AM85" s="4">
        <f ca="1">IFERROR(__xludf.DUMMYFUNCTION("IF(REGEXMATCH(AO86, ""TP""), 1, 0)"),0)</f>
        <v>0</v>
      </c>
    </row>
    <row r="86" spans="1:39" ht="17.25" customHeight="1" x14ac:dyDescent="0.15">
      <c r="A86" s="6" t="s">
        <v>1330</v>
      </c>
      <c r="B86" s="11">
        <v>2019</v>
      </c>
      <c r="C86" s="4" t="s">
        <v>1331</v>
      </c>
      <c r="D86" s="6" t="s">
        <v>1332</v>
      </c>
      <c r="E86" s="4" t="s">
        <v>1333</v>
      </c>
      <c r="F86" s="12" t="s">
        <v>402</v>
      </c>
      <c r="G86" s="11" t="s">
        <v>40</v>
      </c>
      <c r="H86" s="11">
        <v>0</v>
      </c>
      <c r="I86" s="4">
        <v>0.75</v>
      </c>
      <c r="K86" s="4" t="s">
        <v>30</v>
      </c>
      <c r="L86" s="4" t="s">
        <v>987</v>
      </c>
      <c r="M86" s="4" t="s">
        <v>1143</v>
      </c>
      <c r="N86" s="4">
        <v>1</v>
      </c>
      <c r="O86" s="4" t="s">
        <v>1334</v>
      </c>
      <c r="P86" s="4" t="s">
        <v>1335</v>
      </c>
      <c r="Q86" s="4" t="s">
        <v>1034</v>
      </c>
      <c r="R86" s="4" t="s">
        <v>1336</v>
      </c>
      <c r="S86" s="4" t="s">
        <v>27</v>
      </c>
      <c r="T86" s="4" t="s">
        <v>27</v>
      </c>
      <c r="U86" s="4" t="s">
        <v>27</v>
      </c>
      <c r="V86" s="4" t="s">
        <v>27</v>
      </c>
      <c r="W86" s="4" t="s">
        <v>1337</v>
      </c>
      <c r="X86" s="4">
        <f t="shared" ca="1" si="1"/>
        <v>1</v>
      </c>
      <c r="Y86" s="4">
        <f t="shared" ca="1" si="0"/>
        <v>1</v>
      </c>
      <c r="Z86" s="4">
        <f ca="1">IFERROR(__xludf.DUMMYFUNCTION("IF(REGEXMATCH(AO87, ""itrate|NO3""), 1, 0)"),1)</f>
        <v>1</v>
      </c>
      <c r="AA86" s="4">
        <f ca="1">IFERROR(__xludf.DUMMYFUNCTION("IF(REGEXMATCH(AO87, ""itrite|NO2""), 1, 0)"),0)</f>
        <v>0</v>
      </c>
      <c r="AB86" s="4">
        <f ca="1">IFERROR(__xludf.DUMMYFUNCTION("IF(REGEXMATCH(AO87, ""mmonium|NH4""), 1, 0)"),0)</f>
        <v>0</v>
      </c>
      <c r="AC86" s="4">
        <f ca="1">IFERROR(__xludf.DUMMYFUNCTION("IF(REGEXMATCH(AO87, ""DIN""), 1, 0)"),0)</f>
        <v>0</v>
      </c>
      <c r="AD86" s="4">
        <f ca="1">IFERROR(__xludf.DUMMYFUNCTION("IF(REGEXMATCH(AO87, ""mmonia|NH3""), 1, 0)"),0)</f>
        <v>0</v>
      </c>
      <c r="AE86" s="4">
        <f ca="1">IFERROR(__xludf.DUMMYFUNCTION("IF(REGEXMATCH(AO87, ""hosphate|PO4|DIP""), 1, 0)"),1)</f>
        <v>1</v>
      </c>
      <c r="AF86" s="4">
        <f ca="1">IFERROR(__xludf.DUMMYFUNCTION("IF(REGEXMATCH(AO87, ""DIC""), 1, 0)"),0)</f>
        <v>0</v>
      </c>
      <c r="AG86" s="4">
        <f ca="1">IFERROR(__xludf.DUMMYFUNCTION("IF(REGEXMATCH(AO87, ""organic|DOC|POC|DOM""), 1, 0)"),0)</f>
        <v>0</v>
      </c>
      <c r="AH86" s="4">
        <f ca="1">IFERROR(__xludf.DUMMYFUNCTION("IF(REGEXMATCH(AO87, ""rea|NH2""), 1, 0)"),0)</f>
        <v>0</v>
      </c>
      <c r="AI86" s="4">
        <f ca="1">IFERROR(__xludf.DUMMYFUNCTION("IF(REGEXMATCH(AO87, ""ertilizer|cote""), 1, 0)"),0)</f>
        <v>0</v>
      </c>
      <c r="AJ86" s="4">
        <f ca="1">IFERROR(__xludf.DUMMYFUNCTION("IF(REGEXMATCH(AO87, ""itrogen""), 1, 0)"),0)</f>
        <v>0</v>
      </c>
      <c r="AK86" s="4">
        <f ca="1">IFERROR(__xludf.DUMMYFUNCTION("IF(REGEXMATCH(AO87, ""hosphorus""), 1, 0)"),0)</f>
        <v>0</v>
      </c>
      <c r="AL86" s="4">
        <f ca="1">IFERROR(__xludf.DUMMYFUNCTION("IF(REGEXMATCH(AO87, ""TN""), 1, 0)"),0)</f>
        <v>0</v>
      </c>
      <c r="AM86" s="4">
        <f ca="1">IFERROR(__xludf.DUMMYFUNCTION("IF(REGEXMATCH(AO87, ""TP""), 1, 0)"),0)</f>
        <v>0</v>
      </c>
    </row>
    <row r="87" spans="1:39" ht="17.25" customHeight="1" x14ac:dyDescent="0.15">
      <c r="A87" s="6" t="s">
        <v>1338</v>
      </c>
      <c r="B87" s="11">
        <v>2017</v>
      </c>
      <c r="C87" s="4" t="s">
        <v>109</v>
      </c>
      <c r="D87" s="6" t="s">
        <v>1339</v>
      </c>
      <c r="E87" s="4" t="s">
        <v>1340</v>
      </c>
      <c r="F87" s="14"/>
      <c r="G87" s="11" t="s">
        <v>40</v>
      </c>
      <c r="H87" s="11">
        <v>0</v>
      </c>
      <c r="I87" s="4">
        <v>0.75</v>
      </c>
      <c r="K87" s="4" t="s">
        <v>30</v>
      </c>
      <c r="L87" s="4" t="s">
        <v>987</v>
      </c>
      <c r="M87" s="4" t="s">
        <v>1143</v>
      </c>
      <c r="N87" s="4">
        <v>1</v>
      </c>
      <c r="O87" s="4" t="s">
        <v>44</v>
      </c>
      <c r="P87" s="4" t="s">
        <v>1341</v>
      </c>
      <c r="Q87" s="4">
        <v>12</v>
      </c>
      <c r="R87" s="4" t="s">
        <v>1342</v>
      </c>
      <c r="S87" s="4" t="s">
        <v>27</v>
      </c>
      <c r="T87" s="4" t="s">
        <v>27</v>
      </c>
      <c r="U87" s="4" t="s">
        <v>27</v>
      </c>
      <c r="V87" s="4" t="s">
        <v>27</v>
      </c>
      <c r="W87" s="4" t="s">
        <v>1343</v>
      </c>
      <c r="X87" s="4">
        <f t="shared" ca="1" si="1"/>
        <v>1</v>
      </c>
      <c r="Y87" s="4">
        <f t="shared" ca="1" si="0"/>
        <v>0</v>
      </c>
      <c r="Z87" s="4">
        <f ca="1">IFERROR(__xludf.DUMMYFUNCTION("IF(REGEXMATCH(AO88, ""itrate|NO3""), 1, 0)"),0)</f>
        <v>0</v>
      </c>
      <c r="AA87" s="4">
        <f ca="1">IFERROR(__xludf.DUMMYFUNCTION("IF(REGEXMATCH(AO88, ""itrite|NO2""), 1, 0)"),0)</f>
        <v>0</v>
      </c>
      <c r="AB87" s="4">
        <f ca="1">IFERROR(__xludf.DUMMYFUNCTION("IF(REGEXMATCH(AO88, ""mmonium|NH4""), 1, 0)"),1)</f>
        <v>1</v>
      </c>
      <c r="AC87" s="4">
        <f ca="1">IFERROR(__xludf.DUMMYFUNCTION("IF(REGEXMATCH(AO88, ""DIN""), 1, 0)"),0)</f>
        <v>0</v>
      </c>
      <c r="AD87" s="4">
        <f ca="1">IFERROR(__xludf.DUMMYFUNCTION("IF(REGEXMATCH(AO88, ""mmonia|NH3""), 1, 0)"),0)</f>
        <v>0</v>
      </c>
      <c r="AE87" s="4">
        <f ca="1">IFERROR(__xludf.DUMMYFUNCTION("IF(REGEXMATCH(AO88, ""hosphate|PO4|DIP""), 1, 0)"),0)</f>
        <v>0</v>
      </c>
      <c r="AF87" s="4">
        <f ca="1">IFERROR(__xludf.DUMMYFUNCTION("IF(REGEXMATCH(AO88, ""DIC""), 1, 0)"),0)</f>
        <v>0</v>
      </c>
      <c r="AG87" s="4">
        <f ca="1">IFERROR(__xludf.DUMMYFUNCTION("IF(REGEXMATCH(AO88, ""organic|DOC|POC|DOM""), 1, 0)"),0)</f>
        <v>0</v>
      </c>
      <c r="AH87" s="4">
        <f ca="1">IFERROR(__xludf.DUMMYFUNCTION("IF(REGEXMATCH(AO88, ""rea|NH2""), 1, 0)"),0)</f>
        <v>0</v>
      </c>
      <c r="AI87" s="4">
        <f ca="1">IFERROR(__xludf.DUMMYFUNCTION("IF(REGEXMATCH(AO88, ""ertilizer|cote""), 1, 0)"),0)</f>
        <v>0</v>
      </c>
      <c r="AJ87" s="4">
        <f ca="1">IFERROR(__xludf.DUMMYFUNCTION("IF(REGEXMATCH(AO88, ""itrogen""), 1, 0)"),0)</f>
        <v>0</v>
      </c>
      <c r="AK87" s="4">
        <f ca="1">IFERROR(__xludf.DUMMYFUNCTION("IF(REGEXMATCH(AO88, ""hosphorus""), 1, 0)"),0)</f>
        <v>0</v>
      </c>
      <c r="AL87" s="4">
        <f ca="1">IFERROR(__xludf.DUMMYFUNCTION("IF(REGEXMATCH(AO88, ""TN""), 1, 0)"),0)</f>
        <v>0</v>
      </c>
      <c r="AM87" s="4">
        <f ca="1">IFERROR(__xludf.DUMMYFUNCTION("IF(REGEXMATCH(AO88, ""TP""), 1, 0)"),0)</f>
        <v>0</v>
      </c>
    </row>
    <row r="88" spans="1:39" ht="17.25" customHeight="1" x14ac:dyDescent="0.15">
      <c r="A88" s="6" t="s">
        <v>1360</v>
      </c>
      <c r="B88" s="11">
        <v>2017</v>
      </c>
      <c r="C88" s="4" t="s">
        <v>1361</v>
      </c>
      <c r="D88" s="6" t="s">
        <v>1362</v>
      </c>
      <c r="E88" s="4" t="s">
        <v>1363</v>
      </c>
      <c r="F88" s="14"/>
      <c r="G88" s="11" t="s">
        <v>40</v>
      </c>
      <c r="H88" s="11">
        <v>0</v>
      </c>
      <c r="I88" s="4">
        <v>0.75</v>
      </c>
      <c r="K88" s="4" t="s">
        <v>30</v>
      </c>
      <c r="L88" s="4" t="s">
        <v>987</v>
      </c>
      <c r="M88" s="4" t="s">
        <v>1143</v>
      </c>
      <c r="O88" s="4" t="s">
        <v>44</v>
      </c>
      <c r="P88" s="4" t="s">
        <v>1364</v>
      </c>
      <c r="Q88" s="4" t="s">
        <v>1365</v>
      </c>
      <c r="R88" s="4" t="s">
        <v>1366</v>
      </c>
      <c r="S88" s="4" t="s">
        <v>1367</v>
      </c>
      <c r="T88" s="4" t="s">
        <v>27</v>
      </c>
      <c r="U88" s="4" t="s">
        <v>27</v>
      </c>
      <c r="V88" s="4" t="s">
        <v>27</v>
      </c>
      <c r="W88" s="4" t="s">
        <v>1368</v>
      </c>
      <c r="X88" s="4">
        <f t="shared" ca="1" si="1"/>
        <v>1</v>
      </c>
      <c r="Y88" s="4">
        <f t="shared" ca="1" si="0"/>
        <v>0</v>
      </c>
      <c r="Z88" s="4">
        <f ca="1">IFERROR(__xludf.DUMMYFUNCTION("IF(REGEXMATCH(AO89, ""itrate|NO3""), 1, 0)"),0)</f>
        <v>0</v>
      </c>
      <c r="AA88" s="4">
        <f ca="1">IFERROR(__xludf.DUMMYFUNCTION("IF(REGEXMATCH(AO89, ""itrite|NO2""), 1, 0)"),0)</f>
        <v>0</v>
      </c>
      <c r="AB88" s="4">
        <f ca="1">IFERROR(__xludf.DUMMYFUNCTION("IF(REGEXMATCH(AO89, ""mmonium|NH4""), 1, 0)"),1)</f>
        <v>1</v>
      </c>
      <c r="AC88" s="4">
        <f ca="1">IFERROR(__xludf.DUMMYFUNCTION("IF(REGEXMATCH(AO89, ""DIN""), 1, 0)"),0)</f>
        <v>0</v>
      </c>
      <c r="AD88" s="4">
        <f ca="1">IFERROR(__xludf.DUMMYFUNCTION("IF(REGEXMATCH(AO89, ""mmonia|NH3""), 1, 0)"),0)</f>
        <v>0</v>
      </c>
      <c r="AE88" s="4">
        <f ca="1">IFERROR(__xludf.DUMMYFUNCTION("IF(REGEXMATCH(AO89, ""hosphate|PO4|DIP""), 1, 0)"),0)</f>
        <v>0</v>
      </c>
      <c r="AF88" s="4">
        <f ca="1">IFERROR(__xludf.DUMMYFUNCTION("IF(REGEXMATCH(AO89, ""DIC""), 1, 0)"),0)</f>
        <v>0</v>
      </c>
      <c r="AG88" s="4">
        <f ca="1">IFERROR(__xludf.DUMMYFUNCTION("IF(REGEXMATCH(AO89, ""organic|DOC|POC|DOM""), 1, 0)"),0)</f>
        <v>0</v>
      </c>
      <c r="AH88" s="4">
        <f ca="1">IFERROR(__xludf.DUMMYFUNCTION("IF(REGEXMATCH(AO89, ""rea|NH2""), 1, 0)"),0)</f>
        <v>0</v>
      </c>
      <c r="AI88" s="4">
        <f ca="1">IFERROR(__xludf.DUMMYFUNCTION("IF(REGEXMATCH(AO89, ""ertilizer|cote""), 1, 0)"),0)</f>
        <v>0</v>
      </c>
      <c r="AJ88" s="4">
        <f ca="1">IFERROR(__xludf.DUMMYFUNCTION("IF(REGEXMATCH(AO89, ""itrogen""), 1, 0)"),0)</f>
        <v>0</v>
      </c>
      <c r="AK88" s="4">
        <f ca="1">IFERROR(__xludf.DUMMYFUNCTION("IF(REGEXMATCH(AO89, ""hosphorus""), 1, 0)"),0)</f>
        <v>0</v>
      </c>
      <c r="AL88" s="4">
        <f ca="1">IFERROR(__xludf.DUMMYFUNCTION("IF(REGEXMATCH(AO89, ""TN""), 1, 0)"),0)</f>
        <v>0</v>
      </c>
      <c r="AM88" s="4">
        <f ca="1">IFERROR(__xludf.DUMMYFUNCTION("IF(REGEXMATCH(AO89, ""TP""), 1, 0)"),0)</f>
        <v>0</v>
      </c>
    </row>
    <row r="89" spans="1:39" ht="17.25" customHeight="1" x14ac:dyDescent="0.15">
      <c r="A89" s="6" t="s">
        <v>1438</v>
      </c>
      <c r="B89" s="11">
        <v>2009</v>
      </c>
      <c r="C89" s="4" t="s">
        <v>98</v>
      </c>
      <c r="D89" s="6" t="s">
        <v>1439</v>
      </c>
      <c r="E89" s="4" t="s">
        <v>1440</v>
      </c>
      <c r="F89" s="14"/>
      <c r="G89" s="11" t="s">
        <v>40</v>
      </c>
      <c r="H89" s="11">
        <v>0</v>
      </c>
      <c r="I89" s="4">
        <v>0.75</v>
      </c>
      <c r="K89" s="4" t="s">
        <v>42</v>
      </c>
      <c r="L89" s="4" t="s">
        <v>1001</v>
      </c>
      <c r="M89" s="4" t="s">
        <v>1143</v>
      </c>
      <c r="N89" s="4">
        <v>1</v>
      </c>
      <c r="O89" s="4" t="s">
        <v>1441</v>
      </c>
      <c r="P89" s="4" t="s">
        <v>1442</v>
      </c>
      <c r="Q89" s="4" t="s">
        <v>1177</v>
      </c>
      <c r="R89" s="4" t="s">
        <v>35</v>
      </c>
      <c r="S89" s="4" t="s">
        <v>1282</v>
      </c>
      <c r="T89" s="4" t="s">
        <v>27</v>
      </c>
      <c r="U89" s="4" t="s">
        <v>27</v>
      </c>
      <c r="V89" s="4" t="s">
        <v>27</v>
      </c>
      <c r="W89" s="4" t="s">
        <v>1443</v>
      </c>
      <c r="X89" s="4">
        <f t="shared" ca="1" si="1"/>
        <v>2</v>
      </c>
      <c r="Y89" s="4">
        <f t="shared" ca="1" si="0"/>
        <v>1</v>
      </c>
      <c r="Z89" s="4">
        <f ca="1">IFERROR(__xludf.DUMMYFUNCTION("IF(REGEXMATCH(AO90, ""itrate|NO3""), 1, 0)"),1)</f>
        <v>1</v>
      </c>
      <c r="AA89" s="4">
        <f ca="1">IFERROR(__xludf.DUMMYFUNCTION("IF(REGEXMATCH(AO90, ""itrite|NO2""), 1, 0)"),0)</f>
        <v>0</v>
      </c>
      <c r="AB89" s="4">
        <f ca="1">IFERROR(__xludf.DUMMYFUNCTION("IF(REGEXMATCH(AO90, ""mmonium|NH4""), 1, 0)"),1)</f>
        <v>1</v>
      </c>
      <c r="AC89" s="4">
        <f ca="1">IFERROR(__xludf.DUMMYFUNCTION("IF(REGEXMATCH(AO90, ""DIN""), 1, 0)"),0)</f>
        <v>0</v>
      </c>
      <c r="AD89" s="4">
        <f ca="1">IFERROR(__xludf.DUMMYFUNCTION("IF(REGEXMATCH(AO90, ""mmonia|NH3""), 1, 0)"),0)</f>
        <v>0</v>
      </c>
      <c r="AE89" s="4">
        <f ca="1">IFERROR(__xludf.DUMMYFUNCTION("IF(REGEXMATCH(AO90, ""hosphate|PO4|DIP""), 1, 0)"),1)</f>
        <v>1</v>
      </c>
      <c r="AF89" s="4">
        <f ca="1">IFERROR(__xludf.DUMMYFUNCTION("IF(REGEXMATCH(AO90, ""DIC""), 1, 0)"),0)</f>
        <v>0</v>
      </c>
      <c r="AG89" s="4">
        <f ca="1">IFERROR(__xludf.DUMMYFUNCTION("IF(REGEXMATCH(AO90, ""organic|DOC|POC|DOM""), 1, 0)"),0)</f>
        <v>0</v>
      </c>
      <c r="AH89" s="4">
        <f ca="1">IFERROR(__xludf.DUMMYFUNCTION("IF(REGEXMATCH(AO90, ""rea|NH2""), 1, 0)"),0)</f>
        <v>0</v>
      </c>
      <c r="AI89" s="4">
        <f ca="1">IFERROR(__xludf.DUMMYFUNCTION("IF(REGEXMATCH(AO90, ""ertilizer|cote""), 1, 0)"),0)</f>
        <v>0</v>
      </c>
      <c r="AJ89" s="4">
        <f ca="1">IFERROR(__xludf.DUMMYFUNCTION("IF(REGEXMATCH(AO90, ""itrogen""), 1, 0)"),0)</f>
        <v>0</v>
      </c>
      <c r="AK89" s="4">
        <f ca="1">IFERROR(__xludf.DUMMYFUNCTION("IF(REGEXMATCH(AO90, ""hosphorus""), 1, 0)"),0)</f>
        <v>0</v>
      </c>
      <c r="AL89" s="4">
        <f ca="1">IFERROR(__xludf.DUMMYFUNCTION("IF(REGEXMATCH(AO90, ""TN""), 1, 0)"),0)</f>
        <v>0</v>
      </c>
      <c r="AM89" s="4">
        <f ca="1">IFERROR(__xludf.DUMMYFUNCTION("IF(REGEXMATCH(AO90, ""TP""), 1, 0)"),0)</f>
        <v>0</v>
      </c>
    </row>
    <row r="90" spans="1:39" ht="17.25" customHeight="1" x14ac:dyDescent="0.15">
      <c r="A90" s="6" t="s">
        <v>1485</v>
      </c>
      <c r="B90" s="11">
        <v>1991</v>
      </c>
      <c r="C90" s="4" t="s">
        <v>200</v>
      </c>
      <c r="D90" s="6" t="s">
        <v>1486</v>
      </c>
      <c r="E90" s="4" t="s">
        <v>1487</v>
      </c>
      <c r="F90" s="12" t="s">
        <v>1488</v>
      </c>
      <c r="G90" s="11" t="s">
        <v>40</v>
      </c>
      <c r="H90" s="11">
        <v>0</v>
      </c>
      <c r="I90" s="4">
        <v>0.75</v>
      </c>
      <c r="K90" s="4" t="s">
        <v>30</v>
      </c>
      <c r="L90" s="4" t="s">
        <v>987</v>
      </c>
      <c r="M90" s="4" t="s">
        <v>1143</v>
      </c>
      <c r="N90" s="4">
        <v>1</v>
      </c>
      <c r="O90" s="4" t="s">
        <v>1489</v>
      </c>
      <c r="P90" s="4" t="s">
        <v>1490</v>
      </c>
      <c r="Q90" s="4" t="s">
        <v>172</v>
      </c>
      <c r="R90" s="4" t="s">
        <v>1491</v>
      </c>
      <c r="S90" s="4" t="s">
        <v>1492</v>
      </c>
      <c r="T90" s="4" t="s">
        <v>27</v>
      </c>
      <c r="U90" s="4" t="s">
        <v>27</v>
      </c>
      <c r="V90" s="4" t="s">
        <v>27</v>
      </c>
      <c r="W90" s="4" t="s">
        <v>1493</v>
      </c>
      <c r="X90" s="4">
        <f t="shared" ca="1" si="1"/>
        <v>1</v>
      </c>
      <c r="Y90" s="4">
        <f t="shared" ca="1" si="0"/>
        <v>1</v>
      </c>
      <c r="Z90" s="4">
        <f ca="1">IFERROR(__xludf.DUMMYFUNCTION("IF(REGEXMATCH(AO91, ""itrate|NO3""), 1, 0)"),0)</f>
        <v>0</v>
      </c>
      <c r="AA90" s="4">
        <f ca="1">IFERROR(__xludf.DUMMYFUNCTION("IF(REGEXMATCH(AO91, ""itrite|NO2""), 1, 0)"),0)</f>
        <v>0</v>
      </c>
      <c r="AB90" s="4">
        <f ca="1">IFERROR(__xludf.DUMMYFUNCTION("IF(REGEXMATCH(AO91, ""mmonium|NH4""), 1, 0)"),1)</f>
        <v>1</v>
      </c>
      <c r="AC90" s="4">
        <f ca="1">IFERROR(__xludf.DUMMYFUNCTION("IF(REGEXMATCH(AO91, ""DIN""), 1, 0)"),0)</f>
        <v>0</v>
      </c>
      <c r="AD90" s="4">
        <f ca="1">IFERROR(__xludf.DUMMYFUNCTION("IF(REGEXMATCH(AO91, ""mmonia|NH3""), 1, 0)"),0)</f>
        <v>0</v>
      </c>
      <c r="AE90" s="4">
        <f ca="1">IFERROR(__xludf.DUMMYFUNCTION("IF(REGEXMATCH(AO91, ""hosphate|PO4|DIP""), 1, 0)"),1)</f>
        <v>1</v>
      </c>
      <c r="AF90" s="4">
        <f ca="1">IFERROR(__xludf.DUMMYFUNCTION("IF(REGEXMATCH(AO91, ""DIC""), 1, 0)"),0)</f>
        <v>0</v>
      </c>
      <c r="AG90" s="4">
        <f ca="1">IFERROR(__xludf.DUMMYFUNCTION("IF(REGEXMATCH(AO91, ""organic|DOC|POC|DOM""), 1, 0)"),0)</f>
        <v>0</v>
      </c>
      <c r="AH90" s="4">
        <f ca="1">IFERROR(__xludf.DUMMYFUNCTION("IF(REGEXMATCH(AO91, ""rea|NH2""), 1, 0)"),0)</f>
        <v>0</v>
      </c>
      <c r="AI90" s="4">
        <f ca="1">IFERROR(__xludf.DUMMYFUNCTION("IF(REGEXMATCH(AO91, ""ertilizer|cote""), 1, 0)"),0)</f>
        <v>0</v>
      </c>
      <c r="AJ90" s="4">
        <f ca="1">IFERROR(__xludf.DUMMYFUNCTION("IF(REGEXMATCH(AO91, ""itrogen""), 1, 0)"),0)</f>
        <v>0</v>
      </c>
      <c r="AK90" s="4">
        <f ca="1">IFERROR(__xludf.DUMMYFUNCTION("IF(REGEXMATCH(AO91, ""hosphorus""), 1, 0)"),0)</f>
        <v>0</v>
      </c>
      <c r="AL90" s="4">
        <f ca="1">IFERROR(__xludf.DUMMYFUNCTION("IF(REGEXMATCH(AO91, ""TN""), 1, 0)"),0)</f>
        <v>0</v>
      </c>
      <c r="AM90" s="4">
        <f ca="1">IFERROR(__xludf.DUMMYFUNCTION("IF(REGEXMATCH(AO91, ""TP""), 1, 0)"),0)</f>
        <v>0</v>
      </c>
    </row>
    <row r="91" spans="1:39" ht="17.25" customHeight="1" x14ac:dyDescent="0.15">
      <c r="A91" s="6" t="s">
        <v>2070</v>
      </c>
      <c r="B91" s="11">
        <v>2016</v>
      </c>
      <c r="C91" s="4" t="s">
        <v>257</v>
      </c>
      <c r="D91" s="6" t="s">
        <v>2071</v>
      </c>
      <c r="E91" s="4" t="s">
        <v>2072</v>
      </c>
      <c r="F91" s="12" t="s">
        <v>1809</v>
      </c>
      <c r="G91" s="11" t="s">
        <v>28</v>
      </c>
      <c r="H91" s="11">
        <v>0</v>
      </c>
      <c r="I91" s="4">
        <v>0.75</v>
      </c>
      <c r="K91" s="4" t="s">
        <v>30</v>
      </c>
      <c r="L91" s="4" t="s">
        <v>1001</v>
      </c>
      <c r="M91" s="4" t="s">
        <v>1143</v>
      </c>
      <c r="N91" s="4">
        <v>2</v>
      </c>
      <c r="O91" s="4" t="s">
        <v>2073</v>
      </c>
      <c r="P91" s="4" t="s">
        <v>2074</v>
      </c>
      <c r="Q91" s="4" t="s">
        <v>1119</v>
      </c>
      <c r="R91" s="4" t="s">
        <v>2075</v>
      </c>
      <c r="S91" s="4" t="s">
        <v>55</v>
      </c>
      <c r="T91" s="4" t="s">
        <v>54</v>
      </c>
      <c r="U91" s="4" t="s">
        <v>27</v>
      </c>
      <c r="V91" s="4" t="s">
        <v>27</v>
      </c>
      <c r="W91" s="4" t="s">
        <v>2076</v>
      </c>
      <c r="X91" s="4">
        <f t="shared" ca="1" si="1"/>
        <v>0</v>
      </c>
      <c r="Y91" s="4">
        <f t="shared" ca="1" si="0"/>
        <v>0</v>
      </c>
      <c r="Z91" s="4">
        <f ca="1">IFERROR(__xludf.DUMMYFUNCTION("IF(REGEXMATCH(AO92, ""itrate|NO3""), 1, 0)"),0)</f>
        <v>0</v>
      </c>
      <c r="AA91" s="4">
        <f ca="1">IFERROR(__xludf.DUMMYFUNCTION("IF(REGEXMATCH(AO92, ""itrite|NO2""), 1, 0)"),0)</f>
        <v>0</v>
      </c>
      <c r="AB91" s="4">
        <f ca="1">IFERROR(__xludf.DUMMYFUNCTION("IF(REGEXMATCH(AO92, ""mmonium|NH4""), 1, 0)"),0)</f>
        <v>0</v>
      </c>
      <c r="AC91" s="4">
        <f ca="1">IFERROR(__xludf.DUMMYFUNCTION("IF(REGEXMATCH(AO92, ""DIN""), 1, 0)"),0)</f>
        <v>0</v>
      </c>
      <c r="AD91" s="4">
        <f ca="1">IFERROR(__xludf.DUMMYFUNCTION("IF(REGEXMATCH(AO92, ""mmonia|NH3""), 1, 0)"),0)</f>
        <v>0</v>
      </c>
      <c r="AE91" s="4">
        <f ca="1">IFERROR(__xludf.DUMMYFUNCTION("IF(REGEXMATCH(AO92, ""hosphate|PO4|DIP""), 1, 0)"),0)</f>
        <v>0</v>
      </c>
      <c r="AF91" s="4">
        <f ca="1">IFERROR(__xludf.DUMMYFUNCTION("IF(REGEXMATCH(AO92, ""DIC""), 1, 0)"),0)</f>
        <v>0</v>
      </c>
      <c r="AG91" s="4">
        <f ca="1">IFERROR(__xludf.DUMMYFUNCTION("IF(REGEXMATCH(AO92, ""organic|DOC|POC|DOM""), 1, 0)"),0)</f>
        <v>0</v>
      </c>
      <c r="AH91" s="4">
        <f ca="1">IFERROR(__xludf.DUMMYFUNCTION("IF(REGEXMATCH(AO92, ""rea|NH2""), 1, 0)"),0)</f>
        <v>0</v>
      </c>
      <c r="AI91" s="4">
        <f ca="1">IFERROR(__xludf.DUMMYFUNCTION("IF(REGEXMATCH(AO92, ""ertilizer|cote""), 1, 0)"),1)</f>
        <v>1</v>
      </c>
      <c r="AJ91" s="4">
        <f ca="1">IFERROR(__xludf.DUMMYFUNCTION("IF(REGEXMATCH(AO92, ""itrogen""), 1, 0)"),0)</f>
        <v>0</v>
      </c>
      <c r="AK91" s="4">
        <f ca="1">IFERROR(__xludf.DUMMYFUNCTION("IF(REGEXMATCH(AO92, ""hosphorus""), 1, 0)"),0)</f>
        <v>0</v>
      </c>
      <c r="AL91" s="4">
        <f ca="1">IFERROR(__xludf.DUMMYFUNCTION("IF(REGEXMATCH(AO92, ""TN""), 1, 0)"),0)</f>
        <v>0</v>
      </c>
      <c r="AM91" s="4">
        <f ca="1">IFERROR(__xludf.DUMMYFUNCTION("IF(REGEXMATCH(AO92, ""TP""), 1, 0)"),0)</f>
        <v>0</v>
      </c>
    </row>
    <row r="92" spans="1:39" ht="17.25" customHeight="1" x14ac:dyDescent="0.15">
      <c r="A92" s="6" t="s">
        <v>1273</v>
      </c>
      <c r="B92" s="11">
        <v>2013</v>
      </c>
      <c r="C92" s="4" t="s">
        <v>888</v>
      </c>
      <c r="D92" s="6" t="s">
        <v>2239</v>
      </c>
      <c r="E92" s="4" t="s">
        <v>2240</v>
      </c>
      <c r="F92" s="12" t="s">
        <v>66</v>
      </c>
      <c r="G92" s="11" t="s">
        <v>28</v>
      </c>
      <c r="H92" s="11">
        <v>0</v>
      </c>
      <c r="I92" s="4">
        <v>0.75</v>
      </c>
      <c r="K92" s="4" t="s">
        <v>30</v>
      </c>
      <c r="L92" s="4" t="s">
        <v>1001</v>
      </c>
      <c r="M92" s="4" t="s">
        <v>1143</v>
      </c>
      <c r="N92" s="4" t="s">
        <v>2112</v>
      </c>
      <c r="O92" s="4" t="s">
        <v>2073</v>
      </c>
      <c r="P92" s="4" t="s">
        <v>2241</v>
      </c>
      <c r="Q92" s="4" t="s">
        <v>172</v>
      </c>
      <c r="R92" s="4" t="s">
        <v>54</v>
      </c>
      <c r="S92" s="4" t="s">
        <v>27</v>
      </c>
      <c r="T92" s="4" t="s">
        <v>27</v>
      </c>
      <c r="U92" s="4" t="s">
        <v>27</v>
      </c>
      <c r="V92" s="4" t="s">
        <v>27</v>
      </c>
      <c r="W92" s="4" t="s">
        <v>2242</v>
      </c>
      <c r="X92" s="4">
        <f t="shared" ca="1" si="1"/>
        <v>0</v>
      </c>
      <c r="Y92" s="4">
        <f t="shared" ca="1" si="0"/>
        <v>0</v>
      </c>
      <c r="Z92" s="4">
        <f ca="1">IFERROR(__xludf.DUMMYFUNCTION("IF(REGEXMATCH(AO93, ""itrate|NO3""), 1, 0)"),0)</f>
        <v>0</v>
      </c>
      <c r="AA92" s="4">
        <f ca="1">IFERROR(__xludf.DUMMYFUNCTION("IF(REGEXMATCH(AO93, ""itrite|NO2""), 1, 0)"),0)</f>
        <v>0</v>
      </c>
      <c r="AB92" s="4">
        <f ca="1">IFERROR(__xludf.DUMMYFUNCTION("IF(REGEXMATCH(AO93, ""mmonium|NH4""), 1, 0)"),0)</f>
        <v>0</v>
      </c>
      <c r="AC92" s="4">
        <f ca="1">IFERROR(__xludf.DUMMYFUNCTION("IF(REGEXMATCH(AO93, ""DIN""), 1, 0)"),0)</f>
        <v>0</v>
      </c>
      <c r="AD92" s="4">
        <f ca="1">IFERROR(__xludf.DUMMYFUNCTION("IF(REGEXMATCH(AO93, ""mmonia|NH3""), 1, 0)"),0)</f>
        <v>0</v>
      </c>
      <c r="AE92" s="4">
        <f ca="1">IFERROR(__xludf.DUMMYFUNCTION("IF(REGEXMATCH(AO93, ""hosphate|PO4|DIP""), 1, 0)"),0)</f>
        <v>0</v>
      </c>
      <c r="AF92" s="4">
        <f ca="1">IFERROR(__xludf.DUMMYFUNCTION("IF(REGEXMATCH(AO93, ""DIC""), 1, 0)"),0)</f>
        <v>0</v>
      </c>
      <c r="AG92" s="4">
        <f ca="1">IFERROR(__xludf.DUMMYFUNCTION("IF(REGEXMATCH(AO93, ""organic|DOC|POC|DOM""), 1, 0)"),0)</f>
        <v>0</v>
      </c>
      <c r="AH92" s="4">
        <f ca="1">IFERROR(__xludf.DUMMYFUNCTION("IF(REGEXMATCH(AO93, ""rea|NH2""), 1, 0)"),0)</f>
        <v>0</v>
      </c>
      <c r="AI92" s="4">
        <f ca="1">IFERROR(__xludf.DUMMYFUNCTION("IF(REGEXMATCH(AO93, ""ertilizer|cote""), 1, 0)"),1)</f>
        <v>1</v>
      </c>
      <c r="AJ92" s="4">
        <f ca="1">IFERROR(__xludf.DUMMYFUNCTION("IF(REGEXMATCH(AO93, ""itrogen""), 1, 0)"),0)</f>
        <v>0</v>
      </c>
      <c r="AK92" s="4">
        <f ca="1">IFERROR(__xludf.DUMMYFUNCTION("IF(REGEXMATCH(AO93, ""hosphorus""), 1, 0)"),0)</f>
        <v>0</v>
      </c>
      <c r="AL92" s="4">
        <f ca="1">IFERROR(__xludf.DUMMYFUNCTION("IF(REGEXMATCH(AO93, ""TN""), 1, 0)"),0)</f>
        <v>0</v>
      </c>
      <c r="AM92" s="4">
        <f ca="1">IFERROR(__xludf.DUMMYFUNCTION("IF(REGEXMATCH(AO93, ""TP""), 1, 0)"),0)</f>
        <v>0</v>
      </c>
    </row>
    <row r="93" spans="1:39" ht="17.25" customHeight="1" x14ac:dyDescent="0.15">
      <c r="A93" s="6" t="s">
        <v>1947</v>
      </c>
      <c r="B93" s="11">
        <v>2006</v>
      </c>
      <c r="C93" s="4" t="s">
        <v>113</v>
      </c>
      <c r="D93" s="6" t="s">
        <v>2287</v>
      </c>
      <c r="E93" s="4" t="s">
        <v>2288</v>
      </c>
      <c r="F93" s="12" t="s">
        <v>1985</v>
      </c>
      <c r="G93" s="11" t="s">
        <v>28</v>
      </c>
      <c r="H93" s="11">
        <v>0</v>
      </c>
      <c r="I93" s="4">
        <v>0.75</v>
      </c>
      <c r="K93" s="4" t="s">
        <v>30</v>
      </c>
      <c r="L93" s="4" t="s">
        <v>1001</v>
      </c>
      <c r="M93" s="4" t="s">
        <v>1143</v>
      </c>
      <c r="N93" s="4">
        <v>1</v>
      </c>
      <c r="O93" s="4" t="s">
        <v>49</v>
      </c>
      <c r="P93" s="4" t="s">
        <v>2289</v>
      </c>
      <c r="Q93" s="4" t="s">
        <v>2290</v>
      </c>
      <c r="R93" s="4" t="s">
        <v>55</v>
      </c>
      <c r="S93" s="4" t="s">
        <v>1913</v>
      </c>
      <c r="T93" s="4" t="s">
        <v>54</v>
      </c>
      <c r="U93" s="4" t="s">
        <v>1938</v>
      </c>
      <c r="V93" s="4" t="s">
        <v>2075</v>
      </c>
      <c r="W93" s="4" t="s">
        <v>2291</v>
      </c>
      <c r="X93" s="4">
        <f t="shared" ca="1" si="1"/>
        <v>1</v>
      </c>
      <c r="Y93" s="4">
        <f t="shared" ca="1" si="0"/>
        <v>1</v>
      </c>
      <c r="Z93" s="4">
        <f ca="1">IFERROR(__xludf.DUMMYFUNCTION("IF(REGEXMATCH(AO94, ""itrate|NO3""), 1, 0)"),0)</f>
        <v>0</v>
      </c>
      <c r="AA93" s="4">
        <f ca="1">IFERROR(__xludf.DUMMYFUNCTION("IF(REGEXMATCH(AO94, ""itrite|NO2""), 1, 0)"),0)</f>
        <v>0</v>
      </c>
      <c r="AB93" s="4">
        <f ca="1">IFERROR(__xludf.DUMMYFUNCTION("IF(REGEXMATCH(AO94, ""mmonium|NH4""), 1, 0)"),1)</f>
        <v>1</v>
      </c>
      <c r="AC93" s="4">
        <f ca="1">IFERROR(__xludf.DUMMYFUNCTION("IF(REGEXMATCH(AO94, ""DIN""), 1, 0)"),0)</f>
        <v>0</v>
      </c>
      <c r="AD93" s="4">
        <f ca="1">IFERROR(__xludf.DUMMYFUNCTION("IF(REGEXMATCH(AO94, ""mmonia|NH3""), 1, 0)"),0)</f>
        <v>0</v>
      </c>
      <c r="AE93" s="4">
        <f ca="1">IFERROR(__xludf.DUMMYFUNCTION("IF(REGEXMATCH(AO94, ""hosphate|PO4|DIP""), 1, 0)"),1)</f>
        <v>1</v>
      </c>
      <c r="AF93" s="4">
        <f ca="1">IFERROR(__xludf.DUMMYFUNCTION("IF(REGEXMATCH(AO94, ""DIC""), 1, 0)"),0)</f>
        <v>0</v>
      </c>
      <c r="AG93" s="4">
        <f ca="1">IFERROR(__xludf.DUMMYFUNCTION("IF(REGEXMATCH(AO94, ""organic|DOC|POC|DOM""), 1, 0)"),0)</f>
        <v>0</v>
      </c>
      <c r="AH93" s="4">
        <f ca="1">IFERROR(__xludf.DUMMYFUNCTION("IF(REGEXMATCH(AO94, ""rea|NH2""), 1, 0)"),0)</f>
        <v>0</v>
      </c>
      <c r="AI93" s="4">
        <f ca="1">IFERROR(__xludf.DUMMYFUNCTION("IF(REGEXMATCH(AO94, ""ertilizer|cote""), 1, 0)"),0)</f>
        <v>0</v>
      </c>
      <c r="AJ93" s="4">
        <f ca="1">IFERROR(__xludf.DUMMYFUNCTION("IF(REGEXMATCH(AO94, ""itrogen""), 1, 0)"),0)</f>
        <v>0</v>
      </c>
      <c r="AK93" s="4">
        <f ca="1">IFERROR(__xludf.DUMMYFUNCTION("IF(REGEXMATCH(AO94, ""hosphorus""), 1, 0)"),0)</f>
        <v>0</v>
      </c>
      <c r="AL93" s="4">
        <f ca="1">IFERROR(__xludf.DUMMYFUNCTION("IF(REGEXMATCH(AO94, ""TN""), 1, 0)"),0)</f>
        <v>0</v>
      </c>
      <c r="AM93" s="4">
        <f ca="1">IFERROR(__xludf.DUMMYFUNCTION("IF(REGEXMATCH(AO94, ""TP""), 1, 0)"),0)</f>
        <v>0</v>
      </c>
    </row>
    <row r="94" spans="1:39" ht="17.25" customHeight="1" x14ac:dyDescent="0.15">
      <c r="A94" s="6" t="s">
        <v>2423</v>
      </c>
      <c r="B94" s="11">
        <v>1990</v>
      </c>
      <c r="C94" s="4" t="s">
        <v>2084</v>
      </c>
      <c r="D94" s="6" t="s">
        <v>2424</v>
      </c>
      <c r="E94" s="4" t="s">
        <v>2425</v>
      </c>
      <c r="F94" s="12" t="s">
        <v>66</v>
      </c>
      <c r="G94" s="11" t="s">
        <v>28</v>
      </c>
      <c r="H94" s="11">
        <v>0</v>
      </c>
      <c r="I94" s="4">
        <v>0.75</v>
      </c>
      <c r="K94" s="4" t="s">
        <v>42</v>
      </c>
      <c r="L94" s="4" t="s">
        <v>1001</v>
      </c>
      <c r="M94" s="4" t="s">
        <v>1143</v>
      </c>
      <c r="N94" s="4">
        <v>2</v>
      </c>
      <c r="O94" s="4" t="s">
        <v>2302</v>
      </c>
      <c r="P94" s="4" t="s">
        <v>2426</v>
      </c>
      <c r="Q94" s="4" t="s">
        <v>640</v>
      </c>
      <c r="R94" s="4" t="s">
        <v>2427</v>
      </c>
      <c r="S94" s="4" t="s">
        <v>27</v>
      </c>
      <c r="T94" s="4" t="s">
        <v>27</v>
      </c>
      <c r="U94" s="4" t="s">
        <v>27</v>
      </c>
      <c r="V94" s="4" t="s">
        <v>27</v>
      </c>
      <c r="W94" s="4" t="s">
        <v>2428</v>
      </c>
      <c r="X94" s="4">
        <f t="shared" ca="1" si="1"/>
        <v>2</v>
      </c>
      <c r="Y94" s="4">
        <f t="shared" ca="1" si="0"/>
        <v>1</v>
      </c>
      <c r="Z94" s="4">
        <f ca="1">IFERROR(__xludf.DUMMYFUNCTION("IF(REGEXMATCH(AO95, ""itrate|NO3""), 1, 0)"),1)</f>
        <v>1</v>
      </c>
      <c r="AA94" s="4">
        <f ca="1">IFERROR(__xludf.DUMMYFUNCTION("IF(REGEXMATCH(AO95, ""itrite|NO2""), 1, 0)"),1)</f>
        <v>1</v>
      </c>
      <c r="AB94" s="4">
        <f ca="1">IFERROR(__xludf.DUMMYFUNCTION("IF(REGEXMATCH(AO95, ""mmonium|NH4""), 1, 0)"),0)</f>
        <v>0</v>
      </c>
      <c r="AC94" s="4">
        <f ca="1">IFERROR(__xludf.DUMMYFUNCTION("IF(REGEXMATCH(AO95, ""DIN""), 1, 0)"),0)</f>
        <v>0</v>
      </c>
      <c r="AD94" s="4">
        <f ca="1">IFERROR(__xludf.DUMMYFUNCTION("IF(REGEXMATCH(AO95, ""mmonia|NH3""), 1, 0)"),0)</f>
        <v>0</v>
      </c>
      <c r="AE94" s="4">
        <f ca="1">IFERROR(__xludf.DUMMYFUNCTION("IF(REGEXMATCH(AO95, ""hosphate|PO4|DIP""), 1, 0)"),1)</f>
        <v>1</v>
      </c>
      <c r="AF94" s="4">
        <f ca="1">IFERROR(__xludf.DUMMYFUNCTION("IF(REGEXMATCH(AO95, ""DIC""), 1, 0)"),0)</f>
        <v>0</v>
      </c>
      <c r="AG94" s="4">
        <f ca="1">IFERROR(__xludf.DUMMYFUNCTION("IF(REGEXMATCH(AO95, ""organic|DOC|POC|DOM""), 1, 0)"),0)</f>
        <v>0</v>
      </c>
      <c r="AH94" s="4">
        <f ca="1">IFERROR(__xludf.DUMMYFUNCTION("IF(REGEXMATCH(AO95, ""rea|NH2""), 1, 0)"),0)</f>
        <v>0</v>
      </c>
      <c r="AI94" s="4">
        <f ca="1">IFERROR(__xludf.DUMMYFUNCTION("IF(REGEXMATCH(AO95, ""ertilizer|cote""), 1, 0)"),0)</f>
        <v>0</v>
      </c>
      <c r="AJ94" s="4">
        <f ca="1">IFERROR(__xludf.DUMMYFUNCTION("IF(REGEXMATCH(AO95, ""itrogen""), 1, 0)"),0)</f>
        <v>0</v>
      </c>
      <c r="AK94" s="4">
        <f ca="1">IFERROR(__xludf.DUMMYFUNCTION("IF(REGEXMATCH(AO95, ""hosphorus""), 1, 0)"),0)</f>
        <v>0</v>
      </c>
      <c r="AL94" s="4">
        <f ca="1">IFERROR(__xludf.DUMMYFUNCTION("IF(REGEXMATCH(AO95, ""TN""), 1, 0)"),0)</f>
        <v>0</v>
      </c>
      <c r="AM94" s="4">
        <f ca="1">IFERROR(__xludf.DUMMYFUNCTION("IF(REGEXMATCH(AO95, ""TP""), 1, 0)"),0)</f>
        <v>0</v>
      </c>
    </row>
    <row r="95" spans="1:39" ht="17.25" customHeight="1" x14ac:dyDescent="0.15">
      <c r="A95" s="6" t="s">
        <v>2537</v>
      </c>
      <c r="B95" s="11">
        <v>2012</v>
      </c>
      <c r="C95" s="4" t="s">
        <v>2538</v>
      </c>
      <c r="D95" s="6" t="s">
        <v>2539</v>
      </c>
      <c r="E95" s="4" t="s">
        <v>2540</v>
      </c>
      <c r="F95" s="12" t="s">
        <v>66</v>
      </c>
      <c r="G95" s="11" t="s">
        <v>28</v>
      </c>
      <c r="H95" s="11">
        <v>0</v>
      </c>
      <c r="I95" s="4">
        <v>0.75</v>
      </c>
      <c r="K95" s="4" t="s">
        <v>30</v>
      </c>
      <c r="L95" s="4" t="s">
        <v>1001</v>
      </c>
      <c r="M95" s="4" t="s">
        <v>1143</v>
      </c>
      <c r="N95" s="4">
        <v>1</v>
      </c>
      <c r="O95" s="4" t="s">
        <v>2201</v>
      </c>
      <c r="P95" s="4" t="s">
        <v>2541</v>
      </c>
      <c r="Q95" s="4" t="s">
        <v>2542</v>
      </c>
      <c r="R95" s="4" t="s">
        <v>1940</v>
      </c>
      <c r="S95" s="4" t="s">
        <v>2543</v>
      </c>
      <c r="T95" s="4" t="s">
        <v>27</v>
      </c>
      <c r="U95" s="4" t="s">
        <v>27</v>
      </c>
      <c r="V95" s="4" t="s">
        <v>27</v>
      </c>
      <c r="W95" s="4" t="s">
        <v>2544</v>
      </c>
      <c r="X95" s="4">
        <f t="shared" ca="1" si="1"/>
        <v>0</v>
      </c>
      <c r="Y95" s="4">
        <f t="shared" ca="1" si="0"/>
        <v>0</v>
      </c>
      <c r="Z95" s="4">
        <f ca="1">IFERROR(__xludf.DUMMYFUNCTION("IF(REGEXMATCH(AO96, ""itrate|NO3""), 1, 0)"),0)</f>
        <v>0</v>
      </c>
      <c r="AA95" s="4">
        <f ca="1">IFERROR(__xludf.DUMMYFUNCTION("IF(REGEXMATCH(AO96, ""itrite|NO2""), 1, 0)"),0)</f>
        <v>0</v>
      </c>
      <c r="AB95" s="4">
        <f ca="1">IFERROR(__xludf.DUMMYFUNCTION("IF(REGEXMATCH(AO96, ""mmonium|NH4""), 1, 0)"),0)</f>
        <v>0</v>
      </c>
      <c r="AC95" s="4">
        <f ca="1">IFERROR(__xludf.DUMMYFUNCTION("IF(REGEXMATCH(AO96, ""DIN""), 1, 0)"),0)</f>
        <v>0</v>
      </c>
      <c r="AD95" s="4">
        <f ca="1">IFERROR(__xludf.DUMMYFUNCTION("IF(REGEXMATCH(AO96, ""mmonia|NH3""), 1, 0)"),0)</f>
        <v>0</v>
      </c>
      <c r="AE95" s="4">
        <f ca="1">IFERROR(__xludf.DUMMYFUNCTION("IF(REGEXMATCH(AO96, ""hosphate|PO4|DIP""), 1, 0)"),0)</f>
        <v>0</v>
      </c>
      <c r="AF95" s="4">
        <f ca="1">IFERROR(__xludf.DUMMYFUNCTION("IF(REGEXMATCH(AO96, ""DIC""), 1, 0)"),0)</f>
        <v>0</v>
      </c>
      <c r="AG95" s="4">
        <f ca="1">IFERROR(__xludf.DUMMYFUNCTION("IF(REGEXMATCH(AO96, ""organic|DOC|POC|DOM""), 1, 0)"),1)</f>
        <v>1</v>
      </c>
      <c r="AH95" s="4">
        <f ca="1">IFERROR(__xludf.DUMMYFUNCTION("IF(REGEXMATCH(AO96, ""rea|NH2""), 1, 0)"),0)</f>
        <v>0</v>
      </c>
      <c r="AI95" s="4">
        <f ca="1">IFERROR(__xludf.DUMMYFUNCTION("IF(REGEXMATCH(AO96, ""ertilizer|cote""), 1, 0)"),0)</f>
        <v>0</v>
      </c>
      <c r="AJ95" s="4">
        <f ca="1">IFERROR(__xludf.DUMMYFUNCTION("IF(REGEXMATCH(AO96, ""itrogen""), 1, 0)"),0)</f>
        <v>0</v>
      </c>
      <c r="AK95" s="4">
        <f ca="1">IFERROR(__xludf.DUMMYFUNCTION("IF(REGEXMATCH(AO96, ""hosphorus""), 1, 0)"),0)</f>
        <v>0</v>
      </c>
      <c r="AL95" s="4">
        <f ca="1">IFERROR(__xludf.DUMMYFUNCTION("IF(REGEXMATCH(AO96, ""TN""), 1, 0)"),0)</f>
        <v>0</v>
      </c>
      <c r="AM95" s="4">
        <f ca="1">IFERROR(__xludf.DUMMYFUNCTION("IF(REGEXMATCH(AO96, ""TP""), 1, 0)"),0)</f>
        <v>0</v>
      </c>
    </row>
    <row r="96" spans="1:39" ht="17.25" customHeight="1" x14ac:dyDescent="0.15">
      <c r="A96" s="6" t="s">
        <v>22</v>
      </c>
      <c r="B96" s="11">
        <v>2020</v>
      </c>
      <c r="C96" s="4" t="s">
        <v>23</v>
      </c>
      <c r="D96" s="6" t="s">
        <v>24</v>
      </c>
      <c r="E96" s="4" t="s">
        <v>25</v>
      </c>
      <c r="F96" s="12" t="s">
        <v>26</v>
      </c>
      <c r="G96" s="11" t="s">
        <v>71</v>
      </c>
      <c r="H96" s="11">
        <v>0</v>
      </c>
      <c r="I96" s="4">
        <v>0.5</v>
      </c>
      <c r="J96" s="4" t="s">
        <v>29</v>
      </c>
      <c r="K96" s="4" t="s">
        <v>30</v>
      </c>
      <c r="L96" s="4" t="s">
        <v>31</v>
      </c>
      <c r="M96" s="4" t="s">
        <v>1143</v>
      </c>
      <c r="N96" s="4" t="s">
        <v>32</v>
      </c>
      <c r="O96" s="4" t="s">
        <v>72</v>
      </c>
      <c r="P96" s="4" t="s">
        <v>33</v>
      </c>
      <c r="Q96" s="4" t="s">
        <v>34</v>
      </c>
      <c r="R96" s="4" t="s">
        <v>35</v>
      </c>
      <c r="S96" s="4" t="s">
        <v>36</v>
      </c>
      <c r="T96" s="4" t="s">
        <v>37</v>
      </c>
      <c r="U96" s="4" t="s">
        <v>27</v>
      </c>
      <c r="V96" s="4" t="s">
        <v>27</v>
      </c>
      <c r="W96" s="4" t="s">
        <v>38</v>
      </c>
      <c r="X96" s="4">
        <f t="shared" ca="1" si="1"/>
        <v>1</v>
      </c>
      <c r="Y96" s="4">
        <f t="shared" ca="1" si="0"/>
        <v>0</v>
      </c>
      <c r="Z96" s="4">
        <f ca="1">IFERROR(__xludf.DUMMYFUNCTION("IF(REGEXMATCH(AO97, ""itrate|NO3""), 1, 0)"),1)</f>
        <v>1</v>
      </c>
      <c r="AA96" s="4">
        <f ca="1">IFERROR(__xludf.DUMMYFUNCTION("IF(REGEXMATCH(AO97, ""itrite|NO2""), 1, 0)"),0)</f>
        <v>0</v>
      </c>
      <c r="AB96" s="4">
        <f ca="1">IFERROR(__xludf.DUMMYFUNCTION("IF(REGEXMATCH(AO97, ""mmonium|NH4""), 1, 0)"),0)</f>
        <v>0</v>
      </c>
      <c r="AC96" s="4">
        <f ca="1">IFERROR(__xludf.DUMMYFUNCTION("IF(REGEXMATCH(AO97, ""DIN""), 1, 0)"),0)</f>
        <v>0</v>
      </c>
      <c r="AD96" s="4">
        <f ca="1">IFERROR(__xludf.DUMMYFUNCTION("IF(REGEXMATCH(AO97, ""mmonia|NH3""), 1, 0)"),0)</f>
        <v>0</v>
      </c>
      <c r="AE96" s="4">
        <f ca="1">IFERROR(__xludf.DUMMYFUNCTION("IF(REGEXMATCH(AO97, ""hosphate|PO4|DIP""), 1, 0)"),0)</f>
        <v>0</v>
      </c>
      <c r="AF96" s="4">
        <f ca="1">IFERROR(__xludf.DUMMYFUNCTION("IF(REGEXMATCH(AO97, ""DIC""), 1, 0)"),0)</f>
        <v>0</v>
      </c>
      <c r="AG96" s="4">
        <f ca="1">IFERROR(__xludf.DUMMYFUNCTION("IF(REGEXMATCH(AO97, ""organic|DOC|POC|DOM""), 1, 0)"),0)</f>
        <v>0</v>
      </c>
      <c r="AH96" s="4">
        <f ca="1">IFERROR(__xludf.DUMMYFUNCTION("IF(REGEXMATCH(AO97, ""rea|NH2""), 1, 0)"),1)</f>
        <v>1</v>
      </c>
      <c r="AI96" s="4">
        <f ca="1">IFERROR(__xludf.DUMMYFUNCTION("IF(REGEXMATCH(AO97, ""ertilizer|cote""), 1, 0)"),0)</f>
        <v>0</v>
      </c>
      <c r="AJ96" s="4">
        <f ca="1">IFERROR(__xludf.DUMMYFUNCTION("IF(REGEXMATCH(AO97, ""itrogen""), 1, 0)"),0)</f>
        <v>0</v>
      </c>
      <c r="AK96" s="4">
        <f ca="1">IFERROR(__xludf.DUMMYFUNCTION("IF(REGEXMATCH(AO97, ""hosphorus""), 1, 0)"),0)</f>
        <v>0</v>
      </c>
      <c r="AL96" s="4">
        <f ca="1">IFERROR(__xludf.DUMMYFUNCTION("IF(REGEXMATCH(AO97, ""TN""), 1, 0)"),0)</f>
        <v>0</v>
      </c>
      <c r="AM96" s="4">
        <f ca="1">IFERROR(__xludf.DUMMYFUNCTION("IF(REGEXMATCH(AO97, ""TP""), 1, 0)"),0)</f>
        <v>0</v>
      </c>
    </row>
    <row r="97" spans="1:39" ht="17.25" customHeight="1" x14ac:dyDescent="0.15">
      <c r="A97" s="6" t="s">
        <v>149</v>
      </c>
      <c r="B97" s="11">
        <v>2014</v>
      </c>
      <c r="C97" s="4" t="s">
        <v>150</v>
      </c>
      <c r="D97" s="6" t="s">
        <v>151</v>
      </c>
      <c r="E97" s="4" t="s">
        <v>152</v>
      </c>
      <c r="F97" s="12" t="s">
        <v>44</v>
      </c>
      <c r="G97" s="11" t="s">
        <v>71</v>
      </c>
      <c r="H97" s="11">
        <v>0</v>
      </c>
      <c r="I97" s="4">
        <v>0.5</v>
      </c>
      <c r="J97" s="4" t="s">
        <v>29</v>
      </c>
      <c r="K97" s="4" t="s">
        <v>30</v>
      </c>
      <c r="L97" s="4" t="s">
        <v>43</v>
      </c>
      <c r="M97" s="4" t="s">
        <v>1143</v>
      </c>
      <c r="N97" s="4">
        <v>1</v>
      </c>
      <c r="O97" s="4" t="s">
        <v>44</v>
      </c>
      <c r="P97" s="4" t="s">
        <v>61</v>
      </c>
      <c r="Q97" s="4" t="s">
        <v>153</v>
      </c>
      <c r="R97" s="4" t="s">
        <v>154</v>
      </c>
      <c r="S97" s="4" t="s">
        <v>27</v>
      </c>
      <c r="T97" s="4" t="s">
        <v>27</v>
      </c>
      <c r="U97" s="4" t="s">
        <v>27</v>
      </c>
      <c r="V97" s="4" t="s">
        <v>27</v>
      </c>
      <c r="W97" s="4" t="s">
        <v>155</v>
      </c>
      <c r="X97" s="4">
        <f t="shared" ca="1" si="1"/>
        <v>1</v>
      </c>
      <c r="Y97" s="4">
        <f t="shared" ca="1" si="0"/>
        <v>0</v>
      </c>
      <c r="Z97" s="4">
        <f ca="1">IFERROR(__xludf.DUMMYFUNCTION("IF(REGEXMATCH(AO98, ""itrate|NO3""), 1, 0)"),0)</f>
        <v>0</v>
      </c>
      <c r="AA97" s="4">
        <f ca="1">IFERROR(__xludf.DUMMYFUNCTION("IF(REGEXMATCH(AO98, ""itrite|NO2""), 1, 0)"),0)</f>
        <v>0</v>
      </c>
      <c r="AB97" s="4">
        <f ca="1">IFERROR(__xludf.DUMMYFUNCTION("IF(REGEXMATCH(AO98, ""mmonium|NH4""), 1, 0)"),1)</f>
        <v>1</v>
      </c>
      <c r="AC97" s="4">
        <f ca="1">IFERROR(__xludf.DUMMYFUNCTION("IF(REGEXMATCH(AO98, ""DIN""), 1, 0)"),0)</f>
        <v>0</v>
      </c>
      <c r="AD97" s="4">
        <f ca="1">IFERROR(__xludf.DUMMYFUNCTION("IF(REGEXMATCH(AO98, ""mmonia|NH3""), 1, 0)"),0)</f>
        <v>0</v>
      </c>
      <c r="AE97" s="4">
        <f ca="1">IFERROR(__xludf.DUMMYFUNCTION("IF(REGEXMATCH(AO98, ""hosphate|PO4|DIP""), 1, 0)"),0)</f>
        <v>0</v>
      </c>
      <c r="AF97" s="4">
        <f ca="1">IFERROR(__xludf.DUMMYFUNCTION("IF(REGEXMATCH(AO98, ""DIC""), 1, 0)"),0)</f>
        <v>0</v>
      </c>
      <c r="AG97" s="4">
        <f ca="1">IFERROR(__xludf.DUMMYFUNCTION("IF(REGEXMATCH(AO98, ""organic|DOC|POC|DOM""), 1, 0)"),0)</f>
        <v>0</v>
      </c>
      <c r="AH97" s="4">
        <f ca="1">IFERROR(__xludf.DUMMYFUNCTION("IF(REGEXMATCH(AO98, ""rea|NH2""), 1, 0)"),0)</f>
        <v>0</v>
      </c>
      <c r="AI97" s="4">
        <f ca="1">IFERROR(__xludf.DUMMYFUNCTION("IF(REGEXMATCH(AO98, ""ertilizer|cote""), 1, 0)"),0)</f>
        <v>0</v>
      </c>
      <c r="AJ97" s="4">
        <f ca="1">IFERROR(__xludf.DUMMYFUNCTION("IF(REGEXMATCH(AO98, ""itrogen""), 1, 0)"),0)</f>
        <v>0</v>
      </c>
      <c r="AK97" s="4">
        <f ca="1">IFERROR(__xludf.DUMMYFUNCTION("IF(REGEXMATCH(AO98, ""hosphorus""), 1, 0)"),0)</f>
        <v>0</v>
      </c>
      <c r="AL97" s="4">
        <f ca="1">IFERROR(__xludf.DUMMYFUNCTION("IF(REGEXMATCH(AO98, ""TN""), 1, 0)"),0)</f>
        <v>0</v>
      </c>
      <c r="AM97" s="4">
        <f ca="1">IFERROR(__xludf.DUMMYFUNCTION("IF(REGEXMATCH(AO98, ""TP""), 1, 0)"),0)</f>
        <v>0</v>
      </c>
    </row>
    <row r="98" spans="1:39" ht="17.25" customHeight="1" x14ac:dyDescent="0.15">
      <c r="A98" s="6" t="s">
        <v>167</v>
      </c>
      <c r="B98" s="11">
        <v>2005</v>
      </c>
      <c r="C98" s="4" t="s">
        <v>113</v>
      </c>
      <c r="D98" s="6" t="s">
        <v>168</v>
      </c>
      <c r="E98" s="4" t="s">
        <v>169</v>
      </c>
      <c r="G98" s="11" t="s">
        <v>71</v>
      </c>
      <c r="H98" s="11">
        <v>0</v>
      </c>
      <c r="I98" s="4">
        <v>0.5</v>
      </c>
      <c r="J98" s="4" t="s">
        <v>29</v>
      </c>
      <c r="K98" s="4" t="s">
        <v>30</v>
      </c>
      <c r="L98" s="4" t="s">
        <v>31</v>
      </c>
      <c r="M98" s="4" t="s">
        <v>1143</v>
      </c>
      <c r="N98" s="4">
        <v>3</v>
      </c>
      <c r="O98" s="4" t="s">
        <v>170</v>
      </c>
      <c r="P98" s="4" t="s">
        <v>171</v>
      </c>
      <c r="Q98" s="4" t="s">
        <v>172</v>
      </c>
      <c r="R98" s="4" t="s">
        <v>173</v>
      </c>
      <c r="S98" s="4" t="s">
        <v>174</v>
      </c>
      <c r="T98" s="4" t="s">
        <v>175</v>
      </c>
      <c r="U98" s="4" t="s">
        <v>176</v>
      </c>
      <c r="V98" s="4" t="s">
        <v>177</v>
      </c>
      <c r="W98" s="4" t="s">
        <v>178</v>
      </c>
      <c r="X98" s="4">
        <f t="shared" ca="1" si="1"/>
        <v>1</v>
      </c>
      <c r="Y98" s="4">
        <f t="shared" ca="1" si="0"/>
        <v>1</v>
      </c>
      <c r="Z98" s="4">
        <f ca="1">IFERROR(__xludf.DUMMYFUNCTION("IF(REGEXMATCH(AO99, ""itrate|NO3""), 1, 0)"),1)</f>
        <v>1</v>
      </c>
      <c r="AA98" s="4">
        <f ca="1">IFERROR(__xludf.DUMMYFUNCTION("IF(REGEXMATCH(AO99, ""itrite|NO2""), 1, 0)"),0)</f>
        <v>0</v>
      </c>
      <c r="AB98" s="4">
        <f ca="1">IFERROR(__xludf.DUMMYFUNCTION("IF(REGEXMATCH(AO99, ""mmonium|NH4""), 1, 0)"),0)</f>
        <v>0</v>
      </c>
      <c r="AC98" s="4">
        <f ca="1">IFERROR(__xludf.DUMMYFUNCTION("IF(REGEXMATCH(AO99, ""DIN""), 1, 0)"),0)</f>
        <v>0</v>
      </c>
      <c r="AD98" s="4">
        <f ca="1">IFERROR(__xludf.DUMMYFUNCTION("IF(REGEXMATCH(AO99, ""mmonia|NH3""), 1, 0)"),0)</f>
        <v>0</v>
      </c>
      <c r="AE98" s="4">
        <f ca="1">IFERROR(__xludf.DUMMYFUNCTION("IF(REGEXMATCH(AO99, ""hosphate|PO4|DIP""), 1, 0)"),1)</f>
        <v>1</v>
      </c>
      <c r="AF98" s="4">
        <f ca="1">IFERROR(__xludf.DUMMYFUNCTION("IF(REGEXMATCH(AO99, ""DIC""), 1, 0)"),0)</f>
        <v>0</v>
      </c>
      <c r="AG98" s="4">
        <f ca="1">IFERROR(__xludf.DUMMYFUNCTION("IF(REGEXMATCH(AO99, ""organic|DOC|POC|DOM""), 1, 0)"),0)</f>
        <v>0</v>
      </c>
      <c r="AH98" s="4">
        <f ca="1">IFERROR(__xludf.DUMMYFUNCTION("IF(REGEXMATCH(AO99, ""rea|NH2""), 1, 0)"),0)</f>
        <v>0</v>
      </c>
      <c r="AI98" s="4">
        <f ca="1">IFERROR(__xludf.DUMMYFUNCTION("IF(REGEXMATCH(AO99, ""ertilizer|cote""), 1, 0)"),1)</f>
        <v>1</v>
      </c>
      <c r="AJ98" s="4">
        <f ca="1">IFERROR(__xludf.DUMMYFUNCTION("IF(REGEXMATCH(AO99, ""itrogen""), 1, 0)"),1)</f>
        <v>1</v>
      </c>
      <c r="AK98" s="4">
        <f ca="1">IFERROR(__xludf.DUMMYFUNCTION("IF(REGEXMATCH(AO99, ""hosphorus""), 1, 0)"),0)</f>
        <v>0</v>
      </c>
      <c r="AL98" s="4">
        <f ca="1">IFERROR(__xludf.DUMMYFUNCTION("IF(REGEXMATCH(AO99, ""TN""), 1, 0)"),0)</f>
        <v>0</v>
      </c>
      <c r="AM98" s="4">
        <f ca="1">IFERROR(__xludf.DUMMYFUNCTION("IF(REGEXMATCH(AO99, ""TP""), 1, 0)"),0)</f>
        <v>0</v>
      </c>
    </row>
    <row r="99" spans="1:39" ht="17.25" customHeight="1" x14ac:dyDescent="0.15">
      <c r="A99" s="6" t="s">
        <v>218</v>
      </c>
      <c r="B99" s="11">
        <v>2016</v>
      </c>
      <c r="C99" s="4" t="s">
        <v>219</v>
      </c>
      <c r="D99" s="6" t="s">
        <v>220</v>
      </c>
      <c r="E99" s="4" t="s">
        <v>221</v>
      </c>
      <c r="F99" s="12" t="s">
        <v>31</v>
      </c>
      <c r="G99" s="11" t="s">
        <v>71</v>
      </c>
      <c r="H99" s="11">
        <v>0</v>
      </c>
      <c r="I99" s="4">
        <v>0.5</v>
      </c>
      <c r="J99" s="4" t="s">
        <v>29</v>
      </c>
      <c r="K99" s="4" t="s">
        <v>42</v>
      </c>
      <c r="L99" s="4" t="s">
        <v>31</v>
      </c>
      <c r="M99" s="4" t="s">
        <v>1143</v>
      </c>
      <c r="N99" s="4" t="s">
        <v>222</v>
      </c>
      <c r="O99" s="4" t="s">
        <v>223</v>
      </c>
      <c r="Q99" s="4" t="s">
        <v>224</v>
      </c>
      <c r="R99" s="4" t="s">
        <v>225</v>
      </c>
      <c r="S99" s="4" t="s">
        <v>226</v>
      </c>
      <c r="T99" s="4" t="s">
        <v>27</v>
      </c>
      <c r="U99" s="4" t="s">
        <v>27</v>
      </c>
      <c r="V99" s="4" t="s">
        <v>27</v>
      </c>
      <c r="X99" s="4">
        <f t="shared" ca="1" si="1"/>
        <v>0</v>
      </c>
      <c r="Y99" s="4">
        <f t="shared" ca="1" si="0"/>
        <v>0</v>
      </c>
      <c r="Z99" s="4">
        <f ca="1">IFERROR(__xludf.DUMMYFUNCTION("IF(REGEXMATCH(AO100, ""itrate|NO3""), 1, 0)"),0)</f>
        <v>0</v>
      </c>
      <c r="AA99" s="4">
        <f ca="1">IFERROR(__xludf.DUMMYFUNCTION("IF(REGEXMATCH(AO100, ""itrite|NO2""), 1, 0)"),0)</f>
        <v>0</v>
      </c>
      <c r="AB99" s="4">
        <f ca="1">IFERROR(__xludf.DUMMYFUNCTION("IF(REGEXMATCH(AO100, ""mmonium|NH4""), 1, 0)"),0)</f>
        <v>0</v>
      </c>
      <c r="AC99" s="4">
        <f ca="1">IFERROR(__xludf.DUMMYFUNCTION("IF(REGEXMATCH(AO100, ""DIN""), 1, 0)"),0)</f>
        <v>0</v>
      </c>
      <c r="AD99" s="4">
        <f ca="1">IFERROR(__xludf.DUMMYFUNCTION("IF(REGEXMATCH(AO100, ""mmonia|NH3""), 1, 0)"),0)</f>
        <v>0</v>
      </c>
      <c r="AE99" s="4">
        <f ca="1">IFERROR(__xludf.DUMMYFUNCTION("IF(REGEXMATCH(AO100, ""hosphate|PO4|DIP""), 1, 0)"),0)</f>
        <v>0</v>
      </c>
      <c r="AF99" s="4">
        <f ca="1">IFERROR(__xludf.DUMMYFUNCTION("IF(REGEXMATCH(AO100, ""DIC""), 1, 0)"),0)</f>
        <v>0</v>
      </c>
      <c r="AG99" s="4">
        <f ca="1">IFERROR(__xludf.DUMMYFUNCTION("IF(REGEXMATCH(AO100, ""organic|DOC|POC|DOM""), 1, 0)"),0)</f>
        <v>0</v>
      </c>
      <c r="AH99" s="4">
        <f ca="1">IFERROR(__xludf.DUMMYFUNCTION("IF(REGEXMATCH(AO100, ""rea|NH2""), 1, 0)"),0)</f>
        <v>0</v>
      </c>
      <c r="AI99" s="4">
        <f ca="1">IFERROR(__xludf.DUMMYFUNCTION("IF(REGEXMATCH(AO100, ""ertilizer|cote""), 1, 0)"),1)</f>
        <v>1</v>
      </c>
      <c r="AJ99" s="4">
        <f ca="1">IFERROR(__xludf.DUMMYFUNCTION("IF(REGEXMATCH(AO100, ""itrogen""), 1, 0)"),1)</f>
        <v>1</v>
      </c>
      <c r="AK99" s="4">
        <f ca="1">IFERROR(__xludf.DUMMYFUNCTION("IF(REGEXMATCH(AO100, ""hosphorus""), 1, 0)"),1)</f>
        <v>1</v>
      </c>
      <c r="AL99" s="4">
        <f ca="1">IFERROR(__xludf.DUMMYFUNCTION("IF(REGEXMATCH(AO100, ""TN""), 1, 0)"),0)</f>
        <v>0</v>
      </c>
      <c r="AM99" s="4">
        <f ca="1">IFERROR(__xludf.DUMMYFUNCTION("IF(REGEXMATCH(AO100, ""TP""), 1, 0)"),0)</f>
        <v>0</v>
      </c>
    </row>
    <row r="100" spans="1:39" ht="17.25" customHeight="1" x14ac:dyDescent="0.15">
      <c r="A100" s="6" t="s">
        <v>238</v>
      </c>
      <c r="B100" s="11">
        <v>2015</v>
      </c>
      <c r="C100" s="4" t="s">
        <v>239</v>
      </c>
      <c r="D100" s="6" t="s">
        <v>240</v>
      </c>
      <c r="E100" s="4" t="s">
        <v>241</v>
      </c>
      <c r="G100" s="11" t="s">
        <v>71</v>
      </c>
      <c r="H100" s="11">
        <v>0</v>
      </c>
      <c r="I100" s="4">
        <v>0.5</v>
      </c>
      <c r="J100" s="4" t="s">
        <v>242</v>
      </c>
      <c r="K100" s="4" t="s">
        <v>42</v>
      </c>
      <c r="L100" s="4" t="s">
        <v>43</v>
      </c>
      <c r="M100" s="4" t="s">
        <v>1143</v>
      </c>
      <c r="N100" s="4">
        <v>1</v>
      </c>
      <c r="O100" s="4" t="s">
        <v>243</v>
      </c>
      <c r="P100" s="4" t="s">
        <v>244</v>
      </c>
      <c r="Q100" s="4" t="s">
        <v>59</v>
      </c>
      <c r="R100" s="4" t="s">
        <v>245</v>
      </c>
      <c r="S100" s="4" t="s">
        <v>246</v>
      </c>
      <c r="T100" s="4" t="s">
        <v>27</v>
      </c>
      <c r="U100" s="4" t="s">
        <v>27</v>
      </c>
      <c r="V100" s="4" t="s">
        <v>27</v>
      </c>
      <c r="W100" s="4" t="s">
        <v>247</v>
      </c>
      <c r="X100" s="4">
        <f t="shared" ca="1" si="1"/>
        <v>2</v>
      </c>
      <c r="Y100" s="4">
        <f t="shared" ca="1" si="0"/>
        <v>0</v>
      </c>
      <c r="Z100" s="4">
        <f ca="1">IFERROR(__xludf.DUMMYFUNCTION("IF(REGEXMATCH(AO101, ""itrate|NO3""), 1, 0)"),1)</f>
        <v>1</v>
      </c>
      <c r="AA100" s="4">
        <f ca="1">IFERROR(__xludf.DUMMYFUNCTION("IF(REGEXMATCH(AO101, ""itrite|NO2""), 1, 0)"),0)</f>
        <v>0</v>
      </c>
      <c r="AB100" s="4">
        <f ca="1">IFERROR(__xludf.DUMMYFUNCTION("IF(REGEXMATCH(AO101, ""mmonium|NH4""), 1, 0)"),1)</f>
        <v>1</v>
      </c>
      <c r="AC100" s="4">
        <f ca="1">IFERROR(__xludf.DUMMYFUNCTION("IF(REGEXMATCH(AO101, ""DIN""), 1, 0)"),0)</f>
        <v>0</v>
      </c>
      <c r="AD100" s="4">
        <f ca="1">IFERROR(__xludf.DUMMYFUNCTION("IF(REGEXMATCH(AO101, ""mmonia|NH3""), 1, 0)"),0)</f>
        <v>0</v>
      </c>
      <c r="AE100" s="4">
        <f ca="1">IFERROR(__xludf.DUMMYFUNCTION("IF(REGEXMATCH(AO101, ""hosphate|PO4|DIP""), 1, 0)"),0)</f>
        <v>0</v>
      </c>
      <c r="AF100" s="4">
        <f ca="1">IFERROR(__xludf.DUMMYFUNCTION("IF(REGEXMATCH(AO101, ""DIC""), 1, 0)"),0)</f>
        <v>0</v>
      </c>
      <c r="AG100" s="4">
        <f ca="1">IFERROR(__xludf.DUMMYFUNCTION("IF(REGEXMATCH(AO101, ""organic|DOC|POC|DOM""), 1, 0)"),0)</f>
        <v>0</v>
      </c>
      <c r="AH100" s="4">
        <f ca="1">IFERROR(__xludf.DUMMYFUNCTION("IF(REGEXMATCH(AO101, ""rea|NH2""), 1, 0)"),0)</f>
        <v>0</v>
      </c>
      <c r="AI100" s="4">
        <f ca="1">IFERROR(__xludf.DUMMYFUNCTION("IF(REGEXMATCH(AO101, ""ertilizer|cote""), 1, 0)"),0)</f>
        <v>0</v>
      </c>
      <c r="AJ100" s="4">
        <f ca="1">IFERROR(__xludf.DUMMYFUNCTION("IF(REGEXMATCH(AO101, ""itrogen""), 1, 0)"),0)</f>
        <v>0</v>
      </c>
      <c r="AK100" s="4">
        <f ca="1">IFERROR(__xludf.DUMMYFUNCTION("IF(REGEXMATCH(AO101, ""hosphorus""), 1, 0)"),0)</f>
        <v>0</v>
      </c>
      <c r="AL100" s="4">
        <f ca="1">IFERROR(__xludf.DUMMYFUNCTION("IF(REGEXMATCH(AO101, ""TN""), 1, 0)"),0)</f>
        <v>0</v>
      </c>
      <c r="AM100" s="4">
        <f ca="1">IFERROR(__xludf.DUMMYFUNCTION("IF(REGEXMATCH(AO101, ""TP""), 1, 0)"),0)</f>
        <v>0</v>
      </c>
    </row>
    <row r="101" spans="1:39" ht="17.25" customHeight="1" x14ac:dyDescent="0.15">
      <c r="A101" s="6" t="s">
        <v>256</v>
      </c>
      <c r="B101" s="11">
        <v>2015</v>
      </c>
      <c r="C101" s="4" t="s">
        <v>257</v>
      </c>
      <c r="D101" s="6" t="s">
        <v>258</v>
      </c>
      <c r="E101" s="4" t="s">
        <v>259</v>
      </c>
      <c r="F101" s="12" t="s">
        <v>260</v>
      </c>
      <c r="G101" s="11" t="s">
        <v>71</v>
      </c>
      <c r="H101" s="11">
        <v>0</v>
      </c>
      <c r="I101" s="4">
        <v>0.5</v>
      </c>
      <c r="J101" s="4" t="s">
        <v>262</v>
      </c>
      <c r="L101" s="4" t="s">
        <v>43</v>
      </c>
      <c r="M101" s="4" t="s">
        <v>1143</v>
      </c>
      <c r="R101" s="4" t="s">
        <v>263</v>
      </c>
      <c r="S101" s="4" t="s">
        <v>264</v>
      </c>
      <c r="T101" s="4" t="s">
        <v>27</v>
      </c>
      <c r="U101" s="4" t="s">
        <v>27</v>
      </c>
      <c r="V101" s="4" t="s">
        <v>27</v>
      </c>
      <c r="W101" s="15" t="s">
        <v>261</v>
      </c>
      <c r="X101" s="4">
        <f t="shared" ca="1" si="1"/>
        <v>0</v>
      </c>
      <c r="Y101" s="4">
        <f t="shared" ca="1" si="0"/>
        <v>0</v>
      </c>
      <c r="Z101" s="4">
        <f ca="1">IFERROR(__xludf.DUMMYFUNCTION("IF(REGEXMATCH(AO102, ""itrate|NO3""), 1, 0)"),0)</f>
        <v>0</v>
      </c>
      <c r="AA101" s="4">
        <f ca="1">IFERROR(__xludf.DUMMYFUNCTION("IF(REGEXMATCH(AO102, ""itrite|NO2""), 1, 0)"),0)</f>
        <v>0</v>
      </c>
      <c r="AB101" s="4">
        <f ca="1">IFERROR(__xludf.DUMMYFUNCTION("IF(REGEXMATCH(AO102, ""mmonium|NH4""), 1, 0)"),0)</f>
        <v>0</v>
      </c>
      <c r="AC101" s="4">
        <f ca="1">IFERROR(__xludf.DUMMYFUNCTION("IF(REGEXMATCH(AO102, ""DIN""), 1, 0)"),0)</f>
        <v>0</v>
      </c>
      <c r="AD101" s="4">
        <f ca="1">IFERROR(__xludf.DUMMYFUNCTION("IF(REGEXMATCH(AO102, ""mmonia|NH3""), 1, 0)"),0)</f>
        <v>0</v>
      </c>
      <c r="AE101" s="4">
        <f ca="1">IFERROR(__xludf.DUMMYFUNCTION("IF(REGEXMATCH(AO102, ""hosphate|PO4|DIP""), 1, 0)"),0)</f>
        <v>0</v>
      </c>
      <c r="AF101" s="4">
        <f ca="1">IFERROR(__xludf.DUMMYFUNCTION("IF(REGEXMATCH(AO102, ""DIC""), 1, 0)"),0)</f>
        <v>0</v>
      </c>
      <c r="AG101" s="4">
        <f ca="1">IFERROR(__xludf.DUMMYFUNCTION("IF(REGEXMATCH(AO102, ""organic|DOC|POC|DOM""), 1, 0)"),0)</f>
        <v>0</v>
      </c>
      <c r="AH101" s="4">
        <f ca="1">IFERROR(__xludf.DUMMYFUNCTION("IF(REGEXMATCH(AO102, ""rea|NH2""), 1, 0)"),0)</f>
        <v>0</v>
      </c>
      <c r="AI101" s="4">
        <f ca="1">IFERROR(__xludf.DUMMYFUNCTION("IF(REGEXMATCH(AO102, ""ertilizer|cote""), 1, 0)"),0)</f>
        <v>0</v>
      </c>
      <c r="AJ101" s="4">
        <f ca="1">IFERROR(__xludf.DUMMYFUNCTION("IF(REGEXMATCH(AO102, ""itrogen""), 1, 0)"),0)</f>
        <v>0</v>
      </c>
      <c r="AK101" s="4">
        <f ca="1">IFERROR(__xludf.DUMMYFUNCTION("IF(REGEXMATCH(AO102, ""hosphorus""), 1, 0)"),0)</f>
        <v>0</v>
      </c>
      <c r="AL101" s="4">
        <f ca="1">IFERROR(__xludf.DUMMYFUNCTION("IF(REGEXMATCH(AO102, ""TN""), 1, 0)"),0)</f>
        <v>0</v>
      </c>
      <c r="AM101" s="4">
        <f ca="1">IFERROR(__xludf.DUMMYFUNCTION("IF(REGEXMATCH(AO102, ""TP""), 1, 0)"),0)</f>
        <v>0</v>
      </c>
    </row>
    <row r="102" spans="1:39" ht="17.25" customHeight="1" x14ac:dyDescent="0.15">
      <c r="A102" s="6" t="s">
        <v>265</v>
      </c>
      <c r="B102" s="11">
        <v>2009</v>
      </c>
      <c r="C102" s="4" t="s">
        <v>266</v>
      </c>
      <c r="D102" s="6" t="s">
        <v>267</v>
      </c>
      <c r="E102" s="4" t="s">
        <v>268</v>
      </c>
      <c r="G102" s="11" t="s">
        <v>71</v>
      </c>
      <c r="H102" s="11">
        <v>0</v>
      </c>
      <c r="I102" s="4">
        <v>0.5</v>
      </c>
      <c r="J102" s="4" t="s">
        <v>29</v>
      </c>
      <c r="K102" s="4" t="s">
        <v>42</v>
      </c>
      <c r="L102" s="4" t="s">
        <v>31</v>
      </c>
      <c r="M102" s="4" t="s">
        <v>1143</v>
      </c>
      <c r="N102" s="4">
        <v>2</v>
      </c>
      <c r="O102" s="4" t="s">
        <v>269</v>
      </c>
      <c r="P102" s="4" t="s">
        <v>270</v>
      </c>
      <c r="Q102" s="4" t="s">
        <v>271</v>
      </c>
      <c r="R102" s="4" t="s">
        <v>272</v>
      </c>
      <c r="S102" s="4" t="s">
        <v>273</v>
      </c>
      <c r="T102" s="4" t="s">
        <v>274</v>
      </c>
      <c r="U102" s="4" t="s">
        <v>275</v>
      </c>
      <c r="V102" s="4" t="s">
        <v>27</v>
      </c>
      <c r="X102" s="4">
        <f t="shared" ca="1" si="1"/>
        <v>1</v>
      </c>
      <c r="Y102" s="4">
        <f t="shared" ca="1" si="0"/>
        <v>0</v>
      </c>
      <c r="Z102" s="4">
        <f ca="1">IFERROR(__xludf.DUMMYFUNCTION("IF(REGEXMATCH(AO103, ""itrate|NO3""), 1, 0)"),0)</f>
        <v>0</v>
      </c>
      <c r="AA102" s="4">
        <f ca="1">IFERROR(__xludf.DUMMYFUNCTION("IF(REGEXMATCH(AO103, ""itrite|NO2""), 1, 0)"),0)</f>
        <v>0</v>
      </c>
      <c r="AB102" s="4">
        <f ca="1">IFERROR(__xludf.DUMMYFUNCTION("IF(REGEXMATCH(AO103, ""mmonium|NH4""), 1, 0)"),0)</f>
        <v>0</v>
      </c>
      <c r="AC102" s="4">
        <f ca="1">IFERROR(__xludf.DUMMYFUNCTION("IF(REGEXMATCH(AO103, ""DIN""), 1, 0)"),1)</f>
        <v>1</v>
      </c>
      <c r="AD102" s="4">
        <f ca="1">IFERROR(__xludf.DUMMYFUNCTION("IF(REGEXMATCH(AO103, ""mmonia|NH3""), 1, 0)"),0)</f>
        <v>0</v>
      </c>
      <c r="AE102" s="4">
        <f ca="1">IFERROR(__xludf.DUMMYFUNCTION("IF(REGEXMATCH(AO103, ""hosphate|PO4|DIP""), 1, 0)"),0)</f>
        <v>0</v>
      </c>
      <c r="AF102" s="4">
        <f ca="1">IFERROR(__xludf.DUMMYFUNCTION("IF(REGEXMATCH(AO103, ""DIC""), 1, 0)"),0)</f>
        <v>0</v>
      </c>
      <c r="AG102" s="4">
        <f ca="1">IFERROR(__xludf.DUMMYFUNCTION("IF(REGEXMATCH(AO103, ""organic|DOC|POC|DOM""), 1, 0)"),0)</f>
        <v>0</v>
      </c>
      <c r="AH102" s="4">
        <f ca="1">IFERROR(__xludf.DUMMYFUNCTION("IF(REGEXMATCH(AO103, ""rea|NH2""), 1, 0)"),0)</f>
        <v>0</v>
      </c>
      <c r="AI102" s="4">
        <f ca="1">IFERROR(__xludf.DUMMYFUNCTION("IF(REGEXMATCH(AO103, ""ertilizer|cote""), 1, 0)"),1)</f>
        <v>1</v>
      </c>
      <c r="AJ102" s="4">
        <f ca="1">IFERROR(__xludf.DUMMYFUNCTION("IF(REGEXMATCH(AO103, ""itrogen""), 1, 0)"),0)</f>
        <v>0</v>
      </c>
      <c r="AK102" s="4">
        <f ca="1">IFERROR(__xludf.DUMMYFUNCTION("IF(REGEXMATCH(AO103, ""hosphorus""), 1, 0)"),0)</f>
        <v>0</v>
      </c>
      <c r="AL102" s="4">
        <f ca="1">IFERROR(__xludf.DUMMYFUNCTION("IF(REGEXMATCH(AO103, ""TN""), 1, 0)"),0)</f>
        <v>0</v>
      </c>
      <c r="AM102" s="4">
        <f ca="1">IFERROR(__xludf.DUMMYFUNCTION("IF(REGEXMATCH(AO103, ""TP""), 1, 0)"),0)</f>
        <v>0</v>
      </c>
    </row>
    <row r="103" spans="1:39" ht="17.25" customHeight="1" x14ac:dyDescent="0.15">
      <c r="A103" s="6" t="s">
        <v>276</v>
      </c>
      <c r="B103" s="11">
        <v>2017</v>
      </c>
      <c r="C103" s="4" t="s">
        <v>109</v>
      </c>
      <c r="D103" s="6" t="s">
        <v>277</v>
      </c>
      <c r="E103" s="4" t="s">
        <v>278</v>
      </c>
      <c r="F103" s="14"/>
      <c r="G103" s="11" t="s">
        <v>71</v>
      </c>
      <c r="H103" s="11">
        <v>0</v>
      </c>
      <c r="I103" s="4">
        <v>0.5</v>
      </c>
      <c r="J103" s="4" t="s">
        <v>29</v>
      </c>
      <c r="K103" s="4" t="s">
        <v>42</v>
      </c>
      <c r="L103" s="4" t="s">
        <v>43</v>
      </c>
      <c r="M103" s="4" t="s">
        <v>1143</v>
      </c>
      <c r="N103" s="4">
        <v>1</v>
      </c>
      <c r="O103" s="4" t="s">
        <v>279</v>
      </c>
      <c r="P103" s="4" t="s">
        <v>280</v>
      </c>
      <c r="R103" s="4" t="s">
        <v>281</v>
      </c>
      <c r="S103" s="4" t="s">
        <v>282</v>
      </c>
      <c r="T103" s="4" t="s">
        <v>283</v>
      </c>
      <c r="U103" s="4" t="s">
        <v>284</v>
      </c>
      <c r="V103" s="4" t="s">
        <v>285</v>
      </c>
      <c r="W103" s="4" t="s">
        <v>286</v>
      </c>
      <c r="X103" s="4">
        <f t="shared" ca="1" si="1"/>
        <v>0</v>
      </c>
      <c r="Y103" s="4">
        <f t="shared" ca="1" si="0"/>
        <v>0</v>
      </c>
      <c r="Z103" s="4">
        <f ca="1">IFERROR(__xludf.DUMMYFUNCTION("IF(REGEXMATCH(AO104, ""itrate|NO3""), 1, 0)"),0)</f>
        <v>0</v>
      </c>
      <c r="AA103" s="4">
        <f ca="1">IFERROR(__xludf.DUMMYFUNCTION("IF(REGEXMATCH(AO104, ""itrite|NO2""), 1, 0)"),0)</f>
        <v>0</v>
      </c>
      <c r="AB103" s="4">
        <f ca="1">IFERROR(__xludf.DUMMYFUNCTION("IF(REGEXMATCH(AO104, ""mmonium|NH4""), 1, 0)"),0)</f>
        <v>0</v>
      </c>
      <c r="AC103" s="4">
        <f ca="1">IFERROR(__xludf.DUMMYFUNCTION("IF(REGEXMATCH(AO104, ""DIN""), 1, 0)"),0)</f>
        <v>0</v>
      </c>
      <c r="AD103" s="4">
        <f ca="1">IFERROR(__xludf.DUMMYFUNCTION("IF(REGEXMATCH(AO104, ""mmonia|NH3""), 1, 0)"),0)</f>
        <v>0</v>
      </c>
      <c r="AE103" s="4">
        <f ca="1">IFERROR(__xludf.DUMMYFUNCTION("IF(REGEXMATCH(AO104, ""hosphate|PO4|DIP""), 1, 0)"),0)</f>
        <v>0</v>
      </c>
      <c r="AF103" s="4">
        <f ca="1">IFERROR(__xludf.DUMMYFUNCTION("IF(REGEXMATCH(AO104, ""DIC""), 1, 0)"),0)</f>
        <v>0</v>
      </c>
      <c r="AG103" s="4">
        <f ca="1">IFERROR(__xludf.DUMMYFUNCTION("IF(REGEXMATCH(AO104, ""organic|DOC|POC|DOM""), 1, 0)"),0)</f>
        <v>0</v>
      </c>
      <c r="AH103" s="4">
        <f ca="1">IFERROR(__xludf.DUMMYFUNCTION("IF(REGEXMATCH(AO104, ""rea|NH2""), 1, 0)"),0)</f>
        <v>0</v>
      </c>
      <c r="AI103" s="4">
        <f ca="1">IFERROR(__xludf.DUMMYFUNCTION("IF(REGEXMATCH(AO104, ""ertilizer|cote""), 1, 0)"),0)</f>
        <v>0</v>
      </c>
      <c r="AJ103" s="4">
        <f ca="1">IFERROR(__xludf.DUMMYFUNCTION("IF(REGEXMATCH(AO104, ""itrogen""), 1, 0)"),1)</f>
        <v>1</v>
      </c>
      <c r="AK103" s="4">
        <f ca="1">IFERROR(__xludf.DUMMYFUNCTION("IF(REGEXMATCH(AO104, ""hosphorus""), 1, 0)"),1)</f>
        <v>1</v>
      </c>
      <c r="AL103" s="4">
        <f ca="1">IFERROR(__xludf.DUMMYFUNCTION("IF(REGEXMATCH(AO104, ""TN""), 1, 0)"),0)</f>
        <v>0</v>
      </c>
      <c r="AM103" s="4">
        <f ca="1">IFERROR(__xludf.DUMMYFUNCTION("IF(REGEXMATCH(AO104, ""TP""), 1, 0)"),0)</f>
        <v>0</v>
      </c>
    </row>
    <row r="104" spans="1:39" ht="17.25" customHeight="1" x14ac:dyDescent="0.15">
      <c r="A104" s="6" t="s">
        <v>404</v>
      </c>
      <c r="B104" s="11">
        <v>2015</v>
      </c>
      <c r="C104" s="4" t="s">
        <v>142</v>
      </c>
      <c r="D104" s="6" t="s">
        <v>405</v>
      </c>
      <c r="E104" s="4" t="s">
        <v>406</v>
      </c>
      <c r="F104" s="12" t="s">
        <v>407</v>
      </c>
      <c r="G104" s="11" t="s">
        <v>71</v>
      </c>
      <c r="H104" s="11">
        <v>0</v>
      </c>
      <c r="I104" s="4">
        <v>0.5</v>
      </c>
      <c r="J104" s="4" t="s">
        <v>29</v>
      </c>
      <c r="K104" s="4" t="s">
        <v>408</v>
      </c>
      <c r="L104" s="4" t="s">
        <v>43</v>
      </c>
      <c r="M104" s="4" t="s">
        <v>1143</v>
      </c>
      <c r="N104" s="4">
        <v>1</v>
      </c>
      <c r="O104" s="4" t="s">
        <v>409</v>
      </c>
      <c r="P104" s="4" t="s">
        <v>410</v>
      </c>
      <c r="Q104" s="4" t="s">
        <v>53</v>
      </c>
      <c r="R104" s="4" t="s">
        <v>411</v>
      </c>
      <c r="S104" s="4" t="s">
        <v>412</v>
      </c>
      <c r="T104" s="4" t="s">
        <v>413</v>
      </c>
      <c r="U104" s="4" t="s">
        <v>414</v>
      </c>
      <c r="V104" s="4" t="s">
        <v>27</v>
      </c>
      <c r="W104" s="4" t="s">
        <v>415</v>
      </c>
      <c r="X104" s="4">
        <f t="shared" ca="1" si="1"/>
        <v>2</v>
      </c>
      <c r="Y104" s="4">
        <f t="shared" ca="1" si="0"/>
        <v>0</v>
      </c>
      <c r="Z104" s="4">
        <f ca="1">IFERROR(__xludf.DUMMYFUNCTION("IF(REGEXMATCH(AO105, ""itrate|NO3""), 1, 0)"),1)</f>
        <v>1</v>
      </c>
      <c r="AA104" s="4">
        <f ca="1">IFERROR(__xludf.DUMMYFUNCTION("IF(REGEXMATCH(AO105, ""itrite|NO2""), 1, 0)"),0)</f>
        <v>0</v>
      </c>
      <c r="AB104" s="4">
        <f ca="1">IFERROR(__xludf.DUMMYFUNCTION("IF(REGEXMATCH(AO105, ""mmonium|NH4""), 1, 0)"),1)</f>
        <v>1</v>
      </c>
      <c r="AC104" s="4">
        <f ca="1">IFERROR(__xludf.DUMMYFUNCTION("IF(REGEXMATCH(AO105, ""DIN""), 1, 0)"),0)</f>
        <v>0</v>
      </c>
      <c r="AD104" s="4">
        <f ca="1">IFERROR(__xludf.DUMMYFUNCTION("IF(REGEXMATCH(AO105, ""mmonia|NH3""), 1, 0)"),0)</f>
        <v>0</v>
      </c>
      <c r="AE104" s="4">
        <f ca="1">IFERROR(__xludf.DUMMYFUNCTION("IF(REGEXMATCH(AO105, ""hosphate|PO4|DIP""), 1, 0)"),0)</f>
        <v>0</v>
      </c>
      <c r="AF104" s="4">
        <f ca="1">IFERROR(__xludf.DUMMYFUNCTION("IF(REGEXMATCH(AO105, ""DIC""), 1, 0)"),0)</f>
        <v>0</v>
      </c>
      <c r="AG104" s="4">
        <f ca="1">IFERROR(__xludf.DUMMYFUNCTION("IF(REGEXMATCH(AO105, ""organic|DOC|POC|DOM""), 1, 0)"),0)</f>
        <v>0</v>
      </c>
      <c r="AH104" s="4">
        <f ca="1">IFERROR(__xludf.DUMMYFUNCTION("IF(REGEXMATCH(AO105, ""rea|NH2""), 1, 0)"),0)</f>
        <v>0</v>
      </c>
      <c r="AI104" s="4">
        <f ca="1">IFERROR(__xludf.DUMMYFUNCTION("IF(REGEXMATCH(AO105, ""ertilizer|cote""), 1, 0)"),0)</f>
        <v>0</v>
      </c>
      <c r="AJ104" s="4">
        <f ca="1">IFERROR(__xludf.DUMMYFUNCTION("IF(REGEXMATCH(AO105, ""itrogen""), 1, 0)"),0)</f>
        <v>0</v>
      </c>
      <c r="AK104" s="4">
        <f ca="1">IFERROR(__xludf.DUMMYFUNCTION("IF(REGEXMATCH(AO105, ""hosphorus""), 1, 0)"),0)</f>
        <v>0</v>
      </c>
      <c r="AL104" s="4">
        <f ca="1">IFERROR(__xludf.DUMMYFUNCTION("IF(REGEXMATCH(AO105, ""TN""), 1, 0)"),0)</f>
        <v>0</v>
      </c>
      <c r="AM104" s="4">
        <f ca="1">IFERROR(__xludf.DUMMYFUNCTION("IF(REGEXMATCH(AO105, ""TP""), 1, 0)"),0)</f>
        <v>0</v>
      </c>
    </row>
    <row r="105" spans="1:39" ht="17.25" customHeight="1" x14ac:dyDescent="0.15">
      <c r="A105" s="6" t="s">
        <v>416</v>
      </c>
      <c r="B105" s="11">
        <v>2003</v>
      </c>
      <c r="C105" s="4" t="s">
        <v>417</v>
      </c>
      <c r="D105" s="6" t="s">
        <v>418</v>
      </c>
      <c r="E105" s="4" t="s">
        <v>419</v>
      </c>
      <c r="F105" s="12" t="s">
        <v>420</v>
      </c>
      <c r="G105" s="11" t="s">
        <v>71</v>
      </c>
      <c r="H105" s="11">
        <v>0</v>
      </c>
      <c r="I105" s="4">
        <v>0.5</v>
      </c>
      <c r="J105" s="4" t="s">
        <v>29</v>
      </c>
      <c r="K105" s="4" t="s">
        <v>42</v>
      </c>
      <c r="L105" s="4" t="s">
        <v>195</v>
      </c>
      <c r="M105" s="4" t="s">
        <v>1143</v>
      </c>
      <c r="N105" s="4">
        <v>2</v>
      </c>
      <c r="O105" s="3" t="s">
        <v>421</v>
      </c>
      <c r="P105" s="4" t="s">
        <v>422</v>
      </c>
      <c r="R105" s="4" t="s">
        <v>423</v>
      </c>
      <c r="S105" s="4" t="s">
        <v>424</v>
      </c>
      <c r="T105" s="4" t="s">
        <v>27</v>
      </c>
      <c r="U105" s="4" t="s">
        <v>27</v>
      </c>
      <c r="V105" s="4" t="s">
        <v>27</v>
      </c>
      <c r="W105" s="4" t="s">
        <v>425</v>
      </c>
      <c r="X105" s="4">
        <f t="shared" ca="1" si="1"/>
        <v>2</v>
      </c>
      <c r="Y105" s="4">
        <f t="shared" ca="1" si="0"/>
        <v>0</v>
      </c>
      <c r="Z105" s="4">
        <f ca="1">IFERROR(__xludf.DUMMYFUNCTION("IF(REGEXMATCH(AO106, ""itrate|NO3""), 1, 0)"),1)</f>
        <v>1</v>
      </c>
      <c r="AA105" s="4">
        <f ca="1">IFERROR(__xludf.DUMMYFUNCTION("IF(REGEXMATCH(AO106, ""itrite|NO2""), 1, 0)"),0)</f>
        <v>0</v>
      </c>
      <c r="AB105" s="4">
        <f ca="1">IFERROR(__xludf.DUMMYFUNCTION("IF(REGEXMATCH(AO106, ""mmonium|NH4""), 1, 0)"),1)</f>
        <v>1</v>
      </c>
      <c r="AC105" s="4">
        <f ca="1">IFERROR(__xludf.DUMMYFUNCTION("IF(REGEXMATCH(AO106, ""DIN""), 1, 0)"),0)</f>
        <v>0</v>
      </c>
      <c r="AD105" s="4">
        <f ca="1">IFERROR(__xludf.DUMMYFUNCTION("IF(REGEXMATCH(AO106, ""mmonia|NH3""), 1, 0)"),0)</f>
        <v>0</v>
      </c>
      <c r="AE105" s="4">
        <f ca="1">IFERROR(__xludf.DUMMYFUNCTION("IF(REGEXMATCH(AO106, ""hosphate|PO4|DIP""), 1, 0)"),0)</f>
        <v>0</v>
      </c>
      <c r="AF105" s="4">
        <f ca="1">IFERROR(__xludf.DUMMYFUNCTION("IF(REGEXMATCH(AO106, ""DIC""), 1, 0)"),0)</f>
        <v>0</v>
      </c>
      <c r="AG105" s="4">
        <f ca="1">IFERROR(__xludf.DUMMYFUNCTION("IF(REGEXMATCH(AO106, ""organic|DOC|POC|DOM""), 1, 0)"),0)</f>
        <v>0</v>
      </c>
      <c r="AH105" s="4">
        <f ca="1">IFERROR(__xludf.DUMMYFUNCTION("IF(REGEXMATCH(AO106, ""rea|NH2""), 1, 0)"),0)</f>
        <v>0</v>
      </c>
      <c r="AI105" s="4">
        <f ca="1">IFERROR(__xludf.DUMMYFUNCTION("IF(REGEXMATCH(AO106, ""ertilizer|cote""), 1, 0)"),1)</f>
        <v>1</v>
      </c>
      <c r="AJ105" s="4">
        <f ca="1">IFERROR(__xludf.DUMMYFUNCTION("IF(REGEXMATCH(AO106, ""itrogen""), 1, 0)"),0)</f>
        <v>0</v>
      </c>
      <c r="AK105" s="4">
        <f ca="1">IFERROR(__xludf.DUMMYFUNCTION("IF(REGEXMATCH(AO106, ""hosphorus""), 1, 0)"),1)</f>
        <v>1</v>
      </c>
      <c r="AL105" s="4">
        <f ca="1">IFERROR(__xludf.DUMMYFUNCTION("IF(REGEXMATCH(AO106, ""TN""), 1, 0)"),0)</f>
        <v>0</v>
      </c>
      <c r="AM105" s="4">
        <f ca="1">IFERROR(__xludf.DUMMYFUNCTION("IF(REGEXMATCH(AO106, ""TP""), 1, 0)"),0)</f>
        <v>0</v>
      </c>
    </row>
    <row r="106" spans="1:39" ht="17.25" customHeight="1" x14ac:dyDescent="0.15">
      <c r="A106" s="6" t="s">
        <v>618</v>
      </c>
      <c r="B106" s="11">
        <v>2016</v>
      </c>
      <c r="C106" s="4" t="s">
        <v>435</v>
      </c>
      <c r="D106" s="6" t="s">
        <v>619</v>
      </c>
      <c r="E106" s="4" t="s">
        <v>620</v>
      </c>
      <c r="G106" s="11" t="s">
        <v>71</v>
      </c>
      <c r="H106" s="11">
        <v>0</v>
      </c>
      <c r="I106" s="4">
        <v>0.5</v>
      </c>
      <c r="J106" s="4" t="s">
        <v>29</v>
      </c>
      <c r="K106" s="4" t="s">
        <v>364</v>
      </c>
      <c r="L106" s="4" t="s">
        <v>43</v>
      </c>
      <c r="M106" s="4" t="s">
        <v>1143</v>
      </c>
      <c r="N106" s="4">
        <v>1</v>
      </c>
      <c r="O106" s="4" t="s">
        <v>621</v>
      </c>
      <c r="P106" s="4" t="s">
        <v>622</v>
      </c>
      <c r="Q106" s="4" t="s">
        <v>623</v>
      </c>
      <c r="R106" s="4" t="s">
        <v>624</v>
      </c>
      <c r="S106" s="4" t="s">
        <v>625</v>
      </c>
      <c r="T106" s="4" t="s">
        <v>546</v>
      </c>
      <c r="U106" s="4" t="s">
        <v>626</v>
      </c>
      <c r="V106" s="4" t="s">
        <v>627</v>
      </c>
      <c r="X106" s="4">
        <f t="shared" ca="1" si="1"/>
        <v>0</v>
      </c>
      <c r="Y106" s="4">
        <f t="shared" ca="1" si="0"/>
        <v>0</v>
      </c>
      <c r="Z106" s="4">
        <f ca="1">IFERROR(__xludf.DUMMYFUNCTION("IF(REGEXMATCH(AO107, ""itrate|NO3""), 1, 0)"),0)</f>
        <v>0</v>
      </c>
      <c r="AA106" s="4">
        <f ca="1">IFERROR(__xludf.DUMMYFUNCTION("IF(REGEXMATCH(AO107, ""itrite|NO2""), 1, 0)"),0)</f>
        <v>0</v>
      </c>
      <c r="AB106" s="4">
        <f ca="1">IFERROR(__xludf.DUMMYFUNCTION("IF(REGEXMATCH(AO107, ""mmonium|NH4""), 1, 0)"),0)</f>
        <v>0</v>
      </c>
      <c r="AC106" s="4">
        <f ca="1">IFERROR(__xludf.DUMMYFUNCTION("IF(REGEXMATCH(AO107, ""DIN""), 1, 0)"),0)</f>
        <v>0</v>
      </c>
      <c r="AD106" s="4">
        <f ca="1">IFERROR(__xludf.DUMMYFUNCTION("IF(REGEXMATCH(AO107, ""mmonia|NH3""), 1, 0)"),0)</f>
        <v>0</v>
      </c>
      <c r="AE106" s="4">
        <f ca="1">IFERROR(__xludf.DUMMYFUNCTION("IF(REGEXMATCH(AO107, ""hosphate|PO4|DIP""), 1, 0)"),0)</f>
        <v>0</v>
      </c>
      <c r="AF106" s="4">
        <f ca="1">IFERROR(__xludf.DUMMYFUNCTION("IF(REGEXMATCH(AO107, ""DIC""), 1, 0)"),1)</f>
        <v>1</v>
      </c>
      <c r="AG106" s="4">
        <f ca="1">IFERROR(__xludf.DUMMYFUNCTION("IF(REGEXMATCH(AO107, ""organic|DOC|POC|DOM""), 1, 0)"),1)</f>
        <v>1</v>
      </c>
      <c r="AH106" s="4">
        <f ca="1">IFERROR(__xludf.DUMMYFUNCTION("IF(REGEXMATCH(AO107, ""rea|NH2""), 1, 0)"),0)</f>
        <v>0</v>
      </c>
      <c r="AI106" s="4">
        <f ca="1">IFERROR(__xludf.DUMMYFUNCTION("IF(REGEXMATCH(AO107, ""ertilizer|cote""), 1, 0)"),0)</f>
        <v>0</v>
      </c>
      <c r="AJ106" s="4">
        <f ca="1">IFERROR(__xludf.DUMMYFUNCTION("IF(REGEXMATCH(AO107, ""itrogen""), 1, 0)"),0)</f>
        <v>0</v>
      </c>
      <c r="AK106" s="4">
        <f ca="1">IFERROR(__xludf.DUMMYFUNCTION("IF(REGEXMATCH(AO107, ""hosphorus""), 1, 0)"),0)</f>
        <v>0</v>
      </c>
      <c r="AL106" s="4">
        <f ca="1">IFERROR(__xludf.DUMMYFUNCTION("IF(REGEXMATCH(AO107, ""TN""), 1, 0)"),0)</f>
        <v>0</v>
      </c>
      <c r="AM106" s="4">
        <f ca="1">IFERROR(__xludf.DUMMYFUNCTION("IF(REGEXMATCH(AO107, ""TP""), 1, 0)"),0)</f>
        <v>0</v>
      </c>
    </row>
    <row r="107" spans="1:39" ht="17.25" customHeight="1" x14ac:dyDescent="0.15">
      <c r="A107" s="6" t="s">
        <v>670</v>
      </c>
      <c r="B107" s="11">
        <v>2008</v>
      </c>
      <c r="C107" s="4" t="s">
        <v>671</v>
      </c>
      <c r="D107" s="6" t="s">
        <v>672</v>
      </c>
      <c r="E107" s="4" t="s">
        <v>673</v>
      </c>
      <c r="F107" s="12">
        <v>2008</v>
      </c>
      <c r="G107" s="11" t="s">
        <v>71</v>
      </c>
      <c r="H107" s="11">
        <v>0</v>
      </c>
      <c r="I107" s="4">
        <v>0.5</v>
      </c>
      <c r="J107" s="4" t="s">
        <v>29</v>
      </c>
      <c r="K107" s="4" t="s">
        <v>364</v>
      </c>
      <c r="L107" s="4" t="s">
        <v>43</v>
      </c>
      <c r="M107" s="4" t="s">
        <v>1143</v>
      </c>
      <c r="N107" s="4">
        <v>2</v>
      </c>
      <c r="O107" s="4" t="s">
        <v>674</v>
      </c>
      <c r="P107" s="4" t="s">
        <v>675</v>
      </c>
      <c r="Q107" s="4" t="s">
        <v>65</v>
      </c>
      <c r="R107" s="4" t="s">
        <v>246</v>
      </c>
      <c r="S107" s="4" t="s">
        <v>676</v>
      </c>
      <c r="T107" s="4" t="s">
        <v>677</v>
      </c>
      <c r="U107" s="4" t="s">
        <v>678</v>
      </c>
      <c r="V107" s="4" t="s">
        <v>27</v>
      </c>
      <c r="X107" s="4">
        <f t="shared" ca="1" si="1"/>
        <v>0</v>
      </c>
      <c r="Y107" s="4">
        <f t="shared" ca="1" si="0"/>
        <v>0</v>
      </c>
      <c r="Z107" s="4">
        <f ca="1">IFERROR(__xludf.DUMMYFUNCTION("IF(REGEXMATCH(AO108, ""itrate|NO3""), 1, 0)"),0)</f>
        <v>0</v>
      </c>
      <c r="AA107" s="4">
        <f ca="1">IFERROR(__xludf.DUMMYFUNCTION("IF(REGEXMATCH(AO108, ""itrite|NO2""), 1, 0)"),0)</f>
        <v>0</v>
      </c>
      <c r="AB107" s="4">
        <f ca="1">IFERROR(__xludf.DUMMYFUNCTION("IF(REGEXMATCH(AO108, ""mmonium|NH4""), 1, 0)"),0)</f>
        <v>0</v>
      </c>
      <c r="AC107" s="4">
        <f ca="1">IFERROR(__xludf.DUMMYFUNCTION("IF(REGEXMATCH(AO108, ""DIN""), 1, 0)"),0)</f>
        <v>0</v>
      </c>
      <c r="AD107" s="4">
        <f ca="1">IFERROR(__xludf.DUMMYFUNCTION("IF(REGEXMATCH(AO108, ""mmonia|NH3""), 1, 0)"),0)</f>
        <v>0</v>
      </c>
      <c r="AE107" s="4">
        <f ca="1">IFERROR(__xludf.DUMMYFUNCTION("IF(REGEXMATCH(AO108, ""hosphate|PO4|DIP""), 1, 0)"),0)</f>
        <v>0</v>
      </c>
      <c r="AF107" s="4">
        <f ca="1">IFERROR(__xludf.DUMMYFUNCTION("IF(REGEXMATCH(AO108, ""DIC""), 1, 0)"),0)</f>
        <v>0</v>
      </c>
      <c r="AG107" s="4">
        <f ca="1">IFERROR(__xludf.DUMMYFUNCTION("IF(REGEXMATCH(AO108, ""organic|DOC|POC|DOM""), 1, 0)"),0)</f>
        <v>0</v>
      </c>
      <c r="AH107" s="4">
        <f ca="1">IFERROR(__xludf.DUMMYFUNCTION("IF(REGEXMATCH(AO108, ""rea|NH2""), 1, 0)"),0)</f>
        <v>0</v>
      </c>
      <c r="AI107" s="4">
        <f ca="1">IFERROR(__xludf.DUMMYFUNCTION("IF(REGEXMATCH(AO108, ""ertilizer|cote""), 1, 0)"),0)</f>
        <v>0</v>
      </c>
      <c r="AJ107" s="4">
        <f ca="1">IFERROR(__xludf.DUMMYFUNCTION("IF(REGEXMATCH(AO108, ""itrogen""), 1, 0)"),1)</f>
        <v>1</v>
      </c>
      <c r="AK107" s="4">
        <f ca="1">IFERROR(__xludf.DUMMYFUNCTION("IF(REGEXMATCH(AO108, ""hosphorus""), 1, 0)"),0)</f>
        <v>0</v>
      </c>
      <c r="AL107" s="4">
        <f ca="1">IFERROR(__xludf.DUMMYFUNCTION("IF(REGEXMATCH(AO108, ""TN""), 1, 0)"),0)</f>
        <v>0</v>
      </c>
      <c r="AM107" s="4">
        <f ca="1">IFERROR(__xludf.DUMMYFUNCTION("IF(REGEXMATCH(AO108, ""TP""), 1, 0)"),0)</f>
        <v>0</v>
      </c>
    </row>
    <row r="108" spans="1:39" ht="17.25" customHeight="1" x14ac:dyDescent="0.15">
      <c r="A108" s="6" t="s">
        <v>679</v>
      </c>
      <c r="B108" s="11">
        <v>1998</v>
      </c>
      <c r="C108" s="4" t="s">
        <v>266</v>
      </c>
      <c r="D108" s="6" t="s">
        <v>680</v>
      </c>
      <c r="E108" s="4" t="s">
        <v>681</v>
      </c>
      <c r="F108" s="12" t="s">
        <v>26</v>
      </c>
      <c r="G108" s="11" t="s">
        <v>71</v>
      </c>
      <c r="H108" s="11">
        <v>0</v>
      </c>
      <c r="I108" s="4">
        <v>0.5</v>
      </c>
      <c r="J108" s="4" t="s">
        <v>29</v>
      </c>
      <c r="K108" s="4" t="s">
        <v>682</v>
      </c>
      <c r="L108" s="4" t="s">
        <v>43</v>
      </c>
      <c r="M108" s="4" t="s">
        <v>1143</v>
      </c>
      <c r="N108" s="4">
        <v>10</v>
      </c>
      <c r="O108" s="4" t="s">
        <v>44</v>
      </c>
      <c r="P108" s="4" t="s">
        <v>493</v>
      </c>
      <c r="Q108" s="4" t="s">
        <v>59</v>
      </c>
      <c r="R108" s="4" t="s">
        <v>683</v>
      </c>
      <c r="S108" s="4" t="s">
        <v>60</v>
      </c>
      <c r="T108" s="4" t="s">
        <v>27</v>
      </c>
      <c r="U108" s="4" t="s">
        <v>27</v>
      </c>
      <c r="V108" s="4" t="s">
        <v>27</v>
      </c>
      <c r="W108" s="4" t="s">
        <v>684</v>
      </c>
      <c r="X108" s="4">
        <f t="shared" ca="1" si="1"/>
        <v>1</v>
      </c>
      <c r="Y108" s="4">
        <f t="shared" ca="1" si="0"/>
        <v>0</v>
      </c>
      <c r="Z108" s="4">
        <f ca="1">IFERROR(__xludf.DUMMYFUNCTION("IF(REGEXMATCH(AO109, ""itrate|NO3""), 1, 0)"),0)</f>
        <v>0</v>
      </c>
      <c r="AA108" s="4">
        <f ca="1">IFERROR(__xludf.DUMMYFUNCTION("IF(REGEXMATCH(AO109, ""itrite|NO2""), 1, 0)"),0)</f>
        <v>0</v>
      </c>
      <c r="AB108" s="4">
        <f ca="1">IFERROR(__xludf.DUMMYFUNCTION("IF(REGEXMATCH(AO109, ""mmonium|NH4""), 1, 0)"),1)</f>
        <v>1</v>
      </c>
      <c r="AC108" s="4">
        <f ca="1">IFERROR(__xludf.DUMMYFUNCTION("IF(REGEXMATCH(AO109, ""DIN""), 1, 0)"),0)</f>
        <v>0</v>
      </c>
      <c r="AD108" s="4">
        <f ca="1">IFERROR(__xludf.DUMMYFUNCTION("IF(REGEXMATCH(AO109, ""mmonia|NH3""), 1, 0)"),0)</f>
        <v>0</v>
      </c>
      <c r="AE108" s="4">
        <f ca="1">IFERROR(__xludf.DUMMYFUNCTION("IF(REGEXMATCH(AO109, ""hosphate|PO4|DIP""), 1, 0)"),0)</f>
        <v>0</v>
      </c>
      <c r="AF108" s="4">
        <f ca="1">IFERROR(__xludf.DUMMYFUNCTION("IF(REGEXMATCH(AO109, ""DIC""), 1, 0)"),0)</f>
        <v>0</v>
      </c>
      <c r="AG108" s="4">
        <f ca="1">IFERROR(__xludf.DUMMYFUNCTION("IF(REGEXMATCH(AO109, ""organic|DOC|POC|DOM""), 1, 0)"),0)</f>
        <v>0</v>
      </c>
      <c r="AH108" s="4">
        <f ca="1">IFERROR(__xludf.DUMMYFUNCTION("IF(REGEXMATCH(AO109, ""rea|NH2""), 1, 0)"),0)</f>
        <v>0</v>
      </c>
      <c r="AI108" s="4">
        <f ca="1">IFERROR(__xludf.DUMMYFUNCTION("IF(REGEXMATCH(AO109, ""ertilizer|cote""), 1, 0)"),0)</f>
        <v>0</v>
      </c>
      <c r="AJ108" s="4">
        <f ca="1">IFERROR(__xludf.DUMMYFUNCTION("IF(REGEXMATCH(AO109, ""itrogen""), 1, 0)"),0)</f>
        <v>0</v>
      </c>
      <c r="AK108" s="4">
        <f ca="1">IFERROR(__xludf.DUMMYFUNCTION("IF(REGEXMATCH(AO109, ""hosphorus""), 1, 0)"),0)</f>
        <v>0</v>
      </c>
      <c r="AL108" s="4">
        <f ca="1">IFERROR(__xludf.DUMMYFUNCTION("IF(REGEXMATCH(AO109, ""TN""), 1, 0)"),0)</f>
        <v>0</v>
      </c>
      <c r="AM108" s="4">
        <f ca="1">IFERROR(__xludf.DUMMYFUNCTION("IF(REGEXMATCH(AO109, ""TP""), 1, 0)"),0)</f>
        <v>0</v>
      </c>
    </row>
    <row r="109" spans="1:39" ht="17.25" customHeight="1" x14ac:dyDescent="0.15">
      <c r="A109" s="6" t="s">
        <v>731</v>
      </c>
      <c r="B109" s="11">
        <v>2019</v>
      </c>
      <c r="C109" s="4" t="s">
        <v>732</v>
      </c>
      <c r="D109" s="6" t="s">
        <v>733</v>
      </c>
      <c r="E109" s="4" t="s">
        <v>734</v>
      </c>
      <c r="F109" s="14"/>
      <c r="G109" s="11" t="s">
        <v>71</v>
      </c>
      <c r="H109" s="11">
        <v>0</v>
      </c>
      <c r="I109" s="4">
        <v>0.5</v>
      </c>
      <c r="J109" s="4" t="s">
        <v>29</v>
      </c>
      <c r="K109" s="4" t="s">
        <v>364</v>
      </c>
      <c r="L109" s="4" t="s">
        <v>31</v>
      </c>
      <c r="M109" s="4" t="s">
        <v>1143</v>
      </c>
      <c r="N109" s="4">
        <v>1</v>
      </c>
      <c r="O109" s="4" t="s">
        <v>735</v>
      </c>
      <c r="P109" s="4" t="s">
        <v>736</v>
      </c>
      <c r="Q109" s="4" t="s">
        <v>737</v>
      </c>
      <c r="R109" s="4" t="s">
        <v>738</v>
      </c>
      <c r="S109" s="4" t="s">
        <v>739</v>
      </c>
      <c r="T109" s="4" t="s">
        <v>740</v>
      </c>
      <c r="U109" s="4" t="s">
        <v>27</v>
      </c>
      <c r="V109" s="4" t="s">
        <v>27</v>
      </c>
      <c r="W109" s="4" t="s">
        <v>741</v>
      </c>
      <c r="X109" s="4">
        <f t="shared" ca="1" si="1"/>
        <v>1</v>
      </c>
      <c r="Y109" s="4">
        <f t="shared" ca="1" si="0"/>
        <v>1</v>
      </c>
      <c r="Z109" s="4">
        <f ca="1">IFERROR(__xludf.DUMMYFUNCTION("IF(REGEXMATCH(AO110, ""itrate|NO3""), 1, 0)"),0)</f>
        <v>0</v>
      </c>
      <c r="AA109" s="4">
        <f ca="1">IFERROR(__xludf.DUMMYFUNCTION("IF(REGEXMATCH(AO110, ""itrite|NO2""), 1, 0)"),0)</f>
        <v>0</v>
      </c>
      <c r="AB109" s="4">
        <f ca="1">IFERROR(__xludf.DUMMYFUNCTION("IF(REGEXMATCH(AO110, ""mmonium|NH4""), 1, 0)"),1)</f>
        <v>1</v>
      </c>
      <c r="AC109" s="4">
        <f ca="1">IFERROR(__xludf.DUMMYFUNCTION("IF(REGEXMATCH(AO110, ""DIN""), 1, 0)"),0)</f>
        <v>0</v>
      </c>
      <c r="AD109" s="4">
        <f ca="1">IFERROR(__xludf.DUMMYFUNCTION("IF(REGEXMATCH(AO110, ""mmonia|NH3""), 1, 0)"),0)</f>
        <v>0</v>
      </c>
      <c r="AE109" s="4">
        <f ca="1">IFERROR(__xludf.DUMMYFUNCTION("IF(REGEXMATCH(AO110, ""hosphate|PO4|DIP""), 1, 0)"),1)</f>
        <v>1</v>
      </c>
      <c r="AF109" s="4">
        <f ca="1">IFERROR(__xludf.DUMMYFUNCTION("IF(REGEXMATCH(AO110, ""DIC""), 1, 0)"),0)</f>
        <v>0</v>
      </c>
      <c r="AG109" s="4">
        <f ca="1">IFERROR(__xludf.DUMMYFUNCTION("IF(REGEXMATCH(AO110, ""organic|DOC|POC|DOM""), 1, 0)"),0)</f>
        <v>0</v>
      </c>
      <c r="AH109" s="4">
        <f ca="1">IFERROR(__xludf.DUMMYFUNCTION("IF(REGEXMATCH(AO110, ""rea|NH2""), 1, 0)"),0)</f>
        <v>0</v>
      </c>
      <c r="AI109" s="4">
        <f ca="1">IFERROR(__xludf.DUMMYFUNCTION("IF(REGEXMATCH(AO110, ""ertilizer|cote""), 1, 0)"),0)</f>
        <v>0</v>
      </c>
      <c r="AJ109" s="4">
        <f ca="1">IFERROR(__xludf.DUMMYFUNCTION("IF(REGEXMATCH(AO110, ""itrogen""), 1, 0)"),0)</f>
        <v>0</v>
      </c>
      <c r="AK109" s="4">
        <f ca="1">IFERROR(__xludf.DUMMYFUNCTION("IF(REGEXMATCH(AO110, ""hosphorus""), 1, 0)"),0)</f>
        <v>0</v>
      </c>
      <c r="AL109" s="4">
        <f ca="1">IFERROR(__xludf.DUMMYFUNCTION("IF(REGEXMATCH(AO110, ""TN""), 1, 0)"),0)</f>
        <v>0</v>
      </c>
      <c r="AM109" s="4">
        <f ca="1">IFERROR(__xludf.DUMMYFUNCTION("IF(REGEXMATCH(AO110, ""TP""), 1, 0)"),0)</f>
        <v>0</v>
      </c>
    </row>
    <row r="110" spans="1:39" ht="17.25" customHeight="1" x14ac:dyDescent="0.15">
      <c r="A110" s="6" t="s">
        <v>750</v>
      </c>
      <c r="B110" s="11">
        <v>2004</v>
      </c>
      <c r="C110" s="4" t="s">
        <v>751</v>
      </c>
      <c r="D110" s="6" t="s">
        <v>752</v>
      </c>
      <c r="E110" s="4" t="s">
        <v>753</v>
      </c>
      <c r="G110" s="11" t="s">
        <v>71</v>
      </c>
      <c r="H110" s="11">
        <v>0</v>
      </c>
      <c r="I110" s="4">
        <v>0.5</v>
      </c>
      <c r="J110" s="4" t="s">
        <v>29</v>
      </c>
      <c r="K110" s="4" t="s">
        <v>364</v>
      </c>
      <c r="L110" s="4" t="s">
        <v>43</v>
      </c>
      <c r="M110" s="4" t="s">
        <v>1143</v>
      </c>
      <c r="N110" s="4">
        <v>3</v>
      </c>
      <c r="O110" s="4" t="s">
        <v>754</v>
      </c>
      <c r="P110" s="4" t="s">
        <v>755</v>
      </c>
      <c r="Q110" s="4" t="s">
        <v>153</v>
      </c>
      <c r="R110" s="4" t="s">
        <v>756</v>
      </c>
      <c r="S110" s="4" t="s">
        <v>27</v>
      </c>
      <c r="T110" s="4" t="s">
        <v>27</v>
      </c>
      <c r="U110" s="4" t="s">
        <v>27</v>
      </c>
      <c r="V110" s="4" t="s">
        <v>27</v>
      </c>
      <c r="W110" s="4" t="s">
        <v>757</v>
      </c>
      <c r="X110" s="4">
        <f t="shared" ca="1" si="1"/>
        <v>1</v>
      </c>
      <c r="Y110" s="4">
        <f t="shared" ca="1" si="0"/>
        <v>0</v>
      </c>
      <c r="Z110" s="4">
        <f ca="1">IFERROR(__xludf.DUMMYFUNCTION("IF(REGEXMATCH(AO111, ""itrate|NO3""), 1, 0)"),1)</f>
        <v>1</v>
      </c>
      <c r="AA110" s="4">
        <f ca="1">IFERROR(__xludf.DUMMYFUNCTION("IF(REGEXMATCH(AO111, ""itrite|NO2""), 1, 0)"),0)</f>
        <v>0</v>
      </c>
      <c r="AB110" s="4">
        <f ca="1">IFERROR(__xludf.DUMMYFUNCTION("IF(REGEXMATCH(AO111, ""mmonium|NH4""), 1, 0)"),0)</f>
        <v>0</v>
      </c>
      <c r="AC110" s="4">
        <f ca="1">IFERROR(__xludf.DUMMYFUNCTION("IF(REGEXMATCH(AO111, ""DIN""), 1, 0)"),0)</f>
        <v>0</v>
      </c>
      <c r="AD110" s="4">
        <f ca="1">IFERROR(__xludf.DUMMYFUNCTION("IF(REGEXMATCH(AO111, ""mmonia|NH3""), 1, 0)"),1)</f>
        <v>1</v>
      </c>
      <c r="AE110" s="4">
        <f ca="1">IFERROR(__xludf.DUMMYFUNCTION("IF(REGEXMATCH(AO111, ""hosphate|PO4|DIP""), 1, 0)"),0)</f>
        <v>0</v>
      </c>
      <c r="AF110" s="4">
        <f ca="1">IFERROR(__xludf.DUMMYFUNCTION("IF(REGEXMATCH(AO111, ""DIC""), 1, 0)"),0)</f>
        <v>0</v>
      </c>
      <c r="AG110" s="4">
        <f ca="1">IFERROR(__xludf.DUMMYFUNCTION("IF(REGEXMATCH(AO111, ""organic|DOC|POC|DOM""), 1, 0)"),0)</f>
        <v>0</v>
      </c>
      <c r="AH110" s="4">
        <f ca="1">IFERROR(__xludf.DUMMYFUNCTION("IF(REGEXMATCH(AO111, ""rea|NH2""), 1, 0)"),0)</f>
        <v>0</v>
      </c>
      <c r="AI110" s="4">
        <f ca="1">IFERROR(__xludf.DUMMYFUNCTION("IF(REGEXMATCH(AO111, ""ertilizer|cote""), 1, 0)"),0)</f>
        <v>0</v>
      </c>
      <c r="AJ110" s="4">
        <f ca="1">IFERROR(__xludf.DUMMYFUNCTION("IF(REGEXMATCH(AO111, ""itrogen""), 1, 0)"),0)</f>
        <v>0</v>
      </c>
      <c r="AK110" s="4">
        <f ca="1">IFERROR(__xludf.DUMMYFUNCTION("IF(REGEXMATCH(AO111, ""hosphorus""), 1, 0)"),0)</f>
        <v>0</v>
      </c>
      <c r="AL110" s="4">
        <f ca="1">IFERROR(__xludf.DUMMYFUNCTION("IF(REGEXMATCH(AO111, ""TN""), 1, 0)"),0)</f>
        <v>0</v>
      </c>
      <c r="AM110" s="4">
        <f ca="1">IFERROR(__xludf.DUMMYFUNCTION("IF(REGEXMATCH(AO111, ""TP""), 1, 0)"),0)</f>
        <v>0</v>
      </c>
    </row>
    <row r="111" spans="1:39" ht="17.25" customHeight="1" x14ac:dyDescent="0.15">
      <c r="A111" s="6" t="s">
        <v>804</v>
      </c>
      <c r="B111" s="11">
        <v>2010</v>
      </c>
      <c r="C111" s="4" t="s">
        <v>554</v>
      </c>
      <c r="D111" s="6" t="s">
        <v>805</v>
      </c>
      <c r="E111" s="4" t="s">
        <v>806</v>
      </c>
      <c r="G111" s="11" t="s">
        <v>71</v>
      </c>
      <c r="H111" s="11">
        <v>0</v>
      </c>
      <c r="I111" s="4">
        <v>0.5</v>
      </c>
      <c r="J111" s="4" t="s">
        <v>29</v>
      </c>
      <c r="K111" s="4" t="s">
        <v>364</v>
      </c>
      <c r="L111" s="4" t="s">
        <v>43</v>
      </c>
      <c r="M111" s="4" t="s">
        <v>1143</v>
      </c>
      <c r="N111" s="4">
        <v>1</v>
      </c>
      <c r="O111" s="4" t="s">
        <v>48</v>
      </c>
      <c r="P111" s="4" t="s">
        <v>807</v>
      </c>
      <c r="Q111" s="4" t="s">
        <v>808</v>
      </c>
      <c r="R111" s="4" t="s">
        <v>809</v>
      </c>
      <c r="S111" s="4" t="s">
        <v>810</v>
      </c>
      <c r="T111" s="4" t="s">
        <v>27</v>
      </c>
      <c r="U111" s="4" t="s">
        <v>27</v>
      </c>
      <c r="V111" s="4" t="s">
        <v>27</v>
      </c>
      <c r="W111" s="4" t="s">
        <v>811</v>
      </c>
      <c r="X111" s="4">
        <f t="shared" ca="1" si="1"/>
        <v>1</v>
      </c>
      <c r="Y111" s="4">
        <f t="shared" ca="1" si="0"/>
        <v>0</v>
      </c>
      <c r="Z111" s="4">
        <f ca="1">IFERROR(__xludf.DUMMYFUNCTION("IF(REGEXMATCH(AO112, ""itrate|NO3""), 1, 0)"),1)</f>
        <v>1</v>
      </c>
      <c r="AA111" s="4">
        <f ca="1">IFERROR(__xludf.DUMMYFUNCTION("IF(REGEXMATCH(AO112, ""itrite|NO2""), 1, 0)"),0)</f>
        <v>0</v>
      </c>
      <c r="AB111" s="4">
        <f ca="1">IFERROR(__xludf.DUMMYFUNCTION("IF(REGEXMATCH(AO112, ""mmonium|NH4""), 1, 0)"),0)</f>
        <v>0</v>
      </c>
      <c r="AC111" s="4">
        <f ca="1">IFERROR(__xludf.DUMMYFUNCTION("IF(REGEXMATCH(AO112, ""DIN""), 1, 0)"),0)</f>
        <v>0</v>
      </c>
      <c r="AD111" s="4">
        <f ca="1">IFERROR(__xludf.DUMMYFUNCTION("IF(REGEXMATCH(AO112, ""mmonia|NH3""), 1, 0)"),0)</f>
        <v>0</v>
      </c>
      <c r="AE111" s="4">
        <f ca="1">IFERROR(__xludf.DUMMYFUNCTION("IF(REGEXMATCH(AO112, ""hosphate|PO4|DIP""), 1, 0)"),0)</f>
        <v>0</v>
      </c>
      <c r="AF111" s="4">
        <f ca="1">IFERROR(__xludf.DUMMYFUNCTION("IF(REGEXMATCH(AO112, ""DIC""), 1, 0)"),0)</f>
        <v>0</v>
      </c>
      <c r="AG111" s="4">
        <f ca="1">IFERROR(__xludf.DUMMYFUNCTION("IF(REGEXMATCH(AO112, ""organic|DOC|POC|DOM""), 1, 0)"),0)</f>
        <v>0</v>
      </c>
      <c r="AH111" s="4">
        <f ca="1">IFERROR(__xludf.DUMMYFUNCTION("IF(REGEXMATCH(AO112, ""rea|NH2""), 1, 0)"),0)</f>
        <v>0</v>
      </c>
      <c r="AI111" s="4">
        <f ca="1">IFERROR(__xludf.DUMMYFUNCTION("IF(REGEXMATCH(AO112, ""ertilizer|cote""), 1, 0)"),0)</f>
        <v>0</v>
      </c>
      <c r="AJ111" s="4">
        <f ca="1">IFERROR(__xludf.DUMMYFUNCTION("IF(REGEXMATCH(AO112, ""itrogen""), 1, 0)"),0)</f>
        <v>0</v>
      </c>
      <c r="AK111" s="4">
        <f ca="1">IFERROR(__xludf.DUMMYFUNCTION("IF(REGEXMATCH(AO112, ""hosphorus""), 1, 0)"),0)</f>
        <v>0</v>
      </c>
      <c r="AL111" s="4">
        <f ca="1">IFERROR(__xludf.DUMMYFUNCTION("IF(REGEXMATCH(AO112, ""TN""), 1, 0)"),0)</f>
        <v>0</v>
      </c>
      <c r="AM111" s="4">
        <f ca="1">IFERROR(__xludf.DUMMYFUNCTION("IF(REGEXMATCH(AO112, ""TP""), 1, 0)"),0)</f>
        <v>0</v>
      </c>
    </row>
    <row r="112" spans="1:39" ht="17.25" customHeight="1" x14ac:dyDescent="0.15">
      <c r="A112" s="6" t="s">
        <v>852</v>
      </c>
      <c r="B112" s="11">
        <v>2015</v>
      </c>
      <c r="C112" s="4" t="s">
        <v>732</v>
      </c>
      <c r="D112" s="6" t="s">
        <v>853</v>
      </c>
      <c r="E112" s="4" t="s">
        <v>854</v>
      </c>
      <c r="G112" s="11" t="s">
        <v>71</v>
      </c>
      <c r="H112" s="11">
        <v>0</v>
      </c>
      <c r="I112" s="4">
        <v>0.5</v>
      </c>
      <c r="J112" s="4" t="s">
        <v>29</v>
      </c>
      <c r="K112" s="4" t="s">
        <v>855</v>
      </c>
      <c r="L112" s="4" t="s">
        <v>43</v>
      </c>
      <c r="M112" s="4" t="s">
        <v>1143</v>
      </c>
      <c r="N112" s="4">
        <v>1</v>
      </c>
      <c r="O112" s="4" t="s">
        <v>856</v>
      </c>
      <c r="P112" s="4" t="s">
        <v>857</v>
      </c>
      <c r="Q112" s="4" t="s">
        <v>858</v>
      </c>
      <c r="R112" s="4" t="s">
        <v>859</v>
      </c>
      <c r="S112" s="4" t="s">
        <v>56</v>
      </c>
      <c r="T112" s="4" t="s">
        <v>860</v>
      </c>
      <c r="U112" s="4" t="s">
        <v>27</v>
      </c>
      <c r="V112" s="4" t="s">
        <v>27</v>
      </c>
      <c r="W112" s="4" t="s">
        <v>861</v>
      </c>
      <c r="X112" s="4">
        <f t="shared" ca="1" si="1"/>
        <v>1</v>
      </c>
      <c r="Y112" s="4">
        <f t="shared" ca="1" si="0"/>
        <v>1</v>
      </c>
      <c r="Z112" s="4">
        <f ca="1">IFERROR(__xludf.DUMMYFUNCTION("IF(REGEXMATCH(AO113, ""itrate|NO3""), 1, 0)"),1)</f>
        <v>1</v>
      </c>
      <c r="AA112" s="4">
        <f ca="1">IFERROR(__xludf.DUMMYFUNCTION("IF(REGEXMATCH(AO113, ""itrite|NO2""), 1, 0)"),0)</f>
        <v>0</v>
      </c>
      <c r="AB112" s="4">
        <f ca="1">IFERROR(__xludf.DUMMYFUNCTION("IF(REGEXMATCH(AO113, ""mmonium|NH4""), 1, 0)"),0)</f>
        <v>0</v>
      </c>
      <c r="AC112" s="4">
        <f ca="1">IFERROR(__xludf.DUMMYFUNCTION("IF(REGEXMATCH(AO113, ""DIN""), 1, 0)"),0)</f>
        <v>0</v>
      </c>
      <c r="AD112" s="4">
        <f ca="1">IFERROR(__xludf.DUMMYFUNCTION("IF(REGEXMATCH(AO113, ""mmonia|NH3""), 1, 0)"),0)</f>
        <v>0</v>
      </c>
      <c r="AE112" s="4">
        <f ca="1">IFERROR(__xludf.DUMMYFUNCTION("IF(REGEXMATCH(AO113, ""hosphate|PO4|DIP""), 1, 0)"),1)</f>
        <v>1</v>
      </c>
      <c r="AF112" s="4">
        <f ca="1">IFERROR(__xludf.DUMMYFUNCTION("IF(REGEXMATCH(AO113, ""DIC""), 1, 0)"),0)</f>
        <v>0</v>
      </c>
      <c r="AG112" s="4">
        <f ca="1">IFERROR(__xludf.DUMMYFUNCTION("IF(REGEXMATCH(AO113, ""organic|DOC|POC|DOM""), 1, 0)"),0)</f>
        <v>0</v>
      </c>
      <c r="AH112" s="4">
        <f ca="1">IFERROR(__xludf.DUMMYFUNCTION("IF(REGEXMATCH(AO113, ""rea|NH2""), 1, 0)"),0)</f>
        <v>0</v>
      </c>
      <c r="AI112" s="4">
        <f ca="1">IFERROR(__xludf.DUMMYFUNCTION("IF(REGEXMATCH(AO113, ""ertilizer|cote""), 1, 0)"),0)</f>
        <v>0</v>
      </c>
      <c r="AJ112" s="4">
        <f ca="1">IFERROR(__xludf.DUMMYFUNCTION("IF(REGEXMATCH(AO113, ""itrogen""), 1, 0)"),0)</f>
        <v>0</v>
      </c>
      <c r="AK112" s="4">
        <f ca="1">IFERROR(__xludf.DUMMYFUNCTION("IF(REGEXMATCH(AO113, ""hosphorus""), 1, 0)"),0)</f>
        <v>0</v>
      </c>
      <c r="AL112" s="4">
        <f ca="1">IFERROR(__xludf.DUMMYFUNCTION("IF(REGEXMATCH(AO113, ""TN""), 1, 0)"),0)</f>
        <v>0</v>
      </c>
      <c r="AM112" s="4">
        <f ca="1">IFERROR(__xludf.DUMMYFUNCTION("IF(REGEXMATCH(AO113, ""TP""), 1, 0)"),0)</f>
        <v>0</v>
      </c>
    </row>
    <row r="113" spans="1:39" ht="17.25" customHeight="1" x14ac:dyDescent="0.15">
      <c r="A113" s="6" t="s">
        <v>897</v>
      </c>
      <c r="B113" s="11">
        <v>2011</v>
      </c>
      <c r="C113" s="4" t="s">
        <v>266</v>
      </c>
      <c r="D113" s="6" t="s">
        <v>898</v>
      </c>
      <c r="E113" s="4" t="s">
        <v>899</v>
      </c>
      <c r="G113" s="11" t="s">
        <v>71</v>
      </c>
      <c r="H113" s="11">
        <v>0</v>
      </c>
      <c r="I113" s="4">
        <v>0.5</v>
      </c>
      <c r="K113" s="4" t="s">
        <v>69</v>
      </c>
      <c r="L113" s="4" t="s">
        <v>31</v>
      </c>
      <c r="M113" s="4" t="s">
        <v>1143</v>
      </c>
      <c r="N113" s="4">
        <v>1</v>
      </c>
      <c r="O113" s="4" t="s">
        <v>900</v>
      </c>
      <c r="P113" s="4" t="s">
        <v>901</v>
      </c>
      <c r="R113" s="4" t="s">
        <v>902</v>
      </c>
      <c r="S113" s="4" t="s">
        <v>627</v>
      </c>
      <c r="T113" s="4" t="s">
        <v>903</v>
      </c>
      <c r="U113" s="4" t="s">
        <v>147</v>
      </c>
      <c r="V113" s="4" t="s">
        <v>27</v>
      </c>
      <c r="W113" s="4" t="s">
        <v>904</v>
      </c>
      <c r="X113" s="4">
        <f t="shared" ca="1" si="1"/>
        <v>1</v>
      </c>
      <c r="Y113" s="4">
        <f t="shared" ca="1" si="0"/>
        <v>0</v>
      </c>
      <c r="Z113" s="4">
        <f ca="1">IFERROR(__xludf.DUMMYFUNCTION("IF(REGEXMATCH(AO114, ""itrate|NO3""), 1, 0)"),1)</f>
        <v>1</v>
      </c>
      <c r="AA113" s="4">
        <f ca="1">IFERROR(__xludf.DUMMYFUNCTION("IF(REGEXMATCH(AO114, ""itrite|NO2""), 1, 0)"),0)</f>
        <v>0</v>
      </c>
      <c r="AB113" s="4">
        <f ca="1">IFERROR(__xludf.DUMMYFUNCTION("IF(REGEXMATCH(AO114, ""mmonium|NH4""), 1, 0)"),0)</f>
        <v>0</v>
      </c>
      <c r="AC113" s="4">
        <f ca="1">IFERROR(__xludf.DUMMYFUNCTION("IF(REGEXMATCH(AO114, ""DIN""), 1, 0)"),0)</f>
        <v>0</v>
      </c>
      <c r="AD113" s="4">
        <f ca="1">IFERROR(__xludf.DUMMYFUNCTION("IF(REGEXMATCH(AO114, ""mmonia|NH3""), 1, 0)"),0)</f>
        <v>0</v>
      </c>
      <c r="AE113" s="4">
        <f ca="1">IFERROR(__xludf.DUMMYFUNCTION("IF(REGEXMATCH(AO114, ""hosphate|PO4|DIP""), 1, 0)"),0)</f>
        <v>0</v>
      </c>
      <c r="AF113" s="4">
        <f ca="1">IFERROR(__xludf.DUMMYFUNCTION("IF(REGEXMATCH(AO114, ""DIC""), 1, 0)"),0)</f>
        <v>0</v>
      </c>
      <c r="AG113" s="4">
        <f ca="1">IFERROR(__xludf.DUMMYFUNCTION("IF(REGEXMATCH(AO114, ""organic|DOC|POC|DOM""), 1, 0)"),0)</f>
        <v>0</v>
      </c>
      <c r="AH113" s="4">
        <f ca="1">IFERROR(__xludf.DUMMYFUNCTION("IF(REGEXMATCH(AO114, ""rea|NH2""), 1, 0)"),0)</f>
        <v>0</v>
      </c>
      <c r="AI113" s="4">
        <f ca="1">IFERROR(__xludf.DUMMYFUNCTION("IF(REGEXMATCH(AO114, ""ertilizer|cote""), 1, 0)"),0)</f>
        <v>0</v>
      </c>
      <c r="AJ113" s="4">
        <f ca="1">IFERROR(__xludf.DUMMYFUNCTION("IF(REGEXMATCH(AO114, ""itrogen""), 1, 0)"),0)</f>
        <v>0</v>
      </c>
      <c r="AK113" s="4">
        <f ca="1">IFERROR(__xludf.DUMMYFUNCTION("IF(REGEXMATCH(AO114, ""hosphorus""), 1, 0)"),0)</f>
        <v>0</v>
      </c>
      <c r="AL113" s="4">
        <f ca="1">IFERROR(__xludf.DUMMYFUNCTION("IF(REGEXMATCH(AO114, ""TN""), 1, 0)"),0)</f>
        <v>0</v>
      </c>
      <c r="AM113" s="4">
        <f ca="1">IFERROR(__xludf.DUMMYFUNCTION("IF(REGEXMATCH(AO114, ""TP""), 1, 0)"),0)</f>
        <v>0</v>
      </c>
    </row>
    <row r="114" spans="1:39" ht="17.25" customHeight="1" x14ac:dyDescent="0.15">
      <c r="A114" s="6" t="s">
        <v>913</v>
      </c>
      <c r="B114" s="11">
        <v>2012</v>
      </c>
      <c r="C114" s="4" t="s">
        <v>98</v>
      </c>
      <c r="D114" s="6" t="s">
        <v>914</v>
      </c>
      <c r="E114" s="4" t="s">
        <v>915</v>
      </c>
      <c r="G114" s="11" t="s">
        <v>71</v>
      </c>
      <c r="H114" s="11">
        <v>0</v>
      </c>
      <c r="I114" s="4">
        <v>0.5</v>
      </c>
      <c r="K114" s="4" t="s">
        <v>30</v>
      </c>
      <c r="L114" s="4" t="s">
        <v>43</v>
      </c>
      <c r="M114" s="4" t="s">
        <v>1143</v>
      </c>
      <c r="N114" s="4">
        <v>1</v>
      </c>
      <c r="O114" s="4" t="s">
        <v>89</v>
      </c>
      <c r="P114" s="4" t="s">
        <v>916</v>
      </c>
      <c r="Q114" s="4" t="s">
        <v>917</v>
      </c>
      <c r="R114" s="4" t="s">
        <v>918</v>
      </c>
      <c r="S114" s="4" t="s">
        <v>27</v>
      </c>
      <c r="T114" s="4" t="s">
        <v>27</v>
      </c>
      <c r="U114" s="4" t="s">
        <v>27</v>
      </c>
      <c r="V114" s="4" t="s">
        <v>27</v>
      </c>
      <c r="X114" s="4">
        <f t="shared" ca="1" si="1"/>
        <v>0</v>
      </c>
      <c r="Y114" s="4">
        <f t="shared" ca="1" si="0"/>
        <v>1</v>
      </c>
      <c r="Z114" s="4">
        <f ca="1">IFERROR(__xludf.DUMMYFUNCTION("IF(REGEXMATCH(AO115, ""itrate|NO3""), 1, 0)"),0)</f>
        <v>0</v>
      </c>
      <c r="AA114" s="4">
        <f ca="1">IFERROR(__xludf.DUMMYFUNCTION("IF(REGEXMATCH(AO115, ""itrite|NO2""), 1, 0)"),0)</f>
        <v>0</v>
      </c>
      <c r="AB114" s="4">
        <f ca="1">IFERROR(__xludf.DUMMYFUNCTION("IF(REGEXMATCH(AO115, ""mmonium|NH4""), 1, 0)"),0)</f>
        <v>0</v>
      </c>
      <c r="AC114" s="4">
        <f ca="1">IFERROR(__xludf.DUMMYFUNCTION("IF(REGEXMATCH(AO115, ""DIN""), 1, 0)"),0)</f>
        <v>0</v>
      </c>
      <c r="AD114" s="4">
        <f ca="1">IFERROR(__xludf.DUMMYFUNCTION("IF(REGEXMATCH(AO115, ""mmonia|NH3""), 1, 0)"),0)</f>
        <v>0</v>
      </c>
      <c r="AE114" s="4">
        <f ca="1">IFERROR(__xludf.DUMMYFUNCTION("IF(REGEXMATCH(AO115, ""hosphate|PO4|DIP""), 1, 0)"),1)</f>
        <v>1</v>
      </c>
      <c r="AF114" s="4">
        <f ca="1">IFERROR(__xludf.DUMMYFUNCTION("IF(REGEXMATCH(AO115, ""DIC""), 1, 0)"),0)</f>
        <v>0</v>
      </c>
      <c r="AG114" s="4">
        <f ca="1">IFERROR(__xludf.DUMMYFUNCTION("IF(REGEXMATCH(AO115, ""organic|DOC|POC|DOM""), 1, 0)"),0)</f>
        <v>0</v>
      </c>
      <c r="AH114" s="4">
        <f ca="1">IFERROR(__xludf.DUMMYFUNCTION("IF(REGEXMATCH(AO115, ""rea|NH2""), 1, 0)"),0)</f>
        <v>0</v>
      </c>
      <c r="AI114" s="4">
        <f ca="1">IFERROR(__xludf.DUMMYFUNCTION("IF(REGEXMATCH(AO115, ""ertilizer|cote""), 1, 0)"),0)</f>
        <v>0</v>
      </c>
      <c r="AJ114" s="4">
        <f ca="1">IFERROR(__xludf.DUMMYFUNCTION("IF(REGEXMATCH(AO115, ""itrogen""), 1, 0)"),0)</f>
        <v>0</v>
      </c>
      <c r="AK114" s="4">
        <f ca="1">IFERROR(__xludf.DUMMYFUNCTION("IF(REGEXMATCH(AO115, ""hosphorus""), 1, 0)"),0)</f>
        <v>0</v>
      </c>
      <c r="AL114" s="4">
        <f ca="1">IFERROR(__xludf.DUMMYFUNCTION("IF(REGEXMATCH(AO115, ""TN""), 1, 0)"),0)</f>
        <v>0</v>
      </c>
      <c r="AM114" s="4">
        <f ca="1">IFERROR(__xludf.DUMMYFUNCTION("IF(REGEXMATCH(AO115, ""TP""), 1, 0)"),0)</f>
        <v>0</v>
      </c>
    </row>
    <row r="115" spans="1:39" ht="17.25" customHeight="1" x14ac:dyDescent="0.15">
      <c r="A115" s="6" t="s">
        <v>919</v>
      </c>
      <c r="B115" s="11">
        <v>1978</v>
      </c>
      <c r="C115" s="4" t="s">
        <v>192</v>
      </c>
      <c r="D115" s="6" t="s">
        <v>920</v>
      </c>
      <c r="E115" s="4" t="s">
        <v>921</v>
      </c>
      <c r="F115" s="12" t="s">
        <v>656</v>
      </c>
      <c r="G115" s="11" t="s">
        <v>71</v>
      </c>
      <c r="H115" s="11">
        <v>0</v>
      </c>
      <c r="I115" s="4">
        <v>0.5</v>
      </c>
      <c r="K115" s="4" t="s">
        <v>42</v>
      </c>
      <c r="L115" s="4" t="s">
        <v>43</v>
      </c>
      <c r="M115" s="4" t="s">
        <v>1143</v>
      </c>
      <c r="N115" s="4">
        <v>1</v>
      </c>
      <c r="O115" s="4" t="s">
        <v>922</v>
      </c>
      <c r="P115" s="4" t="s">
        <v>923</v>
      </c>
      <c r="Q115" s="4" t="s">
        <v>924</v>
      </c>
      <c r="R115" s="4" t="s">
        <v>925</v>
      </c>
      <c r="S115" s="4" t="s">
        <v>926</v>
      </c>
      <c r="T115" s="4" t="s">
        <v>95</v>
      </c>
      <c r="U115" s="4" t="s">
        <v>27</v>
      </c>
      <c r="V115" s="4" t="s">
        <v>27</v>
      </c>
      <c r="X115" s="4">
        <f t="shared" ca="1" si="1"/>
        <v>1</v>
      </c>
      <c r="Y115" s="4">
        <f t="shared" ca="1" si="0"/>
        <v>0</v>
      </c>
      <c r="Z115" s="4">
        <f ca="1">IFERROR(__xludf.DUMMYFUNCTION("IF(REGEXMATCH(AO116, ""itrate|NO3""), 1, 0)"),1)</f>
        <v>1</v>
      </c>
      <c r="AA115" s="4">
        <f ca="1">IFERROR(__xludf.DUMMYFUNCTION("IF(REGEXMATCH(AO116, ""itrite|NO2""), 1, 0)"),0)</f>
        <v>0</v>
      </c>
      <c r="AB115" s="4">
        <f ca="1">IFERROR(__xludf.DUMMYFUNCTION("IF(REGEXMATCH(AO116, ""mmonium|NH4""), 1, 0)"),0)</f>
        <v>0</v>
      </c>
      <c r="AC115" s="4">
        <f ca="1">IFERROR(__xludf.DUMMYFUNCTION("IF(REGEXMATCH(AO116, ""DIN""), 1, 0)"),0)</f>
        <v>0</v>
      </c>
      <c r="AD115" s="4">
        <f ca="1">IFERROR(__xludf.DUMMYFUNCTION("IF(REGEXMATCH(AO116, ""mmonia|NH3""), 1, 0)"),1)</f>
        <v>1</v>
      </c>
      <c r="AE115" s="4">
        <f ca="1">IFERROR(__xludf.DUMMYFUNCTION("IF(REGEXMATCH(AO116, ""hosphate|PO4|DIP""), 1, 0)"),0)</f>
        <v>0</v>
      </c>
      <c r="AF115" s="4">
        <f ca="1">IFERROR(__xludf.DUMMYFUNCTION("IF(REGEXMATCH(AO116, ""DIC""), 1, 0)"),0)</f>
        <v>0</v>
      </c>
      <c r="AG115" s="4">
        <f ca="1">IFERROR(__xludf.DUMMYFUNCTION("IF(REGEXMATCH(AO116, ""organic|DOC|POC|DOM""), 1, 0)"),0)</f>
        <v>0</v>
      </c>
      <c r="AH115" s="4">
        <f ca="1">IFERROR(__xludf.DUMMYFUNCTION("IF(REGEXMATCH(AO116, ""rea|NH2""), 1, 0)"),1)</f>
        <v>1</v>
      </c>
      <c r="AI115" s="4">
        <f ca="1">IFERROR(__xludf.DUMMYFUNCTION("IF(REGEXMATCH(AO116, ""ertilizer|cote""), 1, 0)"),0)</f>
        <v>0</v>
      </c>
      <c r="AJ115" s="4">
        <f ca="1">IFERROR(__xludf.DUMMYFUNCTION("IF(REGEXMATCH(AO116, ""itrogen""), 1, 0)"),0)</f>
        <v>0</v>
      </c>
      <c r="AK115" s="4">
        <f ca="1">IFERROR(__xludf.DUMMYFUNCTION("IF(REGEXMATCH(AO116, ""hosphorus""), 1, 0)"),0)</f>
        <v>0</v>
      </c>
      <c r="AL115" s="4">
        <f ca="1">IFERROR(__xludf.DUMMYFUNCTION("IF(REGEXMATCH(AO116, ""TN""), 1, 0)"),0)</f>
        <v>0</v>
      </c>
      <c r="AM115" s="4">
        <f ca="1">IFERROR(__xludf.DUMMYFUNCTION("IF(REGEXMATCH(AO116, ""TP""), 1, 0)"),0)</f>
        <v>0</v>
      </c>
    </row>
    <row r="116" spans="1:39" ht="17.25" customHeight="1" x14ac:dyDescent="0.15">
      <c r="A116" s="6" t="s">
        <v>944</v>
      </c>
      <c r="B116" s="11">
        <v>2007</v>
      </c>
      <c r="C116" s="4" t="s">
        <v>200</v>
      </c>
      <c r="D116" s="6" t="s">
        <v>945</v>
      </c>
      <c r="E116" s="4" t="s">
        <v>946</v>
      </c>
      <c r="F116" s="12" t="s">
        <v>26</v>
      </c>
      <c r="G116" s="11" t="s">
        <v>71</v>
      </c>
      <c r="H116" s="11">
        <v>0</v>
      </c>
      <c r="I116" s="4">
        <v>0.5</v>
      </c>
      <c r="K116" s="4" t="s">
        <v>30</v>
      </c>
      <c r="L116" s="4" t="s">
        <v>43</v>
      </c>
      <c r="M116" s="4" t="s">
        <v>1143</v>
      </c>
      <c r="N116" s="4">
        <v>1</v>
      </c>
      <c r="O116" s="4" t="s">
        <v>44</v>
      </c>
      <c r="P116" s="4" t="s">
        <v>947</v>
      </c>
      <c r="Q116" s="4" t="s">
        <v>205</v>
      </c>
      <c r="R116" s="4" t="s">
        <v>948</v>
      </c>
      <c r="S116" s="4" t="s">
        <v>949</v>
      </c>
      <c r="T116" s="4" t="s">
        <v>27</v>
      </c>
      <c r="U116" s="4" t="s">
        <v>27</v>
      </c>
      <c r="V116" s="4" t="s">
        <v>27</v>
      </c>
      <c r="X116" s="4">
        <f t="shared" ca="1" si="1"/>
        <v>1</v>
      </c>
      <c r="Y116" s="4">
        <f t="shared" ca="1" si="0"/>
        <v>0</v>
      </c>
      <c r="Z116" s="4">
        <f ca="1">IFERROR(__xludf.DUMMYFUNCTION("IF(REGEXMATCH(AO117, ""itrate|NO3""), 1, 0)"),0)</f>
        <v>0</v>
      </c>
      <c r="AA116" s="4">
        <f ca="1">IFERROR(__xludf.DUMMYFUNCTION("IF(REGEXMATCH(AO117, ""itrite|NO2""), 1, 0)"),0)</f>
        <v>0</v>
      </c>
      <c r="AB116" s="4">
        <f ca="1">IFERROR(__xludf.DUMMYFUNCTION("IF(REGEXMATCH(AO117, ""mmonium|NH4""), 1, 0)"),1)</f>
        <v>1</v>
      </c>
      <c r="AC116" s="4">
        <f ca="1">IFERROR(__xludf.DUMMYFUNCTION("IF(REGEXMATCH(AO117, ""DIN""), 1, 0)"),0)</f>
        <v>0</v>
      </c>
      <c r="AD116" s="4">
        <f ca="1">IFERROR(__xludf.DUMMYFUNCTION("IF(REGEXMATCH(AO117, ""mmonia|NH3""), 1, 0)"),0)</f>
        <v>0</v>
      </c>
      <c r="AE116" s="4">
        <f ca="1">IFERROR(__xludf.DUMMYFUNCTION("IF(REGEXMATCH(AO117, ""hosphate|PO4|DIP""), 1, 0)"),0)</f>
        <v>0</v>
      </c>
      <c r="AF116" s="4">
        <f ca="1">IFERROR(__xludf.DUMMYFUNCTION("IF(REGEXMATCH(AO117, ""DIC""), 1, 0)"),0)</f>
        <v>0</v>
      </c>
      <c r="AG116" s="4">
        <f ca="1">IFERROR(__xludf.DUMMYFUNCTION("IF(REGEXMATCH(AO117, ""organic|DOC|POC|DOM""), 1, 0)"),0)</f>
        <v>0</v>
      </c>
      <c r="AH116" s="4">
        <f ca="1">IFERROR(__xludf.DUMMYFUNCTION("IF(REGEXMATCH(AO117, ""rea|NH2""), 1, 0)"),0)</f>
        <v>0</v>
      </c>
      <c r="AI116" s="4">
        <f ca="1">IFERROR(__xludf.DUMMYFUNCTION("IF(REGEXMATCH(AO117, ""ertilizer|cote""), 1, 0)"),0)</f>
        <v>0</v>
      </c>
      <c r="AJ116" s="4">
        <f ca="1">IFERROR(__xludf.DUMMYFUNCTION("IF(REGEXMATCH(AO117, ""itrogen""), 1, 0)"),0)</f>
        <v>0</v>
      </c>
      <c r="AK116" s="4">
        <f ca="1">IFERROR(__xludf.DUMMYFUNCTION("IF(REGEXMATCH(AO117, ""hosphorus""), 1, 0)"),0)</f>
        <v>0</v>
      </c>
      <c r="AL116" s="4">
        <f ca="1">IFERROR(__xludf.DUMMYFUNCTION("IF(REGEXMATCH(AO117, ""TN""), 1, 0)"),0)</f>
        <v>0</v>
      </c>
      <c r="AM116" s="4">
        <f ca="1">IFERROR(__xludf.DUMMYFUNCTION("IF(REGEXMATCH(AO117, ""TP""), 1, 0)"),0)</f>
        <v>0</v>
      </c>
    </row>
    <row r="117" spans="1:39" ht="17.25" customHeight="1" x14ac:dyDescent="0.15">
      <c r="A117" s="6" t="s">
        <v>1029</v>
      </c>
      <c r="B117" s="11">
        <v>2019</v>
      </c>
      <c r="C117" s="4" t="s">
        <v>239</v>
      </c>
      <c r="D117" s="6" t="s">
        <v>1030</v>
      </c>
      <c r="E117" s="4" t="s">
        <v>1031</v>
      </c>
      <c r="G117" s="11" t="s">
        <v>71</v>
      </c>
      <c r="H117" s="11">
        <v>0</v>
      </c>
      <c r="I117" s="4">
        <v>0.5</v>
      </c>
      <c r="K117" s="4" t="s">
        <v>42</v>
      </c>
      <c r="L117" s="4" t="s">
        <v>987</v>
      </c>
      <c r="M117" s="4" t="s">
        <v>1143</v>
      </c>
      <c r="N117" s="4">
        <v>1</v>
      </c>
      <c r="O117" s="4" t="s">
        <v>1032</v>
      </c>
      <c r="P117" s="4" t="s">
        <v>1033</v>
      </c>
      <c r="Q117" s="4" t="s">
        <v>1034</v>
      </c>
      <c r="R117" s="4" t="s">
        <v>1035</v>
      </c>
      <c r="S117" s="4" t="s">
        <v>165</v>
      </c>
      <c r="T117" s="4" t="s">
        <v>1036</v>
      </c>
      <c r="U117" s="4" t="s">
        <v>27</v>
      </c>
      <c r="V117" s="4" t="s">
        <v>27</v>
      </c>
      <c r="W117" s="4" t="s">
        <v>1037</v>
      </c>
      <c r="X117" s="4">
        <f t="shared" ca="1" si="1"/>
        <v>2</v>
      </c>
      <c r="Y117" s="4">
        <f t="shared" ca="1" si="0"/>
        <v>0</v>
      </c>
      <c r="Z117" s="4">
        <f ca="1">IFERROR(__xludf.DUMMYFUNCTION("IF(REGEXMATCH(AO118, ""itrate|NO3""), 1, 0)"),1)</f>
        <v>1</v>
      </c>
      <c r="AA117" s="4">
        <f ca="1">IFERROR(__xludf.DUMMYFUNCTION("IF(REGEXMATCH(AO118, ""itrite|NO2""), 1, 0)"),0)</f>
        <v>0</v>
      </c>
      <c r="AB117" s="4">
        <f ca="1">IFERROR(__xludf.DUMMYFUNCTION("IF(REGEXMATCH(AO118, ""mmonium|NH4""), 1, 0)"),1)</f>
        <v>1</v>
      </c>
      <c r="AC117" s="4">
        <f ca="1">IFERROR(__xludf.DUMMYFUNCTION("IF(REGEXMATCH(AO118, ""DIN""), 1, 0)"),0)</f>
        <v>0</v>
      </c>
      <c r="AD117" s="4">
        <f ca="1">IFERROR(__xludf.DUMMYFUNCTION("IF(REGEXMATCH(AO118, ""mmonia|NH3""), 1, 0)"),0)</f>
        <v>0</v>
      </c>
      <c r="AE117" s="4">
        <f ca="1">IFERROR(__xludf.DUMMYFUNCTION("IF(REGEXMATCH(AO118, ""hosphate|PO4|DIP""), 1, 0)"),0)</f>
        <v>0</v>
      </c>
      <c r="AF117" s="4">
        <f ca="1">IFERROR(__xludf.DUMMYFUNCTION("IF(REGEXMATCH(AO118, ""DIC""), 1, 0)"),0)</f>
        <v>0</v>
      </c>
      <c r="AG117" s="4">
        <f ca="1">IFERROR(__xludf.DUMMYFUNCTION("IF(REGEXMATCH(AO118, ""organic|DOC|POC|DOM""), 1, 0)"),0)</f>
        <v>0</v>
      </c>
      <c r="AH117" s="4">
        <f ca="1">IFERROR(__xludf.DUMMYFUNCTION("IF(REGEXMATCH(AO118, ""rea|NH2""), 1, 0)"),0)</f>
        <v>0</v>
      </c>
      <c r="AI117" s="4">
        <f ca="1">IFERROR(__xludf.DUMMYFUNCTION("IF(REGEXMATCH(AO118, ""ertilizer|cote""), 1, 0)"),0)</f>
        <v>0</v>
      </c>
      <c r="AJ117" s="4">
        <f ca="1">IFERROR(__xludf.DUMMYFUNCTION("IF(REGEXMATCH(AO118, ""itrogen""), 1, 0)"),0)</f>
        <v>0</v>
      </c>
      <c r="AK117" s="4">
        <f ca="1">IFERROR(__xludf.DUMMYFUNCTION("IF(REGEXMATCH(AO118, ""hosphorus""), 1, 0)"),0)</f>
        <v>0</v>
      </c>
      <c r="AL117" s="4">
        <f ca="1">IFERROR(__xludf.DUMMYFUNCTION("IF(REGEXMATCH(AO118, ""TN""), 1, 0)"),0)</f>
        <v>0</v>
      </c>
      <c r="AM117" s="4">
        <f ca="1">IFERROR(__xludf.DUMMYFUNCTION("IF(REGEXMATCH(AO118, ""TP""), 1, 0)"),0)</f>
        <v>0</v>
      </c>
    </row>
    <row r="118" spans="1:39" ht="17.25" customHeight="1" x14ac:dyDescent="0.15">
      <c r="A118" s="6" t="s">
        <v>1067</v>
      </c>
      <c r="B118" s="11">
        <v>2016</v>
      </c>
      <c r="C118" s="4" t="s">
        <v>187</v>
      </c>
      <c r="D118" s="6" t="s">
        <v>1068</v>
      </c>
      <c r="E118" s="4" t="s">
        <v>1069</v>
      </c>
      <c r="G118" s="11" t="s">
        <v>40</v>
      </c>
      <c r="H118" s="11">
        <v>0</v>
      </c>
      <c r="I118" s="4">
        <v>0.5</v>
      </c>
      <c r="K118" s="4" t="s">
        <v>1070</v>
      </c>
      <c r="L118" s="4" t="s">
        <v>1071</v>
      </c>
      <c r="M118" s="4" t="s">
        <v>1143</v>
      </c>
      <c r="N118" s="4">
        <v>1</v>
      </c>
      <c r="O118" s="4" t="s">
        <v>2613</v>
      </c>
      <c r="P118" s="4" t="s">
        <v>1072</v>
      </c>
      <c r="Q118" s="4" t="s">
        <v>1073</v>
      </c>
      <c r="R118" s="4" t="s">
        <v>1074</v>
      </c>
      <c r="S118" s="4" t="s">
        <v>1075</v>
      </c>
      <c r="T118" s="4" t="s">
        <v>27</v>
      </c>
      <c r="U118" s="4" t="s">
        <v>27</v>
      </c>
      <c r="V118" s="4" t="s">
        <v>27</v>
      </c>
      <c r="W118" s="4" t="s">
        <v>1076</v>
      </c>
      <c r="X118" s="4">
        <f t="shared" ca="1" si="1"/>
        <v>2</v>
      </c>
      <c r="Y118" s="4">
        <f t="shared" ca="1" si="0"/>
        <v>1</v>
      </c>
      <c r="Z118" s="4">
        <f ca="1">IFERROR(__xludf.DUMMYFUNCTION("IF(REGEXMATCH(AO119, ""itrate|NO3""), 1, 0)"),1)</f>
        <v>1</v>
      </c>
      <c r="AA118" s="4">
        <f ca="1">IFERROR(__xludf.DUMMYFUNCTION("IF(REGEXMATCH(AO119, ""itrite|NO2""), 1, 0)"),1)</f>
        <v>1</v>
      </c>
      <c r="AB118" s="4">
        <f ca="1">IFERROR(__xludf.DUMMYFUNCTION("IF(REGEXMATCH(AO119, ""mmonium|NH4""), 1, 0)"),0)</f>
        <v>0</v>
      </c>
      <c r="AC118" s="4">
        <f ca="1">IFERROR(__xludf.DUMMYFUNCTION("IF(REGEXMATCH(AO119, ""DIN""), 1, 0)"),0)</f>
        <v>0</v>
      </c>
      <c r="AD118" s="4">
        <f ca="1">IFERROR(__xludf.DUMMYFUNCTION("IF(REGEXMATCH(AO119, ""mmonia|NH3""), 1, 0)"),0)</f>
        <v>0</v>
      </c>
      <c r="AE118" s="4">
        <f ca="1">IFERROR(__xludf.DUMMYFUNCTION("IF(REGEXMATCH(AO119, ""hosphate|PO4|DIP""), 1, 0)"),1)</f>
        <v>1</v>
      </c>
      <c r="AF118" s="4">
        <f ca="1">IFERROR(__xludf.DUMMYFUNCTION("IF(REGEXMATCH(AO119, ""DIC""), 1, 0)"),0)</f>
        <v>0</v>
      </c>
      <c r="AG118" s="4">
        <f ca="1">IFERROR(__xludf.DUMMYFUNCTION("IF(REGEXMATCH(AO119, ""organic|DOC|POC|DOM""), 1, 0)"),0)</f>
        <v>0</v>
      </c>
      <c r="AH118" s="4">
        <f ca="1">IFERROR(__xludf.DUMMYFUNCTION("IF(REGEXMATCH(AO119, ""rea|NH2""), 1, 0)"),0)</f>
        <v>0</v>
      </c>
      <c r="AI118" s="4">
        <f ca="1">IFERROR(__xludf.DUMMYFUNCTION("IF(REGEXMATCH(AO119, ""ertilizer|cote""), 1, 0)"),0)</f>
        <v>0</v>
      </c>
      <c r="AJ118" s="4">
        <f ca="1">IFERROR(__xludf.DUMMYFUNCTION("IF(REGEXMATCH(AO119, ""itrogen""), 1, 0)"),0)</f>
        <v>0</v>
      </c>
      <c r="AK118" s="4">
        <f ca="1">IFERROR(__xludf.DUMMYFUNCTION("IF(REGEXMATCH(AO119, ""hosphorus""), 1, 0)"),0)</f>
        <v>0</v>
      </c>
      <c r="AL118" s="4">
        <f ca="1">IFERROR(__xludf.DUMMYFUNCTION("IF(REGEXMATCH(AO119, ""TN""), 1, 0)"),0)</f>
        <v>0</v>
      </c>
      <c r="AM118" s="4">
        <f ca="1">IFERROR(__xludf.DUMMYFUNCTION("IF(REGEXMATCH(AO119, ""TP""), 1, 0)"),0)</f>
        <v>0</v>
      </c>
    </row>
    <row r="119" spans="1:39" ht="17.25" customHeight="1" x14ac:dyDescent="0.15">
      <c r="A119" s="6" t="s">
        <v>1067</v>
      </c>
      <c r="B119" s="11">
        <v>2016</v>
      </c>
      <c r="C119" s="4" t="s">
        <v>187</v>
      </c>
      <c r="D119" s="6" t="s">
        <v>1077</v>
      </c>
      <c r="G119" s="11" t="s">
        <v>40</v>
      </c>
      <c r="H119" s="11">
        <v>0</v>
      </c>
      <c r="I119" s="4">
        <v>0.5</v>
      </c>
      <c r="K119" s="4" t="s">
        <v>1070</v>
      </c>
      <c r="L119" s="4" t="s">
        <v>1071</v>
      </c>
      <c r="M119" s="4" t="s">
        <v>1143</v>
      </c>
      <c r="N119" s="4">
        <v>1</v>
      </c>
      <c r="O119" s="4" t="s">
        <v>1117</v>
      </c>
      <c r="P119" s="4" t="s">
        <v>1079</v>
      </c>
      <c r="Q119" s="4" t="s">
        <v>1073</v>
      </c>
      <c r="R119" s="4" t="s">
        <v>1080</v>
      </c>
      <c r="S119" s="4" t="s">
        <v>1081</v>
      </c>
      <c r="T119" s="4" t="s">
        <v>27</v>
      </c>
      <c r="U119" s="4" t="s">
        <v>27</v>
      </c>
      <c r="V119" s="4" t="s">
        <v>27</v>
      </c>
      <c r="X119" s="4">
        <f t="shared" ca="1" si="1"/>
        <v>0</v>
      </c>
      <c r="Y119" s="4">
        <f t="shared" ca="1" si="0"/>
        <v>0</v>
      </c>
      <c r="Z119" s="4">
        <f ca="1">IFERROR(__xludf.DUMMYFUNCTION("IF(REGEXMATCH(AO120, ""itrate|NO3""), 1, 0)"),0)</f>
        <v>0</v>
      </c>
      <c r="AA119" s="4">
        <f ca="1">IFERROR(__xludf.DUMMYFUNCTION("IF(REGEXMATCH(AO120, ""itrite|NO2""), 1, 0)"),0)</f>
        <v>0</v>
      </c>
      <c r="AB119" s="4">
        <f ca="1">IFERROR(__xludf.DUMMYFUNCTION("IF(REGEXMATCH(AO120, ""mmonium|NH4""), 1, 0)"),0)</f>
        <v>0</v>
      </c>
      <c r="AC119" s="4">
        <f ca="1">IFERROR(__xludf.DUMMYFUNCTION("IF(REGEXMATCH(AO120, ""DIN""), 1, 0)"),0)</f>
        <v>0</v>
      </c>
      <c r="AD119" s="4">
        <f ca="1">IFERROR(__xludf.DUMMYFUNCTION("IF(REGEXMATCH(AO120, ""mmonia|NH3""), 1, 0)"),0)</f>
        <v>0</v>
      </c>
      <c r="AE119" s="4">
        <f ca="1">IFERROR(__xludf.DUMMYFUNCTION("IF(REGEXMATCH(AO120, ""hosphate|PO4|DIP""), 1, 0)"),0)</f>
        <v>0</v>
      </c>
      <c r="AF119" s="4">
        <f ca="1">IFERROR(__xludf.DUMMYFUNCTION("IF(REGEXMATCH(AO120, ""DIC""), 1, 0)"),0)</f>
        <v>0</v>
      </c>
      <c r="AG119" s="4">
        <f ca="1">IFERROR(__xludf.DUMMYFUNCTION("IF(REGEXMATCH(AO120, ""organic|DOC|POC|DOM""), 1, 0)"),0)</f>
        <v>0</v>
      </c>
      <c r="AH119" s="4">
        <f ca="1">IFERROR(__xludf.DUMMYFUNCTION("IF(REGEXMATCH(AO120, ""rea|NH2""), 1, 0)"),0)</f>
        <v>0</v>
      </c>
      <c r="AI119" s="4">
        <f ca="1">IFERROR(__xludf.DUMMYFUNCTION("IF(REGEXMATCH(AO120, ""ertilizer|cote""), 1, 0)"),0)</f>
        <v>0</v>
      </c>
      <c r="AJ119" s="4">
        <f ca="1">IFERROR(__xludf.DUMMYFUNCTION("IF(REGEXMATCH(AO120, ""itrogen""), 1, 0)"),1)</f>
        <v>1</v>
      </c>
      <c r="AK119" s="4">
        <f ca="1">IFERROR(__xludf.DUMMYFUNCTION("IF(REGEXMATCH(AO120, ""hosphorus""), 1, 0)"),1)</f>
        <v>1</v>
      </c>
      <c r="AL119" s="4">
        <f ca="1">IFERROR(__xludf.DUMMYFUNCTION("IF(REGEXMATCH(AO120, ""TN""), 1, 0)"),0)</f>
        <v>0</v>
      </c>
      <c r="AM119" s="4">
        <f ca="1">IFERROR(__xludf.DUMMYFUNCTION("IF(REGEXMATCH(AO120, ""TP""), 1, 0)"),0)</f>
        <v>0</v>
      </c>
    </row>
    <row r="120" spans="1:39" ht="17.25" customHeight="1" x14ac:dyDescent="0.15">
      <c r="A120" s="6" t="s">
        <v>1067</v>
      </c>
      <c r="B120" s="11">
        <v>2016</v>
      </c>
      <c r="C120" s="4" t="s">
        <v>187</v>
      </c>
      <c r="D120" s="6" t="s">
        <v>1082</v>
      </c>
      <c r="G120" s="11" t="s">
        <v>40</v>
      </c>
      <c r="H120" s="11">
        <v>0</v>
      </c>
      <c r="I120" s="4">
        <v>0.5</v>
      </c>
      <c r="K120" s="4" t="s">
        <v>1070</v>
      </c>
      <c r="L120" s="4" t="s">
        <v>1071</v>
      </c>
      <c r="M120" s="4" t="s">
        <v>1143</v>
      </c>
      <c r="N120" s="4">
        <v>1</v>
      </c>
      <c r="O120" s="4" t="s">
        <v>1117</v>
      </c>
      <c r="P120" s="4" t="s">
        <v>1083</v>
      </c>
      <c r="Q120" s="4" t="s">
        <v>1084</v>
      </c>
      <c r="R120" s="4" t="s">
        <v>1085</v>
      </c>
      <c r="S120" s="4" t="s">
        <v>56</v>
      </c>
      <c r="T120" s="4" t="s">
        <v>1086</v>
      </c>
      <c r="U120" s="4" t="s">
        <v>1081</v>
      </c>
      <c r="V120" s="4" t="s">
        <v>27</v>
      </c>
      <c r="W120" s="4" t="s">
        <v>1087</v>
      </c>
      <c r="X120" s="4">
        <f t="shared" ca="1" si="1"/>
        <v>0</v>
      </c>
      <c r="Y120" s="4">
        <f t="shared" ca="1" si="0"/>
        <v>0</v>
      </c>
      <c r="Z120" s="4">
        <f ca="1">IFERROR(__xludf.DUMMYFUNCTION("IF(REGEXMATCH(AO121, ""itrate|NO3""), 1, 0)"),0)</f>
        <v>0</v>
      </c>
      <c r="AA120" s="4">
        <f ca="1">IFERROR(__xludf.DUMMYFUNCTION("IF(REGEXMATCH(AO121, ""itrite|NO2""), 1, 0)"),0)</f>
        <v>0</v>
      </c>
      <c r="AB120" s="4">
        <f ca="1">IFERROR(__xludf.DUMMYFUNCTION("IF(REGEXMATCH(AO121, ""mmonium|NH4""), 1, 0)"),0)</f>
        <v>0</v>
      </c>
      <c r="AC120" s="4">
        <f ca="1">IFERROR(__xludf.DUMMYFUNCTION("IF(REGEXMATCH(AO121, ""DIN""), 1, 0)"),0)</f>
        <v>0</v>
      </c>
      <c r="AD120" s="4">
        <f ca="1">IFERROR(__xludf.DUMMYFUNCTION("IF(REGEXMATCH(AO121, ""mmonia|NH3""), 1, 0)"),0)</f>
        <v>0</v>
      </c>
      <c r="AE120" s="4">
        <f ca="1">IFERROR(__xludf.DUMMYFUNCTION("IF(REGEXMATCH(AO121, ""hosphate|PO4|DIP""), 1, 0)"),0)</f>
        <v>0</v>
      </c>
      <c r="AF120" s="4">
        <f ca="1">IFERROR(__xludf.DUMMYFUNCTION("IF(REGEXMATCH(AO121, ""DIC""), 1, 0)"),0)</f>
        <v>0</v>
      </c>
      <c r="AG120" s="4">
        <f ca="1">IFERROR(__xludf.DUMMYFUNCTION("IF(REGEXMATCH(AO121, ""organic|DOC|POC|DOM""), 1, 0)"),0)</f>
        <v>0</v>
      </c>
      <c r="AH120" s="4">
        <f ca="1">IFERROR(__xludf.DUMMYFUNCTION("IF(REGEXMATCH(AO121, ""rea|NH2""), 1, 0)"),0)</f>
        <v>0</v>
      </c>
      <c r="AI120" s="4">
        <f ca="1">IFERROR(__xludf.DUMMYFUNCTION("IF(REGEXMATCH(AO121, ""ertilizer|cote""), 1, 0)"),0)</f>
        <v>0</v>
      </c>
      <c r="AJ120" s="4">
        <f ca="1">IFERROR(__xludf.DUMMYFUNCTION("IF(REGEXMATCH(AO121, ""itrogen""), 1, 0)"),1)</f>
        <v>1</v>
      </c>
      <c r="AK120" s="4">
        <f ca="1">IFERROR(__xludf.DUMMYFUNCTION("IF(REGEXMATCH(AO121, ""hosphorus""), 1, 0)"),1)</f>
        <v>1</v>
      </c>
      <c r="AL120" s="4">
        <f ca="1">IFERROR(__xludf.DUMMYFUNCTION("IF(REGEXMATCH(AO121, ""TN""), 1, 0)"),0)</f>
        <v>0</v>
      </c>
      <c r="AM120" s="4">
        <f ca="1">IFERROR(__xludf.DUMMYFUNCTION("IF(REGEXMATCH(AO121, ""TP""), 1, 0)"),0)</f>
        <v>0</v>
      </c>
    </row>
    <row r="121" spans="1:39" ht="17.25" customHeight="1" x14ac:dyDescent="0.15">
      <c r="A121" s="6" t="s">
        <v>1113</v>
      </c>
      <c r="B121" s="11">
        <v>2019</v>
      </c>
      <c r="C121" s="4" t="s">
        <v>732</v>
      </c>
      <c r="D121" s="6" t="s">
        <v>1114</v>
      </c>
      <c r="E121" s="4" t="s">
        <v>1115</v>
      </c>
      <c r="F121" s="12" t="s">
        <v>402</v>
      </c>
      <c r="G121" s="11" t="s">
        <v>40</v>
      </c>
      <c r="H121" s="11">
        <v>0</v>
      </c>
      <c r="I121" s="4">
        <v>0.5</v>
      </c>
      <c r="K121" s="4" t="s">
        <v>42</v>
      </c>
      <c r="L121" s="4" t="s">
        <v>1001</v>
      </c>
      <c r="M121" s="4" t="s">
        <v>1143</v>
      </c>
      <c r="N121" s="4">
        <v>2</v>
      </c>
      <c r="O121" s="4" t="s">
        <v>1117</v>
      </c>
      <c r="P121" s="4" t="s">
        <v>1118</v>
      </c>
      <c r="Q121" s="4" t="s">
        <v>1119</v>
      </c>
      <c r="R121" s="4" t="s">
        <v>1120</v>
      </c>
      <c r="S121" s="4" t="s">
        <v>1121</v>
      </c>
      <c r="T121" s="4" t="s">
        <v>1122</v>
      </c>
      <c r="U121" s="4" t="s">
        <v>27</v>
      </c>
      <c r="V121" s="4" t="s">
        <v>27</v>
      </c>
      <c r="W121" s="4" t="s">
        <v>1123</v>
      </c>
      <c r="X121" s="4">
        <f t="shared" ca="1" si="1"/>
        <v>0</v>
      </c>
      <c r="Y121" s="4">
        <f t="shared" ca="1" si="0"/>
        <v>0</v>
      </c>
      <c r="Z121" s="4">
        <f ca="1">IFERROR(__xludf.DUMMYFUNCTION("IF(REGEXMATCH(AO122, ""itrate|NO3""), 1, 0)"),0)</f>
        <v>0</v>
      </c>
      <c r="AA121" s="4">
        <f ca="1">IFERROR(__xludf.DUMMYFUNCTION("IF(REGEXMATCH(AO122, ""itrite|NO2""), 1, 0)"),0)</f>
        <v>0</v>
      </c>
      <c r="AB121" s="4">
        <f ca="1">IFERROR(__xludf.DUMMYFUNCTION("IF(REGEXMATCH(AO122, ""mmonium|NH4""), 1, 0)"),0)</f>
        <v>0</v>
      </c>
      <c r="AC121" s="4">
        <f ca="1">IFERROR(__xludf.DUMMYFUNCTION("IF(REGEXMATCH(AO122, ""DIN""), 1, 0)"),0)</f>
        <v>0</v>
      </c>
      <c r="AD121" s="4">
        <f ca="1">IFERROR(__xludf.DUMMYFUNCTION("IF(REGEXMATCH(AO122, ""mmonia|NH3""), 1, 0)"),0)</f>
        <v>0</v>
      </c>
      <c r="AE121" s="4">
        <f ca="1">IFERROR(__xludf.DUMMYFUNCTION("IF(REGEXMATCH(AO122, ""hosphate|PO4|DIP""), 1, 0)"),0)</f>
        <v>0</v>
      </c>
      <c r="AF121" s="4">
        <f ca="1">IFERROR(__xludf.DUMMYFUNCTION("IF(REGEXMATCH(AO122, ""DIC""), 1, 0)"),0)</f>
        <v>0</v>
      </c>
      <c r="AG121" s="4">
        <f ca="1">IFERROR(__xludf.DUMMYFUNCTION("IF(REGEXMATCH(AO122, ""organic|DOC|POC|DOM""), 1, 0)"),0)</f>
        <v>0</v>
      </c>
      <c r="AH121" s="4">
        <f ca="1">IFERROR(__xludf.DUMMYFUNCTION("IF(REGEXMATCH(AO122, ""rea|NH2""), 1, 0)"),0)</f>
        <v>0</v>
      </c>
      <c r="AI121" s="4">
        <f ca="1">IFERROR(__xludf.DUMMYFUNCTION("IF(REGEXMATCH(AO122, ""ertilizer|cote""), 1, 0)"),0)</f>
        <v>0</v>
      </c>
      <c r="AJ121" s="4">
        <f ca="1">IFERROR(__xludf.DUMMYFUNCTION("IF(REGEXMATCH(AO122, ""itrogen""), 1, 0)"),1)</f>
        <v>1</v>
      </c>
      <c r="AK121" s="4">
        <f ca="1">IFERROR(__xludf.DUMMYFUNCTION("IF(REGEXMATCH(AO122, ""hosphorus""), 1, 0)"),1)</f>
        <v>1</v>
      </c>
      <c r="AL121" s="4">
        <f ca="1">IFERROR(__xludf.DUMMYFUNCTION("IF(REGEXMATCH(AO122, ""TN""), 1, 0)"),0)</f>
        <v>0</v>
      </c>
      <c r="AM121" s="4">
        <f ca="1">IFERROR(__xludf.DUMMYFUNCTION("IF(REGEXMATCH(AO122, ""TP""), 1, 0)"),0)</f>
        <v>0</v>
      </c>
    </row>
    <row r="122" spans="1:39" ht="17.25" customHeight="1" x14ac:dyDescent="0.15">
      <c r="A122" s="6" t="s">
        <v>1140</v>
      </c>
      <c r="B122" s="11">
        <v>2005</v>
      </c>
      <c r="C122" s="4" t="s">
        <v>109</v>
      </c>
      <c r="D122" s="6" t="s">
        <v>1141</v>
      </c>
      <c r="E122" s="4" t="s">
        <v>1142</v>
      </c>
      <c r="G122" s="11" t="s">
        <v>40</v>
      </c>
      <c r="H122" s="11">
        <v>0</v>
      </c>
      <c r="I122" s="4">
        <v>0.5</v>
      </c>
      <c r="K122" s="4" t="s">
        <v>42</v>
      </c>
      <c r="L122" s="4" t="s">
        <v>1001</v>
      </c>
      <c r="M122" s="4" t="s">
        <v>1143</v>
      </c>
      <c r="N122" s="4">
        <v>3</v>
      </c>
      <c r="O122" s="4" t="s">
        <v>1144</v>
      </c>
      <c r="P122" s="4" t="s">
        <v>1145</v>
      </c>
      <c r="Q122" s="4" t="s">
        <v>1146</v>
      </c>
      <c r="R122" s="4" t="s">
        <v>1147</v>
      </c>
      <c r="S122" s="4" t="s">
        <v>1148</v>
      </c>
      <c r="T122" s="4" t="s">
        <v>27</v>
      </c>
      <c r="U122" s="4" t="s">
        <v>27</v>
      </c>
      <c r="V122" s="4" t="s">
        <v>27</v>
      </c>
      <c r="W122" s="4" t="s">
        <v>1149</v>
      </c>
      <c r="X122" s="4">
        <f t="shared" ca="1" si="1"/>
        <v>0</v>
      </c>
      <c r="Y122" s="4">
        <f t="shared" ca="1" si="0"/>
        <v>0</v>
      </c>
      <c r="Z122" s="4">
        <f ca="1">IFERROR(__xludf.DUMMYFUNCTION("IF(REGEXMATCH(AO123, ""itrate|NO3""), 1, 0)"),0)</f>
        <v>0</v>
      </c>
      <c r="AA122" s="4">
        <f ca="1">IFERROR(__xludf.DUMMYFUNCTION("IF(REGEXMATCH(AO123, ""itrite|NO2""), 1, 0)"),0)</f>
        <v>0</v>
      </c>
      <c r="AB122" s="4">
        <f ca="1">IFERROR(__xludf.DUMMYFUNCTION("IF(REGEXMATCH(AO123, ""mmonium|NH4""), 1, 0)"),0)</f>
        <v>0</v>
      </c>
      <c r="AC122" s="4">
        <f ca="1">IFERROR(__xludf.DUMMYFUNCTION("IF(REGEXMATCH(AO123, ""DIN""), 1, 0)"),0)</f>
        <v>0</v>
      </c>
      <c r="AD122" s="4">
        <f ca="1">IFERROR(__xludf.DUMMYFUNCTION("IF(REGEXMATCH(AO123, ""mmonia|NH3""), 1, 0)"),0)</f>
        <v>0</v>
      </c>
      <c r="AE122" s="4">
        <f ca="1">IFERROR(__xludf.DUMMYFUNCTION("IF(REGEXMATCH(AO123, ""hosphate|PO4|DIP""), 1, 0)"),0)</f>
        <v>0</v>
      </c>
      <c r="AF122" s="4">
        <f ca="1">IFERROR(__xludf.DUMMYFUNCTION("IF(REGEXMATCH(AO123, ""DIC""), 1, 0)"),0)</f>
        <v>0</v>
      </c>
      <c r="AG122" s="4">
        <f ca="1">IFERROR(__xludf.DUMMYFUNCTION("IF(REGEXMATCH(AO123, ""organic|DOC|POC|DOM""), 1, 0)"),0)</f>
        <v>0</v>
      </c>
      <c r="AH122" s="4">
        <f ca="1">IFERROR(__xludf.DUMMYFUNCTION("IF(REGEXMATCH(AO123, ""rea|NH2""), 1, 0)"),0)</f>
        <v>0</v>
      </c>
      <c r="AI122" s="4">
        <f ca="1">IFERROR(__xludf.DUMMYFUNCTION("IF(REGEXMATCH(AO123, ""ertilizer|cote""), 1, 0)"),1)</f>
        <v>1</v>
      </c>
      <c r="AJ122" s="4">
        <f ca="1">IFERROR(__xludf.DUMMYFUNCTION("IF(REGEXMATCH(AO123, ""itrogen""), 1, 0)"),0)</f>
        <v>0</v>
      </c>
      <c r="AK122" s="4">
        <f ca="1">IFERROR(__xludf.DUMMYFUNCTION("IF(REGEXMATCH(AO123, ""hosphorus""), 1, 0)"),0)</f>
        <v>0</v>
      </c>
      <c r="AL122" s="4">
        <f ca="1">IFERROR(__xludf.DUMMYFUNCTION("IF(REGEXMATCH(AO123, ""TN""), 1, 0)"),0)</f>
        <v>0</v>
      </c>
      <c r="AM122" s="4">
        <f ca="1">IFERROR(__xludf.DUMMYFUNCTION("IF(REGEXMATCH(AO123, ""TP""), 1, 0)"),0)</f>
        <v>0</v>
      </c>
    </row>
    <row r="123" spans="1:39" ht="17.25" customHeight="1" x14ac:dyDescent="0.15">
      <c r="A123" s="6" t="s">
        <v>1150</v>
      </c>
      <c r="B123" s="11">
        <v>2018</v>
      </c>
      <c r="C123" s="4" t="s">
        <v>1151</v>
      </c>
      <c r="D123" s="6" t="s">
        <v>1152</v>
      </c>
      <c r="E123" s="4" t="s">
        <v>1153</v>
      </c>
      <c r="F123" s="12" t="s">
        <v>260</v>
      </c>
      <c r="G123" s="11" t="s">
        <v>40</v>
      </c>
      <c r="H123" s="11">
        <v>0</v>
      </c>
      <c r="I123" s="4">
        <v>0.5</v>
      </c>
      <c r="K123" s="4" t="s">
        <v>30</v>
      </c>
      <c r="L123" s="4" t="s">
        <v>1071</v>
      </c>
      <c r="M123" s="4" t="s">
        <v>1143</v>
      </c>
      <c r="N123" s="4">
        <v>2</v>
      </c>
      <c r="O123" s="4" t="s">
        <v>1154</v>
      </c>
      <c r="P123" s="4" t="s">
        <v>1155</v>
      </c>
      <c r="Q123" s="4" t="s">
        <v>59</v>
      </c>
      <c r="R123" s="4" t="s">
        <v>1156</v>
      </c>
      <c r="T123" s="4" t="s">
        <v>27</v>
      </c>
      <c r="U123" s="4" t="s">
        <v>27</v>
      </c>
      <c r="V123" s="4" t="s">
        <v>27</v>
      </c>
      <c r="W123" s="4" t="s">
        <v>1157</v>
      </c>
      <c r="X123" s="4">
        <f t="shared" ca="1" si="1"/>
        <v>1</v>
      </c>
      <c r="Y123" s="4">
        <f t="shared" ca="1" si="0"/>
        <v>1</v>
      </c>
      <c r="Z123" s="4">
        <f ca="1">IFERROR(__xludf.DUMMYFUNCTION("IF(REGEXMATCH(AO124, ""itrate|NO3""), 1, 0)"),1)</f>
        <v>1</v>
      </c>
      <c r="AA123" s="4">
        <f ca="1">IFERROR(__xludf.DUMMYFUNCTION("IF(REGEXMATCH(AO124, ""itrite|NO2""), 1, 0)"),0)</f>
        <v>0</v>
      </c>
      <c r="AB123" s="4">
        <f ca="1">IFERROR(__xludf.DUMMYFUNCTION("IF(REGEXMATCH(AO124, ""mmonium|NH4""), 1, 0)"),0)</f>
        <v>0</v>
      </c>
      <c r="AC123" s="4">
        <f ca="1">IFERROR(__xludf.DUMMYFUNCTION("IF(REGEXMATCH(AO124, ""DIN""), 1, 0)"),0)</f>
        <v>0</v>
      </c>
      <c r="AD123" s="4">
        <f ca="1">IFERROR(__xludf.DUMMYFUNCTION("IF(REGEXMATCH(AO124, ""mmonia|NH3""), 1, 0)"),0)</f>
        <v>0</v>
      </c>
      <c r="AE123" s="4">
        <f ca="1">IFERROR(__xludf.DUMMYFUNCTION("IF(REGEXMATCH(AO124, ""hosphate|PO4|DIP""), 1, 0)"),1)</f>
        <v>1</v>
      </c>
      <c r="AF123" s="4">
        <f ca="1">IFERROR(__xludf.DUMMYFUNCTION("IF(REGEXMATCH(AO124, ""DIC""), 1, 0)"),0)</f>
        <v>0</v>
      </c>
      <c r="AG123" s="4">
        <f ca="1">IFERROR(__xludf.DUMMYFUNCTION("IF(REGEXMATCH(AO124, ""organic|DOC|POC|DOM""), 1, 0)"),1)</f>
        <v>1</v>
      </c>
      <c r="AH123" s="4">
        <f ca="1">IFERROR(__xludf.DUMMYFUNCTION("IF(REGEXMATCH(AO124, ""rea|NH2""), 1, 0)"),0)</f>
        <v>0</v>
      </c>
      <c r="AI123" s="4">
        <f ca="1">IFERROR(__xludf.DUMMYFUNCTION("IF(REGEXMATCH(AO124, ""ertilizer|cote""), 1, 0)"),0)</f>
        <v>0</v>
      </c>
      <c r="AJ123" s="4">
        <f ca="1">IFERROR(__xludf.DUMMYFUNCTION("IF(REGEXMATCH(AO124, ""itrogen""), 1, 0)"),0)</f>
        <v>0</v>
      </c>
      <c r="AK123" s="4">
        <f ca="1">IFERROR(__xludf.DUMMYFUNCTION("IF(REGEXMATCH(AO124, ""hosphorus""), 1, 0)"),0)</f>
        <v>0</v>
      </c>
      <c r="AL123" s="4">
        <f ca="1">IFERROR(__xludf.DUMMYFUNCTION("IF(REGEXMATCH(AO124, ""TN""), 1, 0)"),0)</f>
        <v>0</v>
      </c>
      <c r="AM123" s="4">
        <f ca="1">IFERROR(__xludf.DUMMYFUNCTION("IF(REGEXMATCH(AO124, ""TP""), 1, 0)"),0)</f>
        <v>0</v>
      </c>
    </row>
    <row r="124" spans="1:39" ht="17.25" customHeight="1" x14ac:dyDescent="0.15">
      <c r="A124" s="6" t="s">
        <v>1158</v>
      </c>
      <c r="B124" s="11">
        <v>2016</v>
      </c>
      <c r="C124" s="4" t="s">
        <v>435</v>
      </c>
      <c r="D124" s="6" t="s">
        <v>1159</v>
      </c>
      <c r="E124" s="4" t="s">
        <v>1160</v>
      </c>
      <c r="G124" s="11" t="s">
        <v>40</v>
      </c>
      <c r="H124" s="11">
        <v>0</v>
      </c>
      <c r="I124" s="4">
        <v>0.5</v>
      </c>
      <c r="K124" s="4" t="s">
        <v>30</v>
      </c>
      <c r="L124" s="4" t="s">
        <v>987</v>
      </c>
      <c r="M124" s="4" t="s">
        <v>1143</v>
      </c>
      <c r="N124" s="4">
        <v>1</v>
      </c>
      <c r="O124" s="4" t="s">
        <v>1161</v>
      </c>
      <c r="P124" s="3" t="s">
        <v>1162</v>
      </c>
      <c r="Q124" s="4" t="s">
        <v>1163</v>
      </c>
      <c r="R124" s="4" t="s">
        <v>1164</v>
      </c>
      <c r="S124" s="4" t="s">
        <v>1165</v>
      </c>
      <c r="T124" s="4" t="s">
        <v>1166</v>
      </c>
      <c r="U124" s="4" t="s">
        <v>27</v>
      </c>
      <c r="V124" s="4" t="s">
        <v>27</v>
      </c>
      <c r="W124" s="4" t="s">
        <v>1167</v>
      </c>
      <c r="X124" s="4">
        <f t="shared" ca="1" si="1"/>
        <v>0</v>
      </c>
      <c r="Y124" s="4">
        <f t="shared" ca="1" si="0"/>
        <v>0</v>
      </c>
      <c r="Z124" s="4">
        <f ca="1">IFERROR(__xludf.DUMMYFUNCTION("IF(REGEXMATCH(AO125, ""itrate|NO3""), 1, 0)"),0)</f>
        <v>0</v>
      </c>
      <c r="AA124" s="4">
        <f ca="1">IFERROR(__xludf.DUMMYFUNCTION("IF(REGEXMATCH(AO125, ""itrite|NO2""), 1, 0)"),0)</f>
        <v>0</v>
      </c>
      <c r="AB124" s="4">
        <f ca="1">IFERROR(__xludf.DUMMYFUNCTION("IF(REGEXMATCH(AO125, ""mmonium|NH4""), 1, 0)"),0)</f>
        <v>0</v>
      </c>
      <c r="AC124" s="4">
        <f ca="1">IFERROR(__xludf.DUMMYFUNCTION("IF(REGEXMATCH(AO125, ""DIN""), 1, 0)"),0)</f>
        <v>0</v>
      </c>
      <c r="AD124" s="4">
        <f ca="1">IFERROR(__xludf.DUMMYFUNCTION("IF(REGEXMATCH(AO125, ""mmonia|NH3""), 1, 0)"),0)</f>
        <v>0</v>
      </c>
      <c r="AE124" s="4">
        <f ca="1">IFERROR(__xludf.DUMMYFUNCTION("IF(REGEXMATCH(AO125, ""hosphate|PO4|DIP""), 1, 0)"),0)</f>
        <v>0</v>
      </c>
      <c r="AF124" s="4">
        <f ca="1">IFERROR(__xludf.DUMMYFUNCTION("IF(REGEXMATCH(AO125, ""DIC""), 1, 0)"),0)</f>
        <v>0</v>
      </c>
      <c r="AG124" s="4">
        <f ca="1">IFERROR(__xludf.DUMMYFUNCTION("IF(REGEXMATCH(AO125, ""organic|DOC|POC|DOM""), 1, 0)"),0)</f>
        <v>0</v>
      </c>
      <c r="AH124" s="4">
        <f ca="1">IFERROR(__xludf.DUMMYFUNCTION("IF(REGEXMATCH(AO125, ""rea|NH2""), 1, 0)"),0)</f>
        <v>0</v>
      </c>
      <c r="AI124" s="4">
        <f ca="1">IFERROR(__xludf.DUMMYFUNCTION("IF(REGEXMATCH(AO125, ""ertilizer|cote""), 1, 0)"),0)</f>
        <v>0</v>
      </c>
      <c r="AJ124" s="4">
        <f ca="1">IFERROR(__xludf.DUMMYFUNCTION("IF(REGEXMATCH(AO125, ""itrogen""), 1, 0)"),0)</f>
        <v>0</v>
      </c>
      <c r="AK124" s="4">
        <f ca="1">IFERROR(__xludf.DUMMYFUNCTION("IF(REGEXMATCH(AO125, ""hosphorus""), 1, 0)"),0)</f>
        <v>0</v>
      </c>
      <c r="AL124" s="4">
        <f ca="1">IFERROR(__xludf.DUMMYFUNCTION("IF(REGEXMATCH(AO125, ""TN""), 1, 0)"),0)</f>
        <v>0</v>
      </c>
      <c r="AM124" s="4">
        <f ca="1">IFERROR(__xludf.DUMMYFUNCTION("IF(REGEXMATCH(AO125, ""TP""), 1, 0)"),0)</f>
        <v>0</v>
      </c>
    </row>
    <row r="125" spans="1:39" ht="17.25" customHeight="1" x14ac:dyDescent="0.15">
      <c r="A125" s="6" t="s">
        <v>1212</v>
      </c>
      <c r="B125" s="11">
        <v>2015</v>
      </c>
      <c r="C125" s="4" t="s">
        <v>435</v>
      </c>
      <c r="D125" s="6" t="s">
        <v>1213</v>
      </c>
      <c r="E125" s="4" t="s">
        <v>1214</v>
      </c>
      <c r="F125" s="14"/>
      <c r="G125" s="11" t="s">
        <v>40</v>
      </c>
      <c r="H125" s="11">
        <v>0</v>
      </c>
      <c r="I125" s="4">
        <v>0.5</v>
      </c>
      <c r="K125" s="4" t="s">
        <v>30</v>
      </c>
      <c r="L125" s="4" t="s">
        <v>1071</v>
      </c>
      <c r="M125" s="4" t="s">
        <v>1143</v>
      </c>
      <c r="N125" s="4">
        <v>1</v>
      </c>
      <c r="O125" s="4" t="s">
        <v>1215</v>
      </c>
      <c r="P125" s="4" t="s">
        <v>1216</v>
      </c>
      <c r="Q125" s="4" t="s">
        <v>1217</v>
      </c>
      <c r="R125" s="4" t="s">
        <v>1210</v>
      </c>
      <c r="S125" s="4" t="s">
        <v>1218</v>
      </c>
      <c r="T125" s="4" t="s">
        <v>27</v>
      </c>
      <c r="U125" s="4" t="s">
        <v>27</v>
      </c>
      <c r="V125" s="4" t="s">
        <v>27</v>
      </c>
      <c r="W125" s="4" t="s">
        <v>1219</v>
      </c>
      <c r="X125" s="4">
        <f t="shared" ca="1" si="1"/>
        <v>0</v>
      </c>
      <c r="Y125" s="4">
        <f t="shared" ca="1" si="0"/>
        <v>0</v>
      </c>
      <c r="Z125" s="4">
        <f ca="1">IFERROR(__xludf.DUMMYFUNCTION("IF(REGEXMATCH(AO126, ""itrate|NO3""), 1, 0)"),0)</f>
        <v>0</v>
      </c>
      <c r="AA125" s="4">
        <f ca="1">IFERROR(__xludf.DUMMYFUNCTION("IF(REGEXMATCH(AO126, ""itrite|NO2""), 1, 0)"),0)</f>
        <v>0</v>
      </c>
      <c r="AB125" s="4">
        <f ca="1">IFERROR(__xludf.DUMMYFUNCTION("IF(REGEXMATCH(AO126, ""mmonium|NH4""), 1, 0)"),0)</f>
        <v>0</v>
      </c>
      <c r="AC125" s="4">
        <f ca="1">IFERROR(__xludf.DUMMYFUNCTION("IF(REGEXMATCH(AO126, ""DIN""), 1, 0)"),0)</f>
        <v>0</v>
      </c>
      <c r="AD125" s="4">
        <f ca="1">IFERROR(__xludf.DUMMYFUNCTION("IF(REGEXMATCH(AO126, ""mmonia|NH3""), 1, 0)"),0)</f>
        <v>0</v>
      </c>
      <c r="AE125" s="4">
        <f ca="1">IFERROR(__xludf.DUMMYFUNCTION("IF(REGEXMATCH(AO126, ""hosphate|PO4|DIP""), 1, 0)"),0)</f>
        <v>0</v>
      </c>
      <c r="AF125" s="4">
        <f ca="1">IFERROR(__xludf.DUMMYFUNCTION("IF(REGEXMATCH(AO126, ""DIC""), 1, 0)"),0)</f>
        <v>0</v>
      </c>
      <c r="AG125" s="4">
        <f ca="1">IFERROR(__xludf.DUMMYFUNCTION("IF(REGEXMATCH(AO126, ""organic|DOC|POC|DOM""), 1, 0)"),0)</f>
        <v>0</v>
      </c>
      <c r="AH125" s="4">
        <f ca="1">IFERROR(__xludf.DUMMYFUNCTION("IF(REGEXMATCH(AO126, ""rea|NH2""), 1, 0)"),0)</f>
        <v>0</v>
      </c>
      <c r="AI125" s="4">
        <f ca="1">IFERROR(__xludf.DUMMYFUNCTION("IF(REGEXMATCH(AO126, ""ertilizer|cote""), 1, 0)"),0)</f>
        <v>0</v>
      </c>
      <c r="AJ125" s="4">
        <f ca="1">IFERROR(__xludf.DUMMYFUNCTION("IF(REGEXMATCH(AO126, ""itrogen""), 1, 0)"),0)</f>
        <v>0</v>
      </c>
      <c r="AK125" s="4">
        <f ca="1">IFERROR(__xludf.DUMMYFUNCTION("IF(REGEXMATCH(AO126, ""hosphorus""), 1, 0)"),0)</f>
        <v>0</v>
      </c>
      <c r="AL125" s="4">
        <f ca="1">IFERROR(__xludf.DUMMYFUNCTION("IF(REGEXMATCH(AO126, ""TN""), 1, 0)"),0)</f>
        <v>0</v>
      </c>
      <c r="AM125" s="4">
        <f ca="1">IFERROR(__xludf.DUMMYFUNCTION("IF(REGEXMATCH(AO126, ""TP""), 1, 0)"),0)</f>
        <v>0</v>
      </c>
    </row>
    <row r="126" spans="1:39" ht="17.25" customHeight="1" x14ac:dyDescent="0.15">
      <c r="A126" s="6" t="s">
        <v>1220</v>
      </c>
      <c r="B126" s="11">
        <v>2006</v>
      </c>
      <c r="C126" s="4" t="s">
        <v>239</v>
      </c>
      <c r="D126" s="6" t="s">
        <v>1221</v>
      </c>
      <c r="E126" s="4" t="s">
        <v>1222</v>
      </c>
      <c r="F126" s="12" t="s">
        <v>1223</v>
      </c>
      <c r="G126" s="11" t="s">
        <v>40</v>
      </c>
      <c r="H126" s="11">
        <v>0</v>
      </c>
      <c r="I126" s="4">
        <v>0.5</v>
      </c>
      <c r="J126" s="4" t="s">
        <v>1224</v>
      </c>
      <c r="K126" s="4" t="s">
        <v>42</v>
      </c>
      <c r="L126" s="4" t="s">
        <v>1229</v>
      </c>
      <c r="M126" s="4" t="s">
        <v>1143</v>
      </c>
      <c r="N126" s="4">
        <v>1</v>
      </c>
      <c r="O126" s="4" t="s">
        <v>2620</v>
      </c>
      <c r="Q126" s="4" t="s">
        <v>1230</v>
      </c>
      <c r="R126" s="4" t="s">
        <v>1231</v>
      </c>
      <c r="S126" s="4" t="s">
        <v>27</v>
      </c>
      <c r="T126" s="4" t="s">
        <v>27</v>
      </c>
      <c r="U126" s="4" t="s">
        <v>27</v>
      </c>
      <c r="V126" s="4" t="s">
        <v>27</v>
      </c>
      <c r="W126" s="4" t="s">
        <v>2627</v>
      </c>
      <c r="X126" s="4">
        <f t="shared" ca="1" si="1"/>
        <v>1</v>
      </c>
      <c r="Y126" s="4">
        <f t="shared" ca="1" si="0"/>
        <v>0</v>
      </c>
      <c r="Z126" s="4">
        <f ca="1">IFERROR(__xludf.DUMMYFUNCTION("IF(REGEXMATCH(AO127, ""itrate|NO3""), 1, 0)"),1)</f>
        <v>1</v>
      </c>
      <c r="AA126" s="4">
        <f ca="1">IFERROR(__xludf.DUMMYFUNCTION("IF(REGEXMATCH(AO127, ""itrite|NO2""), 1, 0)"),0)</f>
        <v>0</v>
      </c>
      <c r="AB126" s="4">
        <f ca="1">IFERROR(__xludf.DUMMYFUNCTION("IF(REGEXMATCH(AO127, ""mmonium|NH4""), 1, 0)"),0)</f>
        <v>0</v>
      </c>
      <c r="AC126" s="4">
        <f ca="1">IFERROR(__xludf.DUMMYFUNCTION("IF(REGEXMATCH(AO127, ""DIN""), 1, 0)"),0)</f>
        <v>0</v>
      </c>
      <c r="AD126" s="4">
        <f ca="1">IFERROR(__xludf.DUMMYFUNCTION("IF(REGEXMATCH(AO127, ""mmonia|NH3""), 1, 0)"),0)</f>
        <v>0</v>
      </c>
      <c r="AE126" s="4">
        <f ca="1">IFERROR(__xludf.DUMMYFUNCTION("IF(REGEXMATCH(AO127, ""hosphate|PO4|DIP""), 1, 0)"),0)</f>
        <v>0</v>
      </c>
      <c r="AF126" s="4">
        <f ca="1">IFERROR(__xludf.DUMMYFUNCTION("IF(REGEXMATCH(AO127, ""DIC""), 1, 0)"),0)</f>
        <v>0</v>
      </c>
      <c r="AG126" s="4">
        <f ca="1">IFERROR(__xludf.DUMMYFUNCTION("IF(REGEXMATCH(AO127, ""organic|DOC|POC|DOM""), 1, 0)"),0)</f>
        <v>0</v>
      </c>
      <c r="AH126" s="4">
        <f ca="1">IFERROR(__xludf.DUMMYFUNCTION("IF(REGEXMATCH(AO127, ""rea|NH2""), 1, 0)"),0)</f>
        <v>0</v>
      </c>
      <c r="AI126" s="4">
        <f ca="1">IFERROR(__xludf.DUMMYFUNCTION("IF(REGEXMATCH(AO127, ""ertilizer|cote""), 1, 0)"),0)</f>
        <v>0</v>
      </c>
      <c r="AJ126" s="4">
        <f ca="1">IFERROR(__xludf.DUMMYFUNCTION("IF(REGEXMATCH(AO127, ""itrogen""), 1, 0)"),0)</f>
        <v>0</v>
      </c>
      <c r="AK126" s="4">
        <f ca="1">IFERROR(__xludf.DUMMYFUNCTION("IF(REGEXMATCH(AO127, ""hosphorus""), 1, 0)"),0)</f>
        <v>0</v>
      </c>
      <c r="AL126" s="4">
        <f ca="1">IFERROR(__xludf.DUMMYFUNCTION("IF(REGEXMATCH(AO127, ""TN""), 1, 0)"),0)</f>
        <v>0</v>
      </c>
      <c r="AM126" s="4">
        <f ca="1">IFERROR(__xludf.DUMMYFUNCTION("IF(REGEXMATCH(AO127, ""TP""), 1, 0)"),0)</f>
        <v>0</v>
      </c>
    </row>
    <row r="127" spans="1:39" ht="17.25" customHeight="1" x14ac:dyDescent="0.15">
      <c r="A127" s="6" t="s">
        <v>1237</v>
      </c>
      <c r="B127" s="11">
        <v>2001</v>
      </c>
      <c r="C127" s="4" t="s">
        <v>1238</v>
      </c>
      <c r="D127" s="6" t="s">
        <v>1239</v>
      </c>
      <c r="E127" s="4" t="s">
        <v>1240</v>
      </c>
      <c r="F127" s="12" t="s">
        <v>402</v>
      </c>
      <c r="G127" s="11" t="s">
        <v>40</v>
      </c>
      <c r="H127" s="11">
        <v>0</v>
      </c>
      <c r="I127" s="4">
        <v>0.5</v>
      </c>
      <c r="K127" s="4" t="s">
        <v>30</v>
      </c>
      <c r="L127" s="4" t="s">
        <v>1001</v>
      </c>
      <c r="M127" s="4" t="s">
        <v>1143</v>
      </c>
      <c r="N127" s="4">
        <v>4</v>
      </c>
      <c r="O127" s="4" t="s">
        <v>1241</v>
      </c>
      <c r="P127" s="4" t="s">
        <v>1242</v>
      </c>
      <c r="Q127" s="4" t="s">
        <v>50</v>
      </c>
      <c r="R127" s="4" t="s">
        <v>1243</v>
      </c>
      <c r="S127" s="4" t="s">
        <v>1244</v>
      </c>
      <c r="T127" s="4" t="s">
        <v>1245</v>
      </c>
      <c r="U127" s="4" t="s">
        <v>1246</v>
      </c>
      <c r="V127" s="4" t="s">
        <v>27</v>
      </c>
      <c r="W127" s="4" t="s">
        <v>1247</v>
      </c>
      <c r="X127" s="4">
        <f t="shared" ca="1" si="1"/>
        <v>1</v>
      </c>
      <c r="Y127" s="4">
        <f t="shared" ca="1" si="0"/>
        <v>1</v>
      </c>
      <c r="Z127" s="4">
        <f ca="1">IFERROR(__xludf.DUMMYFUNCTION("IF(REGEXMATCH(AO128, ""itrate|NO3""), 1, 0)"),0)</f>
        <v>0</v>
      </c>
      <c r="AA127" s="4">
        <f ca="1">IFERROR(__xludf.DUMMYFUNCTION("IF(REGEXMATCH(AO128, ""itrite|NO2""), 1, 0)"),0)</f>
        <v>0</v>
      </c>
      <c r="AB127" s="4">
        <f ca="1">IFERROR(__xludf.DUMMYFUNCTION("IF(REGEXMATCH(AO128, ""mmonium|NH4""), 1, 0)"),1)</f>
        <v>1</v>
      </c>
      <c r="AC127" s="4">
        <f ca="1">IFERROR(__xludf.DUMMYFUNCTION("IF(REGEXMATCH(AO128, ""DIN""), 1, 0)"),0)</f>
        <v>0</v>
      </c>
      <c r="AD127" s="4">
        <f ca="1">IFERROR(__xludf.DUMMYFUNCTION("IF(REGEXMATCH(AO128, ""mmonia|NH3""), 1, 0)"),0)</f>
        <v>0</v>
      </c>
      <c r="AE127" s="4">
        <f ca="1">IFERROR(__xludf.DUMMYFUNCTION("IF(REGEXMATCH(AO128, ""hosphate|PO4|DIP""), 1, 0)"),1)</f>
        <v>1</v>
      </c>
      <c r="AF127" s="4">
        <f ca="1">IFERROR(__xludf.DUMMYFUNCTION("IF(REGEXMATCH(AO128, ""DIC""), 1, 0)"),0)</f>
        <v>0</v>
      </c>
      <c r="AG127" s="4">
        <f ca="1">IFERROR(__xludf.DUMMYFUNCTION("IF(REGEXMATCH(AO128, ""organic|DOC|POC|DOM""), 1, 0)"),0)</f>
        <v>0</v>
      </c>
      <c r="AH127" s="4">
        <f ca="1">IFERROR(__xludf.DUMMYFUNCTION("IF(REGEXMATCH(AO128, ""rea|NH2""), 1, 0)"),0)</f>
        <v>0</v>
      </c>
      <c r="AI127" s="4">
        <f ca="1">IFERROR(__xludf.DUMMYFUNCTION("IF(REGEXMATCH(AO128, ""ertilizer|cote""), 1, 0)"),0)</f>
        <v>0</v>
      </c>
      <c r="AJ127" s="4">
        <f ca="1">IFERROR(__xludf.DUMMYFUNCTION("IF(REGEXMATCH(AO128, ""itrogen""), 1, 0)"),0)</f>
        <v>0</v>
      </c>
      <c r="AK127" s="4">
        <f ca="1">IFERROR(__xludf.DUMMYFUNCTION("IF(REGEXMATCH(AO128, ""hosphorus""), 1, 0)"),0)</f>
        <v>0</v>
      </c>
      <c r="AL127" s="4">
        <f ca="1">IFERROR(__xludf.DUMMYFUNCTION("IF(REGEXMATCH(AO128, ""TN""), 1, 0)"),0)</f>
        <v>0</v>
      </c>
      <c r="AM127" s="4">
        <f ca="1">IFERROR(__xludf.DUMMYFUNCTION("IF(REGEXMATCH(AO128, ""TP""), 1, 0)"),0)</f>
        <v>0</v>
      </c>
    </row>
    <row r="128" spans="1:39" ht="17.25" customHeight="1" x14ac:dyDescent="0.15">
      <c r="A128" s="6" t="s">
        <v>1304</v>
      </c>
      <c r="B128" s="11">
        <v>2001</v>
      </c>
      <c r="C128" s="4" t="s">
        <v>1305</v>
      </c>
      <c r="D128" s="6" t="s">
        <v>1306</v>
      </c>
      <c r="F128" s="12" t="s">
        <v>1307</v>
      </c>
      <c r="G128" s="11" t="s">
        <v>40</v>
      </c>
      <c r="H128" s="11">
        <v>0</v>
      </c>
      <c r="I128" s="4">
        <v>0.5</v>
      </c>
      <c r="K128" s="4" t="s">
        <v>30</v>
      </c>
      <c r="L128" s="4" t="s">
        <v>1001</v>
      </c>
      <c r="M128" s="4" t="s">
        <v>1143</v>
      </c>
      <c r="N128" s="4">
        <v>1</v>
      </c>
      <c r="O128" s="4" t="s">
        <v>2619</v>
      </c>
      <c r="P128" s="4" t="s">
        <v>27</v>
      </c>
      <c r="Q128" s="4" t="s">
        <v>1308</v>
      </c>
      <c r="R128" s="4" t="s">
        <v>1309</v>
      </c>
      <c r="S128" s="4" t="s">
        <v>54</v>
      </c>
      <c r="T128" s="4" t="s">
        <v>1310</v>
      </c>
      <c r="U128" s="4" t="s">
        <v>27</v>
      </c>
      <c r="V128" s="4" t="s">
        <v>27</v>
      </c>
      <c r="W128" s="4" t="s">
        <v>1311</v>
      </c>
      <c r="X128" s="4">
        <f t="shared" ca="1" si="1"/>
        <v>2</v>
      </c>
      <c r="Y128" s="4">
        <f t="shared" ca="1" si="0"/>
        <v>1</v>
      </c>
      <c r="Z128" s="4">
        <f ca="1">IFERROR(__xludf.DUMMYFUNCTION("IF(REGEXMATCH(AO129, ""itrate|NO3""), 1, 0)"),1)</f>
        <v>1</v>
      </c>
      <c r="AA128" s="4">
        <f ca="1">IFERROR(__xludf.DUMMYFUNCTION("IF(REGEXMATCH(AO129, ""itrite|NO2""), 1, 0)"),1)</f>
        <v>1</v>
      </c>
      <c r="AB128" s="4">
        <f ca="1">IFERROR(__xludf.DUMMYFUNCTION("IF(REGEXMATCH(AO129, ""mmonium|NH4""), 1, 0)"),0)</f>
        <v>0</v>
      </c>
      <c r="AC128" s="4">
        <f ca="1">IFERROR(__xludf.DUMMYFUNCTION("IF(REGEXMATCH(AO129, ""DIN""), 1, 0)"),0)</f>
        <v>0</v>
      </c>
      <c r="AD128" s="4">
        <f ca="1">IFERROR(__xludf.DUMMYFUNCTION("IF(REGEXMATCH(AO129, ""mmonia|NH3""), 1, 0)"),0)</f>
        <v>0</v>
      </c>
      <c r="AE128" s="4">
        <f ca="1">IFERROR(__xludf.DUMMYFUNCTION("IF(REGEXMATCH(AO129, ""hosphate|PO4|DIP""), 1, 0)"),1)</f>
        <v>1</v>
      </c>
      <c r="AF128" s="4">
        <f ca="1">IFERROR(__xludf.DUMMYFUNCTION("IF(REGEXMATCH(AO129, ""DIC""), 1, 0)"),0)</f>
        <v>0</v>
      </c>
      <c r="AG128" s="4">
        <f ca="1">IFERROR(__xludf.DUMMYFUNCTION("IF(REGEXMATCH(AO129, ""organic|DOC|POC|DOM""), 1, 0)"),0)</f>
        <v>0</v>
      </c>
      <c r="AH128" s="4">
        <f ca="1">IFERROR(__xludf.DUMMYFUNCTION("IF(REGEXMATCH(AO129, ""rea|NH2""), 1, 0)"),0)</f>
        <v>0</v>
      </c>
      <c r="AI128" s="4">
        <f ca="1">IFERROR(__xludf.DUMMYFUNCTION("IF(REGEXMATCH(AO129, ""ertilizer|cote""), 1, 0)"),0)</f>
        <v>0</v>
      </c>
      <c r="AJ128" s="4">
        <f ca="1">IFERROR(__xludf.DUMMYFUNCTION("IF(REGEXMATCH(AO129, ""itrogen""), 1, 0)"),0)</f>
        <v>0</v>
      </c>
      <c r="AK128" s="4">
        <f ca="1">IFERROR(__xludf.DUMMYFUNCTION("IF(REGEXMATCH(AO129, ""hosphorus""), 1, 0)"),0)</f>
        <v>0</v>
      </c>
      <c r="AL128" s="4">
        <f ca="1">IFERROR(__xludf.DUMMYFUNCTION("IF(REGEXMATCH(AO129, ""TN""), 1, 0)"),0)</f>
        <v>0</v>
      </c>
      <c r="AM128" s="4">
        <f ca="1">IFERROR(__xludf.DUMMYFUNCTION("IF(REGEXMATCH(AO129, ""TP""), 1, 0)"),0)</f>
        <v>0</v>
      </c>
    </row>
    <row r="129" spans="1:39" ht="17.25" customHeight="1" x14ac:dyDescent="0.15">
      <c r="A129" s="6" t="s">
        <v>1352</v>
      </c>
      <c r="B129" s="11">
        <v>2014</v>
      </c>
      <c r="C129" s="4" t="s">
        <v>257</v>
      </c>
      <c r="D129" s="6" t="s">
        <v>1353</v>
      </c>
      <c r="E129" s="4" t="s">
        <v>1354</v>
      </c>
      <c r="F129" s="12" t="s">
        <v>115</v>
      </c>
      <c r="G129" s="11" t="s">
        <v>40</v>
      </c>
      <c r="H129" s="11">
        <v>0</v>
      </c>
      <c r="I129" s="4">
        <v>0.5</v>
      </c>
      <c r="K129" s="4" t="s">
        <v>30</v>
      </c>
      <c r="L129" s="4" t="s">
        <v>1001</v>
      </c>
      <c r="M129" s="4" t="s">
        <v>1143</v>
      </c>
      <c r="N129" s="4" t="s">
        <v>1355</v>
      </c>
      <c r="O129" s="4" t="s">
        <v>1356</v>
      </c>
      <c r="P129" s="4" t="s">
        <v>1357</v>
      </c>
      <c r="Q129" s="4" t="s">
        <v>1358</v>
      </c>
      <c r="R129" s="4" t="s">
        <v>68</v>
      </c>
      <c r="S129" s="4" t="s">
        <v>27</v>
      </c>
      <c r="T129" s="4" t="s">
        <v>27</v>
      </c>
      <c r="U129" s="4" t="s">
        <v>27</v>
      </c>
      <c r="V129" s="4" t="s">
        <v>27</v>
      </c>
      <c r="W129" s="4" t="s">
        <v>1359</v>
      </c>
      <c r="X129" s="4">
        <f t="shared" ca="1" si="1"/>
        <v>0</v>
      </c>
      <c r="Y129" s="4">
        <f t="shared" ca="1" si="0"/>
        <v>0</v>
      </c>
      <c r="Z129" s="4">
        <f ca="1">IFERROR(__xludf.DUMMYFUNCTION("IF(REGEXMATCH(AO130, ""itrate|NO3""), 1, 0)"),0)</f>
        <v>0</v>
      </c>
      <c r="AA129" s="4">
        <f ca="1">IFERROR(__xludf.DUMMYFUNCTION("IF(REGEXMATCH(AO130, ""itrite|NO2""), 1, 0)"),0)</f>
        <v>0</v>
      </c>
      <c r="AB129" s="4">
        <f ca="1">IFERROR(__xludf.DUMMYFUNCTION("IF(REGEXMATCH(AO130, ""mmonium|NH4""), 1, 0)"),0)</f>
        <v>0</v>
      </c>
      <c r="AC129" s="4">
        <f ca="1">IFERROR(__xludf.DUMMYFUNCTION("IF(REGEXMATCH(AO130, ""DIN""), 1, 0)"),0)</f>
        <v>0</v>
      </c>
      <c r="AD129" s="4">
        <f ca="1">IFERROR(__xludf.DUMMYFUNCTION("IF(REGEXMATCH(AO130, ""mmonia|NH3""), 1, 0)"),0)</f>
        <v>0</v>
      </c>
      <c r="AE129" s="4">
        <f ca="1">IFERROR(__xludf.DUMMYFUNCTION("IF(REGEXMATCH(AO130, ""hosphate|PO4|DIP""), 1, 0)"),0)</f>
        <v>0</v>
      </c>
      <c r="AF129" s="4">
        <f ca="1">IFERROR(__xludf.DUMMYFUNCTION("IF(REGEXMATCH(AO130, ""DIC""), 1, 0)"),0)</f>
        <v>0</v>
      </c>
      <c r="AG129" s="4">
        <f ca="1">IFERROR(__xludf.DUMMYFUNCTION("IF(REGEXMATCH(AO130, ""organic|DOC|POC|DOM""), 1, 0)"),0)</f>
        <v>0</v>
      </c>
      <c r="AH129" s="4">
        <f ca="1">IFERROR(__xludf.DUMMYFUNCTION("IF(REGEXMATCH(AO130, ""rea|NH2""), 1, 0)"),0)</f>
        <v>0</v>
      </c>
      <c r="AI129" s="4">
        <f ca="1">IFERROR(__xludf.DUMMYFUNCTION("IF(REGEXMATCH(AO130, ""ertilizer|cote""), 1, 0)"),1)</f>
        <v>1</v>
      </c>
      <c r="AJ129" s="4">
        <f ca="1">IFERROR(__xludf.DUMMYFUNCTION("IF(REGEXMATCH(AO130, ""itrogen""), 1, 0)"),0)</f>
        <v>0</v>
      </c>
      <c r="AK129" s="4">
        <f ca="1">IFERROR(__xludf.DUMMYFUNCTION("IF(REGEXMATCH(AO130, ""hosphorus""), 1, 0)"),0)</f>
        <v>0</v>
      </c>
      <c r="AL129" s="4">
        <f ca="1">IFERROR(__xludf.DUMMYFUNCTION("IF(REGEXMATCH(AO130, ""TN""), 1, 0)"),0)</f>
        <v>0</v>
      </c>
      <c r="AM129" s="4">
        <f ca="1">IFERROR(__xludf.DUMMYFUNCTION("IF(REGEXMATCH(AO130, ""TP""), 1, 0)"),0)</f>
        <v>0</v>
      </c>
    </row>
    <row r="130" spans="1:39" ht="17.25" customHeight="1" x14ac:dyDescent="0.15">
      <c r="A130" s="6" t="s">
        <v>1373</v>
      </c>
      <c r="B130" s="11">
        <v>2019</v>
      </c>
      <c r="C130" s="4" t="s">
        <v>1374</v>
      </c>
      <c r="D130" s="6" t="s">
        <v>1375</v>
      </c>
      <c r="E130" s="4" t="s">
        <v>1376</v>
      </c>
      <c r="F130" s="12" t="s">
        <v>1377</v>
      </c>
      <c r="G130" s="11" t="s">
        <v>40</v>
      </c>
      <c r="H130" s="11">
        <v>0</v>
      </c>
      <c r="I130" s="4">
        <v>0.5</v>
      </c>
      <c r="K130" s="4" t="s">
        <v>69</v>
      </c>
      <c r="L130" s="4" t="s">
        <v>987</v>
      </c>
      <c r="M130" s="4" t="s">
        <v>1143</v>
      </c>
      <c r="N130" s="4">
        <v>1</v>
      </c>
      <c r="O130" s="4" t="s">
        <v>1127</v>
      </c>
      <c r="P130" s="4" t="s">
        <v>1378</v>
      </c>
      <c r="Q130" s="4">
        <v>2</v>
      </c>
      <c r="R130" s="4" t="s">
        <v>1379</v>
      </c>
      <c r="S130" s="4" t="s">
        <v>1380</v>
      </c>
      <c r="T130" s="4" t="s">
        <v>27</v>
      </c>
      <c r="U130" s="4" t="s">
        <v>27</v>
      </c>
      <c r="V130" s="4" t="s">
        <v>27</v>
      </c>
      <c r="W130" s="4" t="s">
        <v>1381</v>
      </c>
      <c r="X130" s="4">
        <f t="shared" ca="1" si="1"/>
        <v>1</v>
      </c>
      <c r="Y130" s="4">
        <f t="shared" ca="1" si="0"/>
        <v>0</v>
      </c>
      <c r="Z130" s="4">
        <f ca="1">IFERROR(__xludf.DUMMYFUNCTION("IF(REGEXMATCH(AO131, ""itrate|NO3""), 1, 0)"),1)</f>
        <v>1</v>
      </c>
      <c r="AA130" s="4">
        <f ca="1">IFERROR(__xludf.DUMMYFUNCTION("IF(REGEXMATCH(AO131, ""itrite|NO2""), 1, 0)"),0)</f>
        <v>0</v>
      </c>
      <c r="AB130" s="4">
        <f ca="1">IFERROR(__xludf.DUMMYFUNCTION("IF(REGEXMATCH(AO131, ""mmonium|NH4""), 1, 0)"),0)</f>
        <v>0</v>
      </c>
      <c r="AC130" s="4">
        <f ca="1">IFERROR(__xludf.DUMMYFUNCTION("IF(REGEXMATCH(AO131, ""DIN""), 1, 0)"),0)</f>
        <v>0</v>
      </c>
      <c r="AD130" s="4">
        <f ca="1">IFERROR(__xludf.DUMMYFUNCTION("IF(REGEXMATCH(AO131, ""mmonia|NH3""), 1, 0)"),0)</f>
        <v>0</v>
      </c>
      <c r="AE130" s="4">
        <f ca="1">IFERROR(__xludf.DUMMYFUNCTION("IF(REGEXMATCH(AO131, ""hosphate|PO4|DIP""), 1, 0)"),0)</f>
        <v>0</v>
      </c>
      <c r="AF130" s="4">
        <f ca="1">IFERROR(__xludf.DUMMYFUNCTION("IF(REGEXMATCH(AO131, ""DIC""), 1, 0)"),0)</f>
        <v>0</v>
      </c>
      <c r="AG130" s="4">
        <f ca="1">IFERROR(__xludf.DUMMYFUNCTION("IF(REGEXMATCH(AO131, ""organic|DOC|POC|DOM""), 1, 0)"),0)</f>
        <v>0</v>
      </c>
      <c r="AH130" s="4">
        <f ca="1">IFERROR(__xludf.DUMMYFUNCTION("IF(REGEXMATCH(AO131, ""rea|NH2""), 1, 0)"),0)</f>
        <v>0</v>
      </c>
      <c r="AI130" s="4">
        <f ca="1">IFERROR(__xludf.DUMMYFUNCTION("IF(REGEXMATCH(AO131, ""ertilizer|cote""), 1, 0)"),0)</f>
        <v>0</v>
      </c>
      <c r="AJ130" s="4">
        <f ca="1">IFERROR(__xludf.DUMMYFUNCTION("IF(REGEXMATCH(AO131, ""itrogen""), 1, 0)"),0)</f>
        <v>0</v>
      </c>
      <c r="AK130" s="4">
        <f ca="1">IFERROR(__xludf.DUMMYFUNCTION("IF(REGEXMATCH(AO131, ""hosphorus""), 1, 0)"),0)</f>
        <v>0</v>
      </c>
      <c r="AL130" s="4">
        <f ca="1">IFERROR(__xludf.DUMMYFUNCTION("IF(REGEXMATCH(AO131, ""TN""), 1, 0)"),0)</f>
        <v>0</v>
      </c>
      <c r="AM130" s="4">
        <f ca="1">IFERROR(__xludf.DUMMYFUNCTION("IF(REGEXMATCH(AO131, ""TP""), 1, 0)"),0)</f>
        <v>0</v>
      </c>
    </row>
    <row r="131" spans="1:39" ht="17.25" customHeight="1" x14ac:dyDescent="0.15">
      <c r="A131" s="6" t="s">
        <v>1382</v>
      </c>
      <c r="B131" s="11">
        <v>1999</v>
      </c>
      <c r="C131" s="4" t="s">
        <v>98</v>
      </c>
      <c r="D131" s="6" t="s">
        <v>1383</v>
      </c>
      <c r="E131" s="4" t="s">
        <v>1384</v>
      </c>
      <c r="F131" s="12" t="s">
        <v>1385</v>
      </c>
      <c r="G131" s="11" t="s">
        <v>40</v>
      </c>
      <c r="H131" s="11">
        <v>0</v>
      </c>
      <c r="I131" s="4">
        <v>0.5</v>
      </c>
      <c r="K131" s="4" t="s">
        <v>30</v>
      </c>
      <c r="L131" s="4" t="s">
        <v>1001</v>
      </c>
      <c r="M131" s="4" t="s">
        <v>1143</v>
      </c>
      <c r="N131" s="4">
        <v>2</v>
      </c>
      <c r="O131" s="4" t="s">
        <v>2622</v>
      </c>
      <c r="P131" s="4" t="s">
        <v>1386</v>
      </c>
      <c r="Q131" s="4" t="s">
        <v>1387</v>
      </c>
      <c r="R131" s="4" t="s">
        <v>1388</v>
      </c>
      <c r="S131" s="4" t="s">
        <v>1389</v>
      </c>
      <c r="T131" s="4" t="s">
        <v>1390</v>
      </c>
      <c r="U131" s="4" t="s">
        <v>27</v>
      </c>
      <c r="V131" s="4" t="s">
        <v>27</v>
      </c>
      <c r="W131" s="4" t="s">
        <v>1391</v>
      </c>
      <c r="X131" s="4">
        <f t="shared" ca="1" si="1"/>
        <v>0</v>
      </c>
      <c r="Y131" s="4">
        <f t="shared" ca="1" si="0"/>
        <v>0</v>
      </c>
      <c r="Z131" s="4">
        <f ca="1">IFERROR(__xludf.DUMMYFUNCTION("IF(REGEXMATCH(AO132, ""itrate|NO3""), 1, 0)"),0)</f>
        <v>0</v>
      </c>
      <c r="AA131" s="4">
        <f ca="1">IFERROR(__xludf.DUMMYFUNCTION("IF(REGEXMATCH(AO132, ""itrite|NO2""), 1, 0)"),0)</f>
        <v>0</v>
      </c>
      <c r="AB131" s="4">
        <f ca="1">IFERROR(__xludf.DUMMYFUNCTION("IF(REGEXMATCH(AO132, ""mmonium|NH4""), 1, 0)"),0)</f>
        <v>0</v>
      </c>
      <c r="AC131" s="4">
        <f ca="1">IFERROR(__xludf.DUMMYFUNCTION("IF(REGEXMATCH(AO132, ""DIN""), 1, 0)"),0)</f>
        <v>0</v>
      </c>
      <c r="AD131" s="4">
        <f ca="1">IFERROR(__xludf.DUMMYFUNCTION("IF(REGEXMATCH(AO132, ""mmonia|NH3""), 1, 0)"),0)</f>
        <v>0</v>
      </c>
      <c r="AE131" s="4">
        <f ca="1">IFERROR(__xludf.DUMMYFUNCTION("IF(REGEXMATCH(AO132, ""hosphate|PO4|DIP""), 1, 0)"),0)</f>
        <v>0</v>
      </c>
      <c r="AF131" s="4">
        <f ca="1">IFERROR(__xludf.DUMMYFUNCTION("IF(REGEXMATCH(AO132, ""DIC""), 1, 0)"),0)</f>
        <v>0</v>
      </c>
      <c r="AG131" s="4">
        <f ca="1">IFERROR(__xludf.DUMMYFUNCTION("IF(REGEXMATCH(AO132, ""organic|DOC|POC|DOM""), 1, 0)"),0)</f>
        <v>0</v>
      </c>
      <c r="AH131" s="4">
        <f ca="1">IFERROR(__xludf.DUMMYFUNCTION("IF(REGEXMATCH(AO132, ""rea|NH2""), 1, 0)"),0)</f>
        <v>0</v>
      </c>
      <c r="AI131" s="4">
        <f ca="1">IFERROR(__xludf.DUMMYFUNCTION("IF(REGEXMATCH(AO132, ""ertilizer|cote""), 1, 0)"),0)</f>
        <v>0</v>
      </c>
      <c r="AJ131" s="4">
        <f ca="1">IFERROR(__xludf.DUMMYFUNCTION("IF(REGEXMATCH(AO132, ""itrogen""), 1, 0)"),1)</f>
        <v>1</v>
      </c>
      <c r="AK131" s="4">
        <f ca="1">IFERROR(__xludf.DUMMYFUNCTION("IF(REGEXMATCH(AO132, ""hosphorus""), 1, 0)"),1)</f>
        <v>1</v>
      </c>
      <c r="AL131" s="4">
        <f ca="1">IFERROR(__xludf.DUMMYFUNCTION("IF(REGEXMATCH(AO132, ""TN""), 1, 0)"),0)</f>
        <v>0</v>
      </c>
      <c r="AM131" s="4">
        <f ca="1">IFERROR(__xludf.DUMMYFUNCTION("IF(REGEXMATCH(AO132, ""TP""), 1, 0)"),0)</f>
        <v>0</v>
      </c>
    </row>
    <row r="132" spans="1:39" ht="17.25" customHeight="1" x14ac:dyDescent="0.15">
      <c r="A132" s="6" t="s">
        <v>1399</v>
      </c>
      <c r="B132" s="11">
        <v>2010</v>
      </c>
      <c r="C132" s="4" t="s">
        <v>435</v>
      </c>
      <c r="D132" s="6" t="s">
        <v>1400</v>
      </c>
      <c r="E132" s="4" t="s">
        <v>1401</v>
      </c>
      <c r="F132" s="12" t="s">
        <v>1402</v>
      </c>
      <c r="G132" s="11" t="s">
        <v>40</v>
      </c>
      <c r="H132" s="11">
        <v>0</v>
      </c>
      <c r="I132" s="4">
        <v>0.5</v>
      </c>
      <c r="K132" s="4" t="s">
        <v>42</v>
      </c>
      <c r="L132" s="4" t="s">
        <v>1001</v>
      </c>
      <c r="M132" s="4" t="s">
        <v>1143</v>
      </c>
      <c r="N132" s="4" t="s">
        <v>1403</v>
      </c>
      <c r="O132" s="4" t="s">
        <v>1144</v>
      </c>
      <c r="P132" s="4" t="s">
        <v>1404</v>
      </c>
      <c r="Q132" s="4" t="s">
        <v>1405</v>
      </c>
      <c r="R132" s="4" t="s">
        <v>1406</v>
      </c>
      <c r="S132" s="4" t="s">
        <v>27</v>
      </c>
      <c r="T132" s="4" t="s">
        <v>27</v>
      </c>
      <c r="U132" s="4" t="s">
        <v>27</v>
      </c>
      <c r="V132" s="4" t="s">
        <v>27</v>
      </c>
      <c r="W132" s="4" t="s">
        <v>1407</v>
      </c>
      <c r="X132" s="4">
        <f t="shared" ca="1" si="1"/>
        <v>0</v>
      </c>
      <c r="Y132" s="4">
        <f t="shared" ca="1" si="0"/>
        <v>0</v>
      </c>
      <c r="Z132" s="4">
        <f ca="1">IFERROR(__xludf.DUMMYFUNCTION("IF(REGEXMATCH(AO133, ""itrate|NO3""), 1, 0)"),0)</f>
        <v>0</v>
      </c>
      <c r="AA132" s="4">
        <f ca="1">IFERROR(__xludf.DUMMYFUNCTION("IF(REGEXMATCH(AO133, ""itrite|NO2""), 1, 0)"),0)</f>
        <v>0</v>
      </c>
      <c r="AB132" s="4">
        <f ca="1">IFERROR(__xludf.DUMMYFUNCTION("IF(REGEXMATCH(AO133, ""mmonium|NH4""), 1, 0)"),0)</f>
        <v>0</v>
      </c>
      <c r="AC132" s="4">
        <f ca="1">IFERROR(__xludf.DUMMYFUNCTION("IF(REGEXMATCH(AO133, ""DIN""), 1, 0)"),0)</f>
        <v>0</v>
      </c>
      <c r="AD132" s="4">
        <f ca="1">IFERROR(__xludf.DUMMYFUNCTION("IF(REGEXMATCH(AO133, ""mmonia|NH3""), 1, 0)"),0)</f>
        <v>0</v>
      </c>
      <c r="AE132" s="4">
        <f ca="1">IFERROR(__xludf.DUMMYFUNCTION("IF(REGEXMATCH(AO133, ""hosphate|PO4|DIP""), 1, 0)"),0)</f>
        <v>0</v>
      </c>
      <c r="AF132" s="4">
        <f ca="1">IFERROR(__xludf.DUMMYFUNCTION("IF(REGEXMATCH(AO133, ""DIC""), 1, 0)"),0)</f>
        <v>0</v>
      </c>
      <c r="AG132" s="4">
        <f ca="1">IFERROR(__xludf.DUMMYFUNCTION("IF(REGEXMATCH(AO133, ""organic|DOC|POC|DOM""), 1, 0)"),0)</f>
        <v>0</v>
      </c>
      <c r="AH132" s="4">
        <f ca="1">IFERROR(__xludf.DUMMYFUNCTION("IF(REGEXMATCH(AO133, ""rea|NH2""), 1, 0)"),0)</f>
        <v>0</v>
      </c>
      <c r="AI132" s="4">
        <f ca="1">IFERROR(__xludf.DUMMYFUNCTION("IF(REGEXMATCH(AO133, ""ertilizer|cote""), 1, 0)"),1)</f>
        <v>1</v>
      </c>
      <c r="AJ132" s="4">
        <f ca="1">IFERROR(__xludf.DUMMYFUNCTION("IF(REGEXMATCH(AO133, ""itrogen""), 1, 0)"),0)</f>
        <v>0</v>
      </c>
      <c r="AK132" s="4">
        <f ca="1">IFERROR(__xludf.DUMMYFUNCTION("IF(REGEXMATCH(AO133, ""hosphorus""), 1, 0)"),0)</f>
        <v>0</v>
      </c>
      <c r="AL132" s="4">
        <f ca="1">IFERROR(__xludf.DUMMYFUNCTION("IF(REGEXMATCH(AO133, ""TN""), 1, 0)"),0)</f>
        <v>0</v>
      </c>
      <c r="AM132" s="4">
        <f ca="1">IFERROR(__xludf.DUMMYFUNCTION("IF(REGEXMATCH(AO133, ""TP""), 1, 0)"),0)</f>
        <v>0</v>
      </c>
    </row>
    <row r="133" spans="1:39" ht="17.25" customHeight="1" x14ac:dyDescent="0.15">
      <c r="A133" s="6" t="s">
        <v>1408</v>
      </c>
      <c r="B133" s="11">
        <v>2004</v>
      </c>
      <c r="C133" s="4" t="s">
        <v>1409</v>
      </c>
      <c r="D133" s="6" t="s">
        <v>1410</v>
      </c>
      <c r="E133" s="4" t="s">
        <v>1411</v>
      </c>
      <c r="F133" s="12" t="s">
        <v>1412</v>
      </c>
      <c r="G133" s="11" t="s">
        <v>40</v>
      </c>
      <c r="H133" s="11">
        <v>0</v>
      </c>
      <c r="I133" s="4">
        <v>0.5</v>
      </c>
      <c r="K133" s="4" t="s">
        <v>30</v>
      </c>
      <c r="L133" s="4" t="s">
        <v>987</v>
      </c>
      <c r="M133" s="4" t="s">
        <v>1143</v>
      </c>
      <c r="N133" s="4">
        <v>2</v>
      </c>
      <c r="O133" s="4" t="s">
        <v>2612</v>
      </c>
      <c r="P133" s="4" t="s">
        <v>1413</v>
      </c>
      <c r="Q133" s="4" t="s">
        <v>1414</v>
      </c>
      <c r="R133" s="4" t="s">
        <v>869</v>
      </c>
      <c r="S133" s="4" t="s">
        <v>27</v>
      </c>
      <c r="T133" s="4" t="s">
        <v>27</v>
      </c>
      <c r="U133" s="4" t="s">
        <v>27</v>
      </c>
      <c r="V133" s="4" t="s">
        <v>27</v>
      </c>
      <c r="W133" s="4" t="s">
        <v>1415</v>
      </c>
      <c r="X133" s="4">
        <f t="shared" ca="1" si="1"/>
        <v>1</v>
      </c>
      <c r="Y133" s="4">
        <f t="shared" ca="1" si="0"/>
        <v>1</v>
      </c>
      <c r="Z133" s="4">
        <f ca="1">IFERROR(__xludf.DUMMYFUNCTION("IF(REGEXMATCH(AO134, ""itrate|NO3""), 1, 0)"),1)</f>
        <v>1</v>
      </c>
      <c r="AA133" s="4">
        <f ca="1">IFERROR(__xludf.DUMMYFUNCTION("IF(REGEXMATCH(AO134, ""itrite|NO2""), 1, 0)"),0)</f>
        <v>0</v>
      </c>
      <c r="AB133" s="4">
        <f ca="1">IFERROR(__xludf.DUMMYFUNCTION("IF(REGEXMATCH(AO134, ""mmonium|NH4""), 1, 0)"),0)</f>
        <v>0</v>
      </c>
      <c r="AC133" s="4">
        <f ca="1">IFERROR(__xludf.DUMMYFUNCTION("IF(REGEXMATCH(AO134, ""DIN""), 1, 0)"),0)</f>
        <v>0</v>
      </c>
      <c r="AD133" s="4">
        <f ca="1">IFERROR(__xludf.DUMMYFUNCTION("IF(REGEXMATCH(AO134, ""mmonia|NH3""), 1, 0)"),0)</f>
        <v>0</v>
      </c>
      <c r="AE133" s="4">
        <f ca="1">IFERROR(__xludf.DUMMYFUNCTION("IF(REGEXMATCH(AO134, ""hosphate|PO4|DIP""), 1, 0)"),1)</f>
        <v>1</v>
      </c>
      <c r="AF133" s="4">
        <f ca="1">IFERROR(__xludf.DUMMYFUNCTION("IF(REGEXMATCH(AO134, ""DIC""), 1, 0)"),0)</f>
        <v>0</v>
      </c>
      <c r="AG133" s="4">
        <f ca="1">IFERROR(__xludf.DUMMYFUNCTION("IF(REGEXMATCH(AO134, ""organic|DOC|POC|DOM""), 1, 0)"),0)</f>
        <v>0</v>
      </c>
      <c r="AH133" s="4">
        <f ca="1">IFERROR(__xludf.DUMMYFUNCTION("IF(REGEXMATCH(AO134, ""rea|NH2""), 1, 0)"),0)</f>
        <v>0</v>
      </c>
      <c r="AI133" s="4">
        <f ca="1">IFERROR(__xludf.DUMMYFUNCTION("IF(REGEXMATCH(AO134, ""ertilizer|cote""), 1, 0)"),0)</f>
        <v>0</v>
      </c>
      <c r="AJ133" s="4">
        <f ca="1">IFERROR(__xludf.DUMMYFUNCTION("IF(REGEXMATCH(AO134, ""itrogen""), 1, 0)"),0)</f>
        <v>0</v>
      </c>
      <c r="AK133" s="4">
        <f ca="1">IFERROR(__xludf.DUMMYFUNCTION("IF(REGEXMATCH(AO134, ""hosphorus""), 1, 0)"),0)</f>
        <v>0</v>
      </c>
      <c r="AL133" s="4">
        <f ca="1">IFERROR(__xludf.DUMMYFUNCTION("IF(REGEXMATCH(AO134, ""TN""), 1, 0)"),0)</f>
        <v>0</v>
      </c>
      <c r="AM133" s="4">
        <f ca="1">IFERROR(__xludf.DUMMYFUNCTION("IF(REGEXMATCH(AO134, ""TP""), 1, 0)"),0)</f>
        <v>0</v>
      </c>
    </row>
    <row r="134" spans="1:39" ht="17.25" customHeight="1" x14ac:dyDescent="0.15">
      <c r="A134" s="6" t="s">
        <v>1450</v>
      </c>
      <c r="B134" s="11">
        <v>2018</v>
      </c>
      <c r="C134" s="4" t="s">
        <v>1451</v>
      </c>
      <c r="D134" s="6" t="s">
        <v>1452</v>
      </c>
      <c r="E134" s="4" t="s">
        <v>1453</v>
      </c>
      <c r="F134" s="12" t="s">
        <v>230</v>
      </c>
      <c r="G134" s="11" t="s">
        <v>40</v>
      </c>
      <c r="H134" s="11">
        <v>0</v>
      </c>
      <c r="I134" s="4">
        <v>0.5</v>
      </c>
      <c r="K134" s="4" t="s">
        <v>42</v>
      </c>
      <c r="L134" s="4" t="s">
        <v>1001</v>
      </c>
      <c r="M134" s="4" t="s">
        <v>1143</v>
      </c>
      <c r="N134" s="4">
        <v>2</v>
      </c>
      <c r="O134" s="4" t="s">
        <v>1454</v>
      </c>
      <c r="P134" s="4" t="s">
        <v>1455</v>
      </c>
      <c r="Q134" s="4" t="s">
        <v>1456</v>
      </c>
      <c r="R134" s="4" t="s">
        <v>1457</v>
      </c>
      <c r="S134" s="4" t="s">
        <v>1458</v>
      </c>
      <c r="T134" s="4" t="s">
        <v>27</v>
      </c>
      <c r="U134" s="4" t="s">
        <v>27</v>
      </c>
      <c r="V134" s="4" t="s">
        <v>27</v>
      </c>
      <c r="W134" s="4" t="s">
        <v>1459</v>
      </c>
      <c r="X134" s="4">
        <f t="shared" ca="1" si="1"/>
        <v>2</v>
      </c>
      <c r="Y134" s="4">
        <f t="shared" ca="1" si="0"/>
        <v>0</v>
      </c>
      <c r="Z134" s="4">
        <f ca="1">IFERROR(__xludf.DUMMYFUNCTION("IF(REGEXMATCH(AO135, ""itrate|NO3""), 1, 0)"),1)</f>
        <v>1</v>
      </c>
      <c r="AA134" s="4">
        <f ca="1">IFERROR(__xludf.DUMMYFUNCTION("IF(REGEXMATCH(AO135, ""itrite|NO2""), 1, 0)"),0)</f>
        <v>0</v>
      </c>
      <c r="AB134" s="4">
        <f ca="1">IFERROR(__xludf.DUMMYFUNCTION("IF(REGEXMATCH(AO135, ""mmonium|NH4""), 1, 0)"),1)</f>
        <v>1</v>
      </c>
      <c r="AC134" s="4">
        <f ca="1">IFERROR(__xludf.DUMMYFUNCTION("IF(REGEXMATCH(AO135, ""DIN""), 1, 0)"),0)</f>
        <v>0</v>
      </c>
      <c r="AD134" s="4">
        <f ca="1">IFERROR(__xludf.DUMMYFUNCTION("IF(REGEXMATCH(AO135, ""mmonia|NH3""), 1, 0)"),0)</f>
        <v>0</v>
      </c>
      <c r="AE134" s="4">
        <f ca="1">IFERROR(__xludf.DUMMYFUNCTION("IF(REGEXMATCH(AO135, ""hosphate|PO4|DIP""), 1, 0)"),0)</f>
        <v>0</v>
      </c>
      <c r="AF134" s="4">
        <f ca="1">IFERROR(__xludf.DUMMYFUNCTION("IF(REGEXMATCH(AO135, ""DIC""), 1, 0)"),0)</f>
        <v>0</v>
      </c>
      <c r="AG134" s="4">
        <f ca="1">IFERROR(__xludf.DUMMYFUNCTION("IF(REGEXMATCH(AO135, ""organic|DOC|POC|DOM""), 1, 0)"),0)</f>
        <v>0</v>
      </c>
      <c r="AH134" s="4">
        <f ca="1">IFERROR(__xludf.DUMMYFUNCTION("IF(REGEXMATCH(AO135, ""rea|NH2""), 1, 0)"),0)</f>
        <v>0</v>
      </c>
      <c r="AI134" s="4">
        <f ca="1">IFERROR(__xludf.DUMMYFUNCTION("IF(REGEXMATCH(AO135, ""ertilizer|cote""), 1, 0)"),1)</f>
        <v>1</v>
      </c>
      <c r="AJ134" s="4">
        <f ca="1">IFERROR(__xludf.DUMMYFUNCTION("IF(REGEXMATCH(AO135, ""itrogen""), 1, 0)"),1)</f>
        <v>1</v>
      </c>
      <c r="AK134" s="4">
        <f ca="1">IFERROR(__xludf.DUMMYFUNCTION("IF(REGEXMATCH(AO135, ""hosphorus""), 1, 0)"),1)</f>
        <v>1</v>
      </c>
      <c r="AL134" s="4">
        <f ca="1">IFERROR(__xludf.DUMMYFUNCTION("IF(REGEXMATCH(AO135, ""TN""), 1, 0)"),0)</f>
        <v>0</v>
      </c>
      <c r="AM134" s="4">
        <f ca="1">IFERROR(__xludf.DUMMYFUNCTION("IF(REGEXMATCH(AO135, ""TP""), 1, 0)"),0)</f>
        <v>0</v>
      </c>
    </row>
    <row r="135" spans="1:39" ht="17.25" customHeight="1" x14ac:dyDescent="0.15">
      <c r="A135" s="6" t="s">
        <v>1469</v>
      </c>
      <c r="B135" s="11">
        <v>2004</v>
      </c>
      <c r="C135" s="4" t="s">
        <v>98</v>
      </c>
      <c r="D135" s="6" t="s">
        <v>1470</v>
      </c>
      <c r="E135" s="4" t="s">
        <v>1471</v>
      </c>
      <c r="G135" s="11" t="s">
        <v>40</v>
      </c>
      <c r="H135" s="11">
        <v>0</v>
      </c>
      <c r="I135" s="4">
        <v>0.5</v>
      </c>
      <c r="K135" s="4" t="s">
        <v>30</v>
      </c>
      <c r="L135" s="4" t="s">
        <v>987</v>
      </c>
      <c r="M135" s="4" t="s">
        <v>1143</v>
      </c>
      <c r="N135" s="4">
        <v>2</v>
      </c>
      <c r="O135" s="4" t="s">
        <v>1472</v>
      </c>
      <c r="P135" s="4" t="s">
        <v>1473</v>
      </c>
      <c r="Q135" s="4" t="s">
        <v>91</v>
      </c>
      <c r="R135" s="4" t="s">
        <v>1474</v>
      </c>
      <c r="S135" s="4" t="s">
        <v>27</v>
      </c>
      <c r="T135" s="4" t="s">
        <v>27</v>
      </c>
      <c r="U135" s="4" t="s">
        <v>27</v>
      </c>
      <c r="V135" s="4" t="s">
        <v>27</v>
      </c>
      <c r="W135" s="4" t="s">
        <v>1475</v>
      </c>
      <c r="X135" s="4">
        <f t="shared" ca="1" si="1"/>
        <v>1</v>
      </c>
      <c r="Y135" s="4">
        <f t="shared" ca="1" si="0"/>
        <v>0</v>
      </c>
      <c r="Z135" s="4">
        <f ca="1">IFERROR(__xludf.DUMMYFUNCTION("IF(REGEXMATCH(AO136, ""itrate|NO3""), 1, 0)"),1)</f>
        <v>1</v>
      </c>
      <c r="AA135" s="4">
        <f ca="1">IFERROR(__xludf.DUMMYFUNCTION("IF(REGEXMATCH(AO136, ""itrite|NO2""), 1, 0)"),0)</f>
        <v>0</v>
      </c>
      <c r="AB135" s="4">
        <f ca="1">IFERROR(__xludf.DUMMYFUNCTION("IF(REGEXMATCH(AO136, ""mmonium|NH4""), 1, 0)"),0)</f>
        <v>0</v>
      </c>
      <c r="AC135" s="4">
        <f ca="1">IFERROR(__xludf.DUMMYFUNCTION("IF(REGEXMATCH(AO136, ""DIN""), 1, 0)"),0)</f>
        <v>0</v>
      </c>
      <c r="AD135" s="4">
        <f ca="1">IFERROR(__xludf.DUMMYFUNCTION("IF(REGEXMATCH(AO136, ""mmonia|NH3""), 1, 0)"),0)</f>
        <v>0</v>
      </c>
      <c r="AE135" s="4">
        <f ca="1">IFERROR(__xludf.DUMMYFUNCTION("IF(REGEXMATCH(AO136, ""hosphate|PO4|DIP""), 1, 0)"),0)</f>
        <v>0</v>
      </c>
      <c r="AF135" s="4">
        <f ca="1">IFERROR(__xludf.DUMMYFUNCTION("IF(REGEXMATCH(AO136, ""DIC""), 1, 0)"),0)</f>
        <v>0</v>
      </c>
      <c r="AG135" s="4">
        <f ca="1">IFERROR(__xludf.DUMMYFUNCTION("IF(REGEXMATCH(AO136, ""organic|DOC|POC|DOM""), 1, 0)"),0)</f>
        <v>0</v>
      </c>
      <c r="AH135" s="4">
        <f ca="1">IFERROR(__xludf.DUMMYFUNCTION("IF(REGEXMATCH(AO136, ""rea|NH2""), 1, 0)"),0)</f>
        <v>0</v>
      </c>
      <c r="AI135" s="4">
        <f ca="1">IFERROR(__xludf.DUMMYFUNCTION("IF(REGEXMATCH(AO136, ""ertilizer|cote""), 1, 0)"),0)</f>
        <v>0</v>
      </c>
      <c r="AJ135" s="4">
        <f ca="1">IFERROR(__xludf.DUMMYFUNCTION("IF(REGEXMATCH(AO136, ""itrogen""), 1, 0)"),0)</f>
        <v>0</v>
      </c>
      <c r="AK135" s="4">
        <f ca="1">IFERROR(__xludf.DUMMYFUNCTION("IF(REGEXMATCH(AO136, ""hosphorus""), 1, 0)"),0)</f>
        <v>0</v>
      </c>
      <c r="AL135" s="4">
        <f ca="1">IFERROR(__xludf.DUMMYFUNCTION("IF(REGEXMATCH(AO136, ""TN""), 1, 0)"),0)</f>
        <v>0</v>
      </c>
      <c r="AM135" s="4">
        <f ca="1">IFERROR(__xludf.DUMMYFUNCTION("IF(REGEXMATCH(AO136, ""TP""), 1, 0)"),0)</f>
        <v>0</v>
      </c>
    </row>
    <row r="136" spans="1:39" ht="17.25" customHeight="1" x14ac:dyDescent="0.15">
      <c r="A136" s="6" t="s">
        <v>2011</v>
      </c>
      <c r="B136" s="11">
        <v>2015</v>
      </c>
      <c r="C136" s="4" t="s">
        <v>2003</v>
      </c>
      <c r="D136" s="6" t="s">
        <v>2012</v>
      </c>
      <c r="E136" s="4" t="s">
        <v>2013</v>
      </c>
      <c r="F136" s="12" t="s">
        <v>1830</v>
      </c>
      <c r="G136" s="11" t="s">
        <v>28</v>
      </c>
      <c r="H136" s="11">
        <v>0</v>
      </c>
      <c r="I136" s="4">
        <v>0.5</v>
      </c>
      <c r="K136" s="4" t="s">
        <v>30</v>
      </c>
      <c r="L136" s="4" t="s">
        <v>1001</v>
      </c>
      <c r="M136" s="4" t="s">
        <v>1143</v>
      </c>
      <c r="N136" s="4">
        <v>4</v>
      </c>
      <c r="O136" s="4" t="s">
        <v>2014</v>
      </c>
      <c r="P136" s="4" t="s">
        <v>1919</v>
      </c>
      <c r="Q136" s="4" t="s">
        <v>378</v>
      </c>
      <c r="R136" s="4" t="s">
        <v>546</v>
      </c>
      <c r="S136" s="4" t="s">
        <v>54</v>
      </c>
      <c r="T136" s="4" t="s">
        <v>93</v>
      </c>
      <c r="U136" s="4" t="s">
        <v>989</v>
      </c>
      <c r="V136" s="4" t="s">
        <v>27</v>
      </c>
      <c r="W136" s="4" t="s">
        <v>2015</v>
      </c>
      <c r="X136" s="4">
        <f t="shared" ca="1" si="1"/>
        <v>1</v>
      </c>
      <c r="Y136" s="4">
        <f t="shared" ca="1" si="0"/>
        <v>1</v>
      </c>
      <c r="Z136" s="4">
        <f ca="1">IFERROR(__xludf.DUMMYFUNCTION("IF(REGEXMATCH(AO137, ""itrate|NO3""), 1, 0)"),1)</f>
        <v>1</v>
      </c>
      <c r="AA136" s="4">
        <f ca="1">IFERROR(__xludf.DUMMYFUNCTION("IF(REGEXMATCH(AO137, ""itrite|NO2""), 1, 0)"),0)</f>
        <v>0</v>
      </c>
      <c r="AB136" s="4">
        <f ca="1">IFERROR(__xludf.DUMMYFUNCTION("IF(REGEXMATCH(AO137, ""mmonium|NH4""), 1, 0)"),0)</f>
        <v>0</v>
      </c>
      <c r="AC136" s="4">
        <f ca="1">IFERROR(__xludf.DUMMYFUNCTION("IF(REGEXMATCH(AO137, ""DIN""), 1, 0)"),0)</f>
        <v>0</v>
      </c>
      <c r="AD136" s="4">
        <f ca="1">IFERROR(__xludf.DUMMYFUNCTION("IF(REGEXMATCH(AO137, ""mmonia|NH3""), 1, 0)"),1)</f>
        <v>1</v>
      </c>
      <c r="AE136" s="4">
        <f ca="1">IFERROR(__xludf.DUMMYFUNCTION("IF(REGEXMATCH(AO137, ""hosphate|PO4|DIP""), 1, 0)"),1)</f>
        <v>1</v>
      </c>
      <c r="AF136" s="4">
        <f ca="1">IFERROR(__xludf.DUMMYFUNCTION("IF(REGEXMATCH(AO137, ""DIC""), 1, 0)"),0)</f>
        <v>0</v>
      </c>
      <c r="AG136" s="4">
        <f ca="1">IFERROR(__xludf.DUMMYFUNCTION("IF(REGEXMATCH(AO137, ""organic|DOC|POC|DOM""), 1, 0)"),0)</f>
        <v>0</v>
      </c>
      <c r="AH136" s="4">
        <f ca="1">IFERROR(__xludf.DUMMYFUNCTION("IF(REGEXMATCH(AO137, ""rea|NH2""), 1, 0)"),0)</f>
        <v>0</v>
      </c>
      <c r="AI136" s="4">
        <f ca="1">IFERROR(__xludf.DUMMYFUNCTION("IF(REGEXMATCH(AO137, ""ertilizer|cote""), 1, 0)"),0)</f>
        <v>0</v>
      </c>
      <c r="AJ136" s="4">
        <f ca="1">IFERROR(__xludf.DUMMYFUNCTION("IF(REGEXMATCH(AO137, ""itrogen""), 1, 0)"),0)</f>
        <v>0</v>
      </c>
      <c r="AK136" s="4">
        <f ca="1">IFERROR(__xludf.DUMMYFUNCTION("IF(REGEXMATCH(AO137, ""hosphorus""), 1, 0)"),0)</f>
        <v>0</v>
      </c>
      <c r="AL136" s="4">
        <f ca="1">IFERROR(__xludf.DUMMYFUNCTION("IF(REGEXMATCH(AO137, ""TN""), 1, 0)"),1)</f>
        <v>1</v>
      </c>
      <c r="AM136" s="4">
        <f ca="1">IFERROR(__xludf.DUMMYFUNCTION("IF(REGEXMATCH(AO137, ""TP""), 1, 0)"),1)</f>
        <v>1</v>
      </c>
    </row>
    <row r="137" spans="1:39" ht="17.25" customHeight="1" x14ac:dyDescent="0.15">
      <c r="A137" s="6" t="s">
        <v>2259</v>
      </c>
      <c r="B137" s="11">
        <v>2004</v>
      </c>
      <c r="C137" s="4" t="s">
        <v>109</v>
      </c>
      <c r="D137" s="6" t="s">
        <v>2260</v>
      </c>
      <c r="E137" s="4" t="s">
        <v>2261</v>
      </c>
      <c r="F137" s="12" t="s">
        <v>66</v>
      </c>
      <c r="G137" s="11" t="s">
        <v>28</v>
      </c>
      <c r="H137" s="11">
        <v>0</v>
      </c>
      <c r="I137" s="4">
        <v>0.5</v>
      </c>
      <c r="K137" s="4" t="s">
        <v>986</v>
      </c>
      <c r="L137" s="4" t="s">
        <v>1001</v>
      </c>
      <c r="M137" s="4" t="s">
        <v>1143</v>
      </c>
      <c r="N137" s="4">
        <v>1</v>
      </c>
      <c r="O137" s="4" t="s">
        <v>2262</v>
      </c>
      <c r="P137" s="4" t="s">
        <v>2263</v>
      </c>
      <c r="Q137" s="3" t="s">
        <v>2264</v>
      </c>
      <c r="R137" s="4" t="s">
        <v>2265</v>
      </c>
      <c r="S137" s="4" t="s">
        <v>2266</v>
      </c>
      <c r="T137" s="4" t="s">
        <v>2267</v>
      </c>
      <c r="U137" s="4" t="s">
        <v>937</v>
      </c>
      <c r="V137" s="4" t="s">
        <v>27</v>
      </c>
      <c r="W137" s="4" t="s">
        <v>2268</v>
      </c>
      <c r="X137" s="4">
        <f t="shared" ca="1" si="1"/>
        <v>3</v>
      </c>
      <c r="Y137" s="4">
        <f t="shared" ca="1" si="0"/>
        <v>1</v>
      </c>
      <c r="Z137" s="4">
        <f ca="1">IFERROR(__xludf.DUMMYFUNCTION("IF(REGEXMATCH(AO138, ""itrate|NO3""), 1, 0)"),1)</f>
        <v>1</v>
      </c>
      <c r="AA137" s="4">
        <f ca="1">IFERROR(__xludf.DUMMYFUNCTION("IF(REGEXMATCH(AO138, ""itrite|NO2""), 1, 0)"),1)</f>
        <v>1</v>
      </c>
      <c r="AB137" s="4">
        <f ca="1">IFERROR(__xludf.DUMMYFUNCTION("IF(REGEXMATCH(AO138, ""mmonium|NH4""), 1, 0)"),1)</f>
        <v>1</v>
      </c>
      <c r="AC137" s="4">
        <f ca="1">IFERROR(__xludf.DUMMYFUNCTION("IF(REGEXMATCH(AO138, ""DIN""), 1, 0)"),0)</f>
        <v>0</v>
      </c>
      <c r="AD137" s="4">
        <f ca="1">IFERROR(__xludf.DUMMYFUNCTION("IF(REGEXMATCH(AO138, ""mmonia|NH3""), 1, 0)"),0)</f>
        <v>0</v>
      </c>
      <c r="AE137" s="4">
        <f ca="1">IFERROR(__xludf.DUMMYFUNCTION("IF(REGEXMATCH(AO138, ""hosphate|PO4|DIP""), 1, 0)"),1)</f>
        <v>1</v>
      </c>
      <c r="AF137" s="4">
        <f ca="1">IFERROR(__xludf.DUMMYFUNCTION("IF(REGEXMATCH(AO138, ""DIC""), 1, 0)"),0)</f>
        <v>0</v>
      </c>
      <c r="AG137" s="4">
        <f ca="1">IFERROR(__xludf.DUMMYFUNCTION("IF(REGEXMATCH(AO138, ""organic|DOC|POC|DOM""), 1, 0)"),0)</f>
        <v>0</v>
      </c>
      <c r="AH137" s="4">
        <f ca="1">IFERROR(__xludf.DUMMYFUNCTION("IF(REGEXMATCH(AO138, ""rea|NH2""), 1, 0)"),0)</f>
        <v>0</v>
      </c>
      <c r="AI137" s="4">
        <f ca="1">IFERROR(__xludf.DUMMYFUNCTION("IF(REGEXMATCH(AO138, ""ertilizer|cote""), 1, 0)"),0)</f>
        <v>0</v>
      </c>
      <c r="AJ137" s="4">
        <f ca="1">IFERROR(__xludf.DUMMYFUNCTION("IF(REGEXMATCH(AO138, ""itrogen""), 1, 0)"),0)</f>
        <v>0</v>
      </c>
      <c r="AK137" s="4">
        <f ca="1">IFERROR(__xludf.DUMMYFUNCTION("IF(REGEXMATCH(AO138, ""hosphorus""), 1, 0)"),0)</f>
        <v>0</v>
      </c>
      <c r="AL137" s="4">
        <f ca="1">IFERROR(__xludf.DUMMYFUNCTION("IF(REGEXMATCH(AO138, ""TN""), 1, 0)"),0)</f>
        <v>0</v>
      </c>
      <c r="AM137" s="4">
        <f ca="1">IFERROR(__xludf.DUMMYFUNCTION("IF(REGEXMATCH(AO138, ""TP""), 1, 0)"),0)</f>
        <v>0</v>
      </c>
    </row>
    <row r="138" spans="1:39" ht="17.25" customHeight="1" x14ac:dyDescent="0.15">
      <c r="A138" s="6" t="s">
        <v>2309</v>
      </c>
      <c r="B138" s="11">
        <v>2008</v>
      </c>
      <c r="C138" s="4" t="s">
        <v>2310</v>
      </c>
      <c r="D138" s="6" t="s">
        <v>2311</v>
      </c>
      <c r="E138" s="4" t="s">
        <v>2312</v>
      </c>
      <c r="F138" s="12" t="s">
        <v>66</v>
      </c>
      <c r="G138" s="11" t="s">
        <v>28</v>
      </c>
      <c r="H138" s="11">
        <v>0</v>
      </c>
      <c r="I138" s="4">
        <v>0.5</v>
      </c>
      <c r="K138" s="4" t="s">
        <v>30</v>
      </c>
      <c r="L138" s="4" t="s">
        <v>1001</v>
      </c>
      <c r="M138" s="4" t="s">
        <v>1143</v>
      </c>
      <c r="N138" s="4">
        <v>2</v>
      </c>
      <c r="O138" s="4" t="s">
        <v>2165</v>
      </c>
      <c r="P138" s="4" t="s">
        <v>2313</v>
      </c>
      <c r="Q138" s="4" t="s">
        <v>2314</v>
      </c>
      <c r="R138" s="4" t="s">
        <v>54</v>
      </c>
      <c r="S138" s="4" t="s">
        <v>2315</v>
      </c>
      <c r="T138" s="4" t="s">
        <v>27</v>
      </c>
      <c r="U138" s="4" t="s">
        <v>27</v>
      </c>
      <c r="V138" s="4" t="s">
        <v>27</v>
      </c>
      <c r="W138" s="4" t="s">
        <v>2316</v>
      </c>
      <c r="X138" s="4">
        <f t="shared" ca="1" si="1"/>
        <v>1</v>
      </c>
      <c r="Y138" s="4">
        <f t="shared" ca="1" si="0"/>
        <v>1</v>
      </c>
      <c r="Z138" s="4">
        <f ca="1">IFERROR(__xludf.DUMMYFUNCTION("IF(REGEXMATCH(AO139, ""itrate|NO3""), 1, 0)"),0)</f>
        <v>0</v>
      </c>
      <c r="AA138" s="4">
        <f ca="1">IFERROR(__xludf.DUMMYFUNCTION("IF(REGEXMATCH(AO139, ""itrite|NO2""), 1, 0)"),0)</f>
        <v>0</v>
      </c>
      <c r="AB138" s="4">
        <f ca="1">IFERROR(__xludf.DUMMYFUNCTION("IF(REGEXMATCH(AO139, ""mmonium|NH4""), 1, 0)"),0)</f>
        <v>0</v>
      </c>
      <c r="AC138" s="4">
        <f ca="1">IFERROR(__xludf.DUMMYFUNCTION("IF(REGEXMATCH(AO139, ""DIN""), 1, 0)"),1)</f>
        <v>1</v>
      </c>
      <c r="AD138" s="4">
        <f ca="1">IFERROR(__xludf.DUMMYFUNCTION("IF(REGEXMATCH(AO139, ""mmonia|NH3""), 1, 0)"),0)</f>
        <v>0</v>
      </c>
      <c r="AE138" s="4">
        <f ca="1">IFERROR(__xludf.DUMMYFUNCTION("IF(REGEXMATCH(AO139, ""hosphate|PO4|DIP""), 1, 0)"),1)</f>
        <v>1</v>
      </c>
      <c r="AF138" s="4">
        <f ca="1">IFERROR(__xludf.DUMMYFUNCTION("IF(REGEXMATCH(AO139, ""DIC""), 1, 0)"),0)</f>
        <v>0</v>
      </c>
      <c r="AG138" s="4">
        <f ca="1">IFERROR(__xludf.DUMMYFUNCTION("IF(REGEXMATCH(AO139, ""organic|DOC|POC|DOM""), 1, 0)"),0)</f>
        <v>0</v>
      </c>
      <c r="AH138" s="4">
        <f ca="1">IFERROR(__xludf.DUMMYFUNCTION("IF(REGEXMATCH(AO139, ""rea|NH2""), 1, 0)"),0)</f>
        <v>0</v>
      </c>
      <c r="AI138" s="4">
        <f ca="1">IFERROR(__xludf.DUMMYFUNCTION("IF(REGEXMATCH(AO139, ""ertilizer|cote""), 1, 0)"),0)</f>
        <v>0</v>
      </c>
      <c r="AJ138" s="4">
        <f ca="1">IFERROR(__xludf.DUMMYFUNCTION("IF(REGEXMATCH(AO139, ""itrogen""), 1, 0)"),0)</f>
        <v>0</v>
      </c>
      <c r="AK138" s="4">
        <f ca="1">IFERROR(__xludf.DUMMYFUNCTION("IF(REGEXMATCH(AO139, ""hosphorus""), 1, 0)"),0)</f>
        <v>0</v>
      </c>
      <c r="AL138" s="4">
        <f ca="1">IFERROR(__xludf.DUMMYFUNCTION("IF(REGEXMATCH(AO139, ""TN""), 1, 0)"),0)</f>
        <v>0</v>
      </c>
      <c r="AM138" s="4">
        <f ca="1">IFERROR(__xludf.DUMMYFUNCTION("IF(REGEXMATCH(AO139, ""TP""), 1, 0)"),0)</f>
        <v>0</v>
      </c>
    </row>
    <row r="139" spans="1:39" ht="17.25" customHeight="1" x14ac:dyDescent="0.15">
      <c r="A139" s="6" t="s">
        <v>191</v>
      </c>
      <c r="B139" s="11">
        <v>1986</v>
      </c>
      <c r="C139" s="4" t="s">
        <v>192</v>
      </c>
      <c r="D139" s="6" t="s">
        <v>193</v>
      </c>
      <c r="E139" s="4" t="s">
        <v>194</v>
      </c>
      <c r="F139" s="12" t="s">
        <v>26</v>
      </c>
      <c r="G139" s="11" t="s">
        <v>71</v>
      </c>
      <c r="H139" s="11">
        <v>0</v>
      </c>
      <c r="I139" s="4">
        <v>0.25</v>
      </c>
      <c r="J139" s="4" t="s">
        <v>29</v>
      </c>
      <c r="K139" s="4" t="s">
        <v>30</v>
      </c>
      <c r="L139" s="4" t="s">
        <v>2641</v>
      </c>
      <c r="M139" s="4" t="s">
        <v>1143</v>
      </c>
      <c r="N139" s="4">
        <v>3</v>
      </c>
      <c r="O139" s="4" t="s">
        <v>44</v>
      </c>
      <c r="P139" s="4" t="s">
        <v>196</v>
      </c>
      <c r="Q139" s="4" t="s">
        <v>197</v>
      </c>
      <c r="R139" s="4" t="s">
        <v>27</v>
      </c>
      <c r="S139" s="4" t="s">
        <v>27</v>
      </c>
      <c r="T139" s="4" t="s">
        <v>27</v>
      </c>
      <c r="U139" s="4" t="s">
        <v>27</v>
      </c>
      <c r="V139" s="4" t="s">
        <v>27</v>
      </c>
      <c r="W139" s="4" t="s">
        <v>198</v>
      </c>
      <c r="X139" s="4">
        <f t="shared" ca="1" si="1"/>
        <v>1</v>
      </c>
      <c r="Y139" s="4">
        <f t="shared" ca="1" si="0"/>
        <v>0</v>
      </c>
      <c r="Z139" s="4">
        <f ca="1">IFERROR(__xludf.DUMMYFUNCTION("IF(REGEXMATCH(AO140, ""itrate|NO3""), 1, 0)"),0)</f>
        <v>0</v>
      </c>
      <c r="AA139" s="4">
        <f ca="1">IFERROR(__xludf.DUMMYFUNCTION("IF(REGEXMATCH(AO140, ""itrite|NO2""), 1, 0)"),0)</f>
        <v>0</v>
      </c>
      <c r="AB139" s="4">
        <f ca="1">IFERROR(__xludf.DUMMYFUNCTION("IF(REGEXMATCH(AO140, ""mmonium|NH4""), 1, 0)"),1)</f>
        <v>1</v>
      </c>
      <c r="AC139" s="4">
        <f ca="1">IFERROR(__xludf.DUMMYFUNCTION("IF(REGEXMATCH(AO140, ""DIN""), 1, 0)"),0)</f>
        <v>0</v>
      </c>
      <c r="AD139" s="4">
        <f ca="1">IFERROR(__xludf.DUMMYFUNCTION("IF(REGEXMATCH(AO140, ""mmonia|NH3""), 1, 0)"),0)</f>
        <v>0</v>
      </c>
      <c r="AE139" s="4">
        <f ca="1">IFERROR(__xludf.DUMMYFUNCTION("IF(REGEXMATCH(AO140, ""hosphate|PO4|DIP""), 1, 0)"),0)</f>
        <v>0</v>
      </c>
      <c r="AF139" s="4">
        <f ca="1">IFERROR(__xludf.DUMMYFUNCTION("IF(REGEXMATCH(AO140, ""DIC""), 1, 0)"),0)</f>
        <v>0</v>
      </c>
      <c r="AG139" s="4">
        <f ca="1">IFERROR(__xludf.DUMMYFUNCTION("IF(REGEXMATCH(AO140, ""organic|DOC|POC|DOM""), 1, 0)"),0)</f>
        <v>0</v>
      </c>
      <c r="AH139" s="4">
        <f ca="1">IFERROR(__xludf.DUMMYFUNCTION("IF(REGEXMATCH(AO140, ""rea|NH2""), 1, 0)"),0)</f>
        <v>0</v>
      </c>
      <c r="AI139" s="4">
        <f ca="1">IFERROR(__xludf.DUMMYFUNCTION("IF(REGEXMATCH(AO140, ""ertilizer|cote""), 1, 0)"),0)</f>
        <v>0</v>
      </c>
      <c r="AJ139" s="4">
        <f ca="1">IFERROR(__xludf.DUMMYFUNCTION("IF(REGEXMATCH(AO140, ""itrogen""), 1, 0)"),0)</f>
        <v>0</v>
      </c>
      <c r="AK139" s="4">
        <f ca="1">IFERROR(__xludf.DUMMYFUNCTION("IF(REGEXMATCH(AO140, ""hosphorus""), 1, 0)"),0)</f>
        <v>0</v>
      </c>
      <c r="AL139" s="4">
        <f ca="1">IFERROR(__xludf.DUMMYFUNCTION("IF(REGEXMATCH(AO140, ""TN""), 1, 0)"),0)</f>
        <v>0</v>
      </c>
      <c r="AM139" s="4">
        <f ca="1">IFERROR(__xludf.DUMMYFUNCTION("IF(REGEXMATCH(AO140, ""TP""), 1, 0)"),0)</f>
        <v>0</v>
      </c>
    </row>
    <row r="140" spans="1:39" ht="17.25" customHeight="1" x14ac:dyDescent="0.15">
      <c r="A140" s="6" t="s">
        <v>337</v>
      </c>
      <c r="B140" s="11">
        <v>2018</v>
      </c>
      <c r="C140" s="4" t="s">
        <v>338</v>
      </c>
      <c r="D140" s="6" t="s">
        <v>339</v>
      </c>
      <c r="E140" s="4" t="s">
        <v>340</v>
      </c>
      <c r="F140" s="12" t="s">
        <v>321</v>
      </c>
      <c r="G140" s="11" t="s">
        <v>71</v>
      </c>
      <c r="H140" s="11">
        <v>0</v>
      </c>
      <c r="I140" s="4">
        <v>0.25</v>
      </c>
      <c r="J140" s="4" t="s">
        <v>341</v>
      </c>
      <c r="K140" s="4" t="s">
        <v>42</v>
      </c>
      <c r="L140" s="4" t="s">
        <v>43</v>
      </c>
      <c r="M140" s="4" t="s">
        <v>1143</v>
      </c>
      <c r="N140" s="4">
        <v>1</v>
      </c>
      <c r="O140" s="4" t="s">
        <v>48</v>
      </c>
      <c r="P140" s="4" t="s">
        <v>342</v>
      </c>
      <c r="Q140" s="4" t="s">
        <v>343</v>
      </c>
      <c r="R140" s="4" t="s">
        <v>344</v>
      </c>
      <c r="S140" s="4" t="s">
        <v>345</v>
      </c>
      <c r="T140" s="4" t="s">
        <v>27</v>
      </c>
      <c r="U140" s="4" t="s">
        <v>27</v>
      </c>
      <c r="V140" s="4" t="s">
        <v>27</v>
      </c>
      <c r="W140" s="4" t="s">
        <v>346</v>
      </c>
      <c r="X140" s="4">
        <f t="shared" ca="1" si="1"/>
        <v>1</v>
      </c>
      <c r="Y140" s="4">
        <f t="shared" ca="1" si="0"/>
        <v>0</v>
      </c>
      <c r="Z140" s="4">
        <f ca="1">IFERROR(__xludf.DUMMYFUNCTION("IF(REGEXMATCH(AO141, ""itrate|NO3""), 1, 0)"),1)</f>
        <v>1</v>
      </c>
      <c r="AA140" s="4">
        <f ca="1">IFERROR(__xludf.DUMMYFUNCTION("IF(REGEXMATCH(AO141, ""itrite|NO2""), 1, 0)"),0)</f>
        <v>0</v>
      </c>
      <c r="AB140" s="4">
        <f ca="1">IFERROR(__xludf.DUMMYFUNCTION("IF(REGEXMATCH(AO141, ""mmonium|NH4""), 1, 0)"),0)</f>
        <v>0</v>
      </c>
      <c r="AC140" s="4">
        <f ca="1">IFERROR(__xludf.DUMMYFUNCTION("IF(REGEXMATCH(AO141, ""DIN""), 1, 0)"),0)</f>
        <v>0</v>
      </c>
      <c r="AD140" s="4">
        <f ca="1">IFERROR(__xludf.DUMMYFUNCTION("IF(REGEXMATCH(AO141, ""mmonia|NH3""), 1, 0)"),0)</f>
        <v>0</v>
      </c>
      <c r="AE140" s="4">
        <f ca="1">IFERROR(__xludf.DUMMYFUNCTION("IF(REGEXMATCH(AO141, ""hosphate|PO4|DIP""), 1, 0)"),0)</f>
        <v>0</v>
      </c>
      <c r="AF140" s="4">
        <f ca="1">IFERROR(__xludf.DUMMYFUNCTION("IF(REGEXMATCH(AO141, ""DIC""), 1, 0)"),0)</f>
        <v>0</v>
      </c>
      <c r="AG140" s="4">
        <f ca="1">IFERROR(__xludf.DUMMYFUNCTION("IF(REGEXMATCH(AO141, ""organic|DOC|POC|DOM""), 1, 0)"),0)</f>
        <v>0</v>
      </c>
      <c r="AH140" s="4">
        <f ca="1">IFERROR(__xludf.DUMMYFUNCTION("IF(REGEXMATCH(AO141, ""rea|NH2""), 1, 0)"),0)</f>
        <v>0</v>
      </c>
      <c r="AI140" s="4">
        <f ca="1">IFERROR(__xludf.DUMMYFUNCTION("IF(REGEXMATCH(AO141, ""ertilizer|cote""), 1, 0)"),0)</f>
        <v>0</v>
      </c>
      <c r="AJ140" s="4">
        <f ca="1">IFERROR(__xludf.DUMMYFUNCTION("IF(REGEXMATCH(AO141, ""itrogen""), 1, 0)"),0)</f>
        <v>0</v>
      </c>
      <c r="AK140" s="4">
        <f ca="1">IFERROR(__xludf.DUMMYFUNCTION("IF(REGEXMATCH(AO141, ""hosphorus""), 1, 0)"),0)</f>
        <v>0</v>
      </c>
      <c r="AL140" s="4">
        <f ca="1">IFERROR(__xludf.DUMMYFUNCTION("IF(REGEXMATCH(AO141, ""TN""), 1, 0)"),0)</f>
        <v>0</v>
      </c>
      <c r="AM140" s="4">
        <f ca="1">IFERROR(__xludf.DUMMYFUNCTION("IF(REGEXMATCH(AO141, ""TP""), 1, 0)"),0)</f>
        <v>0</v>
      </c>
    </row>
    <row r="141" spans="1:39" ht="17.25" customHeight="1" x14ac:dyDescent="0.15">
      <c r="A141" s="6" t="s">
        <v>347</v>
      </c>
      <c r="B141" s="11">
        <v>2017</v>
      </c>
      <c r="C141" s="4" t="s">
        <v>109</v>
      </c>
      <c r="D141" s="6" t="s">
        <v>348</v>
      </c>
      <c r="E141" s="4" t="s">
        <v>349</v>
      </c>
      <c r="F141" s="14"/>
      <c r="G141" s="11" t="s">
        <v>71</v>
      </c>
      <c r="H141" s="11">
        <v>0</v>
      </c>
      <c r="I141" s="4">
        <v>0.25</v>
      </c>
      <c r="J141" s="4" t="s">
        <v>341</v>
      </c>
      <c r="K141" s="4" t="s">
        <v>30</v>
      </c>
      <c r="L141" s="4" t="s">
        <v>43</v>
      </c>
      <c r="M141" s="4" t="s">
        <v>1143</v>
      </c>
      <c r="N141" s="4">
        <v>1</v>
      </c>
      <c r="O141" s="4" t="s">
        <v>350</v>
      </c>
      <c r="P141" s="4" t="s">
        <v>351</v>
      </c>
      <c r="Q141" s="4" t="s">
        <v>352</v>
      </c>
      <c r="R141" s="4" t="s">
        <v>353</v>
      </c>
      <c r="S141" s="4" t="s">
        <v>354</v>
      </c>
      <c r="T141" s="4" t="s">
        <v>355</v>
      </c>
      <c r="U141" s="4" t="s">
        <v>27</v>
      </c>
      <c r="V141" s="4" t="s">
        <v>27</v>
      </c>
      <c r="W141" s="4" t="s">
        <v>356</v>
      </c>
      <c r="X141" s="4">
        <f t="shared" ca="1" si="1"/>
        <v>1</v>
      </c>
      <c r="Y141" s="4">
        <f t="shared" ca="1" si="0"/>
        <v>0</v>
      </c>
      <c r="Z141" s="4">
        <f ca="1">IFERROR(__xludf.DUMMYFUNCTION("IF(REGEXMATCH(AO142, ""itrate|NO3""), 1, 0)"),0)</f>
        <v>0</v>
      </c>
      <c r="AA141" s="4">
        <f ca="1">IFERROR(__xludf.DUMMYFUNCTION("IF(REGEXMATCH(AO142, ""itrite|NO2""), 1, 0)"),0)</f>
        <v>0</v>
      </c>
      <c r="AB141" s="4">
        <f ca="1">IFERROR(__xludf.DUMMYFUNCTION("IF(REGEXMATCH(AO142, ""mmonium|NH4""), 1, 0)"),1)</f>
        <v>1</v>
      </c>
      <c r="AC141" s="4">
        <f ca="1">IFERROR(__xludf.DUMMYFUNCTION("IF(REGEXMATCH(AO142, ""DIN""), 1, 0)"),0)</f>
        <v>0</v>
      </c>
      <c r="AD141" s="4">
        <f ca="1">IFERROR(__xludf.DUMMYFUNCTION("IF(REGEXMATCH(AO142, ""mmonia|NH3""), 1, 0)"),0)</f>
        <v>0</v>
      </c>
      <c r="AE141" s="4">
        <f ca="1">IFERROR(__xludf.DUMMYFUNCTION("IF(REGEXMATCH(AO142, ""hosphate|PO4|DIP""), 1, 0)"),0)</f>
        <v>0</v>
      </c>
      <c r="AF141" s="4">
        <f ca="1">IFERROR(__xludf.DUMMYFUNCTION("IF(REGEXMATCH(AO142, ""DIC""), 1, 0)"),0)</f>
        <v>0</v>
      </c>
      <c r="AG141" s="4">
        <f ca="1">IFERROR(__xludf.DUMMYFUNCTION("IF(REGEXMATCH(AO142, ""organic|DOC|POC|DOM""), 1, 0)"),0)</f>
        <v>0</v>
      </c>
      <c r="AH141" s="4">
        <f ca="1">IFERROR(__xludf.DUMMYFUNCTION("IF(REGEXMATCH(AO142, ""rea|NH2""), 1, 0)"),0)</f>
        <v>0</v>
      </c>
      <c r="AI141" s="4">
        <f ca="1">IFERROR(__xludf.DUMMYFUNCTION("IF(REGEXMATCH(AO142, ""ertilizer|cote""), 1, 0)"),0)</f>
        <v>0</v>
      </c>
      <c r="AJ141" s="4">
        <f ca="1">IFERROR(__xludf.DUMMYFUNCTION("IF(REGEXMATCH(AO142, ""itrogen""), 1, 0)"),0)</f>
        <v>0</v>
      </c>
      <c r="AK141" s="4">
        <f ca="1">IFERROR(__xludf.DUMMYFUNCTION("IF(REGEXMATCH(AO142, ""hosphorus""), 1, 0)"),0)</f>
        <v>0</v>
      </c>
      <c r="AL141" s="4">
        <f ca="1">IFERROR(__xludf.DUMMYFUNCTION("IF(REGEXMATCH(AO142, ""TN""), 1, 0)"),0)</f>
        <v>0</v>
      </c>
      <c r="AM141" s="4">
        <f ca="1">IFERROR(__xludf.DUMMYFUNCTION("IF(REGEXMATCH(AO142, ""TP""), 1, 0)"),0)</f>
        <v>0</v>
      </c>
    </row>
    <row r="142" spans="1:39" ht="17.25" customHeight="1" x14ac:dyDescent="0.15">
      <c r="A142" s="6" t="s">
        <v>391</v>
      </c>
      <c r="B142" s="11">
        <v>2018</v>
      </c>
      <c r="C142" s="4" t="s">
        <v>392</v>
      </c>
      <c r="D142" s="6" t="s">
        <v>393</v>
      </c>
      <c r="E142" s="4" t="s">
        <v>394</v>
      </c>
      <c r="F142" s="12" t="s">
        <v>395</v>
      </c>
      <c r="G142" s="11" t="s">
        <v>71</v>
      </c>
      <c r="H142" s="11">
        <v>0</v>
      </c>
      <c r="I142" s="4">
        <v>0.25</v>
      </c>
      <c r="J142" s="4" t="s">
        <v>341</v>
      </c>
      <c r="K142" s="4" t="s">
        <v>364</v>
      </c>
      <c r="L142" s="4" t="s">
        <v>43</v>
      </c>
      <c r="M142" s="4" t="s">
        <v>1143</v>
      </c>
      <c r="N142" s="4">
        <v>1</v>
      </c>
      <c r="O142" s="4" t="s">
        <v>44</v>
      </c>
      <c r="P142" s="4" t="s">
        <v>396</v>
      </c>
      <c r="Q142" s="4" t="s">
        <v>46</v>
      </c>
      <c r="R142" s="4" t="s">
        <v>397</v>
      </c>
      <c r="S142" s="4" t="s">
        <v>27</v>
      </c>
      <c r="T142" s="4" t="s">
        <v>27</v>
      </c>
      <c r="U142" s="4" t="s">
        <v>27</v>
      </c>
      <c r="V142" s="4" t="s">
        <v>27</v>
      </c>
      <c r="W142" s="4" t="s">
        <v>398</v>
      </c>
      <c r="X142" s="4">
        <f t="shared" ca="1" si="1"/>
        <v>1</v>
      </c>
      <c r="Y142" s="4">
        <f t="shared" ca="1" si="0"/>
        <v>0</v>
      </c>
      <c r="Z142" s="4">
        <f ca="1">IFERROR(__xludf.DUMMYFUNCTION("IF(REGEXMATCH(AO143, ""itrate|NO3""), 1, 0)"),0)</f>
        <v>0</v>
      </c>
      <c r="AA142" s="4">
        <f ca="1">IFERROR(__xludf.DUMMYFUNCTION("IF(REGEXMATCH(AO143, ""itrite|NO2""), 1, 0)"),0)</f>
        <v>0</v>
      </c>
      <c r="AB142" s="4">
        <f ca="1">IFERROR(__xludf.DUMMYFUNCTION("IF(REGEXMATCH(AO143, ""mmonium|NH4""), 1, 0)"),1)</f>
        <v>1</v>
      </c>
      <c r="AC142" s="4">
        <f ca="1">IFERROR(__xludf.DUMMYFUNCTION("IF(REGEXMATCH(AO143, ""DIN""), 1, 0)"),0)</f>
        <v>0</v>
      </c>
      <c r="AD142" s="4">
        <f ca="1">IFERROR(__xludf.DUMMYFUNCTION("IF(REGEXMATCH(AO143, ""mmonia|NH3""), 1, 0)"),0)</f>
        <v>0</v>
      </c>
      <c r="AE142" s="4">
        <f ca="1">IFERROR(__xludf.DUMMYFUNCTION("IF(REGEXMATCH(AO143, ""hosphate|PO4|DIP""), 1, 0)"),0)</f>
        <v>0</v>
      </c>
      <c r="AF142" s="4">
        <f ca="1">IFERROR(__xludf.DUMMYFUNCTION("IF(REGEXMATCH(AO143, ""DIC""), 1, 0)"),0)</f>
        <v>0</v>
      </c>
      <c r="AG142" s="4">
        <f ca="1">IFERROR(__xludf.DUMMYFUNCTION("IF(REGEXMATCH(AO143, ""organic|DOC|POC|DOM""), 1, 0)"),0)</f>
        <v>0</v>
      </c>
      <c r="AH142" s="4">
        <f ca="1">IFERROR(__xludf.DUMMYFUNCTION("IF(REGEXMATCH(AO143, ""rea|NH2""), 1, 0)"),0)</f>
        <v>0</v>
      </c>
      <c r="AI142" s="4">
        <f ca="1">IFERROR(__xludf.DUMMYFUNCTION("IF(REGEXMATCH(AO143, ""ertilizer|cote""), 1, 0)"),0)</f>
        <v>0</v>
      </c>
      <c r="AJ142" s="4">
        <f ca="1">IFERROR(__xludf.DUMMYFUNCTION("IF(REGEXMATCH(AO143, ""itrogen""), 1, 0)"),0)</f>
        <v>0</v>
      </c>
      <c r="AK142" s="4">
        <f ca="1">IFERROR(__xludf.DUMMYFUNCTION("IF(REGEXMATCH(AO143, ""hosphorus""), 1, 0)"),0)</f>
        <v>0</v>
      </c>
      <c r="AL142" s="4">
        <f ca="1">IFERROR(__xludf.DUMMYFUNCTION("IF(REGEXMATCH(AO143, ""TN""), 1, 0)"),0)</f>
        <v>0</v>
      </c>
      <c r="AM142" s="4">
        <f ca="1">IFERROR(__xludf.DUMMYFUNCTION("IF(REGEXMATCH(AO143, ""TP""), 1, 0)"),0)</f>
        <v>0</v>
      </c>
    </row>
    <row r="143" spans="1:39" ht="17.25" customHeight="1" x14ac:dyDescent="0.15">
      <c r="A143" s="6" t="s">
        <v>434</v>
      </c>
      <c r="B143" s="11">
        <v>2013</v>
      </c>
      <c r="C143" s="4" t="s">
        <v>435</v>
      </c>
      <c r="D143" s="6" t="s">
        <v>436</v>
      </c>
      <c r="E143" s="4" t="s">
        <v>437</v>
      </c>
      <c r="G143" s="11" t="s">
        <v>71</v>
      </c>
      <c r="H143" s="11">
        <v>0</v>
      </c>
      <c r="I143" s="4">
        <v>0.25</v>
      </c>
      <c r="J143" s="4" t="s">
        <v>29</v>
      </c>
      <c r="K143" s="4" t="s">
        <v>69</v>
      </c>
      <c r="L143" s="4" t="s">
        <v>31</v>
      </c>
      <c r="M143" s="4" t="s">
        <v>1143</v>
      </c>
      <c r="N143" s="4">
        <v>1</v>
      </c>
      <c r="O143" s="3" t="s">
        <v>438</v>
      </c>
      <c r="P143" s="4" t="s">
        <v>439</v>
      </c>
      <c r="Q143" s="4" t="s">
        <v>440</v>
      </c>
      <c r="R143" s="4" t="s">
        <v>27</v>
      </c>
      <c r="S143" s="4" t="s">
        <v>27</v>
      </c>
      <c r="T143" s="4" t="s">
        <v>27</v>
      </c>
      <c r="U143" s="4" t="s">
        <v>27</v>
      </c>
      <c r="V143" s="4" t="s">
        <v>27</v>
      </c>
      <c r="W143" s="4" t="s">
        <v>441</v>
      </c>
      <c r="X143" s="4">
        <f t="shared" ca="1" si="1"/>
        <v>0</v>
      </c>
      <c r="Y143" s="4">
        <f t="shared" ca="1" si="0"/>
        <v>0</v>
      </c>
      <c r="Z143" s="4">
        <f ca="1">IFERROR(__xludf.DUMMYFUNCTION("IF(REGEXMATCH(AO144, ""itrate|NO3""), 1, 0)"),0)</f>
        <v>0</v>
      </c>
      <c r="AA143" s="4">
        <f ca="1">IFERROR(__xludf.DUMMYFUNCTION("IF(REGEXMATCH(AO144, ""itrite|NO2""), 1, 0)"),0)</f>
        <v>0</v>
      </c>
      <c r="AB143" s="4">
        <f ca="1">IFERROR(__xludf.DUMMYFUNCTION("IF(REGEXMATCH(AO144, ""mmonium|NH4""), 1, 0)"),0)</f>
        <v>0</v>
      </c>
      <c r="AC143" s="4">
        <f ca="1">IFERROR(__xludf.DUMMYFUNCTION("IF(REGEXMATCH(AO144, ""DIN""), 1, 0)"),0)</f>
        <v>0</v>
      </c>
      <c r="AD143" s="4">
        <f ca="1">IFERROR(__xludf.DUMMYFUNCTION("IF(REGEXMATCH(AO144, ""mmonia|NH3""), 1, 0)"),0)</f>
        <v>0</v>
      </c>
      <c r="AE143" s="4">
        <f ca="1">IFERROR(__xludf.DUMMYFUNCTION("IF(REGEXMATCH(AO144, ""hosphate|PO4|DIP""), 1, 0)"),0)</f>
        <v>0</v>
      </c>
      <c r="AF143" s="4">
        <f ca="1">IFERROR(__xludf.DUMMYFUNCTION("IF(REGEXMATCH(AO144, ""DIC""), 1, 0)"),0)</f>
        <v>0</v>
      </c>
      <c r="AG143" s="4">
        <f ca="1">IFERROR(__xludf.DUMMYFUNCTION("IF(REGEXMATCH(AO144, ""organic|DOC|POC|DOM""), 1, 0)"),0)</f>
        <v>0</v>
      </c>
      <c r="AH143" s="4">
        <f ca="1">IFERROR(__xludf.DUMMYFUNCTION("IF(REGEXMATCH(AO144, ""rea|NH2""), 1, 0)"),0)</f>
        <v>0</v>
      </c>
      <c r="AI143" s="4">
        <f ca="1">IFERROR(__xludf.DUMMYFUNCTION("IF(REGEXMATCH(AO144, ""ertilizer|cote""), 1, 0)"),1)</f>
        <v>1</v>
      </c>
      <c r="AJ143" s="4">
        <f ca="1">IFERROR(__xludf.DUMMYFUNCTION("IF(REGEXMATCH(AO144, ""itrogen""), 1, 0)"),0)</f>
        <v>0</v>
      </c>
      <c r="AK143" s="4">
        <f ca="1">IFERROR(__xludf.DUMMYFUNCTION("IF(REGEXMATCH(AO144, ""hosphorus""), 1, 0)"),0)</f>
        <v>0</v>
      </c>
      <c r="AL143" s="4">
        <f ca="1">IFERROR(__xludf.DUMMYFUNCTION("IF(REGEXMATCH(AO144, ""TN""), 1, 0)"),0)</f>
        <v>0</v>
      </c>
      <c r="AM143" s="4">
        <f ca="1">IFERROR(__xludf.DUMMYFUNCTION("IF(REGEXMATCH(AO144, ""TP""), 1, 0)"),0)</f>
        <v>0</v>
      </c>
    </row>
    <row r="144" spans="1:39" ht="17.25" customHeight="1" x14ac:dyDescent="0.15">
      <c r="A144" s="6" t="s">
        <v>453</v>
      </c>
      <c r="B144" s="11">
        <v>2012</v>
      </c>
      <c r="C144" s="4" t="s">
        <v>454</v>
      </c>
      <c r="D144" s="6" t="s">
        <v>455</v>
      </c>
      <c r="E144" s="4" t="s">
        <v>456</v>
      </c>
      <c r="G144" s="11" t="s">
        <v>71</v>
      </c>
      <c r="H144" s="11">
        <v>0</v>
      </c>
      <c r="I144" s="4">
        <v>0.25</v>
      </c>
      <c r="J144" s="4" t="s">
        <v>29</v>
      </c>
      <c r="K144" s="4" t="s">
        <v>364</v>
      </c>
      <c r="L144" s="4" t="s">
        <v>31</v>
      </c>
      <c r="M144" s="4" t="s">
        <v>1143</v>
      </c>
      <c r="N144" s="4">
        <v>2</v>
      </c>
      <c r="O144" s="4" t="s">
        <v>438</v>
      </c>
      <c r="Q144" s="4" t="s">
        <v>457</v>
      </c>
      <c r="R144" s="4" t="s">
        <v>458</v>
      </c>
      <c r="S144" s="4" t="s">
        <v>27</v>
      </c>
      <c r="T144" s="4" t="s">
        <v>27</v>
      </c>
      <c r="U144" s="4" t="s">
        <v>27</v>
      </c>
      <c r="V144" s="4" t="s">
        <v>27</v>
      </c>
      <c r="W144" s="4" t="s">
        <v>459</v>
      </c>
      <c r="X144" s="4">
        <f t="shared" ca="1" si="1"/>
        <v>0</v>
      </c>
      <c r="Y144" s="4">
        <f t="shared" ca="1" si="0"/>
        <v>0</v>
      </c>
      <c r="Z144" s="4">
        <f ca="1">IFERROR(__xludf.DUMMYFUNCTION("IF(REGEXMATCH(AO145, ""itrate|NO3""), 1, 0)"),0)</f>
        <v>0</v>
      </c>
      <c r="AA144" s="4">
        <f ca="1">IFERROR(__xludf.DUMMYFUNCTION("IF(REGEXMATCH(AO145, ""itrite|NO2""), 1, 0)"),0)</f>
        <v>0</v>
      </c>
      <c r="AB144" s="4">
        <f ca="1">IFERROR(__xludf.DUMMYFUNCTION("IF(REGEXMATCH(AO145, ""mmonium|NH4""), 1, 0)"),0)</f>
        <v>0</v>
      </c>
      <c r="AC144" s="4">
        <f ca="1">IFERROR(__xludf.DUMMYFUNCTION("IF(REGEXMATCH(AO145, ""DIN""), 1, 0)"),0)</f>
        <v>0</v>
      </c>
      <c r="AD144" s="4">
        <f ca="1">IFERROR(__xludf.DUMMYFUNCTION("IF(REGEXMATCH(AO145, ""mmonia|NH3""), 1, 0)"),0)</f>
        <v>0</v>
      </c>
      <c r="AE144" s="4">
        <f ca="1">IFERROR(__xludf.DUMMYFUNCTION("IF(REGEXMATCH(AO145, ""hosphate|PO4|DIP""), 1, 0)"),0)</f>
        <v>0</v>
      </c>
      <c r="AF144" s="4">
        <f ca="1">IFERROR(__xludf.DUMMYFUNCTION("IF(REGEXMATCH(AO145, ""DIC""), 1, 0)"),0)</f>
        <v>0</v>
      </c>
      <c r="AG144" s="4">
        <f ca="1">IFERROR(__xludf.DUMMYFUNCTION("IF(REGEXMATCH(AO145, ""organic|DOC|POC|DOM""), 1, 0)"),0)</f>
        <v>0</v>
      </c>
      <c r="AH144" s="4">
        <f ca="1">IFERROR(__xludf.DUMMYFUNCTION("IF(REGEXMATCH(AO145, ""rea|NH2""), 1, 0)"),0)</f>
        <v>0</v>
      </c>
      <c r="AI144" s="4">
        <f ca="1">IFERROR(__xludf.DUMMYFUNCTION("IF(REGEXMATCH(AO145, ""ertilizer|cote""), 1, 0)"),1)</f>
        <v>1</v>
      </c>
      <c r="AJ144" s="4">
        <f ca="1">IFERROR(__xludf.DUMMYFUNCTION("IF(REGEXMATCH(AO145, ""itrogen""), 1, 0)"),0)</f>
        <v>0</v>
      </c>
      <c r="AK144" s="4">
        <f ca="1">IFERROR(__xludf.DUMMYFUNCTION("IF(REGEXMATCH(AO145, ""hosphorus""), 1, 0)"),0)</f>
        <v>0</v>
      </c>
      <c r="AL144" s="4">
        <f ca="1">IFERROR(__xludf.DUMMYFUNCTION("IF(REGEXMATCH(AO145, ""TN""), 1, 0)"),0)</f>
        <v>0</v>
      </c>
      <c r="AM144" s="4">
        <f ca="1">IFERROR(__xludf.DUMMYFUNCTION("IF(REGEXMATCH(AO145, ""TP""), 1, 0)"),0)</f>
        <v>0</v>
      </c>
    </row>
    <row r="145" spans="1:39" ht="17.25" customHeight="1" x14ac:dyDescent="0.15">
      <c r="A145" s="6" t="s">
        <v>695</v>
      </c>
      <c r="B145" s="11">
        <v>2003</v>
      </c>
      <c r="C145" s="4" t="s">
        <v>109</v>
      </c>
      <c r="D145" s="6" t="s">
        <v>696</v>
      </c>
      <c r="E145" s="4" t="s">
        <v>697</v>
      </c>
      <c r="G145" s="11" t="s">
        <v>71</v>
      </c>
      <c r="H145" s="11">
        <v>0</v>
      </c>
      <c r="I145" s="4">
        <v>0.25</v>
      </c>
      <c r="J145" s="4" t="s">
        <v>29</v>
      </c>
      <c r="K145" s="4" t="s">
        <v>69</v>
      </c>
      <c r="L145" s="4" t="s">
        <v>31</v>
      </c>
      <c r="M145" s="4" t="s">
        <v>1143</v>
      </c>
      <c r="N145" s="4">
        <v>1</v>
      </c>
      <c r="O145" s="4" t="s">
        <v>698</v>
      </c>
      <c r="P145" s="4" t="s">
        <v>699</v>
      </c>
      <c r="Q145" s="4" t="s">
        <v>700</v>
      </c>
      <c r="R145" s="4" t="s">
        <v>701</v>
      </c>
      <c r="S145" s="4" t="s">
        <v>702</v>
      </c>
      <c r="T145" s="4" t="s">
        <v>27</v>
      </c>
      <c r="U145" s="4" t="s">
        <v>27</v>
      </c>
      <c r="V145" s="4" t="s">
        <v>27</v>
      </c>
      <c r="W145" s="4" t="s">
        <v>703</v>
      </c>
      <c r="X145" s="4">
        <f t="shared" ca="1" si="1"/>
        <v>0</v>
      </c>
      <c r="Y145" s="4">
        <f t="shared" ca="1" si="0"/>
        <v>0</v>
      </c>
      <c r="Z145" s="4">
        <f ca="1">IFERROR(__xludf.DUMMYFUNCTION("IF(REGEXMATCH(AO146, ""itrate|NO3""), 1, 0)"),0)</f>
        <v>0</v>
      </c>
      <c r="AA145" s="4">
        <f ca="1">IFERROR(__xludf.DUMMYFUNCTION("IF(REGEXMATCH(AO146, ""itrite|NO2""), 1, 0)"),0)</f>
        <v>0</v>
      </c>
      <c r="AB145" s="4">
        <f ca="1">IFERROR(__xludf.DUMMYFUNCTION("IF(REGEXMATCH(AO146, ""mmonium|NH4""), 1, 0)"),0)</f>
        <v>0</v>
      </c>
      <c r="AC145" s="4">
        <f ca="1">IFERROR(__xludf.DUMMYFUNCTION("IF(REGEXMATCH(AO146, ""DIN""), 1, 0)"),0)</f>
        <v>0</v>
      </c>
      <c r="AD145" s="4">
        <f ca="1">IFERROR(__xludf.DUMMYFUNCTION("IF(REGEXMATCH(AO146, ""mmonia|NH3""), 1, 0)"),0)</f>
        <v>0</v>
      </c>
      <c r="AE145" s="4">
        <f ca="1">IFERROR(__xludf.DUMMYFUNCTION("IF(REGEXMATCH(AO146, ""hosphate|PO4|DIP""), 1, 0)"),0)</f>
        <v>0</v>
      </c>
      <c r="AF145" s="4">
        <f ca="1">IFERROR(__xludf.DUMMYFUNCTION("IF(REGEXMATCH(AO146, ""DIC""), 1, 0)"),0)</f>
        <v>0</v>
      </c>
      <c r="AG145" s="4">
        <f ca="1">IFERROR(__xludf.DUMMYFUNCTION("IF(REGEXMATCH(AO146, ""organic|DOC|POC|DOM""), 1, 0)"),0)</f>
        <v>0</v>
      </c>
      <c r="AH145" s="4">
        <f ca="1">IFERROR(__xludf.DUMMYFUNCTION("IF(REGEXMATCH(AO146, ""rea|NH2""), 1, 0)"),0)</f>
        <v>0</v>
      </c>
      <c r="AI145" s="4">
        <f ca="1">IFERROR(__xludf.DUMMYFUNCTION("IF(REGEXMATCH(AO146, ""ertilizer|cote""), 1, 0)"),0)</f>
        <v>0</v>
      </c>
      <c r="AJ145" s="4">
        <f ca="1">IFERROR(__xludf.DUMMYFUNCTION("IF(REGEXMATCH(AO146, ""itrogen""), 1, 0)"),0)</f>
        <v>0</v>
      </c>
      <c r="AK145" s="4">
        <f ca="1">IFERROR(__xludf.DUMMYFUNCTION("IF(REGEXMATCH(AO146, ""hosphorus""), 1, 0)"),0)</f>
        <v>0</v>
      </c>
      <c r="AL145" s="4">
        <f ca="1">IFERROR(__xludf.DUMMYFUNCTION("IF(REGEXMATCH(AO146, ""TN""), 1, 0)"),0)</f>
        <v>0</v>
      </c>
      <c r="AM145" s="4">
        <f ca="1">IFERROR(__xludf.DUMMYFUNCTION("IF(REGEXMATCH(AO146, ""TP""), 1, 0)"),0)</f>
        <v>0</v>
      </c>
    </row>
    <row r="146" spans="1:39" ht="17.25" customHeight="1" x14ac:dyDescent="0.15">
      <c r="A146" s="6" t="s">
        <v>758</v>
      </c>
      <c r="B146" s="11">
        <v>2017</v>
      </c>
      <c r="C146" s="4" t="s">
        <v>759</v>
      </c>
      <c r="D146" s="6" t="s">
        <v>760</v>
      </c>
      <c r="E146" s="4" t="s">
        <v>761</v>
      </c>
      <c r="F146" s="12" t="s">
        <v>762</v>
      </c>
      <c r="G146" s="11" t="s">
        <v>71</v>
      </c>
      <c r="H146" s="11">
        <v>0</v>
      </c>
      <c r="I146" s="4">
        <v>0.25</v>
      </c>
      <c r="J146" s="4" t="s">
        <v>29</v>
      </c>
      <c r="K146" s="4" t="s">
        <v>408</v>
      </c>
      <c r="L146" s="4" t="s">
        <v>43</v>
      </c>
      <c r="M146" s="4" t="s">
        <v>1143</v>
      </c>
      <c r="N146" s="4">
        <v>1</v>
      </c>
      <c r="O146" s="4" t="s">
        <v>763</v>
      </c>
      <c r="P146" s="4" t="s">
        <v>764</v>
      </c>
      <c r="Q146" s="4">
        <v>12</v>
      </c>
      <c r="R146" s="4" t="s">
        <v>93</v>
      </c>
      <c r="S146" s="4" t="s">
        <v>765</v>
      </c>
      <c r="T146" s="4" t="s">
        <v>766</v>
      </c>
      <c r="U146" s="4" t="s">
        <v>767</v>
      </c>
      <c r="V146" s="4" t="s">
        <v>768</v>
      </c>
      <c r="W146" s="4" t="s">
        <v>769</v>
      </c>
      <c r="X146" s="4">
        <f t="shared" ca="1" si="1"/>
        <v>0</v>
      </c>
      <c r="Y146" s="4">
        <f t="shared" ca="1" si="0"/>
        <v>0</v>
      </c>
      <c r="Z146" s="4">
        <f ca="1">IFERROR(__xludf.DUMMYFUNCTION("IF(REGEXMATCH(AO147, ""itrate|NO3""), 1, 0)"),0)</f>
        <v>0</v>
      </c>
      <c r="AA146" s="4">
        <f ca="1">IFERROR(__xludf.DUMMYFUNCTION("IF(REGEXMATCH(AO147, ""itrite|NO2""), 1, 0)"),0)</f>
        <v>0</v>
      </c>
      <c r="AB146" s="4">
        <f ca="1">IFERROR(__xludf.DUMMYFUNCTION("IF(REGEXMATCH(AO147, ""mmonium|NH4""), 1, 0)"),0)</f>
        <v>0</v>
      </c>
      <c r="AC146" s="4">
        <f ca="1">IFERROR(__xludf.DUMMYFUNCTION("IF(REGEXMATCH(AO147, ""DIN""), 1, 0)"),0)</f>
        <v>0</v>
      </c>
      <c r="AD146" s="4">
        <f ca="1">IFERROR(__xludf.DUMMYFUNCTION("IF(REGEXMATCH(AO147, ""mmonia|NH3""), 1, 0)"),0)</f>
        <v>0</v>
      </c>
      <c r="AE146" s="4">
        <f ca="1">IFERROR(__xludf.DUMMYFUNCTION("IF(REGEXMATCH(AO147, ""hosphate|PO4|DIP""), 1, 0)"),0)</f>
        <v>0</v>
      </c>
      <c r="AF146" s="4">
        <f ca="1">IFERROR(__xludf.DUMMYFUNCTION("IF(REGEXMATCH(AO147, ""DIC""), 1, 0)"),0)</f>
        <v>0</v>
      </c>
      <c r="AG146" s="4">
        <f ca="1">IFERROR(__xludf.DUMMYFUNCTION("IF(REGEXMATCH(AO147, ""organic|DOC|POC|DOM""), 1, 0)"),0)</f>
        <v>0</v>
      </c>
      <c r="AH146" s="4">
        <f ca="1">IFERROR(__xludf.DUMMYFUNCTION("IF(REGEXMATCH(AO147, ""rea|NH2""), 1, 0)"),0)</f>
        <v>0</v>
      </c>
      <c r="AI146" s="4">
        <f ca="1">IFERROR(__xludf.DUMMYFUNCTION("IF(REGEXMATCH(AO147, ""ertilizer|cote""), 1, 0)"),0)</f>
        <v>0</v>
      </c>
      <c r="AJ146" s="4">
        <f ca="1">IFERROR(__xludf.DUMMYFUNCTION("IF(REGEXMATCH(AO147, ""itrogen""), 1, 0)"),0)</f>
        <v>0</v>
      </c>
      <c r="AK146" s="4">
        <f ca="1">IFERROR(__xludf.DUMMYFUNCTION("IF(REGEXMATCH(AO147, ""hosphorus""), 1, 0)"),0)</f>
        <v>0</v>
      </c>
      <c r="AL146" s="4">
        <f ca="1">IFERROR(__xludf.DUMMYFUNCTION("IF(REGEXMATCH(AO147, ""TN""), 1, 0)"),0)</f>
        <v>0</v>
      </c>
      <c r="AM146" s="4">
        <f ca="1">IFERROR(__xludf.DUMMYFUNCTION("IF(REGEXMATCH(AO147, ""TP""), 1, 0)"),0)</f>
        <v>0</v>
      </c>
    </row>
    <row r="147" spans="1:39" ht="17.25" customHeight="1" x14ac:dyDescent="0.15">
      <c r="A147" s="6" t="s">
        <v>905</v>
      </c>
      <c r="B147" s="11">
        <v>1994</v>
      </c>
      <c r="C147" s="4" t="s">
        <v>490</v>
      </c>
      <c r="D147" s="6" t="s">
        <v>906</v>
      </c>
      <c r="E147" s="4" t="s">
        <v>907</v>
      </c>
      <c r="G147" s="11" t="s">
        <v>71</v>
      </c>
      <c r="H147" s="11">
        <v>0</v>
      </c>
      <c r="I147" s="4">
        <v>0.25</v>
      </c>
      <c r="K147" s="4" t="s">
        <v>42</v>
      </c>
      <c r="L147" s="4" t="s">
        <v>43</v>
      </c>
      <c r="M147" s="4" t="s">
        <v>1143</v>
      </c>
      <c r="N147" s="4">
        <v>1</v>
      </c>
      <c r="O147" s="4" t="s">
        <v>44</v>
      </c>
      <c r="P147" s="4" t="s">
        <v>908</v>
      </c>
      <c r="Q147" s="4" t="s">
        <v>909</v>
      </c>
      <c r="R147" s="4" t="s">
        <v>910</v>
      </c>
      <c r="S147" s="4" t="s">
        <v>911</v>
      </c>
      <c r="T147" s="4" t="s">
        <v>27</v>
      </c>
      <c r="U147" s="4" t="s">
        <v>27</v>
      </c>
      <c r="V147" s="4" t="s">
        <v>27</v>
      </c>
      <c r="W147" s="4" t="s">
        <v>912</v>
      </c>
      <c r="X147" s="4">
        <f t="shared" ca="1" si="1"/>
        <v>1</v>
      </c>
      <c r="Y147" s="4">
        <f t="shared" ca="1" si="0"/>
        <v>0</v>
      </c>
      <c r="Z147" s="4">
        <f ca="1">IFERROR(__xludf.DUMMYFUNCTION("IF(REGEXMATCH(AO148, ""itrate|NO3""), 1, 0)"),0)</f>
        <v>0</v>
      </c>
      <c r="AA147" s="4">
        <f ca="1">IFERROR(__xludf.DUMMYFUNCTION("IF(REGEXMATCH(AO148, ""itrite|NO2""), 1, 0)"),0)</f>
        <v>0</v>
      </c>
      <c r="AB147" s="4">
        <f ca="1">IFERROR(__xludf.DUMMYFUNCTION("IF(REGEXMATCH(AO148, ""mmonium|NH4""), 1, 0)"),1)</f>
        <v>1</v>
      </c>
      <c r="AC147" s="4">
        <f ca="1">IFERROR(__xludf.DUMMYFUNCTION("IF(REGEXMATCH(AO148, ""DIN""), 1, 0)"),0)</f>
        <v>0</v>
      </c>
      <c r="AD147" s="4">
        <f ca="1">IFERROR(__xludf.DUMMYFUNCTION("IF(REGEXMATCH(AO148, ""mmonia|NH3""), 1, 0)"),0)</f>
        <v>0</v>
      </c>
      <c r="AE147" s="4">
        <f ca="1">IFERROR(__xludf.DUMMYFUNCTION("IF(REGEXMATCH(AO148, ""hosphate|PO4|DIP""), 1, 0)"),0)</f>
        <v>0</v>
      </c>
      <c r="AF147" s="4">
        <f ca="1">IFERROR(__xludf.DUMMYFUNCTION("IF(REGEXMATCH(AO148, ""DIC""), 1, 0)"),0)</f>
        <v>0</v>
      </c>
      <c r="AG147" s="4">
        <f ca="1">IFERROR(__xludf.DUMMYFUNCTION("IF(REGEXMATCH(AO148, ""organic|DOC|POC|DOM""), 1, 0)"),0)</f>
        <v>0</v>
      </c>
      <c r="AH147" s="4">
        <f ca="1">IFERROR(__xludf.DUMMYFUNCTION("IF(REGEXMATCH(AO148, ""rea|NH2""), 1, 0)"),0)</f>
        <v>0</v>
      </c>
      <c r="AI147" s="4">
        <f ca="1">IFERROR(__xludf.DUMMYFUNCTION("IF(REGEXMATCH(AO148, ""ertilizer|cote""), 1, 0)"),0)</f>
        <v>0</v>
      </c>
      <c r="AJ147" s="4">
        <f ca="1">IFERROR(__xludf.DUMMYFUNCTION("IF(REGEXMATCH(AO148, ""itrogen""), 1, 0)"),0)</f>
        <v>0</v>
      </c>
      <c r="AK147" s="4">
        <f ca="1">IFERROR(__xludf.DUMMYFUNCTION("IF(REGEXMATCH(AO148, ""hosphorus""), 1, 0)"),0)</f>
        <v>0</v>
      </c>
      <c r="AL147" s="4">
        <f ca="1">IFERROR(__xludf.DUMMYFUNCTION("IF(REGEXMATCH(AO148, ""TN""), 1, 0)"),0)</f>
        <v>0</v>
      </c>
      <c r="AM147" s="4">
        <f ca="1">IFERROR(__xludf.DUMMYFUNCTION("IF(REGEXMATCH(AO148, ""TP""), 1, 0)"),0)</f>
        <v>0</v>
      </c>
    </row>
    <row r="148" spans="1:39" ht="17.25" customHeight="1" x14ac:dyDescent="0.15">
      <c r="A148" s="6" t="s">
        <v>1045</v>
      </c>
      <c r="B148" s="11"/>
      <c r="C148" s="4" t="s">
        <v>98</v>
      </c>
      <c r="D148" s="6" t="s">
        <v>1046</v>
      </c>
      <c r="E148" s="4" t="s">
        <v>1047</v>
      </c>
      <c r="F148" s="12">
        <v>2006</v>
      </c>
      <c r="G148" s="11" t="s">
        <v>40</v>
      </c>
      <c r="H148" s="11">
        <v>0</v>
      </c>
      <c r="I148" s="4">
        <v>0.25</v>
      </c>
      <c r="K148" s="4" t="s">
        <v>30</v>
      </c>
      <c r="L148" s="4" t="s">
        <v>1048</v>
      </c>
      <c r="M148" s="4" t="s">
        <v>1143</v>
      </c>
      <c r="N148" s="4">
        <v>1</v>
      </c>
      <c r="O148" s="4" t="s">
        <v>1049</v>
      </c>
      <c r="P148" s="4" t="s">
        <v>27</v>
      </c>
      <c r="Q148" s="4" t="s">
        <v>1050</v>
      </c>
      <c r="R148" s="4" t="s">
        <v>1051</v>
      </c>
      <c r="S148" s="4" t="s">
        <v>27</v>
      </c>
      <c r="T148" s="4" t="s">
        <v>27</v>
      </c>
      <c r="U148" s="4" t="s">
        <v>27</v>
      </c>
      <c r="V148" s="4" t="s">
        <v>27</v>
      </c>
      <c r="W148" s="4" t="s">
        <v>1052</v>
      </c>
      <c r="X148" s="4">
        <f t="shared" ca="1" si="1"/>
        <v>0</v>
      </c>
      <c r="Y148" s="4">
        <f t="shared" ca="1" si="0"/>
        <v>0</v>
      </c>
      <c r="Z148" s="4">
        <f ca="1">IFERROR(__xludf.DUMMYFUNCTION("IF(REGEXMATCH(AO149, ""itrate|NO3""), 1, 0)"),0)</f>
        <v>0</v>
      </c>
      <c r="AA148" s="4">
        <f ca="1">IFERROR(__xludf.DUMMYFUNCTION("IF(REGEXMATCH(AO149, ""itrite|NO2""), 1, 0)"),0)</f>
        <v>0</v>
      </c>
      <c r="AB148" s="4">
        <f ca="1">IFERROR(__xludf.DUMMYFUNCTION("IF(REGEXMATCH(AO149, ""mmonium|NH4""), 1, 0)"),0)</f>
        <v>0</v>
      </c>
      <c r="AC148" s="4">
        <f ca="1">IFERROR(__xludf.DUMMYFUNCTION("IF(REGEXMATCH(AO149, ""DIN""), 1, 0)"),0)</f>
        <v>0</v>
      </c>
      <c r="AD148" s="4">
        <f ca="1">IFERROR(__xludf.DUMMYFUNCTION("IF(REGEXMATCH(AO149, ""mmonia|NH3""), 1, 0)"),0)</f>
        <v>0</v>
      </c>
      <c r="AE148" s="4">
        <f ca="1">IFERROR(__xludf.DUMMYFUNCTION("IF(REGEXMATCH(AO149, ""hosphate|PO4|DIP""), 1, 0)"),0)</f>
        <v>0</v>
      </c>
      <c r="AF148" s="4">
        <f ca="1">IFERROR(__xludf.DUMMYFUNCTION("IF(REGEXMATCH(AO149, ""DIC""), 1, 0)"),0)</f>
        <v>0</v>
      </c>
      <c r="AG148" s="4">
        <f ca="1">IFERROR(__xludf.DUMMYFUNCTION("IF(REGEXMATCH(AO149, ""organic|DOC|POC|DOM""), 1, 0)"),0)</f>
        <v>0</v>
      </c>
      <c r="AH148" s="4">
        <f ca="1">IFERROR(__xludf.DUMMYFUNCTION("IF(REGEXMATCH(AO149, ""rea|NH2""), 1, 0)"),0)</f>
        <v>0</v>
      </c>
      <c r="AI148" s="4">
        <f ca="1">IFERROR(__xludf.DUMMYFUNCTION("IF(REGEXMATCH(AO149, ""ertilizer|cote""), 1, 0)"),0)</f>
        <v>0</v>
      </c>
      <c r="AJ148" s="4">
        <f ca="1">IFERROR(__xludf.DUMMYFUNCTION("IF(REGEXMATCH(AO149, ""itrogen""), 1, 0)"),1)</f>
        <v>1</v>
      </c>
      <c r="AK148" s="4">
        <f ca="1">IFERROR(__xludf.DUMMYFUNCTION("IF(REGEXMATCH(AO149, ""hosphorus""), 1, 0)"),1)</f>
        <v>1</v>
      </c>
      <c r="AL148" s="4">
        <f ca="1">IFERROR(__xludf.DUMMYFUNCTION("IF(REGEXMATCH(AO149, ""TN""), 1, 0)"),0)</f>
        <v>0</v>
      </c>
      <c r="AM148" s="4">
        <f ca="1">IFERROR(__xludf.DUMMYFUNCTION("IF(REGEXMATCH(AO149, ""TP""), 1, 0)"),0)</f>
        <v>0</v>
      </c>
    </row>
    <row r="149" spans="1:39" ht="17.25" customHeight="1" x14ac:dyDescent="0.15">
      <c r="A149" s="6" t="s">
        <v>1191</v>
      </c>
      <c r="B149" s="11">
        <v>1999</v>
      </c>
      <c r="C149" s="4" t="s">
        <v>490</v>
      </c>
      <c r="D149" s="6" t="s">
        <v>1192</v>
      </c>
      <c r="E149" s="4" t="s">
        <v>1193</v>
      </c>
      <c r="F149" s="14"/>
      <c r="G149" s="11" t="s">
        <v>40</v>
      </c>
      <c r="H149" s="11">
        <v>0</v>
      </c>
      <c r="I149" s="4">
        <v>0.25</v>
      </c>
      <c r="K149" s="4" t="s">
        <v>30</v>
      </c>
      <c r="L149" s="4" t="s">
        <v>1001</v>
      </c>
      <c r="M149" s="4" t="s">
        <v>1143</v>
      </c>
      <c r="N149" s="4">
        <v>1</v>
      </c>
      <c r="O149" s="4" t="s">
        <v>1194</v>
      </c>
      <c r="P149" s="4" t="s">
        <v>1195</v>
      </c>
      <c r="Q149" s="4" t="s">
        <v>1196</v>
      </c>
      <c r="R149" s="4" t="s">
        <v>1197</v>
      </c>
      <c r="S149" s="4" t="s">
        <v>27</v>
      </c>
      <c r="T149" s="4" t="s">
        <v>27</v>
      </c>
      <c r="U149" s="4" t="s">
        <v>27</v>
      </c>
      <c r="V149" s="4" t="s">
        <v>27</v>
      </c>
      <c r="W149" s="4" t="s">
        <v>1198</v>
      </c>
      <c r="X149" s="4">
        <f t="shared" ca="1" si="1"/>
        <v>1</v>
      </c>
      <c r="Y149" s="4">
        <f t="shared" ca="1" si="0"/>
        <v>0</v>
      </c>
      <c r="Z149" s="4">
        <f ca="1">IFERROR(__xludf.DUMMYFUNCTION("IF(REGEXMATCH(AO150, ""itrate|NO3""), 1, 0)"),0)</f>
        <v>0</v>
      </c>
      <c r="AA149" s="4">
        <f ca="1">IFERROR(__xludf.DUMMYFUNCTION("IF(REGEXMATCH(AO150, ""itrite|NO2""), 1, 0)"),0)</f>
        <v>0</v>
      </c>
      <c r="AB149" s="4">
        <f ca="1">IFERROR(__xludf.DUMMYFUNCTION("IF(REGEXMATCH(AO150, ""mmonium|NH4""), 1, 0)"),1)</f>
        <v>1</v>
      </c>
      <c r="AC149" s="4">
        <f ca="1">IFERROR(__xludf.DUMMYFUNCTION("IF(REGEXMATCH(AO150, ""DIN""), 1, 0)"),0)</f>
        <v>0</v>
      </c>
      <c r="AD149" s="4">
        <f ca="1">IFERROR(__xludf.DUMMYFUNCTION("IF(REGEXMATCH(AO150, ""mmonia|NH3""), 1, 0)"),0)</f>
        <v>0</v>
      </c>
      <c r="AE149" s="4">
        <f ca="1">IFERROR(__xludf.DUMMYFUNCTION("IF(REGEXMATCH(AO150, ""hosphate|PO4|DIP""), 1, 0)"),0)</f>
        <v>0</v>
      </c>
      <c r="AF149" s="4">
        <f ca="1">IFERROR(__xludf.DUMMYFUNCTION("IF(REGEXMATCH(AO150, ""DIC""), 1, 0)"),0)</f>
        <v>0</v>
      </c>
      <c r="AG149" s="4">
        <f ca="1">IFERROR(__xludf.DUMMYFUNCTION("IF(REGEXMATCH(AO150, ""organic|DOC|POC|DOM""), 1, 0)"),0)</f>
        <v>0</v>
      </c>
      <c r="AH149" s="4">
        <f ca="1">IFERROR(__xludf.DUMMYFUNCTION("IF(REGEXMATCH(AO150, ""rea|NH2""), 1, 0)"),0)</f>
        <v>0</v>
      </c>
      <c r="AI149" s="4">
        <f ca="1">IFERROR(__xludf.DUMMYFUNCTION("IF(REGEXMATCH(AO150, ""ertilizer|cote""), 1, 0)"),0)</f>
        <v>0</v>
      </c>
      <c r="AJ149" s="4">
        <f ca="1">IFERROR(__xludf.DUMMYFUNCTION("IF(REGEXMATCH(AO150, ""itrogen""), 1, 0)"),0)</f>
        <v>0</v>
      </c>
      <c r="AK149" s="4">
        <f ca="1">IFERROR(__xludf.DUMMYFUNCTION("IF(REGEXMATCH(AO150, ""hosphorus""), 1, 0)"),0)</f>
        <v>0</v>
      </c>
      <c r="AL149" s="4">
        <f ca="1">IFERROR(__xludf.DUMMYFUNCTION("IF(REGEXMATCH(AO150, ""TN""), 1, 0)"),0)</f>
        <v>0</v>
      </c>
      <c r="AM149" s="4">
        <f ca="1">IFERROR(__xludf.DUMMYFUNCTION("IF(REGEXMATCH(AO150, ""TP""), 1, 0)"),0)</f>
        <v>0</v>
      </c>
    </row>
    <row r="150" spans="1:39" ht="17.25" customHeight="1" x14ac:dyDescent="0.15">
      <c r="A150" s="6" t="s">
        <v>1476</v>
      </c>
      <c r="B150" s="11">
        <v>2017</v>
      </c>
      <c r="C150" s="4" t="s">
        <v>1477</v>
      </c>
      <c r="D150" s="6" t="s">
        <v>1478</v>
      </c>
      <c r="E150" s="4" t="s">
        <v>1479</v>
      </c>
      <c r="F150" s="12" t="s">
        <v>1480</v>
      </c>
      <c r="G150" s="11" t="s">
        <v>40</v>
      </c>
      <c r="H150" s="11">
        <v>0</v>
      </c>
      <c r="I150" s="4">
        <v>0.25</v>
      </c>
      <c r="K150" s="4" t="s">
        <v>27</v>
      </c>
      <c r="L150" s="4" t="s">
        <v>987</v>
      </c>
      <c r="M150" s="4" t="s">
        <v>1143</v>
      </c>
      <c r="N150" s="4">
        <v>1</v>
      </c>
      <c r="O150" s="4" t="s">
        <v>2621</v>
      </c>
      <c r="P150" s="4" t="s">
        <v>1481</v>
      </c>
      <c r="Q150" s="4" t="s">
        <v>1482</v>
      </c>
      <c r="R150" s="4" t="s">
        <v>1483</v>
      </c>
      <c r="S150" s="4" t="s">
        <v>27</v>
      </c>
      <c r="T150" s="4" t="s">
        <v>27</v>
      </c>
      <c r="U150" s="4" t="s">
        <v>27</v>
      </c>
      <c r="V150" s="4" t="s">
        <v>27</v>
      </c>
      <c r="W150" s="4" t="s">
        <v>1484</v>
      </c>
      <c r="X150" s="4">
        <f t="shared" ca="1" si="1"/>
        <v>1</v>
      </c>
      <c r="Y150" s="4">
        <f t="shared" ca="1" si="0"/>
        <v>1</v>
      </c>
      <c r="Z150" s="4">
        <f ca="1">IFERROR(__xludf.DUMMYFUNCTION("IF(REGEXMATCH(AO151, ""itrate|NO3""), 1, 0)"),0)</f>
        <v>0</v>
      </c>
      <c r="AA150" s="4">
        <f ca="1">IFERROR(__xludf.DUMMYFUNCTION("IF(REGEXMATCH(AO151, ""itrite|NO2""), 1, 0)"),0)</f>
        <v>0</v>
      </c>
      <c r="AB150" s="4">
        <f ca="1">IFERROR(__xludf.DUMMYFUNCTION("IF(REGEXMATCH(AO151, ""mmonium|NH4""), 1, 0)"),1)</f>
        <v>1</v>
      </c>
      <c r="AC150" s="4">
        <f ca="1">IFERROR(__xludf.DUMMYFUNCTION("IF(REGEXMATCH(AO151, ""DIN""), 1, 0)"),0)</f>
        <v>0</v>
      </c>
      <c r="AD150" s="4">
        <f ca="1">IFERROR(__xludf.DUMMYFUNCTION("IF(REGEXMATCH(AO151, ""mmonia|NH3""), 1, 0)"),0)</f>
        <v>0</v>
      </c>
      <c r="AE150" s="4">
        <f ca="1">IFERROR(__xludf.DUMMYFUNCTION("IF(REGEXMATCH(AO151, ""hosphate|PO4|DIP""), 1, 0)"),1)</f>
        <v>1</v>
      </c>
      <c r="AF150" s="4">
        <f ca="1">IFERROR(__xludf.DUMMYFUNCTION("IF(REGEXMATCH(AO151, ""DIC""), 1, 0)"),0)</f>
        <v>0</v>
      </c>
      <c r="AG150" s="4">
        <f ca="1">IFERROR(__xludf.DUMMYFUNCTION("IF(REGEXMATCH(AO151, ""organic|DOC|POC|DOM""), 1, 0)"),0)</f>
        <v>0</v>
      </c>
      <c r="AH150" s="4">
        <f ca="1">IFERROR(__xludf.DUMMYFUNCTION("IF(REGEXMATCH(AO151, ""rea|NH2""), 1, 0)"),1)</f>
        <v>1</v>
      </c>
      <c r="AI150" s="4">
        <f ca="1">IFERROR(__xludf.DUMMYFUNCTION("IF(REGEXMATCH(AO151, ""ertilizer|cote""), 1, 0)"),0)</f>
        <v>0</v>
      </c>
      <c r="AJ150" s="4">
        <f ca="1">IFERROR(__xludf.DUMMYFUNCTION("IF(REGEXMATCH(AO151, ""itrogen""), 1, 0)"),0)</f>
        <v>0</v>
      </c>
      <c r="AK150" s="4">
        <f ca="1">IFERROR(__xludf.DUMMYFUNCTION("IF(REGEXMATCH(AO151, ""hosphorus""), 1, 0)"),0)</f>
        <v>0</v>
      </c>
      <c r="AL150" s="4">
        <f ca="1">IFERROR(__xludf.DUMMYFUNCTION("IF(REGEXMATCH(AO151, ""TN""), 1, 0)"),0)</f>
        <v>0</v>
      </c>
      <c r="AM150" s="4">
        <f ca="1">IFERROR(__xludf.DUMMYFUNCTION("IF(REGEXMATCH(AO151, ""TP""), 1, 0)"),0)</f>
        <v>0</v>
      </c>
    </row>
    <row r="151" spans="1:39" ht="17.25" customHeight="1" x14ac:dyDescent="0.15">
      <c r="A151" s="6" t="s">
        <v>2025</v>
      </c>
      <c r="B151" s="11">
        <v>2001</v>
      </c>
      <c r="C151" s="4" t="s">
        <v>266</v>
      </c>
      <c r="D151" s="6" t="s">
        <v>2026</v>
      </c>
      <c r="E151" s="4" t="s">
        <v>2027</v>
      </c>
      <c r="F151" s="12" t="s">
        <v>66</v>
      </c>
      <c r="G151" s="11" t="s">
        <v>28</v>
      </c>
      <c r="H151" s="11">
        <v>0</v>
      </c>
      <c r="I151" s="4">
        <v>0.25</v>
      </c>
      <c r="K151" s="4" t="s">
        <v>30</v>
      </c>
      <c r="L151" s="4" t="s">
        <v>1001</v>
      </c>
      <c r="M151" s="4" t="s">
        <v>1143</v>
      </c>
      <c r="N151" s="4">
        <v>1</v>
      </c>
      <c r="O151" s="4" t="s">
        <v>2028</v>
      </c>
      <c r="P151" s="4" t="s">
        <v>2029</v>
      </c>
      <c r="Q151" s="4" t="s">
        <v>27</v>
      </c>
      <c r="R151" s="4" t="s">
        <v>2030</v>
      </c>
      <c r="S151" s="4" t="s">
        <v>27</v>
      </c>
      <c r="T151" s="4" t="s">
        <v>27</v>
      </c>
      <c r="U151" s="4" t="s">
        <v>27</v>
      </c>
      <c r="V151" s="4" t="s">
        <v>27</v>
      </c>
      <c r="W151" s="4" t="s">
        <v>2031</v>
      </c>
      <c r="X151" s="4">
        <f t="shared" ca="1" si="1"/>
        <v>3</v>
      </c>
      <c r="Y151" s="4">
        <f t="shared" ca="1" si="0"/>
        <v>1</v>
      </c>
      <c r="Z151" s="4">
        <f ca="1">IFERROR(__xludf.DUMMYFUNCTION("IF(REGEXMATCH(AO152, ""itrate|NO3""), 1, 0)"),1)</f>
        <v>1</v>
      </c>
      <c r="AA151" s="4">
        <f ca="1">IFERROR(__xludf.DUMMYFUNCTION("IF(REGEXMATCH(AO152, ""itrite|NO2""), 1, 0)"),1)</f>
        <v>1</v>
      </c>
      <c r="AB151" s="4">
        <f ca="1">IFERROR(__xludf.DUMMYFUNCTION("IF(REGEXMATCH(AO152, ""mmonium|NH4""), 1, 0)"),1)</f>
        <v>1</v>
      </c>
      <c r="AC151" s="4">
        <f ca="1">IFERROR(__xludf.DUMMYFUNCTION("IF(REGEXMATCH(AO152, ""DIN""), 1, 0)"),0)</f>
        <v>0</v>
      </c>
      <c r="AD151" s="4">
        <f ca="1">IFERROR(__xludf.DUMMYFUNCTION("IF(REGEXMATCH(AO152, ""mmonia|NH3""), 1, 0)"),0)</f>
        <v>0</v>
      </c>
      <c r="AE151" s="4">
        <f ca="1">IFERROR(__xludf.DUMMYFUNCTION("IF(REGEXMATCH(AO152, ""hosphate|PO4|DIP""), 1, 0)"),1)</f>
        <v>1</v>
      </c>
      <c r="AF151" s="4">
        <f ca="1">IFERROR(__xludf.DUMMYFUNCTION("IF(REGEXMATCH(AO152, ""DIC""), 1, 0)"),0)</f>
        <v>0</v>
      </c>
      <c r="AG151" s="4">
        <f ca="1">IFERROR(__xludf.DUMMYFUNCTION("IF(REGEXMATCH(AO152, ""organic|DOC|POC|DOM""), 1, 0)"),0)</f>
        <v>0</v>
      </c>
      <c r="AH151" s="4">
        <f ca="1">IFERROR(__xludf.DUMMYFUNCTION("IF(REGEXMATCH(AO152, ""rea|NH2""), 1, 0)"),0)</f>
        <v>0</v>
      </c>
      <c r="AI151" s="4">
        <f ca="1">IFERROR(__xludf.DUMMYFUNCTION("IF(REGEXMATCH(AO152, ""ertilizer|cote""), 1, 0)"),0)</f>
        <v>0</v>
      </c>
      <c r="AJ151" s="4">
        <f ca="1">IFERROR(__xludf.DUMMYFUNCTION("IF(REGEXMATCH(AO152, ""itrogen""), 1, 0)"),0)</f>
        <v>0</v>
      </c>
      <c r="AK151" s="4">
        <f ca="1">IFERROR(__xludf.DUMMYFUNCTION("IF(REGEXMATCH(AO152, ""hosphorus""), 1, 0)"),0)</f>
        <v>0</v>
      </c>
      <c r="AL151" s="4">
        <f ca="1">IFERROR(__xludf.DUMMYFUNCTION("IF(REGEXMATCH(AO152, ""TN""), 1, 0)"),0)</f>
        <v>0</v>
      </c>
      <c r="AM151" s="4">
        <f ca="1">IFERROR(__xludf.DUMMYFUNCTION("IF(REGEXMATCH(AO152, ""TP""), 1, 0)"),0)</f>
        <v>0</v>
      </c>
    </row>
    <row r="152" spans="1:39" ht="17.25" customHeight="1" x14ac:dyDescent="0.15">
      <c r="A152" s="6" t="s">
        <v>2342</v>
      </c>
      <c r="B152" s="11">
        <v>2017</v>
      </c>
      <c r="C152" s="4" t="s">
        <v>239</v>
      </c>
      <c r="D152" s="6" t="s">
        <v>2343</v>
      </c>
      <c r="E152" s="4" t="s">
        <v>2344</v>
      </c>
      <c r="F152" s="12" t="s">
        <v>66</v>
      </c>
      <c r="G152" s="11" t="s">
        <v>28</v>
      </c>
      <c r="H152" s="11">
        <v>0</v>
      </c>
      <c r="I152" s="4">
        <v>0.25</v>
      </c>
      <c r="K152" s="4" t="s">
        <v>42</v>
      </c>
      <c r="L152" s="4" t="s">
        <v>2200</v>
      </c>
      <c r="M152" s="4" t="s">
        <v>1143</v>
      </c>
      <c r="N152" s="4">
        <v>1</v>
      </c>
      <c r="O152" s="4" t="s">
        <v>2345</v>
      </c>
      <c r="P152" s="4" t="s">
        <v>2346</v>
      </c>
      <c r="Q152" s="4" t="s">
        <v>2347</v>
      </c>
      <c r="R152" s="4" t="s">
        <v>93</v>
      </c>
      <c r="S152" s="4" t="s">
        <v>2348</v>
      </c>
      <c r="T152" s="4" t="s">
        <v>27</v>
      </c>
      <c r="U152" s="4" t="s">
        <v>27</v>
      </c>
      <c r="V152" s="4" t="s">
        <v>27</v>
      </c>
      <c r="W152" s="4" t="s">
        <v>2349</v>
      </c>
      <c r="X152" s="4">
        <f t="shared" ca="1" si="1"/>
        <v>2</v>
      </c>
      <c r="Y152" s="4">
        <f t="shared" ca="1" si="0"/>
        <v>1</v>
      </c>
      <c r="Z152" s="4">
        <f ca="1">IFERROR(__xludf.DUMMYFUNCTION("IF(REGEXMATCH(AO153, ""itrate|NO3""), 1, 0)"),1)</f>
        <v>1</v>
      </c>
      <c r="AA152" s="4">
        <f ca="1">IFERROR(__xludf.DUMMYFUNCTION("IF(REGEXMATCH(AO153, ""itrite|NO2""), 1, 0)"),1)</f>
        <v>1</v>
      </c>
      <c r="AB152" s="4">
        <f ca="1">IFERROR(__xludf.DUMMYFUNCTION("IF(REGEXMATCH(AO153, ""mmonium|NH4""), 1, 0)"),0)</f>
        <v>0</v>
      </c>
      <c r="AC152" s="4">
        <f ca="1">IFERROR(__xludf.DUMMYFUNCTION("IF(REGEXMATCH(AO153, ""DIN""), 1, 0)"),0)</f>
        <v>0</v>
      </c>
      <c r="AD152" s="4">
        <f ca="1">IFERROR(__xludf.DUMMYFUNCTION("IF(REGEXMATCH(AO153, ""mmonia|NH3""), 1, 0)"),0)</f>
        <v>0</v>
      </c>
      <c r="AE152" s="4">
        <f ca="1">IFERROR(__xludf.DUMMYFUNCTION("IF(REGEXMATCH(AO153, ""hosphate|PO4|DIP""), 1, 0)"),1)</f>
        <v>1</v>
      </c>
      <c r="AF152" s="4">
        <f ca="1">IFERROR(__xludf.DUMMYFUNCTION("IF(REGEXMATCH(AO153, ""DIC""), 1, 0)"),0)</f>
        <v>0</v>
      </c>
      <c r="AG152" s="4">
        <f ca="1">IFERROR(__xludf.DUMMYFUNCTION("IF(REGEXMATCH(AO153, ""organic|DOC|POC|DOM""), 1, 0)"),0)</f>
        <v>0</v>
      </c>
      <c r="AH152" s="4">
        <f ca="1">IFERROR(__xludf.DUMMYFUNCTION("IF(REGEXMATCH(AO153, ""rea|NH2""), 1, 0)"),0)</f>
        <v>0</v>
      </c>
      <c r="AI152" s="4">
        <f ca="1">IFERROR(__xludf.DUMMYFUNCTION("IF(REGEXMATCH(AO153, ""ertilizer|cote""), 1, 0)"),0)</f>
        <v>0</v>
      </c>
      <c r="AJ152" s="4">
        <f ca="1">IFERROR(__xludf.DUMMYFUNCTION("IF(REGEXMATCH(AO153, ""itrogen""), 1, 0)"),0)</f>
        <v>0</v>
      </c>
      <c r="AK152" s="4">
        <f ca="1">IFERROR(__xludf.DUMMYFUNCTION("IF(REGEXMATCH(AO153, ""hosphorus""), 1, 0)"),0)</f>
        <v>0</v>
      </c>
      <c r="AL152" s="4">
        <f ca="1">IFERROR(__xludf.DUMMYFUNCTION("IF(REGEXMATCH(AO153, ""TN""), 1, 0)"),0)</f>
        <v>0</v>
      </c>
      <c r="AM152" s="4">
        <f ca="1">IFERROR(__xludf.DUMMYFUNCTION("IF(REGEXMATCH(AO153, ""TP""), 1, 0)"),0)</f>
        <v>0</v>
      </c>
    </row>
    <row r="153" spans="1:39" ht="17.25" customHeight="1" x14ac:dyDescent="0.15">
      <c r="A153" s="6" t="s">
        <v>108</v>
      </c>
      <c r="B153" s="11">
        <v>1994</v>
      </c>
      <c r="C153" s="4" t="s">
        <v>109</v>
      </c>
      <c r="D153" s="6" t="s">
        <v>110</v>
      </c>
      <c r="F153" s="12" t="s">
        <v>111</v>
      </c>
      <c r="G153" s="11" t="s">
        <v>71</v>
      </c>
      <c r="H153" s="11">
        <v>0</v>
      </c>
      <c r="I153" s="4">
        <v>0</v>
      </c>
      <c r="R153" s="4" t="s">
        <v>27</v>
      </c>
      <c r="S153" s="4" t="s">
        <v>27</v>
      </c>
      <c r="T153" s="4" t="s">
        <v>27</v>
      </c>
      <c r="U153" s="4" t="s">
        <v>27</v>
      </c>
      <c r="V153" s="4" t="s">
        <v>27</v>
      </c>
      <c r="W153" s="15" t="s">
        <v>112</v>
      </c>
      <c r="X153" s="4">
        <f t="shared" ca="1" si="1"/>
        <v>0</v>
      </c>
      <c r="Y153" s="4">
        <f t="shared" ca="1" si="0"/>
        <v>0</v>
      </c>
      <c r="Z153" s="4">
        <f ca="1">IFERROR(__xludf.DUMMYFUNCTION("IF(REGEXMATCH(AO154, ""itrate|NO3""), 1, 0)"),0)</f>
        <v>0</v>
      </c>
      <c r="AA153" s="4">
        <f ca="1">IFERROR(__xludf.DUMMYFUNCTION("IF(REGEXMATCH(AO154, ""itrite|NO2""), 1, 0)"),0)</f>
        <v>0</v>
      </c>
      <c r="AB153" s="4">
        <f ca="1">IFERROR(__xludf.DUMMYFUNCTION("IF(REGEXMATCH(AO154, ""mmonium|NH4""), 1, 0)"),0)</f>
        <v>0</v>
      </c>
      <c r="AC153" s="4">
        <f ca="1">IFERROR(__xludf.DUMMYFUNCTION("IF(REGEXMATCH(AO154, ""DIN""), 1, 0)"),0)</f>
        <v>0</v>
      </c>
      <c r="AD153" s="4">
        <f ca="1">IFERROR(__xludf.DUMMYFUNCTION("IF(REGEXMATCH(AO154, ""mmonia|NH3""), 1, 0)"),0)</f>
        <v>0</v>
      </c>
      <c r="AE153" s="4">
        <f ca="1">IFERROR(__xludf.DUMMYFUNCTION("IF(REGEXMATCH(AO154, ""hosphate|PO4|DIP""), 1, 0)"),0)</f>
        <v>0</v>
      </c>
      <c r="AF153" s="4">
        <f ca="1">IFERROR(__xludf.DUMMYFUNCTION("IF(REGEXMATCH(AO154, ""DIC""), 1, 0)"),0)</f>
        <v>0</v>
      </c>
      <c r="AG153" s="4">
        <f ca="1">IFERROR(__xludf.DUMMYFUNCTION("IF(REGEXMATCH(AO154, ""organic|DOC|POC|DOM""), 1, 0)"),0)</f>
        <v>0</v>
      </c>
      <c r="AH153" s="4">
        <f ca="1">IFERROR(__xludf.DUMMYFUNCTION("IF(REGEXMATCH(AO154, ""rea|NH2""), 1, 0)"),0)</f>
        <v>0</v>
      </c>
      <c r="AI153" s="4">
        <f ca="1">IFERROR(__xludf.DUMMYFUNCTION("IF(REGEXMATCH(AO154, ""ertilizer|cote""), 1, 0)"),0)</f>
        <v>0</v>
      </c>
      <c r="AJ153" s="4">
        <f ca="1">IFERROR(__xludf.DUMMYFUNCTION("IF(REGEXMATCH(AO154, ""itrogen""), 1, 0)"),0)</f>
        <v>0</v>
      </c>
      <c r="AK153" s="4">
        <f ca="1">IFERROR(__xludf.DUMMYFUNCTION("IF(REGEXMATCH(AO154, ""hosphorus""), 1, 0)"),0)</f>
        <v>0</v>
      </c>
      <c r="AL153" s="4">
        <f ca="1">IFERROR(__xludf.DUMMYFUNCTION("IF(REGEXMATCH(AO154, ""TN""), 1, 0)"),0)</f>
        <v>0</v>
      </c>
      <c r="AM153" s="4">
        <f ca="1">IFERROR(__xludf.DUMMYFUNCTION("IF(REGEXMATCH(AO154, ""TP""), 1, 0)"),0)</f>
        <v>0</v>
      </c>
    </row>
    <row r="154" spans="1:39" ht="17.25" customHeight="1" x14ac:dyDescent="0.15">
      <c r="A154" s="6" t="s">
        <v>131</v>
      </c>
      <c r="B154" s="11">
        <v>2000</v>
      </c>
      <c r="C154" s="4" t="s">
        <v>132</v>
      </c>
      <c r="D154" s="6" t="s">
        <v>133</v>
      </c>
      <c r="E154" s="4" t="s">
        <v>134</v>
      </c>
      <c r="F154" s="14"/>
      <c r="G154" s="11" t="s">
        <v>71</v>
      </c>
      <c r="H154" s="11">
        <v>0</v>
      </c>
      <c r="I154" s="4">
        <v>0</v>
      </c>
      <c r="R154" s="4" t="s">
        <v>27</v>
      </c>
      <c r="S154" s="4" t="s">
        <v>27</v>
      </c>
      <c r="T154" s="4" t="s">
        <v>27</v>
      </c>
      <c r="U154" s="4" t="s">
        <v>27</v>
      </c>
      <c r="V154" s="4" t="s">
        <v>27</v>
      </c>
      <c r="W154" s="15" t="s">
        <v>135</v>
      </c>
      <c r="X154" s="4">
        <f t="shared" ca="1" si="1"/>
        <v>0</v>
      </c>
      <c r="Y154" s="4">
        <f t="shared" ca="1" si="0"/>
        <v>0</v>
      </c>
      <c r="Z154" s="4">
        <f ca="1">IFERROR(__xludf.DUMMYFUNCTION("IF(REGEXMATCH(AO155, ""itrate|NO3""), 1, 0)"),0)</f>
        <v>0</v>
      </c>
      <c r="AA154" s="4">
        <f ca="1">IFERROR(__xludf.DUMMYFUNCTION("IF(REGEXMATCH(AO155, ""itrite|NO2""), 1, 0)"),0)</f>
        <v>0</v>
      </c>
      <c r="AB154" s="4">
        <f ca="1">IFERROR(__xludf.DUMMYFUNCTION("IF(REGEXMATCH(AO155, ""mmonium|NH4""), 1, 0)"),0)</f>
        <v>0</v>
      </c>
      <c r="AC154" s="4">
        <f ca="1">IFERROR(__xludf.DUMMYFUNCTION("IF(REGEXMATCH(AO155, ""DIN""), 1, 0)"),0)</f>
        <v>0</v>
      </c>
      <c r="AD154" s="4">
        <f ca="1">IFERROR(__xludf.DUMMYFUNCTION("IF(REGEXMATCH(AO155, ""mmonia|NH3""), 1, 0)"),0)</f>
        <v>0</v>
      </c>
      <c r="AE154" s="4">
        <f ca="1">IFERROR(__xludf.DUMMYFUNCTION("IF(REGEXMATCH(AO155, ""hosphate|PO4|DIP""), 1, 0)"),0)</f>
        <v>0</v>
      </c>
      <c r="AF154" s="4">
        <f ca="1">IFERROR(__xludf.DUMMYFUNCTION("IF(REGEXMATCH(AO155, ""DIC""), 1, 0)"),0)</f>
        <v>0</v>
      </c>
      <c r="AG154" s="4">
        <f ca="1">IFERROR(__xludf.DUMMYFUNCTION("IF(REGEXMATCH(AO155, ""organic|DOC|POC|DOM""), 1, 0)"),0)</f>
        <v>0</v>
      </c>
      <c r="AH154" s="4">
        <f ca="1">IFERROR(__xludf.DUMMYFUNCTION("IF(REGEXMATCH(AO155, ""rea|NH2""), 1, 0)"),0)</f>
        <v>0</v>
      </c>
      <c r="AI154" s="4">
        <f ca="1">IFERROR(__xludf.DUMMYFUNCTION("IF(REGEXMATCH(AO155, ""ertilizer|cote""), 1, 0)"),0)</f>
        <v>0</v>
      </c>
      <c r="AJ154" s="4">
        <f ca="1">IFERROR(__xludf.DUMMYFUNCTION("IF(REGEXMATCH(AO155, ""itrogen""), 1, 0)"),0)</f>
        <v>0</v>
      </c>
      <c r="AK154" s="4">
        <f ca="1">IFERROR(__xludf.DUMMYFUNCTION("IF(REGEXMATCH(AO155, ""hosphorus""), 1, 0)"),0)</f>
        <v>0</v>
      </c>
      <c r="AL154" s="4">
        <f ca="1">IFERROR(__xludf.DUMMYFUNCTION("IF(REGEXMATCH(AO155, ""TN""), 1, 0)"),0)</f>
        <v>0</v>
      </c>
      <c r="AM154" s="4">
        <f ca="1">IFERROR(__xludf.DUMMYFUNCTION("IF(REGEXMATCH(AO155, ""TP""), 1, 0)"),0)</f>
        <v>0</v>
      </c>
    </row>
    <row r="155" spans="1:39" ht="17.25" customHeight="1" x14ac:dyDescent="0.15">
      <c r="A155" s="6" t="s">
        <v>136</v>
      </c>
      <c r="B155" s="11">
        <v>2001</v>
      </c>
      <c r="C155" s="4" t="s">
        <v>137</v>
      </c>
      <c r="D155" s="6" t="s">
        <v>138</v>
      </c>
      <c r="E155" s="4" t="s">
        <v>139</v>
      </c>
      <c r="G155" s="11" t="s">
        <v>71</v>
      </c>
      <c r="H155" s="11">
        <v>0</v>
      </c>
      <c r="I155" s="4">
        <v>0</v>
      </c>
      <c r="R155" s="4" t="s">
        <v>27</v>
      </c>
      <c r="S155" s="4" t="s">
        <v>27</v>
      </c>
      <c r="T155" s="4" t="s">
        <v>27</v>
      </c>
      <c r="U155" s="4" t="s">
        <v>27</v>
      </c>
      <c r="V155" s="4" t="s">
        <v>27</v>
      </c>
      <c r="W155" s="12" t="s">
        <v>140</v>
      </c>
      <c r="X155" s="4">
        <f t="shared" ca="1" si="1"/>
        <v>0</v>
      </c>
      <c r="Y155" s="4">
        <f t="shared" ca="1" si="0"/>
        <v>0</v>
      </c>
      <c r="Z155" s="4">
        <f ca="1">IFERROR(__xludf.DUMMYFUNCTION("IF(REGEXMATCH(AO156, ""itrate|NO3""), 1, 0)"),0)</f>
        <v>0</v>
      </c>
      <c r="AA155" s="4">
        <f ca="1">IFERROR(__xludf.DUMMYFUNCTION("IF(REGEXMATCH(AO156, ""itrite|NO2""), 1, 0)"),0)</f>
        <v>0</v>
      </c>
      <c r="AB155" s="4">
        <f ca="1">IFERROR(__xludf.DUMMYFUNCTION("IF(REGEXMATCH(AO156, ""mmonium|NH4""), 1, 0)"),0)</f>
        <v>0</v>
      </c>
      <c r="AC155" s="4">
        <f ca="1">IFERROR(__xludf.DUMMYFUNCTION("IF(REGEXMATCH(AO156, ""DIN""), 1, 0)"),0)</f>
        <v>0</v>
      </c>
      <c r="AD155" s="4">
        <f ca="1">IFERROR(__xludf.DUMMYFUNCTION("IF(REGEXMATCH(AO156, ""mmonia|NH3""), 1, 0)"),0)</f>
        <v>0</v>
      </c>
      <c r="AE155" s="4">
        <f ca="1">IFERROR(__xludf.DUMMYFUNCTION("IF(REGEXMATCH(AO156, ""hosphate|PO4|DIP""), 1, 0)"),0)</f>
        <v>0</v>
      </c>
      <c r="AF155" s="4">
        <f ca="1">IFERROR(__xludf.DUMMYFUNCTION("IF(REGEXMATCH(AO156, ""DIC""), 1, 0)"),0)</f>
        <v>0</v>
      </c>
      <c r="AG155" s="4">
        <f ca="1">IFERROR(__xludf.DUMMYFUNCTION("IF(REGEXMATCH(AO156, ""organic|DOC|POC|DOM""), 1, 0)"),0)</f>
        <v>0</v>
      </c>
      <c r="AH155" s="4">
        <f ca="1">IFERROR(__xludf.DUMMYFUNCTION("IF(REGEXMATCH(AO156, ""rea|NH2""), 1, 0)"),0)</f>
        <v>0</v>
      </c>
      <c r="AI155" s="4">
        <f ca="1">IFERROR(__xludf.DUMMYFUNCTION("IF(REGEXMATCH(AO156, ""ertilizer|cote""), 1, 0)"),0)</f>
        <v>0</v>
      </c>
      <c r="AJ155" s="4">
        <f ca="1">IFERROR(__xludf.DUMMYFUNCTION("IF(REGEXMATCH(AO156, ""itrogen""), 1, 0)"),0)</f>
        <v>0</v>
      </c>
      <c r="AK155" s="4">
        <f ca="1">IFERROR(__xludf.DUMMYFUNCTION("IF(REGEXMATCH(AO156, ""hosphorus""), 1, 0)"),0)</f>
        <v>0</v>
      </c>
      <c r="AL155" s="4">
        <f ca="1">IFERROR(__xludf.DUMMYFUNCTION("IF(REGEXMATCH(AO156, ""TN""), 1, 0)"),0)</f>
        <v>0</v>
      </c>
      <c r="AM155" s="4">
        <f ca="1">IFERROR(__xludf.DUMMYFUNCTION("IF(REGEXMATCH(AO156, ""TP""), 1, 0)"),0)</f>
        <v>0</v>
      </c>
    </row>
    <row r="156" spans="1:39" ht="17.25" customHeight="1" x14ac:dyDescent="0.15">
      <c r="A156" s="6" t="s">
        <v>357</v>
      </c>
      <c r="B156" s="11">
        <v>2001</v>
      </c>
      <c r="C156" s="6"/>
      <c r="D156" s="6" t="s">
        <v>358</v>
      </c>
      <c r="E156" s="4" t="s">
        <v>359</v>
      </c>
      <c r="G156" s="11" t="s">
        <v>71</v>
      </c>
      <c r="H156" s="11">
        <v>0</v>
      </c>
      <c r="I156" s="4">
        <v>0</v>
      </c>
      <c r="J156" s="4" t="s">
        <v>360</v>
      </c>
      <c r="R156" s="4" t="s">
        <v>27</v>
      </c>
      <c r="S156" s="4" t="s">
        <v>27</v>
      </c>
      <c r="T156" s="4" t="s">
        <v>27</v>
      </c>
      <c r="U156" s="4" t="s">
        <v>27</v>
      </c>
      <c r="V156" s="4" t="s">
        <v>27</v>
      </c>
      <c r="W156" s="12"/>
      <c r="X156" s="4">
        <f t="shared" ca="1" si="1"/>
        <v>0</v>
      </c>
      <c r="Y156" s="4">
        <f t="shared" ca="1" si="0"/>
        <v>0</v>
      </c>
      <c r="Z156" s="4">
        <f ca="1">IFERROR(__xludf.DUMMYFUNCTION("IF(REGEXMATCH(AO157, ""itrate|NO3""), 1, 0)"),0)</f>
        <v>0</v>
      </c>
      <c r="AA156" s="4">
        <f ca="1">IFERROR(__xludf.DUMMYFUNCTION("IF(REGEXMATCH(AO157, ""itrite|NO2""), 1, 0)"),0)</f>
        <v>0</v>
      </c>
      <c r="AB156" s="4">
        <f ca="1">IFERROR(__xludf.DUMMYFUNCTION("IF(REGEXMATCH(AO157, ""mmonium|NH4""), 1, 0)"),0)</f>
        <v>0</v>
      </c>
      <c r="AC156" s="4">
        <f ca="1">IFERROR(__xludf.DUMMYFUNCTION("IF(REGEXMATCH(AO157, ""DIN""), 1, 0)"),0)</f>
        <v>0</v>
      </c>
      <c r="AD156" s="4">
        <f ca="1">IFERROR(__xludf.DUMMYFUNCTION("IF(REGEXMATCH(AO157, ""mmonia|NH3""), 1, 0)"),0)</f>
        <v>0</v>
      </c>
      <c r="AE156" s="4">
        <f ca="1">IFERROR(__xludf.DUMMYFUNCTION("IF(REGEXMATCH(AO157, ""hosphate|PO4|DIP""), 1, 0)"),0)</f>
        <v>0</v>
      </c>
      <c r="AF156" s="4">
        <f ca="1">IFERROR(__xludf.DUMMYFUNCTION("IF(REGEXMATCH(AO157, ""DIC""), 1, 0)"),0)</f>
        <v>0</v>
      </c>
      <c r="AG156" s="4">
        <f ca="1">IFERROR(__xludf.DUMMYFUNCTION("IF(REGEXMATCH(AO157, ""organic|DOC|POC|DOM""), 1, 0)"),0)</f>
        <v>0</v>
      </c>
      <c r="AH156" s="4">
        <f ca="1">IFERROR(__xludf.DUMMYFUNCTION("IF(REGEXMATCH(AO157, ""rea|NH2""), 1, 0)"),0)</f>
        <v>0</v>
      </c>
      <c r="AI156" s="4">
        <f ca="1">IFERROR(__xludf.DUMMYFUNCTION("IF(REGEXMATCH(AO157, ""ertilizer|cote""), 1, 0)"),0)</f>
        <v>0</v>
      </c>
      <c r="AJ156" s="4">
        <f ca="1">IFERROR(__xludf.DUMMYFUNCTION("IF(REGEXMATCH(AO157, ""itrogen""), 1, 0)"),0)</f>
        <v>0</v>
      </c>
      <c r="AK156" s="4">
        <f ca="1">IFERROR(__xludf.DUMMYFUNCTION("IF(REGEXMATCH(AO157, ""hosphorus""), 1, 0)"),0)</f>
        <v>0</v>
      </c>
      <c r="AL156" s="4">
        <f ca="1">IFERROR(__xludf.DUMMYFUNCTION("IF(REGEXMATCH(AO157, ""TN""), 1, 0)"),0)</f>
        <v>0</v>
      </c>
      <c r="AM156" s="4">
        <f ca="1">IFERROR(__xludf.DUMMYFUNCTION("IF(REGEXMATCH(AO157, ""TP""), 1, 0)"),0)</f>
        <v>0</v>
      </c>
    </row>
    <row r="157" spans="1:39" ht="17.25" customHeight="1" x14ac:dyDescent="0.15">
      <c r="A157" s="6" t="s">
        <v>399</v>
      </c>
      <c r="B157" s="11">
        <v>1988</v>
      </c>
      <c r="C157" s="4" t="s">
        <v>200</v>
      </c>
      <c r="D157" s="6" t="s">
        <v>400</v>
      </c>
      <c r="E157" s="4" t="s">
        <v>401</v>
      </c>
      <c r="F157" s="12" t="s">
        <v>402</v>
      </c>
      <c r="G157" s="11" t="s">
        <v>71</v>
      </c>
      <c r="H157" s="11">
        <v>0</v>
      </c>
      <c r="I157" s="4">
        <v>0</v>
      </c>
      <c r="R157" s="4" t="s">
        <v>27</v>
      </c>
      <c r="S157" s="4" t="s">
        <v>27</v>
      </c>
      <c r="T157" s="4" t="s">
        <v>27</v>
      </c>
      <c r="U157" s="4" t="s">
        <v>27</v>
      </c>
      <c r="V157" s="4" t="s">
        <v>27</v>
      </c>
      <c r="W157" s="15" t="s">
        <v>403</v>
      </c>
      <c r="X157" s="4">
        <f t="shared" ca="1" si="1"/>
        <v>0</v>
      </c>
      <c r="Y157" s="4">
        <f t="shared" ca="1" si="0"/>
        <v>0</v>
      </c>
      <c r="Z157" s="4">
        <f ca="1">IFERROR(__xludf.DUMMYFUNCTION("IF(REGEXMATCH(AO158, ""itrate|NO3""), 1, 0)"),0)</f>
        <v>0</v>
      </c>
      <c r="AA157" s="4">
        <f ca="1">IFERROR(__xludf.DUMMYFUNCTION("IF(REGEXMATCH(AO158, ""itrite|NO2""), 1, 0)"),0)</f>
        <v>0</v>
      </c>
      <c r="AB157" s="4">
        <f ca="1">IFERROR(__xludf.DUMMYFUNCTION("IF(REGEXMATCH(AO158, ""mmonium|NH4""), 1, 0)"),0)</f>
        <v>0</v>
      </c>
      <c r="AC157" s="4">
        <f ca="1">IFERROR(__xludf.DUMMYFUNCTION("IF(REGEXMATCH(AO158, ""DIN""), 1, 0)"),0)</f>
        <v>0</v>
      </c>
      <c r="AD157" s="4">
        <f ca="1">IFERROR(__xludf.DUMMYFUNCTION("IF(REGEXMATCH(AO158, ""mmonia|NH3""), 1, 0)"),0)</f>
        <v>0</v>
      </c>
      <c r="AE157" s="4">
        <f ca="1">IFERROR(__xludf.DUMMYFUNCTION("IF(REGEXMATCH(AO158, ""hosphate|PO4|DIP""), 1, 0)"),0)</f>
        <v>0</v>
      </c>
      <c r="AF157" s="4">
        <f ca="1">IFERROR(__xludf.DUMMYFUNCTION("IF(REGEXMATCH(AO158, ""DIC""), 1, 0)"),0)</f>
        <v>0</v>
      </c>
      <c r="AG157" s="4">
        <f ca="1">IFERROR(__xludf.DUMMYFUNCTION("IF(REGEXMATCH(AO158, ""organic|DOC|POC|DOM""), 1, 0)"),0)</f>
        <v>0</v>
      </c>
      <c r="AH157" s="4">
        <f ca="1">IFERROR(__xludf.DUMMYFUNCTION("IF(REGEXMATCH(AO158, ""rea|NH2""), 1, 0)"),0)</f>
        <v>0</v>
      </c>
      <c r="AI157" s="4">
        <f ca="1">IFERROR(__xludf.DUMMYFUNCTION("IF(REGEXMATCH(AO158, ""ertilizer|cote""), 1, 0)"),0)</f>
        <v>0</v>
      </c>
      <c r="AJ157" s="4">
        <f ca="1">IFERROR(__xludf.DUMMYFUNCTION("IF(REGEXMATCH(AO158, ""itrogen""), 1, 0)"),0)</f>
        <v>0</v>
      </c>
      <c r="AK157" s="4">
        <f ca="1">IFERROR(__xludf.DUMMYFUNCTION("IF(REGEXMATCH(AO158, ""hosphorus""), 1, 0)"),0)</f>
        <v>0</v>
      </c>
      <c r="AL157" s="4">
        <f ca="1">IFERROR(__xludf.DUMMYFUNCTION("IF(REGEXMATCH(AO158, ""TN""), 1, 0)"),0)</f>
        <v>0</v>
      </c>
      <c r="AM157" s="4">
        <f ca="1">IFERROR(__xludf.DUMMYFUNCTION("IF(REGEXMATCH(AO158, ""TP""), 1, 0)"),0)</f>
        <v>0</v>
      </c>
    </row>
    <row r="158" spans="1:39" ht="17.25" customHeight="1" x14ac:dyDescent="0.15">
      <c r="A158" s="6" t="s">
        <v>513</v>
      </c>
      <c r="B158" s="11">
        <v>2001</v>
      </c>
      <c r="D158" s="6" t="s">
        <v>514</v>
      </c>
      <c r="E158" s="4" t="s">
        <v>515</v>
      </c>
      <c r="F158" s="12" t="s">
        <v>516</v>
      </c>
      <c r="G158" s="11" t="s">
        <v>71</v>
      </c>
      <c r="H158" s="11">
        <v>0</v>
      </c>
      <c r="I158" s="4">
        <v>0</v>
      </c>
      <c r="R158" s="4" t="s">
        <v>27</v>
      </c>
      <c r="S158" s="4" t="s">
        <v>27</v>
      </c>
      <c r="T158" s="4" t="s">
        <v>27</v>
      </c>
      <c r="U158" s="4" t="s">
        <v>27</v>
      </c>
      <c r="V158" s="4" t="s">
        <v>27</v>
      </c>
      <c r="W158" s="12" t="s">
        <v>517</v>
      </c>
      <c r="X158" s="4">
        <f t="shared" ca="1" si="1"/>
        <v>0</v>
      </c>
      <c r="Y158" s="4">
        <f t="shared" ca="1" si="0"/>
        <v>0</v>
      </c>
      <c r="Z158" s="4">
        <f ca="1">IFERROR(__xludf.DUMMYFUNCTION("IF(REGEXMATCH(AO159, ""itrate|NO3""), 1, 0)"),0)</f>
        <v>0</v>
      </c>
      <c r="AA158" s="4">
        <f ca="1">IFERROR(__xludf.DUMMYFUNCTION("IF(REGEXMATCH(AO159, ""itrite|NO2""), 1, 0)"),0)</f>
        <v>0</v>
      </c>
      <c r="AB158" s="4">
        <f ca="1">IFERROR(__xludf.DUMMYFUNCTION("IF(REGEXMATCH(AO159, ""mmonium|NH4""), 1, 0)"),0)</f>
        <v>0</v>
      </c>
      <c r="AC158" s="4">
        <f ca="1">IFERROR(__xludf.DUMMYFUNCTION("IF(REGEXMATCH(AO159, ""DIN""), 1, 0)"),0)</f>
        <v>0</v>
      </c>
      <c r="AD158" s="4">
        <f ca="1">IFERROR(__xludf.DUMMYFUNCTION("IF(REGEXMATCH(AO159, ""mmonia|NH3""), 1, 0)"),0)</f>
        <v>0</v>
      </c>
      <c r="AE158" s="4">
        <f ca="1">IFERROR(__xludf.DUMMYFUNCTION("IF(REGEXMATCH(AO159, ""hosphate|PO4|DIP""), 1, 0)"),0)</f>
        <v>0</v>
      </c>
      <c r="AF158" s="4">
        <f ca="1">IFERROR(__xludf.DUMMYFUNCTION("IF(REGEXMATCH(AO159, ""DIC""), 1, 0)"),0)</f>
        <v>0</v>
      </c>
      <c r="AG158" s="4">
        <f ca="1">IFERROR(__xludf.DUMMYFUNCTION("IF(REGEXMATCH(AO159, ""organic|DOC|POC|DOM""), 1, 0)"),0)</f>
        <v>0</v>
      </c>
      <c r="AH158" s="4">
        <f ca="1">IFERROR(__xludf.DUMMYFUNCTION("IF(REGEXMATCH(AO159, ""rea|NH2""), 1, 0)"),0)</f>
        <v>0</v>
      </c>
      <c r="AI158" s="4">
        <f ca="1">IFERROR(__xludf.DUMMYFUNCTION("IF(REGEXMATCH(AO159, ""ertilizer|cote""), 1, 0)"),0)</f>
        <v>0</v>
      </c>
      <c r="AJ158" s="4">
        <f ca="1">IFERROR(__xludf.DUMMYFUNCTION("IF(REGEXMATCH(AO159, ""itrogen""), 1, 0)"),0)</f>
        <v>0</v>
      </c>
      <c r="AK158" s="4">
        <f ca="1">IFERROR(__xludf.DUMMYFUNCTION("IF(REGEXMATCH(AO159, ""hosphorus""), 1, 0)"),0)</f>
        <v>0</v>
      </c>
      <c r="AL158" s="4">
        <f ca="1">IFERROR(__xludf.DUMMYFUNCTION("IF(REGEXMATCH(AO159, ""TN""), 1, 0)"),0)</f>
        <v>0</v>
      </c>
      <c r="AM158" s="4">
        <f ca="1">IFERROR(__xludf.DUMMYFUNCTION("IF(REGEXMATCH(AO159, ""TP""), 1, 0)"),0)</f>
        <v>0</v>
      </c>
    </row>
    <row r="159" spans="1:39" ht="17.25" customHeight="1" x14ac:dyDescent="0.15">
      <c r="A159" s="6" t="s">
        <v>573</v>
      </c>
      <c r="B159" s="11">
        <v>2006</v>
      </c>
      <c r="C159" s="4" t="s">
        <v>266</v>
      </c>
      <c r="D159" s="6" t="s">
        <v>574</v>
      </c>
      <c r="E159" s="4" t="s">
        <v>575</v>
      </c>
      <c r="F159" s="12" t="s">
        <v>420</v>
      </c>
      <c r="G159" s="11" t="s">
        <v>71</v>
      </c>
      <c r="H159" s="11">
        <v>0</v>
      </c>
      <c r="I159" s="4">
        <v>0</v>
      </c>
      <c r="J159" s="4" t="s">
        <v>29</v>
      </c>
      <c r="K159" s="4" t="s">
        <v>375</v>
      </c>
      <c r="L159" s="3" t="s">
        <v>429</v>
      </c>
      <c r="M159" s="4" t="s">
        <v>1143</v>
      </c>
      <c r="N159" s="4">
        <v>1</v>
      </c>
      <c r="O159" s="4" t="s">
        <v>576</v>
      </c>
      <c r="P159" s="4" t="s">
        <v>577</v>
      </c>
      <c r="R159" s="4" t="s">
        <v>578</v>
      </c>
      <c r="S159" s="4" t="s">
        <v>27</v>
      </c>
      <c r="T159" s="4" t="s">
        <v>27</v>
      </c>
      <c r="U159" s="4" t="s">
        <v>27</v>
      </c>
      <c r="V159" s="4" t="s">
        <v>27</v>
      </c>
      <c r="W159" s="4" t="s">
        <v>579</v>
      </c>
      <c r="X159" s="4">
        <f t="shared" ca="1" si="1"/>
        <v>1</v>
      </c>
      <c r="Y159" s="4">
        <f t="shared" ca="1" si="0"/>
        <v>0</v>
      </c>
      <c r="Z159" s="4">
        <f ca="1">IFERROR(__xludf.DUMMYFUNCTION("IF(REGEXMATCH(AO160, ""itrate|NO3""), 1, 0)"),1)</f>
        <v>1</v>
      </c>
      <c r="AA159" s="4">
        <f ca="1">IFERROR(__xludf.DUMMYFUNCTION("IF(REGEXMATCH(AO160, ""itrite|NO2""), 1, 0)"),0)</f>
        <v>0</v>
      </c>
      <c r="AB159" s="4">
        <f ca="1">IFERROR(__xludf.DUMMYFUNCTION("IF(REGEXMATCH(AO160, ""mmonium|NH4""), 1, 0)"),0)</f>
        <v>0</v>
      </c>
      <c r="AC159" s="4">
        <f ca="1">IFERROR(__xludf.DUMMYFUNCTION("IF(REGEXMATCH(AO160, ""DIN""), 1, 0)"),0)</f>
        <v>0</v>
      </c>
      <c r="AD159" s="4">
        <f ca="1">IFERROR(__xludf.DUMMYFUNCTION("IF(REGEXMATCH(AO160, ""mmonia|NH3""), 1, 0)"),0)</f>
        <v>0</v>
      </c>
      <c r="AE159" s="4">
        <f ca="1">IFERROR(__xludf.DUMMYFUNCTION("IF(REGEXMATCH(AO160, ""hosphate|PO4|DIP""), 1, 0)"),0)</f>
        <v>0</v>
      </c>
      <c r="AF159" s="4">
        <f ca="1">IFERROR(__xludf.DUMMYFUNCTION("IF(REGEXMATCH(AO160, ""DIC""), 1, 0)"),0)</f>
        <v>0</v>
      </c>
      <c r="AG159" s="4">
        <f ca="1">IFERROR(__xludf.DUMMYFUNCTION("IF(REGEXMATCH(AO160, ""organic|DOC|POC|DOM""), 1, 0)"),0)</f>
        <v>0</v>
      </c>
      <c r="AH159" s="4">
        <f ca="1">IFERROR(__xludf.DUMMYFUNCTION("IF(REGEXMATCH(AO160, ""rea|NH2""), 1, 0)"),0)</f>
        <v>0</v>
      </c>
      <c r="AI159" s="4">
        <f ca="1">IFERROR(__xludf.DUMMYFUNCTION("IF(REGEXMATCH(AO160, ""ertilizer|cote""), 1, 0)"),1)</f>
        <v>1</v>
      </c>
      <c r="AJ159" s="4">
        <f ca="1">IFERROR(__xludf.DUMMYFUNCTION("IF(REGEXMATCH(AO160, ""itrogen""), 1, 0)"),0)</f>
        <v>0</v>
      </c>
      <c r="AK159" s="4">
        <f ca="1">IFERROR(__xludf.DUMMYFUNCTION("IF(REGEXMATCH(AO160, ""hosphorus""), 1, 0)"),0)</f>
        <v>0</v>
      </c>
      <c r="AL159" s="4">
        <f ca="1">IFERROR(__xludf.DUMMYFUNCTION("IF(REGEXMATCH(AO160, ""TN""), 1, 0)"),0)</f>
        <v>0</v>
      </c>
      <c r="AM159" s="4">
        <f ca="1">IFERROR(__xludf.DUMMYFUNCTION("IF(REGEXMATCH(AO160, ""TP""), 1, 0)"),0)</f>
        <v>0</v>
      </c>
    </row>
    <row r="160" spans="1:39" ht="17.25" customHeight="1" x14ac:dyDescent="0.15">
      <c r="A160" s="6" t="s">
        <v>580</v>
      </c>
      <c r="B160" s="11">
        <v>2019</v>
      </c>
      <c r="C160" s="4" t="s">
        <v>157</v>
      </c>
      <c r="D160" s="6" t="s">
        <v>581</v>
      </c>
      <c r="E160" s="4" t="s">
        <v>582</v>
      </c>
      <c r="G160" s="11" t="s">
        <v>71</v>
      </c>
      <c r="H160" s="11">
        <v>0</v>
      </c>
      <c r="I160" s="4">
        <v>0</v>
      </c>
      <c r="J160" s="4" t="s">
        <v>29</v>
      </c>
      <c r="K160" s="4" t="s">
        <v>583</v>
      </c>
      <c r="L160" s="4" t="s">
        <v>43</v>
      </c>
      <c r="M160" s="4" t="s">
        <v>1143</v>
      </c>
      <c r="N160" s="4">
        <v>1</v>
      </c>
      <c r="O160" s="4" t="s">
        <v>584</v>
      </c>
      <c r="P160" s="4" t="s">
        <v>585</v>
      </c>
      <c r="Q160" s="4" t="s">
        <v>118</v>
      </c>
      <c r="R160" s="4" t="s">
        <v>586</v>
      </c>
      <c r="S160" s="4" t="s">
        <v>587</v>
      </c>
      <c r="T160" s="4" t="s">
        <v>588</v>
      </c>
      <c r="U160" s="4" t="s">
        <v>27</v>
      </c>
      <c r="V160" s="4" t="s">
        <v>27</v>
      </c>
      <c r="W160" s="4" t="s">
        <v>589</v>
      </c>
      <c r="X160" s="4">
        <f t="shared" ca="1" si="1"/>
        <v>2</v>
      </c>
      <c r="Y160" s="4">
        <f t="shared" ca="1" si="0"/>
        <v>0</v>
      </c>
      <c r="Z160" s="4">
        <f ca="1">IFERROR(__xludf.DUMMYFUNCTION("IF(REGEXMATCH(AO161, ""itrate|NO3""), 1, 0)"),1)</f>
        <v>1</v>
      </c>
      <c r="AA160" s="4">
        <f ca="1">IFERROR(__xludf.DUMMYFUNCTION("IF(REGEXMATCH(AO161, ""itrite|NO2""), 1, 0)"),0)</f>
        <v>0</v>
      </c>
      <c r="AB160" s="4">
        <f ca="1">IFERROR(__xludf.DUMMYFUNCTION("IF(REGEXMATCH(AO161, ""mmonium|NH4""), 1, 0)"),1)</f>
        <v>1</v>
      </c>
      <c r="AC160" s="4">
        <f ca="1">IFERROR(__xludf.DUMMYFUNCTION("IF(REGEXMATCH(AO161, ""DIN""), 1, 0)"),0)</f>
        <v>0</v>
      </c>
      <c r="AD160" s="4">
        <f ca="1">IFERROR(__xludf.DUMMYFUNCTION("IF(REGEXMATCH(AO161, ""mmonia|NH3""), 1, 0)"),0)</f>
        <v>0</v>
      </c>
      <c r="AE160" s="4">
        <f ca="1">IFERROR(__xludf.DUMMYFUNCTION("IF(REGEXMATCH(AO161, ""hosphate|PO4|DIP""), 1, 0)"),0)</f>
        <v>0</v>
      </c>
      <c r="AF160" s="4">
        <f ca="1">IFERROR(__xludf.DUMMYFUNCTION("IF(REGEXMATCH(AO161, ""DIC""), 1, 0)"),0)</f>
        <v>0</v>
      </c>
      <c r="AG160" s="4">
        <f ca="1">IFERROR(__xludf.DUMMYFUNCTION("IF(REGEXMATCH(AO161, ""organic|DOC|POC|DOM""), 1, 0)"),0)</f>
        <v>0</v>
      </c>
      <c r="AH160" s="4">
        <f ca="1">IFERROR(__xludf.DUMMYFUNCTION("IF(REGEXMATCH(AO161, ""rea|NH2""), 1, 0)"),0)</f>
        <v>0</v>
      </c>
      <c r="AI160" s="4">
        <f ca="1">IFERROR(__xludf.DUMMYFUNCTION("IF(REGEXMATCH(AO161, ""ertilizer|cote""), 1, 0)"),0)</f>
        <v>0</v>
      </c>
      <c r="AJ160" s="4">
        <f ca="1">IFERROR(__xludf.DUMMYFUNCTION("IF(REGEXMATCH(AO161, ""itrogen""), 1, 0)"),0)</f>
        <v>0</v>
      </c>
      <c r="AK160" s="4">
        <f ca="1">IFERROR(__xludf.DUMMYFUNCTION("IF(REGEXMATCH(AO161, ""hosphorus""), 1, 0)"),0)</f>
        <v>0</v>
      </c>
      <c r="AL160" s="4">
        <f ca="1">IFERROR(__xludf.DUMMYFUNCTION("IF(REGEXMATCH(AO161, ""TN""), 1, 0)"),0)</f>
        <v>0</v>
      </c>
      <c r="AM160" s="4">
        <f ca="1">IFERROR(__xludf.DUMMYFUNCTION("IF(REGEXMATCH(AO161, ""TP""), 1, 0)"),0)</f>
        <v>0</v>
      </c>
    </row>
    <row r="161" spans="1:39" ht="17.25" customHeight="1" x14ac:dyDescent="0.15">
      <c r="A161" s="6" t="s">
        <v>647</v>
      </c>
      <c r="B161" s="11">
        <v>2012</v>
      </c>
      <c r="C161" s="4" t="s">
        <v>648</v>
      </c>
      <c r="D161" s="6" t="s">
        <v>649</v>
      </c>
      <c r="E161" s="4" t="s">
        <v>650</v>
      </c>
      <c r="G161" s="11" t="s">
        <v>71</v>
      </c>
      <c r="H161" s="11">
        <v>0</v>
      </c>
      <c r="I161" s="4">
        <v>0</v>
      </c>
      <c r="J161" s="4" t="s">
        <v>29</v>
      </c>
      <c r="K161" s="4" t="s">
        <v>42</v>
      </c>
      <c r="L161" s="4" t="s">
        <v>43</v>
      </c>
      <c r="M161" s="4" t="s">
        <v>1143</v>
      </c>
      <c r="O161" s="4" t="s">
        <v>651</v>
      </c>
      <c r="R161" s="4" t="s">
        <v>27</v>
      </c>
      <c r="S161" s="4" t="s">
        <v>27</v>
      </c>
      <c r="T161" s="4" t="s">
        <v>27</v>
      </c>
      <c r="U161" s="4" t="s">
        <v>27</v>
      </c>
      <c r="V161" s="4" t="s">
        <v>27</v>
      </c>
      <c r="W161" s="4" t="s">
        <v>652</v>
      </c>
      <c r="X161" s="4">
        <f t="shared" ca="1" si="1"/>
        <v>0</v>
      </c>
      <c r="Y161" s="4">
        <f t="shared" ca="1" si="0"/>
        <v>0</v>
      </c>
      <c r="Z161" s="4">
        <f ca="1">IFERROR(__xludf.DUMMYFUNCTION("IF(REGEXMATCH(AO162, ""itrate|NO3""), 1, 0)"),0)</f>
        <v>0</v>
      </c>
      <c r="AA161" s="4">
        <f ca="1">IFERROR(__xludf.DUMMYFUNCTION("IF(REGEXMATCH(AO162, ""itrite|NO2""), 1, 0)"),0)</f>
        <v>0</v>
      </c>
      <c r="AB161" s="4">
        <f ca="1">IFERROR(__xludf.DUMMYFUNCTION("IF(REGEXMATCH(AO162, ""mmonium|NH4""), 1, 0)"),0)</f>
        <v>0</v>
      </c>
      <c r="AC161" s="4">
        <f ca="1">IFERROR(__xludf.DUMMYFUNCTION("IF(REGEXMATCH(AO162, ""DIN""), 1, 0)"),0)</f>
        <v>0</v>
      </c>
      <c r="AD161" s="4">
        <f ca="1">IFERROR(__xludf.DUMMYFUNCTION("IF(REGEXMATCH(AO162, ""mmonia|NH3""), 1, 0)"),0)</f>
        <v>0</v>
      </c>
      <c r="AE161" s="4">
        <f ca="1">IFERROR(__xludf.DUMMYFUNCTION("IF(REGEXMATCH(AO162, ""hosphate|PO4|DIP""), 1, 0)"),0)</f>
        <v>0</v>
      </c>
      <c r="AF161" s="4">
        <f ca="1">IFERROR(__xludf.DUMMYFUNCTION("IF(REGEXMATCH(AO162, ""DIC""), 1, 0)"),0)</f>
        <v>0</v>
      </c>
      <c r="AG161" s="4">
        <f ca="1">IFERROR(__xludf.DUMMYFUNCTION("IF(REGEXMATCH(AO162, ""organic|DOC|POC|DOM""), 1, 0)"),0)</f>
        <v>0</v>
      </c>
      <c r="AH161" s="4">
        <f ca="1">IFERROR(__xludf.DUMMYFUNCTION("IF(REGEXMATCH(AO162, ""rea|NH2""), 1, 0)"),0)</f>
        <v>0</v>
      </c>
      <c r="AI161" s="4">
        <f ca="1">IFERROR(__xludf.DUMMYFUNCTION("IF(REGEXMATCH(AO162, ""ertilizer|cote""), 1, 0)"),0)</f>
        <v>0</v>
      </c>
      <c r="AJ161" s="4">
        <f ca="1">IFERROR(__xludf.DUMMYFUNCTION("IF(REGEXMATCH(AO162, ""itrogen""), 1, 0)"),0)</f>
        <v>0</v>
      </c>
      <c r="AK161" s="4">
        <f ca="1">IFERROR(__xludf.DUMMYFUNCTION("IF(REGEXMATCH(AO162, ""hosphorus""), 1, 0)"),0)</f>
        <v>0</v>
      </c>
      <c r="AL161" s="4">
        <f ca="1">IFERROR(__xludf.DUMMYFUNCTION("IF(REGEXMATCH(AO162, ""TN""), 1, 0)"),0)</f>
        <v>0</v>
      </c>
      <c r="AM161" s="4">
        <f ca="1">IFERROR(__xludf.DUMMYFUNCTION("IF(REGEXMATCH(AO162, ""TP""), 1, 0)"),0)</f>
        <v>0</v>
      </c>
    </row>
    <row r="162" spans="1:39" ht="17.25" customHeight="1" x14ac:dyDescent="0.15">
      <c r="A162" s="6" t="s">
        <v>711</v>
      </c>
      <c r="B162" s="11">
        <v>2019</v>
      </c>
      <c r="C162" s="4" t="s">
        <v>98</v>
      </c>
      <c r="D162" s="6" t="s">
        <v>712</v>
      </c>
      <c r="E162" s="4" t="s">
        <v>713</v>
      </c>
      <c r="G162" s="11" t="s">
        <v>71</v>
      </c>
      <c r="H162" s="11">
        <v>0</v>
      </c>
      <c r="I162" s="4">
        <v>0</v>
      </c>
      <c r="J162" s="4" t="s">
        <v>29</v>
      </c>
      <c r="K162" s="4" t="s">
        <v>364</v>
      </c>
      <c r="L162" s="4" t="s">
        <v>31</v>
      </c>
      <c r="M162" s="4" t="s">
        <v>1143</v>
      </c>
      <c r="N162" s="4">
        <v>1</v>
      </c>
      <c r="O162" s="4" t="s">
        <v>714</v>
      </c>
      <c r="R162" s="4" t="s">
        <v>27</v>
      </c>
      <c r="S162" s="4" t="s">
        <v>27</v>
      </c>
      <c r="T162" s="4" t="s">
        <v>27</v>
      </c>
      <c r="U162" s="4" t="s">
        <v>27</v>
      </c>
      <c r="V162" s="4" t="s">
        <v>27</v>
      </c>
      <c r="W162" s="4" t="s">
        <v>715</v>
      </c>
      <c r="X162" s="4">
        <f t="shared" ca="1" si="1"/>
        <v>0</v>
      </c>
      <c r="Y162" s="4">
        <f t="shared" ca="1" si="0"/>
        <v>0</v>
      </c>
      <c r="Z162" s="4">
        <f ca="1">IFERROR(__xludf.DUMMYFUNCTION("IF(REGEXMATCH(AO163, ""itrate|NO3""), 1, 0)"),0)</f>
        <v>0</v>
      </c>
      <c r="AA162" s="4">
        <f ca="1">IFERROR(__xludf.DUMMYFUNCTION("IF(REGEXMATCH(AO163, ""itrite|NO2""), 1, 0)"),0)</f>
        <v>0</v>
      </c>
      <c r="AB162" s="4">
        <f ca="1">IFERROR(__xludf.DUMMYFUNCTION("IF(REGEXMATCH(AO163, ""mmonium|NH4""), 1, 0)"),0)</f>
        <v>0</v>
      </c>
      <c r="AC162" s="4">
        <f ca="1">IFERROR(__xludf.DUMMYFUNCTION("IF(REGEXMATCH(AO163, ""DIN""), 1, 0)"),0)</f>
        <v>0</v>
      </c>
      <c r="AD162" s="4">
        <f ca="1">IFERROR(__xludf.DUMMYFUNCTION("IF(REGEXMATCH(AO163, ""mmonia|NH3""), 1, 0)"),0)</f>
        <v>0</v>
      </c>
      <c r="AE162" s="4">
        <f ca="1">IFERROR(__xludf.DUMMYFUNCTION("IF(REGEXMATCH(AO163, ""hosphate|PO4|DIP""), 1, 0)"),0)</f>
        <v>0</v>
      </c>
      <c r="AF162" s="4">
        <f ca="1">IFERROR(__xludf.DUMMYFUNCTION("IF(REGEXMATCH(AO163, ""DIC""), 1, 0)"),0)</f>
        <v>0</v>
      </c>
      <c r="AG162" s="4">
        <f ca="1">IFERROR(__xludf.DUMMYFUNCTION("IF(REGEXMATCH(AO163, ""organic|DOC|POC|DOM""), 1, 0)"),0)</f>
        <v>0</v>
      </c>
      <c r="AH162" s="4">
        <f ca="1">IFERROR(__xludf.DUMMYFUNCTION("IF(REGEXMATCH(AO163, ""rea|NH2""), 1, 0)"),0)</f>
        <v>0</v>
      </c>
      <c r="AI162" s="4">
        <f ca="1">IFERROR(__xludf.DUMMYFUNCTION("IF(REGEXMATCH(AO163, ""ertilizer|cote""), 1, 0)"),0)</f>
        <v>0</v>
      </c>
      <c r="AJ162" s="4">
        <f ca="1">IFERROR(__xludf.DUMMYFUNCTION("IF(REGEXMATCH(AO163, ""itrogen""), 1, 0)"),0)</f>
        <v>0</v>
      </c>
      <c r="AK162" s="4">
        <f ca="1">IFERROR(__xludf.DUMMYFUNCTION("IF(REGEXMATCH(AO163, ""hosphorus""), 1, 0)"),0)</f>
        <v>0</v>
      </c>
      <c r="AL162" s="4">
        <f ca="1">IFERROR(__xludf.DUMMYFUNCTION("IF(REGEXMATCH(AO163, ""TN""), 1, 0)"),0)</f>
        <v>0</v>
      </c>
      <c r="AM162" s="4">
        <f ca="1">IFERROR(__xludf.DUMMYFUNCTION("IF(REGEXMATCH(AO163, ""TP""), 1, 0)"),0)</f>
        <v>0</v>
      </c>
    </row>
    <row r="163" spans="1:39" ht="17.25" customHeight="1" x14ac:dyDescent="0.15">
      <c r="A163" s="6" t="s">
        <v>726</v>
      </c>
      <c r="B163" s="11">
        <v>2011</v>
      </c>
      <c r="C163" s="4" t="s">
        <v>727</v>
      </c>
      <c r="D163" s="6" t="s">
        <v>728</v>
      </c>
      <c r="E163" s="4" t="s">
        <v>729</v>
      </c>
      <c r="F163" s="12" t="s">
        <v>516</v>
      </c>
      <c r="G163" s="11" t="s">
        <v>71</v>
      </c>
      <c r="H163" s="11">
        <v>0</v>
      </c>
      <c r="I163" s="4">
        <v>0</v>
      </c>
      <c r="J163" s="4" t="s">
        <v>730</v>
      </c>
      <c r="R163" s="4" t="s">
        <v>27</v>
      </c>
      <c r="S163" s="4" t="s">
        <v>27</v>
      </c>
      <c r="T163" s="4" t="s">
        <v>27</v>
      </c>
      <c r="U163" s="4" t="s">
        <v>27</v>
      </c>
      <c r="V163" s="4" t="s">
        <v>27</v>
      </c>
      <c r="X163" s="4">
        <f t="shared" ca="1" si="1"/>
        <v>0</v>
      </c>
      <c r="Y163" s="4">
        <f t="shared" ca="1" si="0"/>
        <v>0</v>
      </c>
      <c r="Z163" s="4">
        <f ca="1">IFERROR(__xludf.DUMMYFUNCTION("IF(REGEXMATCH(AO164, ""itrate|NO3""), 1, 0)"),0)</f>
        <v>0</v>
      </c>
      <c r="AA163" s="4">
        <f ca="1">IFERROR(__xludf.DUMMYFUNCTION("IF(REGEXMATCH(AO164, ""itrite|NO2""), 1, 0)"),0)</f>
        <v>0</v>
      </c>
      <c r="AB163" s="4">
        <f ca="1">IFERROR(__xludf.DUMMYFUNCTION("IF(REGEXMATCH(AO164, ""mmonium|NH4""), 1, 0)"),0)</f>
        <v>0</v>
      </c>
      <c r="AC163" s="4">
        <f ca="1">IFERROR(__xludf.DUMMYFUNCTION("IF(REGEXMATCH(AO164, ""DIN""), 1, 0)"),0)</f>
        <v>0</v>
      </c>
      <c r="AD163" s="4">
        <f ca="1">IFERROR(__xludf.DUMMYFUNCTION("IF(REGEXMATCH(AO164, ""mmonia|NH3""), 1, 0)"),0)</f>
        <v>0</v>
      </c>
      <c r="AE163" s="4">
        <f ca="1">IFERROR(__xludf.DUMMYFUNCTION("IF(REGEXMATCH(AO164, ""hosphate|PO4|DIP""), 1, 0)"),0)</f>
        <v>0</v>
      </c>
      <c r="AF163" s="4">
        <f ca="1">IFERROR(__xludf.DUMMYFUNCTION("IF(REGEXMATCH(AO164, ""DIC""), 1, 0)"),0)</f>
        <v>0</v>
      </c>
      <c r="AG163" s="4">
        <f ca="1">IFERROR(__xludf.DUMMYFUNCTION("IF(REGEXMATCH(AO164, ""organic|DOC|POC|DOM""), 1, 0)"),0)</f>
        <v>0</v>
      </c>
      <c r="AH163" s="4">
        <f ca="1">IFERROR(__xludf.DUMMYFUNCTION("IF(REGEXMATCH(AO164, ""rea|NH2""), 1, 0)"),0)</f>
        <v>0</v>
      </c>
      <c r="AI163" s="4">
        <f ca="1">IFERROR(__xludf.DUMMYFUNCTION("IF(REGEXMATCH(AO164, ""ertilizer|cote""), 1, 0)"),0)</f>
        <v>0</v>
      </c>
      <c r="AJ163" s="4">
        <f ca="1">IFERROR(__xludf.DUMMYFUNCTION("IF(REGEXMATCH(AO164, ""itrogen""), 1, 0)"),0)</f>
        <v>0</v>
      </c>
      <c r="AK163" s="4">
        <f ca="1">IFERROR(__xludf.DUMMYFUNCTION("IF(REGEXMATCH(AO164, ""hosphorus""), 1, 0)"),0)</f>
        <v>0</v>
      </c>
      <c r="AL163" s="4">
        <f ca="1">IFERROR(__xludf.DUMMYFUNCTION("IF(REGEXMATCH(AO164, ""TN""), 1, 0)"),0)</f>
        <v>0</v>
      </c>
      <c r="AM163" s="4">
        <f ca="1">IFERROR(__xludf.DUMMYFUNCTION("IF(REGEXMATCH(AO164, ""TP""), 1, 0)"),0)</f>
        <v>0</v>
      </c>
    </row>
    <row r="164" spans="1:39" ht="17.25" customHeight="1" x14ac:dyDescent="0.15">
      <c r="A164" s="6" t="s">
        <v>788</v>
      </c>
      <c r="B164" s="11">
        <v>2013</v>
      </c>
      <c r="C164" s="4" t="s">
        <v>109</v>
      </c>
      <c r="D164" s="6" t="s">
        <v>789</v>
      </c>
      <c r="E164" s="4" t="s">
        <v>790</v>
      </c>
      <c r="G164" s="11" t="s">
        <v>71</v>
      </c>
      <c r="H164" s="11">
        <v>0</v>
      </c>
      <c r="I164" s="4">
        <v>0</v>
      </c>
      <c r="K164" s="4" t="s">
        <v>42</v>
      </c>
      <c r="L164" s="4" t="s">
        <v>43</v>
      </c>
      <c r="M164" s="4" t="s">
        <v>1143</v>
      </c>
      <c r="N164" s="4">
        <v>1</v>
      </c>
      <c r="O164" s="4" t="s">
        <v>791</v>
      </c>
      <c r="R164" s="4" t="s">
        <v>27</v>
      </c>
      <c r="S164" s="4" t="s">
        <v>27</v>
      </c>
      <c r="T164" s="4" t="s">
        <v>27</v>
      </c>
      <c r="U164" s="4" t="s">
        <v>27</v>
      </c>
      <c r="V164" s="4" t="s">
        <v>27</v>
      </c>
      <c r="W164" s="4" t="s">
        <v>792</v>
      </c>
      <c r="X164" s="4">
        <f t="shared" ca="1" si="1"/>
        <v>0</v>
      </c>
      <c r="Y164" s="4">
        <f t="shared" ca="1" si="0"/>
        <v>0</v>
      </c>
      <c r="Z164" s="4">
        <f ca="1">IFERROR(__xludf.DUMMYFUNCTION("IF(REGEXMATCH(AO165, ""itrate|NO3""), 1, 0)"),0)</f>
        <v>0</v>
      </c>
      <c r="AA164" s="4">
        <f ca="1">IFERROR(__xludf.DUMMYFUNCTION("IF(REGEXMATCH(AO165, ""itrite|NO2""), 1, 0)"),0)</f>
        <v>0</v>
      </c>
      <c r="AB164" s="4">
        <f ca="1">IFERROR(__xludf.DUMMYFUNCTION("IF(REGEXMATCH(AO165, ""mmonium|NH4""), 1, 0)"),0)</f>
        <v>0</v>
      </c>
      <c r="AC164" s="4">
        <f ca="1">IFERROR(__xludf.DUMMYFUNCTION("IF(REGEXMATCH(AO165, ""DIN""), 1, 0)"),0)</f>
        <v>0</v>
      </c>
      <c r="AD164" s="4">
        <f ca="1">IFERROR(__xludf.DUMMYFUNCTION("IF(REGEXMATCH(AO165, ""mmonia|NH3""), 1, 0)"),0)</f>
        <v>0</v>
      </c>
      <c r="AE164" s="4">
        <f ca="1">IFERROR(__xludf.DUMMYFUNCTION("IF(REGEXMATCH(AO165, ""hosphate|PO4|DIP""), 1, 0)"),0)</f>
        <v>0</v>
      </c>
      <c r="AF164" s="4">
        <f ca="1">IFERROR(__xludf.DUMMYFUNCTION("IF(REGEXMATCH(AO165, ""DIC""), 1, 0)"),0)</f>
        <v>0</v>
      </c>
      <c r="AG164" s="4">
        <f ca="1">IFERROR(__xludf.DUMMYFUNCTION("IF(REGEXMATCH(AO165, ""organic|DOC|POC|DOM""), 1, 0)"),0)</f>
        <v>0</v>
      </c>
      <c r="AH164" s="4">
        <f ca="1">IFERROR(__xludf.DUMMYFUNCTION("IF(REGEXMATCH(AO165, ""rea|NH2""), 1, 0)"),0)</f>
        <v>0</v>
      </c>
      <c r="AI164" s="4">
        <f ca="1">IFERROR(__xludf.DUMMYFUNCTION("IF(REGEXMATCH(AO165, ""ertilizer|cote""), 1, 0)"),0)</f>
        <v>0</v>
      </c>
      <c r="AJ164" s="4">
        <f ca="1">IFERROR(__xludf.DUMMYFUNCTION("IF(REGEXMATCH(AO165, ""itrogen""), 1, 0)"),0)</f>
        <v>0</v>
      </c>
      <c r="AK164" s="4">
        <f ca="1">IFERROR(__xludf.DUMMYFUNCTION("IF(REGEXMATCH(AO165, ""hosphorus""), 1, 0)"),0)</f>
        <v>0</v>
      </c>
      <c r="AL164" s="4">
        <f ca="1">IFERROR(__xludf.DUMMYFUNCTION("IF(REGEXMATCH(AO165, ""TN""), 1, 0)"),0)</f>
        <v>0</v>
      </c>
      <c r="AM164" s="4">
        <f ca="1">IFERROR(__xludf.DUMMYFUNCTION("IF(REGEXMATCH(AO165, ""TP""), 1, 0)"),0)</f>
        <v>0</v>
      </c>
    </row>
    <row r="165" spans="1:39" ht="17.25" customHeight="1" x14ac:dyDescent="0.15">
      <c r="A165" s="6" t="s">
        <v>793</v>
      </c>
      <c r="B165" s="11">
        <v>2016</v>
      </c>
      <c r="C165" s="4" t="s">
        <v>239</v>
      </c>
      <c r="D165" s="6" t="s">
        <v>794</v>
      </c>
      <c r="E165" s="4" t="s">
        <v>795</v>
      </c>
      <c r="F165" s="12" t="s">
        <v>402</v>
      </c>
      <c r="G165" s="11" t="s">
        <v>71</v>
      </c>
      <c r="H165" s="11">
        <v>0</v>
      </c>
      <c r="I165" s="4">
        <v>0</v>
      </c>
      <c r="J165" s="4" t="s">
        <v>796</v>
      </c>
      <c r="L165" s="4" t="s">
        <v>797</v>
      </c>
      <c r="R165" s="4" t="s">
        <v>27</v>
      </c>
      <c r="S165" s="4" t="s">
        <v>27</v>
      </c>
      <c r="T165" s="4" t="s">
        <v>27</v>
      </c>
      <c r="U165" s="4" t="s">
        <v>27</v>
      </c>
      <c r="V165" s="4" t="s">
        <v>27</v>
      </c>
      <c r="W165" s="4" t="s">
        <v>798</v>
      </c>
      <c r="X165" s="4">
        <f t="shared" ca="1" si="1"/>
        <v>0</v>
      </c>
      <c r="Y165" s="4">
        <f t="shared" ca="1" si="0"/>
        <v>0</v>
      </c>
      <c r="Z165" s="4">
        <f ca="1">IFERROR(__xludf.DUMMYFUNCTION("IF(REGEXMATCH(AO166, ""itrate|NO3""), 1, 0)"),0)</f>
        <v>0</v>
      </c>
      <c r="AA165" s="4">
        <f ca="1">IFERROR(__xludf.DUMMYFUNCTION("IF(REGEXMATCH(AO166, ""itrite|NO2""), 1, 0)"),0)</f>
        <v>0</v>
      </c>
      <c r="AB165" s="4">
        <f ca="1">IFERROR(__xludf.DUMMYFUNCTION("IF(REGEXMATCH(AO166, ""mmonium|NH4""), 1, 0)"),0)</f>
        <v>0</v>
      </c>
      <c r="AC165" s="4">
        <f ca="1">IFERROR(__xludf.DUMMYFUNCTION("IF(REGEXMATCH(AO166, ""DIN""), 1, 0)"),0)</f>
        <v>0</v>
      </c>
      <c r="AD165" s="4">
        <f ca="1">IFERROR(__xludf.DUMMYFUNCTION("IF(REGEXMATCH(AO166, ""mmonia|NH3""), 1, 0)"),0)</f>
        <v>0</v>
      </c>
      <c r="AE165" s="4">
        <f ca="1">IFERROR(__xludf.DUMMYFUNCTION("IF(REGEXMATCH(AO166, ""hosphate|PO4|DIP""), 1, 0)"),0)</f>
        <v>0</v>
      </c>
      <c r="AF165" s="4">
        <f ca="1">IFERROR(__xludf.DUMMYFUNCTION("IF(REGEXMATCH(AO166, ""DIC""), 1, 0)"),0)</f>
        <v>0</v>
      </c>
      <c r="AG165" s="4">
        <f ca="1">IFERROR(__xludf.DUMMYFUNCTION("IF(REGEXMATCH(AO166, ""organic|DOC|POC|DOM""), 1, 0)"),0)</f>
        <v>0</v>
      </c>
      <c r="AH165" s="4">
        <f ca="1">IFERROR(__xludf.DUMMYFUNCTION("IF(REGEXMATCH(AO166, ""rea|NH2""), 1, 0)"),0)</f>
        <v>0</v>
      </c>
      <c r="AI165" s="4">
        <f ca="1">IFERROR(__xludf.DUMMYFUNCTION("IF(REGEXMATCH(AO166, ""ertilizer|cote""), 1, 0)"),0)</f>
        <v>0</v>
      </c>
      <c r="AJ165" s="4">
        <f ca="1">IFERROR(__xludf.DUMMYFUNCTION("IF(REGEXMATCH(AO166, ""itrogen""), 1, 0)"),0)</f>
        <v>0</v>
      </c>
      <c r="AK165" s="4">
        <f ca="1">IFERROR(__xludf.DUMMYFUNCTION("IF(REGEXMATCH(AO166, ""hosphorus""), 1, 0)"),0)</f>
        <v>0</v>
      </c>
      <c r="AL165" s="4">
        <f ca="1">IFERROR(__xludf.DUMMYFUNCTION("IF(REGEXMATCH(AO166, ""TN""), 1, 0)"),0)</f>
        <v>0</v>
      </c>
      <c r="AM165" s="4">
        <f ca="1">IFERROR(__xludf.DUMMYFUNCTION("IF(REGEXMATCH(AO166, ""TP""), 1, 0)"),0)</f>
        <v>0</v>
      </c>
    </row>
    <row r="166" spans="1:39" ht="17.25" customHeight="1" x14ac:dyDescent="0.15">
      <c r="A166" s="6" t="s">
        <v>927</v>
      </c>
      <c r="B166" s="11">
        <v>2014</v>
      </c>
      <c r="D166" s="6" t="s">
        <v>928</v>
      </c>
      <c r="E166" s="4" t="s">
        <v>929</v>
      </c>
      <c r="F166" s="12" t="s">
        <v>930</v>
      </c>
      <c r="G166" s="11" t="s">
        <v>71</v>
      </c>
      <c r="H166" s="11">
        <v>0</v>
      </c>
      <c r="I166" s="4">
        <v>0</v>
      </c>
      <c r="J166" s="4" t="s">
        <v>931</v>
      </c>
      <c r="L166" s="4" t="s">
        <v>932</v>
      </c>
      <c r="R166" s="4" t="s">
        <v>27</v>
      </c>
      <c r="S166" s="4" t="s">
        <v>27</v>
      </c>
      <c r="T166" s="4" t="s">
        <v>27</v>
      </c>
      <c r="U166" s="4" t="s">
        <v>27</v>
      </c>
      <c r="V166" s="4" t="s">
        <v>27</v>
      </c>
      <c r="X166" s="4">
        <f t="shared" ca="1" si="1"/>
        <v>0</v>
      </c>
      <c r="Y166" s="4">
        <f t="shared" ca="1" si="0"/>
        <v>0</v>
      </c>
      <c r="Z166" s="4">
        <f ca="1">IFERROR(__xludf.DUMMYFUNCTION("IF(REGEXMATCH(AO167, ""itrate|NO3""), 1, 0)"),0)</f>
        <v>0</v>
      </c>
      <c r="AA166" s="4">
        <f ca="1">IFERROR(__xludf.DUMMYFUNCTION("IF(REGEXMATCH(AO167, ""itrite|NO2""), 1, 0)"),0)</f>
        <v>0</v>
      </c>
      <c r="AB166" s="4">
        <f ca="1">IFERROR(__xludf.DUMMYFUNCTION("IF(REGEXMATCH(AO167, ""mmonium|NH4""), 1, 0)"),0)</f>
        <v>0</v>
      </c>
      <c r="AC166" s="4">
        <f ca="1">IFERROR(__xludf.DUMMYFUNCTION("IF(REGEXMATCH(AO167, ""DIN""), 1, 0)"),0)</f>
        <v>0</v>
      </c>
      <c r="AD166" s="4">
        <f ca="1">IFERROR(__xludf.DUMMYFUNCTION("IF(REGEXMATCH(AO167, ""mmonia|NH3""), 1, 0)"),0)</f>
        <v>0</v>
      </c>
      <c r="AE166" s="4">
        <f ca="1">IFERROR(__xludf.DUMMYFUNCTION("IF(REGEXMATCH(AO167, ""hosphate|PO4|DIP""), 1, 0)"),0)</f>
        <v>0</v>
      </c>
      <c r="AF166" s="4">
        <f ca="1">IFERROR(__xludf.DUMMYFUNCTION("IF(REGEXMATCH(AO167, ""DIC""), 1, 0)"),0)</f>
        <v>0</v>
      </c>
      <c r="AG166" s="4">
        <f ca="1">IFERROR(__xludf.DUMMYFUNCTION("IF(REGEXMATCH(AO167, ""organic|DOC|POC|DOM""), 1, 0)"),0)</f>
        <v>0</v>
      </c>
      <c r="AH166" s="4">
        <f ca="1">IFERROR(__xludf.DUMMYFUNCTION("IF(REGEXMATCH(AO167, ""rea|NH2""), 1, 0)"),0)</f>
        <v>0</v>
      </c>
      <c r="AI166" s="4">
        <f ca="1">IFERROR(__xludf.DUMMYFUNCTION("IF(REGEXMATCH(AO167, ""ertilizer|cote""), 1, 0)"),0)</f>
        <v>0</v>
      </c>
      <c r="AJ166" s="4">
        <f ca="1">IFERROR(__xludf.DUMMYFUNCTION("IF(REGEXMATCH(AO167, ""itrogen""), 1, 0)"),0)</f>
        <v>0</v>
      </c>
      <c r="AK166" s="4">
        <f ca="1">IFERROR(__xludf.DUMMYFUNCTION("IF(REGEXMATCH(AO167, ""hosphorus""), 1, 0)"),0)</f>
        <v>0</v>
      </c>
      <c r="AL166" s="4">
        <f ca="1">IFERROR(__xludf.DUMMYFUNCTION("IF(REGEXMATCH(AO167, ""TN""), 1, 0)"),0)</f>
        <v>0</v>
      </c>
      <c r="AM166" s="4">
        <f ca="1">IFERROR(__xludf.DUMMYFUNCTION("IF(REGEXMATCH(AO167, ""TP""), 1, 0)"),0)</f>
        <v>0</v>
      </c>
    </row>
    <row r="167" spans="1:39" ht="17.25" customHeight="1" x14ac:dyDescent="0.15">
      <c r="A167" s="6" t="s">
        <v>938</v>
      </c>
      <c r="B167" s="11">
        <v>2007</v>
      </c>
      <c r="C167" s="4" t="s">
        <v>137</v>
      </c>
      <c r="D167" s="6" t="s">
        <v>939</v>
      </c>
      <c r="E167" s="4" t="s">
        <v>940</v>
      </c>
      <c r="F167" s="14"/>
      <c r="G167" s="11" t="s">
        <v>71</v>
      </c>
      <c r="H167" s="11">
        <v>0</v>
      </c>
      <c r="I167" s="4">
        <v>0</v>
      </c>
      <c r="K167" s="4" t="s">
        <v>42</v>
      </c>
      <c r="L167" s="4" t="s">
        <v>43</v>
      </c>
      <c r="M167" s="4" t="s">
        <v>1143</v>
      </c>
      <c r="N167" s="4">
        <v>1</v>
      </c>
      <c r="O167" s="4" t="s">
        <v>89</v>
      </c>
      <c r="P167" s="4" t="s">
        <v>585</v>
      </c>
      <c r="Q167" s="4" t="s">
        <v>941</v>
      </c>
      <c r="R167" s="4" t="s">
        <v>942</v>
      </c>
      <c r="S167" s="4" t="s">
        <v>27</v>
      </c>
      <c r="T167" s="4" t="s">
        <v>27</v>
      </c>
      <c r="U167" s="4" t="s">
        <v>27</v>
      </c>
      <c r="V167" s="4" t="s">
        <v>27</v>
      </c>
      <c r="W167" s="4" t="s">
        <v>943</v>
      </c>
      <c r="X167" s="4">
        <f t="shared" ca="1" si="1"/>
        <v>0</v>
      </c>
      <c r="Y167" s="4">
        <f t="shared" ca="1" si="0"/>
        <v>1</v>
      </c>
      <c r="Z167" s="4">
        <f ca="1">IFERROR(__xludf.DUMMYFUNCTION("IF(REGEXMATCH(AO168, ""itrate|NO3""), 1, 0)"),0)</f>
        <v>0</v>
      </c>
      <c r="AA167" s="4">
        <f ca="1">IFERROR(__xludf.DUMMYFUNCTION("IF(REGEXMATCH(AO168, ""itrite|NO2""), 1, 0)"),0)</f>
        <v>0</v>
      </c>
      <c r="AB167" s="4">
        <f ca="1">IFERROR(__xludf.DUMMYFUNCTION("IF(REGEXMATCH(AO168, ""mmonium|NH4""), 1, 0)"),0)</f>
        <v>0</v>
      </c>
      <c r="AC167" s="4">
        <f ca="1">IFERROR(__xludf.DUMMYFUNCTION("IF(REGEXMATCH(AO168, ""DIN""), 1, 0)"),0)</f>
        <v>0</v>
      </c>
      <c r="AD167" s="4">
        <f ca="1">IFERROR(__xludf.DUMMYFUNCTION("IF(REGEXMATCH(AO168, ""mmonia|NH3""), 1, 0)"),0)</f>
        <v>0</v>
      </c>
      <c r="AE167" s="4">
        <f ca="1">IFERROR(__xludf.DUMMYFUNCTION("IF(REGEXMATCH(AO168, ""hosphate|PO4|DIP""), 1, 0)"),1)</f>
        <v>1</v>
      </c>
      <c r="AF167" s="4">
        <f ca="1">IFERROR(__xludf.DUMMYFUNCTION("IF(REGEXMATCH(AO168, ""DIC""), 1, 0)"),0)</f>
        <v>0</v>
      </c>
      <c r="AG167" s="4">
        <f ca="1">IFERROR(__xludf.DUMMYFUNCTION("IF(REGEXMATCH(AO168, ""organic|DOC|POC|DOM""), 1, 0)"),0)</f>
        <v>0</v>
      </c>
      <c r="AH167" s="4">
        <f ca="1">IFERROR(__xludf.DUMMYFUNCTION("IF(REGEXMATCH(AO168, ""rea|NH2""), 1, 0)"),0)</f>
        <v>0</v>
      </c>
      <c r="AI167" s="4">
        <f ca="1">IFERROR(__xludf.DUMMYFUNCTION("IF(REGEXMATCH(AO168, ""ertilizer|cote""), 1, 0)"),0)</f>
        <v>0</v>
      </c>
      <c r="AJ167" s="4">
        <f ca="1">IFERROR(__xludf.DUMMYFUNCTION("IF(REGEXMATCH(AO168, ""itrogen""), 1, 0)"),0)</f>
        <v>0</v>
      </c>
      <c r="AK167" s="4">
        <f ca="1">IFERROR(__xludf.DUMMYFUNCTION("IF(REGEXMATCH(AO168, ""hosphorus""), 1, 0)"),0)</f>
        <v>0</v>
      </c>
      <c r="AL167" s="4">
        <f ca="1">IFERROR(__xludf.DUMMYFUNCTION("IF(REGEXMATCH(AO168, ""TN""), 1, 0)"),0)</f>
        <v>0</v>
      </c>
      <c r="AM167" s="4">
        <f ca="1">IFERROR(__xludf.DUMMYFUNCTION("IF(REGEXMATCH(AO168, ""TP""), 1, 0)"),0)</f>
        <v>0</v>
      </c>
    </row>
    <row r="168" spans="1:39" ht="17.25" customHeight="1" x14ac:dyDescent="0.15">
      <c r="A168" s="6" t="s">
        <v>978</v>
      </c>
      <c r="B168" s="11">
        <v>1994</v>
      </c>
      <c r="C168" s="4" t="s">
        <v>979</v>
      </c>
      <c r="D168" s="6" t="s">
        <v>980</v>
      </c>
      <c r="E168" s="4" t="s">
        <v>981</v>
      </c>
      <c r="G168" s="11" t="s">
        <v>71</v>
      </c>
      <c r="H168" s="11">
        <v>0</v>
      </c>
      <c r="I168" s="4">
        <v>0</v>
      </c>
      <c r="R168" s="4" t="s">
        <v>27</v>
      </c>
      <c r="S168" s="4" t="s">
        <v>27</v>
      </c>
      <c r="T168" s="4" t="s">
        <v>27</v>
      </c>
      <c r="U168" s="4" t="s">
        <v>27</v>
      </c>
      <c r="V168" s="4" t="s">
        <v>27</v>
      </c>
      <c r="W168" s="12" t="s">
        <v>982</v>
      </c>
      <c r="X168" s="4">
        <f t="shared" ca="1" si="1"/>
        <v>0</v>
      </c>
      <c r="Y168" s="4">
        <f t="shared" ca="1" si="0"/>
        <v>0</v>
      </c>
      <c r="Z168" s="4">
        <f ca="1">IFERROR(__xludf.DUMMYFUNCTION("IF(REGEXMATCH(AO169, ""itrate|NO3""), 1, 0)"),0)</f>
        <v>0</v>
      </c>
      <c r="AA168" s="4">
        <f ca="1">IFERROR(__xludf.DUMMYFUNCTION("IF(REGEXMATCH(AO169, ""itrite|NO2""), 1, 0)"),0)</f>
        <v>0</v>
      </c>
      <c r="AB168" s="4">
        <f ca="1">IFERROR(__xludf.DUMMYFUNCTION("IF(REGEXMATCH(AO169, ""mmonium|NH4""), 1, 0)"),0)</f>
        <v>0</v>
      </c>
      <c r="AC168" s="4">
        <f ca="1">IFERROR(__xludf.DUMMYFUNCTION("IF(REGEXMATCH(AO169, ""DIN""), 1, 0)"),0)</f>
        <v>0</v>
      </c>
      <c r="AD168" s="4">
        <f ca="1">IFERROR(__xludf.DUMMYFUNCTION("IF(REGEXMATCH(AO169, ""mmonia|NH3""), 1, 0)"),0)</f>
        <v>0</v>
      </c>
      <c r="AE168" s="4">
        <f ca="1">IFERROR(__xludf.DUMMYFUNCTION("IF(REGEXMATCH(AO169, ""hosphate|PO4|DIP""), 1, 0)"),0)</f>
        <v>0</v>
      </c>
      <c r="AF168" s="4">
        <f ca="1">IFERROR(__xludf.DUMMYFUNCTION("IF(REGEXMATCH(AO169, ""DIC""), 1, 0)"),0)</f>
        <v>0</v>
      </c>
      <c r="AG168" s="4">
        <f ca="1">IFERROR(__xludf.DUMMYFUNCTION("IF(REGEXMATCH(AO169, ""organic|DOC|POC|DOM""), 1, 0)"),0)</f>
        <v>0</v>
      </c>
      <c r="AH168" s="4">
        <f ca="1">IFERROR(__xludf.DUMMYFUNCTION("IF(REGEXMATCH(AO169, ""rea|NH2""), 1, 0)"),0)</f>
        <v>0</v>
      </c>
      <c r="AI168" s="4">
        <f ca="1">IFERROR(__xludf.DUMMYFUNCTION("IF(REGEXMATCH(AO169, ""ertilizer|cote""), 1, 0)"),0)</f>
        <v>0</v>
      </c>
      <c r="AJ168" s="4">
        <f ca="1">IFERROR(__xludf.DUMMYFUNCTION("IF(REGEXMATCH(AO169, ""itrogen""), 1, 0)"),0)</f>
        <v>0</v>
      </c>
      <c r="AK168" s="4">
        <f ca="1">IFERROR(__xludf.DUMMYFUNCTION("IF(REGEXMATCH(AO169, ""hosphorus""), 1, 0)"),0)</f>
        <v>0</v>
      </c>
      <c r="AL168" s="4">
        <f ca="1">IFERROR(__xludf.DUMMYFUNCTION("IF(REGEXMATCH(AO169, ""TN""), 1, 0)"),0)</f>
        <v>0</v>
      </c>
      <c r="AM168" s="4">
        <f ca="1">IFERROR(__xludf.DUMMYFUNCTION("IF(REGEXMATCH(AO169, ""TP""), 1, 0)"),0)</f>
        <v>0</v>
      </c>
    </row>
    <row r="169" spans="1:39" ht="17.25" customHeight="1" x14ac:dyDescent="0.15">
      <c r="A169" s="6" t="s">
        <v>991</v>
      </c>
      <c r="B169" s="11">
        <v>2013</v>
      </c>
      <c r="C169" s="4" t="s">
        <v>992</v>
      </c>
      <c r="D169" s="6" t="s">
        <v>993</v>
      </c>
      <c r="E169" s="4" t="s">
        <v>994</v>
      </c>
      <c r="F169" s="12" t="s">
        <v>995</v>
      </c>
      <c r="G169" s="11" t="s">
        <v>71</v>
      </c>
      <c r="H169" s="11">
        <v>0</v>
      </c>
      <c r="I169" s="4">
        <v>0</v>
      </c>
      <c r="R169" s="4" t="s">
        <v>27</v>
      </c>
      <c r="S169" s="4" t="s">
        <v>27</v>
      </c>
      <c r="T169" s="4" t="s">
        <v>27</v>
      </c>
      <c r="U169" s="4" t="s">
        <v>27</v>
      </c>
      <c r="V169" s="4" t="s">
        <v>27</v>
      </c>
      <c r="W169" s="12" t="s">
        <v>996</v>
      </c>
      <c r="X169" s="4">
        <f t="shared" ca="1" si="1"/>
        <v>0</v>
      </c>
      <c r="Y169" s="4">
        <f t="shared" ca="1" si="0"/>
        <v>0</v>
      </c>
      <c r="Z169" s="4">
        <f ca="1">IFERROR(__xludf.DUMMYFUNCTION("IF(REGEXMATCH(AO170, ""itrate|NO3""), 1, 0)"),0)</f>
        <v>0</v>
      </c>
      <c r="AA169" s="4">
        <f ca="1">IFERROR(__xludf.DUMMYFUNCTION("IF(REGEXMATCH(AO170, ""itrite|NO2""), 1, 0)"),0)</f>
        <v>0</v>
      </c>
      <c r="AB169" s="4">
        <f ca="1">IFERROR(__xludf.DUMMYFUNCTION("IF(REGEXMATCH(AO170, ""mmonium|NH4""), 1, 0)"),0)</f>
        <v>0</v>
      </c>
      <c r="AC169" s="4">
        <f ca="1">IFERROR(__xludf.DUMMYFUNCTION("IF(REGEXMATCH(AO170, ""DIN""), 1, 0)"),0)</f>
        <v>0</v>
      </c>
      <c r="AD169" s="4">
        <f ca="1">IFERROR(__xludf.DUMMYFUNCTION("IF(REGEXMATCH(AO170, ""mmonia|NH3""), 1, 0)"),0)</f>
        <v>0</v>
      </c>
      <c r="AE169" s="4">
        <f ca="1">IFERROR(__xludf.DUMMYFUNCTION("IF(REGEXMATCH(AO170, ""hosphate|PO4|DIP""), 1, 0)"),0)</f>
        <v>0</v>
      </c>
      <c r="AF169" s="4">
        <f ca="1">IFERROR(__xludf.DUMMYFUNCTION("IF(REGEXMATCH(AO170, ""DIC""), 1, 0)"),0)</f>
        <v>0</v>
      </c>
      <c r="AG169" s="4">
        <f ca="1">IFERROR(__xludf.DUMMYFUNCTION("IF(REGEXMATCH(AO170, ""organic|DOC|POC|DOM""), 1, 0)"),0)</f>
        <v>0</v>
      </c>
      <c r="AH169" s="4">
        <f ca="1">IFERROR(__xludf.DUMMYFUNCTION("IF(REGEXMATCH(AO170, ""rea|NH2""), 1, 0)"),0)</f>
        <v>0</v>
      </c>
      <c r="AI169" s="4">
        <f ca="1">IFERROR(__xludf.DUMMYFUNCTION("IF(REGEXMATCH(AO170, ""ertilizer|cote""), 1, 0)"),0)</f>
        <v>0</v>
      </c>
      <c r="AJ169" s="4">
        <f ca="1">IFERROR(__xludf.DUMMYFUNCTION("IF(REGEXMATCH(AO170, ""itrogen""), 1, 0)"),0)</f>
        <v>0</v>
      </c>
      <c r="AK169" s="4">
        <f ca="1">IFERROR(__xludf.DUMMYFUNCTION("IF(REGEXMATCH(AO170, ""hosphorus""), 1, 0)"),0)</f>
        <v>0</v>
      </c>
      <c r="AL169" s="4">
        <f ca="1">IFERROR(__xludf.DUMMYFUNCTION("IF(REGEXMATCH(AO170, ""TN""), 1, 0)"),0)</f>
        <v>0</v>
      </c>
      <c r="AM169" s="4">
        <f ca="1">IFERROR(__xludf.DUMMYFUNCTION("IF(REGEXMATCH(AO170, ""TP""), 1, 0)"),0)</f>
        <v>0</v>
      </c>
    </row>
    <row r="170" spans="1:39" ht="17.25" customHeight="1" x14ac:dyDescent="0.15">
      <c r="A170" s="6" t="s">
        <v>1053</v>
      </c>
      <c r="B170" s="11"/>
      <c r="C170" s="4" t="s">
        <v>1054</v>
      </c>
      <c r="D170" s="6" t="s">
        <v>1055</v>
      </c>
      <c r="E170" s="4" t="s">
        <v>1056</v>
      </c>
      <c r="F170" s="12">
        <v>2019</v>
      </c>
      <c r="G170" s="11" t="s">
        <v>40</v>
      </c>
      <c r="H170" s="11">
        <v>0</v>
      </c>
      <c r="I170" s="4">
        <v>0</v>
      </c>
      <c r="K170" s="3" t="s">
        <v>1057</v>
      </c>
      <c r="L170" s="3" t="s">
        <v>27</v>
      </c>
      <c r="M170" s="3" t="s">
        <v>27</v>
      </c>
      <c r="N170" s="3" t="s">
        <v>27</v>
      </c>
      <c r="O170" s="3" t="s">
        <v>27</v>
      </c>
      <c r="P170" s="3" t="s">
        <v>27</v>
      </c>
      <c r="Q170" s="3" t="s">
        <v>27</v>
      </c>
      <c r="R170" s="4" t="s">
        <v>27</v>
      </c>
      <c r="S170" s="4" t="s">
        <v>27</v>
      </c>
      <c r="T170" s="4" t="s">
        <v>27</v>
      </c>
      <c r="U170" s="4" t="s">
        <v>27</v>
      </c>
      <c r="V170" s="4" t="s">
        <v>27</v>
      </c>
      <c r="W170" s="12" t="s">
        <v>982</v>
      </c>
      <c r="X170" s="4">
        <f t="shared" ca="1" si="1"/>
        <v>0</v>
      </c>
      <c r="Y170" s="4">
        <f t="shared" ca="1" si="0"/>
        <v>0</v>
      </c>
      <c r="Z170" s="4">
        <f ca="1">IFERROR(__xludf.DUMMYFUNCTION("IF(REGEXMATCH(AO171, ""itrate|NO3""), 1, 0)"),0)</f>
        <v>0</v>
      </c>
      <c r="AA170" s="4">
        <f ca="1">IFERROR(__xludf.DUMMYFUNCTION("IF(REGEXMATCH(AO171, ""itrite|NO2""), 1, 0)"),0)</f>
        <v>0</v>
      </c>
      <c r="AB170" s="4">
        <f ca="1">IFERROR(__xludf.DUMMYFUNCTION("IF(REGEXMATCH(AO171, ""mmonium|NH4""), 1, 0)"),0)</f>
        <v>0</v>
      </c>
      <c r="AC170" s="4">
        <f ca="1">IFERROR(__xludf.DUMMYFUNCTION("IF(REGEXMATCH(AO171, ""DIN""), 1, 0)"),0)</f>
        <v>0</v>
      </c>
      <c r="AD170" s="4">
        <f ca="1">IFERROR(__xludf.DUMMYFUNCTION("IF(REGEXMATCH(AO171, ""mmonia|NH3""), 1, 0)"),0)</f>
        <v>0</v>
      </c>
      <c r="AE170" s="4">
        <f ca="1">IFERROR(__xludf.DUMMYFUNCTION("IF(REGEXMATCH(AO171, ""hosphate|PO4|DIP""), 1, 0)"),0)</f>
        <v>0</v>
      </c>
      <c r="AF170" s="4">
        <f ca="1">IFERROR(__xludf.DUMMYFUNCTION("IF(REGEXMATCH(AO171, ""DIC""), 1, 0)"),0)</f>
        <v>0</v>
      </c>
      <c r="AG170" s="4">
        <f ca="1">IFERROR(__xludf.DUMMYFUNCTION("IF(REGEXMATCH(AO171, ""organic|DOC|POC|DOM""), 1, 0)"),0)</f>
        <v>0</v>
      </c>
      <c r="AH170" s="4">
        <f ca="1">IFERROR(__xludf.DUMMYFUNCTION("IF(REGEXMATCH(AO171, ""rea|NH2""), 1, 0)"),0)</f>
        <v>0</v>
      </c>
      <c r="AI170" s="4">
        <f ca="1">IFERROR(__xludf.DUMMYFUNCTION("IF(REGEXMATCH(AO171, ""ertilizer|cote""), 1, 0)"),0)</f>
        <v>0</v>
      </c>
      <c r="AJ170" s="4">
        <f ca="1">IFERROR(__xludf.DUMMYFUNCTION("IF(REGEXMATCH(AO171, ""itrogen""), 1, 0)"),0)</f>
        <v>0</v>
      </c>
      <c r="AK170" s="4">
        <f ca="1">IFERROR(__xludf.DUMMYFUNCTION("IF(REGEXMATCH(AO171, ""hosphorus""), 1, 0)"),0)</f>
        <v>0</v>
      </c>
      <c r="AL170" s="4">
        <f ca="1">IFERROR(__xludf.DUMMYFUNCTION("IF(REGEXMATCH(AO171, ""TN""), 1, 0)"),0)</f>
        <v>0</v>
      </c>
      <c r="AM170" s="4">
        <f ca="1">IFERROR(__xludf.DUMMYFUNCTION("IF(REGEXMATCH(AO171, ""TP""), 1, 0)"),0)</f>
        <v>0</v>
      </c>
    </row>
    <row r="171" spans="1:39" ht="17.25" customHeight="1" x14ac:dyDescent="0.15">
      <c r="A171" s="6" t="s">
        <v>1058</v>
      </c>
      <c r="B171" s="11">
        <v>2002</v>
      </c>
      <c r="C171" s="4" t="s">
        <v>1059</v>
      </c>
      <c r="D171" s="6" t="s">
        <v>1060</v>
      </c>
      <c r="E171" s="4" t="s">
        <v>1061</v>
      </c>
      <c r="G171" s="11" t="s">
        <v>40</v>
      </c>
      <c r="H171" s="11">
        <v>0</v>
      </c>
      <c r="I171" s="4">
        <v>0</v>
      </c>
      <c r="K171" s="4" t="s">
        <v>30</v>
      </c>
      <c r="L171" s="4" t="s">
        <v>987</v>
      </c>
      <c r="M171" s="4" t="s">
        <v>1143</v>
      </c>
      <c r="N171" s="4">
        <v>1</v>
      </c>
      <c r="O171" s="4" t="s">
        <v>1062</v>
      </c>
      <c r="P171" s="4" t="s">
        <v>1063</v>
      </c>
      <c r="Q171" s="4" t="s">
        <v>1064</v>
      </c>
      <c r="R171" s="4" t="s">
        <v>1065</v>
      </c>
      <c r="S171" s="4" t="s">
        <v>54</v>
      </c>
      <c r="T171" s="4" t="s">
        <v>27</v>
      </c>
      <c r="U171" s="4" t="s">
        <v>27</v>
      </c>
      <c r="V171" s="4" t="s">
        <v>27</v>
      </c>
      <c r="W171" s="4" t="s">
        <v>1066</v>
      </c>
      <c r="X171" s="4">
        <f t="shared" ca="1" si="1"/>
        <v>0</v>
      </c>
      <c r="Y171" s="4">
        <f t="shared" ca="1" si="0"/>
        <v>0</v>
      </c>
      <c r="Z171" s="4">
        <f ca="1">IFERROR(__xludf.DUMMYFUNCTION("IF(REGEXMATCH(AO172, ""itrate|NO3""), 1, 0)"),0)</f>
        <v>0</v>
      </c>
      <c r="AA171" s="4">
        <f ca="1">IFERROR(__xludf.DUMMYFUNCTION("IF(REGEXMATCH(AO172, ""itrite|NO2""), 1, 0)"),0)</f>
        <v>0</v>
      </c>
      <c r="AB171" s="4">
        <f ca="1">IFERROR(__xludf.DUMMYFUNCTION("IF(REGEXMATCH(AO172, ""mmonium|NH4""), 1, 0)"),0)</f>
        <v>0</v>
      </c>
      <c r="AC171" s="4">
        <f ca="1">IFERROR(__xludf.DUMMYFUNCTION("IF(REGEXMATCH(AO172, ""DIN""), 1, 0)"),0)</f>
        <v>0</v>
      </c>
      <c r="AD171" s="4">
        <f ca="1">IFERROR(__xludf.DUMMYFUNCTION("IF(REGEXMATCH(AO172, ""mmonia|NH3""), 1, 0)"),0)</f>
        <v>0</v>
      </c>
      <c r="AE171" s="4">
        <f ca="1">IFERROR(__xludf.DUMMYFUNCTION("IF(REGEXMATCH(AO172, ""hosphate|PO4|DIP""), 1, 0)"),0)</f>
        <v>0</v>
      </c>
      <c r="AF171" s="4">
        <f ca="1">IFERROR(__xludf.DUMMYFUNCTION("IF(REGEXMATCH(AO172, ""DIC""), 1, 0)"),0)</f>
        <v>0</v>
      </c>
      <c r="AG171" s="4">
        <f ca="1">IFERROR(__xludf.DUMMYFUNCTION("IF(REGEXMATCH(AO172, ""organic|DOC|POC|DOM""), 1, 0)"),0)</f>
        <v>0</v>
      </c>
      <c r="AH171" s="4">
        <f ca="1">IFERROR(__xludf.DUMMYFUNCTION("IF(REGEXMATCH(AO172, ""rea|NH2""), 1, 0)"),0)</f>
        <v>0</v>
      </c>
      <c r="AI171" s="4">
        <f ca="1">IFERROR(__xludf.DUMMYFUNCTION("IF(REGEXMATCH(AO172, ""ertilizer|cote""), 1, 0)"),0)</f>
        <v>0</v>
      </c>
      <c r="AJ171" s="4">
        <f ca="1">IFERROR(__xludf.DUMMYFUNCTION("IF(REGEXMATCH(AO172, ""itrogen""), 1, 0)"),0)</f>
        <v>0</v>
      </c>
      <c r="AK171" s="4">
        <f ca="1">IFERROR(__xludf.DUMMYFUNCTION("IF(REGEXMATCH(AO172, ""hosphorus""), 1, 0)"),0)</f>
        <v>0</v>
      </c>
      <c r="AL171" s="4">
        <f ca="1">IFERROR(__xludf.DUMMYFUNCTION("IF(REGEXMATCH(AO172, ""TN""), 1, 0)"),0)</f>
        <v>0</v>
      </c>
      <c r="AM171" s="4">
        <f ca="1">IFERROR(__xludf.DUMMYFUNCTION("IF(REGEXMATCH(AO172, ""TP""), 1, 0)"),0)</f>
        <v>0</v>
      </c>
    </row>
    <row r="172" spans="1:39" ht="17.25" customHeight="1" x14ac:dyDescent="0.15">
      <c r="A172" s="6" t="s">
        <v>1199</v>
      </c>
      <c r="B172" s="11">
        <v>2010</v>
      </c>
      <c r="C172" s="4" t="s">
        <v>1200</v>
      </c>
      <c r="D172" s="6" t="s">
        <v>1201</v>
      </c>
      <c r="E172" s="4" t="s">
        <v>1202</v>
      </c>
      <c r="G172" s="11" t="s">
        <v>40</v>
      </c>
      <c r="H172" s="11">
        <v>0</v>
      </c>
      <c r="I172" s="4">
        <v>0</v>
      </c>
      <c r="K172" s="4" t="s">
        <v>27</v>
      </c>
      <c r="L172" s="4" t="s">
        <v>27</v>
      </c>
      <c r="M172" s="4" t="s">
        <v>27</v>
      </c>
      <c r="N172" s="4" t="s">
        <v>27</v>
      </c>
      <c r="O172" s="4" t="s">
        <v>27</v>
      </c>
      <c r="P172" s="4" t="s">
        <v>27</v>
      </c>
      <c r="Q172" s="4" t="s">
        <v>27</v>
      </c>
      <c r="R172" s="4" t="s">
        <v>27</v>
      </c>
      <c r="S172" s="4" t="s">
        <v>27</v>
      </c>
      <c r="T172" s="4" t="s">
        <v>27</v>
      </c>
      <c r="U172" s="4" t="s">
        <v>27</v>
      </c>
      <c r="V172" s="4" t="s">
        <v>27</v>
      </c>
      <c r="W172" s="12" t="s">
        <v>1203</v>
      </c>
      <c r="X172" s="4">
        <f t="shared" ca="1" si="1"/>
        <v>0</v>
      </c>
      <c r="Y172" s="4">
        <f t="shared" ca="1" si="0"/>
        <v>0</v>
      </c>
      <c r="Z172" s="4">
        <f ca="1">IFERROR(__xludf.DUMMYFUNCTION("IF(REGEXMATCH(AO173, ""itrate|NO3""), 1, 0)"),0)</f>
        <v>0</v>
      </c>
      <c r="AA172" s="4">
        <f ca="1">IFERROR(__xludf.DUMMYFUNCTION("IF(REGEXMATCH(AO173, ""itrite|NO2""), 1, 0)"),0)</f>
        <v>0</v>
      </c>
      <c r="AB172" s="4">
        <f ca="1">IFERROR(__xludf.DUMMYFUNCTION("IF(REGEXMATCH(AO173, ""mmonium|NH4""), 1, 0)"),0)</f>
        <v>0</v>
      </c>
      <c r="AC172" s="4">
        <f ca="1">IFERROR(__xludf.DUMMYFUNCTION("IF(REGEXMATCH(AO173, ""DIN""), 1, 0)"),0)</f>
        <v>0</v>
      </c>
      <c r="AD172" s="4">
        <f ca="1">IFERROR(__xludf.DUMMYFUNCTION("IF(REGEXMATCH(AO173, ""mmonia|NH3""), 1, 0)"),0)</f>
        <v>0</v>
      </c>
      <c r="AE172" s="4">
        <f ca="1">IFERROR(__xludf.DUMMYFUNCTION("IF(REGEXMATCH(AO173, ""hosphate|PO4|DIP""), 1, 0)"),0)</f>
        <v>0</v>
      </c>
      <c r="AF172" s="4">
        <f ca="1">IFERROR(__xludf.DUMMYFUNCTION("IF(REGEXMATCH(AO173, ""DIC""), 1, 0)"),0)</f>
        <v>0</v>
      </c>
      <c r="AG172" s="4">
        <f ca="1">IFERROR(__xludf.DUMMYFUNCTION("IF(REGEXMATCH(AO173, ""organic|DOC|POC|DOM""), 1, 0)"),0)</f>
        <v>0</v>
      </c>
      <c r="AH172" s="4">
        <f ca="1">IFERROR(__xludf.DUMMYFUNCTION("IF(REGEXMATCH(AO173, ""rea|NH2""), 1, 0)"),0)</f>
        <v>0</v>
      </c>
      <c r="AI172" s="4">
        <f ca="1">IFERROR(__xludf.DUMMYFUNCTION("IF(REGEXMATCH(AO173, ""ertilizer|cote""), 1, 0)"),0)</f>
        <v>0</v>
      </c>
      <c r="AJ172" s="4">
        <f ca="1">IFERROR(__xludf.DUMMYFUNCTION("IF(REGEXMATCH(AO173, ""itrogen""), 1, 0)"),0)</f>
        <v>0</v>
      </c>
      <c r="AK172" s="4">
        <f ca="1">IFERROR(__xludf.DUMMYFUNCTION("IF(REGEXMATCH(AO173, ""hosphorus""), 1, 0)"),0)</f>
        <v>0</v>
      </c>
      <c r="AL172" s="4">
        <f ca="1">IFERROR(__xludf.DUMMYFUNCTION("IF(REGEXMATCH(AO173, ""TN""), 1, 0)"),0)</f>
        <v>0</v>
      </c>
      <c r="AM172" s="4">
        <f ca="1">IFERROR(__xludf.DUMMYFUNCTION("IF(REGEXMATCH(AO173, ""TP""), 1, 0)"),0)</f>
        <v>0</v>
      </c>
    </row>
    <row r="173" spans="1:39" ht="17.25" customHeight="1" x14ac:dyDescent="0.15">
      <c r="A173" s="6" t="s">
        <v>1232</v>
      </c>
      <c r="B173" s="11">
        <v>2006</v>
      </c>
      <c r="C173" s="4" t="s">
        <v>137</v>
      </c>
      <c r="D173" s="6" t="s">
        <v>1233</v>
      </c>
      <c r="E173" s="4" t="s">
        <v>1234</v>
      </c>
      <c r="F173" s="12" t="s">
        <v>1235</v>
      </c>
      <c r="G173" s="11" t="s">
        <v>40</v>
      </c>
      <c r="H173" s="11">
        <v>0</v>
      </c>
      <c r="I173" s="4">
        <v>0</v>
      </c>
      <c r="K173" s="4" t="s">
        <v>27</v>
      </c>
      <c r="L173" s="4" t="s">
        <v>27</v>
      </c>
      <c r="M173" s="4" t="s">
        <v>27</v>
      </c>
      <c r="N173" s="4" t="s">
        <v>27</v>
      </c>
      <c r="O173" s="4" t="s">
        <v>27</v>
      </c>
      <c r="P173" s="4" t="s">
        <v>27</v>
      </c>
      <c r="Q173" s="4" t="s">
        <v>27</v>
      </c>
      <c r="R173" s="4" t="s">
        <v>27</v>
      </c>
      <c r="S173" s="4" t="s">
        <v>27</v>
      </c>
      <c r="T173" s="4" t="s">
        <v>27</v>
      </c>
      <c r="U173" s="4" t="s">
        <v>27</v>
      </c>
      <c r="V173" s="4" t="s">
        <v>27</v>
      </c>
      <c r="W173" s="4" t="s">
        <v>1236</v>
      </c>
      <c r="X173" s="4">
        <f t="shared" ca="1" si="1"/>
        <v>0</v>
      </c>
      <c r="Y173" s="4">
        <f t="shared" ca="1" si="0"/>
        <v>0</v>
      </c>
      <c r="Z173" s="4">
        <f ca="1">IFERROR(__xludf.DUMMYFUNCTION("IF(REGEXMATCH(AO174, ""itrate|NO3""), 1, 0)"),0)</f>
        <v>0</v>
      </c>
      <c r="AA173" s="4">
        <f ca="1">IFERROR(__xludf.DUMMYFUNCTION("IF(REGEXMATCH(AO174, ""itrite|NO2""), 1, 0)"),0)</f>
        <v>0</v>
      </c>
      <c r="AB173" s="4">
        <f ca="1">IFERROR(__xludf.DUMMYFUNCTION("IF(REGEXMATCH(AO174, ""mmonium|NH4""), 1, 0)"),0)</f>
        <v>0</v>
      </c>
      <c r="AC173" s="4">
        <f ca="1">IFERROR(__xludf.DUMMYFUNCTION("IF(REGEXMATCH(AO174, ""DIN""), 1, 0)"),0)</f>
        <v>0</v>
      </c>
      <c r="AD173" s="4">
        <f ca="1">IFERROR(__xludf.DUMMYFUNCTION("IF(REGEXMATCH(AO174, ""mmonia|NH3""), 1, 0)"),0)</f>
        <v>0</v>
      </c>
      <c r="AE173" s="4">
        <f ca="1">IFERROR(__xludf.DUMMYFUNCTION("IF(REGEXMATCH(AO174, ""hosphate|PO4|DIP""), 1, 0)"),0)</f>
        <v>0</v>
      </c>
      <c r="AF173" s="4">
        <f ca="1">IFERROR(__xludf.DUMMYFUNCTION("IF(REGEXMATCH(AO174, ""DIC""), 1, 0)"),0)</f>
        <v>0</v>
      </c>
      <c r="AG173" s="4">
        <f ca="1">IFERROR(__xludf.DUMMYFUNCTION("IF(REGEXMATCH(AO174, ""organic|DOC|POC|DOM""), 1, 0)"),0)</f>
        <v>0</v>
      </c>
      <c r="AH173" s="4">
        <f ca="1">IFERROR(__xludf.DUMMYFUNCTION("IF(REGEXMATCH(AO174, ""rea|NH2""), 1, 0)"),0)</f>
        <v>0</v>
      </c>
      <c r="AI173" s="4">
        <f ca="1">IFERROR(__xludf.DUMMYFUNCTION("IF(REGEXMATCH(AO174, ""ertilizer|cote""), 1, 0)"),0)</f>
        <v>0</v>
      </c>
      <c r="AJ173" s="4">
        <f ca="1">IFERROR(__xludf.DUMMYFUNCTION("IF(REGEXMATCH(AO174, ""itrogen""), 1, 0)"),0)</f>
        <v>0</v>
      </c>
      <c r="AK173" s="4">
        <f ca="1">IFERROR(__xludf.DUMMYFUNCTION("IF(REGEXMATCH(AO174, ""hosphorus""), 1, 0)"),0)</f>
        <v>0</v>
      </c>
      <c r="AL173" s="4">
        <f ca="1">IFERROR(__xludf.DUMMYFUNCTION("IF(REGEXMATCH(AO174, ""TN""), 1, 0)"),0)</f>
        <v>0</v>
      </c>
      <c r="AM173" s="4">
        <f ca="1">IFERROR(__xludf.DUMMYFUNCTION("IF(REGEXMATCH(AO174, ""TP""), 1, 0)"),0)</f>
        <v>0</v>
      </c>
    </row>
    <row r="174" spans="1:39" ht="17.25" customHeight="1" x14ac:dyDescent="0.15">
      <c r="A174" s="6" t="s">
        <v>1248</v>
      </c>
      <c r="B174" s="11">
        <v>2010</v>
      </c>
      <c r="C174" s="4" t="s">
        <v>1249</v>
      </c>
      <c r="D174" s="6" t="s">
        <v>1250</v>
      </c>
      <c r="E174" s="4" t="s">
        <v>1251</v>
      </c>
      <c r="F174" s="12" t="s">
        <v>930</v>
      </c>
      <c r="G174" s="11" t="s">
        <v>40</v>
      </c>
      <c r="H174" s="11">
        <v>0</v>
      </c>
      <c r="I174" s="4">
        <v>0</v>
      </c>
      <c r="K174" s="4" t="s">
        <v>27</v>
      </c>
      <c r="L174" s="4" t="s">
        <v>27</v>
      </c>
      <c r="M174" s="4" t="s">
        <v>27</v>
      </c>
      <c r="N174" s="4" t="s">
        <v>27</v>
      </c>
      <c r="O174" s="4" t="s">
        <v>27</v>
      </c>
      <c r="P174" s="4" t="s">
        <v>27</v>
      </c>
      <c r="Q174" s="4" t="s">
        <v>27</v>
      </c>
      <c r="R174" s="4" t="s">
        <v>27</v>
      </c>
      <c r="S174" s="4" t="s">
        <v>27</v>
      </c>
      <c r="T174" s="4" t="s">
        <v>27</v>
      </c>
      <c r="U174" s="4" t="s">
        <v>27</v>
      </c>
      <c r="V174" s="4" t="s">
        <v>27</v>
      </c>
      <c r="W174" s="4" t="s">
        <v>1252</v>
      </c>
      <c r="X174" s="4">
        <f t="shared" ca="1" si="1"/>
        <v>0</v>
      </c>
      <c r="Y174" s="4">
        <f t="shared" ca="1" si="0"/>
        <v>0</v>
      </c>
      <c r="Z174" s="4">
        <f ca="1">IFERROR(__xludf.DUMMYFUNCTION("IF(REGEXMATCH(AO175, ""itrate|NO3""), 1, 0)"),0)</f>
        <v>0</v>
      </c>
      <c r="AA174" s="4">
        <f ca="1">IFERROR(__xludf.DUMMYFUNCTION("IF(REGEXMATCH(AO175, ""itrite|NO2""), 1, 0)"),0)</f>
        <v>0</v>
      </c>
      <c r="AB174" s="4">
        <f ca="1">IFERROR(__xludf.DUMMYFUNCTION("IF(REGEXMATCH(AO175, ""mmonium|NH4""), 1, 0)"),0)</f>
        <v>0</v>
      </c>
      <c r="AC174" s="4">
        <f ca="1">IFERROR(__xludf.DUMMYFUNCTION("IF(REGEXMATCH(AO175, ""DIN""), 1, 0)"),0)</f>
        <v>0</v>
      </c>
      <c r="AD174" s="4">
        <f ca="1">IFERROR(__xludf.DUMMYFUNCTION("IF(REGEXMATCH(AO175, ""mmonia|NH3""), 1, 0)"),0)</f>
        <v>0</v>
      </c>
      <c r="AE174" s="4">
        <f ca="1">IFERROR(__xludf.DUMMYFUNCTION("IF(REGEXMATCH(AO175, ""hosphate|PO4|DIP""), 1, 0)"),0)</f>
        <v>0</v>
      </c>
      <c r="AF174" s="4">
        <f ca="1">IFERROR(__xludf.DUMMYFUNCTION("IF(REGEXMATCH(AO175, ""DIC""), 1, 0)"),0)</f>
        <v>0</v>
      </c>
      <c r="AG174" s="4">
        <f ca="1">IFERROR(__xludf.DUMMYFUNCTION("IF(REGEXMATCH(AO175, ""organic|DOC|POC|DOM""), 1, 0)"),0)</f>
        <v>0</v>
      </c>
      <c r="AH174" s="4">
        <f ca="1">IFERROR(__xludf.DUMMYFUNCTION("IF(REGEXMATCH(AO175, ""rea|NH2""), 1, 0)"),0)</f>
        <v>0</v>
      </c>
      <c r="AI174" s="4">
        <f ca="1">IFERROR(__xludf.DUMMYFUNCTION("IF(REGEXMATCH(AO175, ""ertilizer|cote""), 1, 0)"),0)</f>
        <v>0</v>
      </c>
      <c r="AJ174" s="4">
        <f ca="1">IFERROR(__xludf.DUMMYFUNCTION("IF(REGEXMATCH(AO175, ""itrogen""), 1, 0)"),0)</f>
        <v>0</v>
      </c>
      <c r="AK174" s="4">
        <f ca="1">IFERROR(__xludf.DUMMYFUNCTION("IF(REGEXMATCH(AO175, ""hosphorus""), 1, 0)"),0)</f>
        <v>0</v>
      </c>
      <c r="AL174" s="4">
        <f ca="1">IFERROR(__xludf.DUMMYFUNCTION("IF(REGEXMATCH(AO175, ""TN""), 1, 0)"),0)</f>
        <v>0</v>
      </c>
      <c r="AM174" s="4">
        <f ca="1">IFERROR(__xludf.DUMMYFUNCTION("IF(REGEXMATCH(AO175, ""TP""), 1, 0)"),0)</f>
        <v>0</v>
      </c>
    </row>
    <row r="175" spans="1:39" ht="17.25" customHeight="1" x14ac:dyDescent="0.15">
      <c r="A175" s="6" t="s">
        <v>1259</v>
      </c>
      <c r="B175" s="11">
        <v>2016</v>
      </c>
      <c r="C175" s="4" t="s">
        <v>1054</v>
      </c>
      <c r="D175" s="6" t="s">
        <v>1260</v>
      </c>
      <c r="E175" s="4" t="s">
        <v>1261</v>
      </c>
      <c r="F175" s="14"/>
      <c r="G175" s="11" t="s">
        <v>40</v>
      </c>
      <c r="H175" s="11">
        <v>0</v>
      </c>
      <c r="I175" s="4">
        <v>0</v>
      </c>
      <c r="K175" s="4" t="s">
        <v>27</v>
      </c>
      <c r="L175" s="4" t="s">
        <v>27</v>
      </c>
      <c r="M175" s="4" t="s">
        <v>27</v>
      </c>
      <c r="N175" s="4" t="s">
        <v>27</v>
      </c>
      <c r="O175" s="4" t="s">
        <v>27</v>
      </c>
      <c r="P175" s="4" t="s">
        <v>27</v>
      </c>
      <c r="Q175" s="4" t="s">
        <v>27</v>
      </c>
      <c r="R175" s="4" t="s">
        <v>27</v>
      </c>
      <c r="S175" s="4" t="s">
        <v>27</v>
      </c>
      <c r="T175" s="4" t="s">
        <v>27</v>
      </c>
      <c r="U175" s="4" t="s">
        <v>27</v>
      </c>
      <c r="V175" s="4" t="s">
        <v>27</v>
      </c>
      <c r="W175" s="4" t="s">
        <v>1263</v>
      </c>
      <c r="X175" s="4">
        <f t="shared" ca="1" si="1"/>
        <v>0</v>
      </c>
      <c r="Y175" s="4">
        <f t="shared" ca="1" si="0"/>
        <v>0</v>
      </c>
      <c r="Z175" s="4">
        <f ca="1">IFERROR(__xludf.DUMMYFUNCTION("IF(REGEXMATCH(AO176, ""itrate|NO3""), 1, 0)"),0)</f>
        <v>0</v>
      </c>
      <c r="AA175" s="4">
        <f ca="1">IFERROR(__xludf.DUMMYFUNCTION("IF(REGEXMATCH(AO176, ""itrite|NO2""), 1, 0)"),0)</f>
        <v>0</v>
      </c>
      <c r="AB175" s="4">
        <f ca="1">IFERROR(__xludf.DUMMYFUNCTION("IF(REGEXMATCH(AO176, ""mmonium|NH4""), 1, 0)"),0)</f>
        <v>0</v>
      </c>
      <c r="AC175" s="4">
        <f ca="1">IFERROR(__xludf.DUMMYFUNCTION("IF(REGEXMATCH(AO176, ""DIN""), 1, 0)"),0)</f>
        <v>0</v>
      </c>
      <c r="AD175" s="4">
        <f ca="1">IFERROR(__xludf.DUMMYFUNCTION("IF(REGEXMATCH(AO176, ""mmonia|NH3""), 1, 0)"),0)</f>
        <v>0</v>
      </c>
      <c r="AE175" s="4">
        <f ca="1">IFERROR(__xludf.DUMMYFUNCTION("IF(REGEXMATCH(AO176, ""hosphate|PO4|DIP""), 1, 0)"),0)</f>
        <v>0</v>
      </c>
      <c r="AF175" s="4">
        <f ca="1">IFERROR(__xludf.DUMMYFUNCTION("IF(REGEXMATCH(AO176, ""DIC""), 1, 0)"),0)</f>
        <v>0</v>
      </c>
      <c r="AG175" s="4">
        <f ca="1">IFERROR(__xludf.DUMMYFUNCTION("IF(REGEXMATCH(AO176, ""organic|DOC|POC|DOM""), 1, 0)"),0)</f>
        <v>0</v>
      </c>
      <c r="AH175" s="4">
        <f ca="1">IFERROR(__xludf.DUMMYFUNCTION("IF(REGEXMATCH(AO176, ""rea|NH2""), 1, 0)"),0)</f>
        <v>0</v>
      </c>
      <c r="AI175" s="4">
        <f ca="1">IFERROR(__xludf.DUMMYFUNCTION("IF(REGEXMATCH(AO176, ""ertilizer|cote""), 1, 0)"),0)</f>
        <v>0</v>
      </c>
      <c r="AJ175" s="4">
        <f ca="1">IFERROR(__xludf.DUMMYFUNCTION("IF(REGEXMATCH(AO176, ""itrogen""), 1, 0)"),0)</f>
        <v>0</v>
      </c>
      <c r="AK175" s="4">
        <f ca="1">IFERROR(__xludf.DUMMYFUNCTION("IF(REGEXMATCH(AO176, ""hosphorus""), 1, 0)"),0)</f>
        <v>0</v>
      </c>
      <c r="AL175" s="4">
        <f ca="1">IFERROR(__xludf.DUMMYFUNCTION("IF(REGEXMATCH(AO176, ""TN""), 1, 0)"),0)</f>
        <v>0</v>
      </c>
      <c r="AM175" s="4">
        <f ca="1">IFERROR(__xludf.DUMMYFUNCTION("IF(REGEXMATCH(AO176, ""TP""), 1, 0)"),0)</f>
        <v>0</v>
      </c>
    </row>
    <row r="176" spans="1:39" ht="17.25" customHeight="1" x14ac:dyDescent="0.15">
      <c r="A176" s="6" t="s">
        <v>1270</v>
      </c>
      <c r="B176" s="11">
        <v>1985</v>
      </c>
      <c r="C176" s="4" t="s">
        <v>113</v>
      </c>
      <c r="D176" s="6" t="s">
        <v>1271</v>
      </c>
      <c r="F176" s="12" t="s">
        <v>115</v>
      </c>
      <c r="G176" s="11" t="s">
        <v>40</v>
      </c>
      <c r="H176" s="11">
        <v>0</v>
      </c>
      <c r="I176" s="4">
        <v>0</v>
      </c>
      <c r="K176" s="4" t="s">
        <v>27</v>
      </c>
      <c r="L176" s="4" t="s">
        <v>930</v>
      </c>
      <c r="M176" s="4" t="s">
        <v>27</v>
      </c>
      <c r="N176" s="4" t="s">
        <v>27</v>
      </c>
      <c r="O176" s="4" t="s">
        <v>27</v>
      </c>
      <c r="P176" s="4" t="s">
        <v>27</v>
      </c>
      <c r="Q176" s="4" t="s">
        <v>27</v>
      </c>
      <c r="R176" s="4" t="s">
        <v>27</v>
      </c>
      <c r="S176" s="4" t="s">
        <v>27</v>
      </c>
      <c r="T176" s="4" t="s">
        <v>27</v>
      </c>
      <c r="U176" s="4" t="s">
        <v>27</v>
      </c>
      <c r="V176" s="4" t="s">
        <v>27</v>
      </c>
      <c r="W176" s="4" t="s">
        <v>1272</v>
      </c>
      <c r="X176" s="4">
        <f t="shared" ca="1" si="1"/>
        <v>0</v>
      </c>
      <c r="Y176" s="4">
        <f t="shared" ca="1" si="0"/>
        <v>0</v>
      </c>
      <c r="Z176" s="4">
        <f ca="1">IFERROR(__xludf.DUMMYFUNCTION("IF(REGEXMATCH(AO177, ""itrate|NO3""), 1, 0)"),0)</f>
        <v>0</v>
      </c>
      <c r="AA176" s="4">
        <f ca="1">IFERROR(__xludf.DUMMYFUNCTION("IF(REGEXMATCH(AO177, ""itrite|NO2""), 1, 0)"),0)</f>
        <v>0</v>
      </c>
      <c r="AB176" s="4">
        <f ca="1">IFERROR(__xludf.DUMMYFUNCTION("IF(REGEXMATCH(AO177, ""mmonium|NH4""), 1, 0)"),0)</f>
        <v>0</v>
      </c>
      <c r="AC176" s="4">
        <f ca="1">IFERROR(__xludf.DUMMYFUNCTION("IF(REGEXMATCH(AO177, ""DIN""), 1, 0)"),0)</f>
        <v>0</v>
      </c>
      <c r="AD176" s="4">
        <f ca="1">IFERROR(__xludf.DUMMYFUNCTION("IF(REGEXMATCH(AO177, ""mmonia|NH3""), 1, 0)"),0)</f>
        <v>0</v>
      </c>
      <c r="AE176" s="4">
        <f ca="1">IFERROR(__xludf.DUMMYFUNCTION("IF(REGEXMATCH(AO177, ""hosphate|PO4|DIP""), 1, 0)"),0)</f>
        <v>0</v>
      </c>
      <c r="AF176" s="4">
        <f ca="1">IFERROR(__xludf.DUMMYFUNCTION("IF(REGEXMATCH(AO177, ""DIC""), 1, 0)"),0)</f>
        <v>0</v>
      </c>
      <c r="AG176" s="4">
        <f ca="1">IFERROR(__xludf.DUMMYFUNCTION("IF(REGEXMATCH(AO177, ""organic|DOC|POC|DOM""), 1, 0)"),0)</f>
        <v>0</v>
      </c>
      <c r="AH176" s="4">
        <f ca="1">IFERROR(__xludf.DUMMYFUNCTION("IF(REGEXMATCH(AO177, ""rea|NH2""), 1, 0)"),0)</f>
        <v>0</v>
      </c>
      <c r="AI176" s="4">
        <f ca="1">IFERROR(__xludf.DUMMYFUNCTION("IF(REGEXMATCH(AO177, ""ertilizer|cote""), 1, 0)"),0)</f>
        <v>0</v>
      </c>
      <c r="AJ176" s="4">
        <f ca="1">IFERROR(__xludf.DUMMYFUNCTION("IF(REGEXMATCH(AO177, ""itrogen""), 1, 0)"),0)</f>
        <v>0</v>
      </c>
      <c r="AK176" s="4">
        <f ca="1">IFERROR(__xludf.DUMMYFUNCTION("IF(REGEXMATCH(AO177, ""hosphorus""), 1, 0)"),0)</f>
        <v>0</v>
      </c>
      <c r="AL176" s="4">
        <f ca="1">IFERROR(__xludf.DUMMYFUNCTION("IF(REGEXMATCH(AO177, ""TN""), 1, 0)"),0)</f>
        <v>0</v>
      </c>
      <c r="AM176" s="4">
        <f ca="1">IFERROR(__xludf.DUMMYFUNCTION("IF(REGEXMATCH(AO177, ""TP""), 1, 0)"),0)</f>
        <v>0</v>
      </c>
    </row>
    <row r="177" spans="1:39" ht="17.25" customHeight="1" x14ac:dyDescent="0.15">
      <c r="A177" s="6" t="s">
        <v>1293</v>
      </c>
      <c r="B177" s="11">
        <v>2016</v>
      </c>
      <c r="C177" s="4" t="s">
        <v>1054</v>
      </c>
      <c r="D177" s="6" t="s">
        <v>1294</v>
      </c>
      <c r="E177" s="4" t="s">
        <v>1295</v>
      </c>
      <c r="F177" s="12" t="s">
        <v>31</v>
      </c>
      <c r="G177" s="11" t="s">
        <v>40</v>
      </c>
      <c r="H177" s="11">
        <v>0</v>
      </c>
      <c r="I177" s="4">
        <v>0</v>
      </c>
      <c r="K177" s="4" t="s">
        <v>27</v>
      </c>
      <c r="L177" s="4" t="s">
        <v>27</v>
      </c>
      <c r="M177" s="4" t="s">
        <v>27</v>
      </c>
      <c r="N177" s="4" t="s">
        <v>27</v>
      </c>
      <c r="O177" s="4" t="s">
        <v>27</v>
      </c>
      <c r="P177" s="4" t="s">
        <v>27</v>
      </c>
      <c r="Q177" s="4" t="s">
        <v>27</v>
      </c>
      <c r="R177" s="4" t="s">
        <v>27</v>
      </c>
      <c r="S177" s="4" t="s">
        <v>27</v>
      </c>
      <c r="T177" s="4" t="s">
        <v>27</v>
      </c>
      <c r="U177" s="4" t="s">
        <v>27</v>
      </c>
      <c r="V177" s="4" t="s">
        <v>27</v>
      </c>
      <c r="W177" s="12" t="s">
        <v>1262</v>
      </c>
      <c r="X177" s="4">
        <f t="shared" ca="1" si="1"/>
        <v>0</v>
      </c>
      <c r="Y177" s="4">
        <f t="shared" ca="1" si="0"/>
        <v>0</v>
      </c>
      <c r="Z177" s="4">
        <f ca="1">IFERROR(__xludf.DUMMYFUNCTION("IF(REGEXMATCH(AO178, ""itrate|NO3""), 1, 0)"),0)</f>
        <v>0</v>
      </c>
      <c r="AA177" s="4">
        <f ca="1">IFERROR(__xludf.DUMMYFUNCTION("IF(REGEXMATCH(AO178, ""itrite|NO2""), 1, 0)"),0)</f>
        <v>0</v>
      </c>
      <c r="AB177" s="4">
        <f ca="1">IFERROR(__xludf.DUMMYFUNCTION("IF(REGEXMATCH(AO178, ""mmonium|NH4""), 1, 0)"),0)</f>
        <v>0</v>
      </c>
      <c r="AC177" s="4">
        <f ca="1">IFERROR(__xludf.DUMMYFUNCTION("IF(REGEXMATCH(AO178, ""DIN""), 1, 0)"),0)</f>
        <v>0</v>
      </c>
      <c r="AD177" s="4">
        <f ca="1">IFERROR(__xludf.DUMMYFUNCTION("IF(REGEXMATCH(AO178, ""mmonia|NH3""), 1, 0)"),0)</f>
        <v>0</v>
      </c>
      <c r="AE177" s="4">
        <f ca="1">IFERROR(__xludf.DUMMYFUNCTION("IF(REGEXMATCH(AO178, ""hosphate|PO4|DIP""), 1, 0)"),0)</f>
        <v>0</v>
      </c>
      <c r="AF177" s="4">
        <f ca="1">IFERROR(__xludf.DUMMYFUNCTION("IF(REGEXMATCH(AO178, ""DIC""), 1, 0)"),0)</f>
        <v>0</v>
      </c>
      <c r="AG177" s="4">
        <f ca="1">IFERROR(__xludf.DUMMYFUNCTION("IF(REGEXMATCH(AO178, ""organic|DOC|POC|DOM""), 1, 0)"),0)</f>
        <v>0</v>
      </c>
      <c r="AH177" s="4">
        <f ca="1">IFERROR(__xludf.DUMMYFUNCTION("IF(REGEXMATCH(AO178, ""rea|NH2""), 1, 0)"),0)</f>
        <v>0</v>
      </c>
      <c r="AI177" s="4">
        <f ca="1">IFERROR(__xludf.DUMMYFUNCTION("IF(REGEXMATCH(AO178, ""ertilizer|cote""), 1, 0)"),0)</f>
        <v>0</v>
      </c>
      <c r="AJ177" s="4">
        <f ca="1">IFERROR(__xludf.DUMMYFUNCTION("IF(REGEXMATCH(AO178, ""itrogen""), 1, 0)"),0)</f>
        <v>0</v>
      </c>
      <c r="AK177" s="4">
        <f ca="1">IFERROR(__xludf.DUMMYFUNCTION("IF(REGEXMATCH(AO178, ""hosphorus""), 1, 0)"),0)</f>
        <v>0</v>
      </c>
      <c r="AL177" s="4">
        <f ca="1">IFERROR(__xludf.DUMMYFUNCTION("IF(REGEXMATCH(AO178, ""TN""), 1, 0)"),0)</f>
        <v>0</v>
      </c>
      <c r="AM177" s="4">
        <f ca="1">IFERROR(__xludf.DUMMYFUNCTION("IF(REGEXMATCH(AO178, ""TP""), 1, 0)"),0)</f>
        <v>0</v>
      </c>
    </row>
    <row r="178" spans="1:39" ht="17.25" customHeight="1" x14ac:dyDescent="0.15">
      <c r="A178" s="6" t="s">
        <v>1296</v>
      </c>
      <c r="B178" s="11">
        <v>2006</v>
      </c>
      <c r="C178" s="4" t="s">
        <v>137</v>
      </c>
      <c r="D178" s="6" t="s">
        <v>1297</v>
      </c>
      <c r="E178" s="4" t="s">
        <v>1298</v>
      </c>
      <c r="G178" s="11" t="s">
        <v>40</v>
      </c>
      <c r="H178" s="11">
        <v>0</v>
      </c>
      <c r="I178" s="4">
        <v>0</v>
      </c>
      <c r="K178" s="4" t="s">
        <v>27</v>
      </c>
      <c r="L178" s="4" t="s">
        <v>27</v>
      </c>
      <c r="M178" s="4" t="s">
        <v>27</v>
      </c>
      <c r="N178" s="4" t="s">
        <v>27</v>
      </c>
      <c r="O178" s="4" t="s">
        <v>27</v>
      </c>
      <c r="P178" s="4" t="s">
        <v>27</v>
      </c>
      <c r="Q178" s="4" t="s">
        <v>27</v>
      </c>
      <c r="R178" s="4" t="s">
        <v>27</v>
      </c>
      <c r="S178" s="4" t="s">
        <v>27</v>
      </c>
      <c r="T178" s="4" t="s">
        <v>27</v>
      </c>
      <c r="U178" s="4" t="s">
        <v>27</v>
      </c>
      <c r="V178" s="4" t="s">
        <v>27</v>
      </c>
      <c r="W178" s="12" t="s">
        <v>137</v>
      </c>
      <c r="X178" s="4">
        <f t="shared" ca="1" si="1"/>
        <v>0</v>
      </c>
      <c r="Y178" s="4">
        <f t="shared" ca="1" si="0"/>
        <v>0</v>
      </c>
      <c r="Z178" s="4">
        <f ca="1">IFERROR(__xludf.DUMMYFUNCTION("IF(REGEXMATCH(AO179, ""itrate|NO3""), 1, 0)"),0)</f>
        <v>0</v>
      </c>
      <c r="AA178" s="4">
        <f ca="1">IFERROR(__xludf.DUMMYFUNCTION("IF(REGEXMATCH(AO179, ""itrite|NO2""), 1, 0)"),0)</f>
        <v>0</v>
      </c>
      <c r="AB178" s="4">
        <f ca="1">IFERROR(__xludf.DUMMYFUNCTION("IF(REGEXMATCH(AO179, ""mmonium|NH4""), 1, 0)"),0)</f>
        <v>0</v>
      </c>
      <c r="AC178" s="4">
        <f ca="1">IFERROR(__xludf.DUMMYFUNCTION("IF(REGEXMATCH(AO179, ""DIN""), 1, 0)"),0)</f>
        <v>0</v>
      </c>
      <c r="AD178" s="4">
        <f ca="1">IFERROR(__xludf.DUMMYFUNCTION("IF(REGEXMATCH(AO179, ""mmonia|NH3""), 1, 0)"),0)</f>
        <v>0</v>
      </c>
      <c r="AE178" s="4">
        <f ca="1">IFERROR(__xludf.DUMMYFUNCTION("IF(REGEXMATCH(AO179, ""hosphate|PO4|DIP""), 1, 0)"),0)</f>
        <v>0</v>
      </c>
      <c r="AF178" s="4">
        <f ca="1">IFERROR(__xludf.DUMMYFUNCTION("IF(REGEXMATCH(AO179, ""DIC""), 1, 0)"),0)</f>
        <v>0</v>
      </c>
      <c r="AG178" s="4">
        <f ca="1">IFERROR(__xludf.DUMMYFUNCTION("IF(REGEXMATCH(AO179, ""organic|DOC|POC|DOM""), 1, 0)"),0)</f>
        <v>0</v>
      </c>
      <c r="AH178" s="4">
        <f ca="1">IFERROR(__xludf.DUMMYFUNCTION("IF(REGEXMATCH(AO179, ""rea|NH2""), 1, 0)"),0)</f>
        <v>0</v>
      </c>
      <c r="AI178" s="4">
        <f ca="1">IFERROR(__xludf.DUMMYFUNCTION("IF(REGEXMATCH(AO179, ""ertilizer|cote""), 1, 0)"),0)</f>
        <v>0</v>
      </c>
      <c r="AJ178" s="4">
        <f ca="1">IFERROR(__xludf.DUMMYFUNCTION("IF(REGEXMATCH(AO179, ""itrogen""), 1, 0)"),0)</f>
        <v>0</v>
      </c>
      <c r="AK178" s="4">
        <f ca="1">IFERROR(__xludf.DUMMYFUNCTION("IF(REGEXMATCH(AO179, ""hosphorus""), 1, 0)"),0)</f>
        <v>0</v>
      </c>
      <c r="AL178" s="4">
        <f ca="1">IFERROR(__xludf.DUMMYFUNCTION("IF(REGEXMATCH(AO179, ""TN""), 1, 0)"),0)</f>
        <v>0</v>
      </c>
      <c r="AM178" s="4">
        <f ca="1">IFERROR(__xludf.DUMMYFUNCTION("IF(REGEXMATCH(AO179, ""TP""), 1, 0)"),0)</f>
        <v>0</v>
      </c>
    </row>
    <row r="179" spans="1:39" ht="17.25" customHeight="1" x14ac:dyDescent="0.15">
      <c r="A179" s="6" t="s">
        <v>1299</v>
      </c>
      <c r="B179" s="3"/>
      <c r="C179" s="4" t="s">
        <v>671</v>
      </c>
      <c r="D179" s="6" t="s">
        <v>1300</v>
      </c>
      <c r="E179" s="4" t="s">
        <v>1301</v>
      </c>
      <c r="F179" s="12" t="s">
        <v>1302</v>
      </c>
      <c r="G179" s="11" t="s">
        <v>40</v>
      </c>
      <c r="H179" s="11">
        <v>0</v>
      </c>
      <c r="I179" s="4">
        <v>0</v>
      </c>
      <c r="K179" s="4" t="s">
        <v>27</v>
      </c>
      <c r="L179" s="4" t="s">
        <v>27</v>
      </c>
      <c r="M179" s="4" t="s">
        <v>27</v>
      </c>
      <c r="N179" s="4" t="s">
        <v>27</v>
      </c>
      <c r="O179" s="4" t="s">
        <v>27</v>
      </c>
      <c r="P179" s="4" t="s">
        <v>27</v>
      </c>
      <c r="Q179" s="4" t="s">
        <v>27</v>
      </c>
      <c r="R179" s="4" t="s">
        <v>27</v>
      </c>
      <c r="S179" s="4" t="s">
        <v>27</v>
      </c>
      <c r="T179" s="4" t="s">
        <v>27</v>
      </c>
      <c r="U179" s="4" t="s">
        <v>27</v>
      </c>
      <c r="V179" s="4" t="s">
        <v>27</v>
      </c>
      <c r="W179" s="4" t="s">
        <v>1303</v>
      </c>
      <c r="X179" s="4">
        <f t="shared" ca="1" si="1"/>
        <v>0</v>
      </c>
      <c r="Y179" s="4">
        <f t="shared" ca="1" si="0"/>
        <v>0</v>
      </c>
      <c r="Z179" s="4">
        <f ca="1">IFERROR(__xludf.DUMMYFUNCTION("IF(REGEXMATCH(AO180, ""itrate|NO3""), 1, 0)"),0)</f>
        <v>0</v>
      </c>
      <c r="AA179" s="4">
        <f ca="1">IFERROR(__xludf.DUMMYFUNCTION("IF(REGEXMATCH(AO180, ""itrite|NO2""), 1, 0)"),0)</f>
        <v>0</v>
      </c>
      <c r="AB179" s="4">
        <f ca="1">IFERROR(__xludf.DUMMYFUNCTION("IF(REGEXMATCH(AO180, ""mmonium|NH4""), 1, 0)"),0)</f>
        <v>0</v>
      </c>
      <c r="AC179" s="4">
        <f ca="1">IFERROR(__xludf.DUMMYFUNCTION("IF(REGEXMATCH(AO180, ""DIN""), 1, 0)"),0)</f>
        <v>0</v>
      </c>
      <c r="AD179" s="4">
        <f ca="1">IFERROR(__xludf.DUMMYFUNCTION("IF(REGEXMATCH(AO180, ""mmonia|NH3""), 1, 0)"),0)</f>
        <v>0</v>
      </c>
      <c r="AE179" s="4">
        <f ca="1">IFERROR(__xludf.DUMMYFUNCTION("IF(REGEXMATCH(AO180, ""hosphate|PO4|DIP""), 1, 0)"),0)</f>
        <v>0</v>
      </c>
      <c r="AF179" s="4">
        <f ca="1">IFERROR(__xludf.DUMMYFUNCTION("IF(REGEXMATCH(AO180, ""DIC""), 1, 0)"),0)</f>
        <v>0</v>
      </c>
      <c r="AG179" s="4">
        <f ca="1">IFERROR(__xludf.DUMMYFUNCTION("IF(REGEXMATCH(AO180, ""organic|DOC|POC|DOM""), 1, 0)"),0)</f>
        <v>0</v>
      </c>
      <c r="AH179" s="4">
        <f ca="1">IFERROR(__xludf.DUMMYFUNCTION("IF(REGEXMATCH(AO180, ""rea|NH2""), 1, 0)"),0)</f>
        <v>0</v>
      </c>
      <c r="AI179" s="4">
        <f ca="1">IFERROR(__xludf.DUMMYFUNCTION("IF(REGEXMATCH(AO180, ""ertilizer|cote""), 1, 0)"),0)</f>
        <v>0</v>
      </c>
      <c r="AJ179" s="4">
        <f ca="1">IFERROR(__xludf.DUMMYFUNCTION("IF(REGEXMATCH(AO180, ""itrogen""), 1, 0)"),0)</f>
        <v>0</v>
      </c>
      <c r="AK179" s="4">
        <f ca="1">IFERROR(__xludf.DUMMYFUNCTION("IF(REGEXMATCH(AO180, ""hosphorus""), 1, 0)"),0)</f>
        <v>0</v>
      </c>
      <c r="AL179" s="4">
        <f ca="1">IFERROR(__xludf.DUMMYFUNCTION("IF(REGEXMATCH(AO180, ""TN""), 1, 0)"),0)</f>
        <v>0</v>
      </c>
      <c r="AM179" s="4">
        <f ca="1">IFERROR(__xludf.DUMMYFUNCTION("IF(REGEXMATCH(AO180, ""TP""), 1, 0)"),0)</f>
        <v>0</v>
      </c>
    </row>
    <row r="180" spans="1:39" ht="17.25" customHeight="1" x14ac:dyDescent="0.15">
      <c r="A180" s="6" t="s">
        <v>1369</v>
      </c>
      <c r="B180" s="11">
        <v>2020</v>
      </c>
      <c r="C180" s="4" t="s">
        <v>239</v>
      </c>
      <c r="D180" s="6" t="s">
        <v>1370</v>
      </c>
      <c r="E180" s="4" t="s">
        <v>1371</v>
      </c>
      <c r="F180" s="12" t="s">
        <v>1372</v>
      </c>
      <c r="G180" s="11" t="s">
        <v>40</v>
      </c>
      <c r="H180" s="11">
        <v>0</v>
      </c>
      <c r="I180" s="4">
        <v>0</v>
      </c>
      <c r="K180" s="3" t="s">
        <v>27</v>
      </c>
      <c r="L180" s="3" t="s">
        <v>27</v>
      </c>
      <c r="M180" s="3" t="s">
        <v>27</v>
      </c>
      <c r="N180" s="3" t="s">
        <v>27</v>
      </c>
      <c r="O180" s="3" t="s">
        <v>27</v>
      </c>
      <c r="P180" s="3" t="s">
        <v>27</v>
      </c>
      <c r="Q180" s="3" t="s">
        <v>27</v>
      </c>
      <c r="R180" s="4" t="s">
        <v>27</v>
      </c>
      <c r="S180" s="4" t="s">
        <v>27</v>
      </c>
      <c r="T180" s="4" t="s">
        <v>27</v>
      </c>
      <c r="U180" s="4" t="s">
        <v>27</v>
      </c>
      <c r="V180" s="4" t="s">
        <v>27</v>
      </c>
      <c r="W180" s="3" t="s">
        <v>2628</v>
      </c>
      <c r="X180" s="4">
        <f t="shared" ca="1" si="1"/>
        <v>0</v>
      </c>
      <c r="Y180" s="4">
        <f t="shared" ca="1" si="0"/>
        <v>0</v>
      </c>
      <c r="Z180" s="4">
        <f ca="1">IFERROR(__xludf.DUMMYFUNCTION("IF(REGEXMATCH(AO181, ""itrate|NO3""), 1, 0)"),0)</f>
        <v>0</v>
      </c>
      <c r="AA180" s="4">
        <f ca="1">IFERROR(__xludf.DUMMYFUNCTION("IF(REGEXMATCH(AO181, ""itrite|NO2""), 1, 0)"),0)</f>
        <v>0</v>
      </c>
      <c r="AB180" s="4">
        <f ca="1">IFERROR(__xludf.DUMMYFUNCTION("IF(REGEXMATCH(AO181, ""mmonium|NH4""), 1, 0)"),0)</f>
        <v>0</v>
      </c>
      <c r="AC180" s="4">
        <f ca="1">IFERROR(__xludf.DUMMYFUNCTION("IF(REGEXMATCH(AO181, ""DIN""), 1, 0)"),0)</f>
        <v>0</v>
      </c>
      <c r="AD180" s="4">
        <f ca="1">IFERROR(__xludf.DUMMYFUNCTION("IF(REGEXMATCH(AO181, ""mmonia|NH3""), 1, 0)"),0)</f>
        <v>0</v>
      </c>
      <c r="AE180" s="4">
        <f ca="1">IFERROR(__xludf.DUMMYFUNCTION("IF(REGEXMATCH(AO181, ""hosphate|PO4|DIP""), 1, 0)"),0)</f>
        <v>0</v>
      </c>
      <c r="AF180" s="4">
        <f ca="1">IFERROR(__xludf.DUMMYFUNCTION("IF(REGEXMATCH(AO181, ""DIC""), 1, 0)"),0)</f>
        <v>0</v>
      </c>
      <c r="AG180" s="4">
        <f ca="1">IFERROR(__xludf.DUMMYFUNCTION("IF(REGEXMATCH(AO181, ""organic|DOC|POC|DOM""), 1, 0)"),0)</f>
        <v>0</v>
      </c>
      <c r="AH180" s="4">
        <f ca="1">IFERROR(__xludf.DUMMYFUNCTION("IF(REGEXMATCH(AO181, ""rea|NH2""), 1, 0)"),0)</f>
        <v>0</v>
      </c>
      <c r="AI180" s="4">
        <f ca="1">IFERROR(__xludf.DUMMYFUNCTION("IF(REGEXMATCH(AO181, ""ertilizer|cote""), 1, 0)"),0)</f>
        <v>0</v>
      </c>
      <c r="AJ180" s="4">
        <f ca="1">IFERROR(__xludf.DUMMYFUNCTION("IF(REGEXMATCH(AO181, ""itrogen""), 1, 0)"),0)</f>
        <v>0</v>
      </c>
      <c r="AK180" s="4">
        <f ca="1">IFERROR(__xludf.DUMMYFUNCTION("IF(REGEXMATCH(AO181, ""hosphorus""), 1, 0)"),0)</f>
        <v>0</v>
      </c>
      <c r="AL180" s="4">
        <f ca="1">IFERROR(__xludf.DUMMYFUNCTION("IF(REGEXMATCH(AO181, ""TN""), 1, 0)"),0)</f>
        <v>0</v>
      </c>
      <c r="AM180" s="4">
        <f ca="1">IFERROR(__xludf.DUMMYFUNCTION("IF(REGEXMATCH(AO181, ""TP""), 1, 0)"),0)</f>
        <v>0</v>
      </c>
    </row>
    <row r="181" spans="1:39" ht="17.25" customHeight="1" x14ac:dyDescent="0.15">
      <c r="A181" s="6" t="s">
        <v>1416</v>
      </c>
      <c r="B181" s="11">
        <v>2018</v>
      </c>
      <c r="C181" s="4" t="s">
        <v>1417</v>
      </c>
      <c r="D181" s="6" t="s">
        <v>1418</v>
      </c>
      <c r="F181" s="12" t="s">
        <v>1419</v>
      </c>
      <c r="G181" s="11" t="s">
        <v>40</v>
      </c>
      <c r="H181" s="11">
        <v>0</v>
      </c>
      <c r="I181" s="4">
        <v>0</v>
      </c>
      <c r="K181" s="4" t="s">
        <v>27</v>
      </c>
      <c r="L181" s="4" t="s">
        <v>27</v>
      </c>
      <c r="M181" s="4" t="s">
        <v>27</v>
      </c>
      <c r="N181" s="4" t="s">
        <v>27</v>
      </c>
      <c r="O181" s="4" t="s">
        <v>27</v>
      </c>
      <c r="P181" s="4" t="s">
        <v>27</v>
      </c>
      <c r="Q181" s="4" t="s">
        <v>27</v>
      </c>
      <c r="R181" s="4" t="s">
        <v>27</v>
      </c>
      <c r="S181" s="4" t="s">
        <v>27</v>
      </c>
      <c r="T181" s="4" t="s">
        <v>27</v>
      </c>
      <c r="U181" s="4" t="s">
        <v>27</v>
      </c>
      <c r="V181" s="4" t="s">
        <v>27</v>
      </c>
      <c r="W181" s="4" t="s">
        <v>1421</v>
      </c>
      <c r="X181" s="4">
        <f t="shared" ca="1" si="1"/>
        <v>0</v>
      </c>
      <c r="Y181" s="4">
        <f t="shared" ca="1" si="0"/>
        <v>0</v>
      </c>
      <c r="Z181" s="4">
        <f ca="1">IFERROR(__xludf.DUMMYFUNCTION("IF(REGEXMATCH(AO182, ""itrate|NO3""), 1, 0)"),0)</f>
        <v>0</v>
      </c>
      <c r="AA181" s="4">
        <f ca="1">IFERROR(__xludf.DUMMYFUNCTION("IF(REGEXMATCH(AO182, ""itrite|NO2""), 1, 0)"),0)</f>
        <v>0</v>
      </c>
      <c r="AB181" s="4">
        <f ca="1">IFERROR(__xludf.DUMMYFUNCTION("IF(REGEXMATCH(AO182, ""mmonium|NH4""), 1, 0)"),0)</f>
        <v>0</v>
      </c>
      <c r="AC181" s="4">
        <f ca="1">IFERROR(__xludf.DUMMYFUNCTION("IF(REGEXMATCH(AO182, ""DIN""), 1, 0)"),0)</f>
        <v>0</v>
      </c>
      <c r="AD181" s="4">
        <f ca="1">IFERROR(__xludf.DUMMYFUNCTION("IF(REGEXMATCH(AO182, ""mmonia|NH3""), 1, 0)"),0)</f>
        <v>0</v>
      </c>
      <c r="AE181" s="4">
        <f ca="1">IFERROR(__xludf.DUMMYFUNCTION("IF(REGEXMATCH(AO182, ""hosphate|PO4|DIP""), 1, 0)"),0)</f>
        <v>0</v>
      </c>
      <c r="AF181" s="4">
        <f ca="1">IFERROR(__xludf.DUMMYFUNCTION("IF(REGEXMATCH(AO182, ""DIC""), 1, 0)"),0)</f>
        <v>0</v>
      </c>
      <c r="AG181" s="4">
        <f ca="1">IFERROR(__xludf.DUMMYFUNCTION("IF(REGEXMATCH(AO182, ""organic|DOC|POC|DOM""), 1, 0)"),0)</f>
        <v>0</v>
      </c>
      <c r="AH181" s="4">
        <f ca="1">IFERROR(__xludf.DUMMYFUNCTION("IF(REGEXMATCH(AO182, ""rea|NH2""), 1, 0)"),0)</f>
        <v>0</v>
      </c>
      <c r="AI181" s="4">
        <f ca="1">IFERROR(__xludf.DUMMYFUNCTION("IF(REGEXMATCH(AO182, ""ertilizer|cote""), 1, 0)"),0)</f>
        <v>0</v>
      </c>
      <c r="AJ181" s="4">
        <f ca="1">IFERROR(__xludf.DUMMYFUNCTION("IF(REGEXMATCH(AO182, ""itrogen""), 1, 0)"),0)</f>
        <v>0</v>
      </c>
      <c r="AK181" s="4">
        <f ca="1">IFERROR(__xludf.DUMMYFUNCTION("IF(REGEXMATCH(AO182, ""hosphorus""), 1, 0)"),0)</f>
        <v>0</v>
      </c>
      <c r="AL181" s="4">
        <f ca="1">IFERROR(__xludf.DUMMYFUNCTION("IF(REGEXMATCH(AO182, ""TN""), 1, 0)"),0)</f>
        <v>0</v>
      </c>
      <c r="AM181" s="4">
        <f ca="1">IFERROR(__xludf.DUMMYFUNCTION("IF(REGEXMATCH(AO182, ""TP""), 1, 0)"),0)</f>
        <v>0</v>
      </c>
    </row>
    <row r="182" spans="1:39" ht="17.25" customHeight="1" x14ac:dyDescent="0.15">
      <c r="A182" s="6" t="s">
        <v>1422</v>
      </c>
      <c r="B182" s="11">
        <v>2018</v>
      </c>
      <c r="C182" s="4" t="s">
        <v>200</v>
      </c>
      <c r="D182" s="6" t="s">
        <v>1423</v>
      </c>
      <c r="E182" s="4" t="s">
        <v>1424</v>
      </c>
      <c r="F182" s="12" t="s">
        <v>1425</v>
      </c>
      <c r="G182" s="11" t="s">
        <v>40</v>
      </c>
      <c r="H182" s="11">
        <v>0</v>
      </c>
      <c r="I182" s="4">
        <v>0</v>
      </c>
      <c r="K182" s="4" t="s">
        <v>30</v>
      </c>
      <c r="L182" s="4" t="s">
        <v>1001</v>
      </c>
      <c r="M182" s="4" t="s">
        <v>67</v>
      </c>
      <c r="N182" s="4">
        <v>5</v>
      </c>
      <c r="O182" s="4" t="s">
        <v>1426</v>
      </c>
      <c r="P182" s="4" t="s">
        <v>27</v>
      </c>
      <c r="Q182" s="4" t="s">
        <v>27</v>
      </c>
      <c r="R182" s="4" t="s">
        <v>1427</v>
      </c>
      <c r="S182" s="4" t="s">
        <v>27</v>
      </c>
      <c r="T182" s="4" t="s">
        <v>27</v>
      </c>
      <c r="U182" s="4" t="s">
        <v>27</v>
      </c>
      <c r="V182" s="4" t="s">
        <v>27</v>
      </c>
      <c r="W182" s="4" t="s">
        <v>1428</v>
      </c>
      <c r="X182" s="4">
        <f t="shared" ca="1" si="1"/>
        <v>0</v>
      </c>
      <c r="Y182" s="4">
        <f t="shared" ca="1" si="0"/>
        <v>0</v>
      </c>
      <c r="Z182" s="4">
        <f ca="1">IFERROR(__xludf.DUMMYFUNCTION("IF(REGEXMATCH(AO183, ""itrate|NO3""), 1, 0)"),0)</f>
        <v>0</v>
      </c>
      <c r="AA182" s="4">
        <f ca="1">IFERROR(__xludf.DUMMYFUNCTION("IF(REGEXMATCH(AO183, ""itrite|NO2""), 1, 0)"),0)</f>
        <v>0</v>
      </c>
      <c r="AB182" s="4">
        <f ca="1">IFERROR(__xludf.DUMMYFUNCTION("IF(REGEXMATCH(AO183, ""mmonium|NH4""), 1, 0)"),0)</f>
        <v>0</v>
      </c>
      <c r="AC182" s="4">
        <f ca="1">IFERROR(__xludf.DUMMYFUNCTION("IF(REGEXMATCH(AO183, ""DIN""), 1, 0)"),0)</f>
        <v>0</v>
      </c>
      <c r="AD182" s="4">
        <f ca="1">IFERROR(__xludf.DUMMYFUNCTION("IF(REGEXMATCH(AO183, ""mmonia|NH3""), 1, 0)"),0)</f>
        <v>0</v>
      </c>
      <c r="AE182" s="4">
        <f ca="1">IFERROR(__xludf.DUMMYFUNCTION("IF(REGEXMATCH(AO183, ""hosphate|PO4|DIP""), 1, 0)"),0)</f>
        <v>0</v>
      </c>
      <c r="AF182" s="4">
        <f ca="1">IFERROR(__xludf.DUMMYFUNCTION("IF(REGEXMATCH(AO183, ""DIC""), 1, 0)"),0)</f>
        <v>0</v>
      </c>
      <c r="AG182" s="4">
        <f ca="1">IFERROR(__xludf.DUMMYFUNCTION("IF(REGEXMATCH(AO183, ""organic|DOC|POC|DOM""), 1, 0)"),0)</f>
        <v>0</v>
      </c>
      <c r="AH182" s="4">
        <f ca="1">IFERROR(__xludf.DUMMYFUNCTION("IF(REGEXMATCH(AO183, ""rea|NH2""), 1, 0)"),0)</f>
        <v>0</v>
      </c>
      <c r="AI182" s="4">
        <f ca="1">IFERROR(__xludf.DUMMYFUNCTION("IF(REGEXMATCH(AO183, ""ertilizer|cote""), 1, 0)"),0)</f>
        <v>0</v>
      </c>
      <c r="AJ182" s="4">
        <f ca="1">IFERROR(__xludf.DUMMYFUNCTION("IF(REGEXMATCH(AO183, ""itrogen""), 1, 0)"),0)</f>
        <v>0</v>
      </c>
      <c r="AK182" s="4">
        <f ca="1">IFERROR(__xludf.DUMMYFUNCTION("IF(REGEXMATCH(AO183, ""hosphorus""), 1, 0)"),0)</f>
        <v>0</v>
      </c>
      <c r="AL182" s="4">
        <f ca="1">IFERROR(__xludf.DUMMYFUNCTION("IF(REGEXMATCH(AO183, ""TN""), 1, 0)"),0)</f>
        <v>0</v>
      </c>
      <c r="AM182" s="4">
        <f ca="1">IFERROR(__xludf.DUMMYFUNCTION("IF(REGEXMATCH(AO183, ""TP""), 1, 0)"),0)</f>
        <v>0</v>
      </c>
    </row>
    <row r="183" spans="1:39" ht="17.25" customHeight="1" x14ac:dyDescent="0.15">
      <c r="A183" s="6" t="s">
        <v>1429</v>
      </c>
      <c r="B183" s="11">
        <v>2010</v>
      </c>
      <c r="D183" s="6" t="s">
        <v>1430</v>
      </c>
      <c r="E183" s="4" t="s">
        <v>1431</v>
      </c>
      <c r="G183" s="11" t="s">
        <v>40</v>
      </c>
      <c r="H183" s="11">
        <v>0</v>
      </c>
      <c r="I183" s="4">
        <v>0</v>
      </c>
      <c r="K183" s="4" t="s">
        <v>27</v>
      </c>
      <c r="L183" s="4" t="s">
        <v>27</v>
      </c>
      <c r="M183" s="4" t="s">
        <v>27</v>
      </c>
      <c r="N183" s="4" t="s">
        <v>27</v>
      </c>
      <c r="O183" s="4" t="s">
        <v>27</v>
      </c>
      <c r="P183" s="4" t="s">
        <v>27</v>
      </c>
      <c r="Q183" s="4" t="s">
        <v>27</v>
      </c>
      <c r="R183" s="4" t="s">
        <v>27</v>
      </c>
      <c r="S183" s="4" t="s">
        <v>27</v>
      </c>
      <c r="T183" s="4" t="s">
        <v>27</v>
      </c>
      <c r="U183" s="4" t="s">
        <v>27</v>
      </c>
      <c r="V183" s="4" t="s">
        <v>27</v>
      </c>
      <c r="W183" s="4" t="s">
        <v>1432</v>
      </c>
      <c r="X183" s="4">
        <f t="shared" ca="1" si="1"/>
        <v>0</v>
      </c>
      <c r="Y183" s="4">
        <f t="shared" ca="1" si="0"/>
        <v>0</v>
      </c>
      <c r="Z183" s="4">
        <f ca="1">IFERROR(__xludf.DUMMYFUNCTION("IF(REGEXMATCH(AO184, ""itrate|NO3""), 1, 0)"),0)</f>
        <v>0</v>
      </c>
      <c r="AA183" s="4">
        <f ca="1">IFERROR(__xludf.DUMMYFUNCTION("IF(REGEXMATCH(AO184, ""itrite|NO2""), 1, 0)"),0)</f>
        <v>0</v>
      </c>
      <c r="AB183" s="4">
        <f ca="1">IFERROR(__xludf.DUMMYFUNCTION("IF(REGEXMATCH(AO184, ""mmonium|NH4""), 1, 0)"),0)</f>
        <v>0</v>
      </c>
      <c r="AC183" s="4">
        <f ca="1">IFERROR(__xludf.DUMMYFUNCTION("IF(REGEXMATCH(AO184, ""DIN""), 1, 0)"),0)</f>
        <v>0</v>
      </c>
      <c r="AD183" s="4">
        <f ca="1">IFERROR(__xludf.DUMMYFUNCTION("IF(REGEXMATCH(AO184, ""mmonia|NH3""), 1, 0)"),0)</f>
        <v>0</v>
      </c>
      <c r="AE183" s="4">
        <f ca="1">IFERROR(__xludf.DUMMYFUNCTION("IF(REGEXMATCH(AO184, ""hosphate|PO4|DIP""), 1, 0)"),0)</f>
        <v>0</v>
      </c>
      <c r="AF183" s="4">
        <f ca="1">IFERROR(__xludf.DUMMYFUNCTION("IF(REGEXMATCH(AO184, ""DIC""), 1, 0)"),0)</f>
        <v>0</v>
      </c>
      <c r="AG183" s="4">
        <f ca="1">IFERROR(__xludf.DUMMYFUNCTION("IF(REGEXMATCH(AO184, ""organic|DOC|POC|DOM""), 1, 0)"),0)</f>
        <v>0</v>
      </c>
      <c r="AH183" s="4">
        <f ca="1">IFERROR(__xludf.DUMMYFUNCTION("IF(REGEXMATCH(AO184, ""rea|NH2""), 1, 0)"),0)</f>
        <v>0</v>
      </c>
      <c r="AI183" s="4">
        <f ca="1">IFERROR(__xludf.DUMMYFUNCTION("IF(REGEXMATCH(AO184, ""ertilizer|cote""), 1, 0)"),0)</f>
        <v>0</v>
      </c>
      <c r="AJ183" s="4">
        <f ca="1">IFERROR(__xludf.DUMMYFUNCTION("IF(REGEXMATCH(AO184, ""itrogen""), 1, 0)"),0)</f>
        <v>0</v>
      </c>
      <c r="AK183" s="4">
        <f ca="1">IFERROR(__xludf.DUMMYFUNCTION("IF(REGEXMATCH(AO184, ""hosphorus""), 1, 0)"),0)</f>
        <v>0</v>
      </c>
      <c r="AL183" s="4">
        <f ca="1">IFERROR(__xludf.DUMMYFUNCTION("IF(REGEXMATCH(AO184, ""TN""), 1, 0)"),0)</f>
        <v>0</v>
      </c>
      <c r="AM183" s="4">
        <f ca="1">IFERROR(__xludf.DUMMYFUNCTION("IF(REGEXMATCH(AO184, ""TP""), 1, 0)"),0)</f>
        <v>0</v>
      </c>
    </row>
    <row r="184" spans="1:39" ht="17.25" customHeight="1" x14ac:dyDescent="0.15">
      <c r="A184" s="6" t="s">
        <v>1433</v>
      </c>
      <c r="B184" s="11">
        <v>2019</v>
      </c>
      <c r="C184" s="4" t="s">
        <v>1434</v>
      </c>
      <c r="D184" s="6" t="s">
        <v>1435</v>
      </c>
      <c r="E184" s="4" t="s">
        <v>1436</v>
      </c>
      <c r="F184" s="14"/>
      <c r="G184" s="11" t="s">
        <v>40</v>
      </c>
      <c r="H184" s="11">
        <v>0</v>
      </c>
      <c r="I184" s="4">
        <v>0</v>
      </c>
      <c r="K184" s="4" t="s">
        <v>27</v>
      </c>
      <c r="L184" s="4" t="s">
        <v>27</v>
      </c>
      <c r="M184" s="4" t="s">
        <v>27</v>
      </c>
      <c r="N184" s="4" t="s">
        <v>27</v>
      </c>
      <c r="O184" s="4" t="s">
        <v>27</v>
      </c>
      <c r="P184" s="4" t="s">
        <v>27</v>
      </c>
      <c r="Q184" s="4" t="s">
        <v>27</v>
      </c>
      <c r="R184" s="4" t="s">
        <v>27</v>
      </c>
      <c r="S184" s="4" t="s">
        <v>27</v>
      </c>
      <c r="T184" s="4" t="s">
        <v>27</v>
      </c>
      <c r="U184" s="4" t="s">
        <v>27</v>
      </c>
      <c r="V184" s="4" t="s">
        <v>27</v>
      </c>
      <c r="W184" s="4" t="s">
        <v>1437</v>
      </c>
      <c r="X184" s="4">
        <f t="shared" ca="1" si="1"/>
        <v>0</v>
      </c>
      <c r="Y184" s="4">
        <f t="shared" ca="1" si="0"/>
        <v>0</v>
      </c>
      <c r="Z184" s="4">
        <f ca="1">IFERROR(__xludf.DUMMYFUNCTION("IF(REGEXMATCH(AO185, ""itrate|NO3""), 1, 0)"),0)</f>
        <v>0</v>
      </c>
      <c r="AA184" s="4">
        <f ca="1">IFERROR(__xludf.DUMMYFUNCTION("IF(REGEXMATCH(AO185, ""itrite|NO2""), 1, 0)"),0)</f>
        <v>0</v>
      </c>
      <c r="AB184" s="4">
        <f ca="1">IFERROR(__xludf.DUMMYFUNCTION("IF(REGEXMATCH(AO185, ""mmonium|NH4""), 1, 0)"),0)</f>
        <v>0</v>
      </c>
      <c r="AC184" s="4">
        <f ca="1">IFERROR(__xludf.DUMMYFUNCTION("IF(REGEXMATCH(AO185, ""DIN""), 1, 0)"),0)</f>
        <v>0</v>
      </c>
      <c r="AD184" s="4">
        <f ca="1">IFERROR(__xludf.DUMMYFUNCTION("IF(REGEXMATCH(AO185, ""mmonia|NH3""), 1, 0)"),0)</f>
        <v>0</v>
      </c>
      <c r="AE184" s="4">
        <f ca="1">IFERROR(__xludf.DUMMYFUNCTION("IF(REGEXMATCH(AO185, ""hosphate|PO4|DIP""), 1, 0)"),0)</f>
        <v>0</v>
      </c>
      <c r="AF184" s="4">
        <f ca="1">IFERROR(__xludf.DUMMYFUNCTION("IF(REGEXMATCH(AO185, ""DIC""), 1, 0)"),0)</f>
        <v>0</v>
      </c>
      <c r="AG184" s="4">
        <f ca="1">IFERROR(__xludf.DUMMYFUNCTION("IF(REGEXMATCH(AO185, ""organic|DOC|POC|DOM""), 1, 0)"),0)</f>
        <v>0</v>
      </c>
      <c r="AH184" s="4">
        <f ca="1">IFERROR(__xludf.DUMMYFUNCTION("IF(REGEXMATCH(AO185, ""rea|NH2""), 1, 0)"),0)</f>
        <v>0</v>
      </c>
      <c r="AI184" s="4">
        <f ca="1">IFERROR(__xludf.DUMMYFUNCTION("IF(REGEXMATCH(AO185, ""ertilizer|cote""), 1, 0)"),0)</f>
        <v>0</v>
      </c>
      <c r="AJ184" s="4">
        <f ca="1">IFERROR(__xludf.DUMMYFUNCTION("IF(REGEXMATCH(AO185, ""itrogen""), 1, 0)"),0)</f>
        <v>0</v>
      </c>
      <c r="AK184" s="4">
        <f ca="1">IFERROR(__xludf.DUMMYFUNCTION("IF(REGEXMATCH(AO185, ""hosphorus""), 1, 0)"),0)</f>
        <v>0</v>
      </c>
      <c r="AL184" s="4">
        <f ca="1">IFERROR(__xludf.DUMMYFUNCTION("IF(REGEXMATCH(AO185, ""TN""), 1, 0)"),0)</f>
        <v>0</v>
      </c>
      <c r="AM184" s="4">
        <f ca="1">IFERROR(__xludf.DUMMYFUNCTION("IF(REGEXMATCH(AO185, ""TP""), 1, 0)"),0)</f>
        <v>0</v>
      </c>
    </row>
    <row r="185" spans="1:39" ht="17.25" customHeight="1" x14ac:dyDescent="0.15">
      <c r="A185" s="6" t="s">
        <v>1444</v>
      </c>
      <c r="B185" s="11">
        <v>2013</v>
      </c>
      <c r="C185" s="4" t="s">
        <v>1445</v>
      </c>
      <c r="D185" s="6" t="s">
        <v>1446</v>
      </c>
      <c r="E185" s="4" t="s">
        <v>1447</v>
      </c>
      <c r="F185" s="14"/>
      <c r="G185" s="11" t="s">
        <v>40</v>
      </c>
      <c r="H185" s="11">
        <v>0</v>
      </c>
      <c r="I185" s="4">
        <v>0</v>
      </c>
      <c r="K185" s="3" t="s">
        <v>42</v>
      </c>
      <c r="L185" s="3" t="s">
        <v>1001</v>
      </c>
      <c r="M185" s="3" t="s">
        <v>67</v>
      </c>
      <c r="O185" s="3" t="s">
        <v>438</v>
      </c>
      <c r="P185" s="3" t="s">
        <v>1448</v>
      </c>
      <c r="R185" s="4" t="s">
        <v>27</v>
      </c>
      <c r="S185" s="4" t="s">
        <v>27</v>
      </c>
      <c r="T185" s="4" t="s">
        <v>27</v>
      </c>
      <c r="U185" s="4" t="s">
        <v>27</v>
      </c>
      <c r="V185" s="4" t="s">
        <v>27</v>
      </c>
      <c r="W185" s="3" t="s">
        <v>1449</v>
      </c>
      <c r="X185" s="4">
        <f t="shared" ca="1" si="1"/>
        <v>0</v>
      </c>
      <c r="Y185" s="4">
        <f t="shared" ca="1" si="0"/>
        <v>0</v>
      </c>
      <c r="Z185" s="4">
        <f ca="1">IFERROR(__xludf.DUMMYFUNCTION("IF(REGEXMATCH(AO186, ""itrate|NO3""), 1, 0)"),0)</f>
        <v>0</v>
      </c>
      <c r="AA185" s="4">
        <f ca="1">IFERROR(__xludf.DUMMYFUNCTION("IF(REGEXMATCH(AO186, ""itrite|NO2""), 1, 0)"),0)</f>
        <v>0</v>
      </c>
      <c r="AB185" s="4">
        <f ca="1">IFERROR(__xludf.DUMMYFUNCTION("IF(REGEXMATCH(AO186, ""mmonium|NH4""), 1, 0)"),0)</f>
        <v>0</v>
      </c>
      <c r="AC185" s="4">
        <f ca="1">IFERROR(__xludf.DUMMYFUNCTION("IF(REGEXMATCH(AO186, ""DIN""), 1, 0)"),0)</f>
        <v>0</v>
      </c>
      <c r="AD185" s="4">
        <f ca="1">IFERROR(__xludf.DUMMYFUNCTION("IF(REGEXMATCH(AO186, ""mmonia|NH3""), 1, 0)"),0)</f>
        <v>0</v>
      </c>
      <c r="AE185" s="4">
        <f ca="1">IFERROR(__xludf.DUMMYFUNCTION("IF(REGEXMATCH(AO186, ""hosphate|PO4|DIP""), 1, 0)"),0)</f>
        <v>0</v>
      </c>
      <c r="AF185" s="4">
        <f ca="1">IFERROR(__xludf.DUMMYFUNCTION("IF(REGEXMATCH(AO186, ""DIC""), 1, 0)"),0)</f>
        <v>0</v>
      </c>
      <c r="AG185" s="4">
        <f ca="1">IFERROR(__xludf.DUMMYFUNCTION("IF(REGEXMATCH(AO186, ""organic|DOC|POC|DOM""), 1, 0)"),0)</f>
        <v>0</v>
      </c>
      <c r="AH185" s="4">
        <f ca="1">IFERROR(__xludf.DUMMYFUNCTION("IF(REGEXMATCH(AO186, ""rea|NH2""), 1, 0)"),0)</f>
        <v>0</v>
      </c>
      <c r="AI185" s="4">
        <f ca="1">IFERROR(__xludf.DUMMYFUNCTION("IF(REGEXMATCH(AO186, ""ertilizer|cote""), 1, 0)"),1)</f>
        <v>1</v>
      </c>
      <c r="AJ185" s="4">
        <f ca="1">IFERROR(__xludf.DUMMYFUNCTION("IF(REGEXMATCH(AO186, ""itrogen""), 1, 0)"),0)</f>
        <v>0</v>
      </c>
      <c r="AK185" s="4">
        <f ca="1">IFERROR(__xludf.DUMMYFUNCTION("IF(REGEXMATCH(AO186, ""hosphorus""), 1, 0)"),0)</f>
        <v>0</v>
      </c>
      <c r="AL185" s="4">
        <f ca="1">IFERROR(__xludf.DUMMYFUNCTION("IF(REGEXMATCH(AO186, ""TN""), 1, 0)"),0)</f>
        <v>0</v>
      </c>
      <c r="AM185" s="4">
        <f ca="1">IFERROR(__xludf.DUMMYFUNCTION("IF(REGEXMATCH(AO186, ""TP""), 1, 0)"),0)</f>
        <v>0</v>
      </c>
    </row>
    <row r="186" spans="1:39" ht="17.25" customHeight="1" x14ac:dyDescent="0.15">
      <c r="A186" s="6" t="s">
        <v>1296</v>
      </c>
      <c r="B186" s="11">
        <v>2006</v>
      </c>
      <c r="C186" s="4" t="s">
        <v>137</v>
      </c>
      <c r="D186" s="6" t="s">
        <v>1460</v>
      </c>
      <c r="E186" s="4" t="s">
        <v>1461</v>
      </c>
      <c r="G186" s="11" t="s">
        <v>40</v>
      </c>
      <c r="H186" s="11">
        <v>0</v>
      </c>
      <c r="I186" s="4">
        <v>0</v>
      </c>
      <c r="K186" s="4" t="s">
        <v>27</v>
      </c>
      <c r="L186" s="4" t="s">
        <v>27</v>
      </c>
      <c r="M186" s="4" t="s">
        <v>27</v>
      </c>
      <c r="N186" s="4" t="s">
        <v>27</v>
      </c>
      <c r="O186" s="4" t="s">
        <v>27</v>
      </c>
      <c r="P186" s="4" t="s">
        <v>27</v>
      </c>
      <c r="Q186" s="4" t="s">
        <v>27</v>
      </c>
      <c r="R186" s="4" t="s">
        <v>27</v>
      </c>
      <c r="S186" s="4" t="s">
        <v>27</v>
      </c>
      <c r="T186" s="4" t="s">
        <v>27</v>
      </c>
      <c r="U186" s="4" t="s">
        <v>27</v>
      </c>
      <c r="V186" s="4" t="s">
        <v>27</v>
      </c>
      <c r="W186" s="4" t="s">
        <v>1420</v>
      </c>
      <c r="X186" s="4">
        <f t="shared" ca="1" si="1"/>
        <v>0</v>
      </c>
      <c r="Y186" s="4">
        <f t="shared" ca="1" si="0"/>
        <v>0</v>
      </c>
      <c r="Z186" s="4">
        <f ca="1">IFERROR(__xludf.DUMMYFUNCTION("IF(REGEXMATCH(AO187, ""itrate|NO3""), 1, 0)"),0)</f>
        <v>0</v>
      </c>
      <c r="AA186" s="4">
        <f ca="1">IFERROR(__xludf.DUMMYFUNCTION("IF(REGEXMATCH(AO187, ""itrite|NO2""), 1, 0)"),0)</f>
        <v>0</v>
      </c>
      <c r="AB186" s="4">
        <f ca="1">IFERROR(__xludf.DUMMYFUNCTION("IF(REGEXMATCH(AO187, ""mmonium|NH4""), 1, 0)"),0)</f>
        <v>0</v>
      </c>
      <c r="AC186" s="4">
        <f ca="1">IFERROR(__xludf.DUMMYFUNCTION("IF(REGEXMATCH(AO187, ""DIN""), 1, 0)"),0)</f>
        <v>0</v>
      </c>
      <c r="AD186" s="4">
        <f ca="1">IFERROR(__xludf.DUMMYFUNCTION("IF(REGEXMATCH(AO187, ""mmonia|NH3""), 1, 0)"),0)</f>
        <v>0</v>
      </c>
      <c r="AE186" s="4">
        <f ca="1">IFERROR(__xludf.DUMMYFUNCTION("IF(REGEXMATCH(AO187, ""hosphate|PO4|DIP""), 1, 0)"),0)</f>
        <v>0</v>
      </c>
      <c r="AF186" s="4">
        <f ca="1">IFERROR(__xludf.DUMMYFUNCTION("IF(REGEXMATCH(AO187, ""DIC""), 1, 0)"),0)</f>
        <v>0</v>
      </c>
      <c r="AG186" s="4">
        <f ca="1">IFERROR(__xludf.DUMMYFUNCTION("IF(REGEXMATCH(AO187, ""organic|DOC|POC|DOM""), 1, 0)"),0)</f>
        <v>0</v>
      </c>
      <c r="AH186" s="4">
        <f ca="1">IFERROR(__xludf.DUMMYFUNCTION("IF(REGEXMATCH(AO187, ""rea|NH2""), 1, 0)"),0)</f>
        <v>0</v>
      </c>
      <c r="AI186" s="4">
        <f ca="1">IFERROR(__xludf.DUMMYFUNCTION("IF(REGEXMATCH(AO187, ""ertilizer|cote""), 1, 0)"),0)</f>
        <v>0</v>
      </c>
      <c r="AJ186" s="4">
        <f ca="1">IFERROR(__xludf.DUMMYFUNCTION("IF(REGEXMATCH(AO187, ""itrogen""), 1, 0)"),0)</f>
        <v>0</v>
      </c>
      <c r="AK186" s="4">
        <f ca="1">IFERROR(__xludf.DUMMYFUNCTION("IF(REGEXMATCH(AO187, ""hosphorus""), 1, 0)"),0)</f>
        <v>0</v>
      </c>
      <c r="AL186" s="4">
        <f ca="1">IFERROR(__xludf.DUMMYFUNCTION("IF(REGEXMATCH(AO187, ""TN""), 1, 0)"),0)</f>
        <v>0</v>
      </c>
      <c r="AM186" s="4">
        <f ca="1">IFERROR(__xludf.DUMMYFUNCTION("IF(REGEXMATCH(AO187, ""TP""), 1, 0)"),0)</f>
        <v>0</v>
      </c>
    </row>
    <row r="187" spans="1:39" ht="17.25" customHeight="1" x14ac:dyDescent="0.15">
      <c r="A187" s="6" t="s">
        <v>1494</v>
      </c>
      <c r="B187" s="11">
        <v>2000</v>
      </c>
      <c r="C187" s="4" t="s">
        <v>266</v>
      </c>
      <c r="D187" s="6" t="s">
        <v>975</v>
      </c>
      <c r="E187" s="4" t="s">
        <v>1495</v>
      </c>
      <c r="F187" s="12" t="s">
        <v>1488</v>
      </c>
      <c r="G187" s="11" t="s">
        <v>40</v>
      </c>
      <c r="H187" s="11">
        <v>0</v>
      </c>
      <c r="I187" s="4">
        <v>0</v>
      </c>
      <c r="K187" s="4" t="s">
        <v>27</v>
      </c>
      <c r="L187" s="4" t="s">
        <v>27</v>
      </c>
      <c r="M187" s="4" t="s">
        <v>27</v>
      </c>
      <c r="N187" s="4" t="s">
        <v>27</v>
      </c>
      <c r="O187" s="4" t="s">
        <v>27</v>
      </c>
      <c r="P187" s="4" t="s">
        <v>27</v>
      </c>
      <c r="Q187" s="4" t="s">
        <v>27</v>
      </c>
      <c r="R187" s="4" t="s">
        <v>27</v>
      </c>
      <c r="S187" s="4" t="s">
        <v>27</v>
      </c>
      <c r="T187" s="4" t="s">
        <v>27</v>
      </c>
      <c r="U187" s="4" t="s">
        <v>27</v>
      </c>
      <c r="V187" s="4" t="s">
        <v>27</v>
      </c>
      <c r="W187" s="4" t="s">
        <v>1496</v>
      </c>
      <c r="X187" s="4">
        <f t="shared" ca="1" si="1"/>
        <v>0</v>
      </c>
      <c r="Y187" s="4">
        <f t="shared" ca="1" si="0"/>
        <v>0</v>
      </c>
      <c r="Z187" s="4">
        <f ca="1">IFERROR(__xludf.DUMMYFUNCTION("IF(REGEXMATCH(AO188, ""itrate|NO3""), 1, 0)"),0)</f>
        <v>0</v>
      </c>
      <c r="AA187" s="4">
        <f ca="1">IFERROR(__xludf.DUMMYFUNCTION("IF(REGEXMATCH(AO188, ""itrite|NO2""), 1, 0)"),0)</f>
        <v>0</v>
      </c>
      <c r="AB187" s="4">
        <f ca="1">IFERROR(__xludf.DUMMYFUNCTION("IF(REGEXMATCH(AO188, ""mmonium|NH4""), 1, 0)"),0)</f>
        <v>0</v>
      </c>
      <c r="AC187" s="4">
        <f ca="1">IFERROR(__xludf.DUMMYFUNCTION("IF(REGEXMATCH(AO188, ""DIN""), 1, 0)"),0)</f>
        <v>0</v>
      </c>
      <c r="AD187" s="4">
        <f ca="1">IFERROR(__xludf.DUMMYFUNCTION("IF(REGEXMATCH(AO188, ""mmonia|NH3""), 1, 0)"),0)</f>
        <v>0</v>
      </c>
      <c r="AE187" s="4">
        <f ca="1">IFERROR(__xludf.DUMMYFUNCTION("IF(REGEXMATCH(AO188, ""hosphate|PO4|DIP""), 1, 0)"),0)</f>
        <v>0</v>
      </c>
      <c r="AF187" s="4">
        <f ca="1">IFERROR(__xludf.DUMMYFUNCTION("IF(REGEXMATCH(AO188, ""DIC""), 1, 0)"),0)</f>
        <v>0</v>
      </c>
      <c r="AG187" s="4">
        <f ca="1">IFERROR(__xludf.DUMMYFUNCTION("IF(REGEXMATCH(AO188, ""organic|DOC|POC|DOM""), 1, 0)"),0)</f>
        <v>0</v>
      </c>
      <c r="AH187" s="4">
        <f ca="1">IFERROR(__xludf.DUMMYFUNCTION("IF(REGEXMATCH(AO188, ""rea|NH2""), 1, 0)"),0)</f>
        <v>0</v>
      </c>
      <c r="AI187" s="4">
        <f ca="1">IFERROR(__xludf.DUMMYFUNCTION("IF(REGEXMATCH(AO188, ""ertilizer|cote""), 1, 0)"),0)</f>
        <v>0</v>
      </c>
      <c r="AJ187" s="4">
        <f ca="1">IFERROR(__xludf.DUMMYFUNCTION("IF(REGEXMATCH(AO188, ""itrogen""), 1, 0)"),0)</f>
        <v>0</v>
      </c>
      <c r="AK187" s="4">
        <f ca="1">IFERROR(__xludf.DUMMYFUNCTION("IF(REGEXMATCH(AO188, ""hosphorus""), 1, 0)"),0)</f>
        <v>0</v>
      </c>
      <c r="AL187" s="4">
        <f ca="1">IFERROR(__xludf.DUMMYFUNCTION("IF(REGEXMATCH(AO188, ""TN""), 1, 0)"),0)</f>
        <v>0</v>
      </c>
      <c r="AM187" s="4">
        <f ca="1">IFERROR(__xludf.DUMMYFUNCTION("IF(REGEXMATCH(AO188, ""TP""), 1, 0)"),0)</f>
        <v>0</v>
      </c>
    </row>
    <row r="188" spans="1:39" ht="17.25" customHeight="1" x14ac:dyDescent="0.15">
      <c r="A188" s="6" t="s">
        <v>2482</v>
      </c>
      <c r="B188" s="11">
        <v>2007</v>
      </c>
      <c r="C188" s="4" t="s">
        <v>2483</v>
      </c>
      <c r="D188" s="6" t="s">
        <v>2484</v>
      </c>
      <c r="E188" s="4" t="s">
        <v>2485</v>
      </c>
      <c r="F188" s="12" t="s">
        <v>66</v>
      </c>
      <c r="G188" s="11" t="s">
        <v>28</v>
      </c>
      <c r="H188" s="11">
        <v>0</v>
      </c>
      <c r="I188" s="4">
        <v>0</v>
      </c>
      <c r="K188" s="4" t="s">
        <v>30</v>
      </c>
      <c r="L188" s="4" t="s">
        <v>1001</v>
      </c>
      <c r="M188" s="4" t="s">
        <v>1143</v>
      </c>
      <c r="N188" s="4" t="s">
        <v>1910</v>
      </c>
      <c r="O188" s="4" t="s">
        <v>2225</v>
      </c>
      <c r="P188" s="4" t="s">
        <v>2486</v>
      </c>
      <c r="Q188" s="4" t="s">
        <v>224</v>
      </c>
      <c r="R188" s="4" t="s">
        <v>54</v>
      </c>
      <c r="S188" s="4" t="s">
        <v>93</v>
      </c>
      <c r="T188" s="4" t="s">
        <v>27</v>
      </c>
      <c r="U188" s="4" t="s">
        <v>27</v>
      </c>
      <c r="V188" s="4" t="s">
        <v>27</v>
      </c>
      <c r="W188" s="4" t="s">
        <v>2487</v>
      </c>
      <c r="X188" s="4">
        <f t="shared" ca="1" si="1"/>
        <v>1</v>
      </c>
      <c r="Y188" s="4">
        <f t="shared" ca="1" si="0"/>
        <v>1</v>
      </c>
      <c r="Z188" s="4">
        <f ca="1">IFERROR(__xludf.DUMMYFUNCTION("IF(REGEXMATCH(AO189, ""itrate|NO3""), 1, 0)"),0)</f>
        <v>0</v>
      </c>
      <c r="AA188" s="4">
        <f ca="1">IFERROR(__xludf.DUMMYFUNCTION("IF(REGEXMATCH(AO189, ""itrite|NO2""), 1, 0)"),0)</f>
        <v>0</v>
      </c>
      <c r="AB188" s="4">
        <f ca="1">IFERROR(__xludf.DUMMYFUNCTION("IF(REGEXMATCH(AO189, ""mmonium|NH4""), 1, 0)"),0)</f>
        <v>0</v>
      </c>
      <c r="AC188" s="4">
        <f ca="1">IFERROR(__xludf.DUMMYFUNCTION("IF(REGEXMATCH(AO189, ""DIN""), 1, 0)"),1)</f>
        <v>1</v>
      </c>
      <c r="AD188" s="4">
        <f ca="1">IFERROR(__xludf.DUMMYFUNCTION("IF(REGEXMATCH(AO189, ""mmonia|NH3""), 1, 0)"),0)</f>
        <v>0</v>
      </c>
      <c r="AE188" s="4">
        <f ca="1">IFERROR(__xludf.DUMMYFUNCTION("IF(REGEXMATCH(AO189, ""hosphate|PO4|DIP""), 1, 0)"),1)</f>
        <v>1</v>
      </c>
      <c r="AF188" s="4">
        <f ca="1">IFERROR(__xludf.DUMMYFUNCTION("IF(REGEXMATCH(AO189, ""DIC""), 1, 0)"),0)</f>
        <v>0</v>
      </c>
      <c r="AG188" s="4">
        <f ca="1">IFERROR(__xludf.DUMMYFUNCTION("IF(REGEXMATCH(AO189, ""organic|DOC|POC|DOM""), 1, 0)"),0)</f>
        <v>0</v>
      </c>
      <c r="AH188" s="4">
        <f ca="1">IFERROR(__xludf.DUMMYFUNCTION("IF(REGEXMATCH(AO189, ""rea|NH2""), 1, 0)"),0)</f>
        <v>0</v>
      </c>
      <c r="AI188" s="4">
        <f ca="1">IFERROR(__xludf.DUMMYFUNCTION("IF(REGEXMATCH(AO189, ""ertilizer|cote""), 1, 0)"),0)</f>
        <v>0</v>
      </c>
      <c r="AJ188" s="4">
        <f ca="1">IFERROR(__xludf.DUMMYFUNCTION("IF(REGEXMATCH(AO189, ""itrogen""), 1, 0)"),0)</f>
        <v>0</v>
      </c>
      <c r="AK188" s="4">
        <f ca="1">IFERROR(__xludf.DUMMYFUNCTION("IF(REGEXMATCH(AO189, ""hosphorus""), 1, 0)"),0)</f>
        <v>0</v>
      </c>
      <c r="AL188" s="4">
        <f ca="1">IFERROR(__xludf.DUMMYFUNCTION("IF(REGEXMATCH(AO189, ""TN""), 1, 0)"),0)</f>
        <v>0</v>
      </c>
      <c r="AM188" s="4">
        <f ca="1">IFERROR(__xludf.DUMMYFUNCTION("IF(REGEXMATCH(AO189, ""TP""), 1, 0)"),0)</f>
        <v>0</v>
      </c>
    </row>
    <row r="189" spans="1:39" ht="17.25" customHeight="1" x14ac:dyDescent="0.15">
      <c r="A189" s="6" t="s">
        <v>812</v>
      </c>
      <c r="B189" s="11">
        <v>2008</v>
      </c>
      <c r="C189" s="4" t="s">
        <v>813</v>
      </c>
      <c r="D189" s="6" t="s">
        <v>814</v>
      </c>
      <c r="E189" s="4" t="s">
        <v>815</v>
      </c>
      <c r="G189" s="11" t="s">
        <v>71</v>
      </c>
      <c r="H189" s="11">
        <v>0</v>
      </c>
      <c r="R189" s="4" t="s">
        <v>27</v>
      </c>
      <c r="S189" s="4" t="s">
        <v>27</v>
      </c>
      <c r="T189" s="4" t="s">
        <v>27</v>
      </c>
      <c r="U189" s="4" t="s">
        <v>27</v>
      </c>
      <c r="V189" s="4" t="s">
        <v>27</v>
      </c>
      <c r="W189" s="15" t="s">
        <v>816</v>
      </c>
    </row>
    <row r="190" spans="1:39" ht="17.25" customHeight="1" x14ac:dyDescent="0.15">
      <c r="A190" s="6" t="s">
        <v>1952</v>
      </c>
      <c r="B190" s="3" t="s">
        <v>39</v>
      </c>
      <c r="C190" s="4" t="s">
        <v>132</v>
      </c>
      <c r="D190" s="6" t="s">
        <v>1953</v>
      </c>
      <c r="E190" s="4" t="s">
        <v>1954</v>
      </c>
      <c r="F190" s="12" t="s">
        <v>66</v>
      </c>
      <c r="G190" s="11" t="s">
        <v>28</v>
      </c>
      <c r="H190" s="11">
        <v>0</v>
      </c>
      <c r="R190" s="4" t="s">
        <v>27</v>
      </c>
      <c r="S190" s="4" t="s">
        <v>27</v>
      </c>
      <c r="T190" s="4" t="s">
        <v>27</v>
      </c>
      <c r="U190" s="4" t="s">
        <v>27</v>
      </c>
      <c r="V190" s="4" t="s">
        <v>27</v>
      </c>
      <c r="W190" s="16" t="s">
        <v>1955</v>
      </c>
    </row>
    <row r="191" spans="1:39" ht="17.25" customHeight="1" x14ac:dyDescent="0.15">
      <c r="A191" s="6" t="s">
        <v>1168</v>
      </c>
      <c r="B191" s="11">
        <v>2019</v>
      </c>
      <c r="C191" s="4" t="s">
        <v>239</v>
      </c>
      <c r="D191" s="6" t="s">
        <v>1169</v>
      </c>
      <c r="E191" s="4" t="s">
        <v>1170</v>
      </c>
      <c r="G191" s="11" t="s">
        <v>40</v>
      </c>
      <c r="H191" s="11">
        <v>0</v>
      </c>
      <c r="I191" s="4" t="s">
        <v>1171</v>
      </c>
      <c r="R191" s="4" t="s">
        <v>27</v>
      </c>
      <c r="S191" s="4" t="s">
        <v>27</v>
      </c>
      <c r="T191" s="4" t="s">
        <v>27</v>
      </c>
      <c r="U191" s="4" t="s">
        <v>27</v>
      </c>
      <c r="V191" s="4" t="s">
        <v>27</v>
      </c>
    </row>
    <row r="192" spans="1:39" ht="17.25" customHeight="1" x14ac:dyDescent="0.15">
      <c r="A192" s="6" t="s">
        <v>82</v>
      </c>
      <c r="B192" s="11">
        <v>1996</v>
      </c>
      <c r="C192" s="4" t="s">
        <v>83</v>
      </c>
      <c r="D192" s="6" t="s">
        <v>84</v>
      </c>
      <c r="E192" s="4" t="s">
        <v>85</v>
      </c>
      <c r="F192" s="12" t="s">
        <v>86</v>
      </c>
      <c r="G192" s="11" t="s">
        <v>71</v>
      </c>
      <c r="H192" s="11">
        <v>0</v>
      </c>
      <c r="I192" s="4" t="s">
        <v>87</v>
      </c>
      <c r="J192" s="4" t="s">
        <v>88</v>
      </c>
      <c r="R192" s="4" t="s">
        <v>27</v>
      </c>
      <c r="S192" s="4" t="s">
        <v>27</v>
      </c>
      <c r="T192" s="4" t="s">
        <v>27</v>
      </c>
      <c r="U192" s="4" t="s">
        <v>27</v>
      </c>
      <c r="V192" s="4" t="s">
        <v>27</v>
      </c>
      <c r="W192" s="4" t="s">
        <v>88</v>
      </c>
    </row>
    <row r="193" spans="1:27" ht="17.25" customHeight="1" x14ac:dyDescent="0.15">
      <c r="A193" s="6" t="s">
        <v>604</v>
      </c>
      <c r="B193" s="11">
        <v>1993</v>
      </c>
      <c r="C193" s="4" t="s">
        <v>605</v>
      </c>
      <c r="D193" s="6" t="s">
        <v>606</v>
      </c>
      <c r="E193" s="4" t="s">
        <v>607</v>
      </c>
      <c r="F193" s="12" t="s">
        <v>402</v>
      </c>
      <c r="G193" s="11" t="s">
        <v>71</v>
      </c>
      <c r="H193" s="11">
        <v>0</v>
      </c>
      <c r="I193" s="4" t="s">
        <v>87</v>
      </c>
      <c r="R193" s="4" t="s">
        <v>27</v>
      </c>
      <c r="S193" s="4" t="s">
        <v>27</v>
      </c>
      <c r="T193" s="4" t="s">
        <v>27</v>
      </c>
      <c r="U193" s="4" t="s">
        <v>27</v>
      </c>
      <c r="V193" s="4" t="s">
        <v>27</v>
      </c>
      <c r="W193" s="12" t="s">
        <v>608</v>
      </c>
    </row>
    <row r="194" spans="1:27" ht="17.25" customHeight="1" x14ac:dyDescent="0.15">
      <c r="A194" s="6" t="s">
        <v>825</v>
      </c>
      <c r="B194" s="11">
        <v>2017</v>
      </c>
      <c r="C194" s="4" t="s">
        <v>157</v>
      </c>
      <c r="D194" s="6" t="s">
        <v>826</v>
      </c>
      <c r="E194" s="4" t="s">
        <v>827</v>
      </c>
      <c r="G194" s="11" t="s">
        <v>71</v>
      </c>
      <c r="H194" s="11">
        <v>0</v>
      </c>
      <c r="I194" s="4" t="s">
        <v>87</v>
      </c>
      <c r="R194" s="4" t="s">
        <v>27</v>
      </c>
      <c r="S194" s="4" t="s">
        <v>27</v>
      </c>
      <c r="T194" s="4" t="s">
        <v>27</v>
      </c>
      <c r="U194" s="4" t="s">
        <v>27</v>
      </c>
      <c r="V194" s="4" t="s">
        <v>27</v>
      </c>
      <c r="W194" s="15" t="s">
        <v>828</v>
      </c>
    </row>
    <row r="195" spans="1:27" ht="17.25" customHeight="1" x14ac:dyDescent="0.15">
      <c r="A195" s="6" t="s">
        <v>876</v>
      </c>
      <c r="B195" s="11">
        <v>2013</v>
      </c>
      <c r="C195" s="4" t="s">
        <v>109</v>
      </c>
      <c r="D195" s="6" t="s">
        <v>877</v>
      </c>
      <c r="F195" s="12" t="s">
        <v>115</v>
      </c>
      <c r="G195" s="11" t="s">
        <v>71</v>
      </c>
      <c r="H195" s="11">
        <v>0</v>
      </c>
      <c r="I195" s="4" t="s">
        <v>87</v>
      </c>
      <c r="R195" s="4" t="s">
        <v>27</v>
      </c>
      <c r="S195" s="4" t="s">
        <v>27</v>
      </c>
      <c r="T195" s="4" t="s">
        <v>27</v>
      </c>
      <c r="U195" s="4" t="s">
        <v>27</v>
      </c>
      <c r="V195" s="4" t="s">
        <v>27</v>
      </c>
      <c r="W195" s="15" t="s">
        <v>878</v>
      </c>
    </row>
    <row r="196" spans="1:27" ht="17.25" customHeight="1" x14ac:dyDescent="0.15">
      <c r="A196" s="6" t="s">
        <v>590</v>
      </c>
      <c r="B196" s="11">
        <v>1989</v>
      </c>
      <c r="C196" s="4" t="s">
        <v>591</v>
      </c>
      <c r="D196" s="6" t="s">
        <v>592</v>
      </c>
      <c r="E196" s="4" t="s">
        <v>593</v>
      </c>
      <c r="F196" s="12" t="s">
        <v>44</v>
      </c>
      <c r="G196" s="11" t="s">
        <v>71</v>
      </c>
      <c r="H196" s="11">
        <v>0</v>
      </c>
      <c r="I196" s="4" t="s">
        <v>595</v>
      </c>
      <c r="R196" s="4" t="s">
        <v>27</v>
      </c>
      <c r="S196" s="4" t="s">
        <v>27</v>
      </c>
      <c r="T196" s="4" t="s">
        <v>27</v>
      </c>
      <c r="U196" s="4" t="s">
        <v>27</v>
      </c>
      <c r="V196" s="4" t="s">
        <v>27</v>
      </c>
      <c r="W196" s="15" t="s">
        <v>594</v>
      </c>
    </row>
    <row r="197" spans="1:27" ht="17.25" customHeight="1" x14ac:dyDescent="0.15">
      <c r="A197" s="6" t="s">
        <v>212</v>
      </c>
      <c r="B197" s="11">
        <v>1994</v>
      </c>
      <c r="C197" s="4" t="s">
        <v>213</v>
      </c>
      <c r="D197" s="6" t="s">
        <v>214</v>
      </c>
      <c r="E197" s="4" t="s">
        <v>215</v>
      </c>
      <c r="G197" s="11" t="s">
        <v>71</v>
      </c>
      <c r="H197" s="11">
        <v>0</v>
      </c>
      <c r="I197" s="4" t="s">
        <v>217</v>
      </c>
      <c r="M197" s="17"/>
      <c r="Q197" s="17"/>
      <c r="R197" s="4" t="s">
        <v>27</v>
      </c>
      <c r="S197" s="4" t="s">
        <v>27</v>
      </c>
      <c r="T197" s="4" t="s">
        <v>27</v>
      </c>
      <c r="U197" s="4" t="s">
        <v>27</v>
      </c>
      <c r="V197" s="4" t="s">
        <v>27</v>
      </c>
      <c r="W197" s="15" t="s">
        <v>216</v>
      </c>
    </row>
    <row r="198" spans="1:27" ht="17.25" customHeight="1" x14ac:dyDescent="0.15">
      <c r="A198" s="6" t="s">
        <v>306</v>
      </c>
      <c r="B198" s="11">
        <v>2006</v>
      </c>
      <c r="C198" s="4" t="s">
        <v>109</v>
      </c>
      <c r="D198" s="6" t="s">
        <v>307</v>
      </c>
      <c r="F198" s="12" t="s">
        <v>308</v>
      </c>
      <c r="G198" s="11" t="s">
        <v>71</v>
      </c>
      <c r="H198" s="11">
        <v>0</v>
      </c>
      <c r="I198" s="4" t="s">
        <v>217</v>
      </c>
      <c r="R198" s="4" t="s">
        <v>27</v>
      </c>
      <c r="S198" s="4" t="s">
        <v>27</v>
      </c>
      <c r="T198" s="4" t="s">
        <v>27</v>
      </c>
      <c r="U198" s="4" t="s">
        <v>27</v>
      </c>
      <c r="V198" s="4" t="s">
        <v>27</v>
      </c>
      <c r="W198" s="18" t="s">
        <v>2631</v>
      </c>
    </row>
    <row r="199" spans="1:27" ht="17.25" customHeight="1" x14ac:dyDescent="0.15">
      <c r="A199" s="6" t="s">
        <v>548</v>
      </c>
      <c r="B199" s="11">
        <v>1982</v>
      </c>
      <c r="C199" s="4" t="s">
        <v>549</v>
      </c>
      <c r="D199" s="6" t="s">
        <v>550</v>
      </c>
      <c r="E199" s="4" t="s">
        <v>551</v>
      </c>
      <c r="F199" s="12" t="s">
        <v>516</v>
      </c>
      <c r="G199" s="11" t="s">
        <v>71</v>
      </c>
      <c r="H199" s="11">
        <v>0</v>
      </c>
      <c r="I199" s="4" t="s">
        <v>217</v>
      </c>
      <c r="R199" s="4" t="s">
        <v>27</v>
      </c>
      <c r="S199" s="4" t="s">
        <v>27</v>
      </c>
      <c r="T199" s="4" t="s">
        <v>27</v>
      </c>
      <c r="U199" s="4" t="s">
        <v>27</v>
      </c>
      <c r="V199" s="4" t="s">
        <v>27</v>
      </c>
      <c r="W199" s="15" t="s">
        <v>552</v>
      </c>
    </row>
    <row r="200" spans="1:27" ht="17.25" customHeight="1" x14ac:dyDescent="0.15">
      <c r="A200" s="6" t="s">
        <v>563</v>
      </c>
      <c r="B200" s="3"/>
      <c r="C200" s="4" t="s">
        <v>564</v>
      </c>
      <c r="D200" s="6" t="s">
        <v>565</v>
      </c>
      <c r="E200" s="4" t="s">
        <v>566</v>
      </c>
      <c r="G200" s="11" t="s">
        <v>71</v>
      </c>
      <c r="H200" s="11">
        <v>0</v>
      </c>
      <c r="I200" s="4" t="s">
        <v>217</v>
      </c>
      <c r="R200" s="4" t="s">
        <v>27</v>
      </c>
      <c r="S200" s="4" t="s">
        <v>27</v>
      </c>
      <c r="T200" s="4" t="s">
        <v>27</v>
      </c>
      <c r="U200" s="4" t="s">
        <v>27</v>
      </c>
      <c r="V200" s="4" t="s">
        <v>27</v>
      </c>
      <c r="W200" s="15" t="s">
        <v>567</v>
      </c>
    </row>
    <row r="201" spans="1:27" ht="17.25" customHeight="1" x14ac:dyDescent="0.15">
      <c r="A201" s="6" t="s">
        <v>950</v>
      </c>
      <c r="B201" s="11">
        <v>2001</v>
      </c>
      <c r="C201" s="4" t="s">
        <v>951</v>
      </c>
      <c r="D201" s="6" t="s">
        <v>952</v>
      </c>
      <c r="E201" s="4" t="s">
        <v>953</v>
      </c>
      <c r="G201" s="11" t="s">
        <v>71</v>
      </c>
      <c r="H201" s="11">
        <v>0</v>
      </c>
      <c r="I201" s="4" t="s">
        <v>217</v>
      </c>
      <c r="R201" s="4" t="s">
        <v>27</v>
      </c>
      <c r="S201" s="4" t="s">
        <v>27</v>
      </c>
      <c r="T201" s="4" t="s">
        <v>27</v>
      </c>
      <c r="U201" s="4" t="s">
        <v>27</v>
      </c>
      <c r="V201" s="4" t="s">
        <v>27</v>
      </c>
      <c r="W201" s="15" t="s">
        <v>954</v>
      </c>
    </row>
    <row r="202" spans="1:27" customFormat="1" ht="17.25" customHeight="1" x14ac:dyDescent="0.2">
      <c r="A202" s="6" t="s">
        <v>1907</v>
      </c>
      <c r="B202" s="11">
        <v>2004</v>
      </c>
      <c r="C202" s="4" t="s">
        <v>109</v>
      </c>
      <c r="D202" s="6" t="s">
        <v>1908</v>
      </c>
      <c r="E202" s="4" t="s">
        <v>1909</v>
      </c>
      <c r="F202" s="4" t="s">
        <v>66</v>
      </c>
      <c r="G202" s="11" t="s">
        <v>28</v>
      </c>
      <c r="H202" s="11">
        <v>1</v>
      </c>
      <c r="I202" s="4">
        <v>0.75</v>
      </c>
      <c r="J202" s="4"/>
      <c r="K202" s="4" t="s">
        <v>986</v>
      </c>
      <c r="L202" s="4" t="s">
        <v>1001</v>
      </c>
      <c r="M202" s="4" t="s">
        <v>67</v>
      </c>
      <c r="N202" s="4" t="s">
        <v>1910</v>
      </c>
      <c r="O202" s="4" t="s">
        <v>1911</v>
      </c>
      <c r="P202" s="4" t="s">
        <v>1912</v>
      </c>
      <c r="Q202" s="4" t="s">
        <v>27</v>
      </c>
      <c r="R202" s="4" t="s">
        <v>41</v>
      </c>
      <c r="S202" s="4" t="s">
        <v>1913</v>
      </c>
      <c r="T202" s="4" t="s">
        <v>27</v>
      </c>
      <c r="U202" s="4" t="s">
        <v>27</v>
      </c>
      <c r="V202" s="4" t="s">
        <v>27</v>
      </c>
      <c r="W202" s="4" t="s">
        <v>1914</v>
      </c>
      <c r="X202" s="2"/>
      <c r="Y202" s="2"/>
      <c r="Z202" s="2"/>
      <c r="AA202" s="2"/>
    </row>
    <row r="203" spans="1:27" customFormat="1" ht="17.25" customHeight="1" x14ac:dyDescent="0.2">
      <c r="A203" s="6" t="s">
        <v>1947</v>
      </c>
      <c r="B203" s="11">
        <v>2005</v>
      </c>
      <c r="C203" s="4" t="s">
        <v>109</v>
      </c>
      <c r="D203" s="6" t="s">
        <v>1948</v>
      </c>
      <c r="E203" s="4" t="s">
        <v>1949</v>
      </c>
      <c r="F203" s="4" t="s">
        <v>66</v>
      </c>
      <c r="G203" s="11" t="s">
        <v>28</v>
      </c>
      <c r="H203" s="11">
        <v>1</v>
      </c>
      <c r="I203" s="4">
        <v>0.75</v>
      </c>
      <c r="J203" s="4"/>
      <c r="K203" s="4" t="s">
        <v>30</v>
      </c>
      <c r="L203" s="4" t="s">
        <v>1001</v>
      </c>
      <c r="M203" s="3" t="s">
        <v>1116</v>
      </c>
      <c r="N203" s="4">
        <v>1</v>
      </c>
      <c r="O203" s="4" t="s">
        <v>49</v>
      </c>
      <c r="P203" s="4" t="s">
        <v>1950</v>
      </c>
      <c r="Q203" s="4" t="s">
        <v>128</v>
      </c>
      <c r="R203" s="4" t="s">
        <v>1010</v>
      </c>
      <c r="S203" s="4" t="s">
        <v>54</v>
      </c>
      <c r="T203" s="4" t="s">
        <v>27</v>
      </c>
      <c r="U203" s="4" t="s">
        <v>27</v>
      </c>
      <c r="V203" s="4" t="s">
        <v>27</v>
      </c>
      <c r="W203" s="4" t="s">
        <v>1951</v>
      </c>
      <c r="X203" s="2"/>
      <c r="Y203" s="2"/>
      <c r="Z203" s="2"/>
      <c r="AA203" s="2"/>
    </row>
    <row r="204" spans="1:27" customFormat="1" ht="17.25" customHeight="1" x14ac:dyDescent="0.2">
      <c r="A204" s="6" t="s">
        <v>2002</v>
      </c>
      <c r="B204" s="11">
        <v>2014</v>
      </c>
      <c r="C204" s="4" t="s">
        <v>2003</v>
      </c>
      <c r="D204" s="6" t="s">
        <v>2004</v>
      </c>
      <c r="E204" s="4" t="s">
        <v>2005</v>
      </c>
      <c r="F204" s="4" t="s">
        <v>66</v>
      </c>
      <c r="G204" s="11" t="s">
        <v>28</v>
      </c>
      <c r="H204" s="11">
        <v>1</v>
      </c>
      <c r="I204" s="4">
        <v>0.75</v>
      </c>
      <c r="J204" s="4"/>
      <c r="K204" s="4" t="s">
        <v>986</v>
      </c>
      <c r="L204" s="4" t="s">
        <v>1001</v>
      </c>
      <c r="M204" s="4" t="s">
        <v>67</v>
      </c>
      <c r="N204" s="4" t="s">
        <v>2006</v>
      </c>
      <c r="O204" s="4" t="s">
        <v>2007</v>
      </c>
      <c r="P204" s="4" t="s">
        <v>2008</v>
      </c>
      <c r="Q204" s="4" t="s">
        <v>27</v>
      </c>
      <c r="R204" s="4" t="s">
        <v>35</v>
      </c>
      <c r="S204" s="4" t="s">
        <v>2009</v>
      </c>
      <c r="T204" s="4" t="s">
        <v>27</v>
      </c>
      <c r="U204" s="4" t="s">
        <v>27</v>
      </c>
      <c r="V204" s="4" t="s">
        <v>27</v>
      </c>
      <c r="W204" s="4" t="s">
        <v>2010</v>
      </c>
      <c r="X204" s="2"/>
      <c r="Y204" s="2"/>
      <c r="Z204" s="2"/>
      <c r="AA204" s="2"/>
    </row>
    <row r="205" spans="1:27" customFormat="1" ht="17.25" customHeight="1" x14ac:dyDescent="0.2">
      <c r="A205" s="6" t="s">
        <v>2134</v>
      </c>
      <c r="B205" s="11">
        <v>2003</v>
      </c>
      <c r="C205" s="4" t="s">
        <v>1183</v>
      </c>
      <c r="D205" s="6" t="s">
        <v>2135</v>
      </c>
      <c r="E205" s="4" t="s">
        <v>2136</v>
      </c>
      <c r="F205" s="4" t="s">
        <v>1716</v>
      </c>
      <c r="G205" s="11" t="s">
        <v>28</v>
      </c>
      <c r="H205" s="11">
        <v>1</v>
      </c>
      <c r="I205" s="4">
        <v>0.75</v>
      </c>
      <c r="J205" s="4"/>
      <c r="K205" s="4" t="s">
        <v>42</v>
      </c>
      <c r="L205" s="4" t="s">
        <v>1001</v>
      </c>
      <c r="M205" s="4" t="s">
        <v>67</v>
      </c>
      <c r="N205" s="4">
        <v>2</v>
      </c>
      <c r="O205" s="4" t="s">
        <v>2132</v>
      </c>
      <c r="P205" s="4" t="s">
        <v>2137</v>
      </c>
      <c r="Q205" s="4" t="s">
        <v>27</v>
      </c>
      <c r="R205" s="4" t="s">
        <v>54</v>
      </c>
      <c r="S205" s="4" t="s">
        <v>93</v>
      </c>
      <c r="T205" s="4" t="s">
        <v>60</v>
      </c>
      <c r="U205" s="4" t="s">
        <v>165</v>
      </c>
      <c r="V205" s="4" t="s">
        <v>2138</v>
      </c>
      <c r="W205" s="4" t="s">
        <v>2139</v>
      </c>
      <c r="X205" s="2"/>
      <c r="Y205" s="2"/>
      <c r="Z205" s="2"/>
      <c r="AA205" s="2"/>
    </row>
    <row r="206" spans="1:27" customFormat="1" ht="17.25" customHeight="1" x14ac:dyDescent="0.2">
      <c r="A206" s="6" t="s">
        <v>2140</v>
      </c>
      <c r="B206" s="11">
        <v>2009</v>
      </c>
      <c r="C206" s="4" t="s">
        <v>998</v>
      </c>
      <c r="D206" s="6" t="s">
        <v>2141</v>
      </c>
      <c r="E206" s="4" t="s">
        <v>2142</v>
      </c>
      <c r="F206" s="4" t="s">
        <v>66</v>
      </c>
      <c r="G206" s="11" t="s">
        <v>28</v>
      </c>
      <c r="H206" s="11">
        <v>1</v>
      </c>
      <c r="I206" s="4">
        <v>0.75</v>
      </c>
      <c r="J206" s="4"/>
      <c r="K206" s="4" t="s">
        <v>69</v>
      </c>
      <c r="L206" s="4" t="s">
        <v>1001</v>
      </c>
      <c r="M206" s="4" t="s">
        <v>67</v>
      </c>
      <c r="N206" s="4" t="s">
        <v>2112</v>
      </c>
      <c r="O206" s="4" t="s">
        <v>2143</v>
      </c>
      <c r="P206" s="4" t="s">
        <v>2144</v>
      </c>
      <c r="Q206" s="4" t="s">
        <v>27</v>
      </c>
      <c r="R206" s="4" t="s">
        <v>2145</v>
      </c>
      <c r="S206" s="4" t="s">
        <v>41</v>
      </c>
      <c r="T206" s="4" t="s">
        <v>2146</v>
      </c>
      <c r="U206" s="4" t="s">
        <v>35</v>
      </c>
      <c r="V206" s="4" t="s">
        <v>27</v>
      </c>
      <c r="W206" s="4" t="s">
        <v>2147</v>
      </c>
      <c r="X206" s="2"/>
      <c r="Y206" s="2"/>
      <c r="Z206" s="2"/>
      <c r="AA206" s="2"/>
    </row>
    <row r="207" spans="1:27" customFormat="1" ht="17.25" customHeight="1" x14ac:dyDescent="0.2">
      <c r="A207" s="6" t="s">
        <v>2551</v>
      </c>
      <c r="B207" s="11">
        <v>2016</v>
      </c>
      <c r="C207" s="4"/>
      <c r="D207" s="6" t="s">
        <v>2552</v>
      </c>
      <c r="E207" s="4" t="s">
        <v>2553</v>
      </c>
      <c r="F207" s="4" t="s">
        <v>1985</v>
      </c>
      <c r="G207" s="11" t="s">
        <v>28</v>
      </c>
      <c r="H207" s="11">
        <v>1</v>
      </c>
      <c r="I207" s="4">
        <v>0.75</v>
      </c>
      <c r="J207" s="4" t="s">
        <v>2554</v>
      </c>
      <c r="K207" s="4" t="s">
        <v>30</v>
      </c>
      <c r="L207" s="4" t="s">
        <v>1001</v>
      </c>
      <c r="M207" s="4" t="s">
        <v>67</v>
      </c>
      <c r="N207" s="4">
        <v>1</v>
      </c>
      <c r="O207" s="4" t="s">
        <v>2548</v>
      </c>
      <c r="P207" s="4" t="s">
        <v>2555</v>
      </c>
      <c r="Q207" s="4" t="s">
        <v>50</v>
      </c>
      <c r="R207" s="4" t="s">
        <v>54</v>
      </c>
      <c r="S207" s="4" t="s">
        <v>55</v>
      </c>
      <c r="T207" s="4" t="s">
        <v>35</v>
      </c>
      <c r="U207" s="4" t="s">
        <v>1913</v>
      </c>
      <c r="V207" s="4" t="s">
        <v>35</v>
      </c>
      <c r="W207" s="4" t="s">
        <v>2556</v>
      </c>
      <c r="X207" s="2"/>
      <c r="Y207" s="2"/>
      <c r="Z207" s="2"/>
      <c r="AA207" s="2"/>
    </row>
    <row r="208" spans="1:27" customFormat="1" ht="17.25" customHeight="1" x14ac:dyDescent="0.15">
      <c r="A208" s="6" t="s">
        <v>1220</v>
      </c>
      <c r="B208" s="11">
        <v>2006</v>
      </c>
      <c r="C208" s="4" t="s">
        <v>239</v>
      </c>
      <c r="D208" s="6" t="s">
        <v>1221</v>
      </c>
      <c r="E208" s="4" t="s">
        <v>1222</v>
      </c>
      <c r="F208" s="4" t="s">
        <v>1223</v>
      </c>
      <c r="G208" s="11" t="s">
        <v>40</v>
      </c>
      <c r="H208" s="20">
        <v>1</v>
      </c>
      <c r="I208" s="4">
        <v>0.5</v>
      </c>
      <c r="J208" s="4" t="s">
        <v>1224</v>
      </c>
      <c r="K208" s="4" t="s">
        <v>42</v>
      </c>
      <c r="L208" s="4" t="s">
        <v>1001</v>
      </c>
      <c r="M208" s="4" t="s">
        <v>67</v>
      </c>
      <c r="N208" s="4" t="s">
        <v>1225</v>
      </c>
      <c r="O208" s="4" t="s">
        <v>2623</v>
      </c>
      <c r="P208" s="4" t="s">
        <v>1226</v>
      </c>
      <c r="Q208" s="4" t="s">
        <v>1227</v>
      </c>
      <c r="R208" s="4" t="s">
        <v>1228</v>
      </c>
      <c r="S208" s="4" t="s">
        <v>27</v>
      </c>
      <c r="T208" s="4" t="s">
        <v>27</v>
      </c>
      <c r="U208" s="4" t="s">
        <v>27</v>
      </c>
      <c r="V208" s="4" t="s">
        <v>27</v>
      </c>
      <c r="W208" s="4" t="s">
        <v>2637</v>
      </c>
    </row>
    <row r="209" spans="1:27" customFormat="1" ht="17.25" customHeight="1" x14ac:dyDescent="0.2">
      <c r="A209" s="6" t="s">
        <v>1561</v>
      </c>
      <c r="B209" s="11">
        <v>2019</v>
      </c>
      <c r="C209" s="4" t="s">
        <v>1013</v>
      </c>
      <c r="D209" s="6" t="s">
        <v>1562</v>
      </c>
      <c r="E209" s="4" t="s">
        <v>1563</v>
      </c>
      <c r="F209" s="4" t="s">
        <v>1564</v>
      </c>
      <c r="G209" s="11" t="s">
        <v>40</v>
      </c>
      <c r="H209" s="11">
        <v>1</v>
      </c>
      <c r="I209" s="4">
        <v>0.5</v>
      </c>
      <c r="J209" s="4"/>
      <c r="K209" s="4" t="s">
        <v>69</v>
      </c>
      <c r="L209" s="4" t="s">
        <v>1001</v>
      </c>
      <c r="M209" s="4" t="s">
        <v>67</v>
      </c>
      <c r="N209" s="4" t="s">
        <v>27</v>
      </c>
      <c r="O209" s="4" t="s">
        <v>1565</v>
      </c>
      <c r="P209" s="4" t="s">
        <v>1566</v>
      </c>
      <c r="Q209" s="4" t="s">
        <v>27</v>
      </c>
      <c r="R209" s="4" t="s">
        <v>1567</v>
      </c>
      <c r="S209" s="4" t="s">
        <v>1568</v>
      </c>
      <c r="T209" s="4" t="s">
        <v>27</v>
      </c>
      <c r="U209" s="4" t="s">
        <v>27</v>
      </c>
      <c r="V209" s="4" t="s">
        <v>27</v>
      </c>
      <c r="W209" s="4" t="s">
        <v>1569</v>
      </c>
      <c r="X209" s="2"/>
      <c r="Y209" s="2"/>
      <c r="Z209" s="2"/>
      <c r="AA209" s="2"/>
    </row>
    <row r="210" spans="1:27" customFormat="1" ht="17.25" customHeight="1" x14ac:dyDescent="0.2">
      <c r="A210" s="6" t="s">
        <v>1574</v>
      </c>
      <c r="B210" s="21">
        <v>2017</v>
      </c>
      <c r="C210" s="4" t="s">
        <v>157</v>
      </c>
      <c r="D210" s="6" t="s">
        <v>1575</v>
      </c>
      <c r="E210" s="4" t="s">
        <v>1576</v>
      </c>
      <c r="F210" s="4" t="s">
        <v>66</v>
      </c>
      <c r="G210" s="11" t="s">
        <v>40</v>
      </c>
      <c r="H210" s="11">
        <v>1</v>
      </c>
      <c r="I210" s="4">
        <v>0.5</v>
      </c>
      <c r="J210" s="4"/>
      <c r="K210" s="4" t="s">
        <v>30</v>
      </c>
      <c r="L210" s="4" t="s">
        <v>1001</v>
      </c>
      <c r="M210" s="4" t="s">
        <v>67</v>
      </c>
      <c r="N210" s="4">
        <v>1</v>
      </c>
      <c r="O210" s="4" t="s">
        <v>1577</v>
      </c>
      <c r="P210" s="4" t="s">
        <v>1578</v>
      </c>
      <c r="Q210" s="4" t="s">
        <v>27</v>
      </c>
      <c r="R210" s="4" t="s">
        <v>1579</v>
      </c>
      <c r="S210" s="4" t="s">
        <v>1580</v>
      </c>
      <c r="T210" s="4" t="s">
        <v>27</v>
      </c>
      <c r="U210" s="4" t="s">
        <v>27</v>
      </c>
      <c r="V210" s="4" t="s">
        <v>27</v>
      </c>
      <c r="W210" s="4" t="s">
        <v>1581</v>
      </c>
      <c r="X210" s="2"/>
      <c r="Y210" s="2"/>
      <c r="Z210" s="2"/>
      <c r="AA210" s="2"/>
    </row>
    <row r="211" spans="1:27" customFormat="1" ht="17.25" customHeight="1" x14ac:dyDescent="0.2">
      <c r="A211" s="6" t="s">
        <v>1587</v>
      </c>
      <c r="B211" s="11">
        <v>2003</v>
      </c>
      <c r="C211" s="4" t="s">
        <v>109</v>
      </c>
      <c r="D211" s="6" t="s">
        <v>1588</v>
      </c>
      <c r="E211" s="4" t="s">
        <v>1589</v>
      </c>
      <c r="F211" s="4" t="s">
        <v>66</v>
      </c>
      <c r="G211" s="11" t="s">
        <v>40</v>
      </c>
      <c r="H211" s="11">
        <v>1</v>
      </c>
      <c r="I211" s="4">
        <v>0.5</v>
      </c>
      <c r="J211" s="4"/>
      <c r="K211" s="4" t="s">
        <v>69</v>
      </c>
      <c r="L211" s="4" t="s">
        <v>1001</v>
      </c>
      <c r="M211" s="4" t="s">
        <v>67</v>
      </c>
      <c r="N211" s="4" t="s">
        <v>27</v>
      </c>
      <c r="O211" s="4" t="s">
        <v>1590</v>
      </c>
      <c r="P211" s="4" t="s">
        <v>27</v>
      </c>
      <c r="Q211" s="4" t="s">
        <v>50</v>
      </c>
      <c r="R211" s="4" t="s">
        <v>1591</v>
      </c>
      <c r="S211" s="4" t="s">
        <v>1592</v>
      </c>
      <c r="T211" s="4" t="s">
        <v>27</v>
      </c>
      <c r="U211" s="4" t="s">
        <v>27</v>
      </c>
      <c r="V211" s="4" t="s">
        <v>27</v>
      </c>
      <c r="W211" s="4" t="s">
        <v>1593</v>
      </c>
      <c r="X211" s="2"/>
      <c r="Y211" s="2"/>
      <c r="Z211" s="2"/>
      <c r="AA211" s="2"/>
    </row>
    <row r="212" spans="1:27" customFormat="1" ht="17.25" customHeight="1" x14ac:dyDescent="0.2">
      <c r="A212" s="6" t="s">
        <v>1594</v>
      </c>
      <c r="B212" s="11">
        <v>2004</v>
      </c>
      <c r="C212" s="4" t="s">
        <v>1305</v>
      </c>
      <c r="D212" s="6" t="s">
        <v>1595</v>
      </c>
      <c r="E212" s="4" t="s">
        <v>1596</v>
      </c>
      <c r="F212" s="4" t="s">
        <v>66</v>
      </c>
      <c r="G212" s="11" t="s">
        <v>40</v>
      </c>
      <c r="H212" s="11">
        <v>1</v>
      </c>
      <c r="I212" s="4">
        <v>0.5</v>
      </c>
      <c r="J212" s="4"/>
      <c r="K212" s="3" t="s">
        <v>42</v>
      </c>
      <c r="L212" s="3" t="s">
        <v>1001</v>
      </c>
      <c r="M212" s="4" t="s">
        <v>67</v>
      </c>
      <c r="N212" s="22">
        <v>44523</v>
      </c>
      <c r="O212" s="3" t="s">
        <v>1597</v>
      </c>
      <c r="P212" s="3" t="s">
        <v>1598</v>
      </c>
      <c r="Q212" s="3" t="s">
        <v>27</v>
      </c>
      <c r="R212" s="3" t="s">
        <v>41</v>
      </c>
      <c r="S212" s="4" t="s">
        <v>1592</v>
      </c>
      <c r="T212" s="3" t="s">
        <v>1599</v>
      </c>
      <c r="U212" s="4" t="s">
        <v>27</v>
      </c>
      <c r="V212" s="4" t="s">
        <v>27</v>
      </c>
      <c r="W212" s="3" t="s">
        <v>1600</v>
      </c>
      <c r="X212" s="2"/>
      <c r="Y212" s="2"/>
      <c r="Z212" s="2"/>
      <c r="AA212" s="2"/>
    </row>
    <row r="213" spans="1:27" customFormat="1" ht="17.25" customHeight="1" x14ac:dyDescent="0.2">
      <c r="A213" s="6" t="s">
        <v>1601</v>
      </c>
      <c r="B213" s="11">
        <v>2020</v>
      </c>
      <c r="C213" s="4" t="s">
        <v>383</v>
      </c>
      <c r="D213" s="6" t="s">
        <v>1602</v>
      </c>
      <c r="E213" s="4" t="s">
        <v>1603</v>
      </c>
      <c r="F213" s="4" t="s">
        <v>66</v>
      </c>
      <c r="G213" s="11" t="s">
        <v>40</v>
      </c>
      <c r="H213" s="11">
        <v>1</v>
      </c>
      <c r="I213" s="4">
        <v>0.5</v>
      </c>
      <c r="J213" s="4"/>
      <c r="K213" s="3" t="s">
        <v>69</v>
      </c>
      <c r="L213" s="3" t="s">
        <v>1001</v>
      </c>
      <c r="M213" s="4" t="s">
        <v>67</v>
      </c>
      <c r="N213" s="3">
        <v>7</v>
      </c>
      <c r="O213" s="3" t="s">
        <v>707</v>
      </c>
      <c r="P213" s="3" t="s">
        <v>1604</v>
      </c>
      <c r="Q213" s="3" t="s">
        <v>27</v>
      </c>
      <c r="R213" s="3" t="s">
        <v>41</v>
      </c>
      <c r="S213" s="3" t="s">
        <v>1605</v>
      </c>
      <c r="T213" s="4" t="s">
        <v>27</v>
      </c>
      <c r="U213" s="4" t="s">
        <v>27</v>
      </c>
      <c r="V213" s="4" t="s">
        <v>27</v>
      </c>
      <c r="W213" s="3" t="s">
        <v>1606</v>
      </c>
      <c r="X213" s="2"/>
      <c r="Y213" s="2"/>
      <c r="Z213" s="2"/>
      <c r="AA213" s="2"/>
    </row>
    <row r="214" spans="1:27" customFormat="1" ht="17.25" customHeight="1" x14ac:dyDescent="0.2">
      <c r="A214" s="6" t="s">
        <v>1607</v>
      </c>
      <c r="B214" s="11">
        <v>2017</v>
      </c>
      <c r="C214" s="4" t="s">
        <v>1409</v>
      </c>
      <c r="D214" s="6" t="s">
        <v>1608</v>
      </c>
      <c r="E214" s="4" t="s">
        <v>1609</v>
      </c>
      <c r="F214" s="4" t="s">
        <v>66</v>
      </c>
      <c r="G214" s="11" t="s">
        <v>40</v>
      </c>
      <c r="H214" s="11">
        <v>1</v>
      </c>
      <c r="I214" s="4">
        <v>0.5</v>
      </c>
      <c r="J214" s="4"/>
      <c r="K214" s="4" t="s">
        <v>30</v>
      </c>
      <c r="L214" s="4" t="s">
        <v>1001</v>
      </c>
      <c r="M214" s="4" t="s">
        <v>67</v>
      </c>
      <c r="N214" s="4">
        <v>1</v>
      </c>
      <c r="O214" s="4" t="s">
        <v>1610</v>
      </c>
      <c r="P214" s="4"/>
      <c r="Q214" s="4" t="s">
        <v>1611</v>
      </c>
      <c r="R214" s="4" t="s">
        <v>1612</v>
      </c>
      <c r="S214" s="4" t="s">
        <v>614</v>
      </c>
      <c r="T214" s="4" t="s">
        <v>1613</v>
      </c>
      <c r="U214" s="4" t="s">
        <v>27</v>
      </c>
      <c r="V214" s="4" t="s">
        <v>27</v>
      </c>
      <c r="W214" s="4" t="s">
        <v>1614</v>
      </c>
      <c r="X214" s="2"/>
      <c r="Y214" s="2"/>
      <c r="Z214" s="2"/>
      <c r="AA214" s="2"/>
    </row>
    <row r="215" spans="1:27" customFormat="1" ht="17.25" customHeight="1" x14ac:dyDescent="0.2">
      <c r="A215" s="6" t="s">
        <v>1615</v>
      </c>
      <c r="B215" s="11">
        <v>2014</v>
      </c>
      <c r="C215" s="4" t="s">
        <v>1616</v>
      </c>
      <c r="D215" s="6" t="s">
        <v>1617</v>
      </c>
      <c r="E215" s="4" t="s">
        <v>1618</v>
      </c>
      <c r="F215" s="4" t="s">
        <v>1508</v>
      </c>
      <c r="G215" s="11" t="s">
        <v>40</v>
      </c>
      <c r="H215" s="11">
        <v>1</v>
      </c>
      <c r="I215" s="4">
        <v>0.5</v>
      </c>
      <c r="J215" s="4"/>
      <c r="K215" s="4" t="s">
        <v>42</v>
      </c>
      <c r="L215" s="4" t="s">
        <v>1001</v>
      </c>
      <c r="M215" s="4" t="s">
        <v>67</v>
      </c>
      <c r="N215" s="4">
        <v>3</v>
      </c>
      <c r="O215" s="4" t="s">
        <v>1619</v>
      </c>
      <c r="P215" s="4" t="s">
        <v>1620</v>
      </c>
      <c r="Q215" s="4" t="s">
        <v>27</v>
      </c>
      <c r="R215" s="4" t="s">
        <v>1621</v>
      </c>
      <c r="S215" s="4" t="s">
        <v>1622</v>
      </c>
      <c r="T215" s="4" t="s">
        <v>27</v>
      </c>
      <c r="U215" s="4" t="s">
        <v>27</v>
      </c>
      <c r="V215" s="4" t="s">
        <v>27</v>
      </c>
      <c r="W215" s="4" t="s">
        <v>1623</v>
      </c>
      <c r="X215" s="2"/>
      <c r="Y215" s="2"/>
      <c r="Z215" s="2"/>
      <c r="AA215" s="2"/>
    </row>
    <row r="216" spans="1:27" customFormat="1" ht="17.25" customHeight="1" x14ac:dyDescent="0.2">
      <c r="A216" s="6" t="s">
        <v>1624</v>
      </c>
      <c r="B216" s="11">
        <v>1992</v>
      </c>
      <c r="C216" s="4" t="s">
        <v>490</v>
      </c>
      <c r="D216" s="6" t="s">
        <v>1625</v>
      </c>
      <c r="E216" s="4" t="s">
        <v>1626</v>
      </c>
      <c r="F216" s="4" t="s">
        <v>66</v>
      </c>
      <c r="G216" s="11" t="s">
        <v>40</v>
      </c>
      <c r="H216" s="11">
        <v>1</v>
      </c>
      <c r="I216" s="4">
        <v>0.5</v>
      </c>
      <c r="J216" s="4"/>
      <c r="K216" s="3" t="s">
        <v>42</v>
      </c>
      <c r="L216" s="3" t="s">
        <v>1001</v>
      </c>
      <c r="M216" s="4" t="s">
        <v>67</v>
      </c>
      <c r="N216" s="3" t="s">
        <v>1627</v>
      </c>
      <c r="O216" s="3" t="s">
        <v>1628</v>
      </c>
      <c r="P216" s="3" t="s">
        <v>1629</v>
      </c>
      <c r="Q216" s="3" t="s">
        <v>27</v>
      </c>
      <c r="R216" s="3" t="s">
        <v>1630</v>
      </c>
      <c r="S216" s="3" t="s">
        <v>55</v>
      </c>
      <c r="T216" s="3" t="s">
        <v>1631</v>
      </c>
      <c r="U216" s="4" t="s">
        <v>27</v>
      </c>
      <c r="V216" s="4" t="s">
        <v>27</v>
      </c>
      <c r="W216" s="3" t="s">
        <v>1632</v>
      </c>
      <c r="X216" s="2"/>
      <c r="Y216" s="2"/>
      <c r="Z216" s="2"/>
      <c r="AA216" s="2"/>
    </row>
    <row r="217" spans="1:27" customFormat="1" ht="17.25" customHeight="1" x14ac:dyDescent="0.2">
      <c r="A217" s="6" t="s">
        <v>1647</v>
      </c>
      <c r="B217" s="11">
        <v>2007</v>
      </c>
      <c r="C217" s="4" t="s">
        <v>1648</v>
      </c>
      <c r="D217" s="6" t="s">
        <v>1649</v>
      </c>
      <c r="E217" s="4" t="s">
        <v>1650</v>
      </c>
      <c r="F217" s="4" t="s">
        <v>66</v>
      </c>
      <c r="G217" s="11" t="s">
        <v>40</v>
      </c>
      <c r="H217" s="11">
        <v>1</v>
      </c>
      <c r="I217" s="4">
        <v>0.5</v>
      </c>
      <c r="J217" s="4"/>
      <c r="K217" s="4" t="s">
        <v>69</v>
      </c>
      <c r="L217" s="4" t="s">
        <v>1001</v>
      </c>
      <c r="M217" s="4" t="s">
        <v>67</v>
      </c>
      <c r="N217" s="4" t="s">
        <v>1651</v>
      </c>
      <c r="O217" s="4" t="s">
        <v>1652</v>
      </c>
      <c r="P217" s="4" t="s">
        <v>1653</v>
      </c>
      <c r="Q217" s="4" t="s">
        <v>27</v>
      </c>
      <c r="R217" s="4" t="s">
        <v>1630</v>
      </c>
      <c r="S217" s="4" t="s">
        <v>1654</v>
      </c>
      <c r="T217" s="4" t="s">
        <v>27</v>
      </c>
      <c r="U217" s="4" t="s">
        <v>27</v>
      </c>
      <c r="V217" s="4" t="s">
        <v>27</v>
      </c>
      <c r="W217" s="4" t="s">
        <v>1655</v>
      </c>
      <c r="X217" s="2"/>
      <c r="Y217" s="2"/>
      <c r="Z217" s="2"/>
      <c r="AA217" s="2"/>
    </row>
    <row r="218" spans="1:27" customFormat="1" ht="17.25" customHeight="1" x14ac:dyDescent="0.2">
      <c r="A218" s="6" t="s">
        <v>1659</v>
      </c>
      <c r="B218" s="11">
        <v>2016</v>
      </c>
      <c r="C218" s="4" t="s">
        <v>635</v>
      </c>
      <c r="D218" s="6" t="s">
        <v>1660</v>
      </c>
      <c r="E218" s="4" t="s">
        <v>1661</v>
      </c>
      <c r="F218" s="4" t="s">
        <v>66</v>
      </c>
      <c r="G218" s="11" t="s">
        <v>40</v>
      </c>
      <c r="H218" s="11">
        <v>1</v>
      </c>
      <c r="I218" s="4">
        <v>0.5</v>
      </c>
      <c r="J218" s="4"/>
      <c r="K218" s="3" t="s">
        <v>30</v>
      </c>
      <c r="L218" s="3" t="s">
        <v>1001</v>
      </c>
      <c r="M218" s="3" t="s">
        <v>1116</v>
      </c>
      <c r="N218" s="3">
        <v>1</v>
      </c>
      <c r="O218" s="3" t="s">
        <v>1662</v>
      </c>
      <c r="P218" s="3" t="s">
        <v>1663</v>
      </c>
      <c r="Q218" s="3" t="s">
        <v>1664</v>
      </c>
      <c r="R218" s="3" t="s">
        <v>1665</v>
      </c>
      <c r="S218" s="3" t="s">
        <v>1666</v>
      </c>
      <c r="T218" s="4" t="s">
        <v>27</v>
      </c>
      <c r="U218" s="4" t="s">
        <v>27</v>
      </c>
      <c r="V218" s="4" t="s">
        <v>27</v>
      </c>
      <c r="W218" s="3" t="s">
        <v>1667</v>
      </c>
      <c r="X218" s="2"/>
      <c r="Y218" s="2"/>
      <c r="Z218" s="2"/>
      <c r="AA218" s="2"/>
    </row>
    <row r="219" spans="1:27" customFormat="1" ht="17.25" customHeight="1" x14ac:dyDescent="0.2">
      <c r="A219" s="6" t="s">
        <v>1672</v>
      </c>
      <c r="B219" s="11">
        <v>2013</v>
      </c>
      <c r="C219" s="4" t="s">
        <v>266</v>
      </c>
      <c r="D219" s="6" t="s">
        <v>1673</v>
      </c>
      <c r="E219" s="4" t="s">
        <v>1674</v>
      </c>
      <c r="F219" s="4" t="s">
        <v>66</v>
      </c>
      <c r="G219" s="11" t="s">
        <v>40</v>
      </c>
      <c r="H219" s="11">
        <v>1</v>
      </c>
      <c r="I219" s="4">
        <v>0.5</v>
      </c>
      <c r="J219" s="4"/>
      <c r="K219" s="4" t="s">
        <v>30</v>
      </c>
      <c r="L219" s="4" t="s">
        <v>1001</v>
      </c>
      <c r="M219" s="4" t="s">
        <v>67</v>
      </c>
      <c r="N219" s="4" t="s">
        <v>27</v>
      </c>
      <c r="O219" s="4" t="s">
        <v>1078</v>
      </c>
      <c r="P219" s="4" t="s">
        <v>1675</v>
      </c>
      <c r="Q219" s="4" t="s">
        <v>1676</v>
      </c>
      <c r="R219" s="4" t="s">
        <v>41</v>
      </c>
      <c r="S219" s="4" t="s">
        <v>1677</v>
      </c>
      <c r="T219" s="4" t="s">
        <v>27</v>
      </c>
      <c r="U219" s="4" t="s">
        <v>27</v>
      </c>
      <c r="V219" s="4" t="s">
        <v>27</v>
      </c>
      <c r="W219" s="4" t="s">
        <v>1678</v>
      </c>
      <c r="X219" s="2"/>
      <c r="Y219" s="2"/>
      <c r="Z219" s="2"/>
      <c r="AA219" s="2"/>
    </row>
    <row r="220" spans="1:27" customFormat="1" ht="17.25" customHeight="1" x14ac:dyDescent="0.2">
      <c r="A220" s="6" t="s">
        <v>1679</v>
      </c>
      <c r="B220" s="11">
        <v>2013</v>
      </c>
      <c r="C220" s="4" t="s">
        <v>109</v>
      </c>
      <c r="D220" s="6" t="s">
        <v>1680</v>
      </c>
      <c r="E220" s="4" t="s">
        <v>1681</v>
      </c>
      <c r="F220" s="4" t="s">
        <v>1682</v>
      </c>
      <c r="G220" s="11" t="s">
        <v>40</v>
      </c>
      <c r="H220" s="11">
        <v>1</v>
      </c>
      <c r="I220" s="4">
        <v>0.5</v>
      </c>
      <c r="J220" s="4"/>
      <c r="K220" s="4" t="s">
        <v>30</v>
      </c>
      <c r="L220" s="4" t="s">
        <v>1001</v>
      </c>
      <c r="M220" s="4" t="s">
        <v>67</v>
      </c>
      <c r="N220" s="4">
        <v>1</v>
      </c>
      <c r="O220" s="4" t="s">
        <v>1683</v>
      </c>
      <c r="P220" s="4" t="s">
        <v>27</v>
      </c>
      <c r="Q220" s="4" t="s">
        <v>27</v>
      </c>
      <c r="R220" s="4" t="s">
        <v>1684</v>
      </c>
      <c r="S220" s="4" t="s">
        <v>27</v>
      </c>
      <c r="T220" s="4" t="s">
        <v>27</v>
      </c>
      <c r="U220" s="4" t="s">
        <v>27</v>
      </c>
      <c r="V220" s="4" t="s">
        <v>27</v>
      </c>
      <c r="W220" s="4" t="s">
        <v>1685</v>
      </c>
      <c r="X220" s="2"/>
      <c r="Y220" s="2"/>
      <c r="Z220" s="2"/>
      <c r="AA220" s="2"/>
    </row>
    <row r="221" spans="1:27" customFormat="1" ht="17.25" customHeight="1" x14ac:dyDescent="0.2">
      <c r="A221" s="6" t="s">
        <v>1717</v>
      </c>
      <c r="B221" s="11">
        <v>2017</v>
      </c>
      <c r="C221" s="4" t="s">
        <v>109</v>
      </c>
      <c r="D221" s="6" t="s">
        <v>1718</v>
      </c>
      <c r="E221" s="4" t="s">
        <v>1719</v>
      </c>
      <c r="F221" s="4" t="s">
        <v>66</v>
      </c>
      <c r="G221" s="11" t="s">
        <v>40</v>
      </c>
      <c r="H221" s="11">
        <v>1</v>
      </c>
      <c r="I221" s="4">
        <v>0.5</v>
      </c>
      <c r="J221" s="4"/>
      <c r="K221" s="4" t="s">
        <v>30</v>
      </c>
      <c r="L221" s="4" t="s">
        <v>1001</v>
      </c>
      <c r="M221" s="4" t="s">
        <v>1116</v>
      </c>
      <c r="N221" s="4">
        <v>1</v>
      </c>
      <c r="O221" s="4" t="s">
        <v>1720</v>
      </c>
      <c r="P221" s="4" t="s">
        <v>1721</v>
      </c>
      <c r="Q221" s="4"/>
      <c r="R221" s="4" t="s">
        <v>614</v>
      </c>
      <c r="S221" s="4" t="s">
        <v>1722</v>
      </c>
      <c r="T221" s="4" t="s">
        <v>1723</v>
      </c>
      <c r="U221" s="4" t="s">
        <v>1724</v>
      </c>
      <c r="V221" s="4" t="s">
        <v>27</v>
      </c>
      <c r="W221" s="4" t="s">
        <v>1725</v>
      </c>
      <c r="X221" s="2"/>
      <c r="Y221" s="2"/>
      <c r="Z221" s="2"/>
      <c r="AA221" s="2"/>
    </row>
    <row r="222" spans="1:27" customFormat="1" ht="17.25" customHeight="1" x14ac:dyDescent="0.2">
      <c r="A222" s="6" t="s">
        <v>1726</v>
      </c>
      <c r="B222" s="11">
        <v>2009</v>
      </c>
      <c r="C222" s="4" t="s">
        <v>113</v>
      </c>
      <c r="D222" s="6" t="s">
        <v>1727</v>
      </c>
      <c r="E222" s="4" t="s">
        <v>1728</v>
      </c>
      <c r="F222" s="4" t="s">
        <v>1729</v>
      </c>
      <c r="G222" s="11" t="s">
        <v>40</v>
      </c>
      <c r="H222" s="11">
        <v>1</v>
      </c>
      <c r="I222" s="4">
        <v>0.5</v>
      </c>
      <c r="J222" s="4"/>
      <c r="K222" s="3" t="s">
        <v>42</v>
      </c>
      <c r="L222" s="3" t="s">
        <v>1001</v>
      </c>
      <c r="M222" s="3" t="s">
        <v>67</v>
      </c>
      <c r="N222" s="3">
        <v>1</v>
      </c>
      <c r="O222" s="3" t="s">
        <v>1730</v>
      </c>
      <c r="P222" s="3" t="s">
        <v>1731</v>
      </c>
      <c r="Q222" s="3" t="s">
        <v>1732</v>
      </c>
      <c r="R222" s="3" t="s">
        <v>1733</v>
      </c>
      <c r="S222" s="3" t="s">
        <v>1734</v>
      </c>
      <c r="T222" s="4" t="s">
        <v>27</v>
      </c>
      <c r="U222" s="4" t="s">
        <v>27</v>
      </c>
      <c r="V222" s="4" t="s">
        <v>27</v>
      </c>
      <c r="W222" s="3" t="s">
        <v>1735</v>
      </c>
      <c r="X222" s="2"/>
      <c r="Y222" s="2"/>
      <c r="Z222" s="2"/>
      <c r="AA222" s="2"/>
    </row>
    <row r="223" spans="1:27" customFormat="1" ht="17.25" customHeight="1" x14ac:dyDescent="0.2">
      <c r="A223" s="6" t="s">
        <v>1741</v>
      </c>
      <c r="B223" s="11">
        <v>1991</v>
      </c>
      <c r="C223" s="4"/>
      <c r="D223" s="6" t="s">
        <v>1742</v>
      </c>
      <c r="E223" s="4" t="s">
        <v>1743</v>
      </c>
      <c r="F223" s="4" t="s">
        <v>1716</v>
      </c>
      <c r="G223" s="11" t="s">
        <v>40</v>
      </c>
      <c r="H223" s="11">
        <v>1</v>
      </c>
      <c r="I223" s="4">
        <v>0.5</v>
      </c>
      <c r="J223" s="4"/>
      <c r="K223" s="4" t="s">
        <v>42</v>
      </c>
      <c r="L223" s="4" t="s">
        <v>1001</v>
      </c>
      <c r="M223" s="4" t="s">
        <v>67</v>
      </c>
      <c r="N223" s="4"/>
      <c r="O223" s="4" t="s">
        <v>1745</v>
      </c>
      <c r="P223" s="4" t="s">
        <v>1746</v>
      </c>
      <c r="Q223" s="4" t="s">
        <v>1747</v>
      </c>
      <c r="R223" s="4" t="s">
        <v>1748</v>
      </c>
      <c r="S223" s="4" t="s">
        <v>1010</v>
      </c>
      <c r="T223" s="4" t="s">
        <v>1631</v>
      </c>
      <c r="U223" s="4" t="s">
        <v>27</v>
      </c>
      <c r="V223" s="4" t="s">
        <v>27</v>
      </c>
      <c r="W223" s="12" t="s">
        <v>1744</v>
      </c>
      <c r="X223" s="2"/>
      <c r="Y223" s="2"/>
      <c r="Z223" s="2"/>
      <c r="AA223" s="2"/>
    </row>
    <row r="224" spans="1:27" customFormat="1" ht="17.25" customHeight="1" x14ac:dyDescent="0.2">
      <c r="A224" s="6" t="s">
        <v>1754</v>
      </c>
      <c r="B224" s="11">
        <v>2020</v>
      </c>
      <c r="C224" s="4" t="s">
        <v>1755</v>
      </c>
      <c r="D224" s="6" t="s">
        <v>1756</v>
      </c>
      <c r="E224" s="4" t="s">
        <v>1757</v>
      </c>
      <c r="F224" s="4" t="s">
        <v>66</v>
      </c>
      <c r="G224" s="11" t="s">
        <v>40</v>
      </c>
      <c r="H224" s="11">
        <v>1</v>
      </c>
      <c r="I224" s="4">
        <v>0.5</v>
      </c>
      <c r="J224" s="4"/>
      <c r="K224" s="4" t="s">
        <v>30</v>
      </c>
      <c r="L224" s="4" t="s">
        <v>1001</v>
      </c>
      <c r="M224" s="4" t="s">
        <v>67</v>
      </c>
      <c r="N224" s="4">
        <v>2</v>
      </c>
      <c r="O224" s="4" t="s">
        <v>1758</v>
      </c>
      <c r="P224" s="4" t="s">
        <v>27</v>
      </c>
      <c r="Q224" s="4" t="s">
        <v>27</v>
      </c>
      <c r="R224" s="4" t="s">
        <v>35</v>
      </c>
      <c r="S224" s="4" t="s">
        <v>27</v>
      </c>
      <c r="T224" s="4" t="s">
        <v>27</v>
      </c>
      <c r="U224" s="4" t="s">
        <v>27</v>
      </c>
      <c r="V224" s="4" t="s">
        <v>27</v>
      </c>
      <c r="W224" s="4" t="s">
        <v>1759</v>
      </c>
      <c r="X224" s="2"/>
      <c r="Y224" s="2"/>
      <c r="Z224" s="2"/>
      <c r="AA224" s="2"/>
    </row>
    <row r="225" spans="1:27" customFormat="1" ht="17.25" customHeight="1" x14ac:dyDescent="0.2">
      <c r="A225" s="6" t="s">
        <v>1760</v>
      </c>
      <c r="B225" s="11">
        <v>2015</v>
      </c>
      <c r="C225" s="4" t="s">
        <v>109</v>
      </c>
      <c r="D225" s="6" t="s">
        <v>1761</v>
      </c>
      <c r="E225" s="4" t="s">
        <v>1762</v>
      </c>
      <c r="F225" s="4" t="s">
        <v>1763</v>
      </c>
      <c r="G225" s="11" t="s">
        <v>40</v>
      </c>
      <c r="H225" s="11">
        <v>1</v>
      </c>
      <c r="I225" s="4">
        <v>0.5</v>
      </c>
      <c r="J225" s="4"/>
      <c r="K225" s="4" t="s">
        <v>30</v>
      </c>
      <c r="L225" s="4" t="s">
        <v>1001</v>
      </c>
      <c r="M225" s="4" t="s">
        <v>67</v>
      </c>
      <c r="N225" s="4" t="s">
        <v>27</v>
      </c>
      <c r="O225" s="4" t="s">
        <v>1764</v>
      </c>
      <c r="P225" s="4" t="s">
        <v>1765</v>
      </c>
      <c r="Q225" s="4" t="s">
        <v>1119</v>
      </c>
      <c r="R225" s="4" t="s">
        <v>1766</v>
      </c>
      <c r="S225" s="4" t="s">
        <v>27</v>
      </c>
      <c r="T225" s="4" t="s">
        <v>27</v>
      </c>
      <c r="U225" s="4" t="s">
        <v>27</v>
      </c>
      <c r="V225" s="4" t="s">
        <v>27</v>
      </c>
      <c r="W225" s="4" t="s">
        <v>1767</v>
      </c>
      <c r="X225" s="2"/>
      <c r="Y225" s="2"/>
      <c r="Z225" s="2"/>
      <c r="AA225" s="2"/>
    </row>
    <row r="226" spans="1:27" customFormat="1" ht="17.25" customHeight="1" x14ac:dyDescent="0.2">
      <c r="A226" s="6" t="s">
        <v>1775</v>
      </c>
      <c r="B226" s="11">
        <v>1985</v>
      </c>
      <c r="C226" s="4" t="s">
        <v>1776</v>
      </c>
      <c r="D226" s="6" t="s">
        <v>1777</v>
      </c>
      <c r="E226" s="4" t="s">
        <v>1778</v>
      </c>
      <c r="F226" s="4" t="s">
        <v>66</v>
      </c>
      <c r="G226" s="11" t="s">
        <v>40</v>
      </c>
      <c r="H226" s="11">
        <v>1</v>
      </c>
      <c r="I226" s="4">
        <v>0.5</v>
      </c>
      <c r="J226" s="4"/>
      <c r="K226" s="4" t="s">
        <v>42</v>
      </c>
      <c r="L226" s="4" t="s">
        <v>1001</v>
      </c>
      <c r="M226" s="4" t="s">
        <v>67</v>
      </c>
      <c r="N226" s="4">
        <v>1</v>
      </c>
      <c r="O226" s="4" t="s">
        <v>1779</v>
      </c>
      <c r="P226" s="4" t="s">
        <v>1780</v>
      </c>
      <c r="Q226" s="4" t="s">
        <v>1781</v>
      </c>
      <c r="R226" s="4" t="s">
        <v>1782</v>
      </c>
      <c r="S226" s="4" t="s">
        <v>92</v>
      </c>
      <c r="T226" s="4" t="s">
        <v>27</v>
      </c>
      <c r="U226" s="4" t="s">
        <v>27</v>
      </c>
      <c r="V226" s="4" t="s">
        <v>27</v>
      </c>
      <c r="W226" s="4" t="s">
        <v>1783</v>
      </c>
      <c r="X226" s="2"/>
      <c r="Y226" s="2"/>
      <c r="Z226" s="2"/>
      <c r="AA226" s="2"/>
    </row>
    <row r="227" spans="1:27" customFormat="1" ht="17.25" customHeight="1" x14ac:dyDescent="0.2">
      <c r="A227" s="6" t="s">
        <v>1784</v>
      </c>
      <c r="B227" s="11">
        <v>2019</v>
      </c>
      <c r="C227" s="4" t="s">
        <v>266</v>
      </c>
      <c r="D227" s="6" t="s">
        <v>1785</v>
      </c>
      <c r="E227" s="4" t="s">
        <v>1786</v>
      </c>
      <c r="F227" s="4" t="s">
        <v>1787</v>
      </c>
      <c r="G227" s="11" t="s">
        <v>40</v>
      </c>
      <c r="H227" s="11">
        <v>1</v>
      </c>
      <c r="I227" s="4">
        <v>0.5</v>
      </c>
      <c r="J227" s="4"/>
      <c r="K227" s="4" t="s">
        <v>42</v>
      </c>
      <c r="L227" s="4" t="s">
        <v>1001</v>
      </c>
      <c r="M227" s="4" t="s">
        <v>67</v>
      </c>
      <c r="N227" s="4">
        <v>1</v>
      </c>
      <c r="O227" s="4" t="s">
        <v>1788</v>
      </c>
      <c r="P227" s="4" t="s">
        <v>1789</v>
      </c>
      <c r="Q227" s="4" t="s">
        <v>27</v>
      </c>
      <c r="R227" s="4" t="s">
        <v>1790</v>
      </c>
      <c r="S227" s="4" t="s">
        <v>1612</v>
      </c>
      <c r="T227" s="4" t="s">
        <v>27</v>
      </c>
      <c r="U227" s="4" t="s">
        <v>27</v>
      </c>
      <c r="V227" s="4" t="s">
        <v>27</v>
      </c>
      <c r="W227" s="4" t="s">
        <v>1791</v>
      </c>
      <c r="X227" s="2"/>
      <c r="Y227" s="2"/>
      <c r="Z227" s="2"/>
      <c r="AA227" s="2"/>
    </row>
    <row r="228" spans="1:27" customFormat="1" ht="17.25" customHeight="1" x14ac:dyDescent="0.2">
      <c r="A228" s="6" t="s">
        <v>1792</v>
      </c>
      <c r="B228" s="11">
        <v>2013</v>
      </c>
      <c r="C228" s="4" t="s">
        <v>1793</v>
      </c>
      <c r="D228" s="6" t="s">
        <v>1794</v>
      </c>
      <c r="E228" s="4" t="s">
        <v>1795</v>
      </c>
      <c r="F228" s="4" t="s">
        <v>1508</v>
      </c>
      <c r="G228" s="11" t="s">
        <v>40</v>
      </c>
      <c r="H228" s="11">
        <v>1</v>
      </c>
      <c r="I228" s="4">
        <v>0.5</v>
      </c>
      <c r="J228" s="4"/>
      <c r="K228" s="4" t="s">
        <v>30</v>
      </c>
      <c r="L228" s="4" t="s">
        <v>1001</v>
      </c>
      <c r="M228" s="4" t="s">
        <v>67</v>
      </c>
      <c r="N228" s="4" t="s">
        <v>27</v>
      </c>
      <c r="O228" s="4" t="s">
        <v>1796</v>
      </c>
      <c r="P228" s="4" t="s">
        <v>1773</v>
      </c>
      <c r="Q228" s="4"/>
      <c r="R228" s="4" t="s">
        <v>1766</v>
      </c>
      <c r="S228" s="4" t="s">
        <v>1621</v>
      </c>
      <c r="T228" s="4" t="s">
        <v>1797</v>
      </c>
      <c r="U228" s="4" t="s">
        <v>27</v>
      </c>
      <c r="V228" s="4" t="s">
        <v>27</v>
      </c>
      <c r="W228" s="4" t="s">
        <v>1798</v>
      </c>
      <c r="X228" s="2"/>
      <c r="Y228" s="2"/>
      <c r="Z228" s="2"/>
      <c r="AA228" s="2"/>
    </row>
    <row r="229" spans="1:27" customFormat="1" ht="17.25" customHeight="1" x14ac:dyDescent="0.2">
      <c r="A229" s="6" t="s">
        <v>1835</v>
      </c>
      <c r="B229" s="11">
        <v>2020</v>
      </c>
      <c r="C229" s="4" t="s">
        <v>266</v>
      </c>
      <c r="D229" s="6" t="s">
        <v>1836</v>
      </c>
      <c r="E229" s="4" t="s">
        <v>1837</v>
      </c>
      <c r="F229" s="4" t="s">
        <v>1838</v>
      </c>
      <c r="G229" s="11" t="s">
        <v>40</v>
      </c>
      <c r="H229" s="11">
        <v>1</v>
      </c>
      <c r="I229" s="4">
        <v>0.5</v>
      </c>
      <c r="J229" s="4"/>
      <c r="K229" s="4" t="s">
        <v>30</v>
      </c>
      <c r="L229" s="4" t="s">
        <v>1001</v>
      </c>
      <c r="M229" s="4" t="s">
        <v>1116</v>
      </c>
      <c r="N229" s="4">
        <v>1</v>
      </c>
      <c r="O229" s="4" t="s">
        <v>1839</v>
      </c>
      <c r="P229" s="4"/>
      <c r="Q229" s="4" t="s">
        <v>1840</v>
      </c>
      <c r="R229" s="4" t="s">
        <v>1841</v>
      </c>
      <c r="S229" s="4" t="s">
        <v>27</v>
      </c>
      <c r="T229" s="4" t="s">
        <v>27</v>
      </c>
      <c r="U229" s="4" t="s">
        <v>27</v>
      </c>
      <c r="V229" s="4" t="s">
        <v>27</v>
      </c>
      <c r="W229" s="4" t="s">
        <v>2636</v>
      </c>
      <c r="X229" s="2"/>
      <c r="Y229" s="2"/>
      <c r="Z229" s="2"/>
      <c r="AA229" s="2"/>
    </row>
    <row r="230" spans="1:27" customFormat="1" ht="17.25" customHeight="1" x14ac:dyDescent="0.2">
      <c r="A230" s="6" t="s">
        <v>1894</v>
      </c>
      <c r="B230" s="11">
        <v>2018</v>
      </c>
      <c r="C230" s="4" t="s">
        <v>1895</v>
      </c>
      <c r="D230" s="6" t="s">
        <v>1896</v>
      </c>
      <c r="E230" s="4" t="s">
        <v>1897</v>
      </c>
      <c r="F230" s="4" t="s">
        <v>1883</v>
      </c>
      <c r="G230" s="11" t="s">
        <v>40</v>
      </c>
      <c r="H230" s="11">
        <v>1</v>
      </c>
      <c r="I230" s="4">
        <v>0.5</v>
      </c>
      <c r="J230" s="4"/>
      <c r="K230" s="4" t="s">
        <v>42</v>
      </c>
      <c r="L230" s="4" t="s">
        <v>1001</v>
      </c>
      <c r="M230" s="4" t="s">
        <v>67</v>
      </c>
      <c r="N230" s="4">
        <v>26</v>
      </c>
      <c r="O230" s="4" t="s">
        <v>1898</v>
      </c>
      <c r="P230" s="4" t="s">
        <v>27</v>
      </c>
      <c r="Q230" s="4" t="s">
        <v>27</v>
      </c>
      <c r="R230" s="4" t="s">
        <v>1899</v>
      </c>
      <c r="S230" s="4" t="s">
        <v>1900</v>
      </c>
      <c r="T230" s="4" t="s">
        <v>1833</v>
      </c>
      <c r="U230" s="4" t="s">
        <v>27</v>
      </c>
      <c r="V230" s="4" t="s">
        <v>27</v>
      </c>
      <c r="W230" s="4" t="s">
        <v>1901</v>
      </c>
      <c r="X230" s="2"/>
      <c r="Y230" s="2"/>
      <c r="Z230" s="2"/>
      <c r="AA230" s="2"/>
    </row>
    <row r="231" spans="1:27" customFormat="1" ht="17.25" customHeight="1" x14ac:dyDescent="0.2">
      <c r="A231" s="6" t="s">
        <v>1956</v>
      </c>
      <c r="B231" s="11">
        <v>2000</v>
      </c>
      <c r="C231" s="4" t="s">
        <v>239</v>
      </c>
      <c r="D231" s="6" t="s">
        <v>1957</v>
      </c>
      <c r="E231" s="4" t="s">
        <v>1958</v>
      </c>
      <c r="F231" s="4" t="s">
        <v>66</v>
      </c>
      <c r="G231" s="11" t="s">
        <v>28</v>
      </c>
      <c r="H231" s="11">
        <v>1</v>
      </c>
      <c r="I231" s="4">
        <v>0.5</v>
      </c>
      <c r="J231" s="4" t="s">
        <v>1959</v>
      </c>
      <c r="K231" s="4" t="s">
        <v>42</v>
      </c>
      <c r="L231" s="4" t="s">
        <v>1001</v>
      </c>
      <c r="M231" s="4" t="s">
        <v>67</v>
      </c>
      <c r="N231" s="4">
        <v>6</v>
      </c>
      <c r="O231" s="4" t="s">
        <v>1960</v>
      </c>
      <c r="P231" s="4" t="s">
        <v>1919</v>
      </c>
      <c r="Q231" s="4" t="s">
        <v>27</v>
      </c>
      <c r="R231" s="4" t="s">
        <v>1961</v>
      </c>
      <c r="S231" s="4" t="s">
        <v>41</v>
      </c>
      <c r="T231" s="4" t="s">
        <v>27</v>
      </c>
      <c r="U231" s="4" t="s">
        <v>27</v>
      </c>
      <c r="V231" s="4" t="s">
        <v>27</v>
      </c>
      <c r="W231" s="4" t="s">
        <v>1962</v>
      </c>
      <c r="X231" s="2"/>
      <c r="Y231" s="2"/>
      <c r="Z231" s="2"/>
      <c r="AA231" s="2"/>
    </row>
    <row r="232" spans="1:27" customFormat="1" ht="17.25" customHeight="1" x14ac:dyDescent="0.2">
      <c r="A232" s="6" t="s">
        <v>1975</v>
      </c>
      <c r="B232" s="11">
        <v>2011</v>
      </c>
      <c r="C232" s="4" t="s">
        <v>435</v>
      </c>
      <c r="D232" s="6" t="s">
        <v>1976</v>
      </c>
      <c r="E232" s="4" t="s">
        <v>1977</v>
      </c>
      <c r="F232" s="4" t="s">
        <v>1830</v>
      </c>
      <c r="G232" s="11" t="s">
        <v>28</v>
      </c>
      <c r="H232" s="11">
        <v>1</v>
      </c>
      <c r="I232" s="4">
        <v>0.5</v>
      </c>
      <c r="J232" s="4"/>
      <c r="K232" s="4" t="s">
        <v>30</v>
      </c>
      <c r="L232" s="4" t="s">
        <v>1001</v>
      </c>
      <c r="M232" s="4" t="s">
        <v>67</v>
      </c>
      <c r="N232" s="4">
        <v>1</v>
      </c>
      <c r="O232" s="4" t="s">
        <v>1978</v>
      </c>
      <c r="P232" s="4" t="s">
        <v>1979</v>
      </c>
      <c r="Q232" s="4"/>
      <c r="R232" s="4" t="s">
        <v>1980</v>
      </c>
      <c r="S232" s="4" t="s">
        <v>27</v>
      </c>
      <c r="T232" s="4" t="s">
        <v>27</v>
      </c>
      <c r="U232" s="4" t="s">
        <v>27</v>
      </c>
      <c r="V232" s="4" t="s">
        <v>27</v>
      </c>
      <c r="W232" s="4" t="s">
        <v>1981</v>
      </c>
      <c r="X232" s="2"/>
      <c r="Y232" s="2"/>
      <c r="Z232" s="2"/>
      <c r="AA232" s="2"/>
    </row>
    <row r="233" spans="1:27" customFormat="1" ht="17.25" customHeight="1" x14ac:dyDescent="0.2">
      <c r="A233" s="6" t="s">
        <v>1988</v>
      </c>
      <c r="B233" s="11">
        <v>2016</v>
      </c>
      <c r="C233" s="4" t="s">
        <v>1989</v>
      </c>
      <c r="D233" s="6" t="s">
        <v>1990</v>
      </c>
      <c r="E233" s="4" t="s">
        <v>1991</v>
      </c>
      <c r="F233" s="4" t="s">
        <v>66</v>
      </c>
      <c r="G233" s="11" t="s">
        <v>28</v>
      </c>
      <c r="H233" s="11">
        <v>1</v>
      </c>
      <c r="I233" s="4">
        <v>0.5</v>
      </c>
      <c r="J233" s="4"/>
      <c r="K233" s="4" t="s">
        <v>30</v>
      </c>
      <c r="L233" s="4" t="s">
        <v>1001</v>
      </c>
      <c r="M233" s="4" t="s">
        <v>67</v>
      </c>
      <c r="N233" s="4" t="s">
        <v>1910</v>
      </c>
      <c r="O233" s="4" t="s">
        <v>1992</v>
      </c>
      <c r="P233" s="4" t="s">
        <v>1993</v>
      </c>
      <c r="Q233" s="4" t="s">
        <v>27</v>
      </c>
      <c r="R233" s="4" t="s">
        <v>35</v>
      </c>
      <c r="S233" s="4" t="s">
        <v>41</v>
      </c>
      <c r="T233" s="4" t="s">
        <v>27</v>
      </c>
      <c r="U233" s="4" t="s">
        <v>27</v>
      </c>
      <c r="V233" s="4" t="s">
        <v>27</v>
      </c>
      <c r="W233" s="4" t="s">
        <v>1994</v>
      </c>
      <c r="X233" s="2"/>
      <c r="Y233" s="2"/>
      <c r="Z233" s="2"/>
      <c r="AA233" s="2"/>
    </row>
    <row r="234" spans="1:27" customFormat="1" ht="17.25" customHeight="1" x14ac:dyDescent="0.2">
      <c r="A234" s="6" t="s">
        <v>2019</v>
      </c>
      <c r="B234" s="11">
        <v>2000</v>
      </c>
      <c r="C234" s="4" t="s">
        <v>109</v>
      </c>
      <c r="D234" s="6" t="s">
        <v>2020</v>
      </c>
      <c r="E234" s="4" t="s">
        <v>2021</v>
      </c>
      <c r="F234" s="4" t="s">
        <v>66</v>
      </c>
      <c r="G234" s="11" t="s">
        <v>28</v>
      </c>
      <c r="H234" s="11">
        <v>1</v>
      </c>
      <c r="I234" s="4">
        <v>0.5</v>
      </c>
      <c r="J234" s="4"/>
      <c r="K234" s="4" t="s">
        <v>30</v>
      </c>
      <c r="L234" s="4" t="s">
        <v>1001</v>
      </c>
      <c r="M234" s="4" t="s">
        <v>1116</v>
      </c>
      <c r="N234" s="4" t="s">
        <v>1910</v>
      </c>
      <c r="O234" s="4" t="s">
        <v>52</v>
      </c>
      <c r="P234" s="4" t="s">
        <v>2022</v>
      </c>
      <c r="Q234" s="4" t="s">
        <v>27</v>
      </c>
      <c r="R234" s="4" t="s">
        <v>54</v>
      </c>
      <c r="S234" s="4" t="s">
        <v>41</v>
      </c>
      <c r="T234" s="4" t="s">
        <v>2023</v>
      </c>
      <c r="U234" s="4" t="s">
        <v>27</v>
      </c>
      <c r="V234" s="4" t="s">
        <v>27</v>
      </c>
      <c r="W234" s="4" t="s">
        <v>2024</v>
      </c>
      <c r="X234" s="2"/>
      <c r="Y234" s="2"/>
      <c r="Z234" s="2"/>
      <c r="AA234" s="2"/>
    </row>
    <row r="235" spans="1:27" customFormat="1" ht="17.25" customHeight="1" x14ac:dyDescent="0.2">
      <c r="A235" s="6" t="s">
        <v>2032</v>
      </c>
      <c r="B235" s="11">
        <v>2009</v>
      </c>
      <c r="C235" s="4" t="s">
        <v>2033</v>
      </c>
      <c r="D235" s="6" t="s">
        <v>2034</v>
      </c>
      <c r="E235" s="4" t="s">
        <v>2035</v>
      </c>
      <c r="F235" s="4" t="s">
        <v>66</v>
      </c>
      <c r="G235" s="11" t="s">
        <v>28</v>
      </c>
      <c r="H235" s="11">
        <v>1</v>
      </c>
      <c r="I235" s="4">
        <v>0.5</v>
      </c>
      <c r="J235" s="4"/>
      <c r="K235" s="4" t="s">
        <v>986</v>
      </c>
      <c r="L235" s="4" t="s">
        <v>1001</v>
      </c>
      <c r="M235" s="4" t="s">
        <v>67</v>
      </c>
      <c r="N235" s="4">
        <v>1</v>
      </c>
      <c r="O235" s="4" t="s">
        <v>2028</v>
      </c>
      <c r="P235" s="4" t="s">
        <v>2036</v>
      </c>
      <c r="Q235" s="4" t="s">
        <v>27</v>
      </c>
      <c r="R235" s="4" t="s">
        <v>2037</v>
      </c>
      <c r="S235" s="4" t="s">
        <v>2038</v>
      </c>
      <c r="T235" s="4" t="s">
        <v>2039</v>
      </c>
      <c r="U235" s="4" t="s">
        <v>27</v>
      </c>
      <c r="V235" s="4" t="s">
        <v>27</v>
      </c>
      <c r="W235" s="4" t="s">
        <v>2040</v>
      </c>
      <c r="X235" s="2"/>
      <c r="Y235" s="2"/>
      <c r="Z235" s="2"/>
      <c r="AA235" s="2"/>
    </row>
    <row r="236" spans="1:27" customFormat="1" ht="17.25" customHeight="1" x14ac:dyDescent="0.2">
      <c r="A236" s="6" t="s">
        <v>1717</v>
      </c>
      <c r="B236" s="11">
        <v>2019</v>
      </c>
      <c r="C236" s="4" t="s">
        <v>266</v>
      </c>
      <c r="D236" s="6" t="s">
        <v>2104</v>
      </c>
      <c r="E236" s="4" t="s">
        <v>2105</v>
      </c>
      <c r="F236" s="4" t="s">
        <v>66</v>
      </c>
      <c r="G236" s="11" t="s">
        <v>28</v>
      </c>
      <c r="H236" s="11">
        <v>1</v>
      </c>
      <c r="I236" s="4">
        <v>0.5</v>
      </c>
      <c r="J236" s="4"/>
      <c r="K236" s="4" t="s">
        <v>30</v>
      </c>
      <c r="L236" s="4" t="s">
        <v>1001</v>
      </c>
      <c r="M236" s="4" t="s">
        <v>67</v>
      </c>
      <c r="N236" s="4">
        <v>1</v>
      </c>
      <c r="O236" s="4" t="s">
        <v>2106</v>
      </c>
      <c r="P236" s="4" t="s">
        <v>1804</v>
      </c>
      <c r="Q236" s="4" t="s">
        <v>27</v>
      </c>
      <c r="R236" s="4" t="s">
        <v>2107</v>
      </c>
      <c r="S236" s="4" t="s">
        <v>93</v>
      </c>
      <c r="T236" s="4" t="s">
        <v>2023</v>
      </c>
      <c r="U236" s="4" t="s">
        <v>27</v>
      </c>
      <c r="V236" s="4" t="s">
        <v>27</v>
      </c>
      <c r="W236" s="4" t="s">
        <v>2108</v>
      </c>
      <c r="X236" s="2"/>
      <c r="Y236" s="2"/>
      <c r="Z236" s="2"/>
      <c r="AA236" s="2"/>
    </row>
    <row r="237" spans="1:27" customFormat="1" ht="17.25" customHeight="1" x14ac:dyDescent="0.2">
      <c r="A237" s="6" t="s">
        <v>2116</v>
      </c>
      <c r="B237" s="11">
        <v>2005</v>
      </c>
      <c r="C237" s="4" t="s">
        <v>2117</v>
      </c>
      <c r="D237" s="6" t="s">
        <v>2118</v>
      </c>
      <c r="E237" s="4" t="s">
        <v>2119</v>
      </c>
      <c r="F237" s="4" t="s">
        <v>1682</v>
      </c>
      <c r="G237" s="11" t="s">
        <v>28</v>
      </c>
      <c r="H237" s="11">
        <v>1</v>
      </c>
      <c r="I237" s="4">
        <v>0.5</v>
      </c>
      <c r="J237" s="4"/>
      <c r="K237" s="4" t="s">
        <v>30</v>
      </c>
      <c r="L237" s="4" t="s">
        <v>1001</v>
      </c>
      <c r="M237" s="4" t="s">
        <v>67</v>
      </c>
      <c r="N237" s="4" t="s">
        <v>2112</v>
      </c>
      <c r="O237" s="4" t="s">
        <v>2120</v>
      </c>
      <c r="P237" s="4" t="s">
        <v>2121</v>
      </c>
      <c r="Q237" s="4" t="s">
        <v>27</v>
      </c>
      <c r="R237" s="4" t="s">
        <v>2122</v>
      </c>
      <c r="S237" s="4" t="s">
        <v>27</v>
      </c>
      <c r="T237" s="4" t="s">
        <v>27</v>
      </c>
      <c r="U237" s="4" t="s">
        <v>27</v>
      </c>
      <c r="V237" s="4" t="s">
        <v>27</v>
      </c>
      <c r="W237" s="4" t="s">
        <v>2123</v>
      </c>
      <c r="X237" s="2"/>
      <c r="Y237" s="2"/>
      <c r="Z237" s="2"/>
      <c r="AA237" s="2"/>
    </row>
    <row r="238" spans="1:27" customFormat="1" ht="17.25" customHeight="1" x14ac:dyDescent="0.2">
      <c r="A238" s="6" t="s">
        <v>2168</v>
      </c>
      <c r="B238" s="11">
        <v>2017</v>
      </c>
      <c r="C238" s="4" t="s">
        <v>2169</v>
      </c>
      <c r="D238" s="6" t="s">
        <v>2170</v>
      </c>
      <c r="E238" s="4" t="s">
        <v>2171</v>
      </c>
      <c r="F238" s="4" t="s">
        <v>1682</v>
      </c>
      <c r="G238" s="11" t="s">
        <v>28</v>
      </c>
      <c r="H238" s="11">
        <v>1</v>
      </c>
      <c r="I238" s="4">
        <v>0.5</v>
      </c>
      <c r="J238" s="4"/>
      <c r="K238" s="4" t="s">
        <v>30</v>
      </c>
      <c r="L238" s="4" t="s">
        <v>1001</v>
      </c>
      <c r="M238" s="4" t="s">
        <v>67</v>
      </c>
      <c r="N238" s="4" t="s">
        <v>2112</v>
      </c>
      <c r="O238" s="4" t="s">
        <v>2172</v>
      </c>
      <c r="P238" s="4" t="s">
        <v>2173</v>
      </c>
      <c r="Q238" s="4" t="s">
        <v>27</v>
      </c>
      <c r="R238" s="4" t="s">
        <v>2174</v>
      </c>
      <c r="S238" s="4" t="s">
        <v>35</v>
      </c>
      <c r="T238" s="4" t="s">
        <v>2175</v>
      </c>
      <c r="U238" s="4" t="s">
        <v>27</v>
      </c>
      <c r="V238" s="4" t="s">
        <v>27</v>
      </c>
      <c r="W238" s="4" t="s">
        <v>2176</v>
      </c>
      <c r="X238" s="2"/>
      <c r="Y238" s="2"/>
      <c r="Z238" s="2"/>
      <c r="AA238" s="2"/>
    </row>
    <row r="239" spans="1:27" customFormat="1" ht="17.25" customHeight="1" x14ac:dyDescent="0.2">
      <c r="A239" s="6" t="s">
        <v>2206</v>
      </c>
      <c r="B239" s="11">
        <v>2002</v>
      </c>
      <c r="C239" s="4" t="s">
        <v>257</v>
      </c>
      <c r="D239" s="6" t="s">
        <v>2207</v>
      </c>
      <c r="E239" s="4" t="s">
        <v>2208</v>
      </c>
      <c r="F239" s="4" t="s">
        <v>1549</v>
      </c>
      <c r="G239" s="11" t="s">
        <v>28</v>
      </c>
      <c r="H239" s="11">
        <v>1</v>
      </c>
      <c r="I239" s="4">
        <v>0.5</v>
      </c>
      <c r="J239" s="4" t="s">
        <v>1959</v>
      </c>
      <c r="K239" s="4" t="s">
        <v>42</v>
      </c>
      <c r="L239" s="4" t="s">
        <v>1001</v>
      </c>
      <c r="M239" s="4" t="s">
        <v>67</v>
      </c>
      <c r="N239" s="4">
        <v>6</v>
      </c>
      <c r="O239" s="4" t="s">
        <v>2209</v>
      </c>
      <c r="P239" s="4" t="s">
        <v>2210</v>
      </c>
      <c r="Q239" s="4" t="s">
        <v>27</v>
      </c>
      <c r="R239" s="4" t="s">
        <v>1961</v>
      </c>
      <c r="S239" s="4" t="s">
        <v>41</v>
      </c>
      <c r="T239" s="4" t="s">
        <v>27</v>
      </c>
      <c r="U239" s="4" t="s">
        <v>27</v>
      </c>
      <c r="V239" s="4" t="s">
        <v>27</v>
      </c>
      <c r="W239" s="4" t="s">
        <v>2211</v>
      </c>
      <c r="X239" s="2"/>
      <c r="Y239" s="2"/>
      <c r="Z239" s="2"/>
      <c r="AA239" s="2"/>
    </row>
    <row r="240" spans="1:27" customFormat="1" ht="17.25" customHeight="1" x14ac:dyDescent="0.2">
      <c r="A240" s="6" t="s">
        <v>1775</v>
      </c>
      <c r="B240" s="11">
        <v>1987</v>
      </c>
      <c r="C240" s="4" t="s">
        <v>1776</v>
      </c>
      <c r="D240" s="6" t="s">
        <v>2269</v>
      </c>
      <c r="E240" s="4" t="s">
        <v>2270</v>
      </c>
      <c r="F240" s="4" t="s">
        <v>66</v>
      </c>
      <c r="G240" s="11" t="s">
        <v>28</v>
      </c>
      <c r="H240" s="11">
        <v>1</v>
      </c>
      <c r="I240" s="4">
        <v>0.5</v>
      </c>
      <c r="J240" s="4"/>
      <c r="K240" s="4" t="s">
        <v>42</v>
      </c>
      <c r="L240" s="4" t="s">
        <v>1001</v>
      </c>
      <c r="M240" s="4" t="s">
        <v>67</v>
      </c>
      <c r="N240" s="4">
        <v>1</v>
      </c>
      <c r="O240" s="4" t="s">
        <v>2271</v>
      </c>
      <c r="P240" s="4" t="s">
        <v>2272</v>
      </c>
      <c r="Q240" s="4" t="s">
        <v>27</v>
      </c>
      <c r="R240" s="4" t="s">
        <v>2273</v>
      </c>
      <c r="S240" s="4" t="s">
        <v>2274</v>
      </c>
      <c r="T240" s="4" t="s">
        <v>2275</v>
      </c>
      <c r="U240" s="4" t="s">
        <v>2276</v>
      </c>
      <c r="V240" s="4" t="s">
        <v>2277</v>
      </c>
      <c r="W240" s="4" t="s">
        <v>2278</v>
      </c>
      <c r="X240" s="2"/>
      <c r="Y240" s="2"/>
      <c r="Z240" s="2"/>
      <c r="AA240" s="2"/>
    </row>
    <row r="241" spans="1:27" customFormat="1" ht="17.25" customHeight="1" x14ac:dyDescent="0.2">
      <c r="A241" s="6" t="s">
        <v>2279</v>
      </c>
      <c r="B241" s="11">
        <v>2009</v>
      </c>
      <c r="C241" s="4" t="s">
        <v>318</v>
      </c>
      <c r="D241" s="6" t="s">
        <v>2280</v>
      </c>
      <c r="E241" s="4" t="s">
        <v>2281</v>
      </c>
      <c r="F241" s="4" t="s">
        <v>2282</v>
      </c>
      <c r="G241" s="11" t="s">
        <v>28</v>
      </c>
      <c r="H241" s="11">
        <v>1</v>
      </c>
      <c r="I241" s="4">
        <v>0.5</v>
      </c>
      <c r="J241" s="4"/>
      <c r="K241" s="4" t="s">
        <v>30</v>
      </c>
      <c r="L241" s="4" t="s">
        <v>1001</v>
      </c>
      <c r="M241" s="4" t="s">
        <v>67</v>
      </c>
      <c r="N241" s="4">
        <v>1</v>
      </c>
      <c r="O241" s="4" t="s">
        <v>2283</v>
      </c>
      <c r="P241" s="4" t="s">
        <v>2284</v>
      </c>
      <c r="Q241" s="4" t="s">
        <v>27</v>
      </c>
      <c r="R241" s="4" t="s">
        <v>57</v>
      </c>
      <c r="S241" s="4" t="s">
        <v>2285</v>
      </c>
      <c r="T241" s="4" t="s">
        <v>546</v>
      </c>
      <c r="U241" s="4" t="s">
        <v>27</v>
      </c>
      <c r="V241" s="4" t="s">
        <v>27</v>
      </c>
      <c r="W241" s="4" t="s">
        <v>2286</v>
      </c>
      <c r="X241" s="2"/>
      <c r="Y241" s="2"/>
      <c r="Z241" s="2"/>
      <c r="AA241" s="2"/>
    </row>
    <row r="242" spans="1:27" customFormat="1" ht="17.25" customHeight="1" x14ac:dyDescent="0.2">
      <c r="A242" s="6" t="s">
        <v>2453</v>
      </c>
      <c r="B242" s="11">
        <v>2013</v>
      </c>
      <c r="C242" s="4"/>
      <c r="D242" s="6" t="s">
        <v>2454</v>
      </c>
      <c r="E242" s="4" t="s">
        <v>2455</v>
      </c>
      <c r="F242" s="4" t="s">
        <v>66</v>
      </c>
      <c r="G242" s="11" t="s">
        <v>28</v>
      </c>
      <c r="H242" s="11">
        <v>1</v>
      </c>
      <c r="I242" s="4">
        <v>0.5</v>
      </c>
      <c r="J242" s="4"/>
      <c r="K242" s="4" t="s">
        <v>30</v>
      </c>
      <c r="L242" s="4" t="s">
        <v>1001</v>
      </c>
      <c r="M242" s="4" t="s">
        <v>67</v>
      </c>
      <c r="N242" s="4">
        <v>15</v>
      </c>
      <c r="O242" s="4" t="s">
        <v>2456</v>
      </c>
      <c r="P242" s="4" t="s">
        <v>2457</v>
      </c>
      <c r="Q242" s="4" t="s">
        <v>27</v>
      </c>
      <c r="R242" s="4" t="s">
        <v>2145</v>
      </c>
      <c r="S242" s="4" t="s">
        <v>2458</v>
      </c>
      <c r="T242" s="4" t="s">
        <v>27</v>
      </c>
      <c r="U242" s="4" t="s">
        <v>27</v>
      </c>
      <c r="V242" s="4" t="s">
        <v>27</v>
      </c>
      <c r="W242" s="4" t="s">
        <v>2459</v>
      </c>
      <c r="X242" s="2"/>
      <c r="Y242" s="2"/>
      <c r="Z242" s="2"/>
      <c r="AA242" s="2"/>
    </row>
    <row r="243" spans="1:27" customFormat="1" ht="17.25" customHeight="1" x14ac:dyDescent="0.2">
      <c r="A243" s="6" t="s">
        <v>2460</v>
      </c>
      <c r="B243" s="11">
        <v>2011</v>
      </c>
      <c r="C243" s="4" t="s">
        <v>266</v>
      </c>
      <c r="D243" s="6" t="s">
        <v>2461</v>
      </c>
      <c r="E243" s="4" t="s">
        <v>2462</v>
      </c>
      <c r="F243" s="4" t="s">
        <v>2463</v>
      </c>
      <c r="G243" s="11" t="s">
        <v>28</v>
      </c>
      <c r="H243" s="11">
        <v>1</v>
      </c>
      <c r="I243" s="4">
        <v>0.5</v>
      </c>
      <c r="J243" s="4"/>
      <c r="K243" s="4" t="s">
        <v>30</v>
      </c>
      <c r="L243" s="4" t="s">
        <v>1001</v>
      </c>
      <c r="M243" s="4" t="s">
        <v>67</v>
      </c>
      <c r="N243" s="4" t="s">
        <v>2112</v>
      </c>
      <c r="O243" s="4" t="s">
        <v>2464</v>
      </c>
      <c r="P243" s="4" t="s">
        <v>2465</v>
      </c>
      <c r="Q243" s="4" t="s">
        <v>27</v>
      </c>
      <c r="R243" s="4" t="s">
        <v>2145</v>
      </c>
      <c r="S243" s="4" t="s">
        <v>2174</v>
      </c>
      <c r="T243" s="4" t="s">
        <v>27</v>
      </c>
      <c r="U243" s="4" t="s">
        <v>27</v>
      </c>
      <c r="V243" s="4" t="s">
        <v>27</v>
      </c>
      <c r="W243" s="4" t="s">
        <v>2459</v>
      </c>
      <c r="X243" s="2"/>
      <c r="Y243" s="2"/>
      <c r="Z243" s="2"/>
      <c r="AA243" s="2"/>
    </row>
    <row r="244" spans="1:27" customFormat="1" ht="17.25" customHeight="1" x14ac:dyDescent="0.2">
      <c r="A244" s="6" t="s">
        <v>2473</v>
      </c>
      <c r="B244" s="11">
        <v>2013</v>
      </c>
      <c r="C244" s="4" t="s">
        <v>435</v>
      </c>
      <c r="D244" s="6" t="s">
        <v>2474</v>
      </c>
      <c r="E244" s="4" t="s">
        <v>2475</v>
      </c>
      <c r="F244" s="4" t="s">
        <v>66</v>
      </c>
      <c r="G244" s="11" t="s">
        <v>28</v>
      </c>
      <c r="H244" s="11">
        <v>1</v>
      </c>
      <c r="I244" s="4">
        <v>0.5</v>
      </c>
      <c r="J244" s="4"/>
      <c r="K244" s="4" t="s">
        <v>69</v>
      </c>
      <c r="L244" s="4" t="s">
        <v>1001</v>
      </c>
      <c r="M244" s="4" t="s">
        <v>67</v>
      </c>
      <c r="N244" s="4">
        <v>2</v>
      </c>
      <c r="O244" s="4" t="s">
        <v>2476</v>
      </c>
      <c r="P244" s="4" t="s">
        <v>2477</v>
      </c>
      <c r="Q244" s="4"/>
      <c r="R244" s="4" t="s">
        <v>41</v>
      </c>
      <c r="S244" s="4" t="s">
        <v>93</v>
      </c>
      <c r="T244" s="4" t="s">
        <v>2478</v>
      </c>
      <c r="U244" s="4" t="s">
        <v>2479</v>
      </c>
      <c r="V244" s="4" t="s">
        <v>2480</v>
      </c>
      <c r="W244" s="4" t="s">
        <v>2481</v>
      </c>
      <c r="X244" s="2"/>
      <c r="Y244" s="2"/>
      <c r="Z244" s="2"/>
      <c r="AA244" s="2"/>
    </row>
    <row r="245" spans="1:27" customFormat="1" ht="17.25" customHeight="1" x14ac:dyDescent="0.2">
      <c r="A245" s="6" t="s">
        <v>2510</v>
      </c>
      <c r="B245" s="11">
        <v>1997</v>
      </c>
      <c r="C245" s="4" t="s">
        <v>109</v>
      </c>
      <c r="D245" s="6" t="s">
        <v>2511</v>
      </c>
      <c r="E245" s="4" t="s">
        <v>2512</v>
      </c>
      <c r="F245" s="4" t="s">
        <v>66</v>
      </c>
      <c r="G245" s="11" t="s">
        <v>28</v>
      </c>
      <c r="H245" s="11">
        <v>1</v>
      </c>
      <c r="I245" s="4">
        <v>0.5</v>
      </c>
      <c r="J245" s="4"/>
      <c r="K245" s="4" t="s">
        <v>42</v>
      </c>
      <c r="L245" s="4" t="s">
        <v>1001</v>
      </c>
      <c r="M245" s="4" t="s">
        <v>67</v>
      </c>
      <c r="N245" s="4">
        <v>1</v>
      </c>
      <c r="O245" s="4" t="s">
        <v>1804</v>
      </c>
      <c r="P245" s="4" t="s">
        <v>1804</v>
      </c>
      <c r="Q245" s="4" t="s">
        <v>27</v>
      </c>
      <c r="R245" s="4" t="s">
        <v>1913</v>
      </c>
      <c r="S245" s="4" t="s">
        <v>55</v>
      </c>
      <c r="T245" s="4" t="s">
        <v>27</v>
      </c>
      <c r="U245" s="4" t="s">
        <v>27</v>
      </c>
      <c r="V245" s="4" t="s">
        <v>27</v>
      </c>
      <c r="W245" s="4" t="s">
        <v>2513</v>
      </c>
      <c r="X245" s="2"/>
      <c r="Y245" s="2"/>
      <c r="Z245" s="2"/>
      <c r="AA245" s="2"/>
    </row>
    <row r="246" spans="1:27" customFormat="1" ht="17.25" customHeight="1" x14ac:dyDescent="0.2">
      <c r="A246" s="6" t="s">
        <v>2545</v>
      </c>
      <c r="B246" s="11">
        <v>2009</v>
      </c>
      <c r="C246" s="4" t="s">
        <v>2178</v>
      </c>
      <c r="D246" s="6" t="s">
        <v>2546</v>
      </c>
      <c r="E246" s="4" t="s">
        <v>2547</v>
      </c>
      <c r="F246" s="4" t="s">
        <v>66</v>
      </c>
      <c r="G246" s="11" t="s">
        <v>28</v>
      </c>
      <c r="H246" s="11">
        <v>1</v>
      </c>
      <c r="I246" s="4">
        <v>0.5</v>
      </c>
      <c r="J246" s="4"/>
      <c r="K246" s="4" t="s">
        <v>30</v>
      </c>
      <c r="L246" s="4" t="s">
        <v>1001</v>
      </c>
      <c r="M246" s="4" t="s">
        <v>67</v>
      </c>
      <c r="N246" s="4">
        <v>1</v>
      </c>
      <c r="O246" s="4" t="s">
        <v>2548</v>
      </c>
      <c r="P246" s="4" t="s">
        <v>2549</v>
      </c>
      <c r="Q246" s="4" t="s">
        <v>27</v>
      </c>
      <c r="R246" s="4" t="s">
        <v>2427</v>
      </c>
      <c r="S246" s="4" t="s">
        <v>27</v>
      </c>
      <c r="T246" s="4" t="s">
        <v>27</v>
      </c>
      <c r="U246" s="4" t="s">
        <v>27</v>
      </c>
      <c r="V246" s="4" t="s">
        <v>27</v>
      </c>
      <c r="W246" s="4" t="s">
        <v>2550</v>
      </c>
      <c r="X246" s="2"/>
      <c r="Y246" s="2"/>
      <c r="Z246" s="2"/>
      <c r="AA246" s="2"/>
    </row>
    <row r="247" spans="1:27" customFormat="1" ht="17.25" customHeight="1" x14ac:dyDescent="0.15">
      <c r="A247" s="6" t="s">
        <v>1321</v>
      </c>
      <c r="B247" s="11">
        <v>2019</v>
      </c>
      <c r="C247" s="4" t="s">
        <v>1322</v>
      </c>
      <c r="D247" s="6" t="s">
        <v>1323</v>
      </c>
      <c r="E247" s="4" t="s">
        <v>1324</v>
      </c>
      <c r="F247" s="6"/>
      <c r="G247" s="11" t="s">
        <v>40</v>
      </c>
      <c r="H247" s="20">
        <v>1</v>
      </c>
      <c r="I247" s="4">
        <v>0.25</v>
      </c>
      <c r="J247" s="4"/>
      <c r="K247" s="4" t="s">
        <v>42</v>
      </c>
      <c r="L247" s="4" t="s">
        <v>1001</v>
      </c>
      <c r="M247" s="4" t="s">
        <v>67</v>
      </c>
      <c r="N247" s="4" t="s">
        <v>1325</v>
      </c>
      <c r="O247" s="4" t="s">
        <v>1288</v>
      </c>
      <c r="P247" s="4" t="s">
        <v>1326</v>
      </c>
      <c r="Q247" s="4" t="s">
        <v>1327</v>
      </c>
      <c r="R247" s="4" t="s">
        <v>1328</v>
      </c>
      <c r="S247" s="4" t="s">
        <v>27</v>
      </c>
      <c r="T247" s="4" t="s">
        <v>27</v>
      </c>
      <c r="U247" s="4" t="s">
        <v>27</v>
      </c>
      <c r="V247" s="4" t="s">
        <v>27</v>
      </c>
      <c r="W247" s="4" t="s">
        <v>1329</v>
      </c>
    </row>
    <row r="248" spans="1:27" customFormat="1" ht="17.25" customHeight="1" x14ac:dyDescent="0.2">
      <c r="A248" s="6" t="s">
        <v>372</v>
      </c>
      <c r="B248" s="11">
        <v>1991</v>
      </c>
      <c r="C248" s="4" t="s">
        <v>113</v>
      </c>
      <c r="D248" s="6" t="s">
        <v>373</v>
      </c>
      <c r="E248" s="4" t="s">
        <v>374</v>
      </c>
      <c r="F248" s="4"/>
      <c r="G248" s="11" t="s">
        <v>71</v>
      </c>
      <c r="H248" s="11">
        <v>1</v>
      </c>
      <c r="I248" s="4">
        <v>0.25</v>
      </c>
      <c r="J248" s="4" t="s">
        <v>29</v>
      </c>
      <c r="K248" s="4" t="s">
        <v>375</v>
      </c>
      <c r="L248" s="4" t="s">
        <v>31</v>
      </c>
      <c r="M248" s="4" t="s">
        <v>1116</v>
      </c>
      <c r="N248" s="4" t="s">
        <v>376</v>
      </c>
      <c r="O248" s="4" t="s">
        <v>377</v>
      </c>
      <c r="P248" s="4"/>
      <c r="Q248" s="4" t="s">
        <v>378</v>
      </c>
      <c r="R248" s="4" t="s">
        <v>379</v>
      </c>
      <c r="S248" s="4" t="s">
        <v>380</v>
      </c>
      <c r="T248" s="4" t="s">
        <v>27</v>
      </c>
      <c r="U248" s="4" t="s">
        <v>27</v>
      </c>
      <c r="V248" s="4" t="s">
        <v>27</v>
      </c>
      <c r="W248" s="4" t="s">
        <v>381</v>
      </c>
      <c r="X248" s="2"/>
      <c r="Y248" s="2"/>
      <c r="Z248" s="2"/>
      <c r="AA248" s="2"/>
    </row>
    <row r="249" spans="1:27" customFormat="1" ht="17.25" customHeight="1" x14ac:dyDescent="0.2">
      <c r="A249" s="6" t="s">
        <v>382</v>
      </c>
      <c r="B249" s="11">
        <v>2018</v>
      </c>
      <c r="C249" s="4" t="s">
        <v>383</v>
      </c>
      <c r="D249" s="6" t="s">
        <v>384</v>
      </c>
      <c r="E249" s="4" t="s">
        <v>385</v>
      </c>
      <c r="F249" s="4" t="s">
        <v>386</v>
      </c>
      <c r="G249" s="11" t="s">
        <v>71</v>
      </c>
      <c r="H249" s="11">
        <v>1</v>
      </c>
      <c r="I249" s="4">
        <v>0.25</v>
      </c>
      <c r="J249" s="4" t="s">
        <v>29</v>
      </c>
      <c r="K249" s="4" t="s">
        <v>364</v>
      </c>
      <c r="L249" s="4" t="s">
        <v>31</v>
      </c>
      <c r="M249" s="4" t="s">
        <v>1116</v>
      </c>
      <c r="N249" s="4" t="s">
        <v>376</v>
      </c>
      <c r="O249" s="4" t="s">
        <v>387</v>
      </c>
      <c r="P249" s="4" t="s">
        <v>388</v>
      </c>
      <c r="Q249" s="4" t="s">
        <v>254</v>
      </c>
      <c r="R249" s="4" t="s">
        <v>389</v>
      </c>
      <c r="S249" s="4" t="s">
        <v>390</v>
      </c>
      <c r="T249" s="4" t="s">
        <v>27</v>
      </c>
      <c r="U249" s="4" t="s">
        <v>27</v>
      </c>
      <c r="V249" s="4" t="s">
        <v>27</v>
      </c>
      <c r="W249" s="4"/>
      <c r="X249" s="2"/>
      <c r="Y249" s="2"/>
      <c r="Z249" s="2"/>
      <c r="AA249" s="2"/>
    </row>
    <row r="250" spans="1:27" customFormat="1" ht="17.25" customHeight="1" x14ac:dyDescent="0.2">
      <c r="A250" s="6" t="s">
        <v>1510</v>
      </c>
      <c r="B250" s="11">
        <v>2008</v>
      </c>
      <c r="C250" s="4" t="s">
        <v>1511</v>
      </c>
      <c r="D250" s="6" t="s">
        <v>1512</v>
      </c>
      <c r="E250" s="4" t="s">
        <v>1513</v>
      </c>
      <c r="F250" s="4" t="s">
        <v>1514</v>
      </c>
      <c r="G250" s="11" t="s">
        <v>40</v>
      </c>
      <c r="H250" s="11">
        <v>1</v>
      </c>
      <c r="I250" s="4">
        <v>0.25</v>
      </c>
      <c r="J250" s="4"/>
      <c r="K250" s="4" t="s">
        <v>1515</v>
      </c>
      <c r="L250" s="4" t="s">
        <v>1001</v>
      </c>
      <c r="M250" s="4" t="s">
        <v>67</v>
      </c>
      <c r="N250" s="4" t="s">
        <v>27</v>
      </c>
      <c r="O250" s="4" t="s">
        <v>1516</v>
      </c>
      <c r="P250" s="4" t="s">
        <v>1517</v>
      </c>
      <c r="Q250" s="4" t="s">
        <v>27</v>
      </c>
      <c r="R250" s="4" t="s">
        <v>68</v>
      </c>
      <c r="S250" s="4" t="s">
        <v>27</v>
      </c>
      <c r="T250" s="4" t="s">
        <v>27</v>
      </c>
      <c r="U250" s="4" t="s">
        <v>27</v>
      </c>
      <c r="V250" s="4" t="s">
        <v>27</v>
      </c>
      <c r="W250" s="4" t="s">
        <v>1518</v>
      </c>
      <c r="X250" s="2"/>
      <c r="Y250" s="2"/>
      <c r="Z250" s="2"/>
      <c r="AA250" s="2"/>
    </row>
    <row r="251" spans="1:27" customFormat="1" ht="17.25" customHeight="1" x14ac:dyDescent="0.2">
      <c r="A251" s="6" t="s">
        <v>1519</v>
      </c>
      <c r="B251" s="11">
        <v>1992</v>
      </c>
      <c r="C251" s="4" t="s">
        <v>490</v>
      </c>
      <c r="D251" s="6" t="s">
        <v>1520</v>
      </c>
      <c r="E251" s="4" t="s">
        <v>1521</v>
      </c>
      <c r="F251" s="4" t="s">
        <v>66</v>
      </c>
      <c r="G251" s="11" t="s">
        <v>40</v>
      </c>
      <c r="H251" s="11">
        <v>1</v>
      </c>
      <c r="I251" s="4">
        <v>0.25</v>
      </c>
      <c r="J251" s="4"/>
      <c r="K251" s="4" t="s">
        <v>42</v>
      </c>
      <c r="L251" s="4" t="s">
        <v>1001</v>
      </c>
      <c r="M251" s="4" t="s">
        <v>67</v>
      </c>
      <c r="N251" s="4"/>
      <c r="O251" s="4" t="s">
        <v>1522</v>
      </c>
      <c r="P251" s="4" t="s">
        <v>27</v>
      </c>
      <c r="Q251" s="4" t="s">
        <v>27</v>
      </c>
      <c r="R251" s="4" t="s">
        <v>70</v>
      </c>
      <c r="S251" s="4" t="s">
        <v>27</v>
      </c>
      <c r="T251" s="4" t="s">
        <v>27</v>
      </c>
      <c r="U251" s="4" t="s">
        <v>27</v>
      </c>
      <c r="V251" s="4" t="s">
        <v>27</v>
      </c>
      <c r="W251" s="4" t="s">
        <v>1523</v>
      </c>
      <c r="X251" s="2"/>
      <c r="Y251" s="2"/>
      <c r="Z251" s="2"/>
      <c r="AA251" s="2"/>
    </row>
    <row r="252" spans="1:27" customFormat="1" ht="17.25" customHeight="1" x14ac:dyDescent="0.2">
      <c r="A252" s="6" t="s">
        <v>1524</v>
      </c>
      <c r="B252" s="11">
        <v>2012</v>
      </c>
      <c r="C252" s="4" t="s">
        <v>109</v>
      </c>
      <c r="D252" s="6" t="s">
        <v>1525</v>
      </c>
      <c r="E252" s="4" t="s">
        <v>1526</v>
      </c>
      <c r="F252" s="4" t="s">
        <v>66</v>
      </c>
      <c r="G252" s="11" t="s">
        <v>40</v>
      </c>
      <c r="H252" s="11">
        <v>1</v>
      </c>
      <c r="I252" s="4">
        <v>0.25</v>
      </c>
      <c r="J252" s="4"/>
      <c r="K252" s="4" t="s">
        <v>30</v>
      </c>
      <c r="L252" s="4" t="s">
        <v>1001</v>
      </c>
      <c r="M252" s="4" t="s">
        <v>67</v>
      </c>
      <c r="N252" s="4">
        <v>2</v>
      </c>
      <c r="O252" s="4" t="s">
        <v>1527</v>
      </c>
      <c r="P252" s="4" t="s">
        <v>27</v>
      </c>
      <c r="Q252" s="4" t="s">
        <v>27</v>
      </c>
      <c r="R252" s="4" t="s">
        <v>1528</v>
      </c>
      <c r="S252" s="4" t="s">
        <v>1529</v>
      </c>
      <c r="T252" s="4" t="s">
        <v>1530</v>
      </c>
      <c r="U252" s="4" t="s">
        <v>27</v>
      </c>
      <c r="V252" s="4" t="s">
        <v>27</v>
      </c>
      <c r="W252" s="4" t="s">
        <v>2634</v>
      </c>
      <c r="X252" s="1"/>
      <c r="Y252" s="1"/>
      <c r="Z252" s="1"/>
      <c r="AA252" s="1"/>
    </row>
    <row r="253" spans="1:27" customFormat="1" ht="17.25" customHeight="1" x14ac:dyDescent="0.2">
      <c r="A253" s="6" t="s">
        <v>1545</v>
      </c>
      <c r="B253" s="11">
        <v>2019</v>
      </c>
      <c r="C253" s="4" t="s">
        <v>1546</v>
      </c>
      <c r="D253" s="6" t="s">
        <v>1547</v>
      </c>
      <c r="E253" s="4" t="s">
        <v>1548</v>
      </c>
      <c r="F253" s="4" t="s">
        <v>1549</v>
      </c>
      <c r="G253" s="11" t="s">
        <v>40</v>
      </c>
      <c r="H253" s="11">
        <v>1</v>
      </c>
      <c r="I253" s="4">
        <v>0.25</v>
      </c>
      <c r="J253" s="4"/>
      <c r="K253" s="4" t="s">
        <v>30</v>
      </c>
      <c r="L253" s="4" t="s">
        <v>1001</v>
      </c>
      <c r="M253" s="4" t="s">
        <v>67</v>
      </c>
      <c r="N253" s="4">
        <v>1</v>
      </c>
      <c r="O253" s="4" t="s">
        <v>1550</v>
      </c>
      <c r="P253" s="4"/>
      <c r="Q253" s="4" t="s">
        <v>1551</v>
      </c>
      <c r="R253" s="4" t="s">
        <v>1552</v>
      </c>
      <c r="S253" s="4" t="s">
        <v>1553</v>
      </c>
      <c r="T253" s="4" t="s">
        <v>1554</v>
      </c>
      <c r="U253" s="4" t="s">
        <v>27</v>
      </c>
      <c r="V253" s="4" t="s">
        <v>27</v>
      </c>
      <c r="W253" s="4" t="s">
        <v>1555</v>
      </c>
      <c r="X253" s="2"/>
      <c r="Y253" s="2"/>
      <c r="Z253" s="2"/>
      <c r="AA253" s="2"/>
    </row>
    <row r="254" spans="1:27" customFormat="1" ht="17.25" customHeight="1" x14ac:dyDescent="0.2">
      <c r="A254" s="6" t="s">
        <v>1556</v>
      </c>
      <c r="B254" s="11">
        <v>2003</v>
      </c>
      <c r="C254" s="4" t="s">
        <v>591</v>
      </c>
      <c r="D254" s="6" t="s">
        <v>1557</v>
      </c>
      <c r="E254" s="4" t="s">
        <v>1558</v>
      </c>
      <c r="F254" s="4" t="s">
        <v>66</v>
      </c>
      <c r="G254" s="11" t="s">
        <v>40</v>
      </c>
      <c r="H254" s="11">
        <v>1</v>
      </c>
      <c r="I254" s="4">
        <v>0.25</v>
      </c>
      <c r="J254" s="4"/>
      <c r="K254" s="4" t="s">
        <v>69</v>
      </c>
      <c r="L254" s="4" t="s">
        <v>1001</v>
      </c>
      <c r="M254" s="4" t="s">
        <v>1116</v>
      </c>
      <c r="N254" s="4">
        <v>1</v>
      </c>
      <c r="O254" s="4" t="s">
        <v>1559</v>
      </c>
      <c r="P254" s="4" t="s">
        <v>27</v>
      </c>
      <c r="Q254" s="4" t="s">
        <v>700</v>
      </c>
      <c r="R254" s="4" t="s">
        <v>1178</v>
      </c>
      <c r="S254" s="4" t="s">
        <v>54</v>
      </c>
      <c r="T254" s="4" t="s">
        <v>27</v>
      </c>
      <c r="U254" s="4" t="s">
        <v>27</v>
      </c>
      <c r="V254" s="4" t="s">
        <v>27</v>
      </c>
      <c r="W254" s="4" t="s">
        <v>1560</v>
      </c>
      <c r="X254" s="2"/>
      <c r="Y254" s="2"/>
      <c r="Z254" s="2"/>
      <c r="AA254" s="2"/>
    </row>
    <row r="255" spans="1:27" customFormat="1" ht="17.25" customHeight="1" x14ac:dyDescent="0.2">
      <c r="A255" s="6" t="s">
        <v>1633</v>
      </c>
      <c r="B255" s="11">
        <v>2000</v>
      </c>
      <c r="C255" s="4" t="s">
        <v>109</v>
      </c>
      <c r="D255" s="6" t="s">
        <v>1634</v>
      </c>
      <c r="E255" s="4" t="s">
        <v>1635</v>
      </c>
      <c r="F255" s="4" t="s">
        <v>66</v>
      </c>
      <c r="G255" s="11" t="s">
        <v>40</v>
      </c>
      <c r="H255" s="11">
        <v>1</v>
      </c>
      <c r="I255" s="4">
        <v>0.25</v>
      </c>
      <c r="J255" s="4"/>
      <c r="K255" s="4" t="s">
        <v>1636</v>
      </c>
      <c r="L255" s="4" t="s">
        <v>1001</v>
      </c>
      <c r="M255" s="4" t="s">
        <v>67</v>
      </c>
      <c r="N255" s="4">
        <v>1</v>
      </c>
      <c r="O255" s="4" t="s">
        <v>27</v>
      </c>
      <c r="P255" s="4" t="s">
        <v>27</v>
      </c>
      <c r="Q255" s="4" t="s">
        <v>27</v>
      </c>
      <c r="R255" s="4" t="s">
        <v>1637</v>
      </c>
      <c r="S255" s="4" t="s">
        <v>27</v>
      </c>
      <c r="T255" s="4" t="s">
        <v>27</v>
      </c>
      <c r="U255" s="4" t="s">
        <v>27</v>
      </c>
      <c r="V255" s="4" t="s">
        <v>27</v>
      </c>
      <c r="W255" s="4" t="s">
        <v>1638</v>
      </c>
      <c r="X255" s="2"/>
      <c r="Y255" s="2"/>
      <c r="Z255" s="2"/>
      <c r="AA255" s="2"/>
    </row>
    <row r="256" spans="1:27" customFormat="1" ht="17.25" customHeight="1" x14ac:dyDescent="0.2">
      <c r="A256" s="6" t="s">
        <v>1639</v>
      </c>
      <c r="B256" s="11">
        <v>2015</v>
      </c>
      <c r="C256" s="4" t="s">
        <v>1640</v>
      </c>
      <c r="D256" s="6" t="s">
        <v>1641</v>
      </c>
      <c r="E256" s="4" t="s">
        <v>1642</v>
      </c>
      <c r="F256" s="4" t="s">
        <v>66</v>
      </c>
      <c r="G256" s="11" t="s">
        <v>40</v>
      </c>
      <c r="H256" s="11">
        <v>1</v>
      </c>
      <c r="I256" s="4">
        <v>0.25</v>
      </c>
      <c r="J256" s="4"/>
      <c r="K256" s="4" t="s">
        <v>69</v>
      </c>
      <c r="L256" s="4" t="s">
        <v>1001</v>
      </c>
      <c r="M256" s="4" t="s">
        <v>67</v>
      </c>
      <c r="N256" s="4">
        <v>1</v>
      </c>
      <c r="O256" s="4" t="s">
        <v>1643</v>
      </c>
      <c r="P256" s="4" t="s">
        <v>1644</v>
      </c>
      <c r="Q256" s="4" t="s">
        <v>1645</v>
      </c>
      <c r="R256" s="4" t="s">
        <v>1245</v>
      </c>
      <c r="S256" s="4" t="s">
        <v>35</v>
      </c>
      <c r="T256" s="4" t="s">
        <v>27</v>
      </c>
      <c r="U256" s="4" t="s">
        <v>27</v>
      </c>
      <c r="V256" s="4" t="s">
        <v>27</v>
      </c>
      <c r="W256" s="4" t="s">
        <v>1646</v>
      </c>
      <c r="X256" s="2"/>
      <c r="Y256" s="2"/>
      <c r="Z256" s="2"/>
      <c r="AA256" s="2"/>
    </row>
    <row r="257" spans="1:27" customFormat="1" ht="17.25" customHeight="1" x14ac:dyDescent="0.2">
      <c r="A257" s="6" t="s">
        <v>1692</v>
      </c>
      <c r="B257" s="11">
        <v>2020</v>
      </c>
      <c r="C257" s="4" t="s">
        <v>1693</v>
      </c>
      <c r="D257" s="6" t="s">
        <v>1694</v>
      </c>
      <c r="E257" s="4" t="s">
        <v>1695</v>
      </c>
      <c r="F257" s="4" t="s">
        <v>66</v>
      </c>
      <c r="G257" s="11" t="s">
        <v>40</v>
      </c>
      <c r="H257" s="11">
        <v>1</v>
      </c>
      <c r="I257" s="4">
        <v>0.25</v>
      </c>
      <c r="J257" s="4"/>
      <c r="K257" s="4" t="s">
        <v>664</v>
      </c>
      <c r="L257" s="4" t="s">
        <v>1001</v>
      </c>
      <c r="M257" s="4" t="s">
        <v>67</v>
      </c>
      <c r="N257" s="4" t="s">
        <v>27</v>
      </c>
      <c r="O257" s="4" t="s">
        <v>1078</v>
      </c>
      <c r="P257" s="4" t="s">
        <v>27</v>
      </c>
      <c r="Q257" s="4" t="s">
        <v>27</v>
      </c>
      <c r="R257" s="4" t="s">
        <v>1696</v>
      </c>
      <c r="S257" s="4" t="s">
        <v>27</v>
      </c>
      <c r="T257" s="4" t="s">
        <v>27</v>
      </c>
      <c r="U257" s="4" t="s">
        <v>27</v>
      </c>
      <c r="V257" s="4" t="s">
        <v>27</v>
      </c>
      <c r="W257" s="4" t="s">
        <v>1697</v>
      </c>
      <c r="X257" s="2"/>
      <c r="Y257" s="2"/>
      <c r="Z257" s="2"/>
      <c r="AA257" s="2"/>
    </row>
    <row r="258" spans="1:27" customFormat="1" ht="17.25" customHeight="1" x14ac:dyDescent="0.2">
      <c r="A258" s="6" t="s">
        <v>1749</v>
      </c>
      <c r="B258" s="11">
        <v>2014</v>
      </c>
      <c r="C258" s="4" t="s">
        <v>435</v>
      </c>
      <c r="D258" s="6" t="s">
        <v>1750</v>
      </c>
      <c r="E258" s="4" t="s">
        <v>1751</v>
      </c>
      <c r="F258" s="4" t="s">
        <v>66</v>
      </c>
      <c r="G258" s="11" t="s">
        <v>40</v>
      </c>
      <c r="H258" s="11">
        <v>1</v>
      </c>
      <c r="I258" s="4">
        <v>0.25</v>
      </c>
      <c r="J258" s="4"/>
      <c r="K258" s="4" t="s">
        <v>69</v>
      </c>
      <c r="L258" s="4" t="s">
        <v>1001</v>
      </c>
      <c r="M258" s="4" t="s">
        <v>2638</v>
      </c>
      <c r="N258" s="4">
        <v>1</v>
      </c>
      <c r="O258" s="4" t="s">
        <v>1752</v>
      </c>
      <c r="P258" s="4" t="s">
        <v>27</v>
      </c>
      <c r="Q258" s="4" t="s">
        <v>27</v>
      </c>
      <c r="R258" s="4" t="s">
        <v>1132</v>
      </c>
      <c r="S258" s="4" t="s">
        <v>1734</v>
      </c>
      <c r="T258" s="4" t="s">
        <v>27</v>
      </c>
      <c r="U258" s="4" t="s">
        <v>27</v>
      </c>
      <c r="V258" s="4" t="s">
        <v>27</v>
      </c>
      <c r="W258" s="4" t="s">
        <v>1753</v>
      </c>
      <c r="X258" s="2"/>
      <c r="Y258" s="2"/>
      <c r="Z258" s="2"/>
      <c r="AA258" s="2"/>
    </row>
    <row r="259" spans="1:27" customFormat="1" ht="17.25" customHeight="1" x14ac:dyDescent="0.2">
      <c r="A259" s="6" t="s">
        <v>1768</v>
      </c>
      <c r="B259" s="11">
        <v>2009</v>
      </c>
      <c r="C259" s="4" t="s">
        <v>1769</v>
      </c>
      <c r="D259" s="6" t="s">
        <v>1770</v>
      </c>
      <c r="E259" s="4" t="s">
        <v>1771</v>
      </c>
      <c r="F259" s="4" t="s">
        <v>66</v>
      </c>
      <c r="G259" s="11" t="s">
        <v>40</v>
      </c>
      <c r="H259" s="11">
        <v>1</v>
      </c>
      <c r="I259" s="4">
        <v>0.25</v>
      </c>
      <c r="J259" s="4"/>
      <c r="K259" s="4" t="s">
        <v>30</v>
      </c>
      <c r="L259" s="4" t="s">
        <v>1001</v>
      </c>
      <c r="M259" s="4" t="s">
        <v>67</v>
      </c>
      <c r="N259" s="4" t="s">
        <v>27</v>
      </c>
      <c r="O259" s="4" t="s">
        <v>1772</v>
      </c>
      <c r="P259" s="4" t="s">
        <v>1773</v>
      </c>
      <c r="Q259" s="4"/>
      <c r="R259" s="4" t="s">
        <v>1740</v>
      </c>
      <c r="S259" s="4" t="s">
        <v>27</v>
      </c>
      <c r="T259" s="4" t="s">
        <v>27</v>
      </c>
      <c r="U259" s="4" t="s">
        <v>27</v>
      </c>
      <c r="V259" s="4" t="s">
        <v>27</v>
      </c>
      <c r="W259" s="4" t="s">
        <v>1774</v>
      </c>
      <c r="X259" s="2"/>
      <c r="Y259" s="2"/>
      <c r="Z259" s="2"/>
      <c r="AA259" s="2"/>
    </row>
    <row r="260" spans="1:27" customFormat="1" ht="17.25" customHeight="1" x14ac:dyDescent="0.2">
      <c r="A260" s="6" t="s">
        <v>1799</v>
      </c>
      <c r="B260" s="11">
        <v>2020</v>
      </c>
      <c r="C260" s="4" t="s">
        <v>1800</v>
      </c>
      <c r="D260" s="6" t="s">
        <v>1801</v>
      </c>
      <c r="E260" s="4" t="s">
        <v>1802</v>
      </c>
      <c r="F260" s="4" t="s">
        <v>66</v>
      </c>
      <c r="G260" s="11" t="s">
        <v>40</v>
      </c>
      <c r="H260" s="11">
        <v>1</v>
      </c>
      <c r="I260" s="4">
        <v>0.25</v>
      </c>
      <c r="J260" s="4"/>
      <c r="K260" s="4" t="s">
        <v>30</v>
      </c>
      <c r="L260" s="4" t="s">
        <v>1001</v>
      </c>
      <c r="M260" s="4" t="s">
        <v>67</v>
      </c>
      <c r="N260" s="4"/>
      <c r="O260" s="4" t="s">
        <v>1803</v>
      </c>
      <c r="P260" s="4" t="s">
        <v>1804</v>
      </c>
      <c r="Q260" s="4" t="s">
        <v>27</v>
      </c>
      <c r="R260" s="4" t="s">
        <v>41</v>
      </c>
      <c r="S260" s="4" t="s">
        <v>1805</v>
      </c>
      <c r="T260" s="4" t="s">
        <v>27</v>
      </c>
      <c r="U260" s="4" t="s">
        <v>27</v>
      </c>
      <c r="V260" s="4" t="s">
        <v>27</v>
      </c>
      <c r="W260" s="4" t="s">
        <v>1806</v>
      </c>
      <c r="X260" s="2"/>
      <c r="Y260" s="2"/>
      <c r="Z260" s="2"/>
      <c r="AA260" s="2"/>
    </row>
    <row r="261" spans="1:27" customFormat="1" ht="17.25" customHeight="1" x14ac:dyDescent="0.2">
      <c r="A261" s="6" t="s">
        <v>1807</v>
      </c>
      <c r="B261" s="11">
        <v>1982</v>
      </c>
      <c r="C261" s="4" t="s">
        <v>109</v>
      </c>
      <c r="D261" s="6" t="s">
        <v>1808</v>
      </c>
      <c r="E261" s="4"/>
      <c r="F261" s="4" t="s">
        <v>1809</v>
      </c>
      <c r="G261" s="11" t="s">
        <v>40</v>
      </c>
      <c r="H261" s="11">
        <v>1</v>
      </c>
      <c r="I261" s="4">
        <v>0.25</v>
      </c>
      <c r="J261" s="4"/>
      <c r="K261" s="4" t="s">
        <v>42</v>
      </c>
      <c r="L261" s="3" t="s">
        <v>1001</v>
      </c>
      <c r="M261" s="4" t="s">
        <v>67</v>
      </c>
      <c r="N261" s="4">
        <v>1</v>
      </c>
      <c r="O261" s="4" t="s">
        <v>1810</v>
      </c>
      <c r="P261" s="4" t="s">
        <v>27</v>
      </c>
      <c r="Q261" s="4" t="s">
        <v>1811</v>
      </c>
      <c r="R261" s="4" t="s">
        <v>1812</v>
      </c>
      <c r="S261" s="4" t="s">
        <v>27</v>
      </c>
      <c r="T261" s="4" t="s">
        <v>27</v>
      </c>
      <c r="U261" s="4" t="s">
        <v>27</v>
      </c>
      <c r="V261" s="4" t="s">
        <v>27</v>
      </c>
      <c r="W261" s="4" t="s">
        <v>1813</v>
      </c>
      <c r="X261" s="2"/>
      <c r="Y261" s="2"/>
      <c r="Z261" s="2"/>
      <c r="AA261" s="2"/>
    </row>
    <row r="262" spans="1:27" customFormat="1" ht="17.25" customHeight="1" x14ac:dyDescent="0.2">
      <c r="A262" s="6" t="s">
        <v>1818</v>
      </c>
      <c r="B262" s="11">
        <v>2012</v>
      </c>
      <c r="C262" s="4" t="s">
        <v>435</v>
      </c>
      <c r="D262" s="6" t="s">
        <v>1819</v>
      </c>
      <c r="E262" s="4" t="s">
        <v>1820</v>
      </c>
      <c r="F262" s="4" t="s">
        <v>66</v>
      </c>
      <c r="G262" s="11" t="s">
        <v>40</v>
      </c>
      <c r="H262" s="11">
        <v>1</v>
      </c>
      <c r="I262" s="4">
        <v>0.25</v>
      </c>
      <c r="J262" s="4"/>
      <c r="K262" s="4" t="s">
        <v>42</v>
      </c>
      <c r="L262" s="4" t="s">
        <v>1001</v>
      </c>
      <c r="M262" s="4" t="s">
        <v>67</v>
      </c>
      <c r="N262" s="4"/>
      <c r="O262" s="4" t="s">
        <v>1821</v>
      </c>
      <c r="P262" s="4" t="s">
        <v>1822</v>
      </c>
      <c r="Q262" s="4" t="s">
        <v>27</v>
      </c>
      <c r="R262" s="4" t="s">
        <v>1766</v>
      </c>
      <c r="S262" s="4" t="s">
        <v>1823</v>
      </c>
      <c r="T262" s="4" t="s">
        <v>1824</v>
      </c>
      <c r="U262" s="4" t="s">
        <v>1825</v>
      </c>
      <c r="V262" s="4" t="s">
        <v>27</v>
      </c>
      <c r="W262" s="4" t="s">
        <v>1826</v>
      </c>
      <c r="X262" s="2"/>
      <c r="Y262" s="2"/>
      <c r="Z262" s="2"/>
      <c r="AA262" s="2"/>
    </row>
    <row r="263" spans="1:27" customFormat="1" ht="17.25" customHeight="1" x14ac:dyDescent="0.2">
      <c r="A263" s="6" t="s">
        <v>1827</v>
      </c>
      <c r="B263" s="11">
        <v>2016</v>
      </c>
      <c r="C263" s="4" t="s">
        <v>239</v>
      </c>
      <c r="D263" s="6" t="s">
        <v>1828</v>
      </c>
      <c r="E263" s="4" t="s">
        <v>1829</v>
      </c>
      <c r="F263" s="4" t="s">
        <v>1830</v>
      </c>
      <c r="G263" s="11" t="s">
        <v>40</v>
      </c>
      <c r="H263" s="11">
        <v>1</v>
      </c>
      <c r="I263" s="4">
        <v>0.25</v>
      </c>
      <c r="J263" s="4"/>
      <c r="K263" s="4" t="s">
        <v>42</v>
      </c>
      <c r="L263" s="4" t="s">
        <v>1001</v>
      </c>
      <c r="M263" s="4" t="s">
        <v>67</v>
      </c>
      <c r="N263" s="4" t="s">
        <v>27</v>
      </c>
      <c r="O263" s="4" t="s">
        <v>1831</v>
      </c>
      <c r="P263" s="4" t="s">
        <v>27</v>
      </c>
      <c r="Q263" s="4" t="s">
        <v>1832</v>
      </c>
      <c r="R263" s="4" t="s">
        <v>1833</v>
      </c>
      <c r="S263" s="4" t="s">
        <v>27</v>
      </c>
      <c r="T263" s="4" t="s">
        <v>27</v>
      </c>
      <c r="U263" s="4" t="s">
        <v>27</v>
      </c>
      <c r="V263" s="4" t="s">
        <v>27</v>
      </c>
      <c r="W263" s="4" t="s">
        <v>1834</v>
      </c>
      <c r="X263" s="2"/>
      <c r="Y263" s="2"/>
      <c r="Z263" s="2"/>
      <c r="AA263" s="2"/>
    </row>
    <row r="264" spans="1:27" customFormat="1" ht="17.25" customHeight="1" x14ac:dyDescent="0.2">
      <c r="A264" s="6" t="s">
        <v>1851</v>
      </c>
      <c r="B264" s="11">
        <v>2014</v>
      </c>
      <c r="C264" s="4" t="s">
        <v>435</v>
      </c>
      <c r="D264" s="6" t="s">
        <v>1852</v>
      </c>
      <c r="E264" s="4" t="s">
        <v>1853</v>
      </c>
      <c r="F264" s="4" t="s">
        <v>66</v>
      </c>
      <c r="G264" s="11" t="s">
        <v>40</v>
      </c>
      <c r="H264" s="11">
        <v>1</v>
      </c>
      <c r="I264" s="4">
        <v>0.25</v>
      </c>
      <c r="J264" s="4"/>
      <c r="K264" s="4" t="s">
        <v>1854</v>
      </c>
      <c r="L264" s="4" t="s">
        <v>1001</v>
      </c>
      <c r="M264" s="4" t="s">
        <v>67</v>
      </c>
      <c r="N264" s="4">
        <v>1</v>
      </c>
      <c r="O264" s="4" t="s">
        <v>1078</v>
      </c>
      <c r="P264" s="4" t="s">
        <v>1855</v>
      </c>
      <c r="Q264" s="4" t="s">
        <v>27</v>
      </c>
      <c r="R264" s="4" t="s">
        <v>1856</v>
      </c>
      <c r="S264" s="4" t="s">
        <v>27</v>
      </c>
      <c r="T264" s="4" t="s">
        <v>27</v>
      </c>
      <c r="U264" s="4" t="s">
        <v>27</v>
      </c>
      <c r="V264" s="4" t="s">
        <v>27</v>
      </c>
      <c r="W264" s="4" t="s">
        <v>1857</v>
      </c>
      <c r="X264" s="2"/>
      <c r="Y264" s="2"/>
      <c r="Z264" s="2"/>
      <c r="AA264" s="2"/>
    </row>
    <row r="265" spans="1:27" customFormat="1" ht="17.25" customHeight="1" x14ac:dyDescent="0.2">
      <c r="A265" s="6" t="s">
        <v>1858</v>
      </c>
      <c r="B265" s="11">
        <v>2019</v>
      </c>
      <c r="C265" s="4" t="s">
        <v>1859</v>
      </c>
      <c r="D265" s="6" t="s">
        <v>1860</v>
      </c>
      <c r="E265" s="4" t="s">
        <v>1861</v>
      </c>
      <c r="F265" s="4" t="s">
        <v>66</v>
      </c>
      <c r="G265" s="11" t="s">
        <v>40</v>
      </c>
      <c r="H265" s="11">
        <v>1</v>
      </c>
      <c r="I265" s="4">
        <v>0.25</v>
      </c>
      <c r="J265" s="4"/>
      <c r="K265" s="4" t="s">
        <v>42</v>
      </c>
      <c r="L265" s="4" t="s">
        <v>1001</v>
      </c>
      <c r="M265" s="4" t="s">
        <v>67</v>
      </c>
      <c r="N265" s="4" t="s">
        <v>1862</v>
      </c>
      <c r="O265" s="4" t="s">
        <v>1863</v>
      </c>
      <c r="P265" s="4" t="s">
        <v>27</v>
      </c>
      <c r="Q265" s="4" t="s">
        <v>27</v>
      </c>
      <c r="R265" s="4" t="s">
        <v>1864</v>
      </c>
      <c r="S265" s="4" t="s">
        <v>27</v>
      </c>
      <c r="T265" s="4" t="s">
        <v>27</v>
      </c>
      <c r="U265" s="4" t="s">
        <v>27</v>
      </c>
      <c r="V265" s="4" t="s">
        <v>27</v>
      </c>
      <c r="W265" s="4" t="s">
        <v>1865</v>
      </c>
      <c r="X265" s="2"/>
      <c r="Y265" s="2"/>
      <c r="Z265" s="2"/>
      <c r="AA265" s="2"/>
    </row>
    <row r="266" spans="1:27" customFormat="1" ht="17.25" customHeight="1" x14ac:dyDescent="0.2">
      <c r="A266" s="6" t="s">
        <v>1866</v>
      </c>
      <c r="B266" s="11">
        <v>2016</v>
      </c>
      <c r="C266" s="4" t="s">
        <v>109</v>
      </c>
      <c r="D266" s="6" t="s">
        <v>1867</v>
      </c>
      <c r="E266" s="4" t="s">
        <v>1868</v>
      </c>
      <c r="F266" s="4" t="s">
        <v>66</v>
      </c>
      <c r="G266" s="11" t="s">
        <v>40</v>
      </c>
      <c r="H266" s="11">
        <v>1</v>
      </c>
      <c r="I266" s="4">
        <v>0.25</v>
      </c>
      <c r="J266" s="4"/>
      <c r="K266" s="4" t="s">
        <v>42</v>
      </c>
      <c r="L266" s="4" t="s">
        <v>1001</v>
      </c>
      <c r="M266" s="4" t="s">
        <v>67</v>
      </c>
      <c r="N266" s="4" t="s">
        <v>1403</v>
      </c>
      <c r="O266" s="4" t="s">
        <v>1869</v>
      </c>
      <c r="P266" s="4" t="s">
        <v>1870</v>
      </c>
      <c r="Q266" s="4" t="s">
        <v>1871</v>
      </c>
      <c r="R266" s="4" t="s">
        <v>1872</v>
      </c>
      <c r="S266" s="4" t="s">
        <v>1873</v>
      </c>
      <c r="T266" s="4" t="s">
        <v>41</v>
      </c>
      <c r="U266" s="4" t="s">
        <v>27</v>
      </c>
      <c r="V266" s="4" t="s">
        <v>27</v>
      </c>
      <c r="W266" s="4" t="s">
        <v>1874</v>
      </c>
      <c r="X266" s="2"/>
      <c r="Y266" s="2"/>
      <c r="Z266" s="2"/>
      <c r="AA266" s="2"/>
    </row>
    <row r="267" spans="1:27" customFormat="1" ht="17.25" customHeight="1" x14ac:dyDescent="0.2">
      <c r="A267" s="6" t="s">
        <v>1880</v>
      </c>
      <c r="B267" s="11">
        <v>1975</v>
      </c>
      <c r="C267" s="4" t="s">
        <v>1183</v>
      </c>
      <c r="D267" s="6" t="s">
        <v>1881</v>
      </c>
      <c r="E267" s="4" t="s">
        <v>1882</v>
      </c>
      <c r="F267" s="4" t="s">
        <v>1883</v>
      </c>
      <c r="G267" s="11" t="s">
        <v>40</v>
      </c>
      <c r="H267" s="11">
        <v>1</v>
      </c>
      <c r="I267" s="4">
        <v>0.25</v>
      </c>
      <c r="J267" s="4"/>
      <c r="K267" s="4" t="s">
        <v>69</v>
      </c>
      <c r="L267" s="4" t="s">
        <v>1001</v>
      </c>
      <c r="M267" s="4" t="s">
        <v>67</v>
      </c>
      <c r="N267" s="4">
        <v>11</v>
      </c>
      <c r="O267" s="4" t="s">
        <v>1884</v>
      </c>
      <c r="P267" s="4" t="s">
        <v>1804</v>
      </c>
      <c r="Q267" s="4" t="s">
        <v>1885</v>
      </c>
      <c r="R267" s="4" t="s">
        <v>1886</v>
      </c>
      <c r="S267" s="4" t="s">
        <v>1887</v>
      </c>
      <c r="T267" s="4" t="s">
        <v>27</v>
      </c>
      <c r="U267" s="4" t="s">
        <v>27</v>
      </c>
      <c r="V267" s="4" t="s">
        <v>27</v>
      </c>
      <c r="W267" s="4" t="s">
        <v>1888</v>
      </c>
      <c r="X267" s="2"/>
      <c r="Y267" s="2"/>
      <c r="Z267" s="2"/>
      <c r="AA267" s="2"/>
    </row>
    <row r="268" spans="1:27" customFormat="1" ht="17.25" customHeight="1" x14ac:dyDescent="0.2">
      <c r="A268" s="6" t="s">
        <v>1915</v>
      </c>
      <c r="B268" s="11">
        <v>2008</v>
      </c>
      <c r="C268" s="4" t="s">
        <v>109</v>
      </c>
      <c r="D268" s="6" t="s">
        <v>1916</v>
      </c>
      <c r="E268" s="4" t="s">
        <v>1917</v>
      </c>
      <c r="F268" s="4" t="s">
        <v>1883</v>
      </c>
      <c r="G268" s="11" t="s">
        <v>28</v>
      </c>
      <c r="H268" s="11">
        <v>1</v>
      </c>
      <c r="I268" s="4">
        <v>0.25</v>
      </c>
      <c r="J268" s="4"/>
      <c r="K268" s="4" t="s">
        <v>30</v>
      </c>
      <c r="L268" s="4" t="s">
        <v>1001</v>
      </c>
      <c r="M268" s="4" t="s">
        <v>67</v>
      </c>
      <c r="N268" s="4" t="s">
        <v>1910</v>
      </c>
      <c r="O268" s="4" t="s">
        <v>1918</v>
      </c>
      <c r="P268" s="4" t="s">
        <v>1919</v>
      </c>
      <c r="Q268" s="4" t="s">
        <v>27</v>
      </c>
      <c r="R268" s="4" t="s">
        <v>41</v>
      </c>
      <c r="S268" s="4" t="s">
        <v>1920</v>
      </c>
      <c r="T268" s="4" t="s">
        <v>27</v>
      </c>
      <c r="U268" s="4" t="s">
        <v>27</v>
      </c>
      <c r="V268" s="4" t="s">
        <v>27</v>
      </c>
      <c r="W268" s="4" t="s">
        <v>1921</v>
      </c>
      <c r="X268" s="2"/>
      <c r="Y268" s="2"/>
      <c r="Z268" s="2"/>
      <c r="AA268" s="2"/>
    </row>
    <row r="269" spans="1:27" customFormat="1" ht="17.25" customHeight="1" x14ac:dyDescent="0.2">
      <c r="A269" s="6" t="s">
        <v>1922</v>
      </c>
      <c r="B269" s="11">
        <v>2013</v>
      </c>
      <c r="C269" s="4" t="s">
        <v>1923</v>
      </c>
      <c r="D269" s="6" t="s">
        <v>1924</v>
      </c>
      <c r="E269" s="4" t="s">
        <v>1925</v>
      </c>
      <c r="F269" s="4" t="s">
        <v>66</v>
      </c>
      <c r="G269" s="11" t="s">
        <v>28</v>
      </c>
      <c r="H269" s="11">
        <v>1</v>
      </c>
      <c r="I269" s="4">
        <v>0.25</v>
      </c>
      <c r="J269" s="4"/>
      <c r="K269" s="4" t="s">
        <v>42</v>
      </c>
      <c r="L269" s="4" t="s">
        <v>1001</v>
      </c>
      <c r="M269" s="4" t="s">
        <v>67</v>
      </c>
      <c r="N269" s="4" t="s">
        <v>1910</v>
      </c>
      <c r="O269" s="4" t="s">
        <v>1926</v>
      </c>
      <c r="P269" s="4" t="s">
        <v>1919</v>
      </c>
      <c r="Q269" s="4" t="s">
        <v>27</v>
      </c>
      <c r="R269" s="4" t="s">
        <v>41</v>
      </c>
      <c r="S269" s="4" t="s">
        <v>27</v>
      </c>
      <c r="T269" s="4" t="s">
        <v>27</v>
      </c>
      <c r="U269" s="4" t="s">
        <v>27</v>
      </c>
      <c r="V269" s="4" t="s">
        <v>27</v>
      </c>
      <c r="W269" s="4" t="s">
        <v>1927</v>
      </c>
      <c r="X269" s="2"/>
      <c r="Y269" s="2"/>
      <c r="Z269" s="2"/>
      <c r="AA269" s="2"/>
    </row>
    <row r="270" spans="1:27" customFormat="1" ht="17.25" customHeight="1" x14ac:dyDescent="0.2">
      <c r="A270" s="6" t="s">
        <v>1928</v>
      </c>
      <c r="B270" s="11">
        <v>2016</v>
      </c>
      <c r="C270" s="4" t="s">
        <v>1929</v>
      </c>
      <c r="D270" s="6" t="s">
        <v>1930</v>
      </c>
      <c r="E270" s="4" t="s">
        <v>1931</v>
      </c>
      <c r="F270" s="4" t="s">
        <v>1883</v>
      </c>
      <c r="G270" s="11" t="s">
        <v>28</v>
      </c>
      <c r="H270" s="11">
        <v>1</v>
      </c>
      <c r="I270" s="4">
        <v>0.25</v>
      </c>
      <c r="J270" s="4"/>
      <c r="K270" s="4" t="s">
        <v>30</v>
      </c>
      <c r="L270" s="4" t="s">
        <v>1001</v>
      </c>
      <c r="M270" s="4" t="s">
        <v>67</v>
      </c>
      <c r="N270" s="4" t="s">
        <v>1910</v>
      </c>
      <c r="O270" s="4" t="s">
        <v>1932</v>
      </c>
      <c r="P270" s="4" t="s">
        <v>1933</v>
      </c>
      <c r="Q270" s="4" t="s">
        <v>27</v>
      </c>
      <c r="R270" s="4" t="s">
        <v>41</v>
      </c>
      <c r="S270" s="4" t="s">
        <v>27</v>
      </c>
      <c r="T270" s="4" t="s">
        <v>27</v>
      </c>
      <c r="U270" s="4" t="s">
        <v>27</v>
      </c>
      <c r="V270" s="4" t="s">
        <v>27</v>
      </c>
      <c r="W270" s="4" t="s">
        <v>1934</v>
      </c>
      <c r="X270" s="2"/>
      <c r="Y270" s="2"/>
      <c r="Z270" s="2"/>
      <c r="AA270" s="2"/>
    </row>
    <row r="271" spans="1:27" customFormat="1" ht="17.25" customHeight="1" x14ac:dyDescent="0.2">
      <c r="A271" s="6" t="s">
        <v>1967</v>
      </c>
      <c r="B271" s="11">
        <v>2015</v>
      </c>
      <c r="C271" s="4" t="s">
        <v>1895</v>
      </c>
      <c r="D271" s="6" t="s">
        <v>1968</v>
      </c>
      <c r="E271" s="4" t="s">
        <v>1969</v>
      </c>
      <c r="F271" s="4" t="s">
        <v>66</v>
      </c>
      <c r="G271" s="11" t="s">
        <v>28</v>
      </c>
      <c r="H271" s="11">
        <v>1</v>
      </c>
      <c r="I271" s="4">
        <v>0.25</v>
      </c>
      <c r="J271" s="4"/>
      <c r="K271" s="4" t="s">
        <v>986</v>
      </c>
      <c r="L271" s="4" t="s">
        <v>1001</v>
      </c>
      <c r="M271" s="4" t="s">
        <v>67</v>
      </c>
      <c r="N271" s="4" t="s">
        <v>1910</v>
      </c>
      <c r="O271" s="4" t="s">
        <v>1970</v>
      </c>
      <c r="P271" s="4" t="s">
        <v>1971</v>
      </c>
      <c r="Q271" s="4" t="s">
        <v>27</v>
      </c>
      <c r="R271" s="4" t="s">
        <v>41</v>
      </c>
      <c r="S271" s="4" t="s">
        <v>27</v>
      </c>
      <c r="T271" s="4" t="s">
        <v>27</v>
      </c>
      <c r="U271" s="4" t="s">
        <v>27</v>
      </c>
      <c r="V271" s="4" t="s">
        <v>27</v>
      </c>
      <c r="W271" s="4" t="s">
        <v>1972</v>
      </c>
      <c r="X271" s="2"/>
      <c r="Y271" s="2"/>
      <c r="Z271" s="2"/>
      <c r="AA271" s="2"/>
    </row>
    <row r="272" spans="1:27" customFormat="1" ht="17.25" customHeight="1" x14ac:dyDescent="0.2">
      <c r="A272" s="6" t="s">
        <v>1982</v>
      </c>
      <c r="B272" s="11">
        <v>2018</v>
      </c>
      <c r="C272" s="4" t="s">
        <v>109</v>
      </c>
      <c r="D272" s="6" t="s">
        <v>1983</v>
      </c>
      <c r="E272" s="4" t="s">
        <v>1984</v>
      </c>
      <c r="F272" s="4" t="s">
        <v>1985</v>
      </c>
      <c r="G272" s="11" t="s">
        <v>28</v>
      </c>
      <c r="H272" s="11">
        <v>1</v>
      </c>
      <c r="I272" s="4">
        <v>0.25</v>
      </c>
      <c r="J272" s="4"/>
      <c r="K272" s="4" t="s">
        <v>30</v>
      </c>
      <c r="L272" s="4" t="s">
        <v>1001</v>
      </c>
      <c r="M272" s="4" t="s">
        <v>67</v>
      </c>
      <c r="N272" s="4" t="s">
        <v>1910</v>
      </c>
      <c r="O272" s="4" t="s">
        <v>1986</v>
      </c>
      <c r="P272" s="4" t="s">
        <v>1919</v>
      </c>
      <c r="Q272" s="4" t="s">
        <v>27</v>
      </c>
      <c r="R272" s="4" t="s">
        <v>41</v>
      </c>
      <c r="S272" s="4" t="s">
        <v>27</v>
      </c>
      <c r="T272" s="4" t="s">
        <v>27</v>
      </c>
      <c r="U272" s="4" t="s">
        <v>27</v>
      </c>
      <c r="V272" s="4" t="s">
        <v>27</v>
      </c>
      <c r="W272" s="4" t="s">
        <v>1987</v>
      </c>
      <c r="X272" s="2"/>
      <c r="Y272" s="2"/>
      <c r="Z272" s="2"/>
      <c r="AA272" s="2"/>
    </row>
    <row r="273" spans="1:27" customFormat="1" ht="17.25" customHeight="1" x14ac:dyDescent="0.2">
      <c r="A273" s="6" t="s">
        <v>1995</v>
      </c>
      <c r="B273" s="11">
        <v>2009</v>
      </c>
      <c r="C273" s="4" t="s">
        <v>109</v>
      </c>
      <c r="D273" s="6" t="s">
        <v>1996</v>
      </c>
      <c r="E273" s="4" t="s">
        <v>1997</v>
      </c>
      <c r="F273" s="4" t="s">
        <v>1998</v>
      </c>
      <c r="G273" s="11" t="s">
        <v>28</v>
      </c>
      <c r="H273" s="11">
        <v>1</v>
      </c>
      <c r="I273" s="4">
        <v>0.25</v>
      </c>
      <c r="J273" s="4"/>
      <c r="K273" s="4" t="s">
        <v>30</v>
      </c>
      <c r="L273" s="4" t="s">
        <v>1001</v>
      </c>
      <c r="M273" s="4" t="s">
        <v>67</v>
      </c>
      <c r="N273" s="4" t="s">
        <v>1910</v>
      </c>
      <c r="O273" s="4" t="s">
        <v>1999</v>
      </c>
      <c r="P273" s="4" t="s">
        <v>2000</v>
      </c>
      <c r="Q273" s="4" t="s">
        <v>27</v>
      </c>
      <c r="R273" s="4" t="s">
        <v>41</v>
      </c>
      <c r="S273" s="4" t="s">
        <v>27</v>
      </c>
      <c r="T273" s="4" t="s">
        <v>27</v>
      </c>
      <c r="U273" s="4" t="s">
        <v>27</v>
      </c>
      <c r="V273" s="4" t="s">
        <v>27</v>
      </c>
      <c r="W273" s="4" t="s">
        <v>2001</v>
      </c>
      <c r="X273" s="2"/>
      <c r="Y273" s="2"/>
      <c r="Z273" s="2"/>
      <c r="AA273" s="2"/>
    </row>
    <row r="274" spans="1:27" customFormat="1" ht="17.25" customHeight="1" x14ac:dyDescent="0.2">
      <c r="A274" s="6" t="s">
        <v>2045</v>
      </c>
      <c r="B274" s="11">
        <v>2004</v>
      </c>
      <c r="C274" s="4" t="s">
        <v>1800</v>
      </c>
      <c r="D274" s="6" t="s">
        <v>2046</v>
      </c>
      <c r="E274" s="4" t="s">
        <v>2047</v>
      </c>
      <c r="F274" s="4" t="s">
        <v>66</v>
      </c>
      <c r="G274" s="11" t="s">
        <v>28</v>
      </c>
      <c r="H274" s="11">
        <v>1</v>
      </c>
      <c r="I274" s="4">
        <v>0.25</v>
      </c>
      <c r="J274" s="4"/>
      <c r="K274" s="4" t="s">
        <v>30</v>
      </c>
      <c r="L274" s="4" t="s">
        <v>1001</v>
      </c>
      <c r="M274" s="4" t="s">
        <v>67</v>
      </c>
      <c r="N274" s="4" t="s">
        <v>1910</v>
      </c>
      <c r="O274" s="4" t="s">
        <v>2048</v>
      </c>
      <c r="P274" s="4" t="s">
        <v>1919</v>
      </c>
      <c r="Q274" s="4" t="s">
        <v>27</v>
      </c>
      <c r="R274" s="4" t="s">
        <v>41</v>
      </c>
      <c r="S274" s="4" t="s">
        <v>27</v>
      </c>
      <c r="T274" s="4" t="s">
        <v>27</v>
      </c>
      <c r="U274" s="4" t="s">
        <v>27</v>
      </c>
      <c r="V274" s="4" t="s">
        <v>27</v>
      </c>
      <c r="W274" s="4" t="s">
        <v>2049</v>
      </c>
      <c r="X274" s="2"/>
      <c r="Y274" s="2"/>
      <c r="Z274" s="2"/>
      <c r="AA274" s="2"/>
    </row>
    <row r="275" spans="1:27" customFormat="1" ht="17.25" customHeight="1" x14ac:dyDescent="0.2">
      <c r="A275" s="6" t="s">
        <v>2050</v>
      </c>
      <c r="B275" s="11">
        <v>2016</v>
      </c>
      <c r="C275" s="4" t="s">
        <v>435</v>
      </c>
      <c r="D275" s="6" t="s">
        <v>2051</v>
      </c>
      <c r="E275" s="4" t="s">
        <v>2052</v>
      </c>
      <c r="F275" s="4" t="s">
        <v>1716</v>
      </c>
      <c r="G275" s="11" t="s">
        <v>28</v>
      </c>
      <c r="H275" s="11">
        <v>1</v>
      </c>
      <c r="I275" s="4">
        <v>0.25</v>
      </c>
      <c r="J275" s="4"/>
      <c r="K275" s="4" t="s">
        <v>986</v>
      </c>
      <c r="L275" s="4" t="s">
        <v>1001</v>
      </c>
      <c r="M275" s="4" t="s">
        <v>67</v>
      </c>
      <c r="N275" s="4" t="s">
        <v>1910</v>
      </c>
      <c r="O275" s="4" t="s">
        <v>2053</v>
      </c>
      <c r="P275" s="4" t="s">
        <v>2054</v>
      </c>
      <c r="Q275" s="4" t="s">
        <v>27</v>
      </c>
      <c r="R275" s="4" t="s">
        <v>41</v>
      </c>
      <c r="S275" s="4" t="s">
        <v>27</v>
      </c>
      <c r="T275" s="4" t="s">
        <v>27</v>
      </c>
      <c r="U275" s="4" t="s">
        <v>27</v>
      </c>
      <c r="V275" s="4" t="s">
        <v>27</v>
      </c>
      <c r="W275" s="4" t="s">
        <v>2055</v>
      </c>
      <c r="X275" s="2"/>
      <c r="Y275" s="2"/>
      <c r="Z275" s="2"/>
      <c r="AA275" s="2"/>
    </row>
    <row r="276" spans="1:27" customFormat="1" ht="17.25" customHeight="1" x14ac:dyDescent="0.2">
      <c r="A276" s="6" t="s">
        <v>2077</v>
      </c>
      <c r="B276" s="11">
        <v>2010</v>
      </c>
      <c r="C276" s="4" t="s">
        <v>109</v>
      </c>
      <c r="D276" s="6" t="s">
        <v>2078</v>
      </c>
      <c r="E276" s="4" t="s">
        <v>2079</v>
      </c>
      <c r="F276" s="4" t="s">
        <v>66</v>
      </c>
      <c r="G276" s="11" t="s">
        <v>28</v>
      </c>
      <c r="H276" s="11">
        <v>1</v>
      </c>
      <c r="I276" s="4">
        <v>0.25</v>
      </c>
      <c r="J276" s="4"/>
      <c r="K276" s="4" t="s">
        <v>42</v>
      </c>
      <c r="L276" s="4" t="s">
        <v>1001</v>
      </c>
      <c r="M276" s="4" t="s">
        <v>67</v>
      </c>
      <c r="N276" s="4" t="s">
        <v>1910</v>
      </c>
      <c r="O276" s="4" t="s">
        <v>2080</v>
      </c>
      <c r="P276" s="4" t="s">
        <v>2081</v>
      </c>
      <c r="Q276" s="4" t="s">
        <v>27</v>
      </c>
      <c r="R276" s="4" t="s">
        <v>41</v>
      </c>
      <c r="S276" s="4" t="s">
        <v>27</v>
      </c>
      <c r="T276" s="4" t="s">
        <v>27</v>
      </c>
      <c r="U276" s="4" t="s">
        <v>27</v>
      </c>
      <c r="V276" s="4" t="s">
        <v>27</v>
      </c>
      <c r="W276" s="4" t="s">
        <v>2082</v>
      </c>
      <c r="X276" s="2"/>
      <c r="Y276" s="2"/>
      <c r="Z276" s="2"/>
      <c r="AA276" s="2"/>
    </row>
    <row r="277" spans="1:27" customFormat="1" ht="17.25" customHeight="1" x14ac:dyDescent="0.2">
      <c r="A277" s="6" t="s">
        <v>2109</v>
      </c>
      <c r="B277" s="11">
        <v>2019</v>
      </c>
      <c r="C277" s="4" t="s">
        <v>732</v>
      </c>
      <c r="D277" s="6" t="s">
        <v>2110</v>
      </c>
      <c r="E277" s="4" t="s">
        <v>2111</v>
      </c>
      <c r="F277" s="4" t="s">
        <v>66</v>
      </c>
      <c r="G277" s="11" t="s">
        <v>28</v>
      </c>
      <c r="H277" s="11">
        <v>1</v>
      </c>
      <c r="I277" s="4">
        <v>0.25</v>
      </c>
      <c r="J277" s="4"/>
      <c r="K277" s="4" t="s">
        <v>30</v>
      </c>
      <c r="L277" s="4" t="s">
        <v>1001</v>
      </c>
      <c r="M277" s="4" t="s">
        <v>67</v>
      </c>
      <c r="N277" s="4" t="s">
        <v>2112</v>
      </c>
      <c r="O277" s="4" t="s">
        <v>2113</v>
      </c>
      <c r="P277" s="4" t="s">
        <v>2114</v>
      </c>
      <c r="Q277" s="4" t="s">
        <v>27</v>
      </c>
      <c r="R277" s="4" t="s">
        <v>1961</v>
      </c>
      <c r="S277" s="4" t="s">
        <v>27</v>
      </c>
      <c r="T277" s="4" t="s">
        <v>27</v>
      </c>
      <c r="U277" s="4" t="s">
        <v>27</v>
      </c>
      <c r="V277" s="4" t="s">
        <v>27</v>
      </c>
      <c r="W277" s="4" t="s">
        <v>2115</v>
      </c>
      <c r="X277" s="2"/>
      <c r="Y277" s="2"/>
      <c r="Z277" s="2"/>
      <c r="AA277" s="2"/>
    </row>
    <row r="278" spans="1:27" customFormat="1" ht="17.25" customHeight="1" x14ac:dyDescent="0.2">
      <c r="A278" s="6" t="s">
        <v>2129</v>
      </c>
      <c r="B278" s="11">
        <v>2018</v>
      </c>
      <c r="C278" s="4" t="s">
        <v>435</v>
      </c>
      <c r="D278" s="6" t="s">
        <v>2130</v>
      </c>
      <c r="E278" s="4" t="s">
        <v>2131</v>
      </c>
      <c r="F278" s="4" t="s">
        <v>66</v>
      </c>
      <c r="G278" s="11" t="s">
        <v>28</v>
      </c>
      <c r="H278" s="11">
        <v>1</v>
      </c>
      <c r="I278" s="4">
        <v>0.25</v>
      </c>
      <c r="J278" s="4"/>
      <c r="K278" s="4" t="s">
        <v>30</v>
      </c>
      <c r="L278" s="4" t="s">
        <v>1001</v>
      </c>
      <c r="M278" s="4" t="s">
        <v>67</v>
      </c>
      <c r="N278" s="4" t="s">
        <v>1910</v>
      </c>
      <c r="O278" s="4" t="s">
        <v>2132</v>
      </c>
      <c r="P278" s="4" t="s">
        <v>1919</v>
      </c>
      <c r="Q278" s="4" t="s">
        <v>27</v>
      </c>
      <c r="R278" s="4" t="s">
        <v>41</v>
      </c>
      <c r="S278" s="4" t="s">
        <v>27</v>
      </c>
      <c r="T278" s="4" t="s">
        <v>27</v>
      </c>
      <c r="U278" s="4" t="s">
        <v>27</v>
      </c>
      <c r="V278" s="4" t="s">
        <v>27</v>
      </c>
      <c r="W278" s="4" t="s">
        <v>2133</v>
      </c>
      <c r="X278" s="2"/>
      <c r="Y278" s="2"/>
      <c r="Z278" s="2"/>
      <c r="AA278" s="2"/>
    </row>
    <row r="279" spans="1:27" customFormat="1" ht="17.25" customHeight="1" x14ac:dyDescent="0.2">
      <c r="A279" s="6" t="s">
        <v>2161</v>
      </c>
      <c r="B279" s="11">
        <v>2017</v>
      </c>
      <c r="C279" s="4" t="s">
        <v>2162</v>
      </c>
      <c r="D279" s="6" t="s">
        <v>2163</v>
      </c>
      <c r="E279" s="4" t="s">
        <v>2164</v>
      </c>
      <c r="F279" s="4" t="s">
        <v>66</v>
      </c>
      <c r="G279" s="11" t="s">
        <v>28</v>
      </c>
      <c r="H279" s="11">
        <v>1</v>
      </c>
      <c r="I279" s="4">
        <v>0.25</v>
      </c>
      <c r="J279" s="4"/>
      <c r="K279" s="4" t="s">
        <v>30</v>
      </c>
      <c r="L279" s="4" t="s">
        <v>1001</v>
      </c>
      <c r="M279" s="4" t="s">
        <v>67</v>
      </c>
      <c r="N279" s="4" t="s">
        <v>1910</v>
      </c>
      <c r="O279" s="4" t="s">
        <v>2165</v>
      </c>
      <c r="P279" s="4" t="s">
        <v>2166</v>
      </c>
      <c r="Q279" s="4" t="s">
        <v>27</v>
      </c>
      <c r="R279" s="4" t="s">
        <v>41</v>
      </c>
      <c r="S279" s="4" t="s">
        <v>27</v>
      </c>
      <c r="T279" s="4" t="s">
        <v>27</v>
      </c>
      <c r="U279" s="4" t="s">
        <v>27</v>
      </c>
      <c r="V279" s="4" t="s">
        <v>27</v>
      </c>
      <c r="W279" s="4" t="s">
        <v>2167</v>
      </c>
      <c r="X279" s="2"/>
      <c r="Y279" s="2"/>
      <c r="Z279" s="2"/>
      <c r="AA279" s="2"/>
    </row>
    <row r="280" spans="1:27" customFormat="1" ht="17.25" customHeight="1" x14ac:dyDescent="0.2">
      <c r="A280" s="6" t="s">
        <v>2177</v>
      </c>
      <c r="B280" s="11">
        <v>2016</v>
      </c>
      <c r="C280" s="4" t="s">
        <v>2178</v>
      </c>
      <c r="D280" s="6" t="s">
        <v>2179</v>
      </c>
      <c r="E280" s="4" t="s">
        <v>2180</v>
      </c>
      <c r="F280" s="4" t="s">
        <v>66</v>
      </c>
      <c r="G280" s="11" t="s">
        <v>28</v>
      </c>
      <c r="H280" s="11">
        <v>1</v>
      </c>
      <c r="I280" s="4">
        <v>0.25</v>
      </c>
      <c r="J280" s="4"/>
      <c r="K280" s="4" t="s">
        <v>30</v>
      </c>
      <c r="L280" s="4" t="s">
        <v>1001</v>
      </c>
      <c r="M280" s="4" t="s">
        <v>67</v>
      </c>
      <c r="N280" s="4" t="s">
        <v>1910</v>
      </c>
      <c r="O280" s="4" t="s">
        <v>2165</v>
      </c>
      <c r="P280" s="4" t="s">
        <v>2181</v>
      </c>
      <c r="Q280" s="4" t="s">
        <v>27</v>
      </c>
      <c r="R280" s="4" t="s">
        <v>41</v>
      </c>
      <c r="S280" s="4" t="s">
        <v>2146</v>
      </c>
      <c r="T280" s="4" t="s">
        <v>27</v>
      </c>
      <c r="U280" s="4" t="s">
        <v>27</v>
      </c>
      <c r="V280" s="4" t="s">
        <v>27</v>
      </c>
      <c r="W280" s="4" t="s">
        <v>2182</v>
      </c>
      <c r="X280" s="2"/>
      <c r="Y280" s="2"/>
      <c r="Z280" s="2"/>
      <c r="AA280" s="2"/>
    </row>
    <row r="281" spans="1:27" customFormat="1" ht="17.25" customHeight="1" x14ac:dyDescent="0.2">
      <c r="A281" s="6" t="s">
        <v>2183</v>
      </c>
      <c r="B281" s="11">
        <v>2020</v>
      </c>
      <c r="C281" s="4" t="s">
        <v>2184</v>
      </c>
      <c r="D281" s="6" t="s">
        <v>2185</v>
      </c>
      <c r="E281" s="4" t="s">
        <v>2186</v>
      </c>
      <c r="F281" s="4" t="s">
        <v>2187</v>
      </c>
      <c r="G281" s="11" t="s">
        <v>28</v>
      </c>
      <c r="H281" s="11">
        <v>1</v>
      </c>
      <c r="I281" s="4">
        <v>0.25</v>
      </c>
      <c r="J281" s="4"/>
      <c r="K281" s="4" t="s">
        <v>30</v>
      </c>
      <c r="L281" s="4" t="s">
        <v>1001</v>
      </c>
      <c r="M281" s="4" t="s">
        <v>67</v>
      </c>
      <c r="N281" s="4" t="s">
        <v>1910</v>
      </c>
      <c r="O281" s="4" t="s">
        <v>2188</v>
      </c>
      <c r="P281" s="4" t="s">
        <v>2189</v>
      </c>
      <c r="Q281" s="4" t="s">
        <v>27</v>
      </c>
      <c r="R281" s="4" t="s">
        <v>41</v>
      </c>
      <c r="S281" s="4" t="s">
        <v>2146</v>
      </c>
      <c r="T281" s="4" t="s">
        <v>27</v>
      </c>
      <c r="U281" s="4" t="s">
        <v>27</v>
      </c>
      <c r="V281" s="4" t="s">
        <v>27</v>
      </c>
      <c r="W281" s="4" t="s">
        <v>2190</v>
      </c>
      <c r="X281" s="2"/>
      <c r="Y281" s="2"/>
      <c r="Z281" s="2"/>
      <c r="AA281" s="2"/>
    </row>
    <row r="282" spans="1:27" customFormat="1" ht="17.25" customHeight="1" x14ac:dyDescent="0.2">
      <c r="A282" s="6" t="s">
        <v>2191</v>
      </c>
      <c r="B282" s="11">
        <v>2005</v>
      </c>
      <c r="C282" s="4" t="s">
        <v>109</v>
      </c>
      <c r="D282" s="6" t="s">
        <v>2192</v>
      </c>
      <c r="E282" s="4" t="s">
        <v>2193</v>
      </c>
      <c r="F282" s="4" t="s">
        <v>66</v>
      </c>
      <c r="G282" s="11" t="s">
        <v>28</v>
      </c>
      <c r="H282" s="11">
        <v>1</v>
      </c>
      <c r="I282" s="4">
        <v>0.25</v>
      </c>
      <c r="J282" s="4"/>
      <c r="K282" s="4" t="s">
        <v>30</v>
      </c>
      <c r="L282" s="4" t="s">
        <v>1001</v>
      </c>
      <c r="M282" s="4" t="s">
        <v>67</v>
      </c>
      <c r="N282" s="4" t="s">
        <v>1910</v>
      </c>
      <c r="O282" s="4" t="s">
        <v>2194</v>
      </c>
      <c r="P282" s="4" t="s">
        <v>2195</v>
      </c>
      <c r="Q282" s="4" t="s">
        <v>27</v>
      </c>
      <c r="R282" s="4" t="s">
        <v>41</v>
      </c>
      <c r="S282" s="4" t="s">
        <v>1621</v>
      </c>
      <c r="T282" s="4" t="s">
        <v>27</v>
      </c>
      <c r="U282" s="4" t="s">
        <v>27</v>
      </c>
      <c r="V282" s="4" t="s">
        <v>27</v>
      </c>
      <c r="W282" s="4" t="s">
        <v>2196</v>
      </c>
      <c r="X282" s="2"/>
      <c r="Y282" s="2"/>
      <c r="Z282" s="2"/>
      <c r="AA282" s="2"/>
    </row>
    <row r="283" spans="1:27" customFormat="1" ht="17.25" customHeight="1" x14ac:dyDescent="0.2">
      <c r="A283" s="6" t="s">
        <v>2197</v>
      </c>
      <c r="B283" s="11">
        <v>2011</v>
      </c>
      <c r="C283" s="4" t="s">
        <v>266</v>
      </c>
      <c r="D283" s="6" t="s">
        <v>2198</v>
      </c>
      <c r="E283" s="4" t="s">
        <v>2199</v>
      </c>
      <c r="F283" s="4" t="s">
        <v>66</v>
      </c>
      <c r="G283" s="11" t="s">
        <v>28</v>
      </c>
      <c r="H283" s="11">
        <v>1</v>
      </c>
      <c r="I283" s="4">
        <v>0.25</v>
      </c>
      <c r="J283" s="4"/>
      <c r="K283" s="4" t="s">
        <v>30</v>
      </c>
      <c r="L283" s="4" t="s">
        <v>2200</v>
      </c>
      <c r="M283" s="4" t="s">
        <v>67</v>
      </c>
      <c r="N283" s="4">
        <v>1</v>
      </c>
      <c r="O283" s="4" t="s">
        <v>2201</v>
      </c>
      <c r="P283" s="4" t="s">
        <v>2202</v>
      </c>
      <c r="Q283" s="4" t="s">
        <v>27</v>
      </c>
      <c r="R283" s="4" t="s">
        <v>989</v>
      </c>
      <c r="S283" s="4" t="s">
        <v>627</v>
      </c>
      <c r="T283" s="4" t="s">
        <v>2203</v>
      </c>
      <c r="U283" s="4" t="s">
        <v>2204</v>
      </c>
      <c r="V283" s="4" t="s">
        <v>27</v>
      </c>
      <c r="W283" s="4" t="s">
        <v>2205</v>
      </c>
      <c r="X283" s="2"/>
      <c r="Y283" s="2"/>
      <c r="Z283" s="2"/>
      <c r="AA283" s="2"/>
    </row>
    <row r="284" spans="1:27" customFormat="1" ht="17.25" customHeight="1" x14ac:dyDescent="0.2">
      <c r="A284" s="6" t="s">
        <v>2212</v>
      </c>
      <c r="B284" s="11">
        <v>1995</v>
      </c>
      <c r="C284" s="4" t="s">
        <v>266</v>
      </c>
      <c r="D284" s="6" t="s">
        <v>2213</v>
      </c>
      <c r="E284" s="4" t="s">
        <v>2214</v>
      </c>
      <c r="F284" s="4" t="s">
        <v>66</v>
      </c>
      <c r="G284" s="11" t="s">
        <v>28</v>
      </c>
      <c r="H284" s="11">
        <v>1</v>
      </c>
      <c r="I284" s="4">
        <v>0.25</v>
      </c>
      <c r="J284" s="4"/>
      <c r="K284" s="4" t="s">
        <v>30</v>
      </c>
      <c r="L284" s="4" t="s">
        <v>2215</v>
      </c>
      <c r="M284" s="4" t="s">
        <v>67</v>
      </c>
      <c r="N284" s="4">
        <v>4</v>
      </c>
      <c r="O284" s="4" t="s">
        <v>2216</v>
      </c>
      <c r="P284" s="4" t="s">
        <v>2217</v>
      </c>
      <c r="Q284" s="4" t="s">
        <v>27</v>
      </c>
      <c r="R284" s="4" t="s">
        <v>54</v>
      </c>
      <c r="S284" s="4" t="s">
        <v>27</v>
      </c>
      <c r="T284" s="4" t="s">
        <v>27</v>
      </c>
      <c r="U284" s="4" t="s">
        <v>27</v>
      </c>
      <c r="V284" s="4" t="s">
        <v>27</v>
      </c>
      <c r="W284" s="4" t="s">
        <v>2218</v>
      </c>
      <c r="X284" s="2"/>
      <c r="Y284" s="2"/>
      <c r="Z284" s="2"/>
      <c r="AA284" s="2"/>
    </row>
    <row r="285" spans="1:27" customFormat="1" ht="17.25" customHeight="1" x14ac:dyDescent="0.2">
      <c r="A285" s="6" t="s">
        <v>2222</v>
      </c>
      <c r="B285" s="11">
        <v>2016</v>
      </c>
      <c r="C285" s="4" t="s">
        <v>1322</v>
      </c>
      <c r="D285" s="6" t="s">
        <v>2223</v>
      </c>
      <c r="E285" s="4" t="s">
        <v>2224</v>
      </c>
      <c r="F285" s="4" t="s">
        <v>66</v>
      </c>
      <c r="G285" s="11" t="s">
        <v>28</v>
      </c>
      <c r="H285" s="11">
        <v>1</v>
      </c>
      <c r="I285" s="4">
        <v>0.25</v>
      </c>
      <c r="J285" s="4"/>
      <c r="K285" s="4" t="s">
        <v>30</v>
      </c>
      <c r="L285" s="4" t="s">
        <v>1001</v>
      </c>
      <c r="M285" s="4" t="s">
        <v>67</v>
      </c>
      <c r="N285" s="4" t="s">
        <v>1910</v>
      </c>
      <c r="O285" s="4" t="s">
        <v>2225</v>
      </c>
      <c r="P285" s="4" t="s">
        <v>2226</v>
      </c>
      <c r="Q285" s="4" t="s">
        <v>27</v>
      </c>
      <c r="R285" s="4" t="s">
        <v>41</v>
      </c>
      <c r="S285" s="4" t="s">
        <v>1833</v>
      </c>
      <c r="T285" s="4" t="s">
        <v>27</v>
      </c>
      <c r="U285" s="4" t="s">
        <v>27</v>
      </c>
      <c r="V285" s="4" t="s">
        <v>27</v>
      </c>
      <c r="W285" s="4" t="s">
        <v>2227</v>
      </c>
      <c r="X285" s="2"/>
      <c r="Y285" s="2"/>
      <c r="Z285" s="2"/>
      <c r="AA285" s="2"/>
    </row>
    <row r="286" spans="1:27" customFormat="1" ht="17.25" customHeight="1" x14ac:dyDescent="0.2">
      <c r="A286" s="6" t="s">
        <v>2232</v>
      </c>
      <c r="B286" s="11">
        <v>2015</v>
      </c>
      <c r="C286" s="4" t="s">
        <v>2233</v>
      </c>
      <c r="D286" s="6" t="s">
        <v>2234</v>
      </c>
      <c r="E286" s="4" t="s">
        <v>2235</v>
      </c>
      <c r="F286" s="4" t="s">
        <v>2187</v>
      </c>
      <c r="G286" s="11" t="s">
        <v>28</v>
      </c>
      <c r="H286" s="11">
        <v>1</v>
      </c>
      <c r="I286" s="4">
        <v>0.25</v>
      </c>
      <c r="J286" s="4"/>
      <c r="K286" s="4" t="s">
        <v>30</v>
      </c>
      <c r="L286" s="4" t="s">
        <v>1001</v>
      </c>
      <c r="M286" s="4" t="s">
        <v>67</v>
      </c>
      <c r="N286" s="4" t="s">
        <v>1910</v>
      </c>
      <c r="O286" s="4" t="s">
        <v>2236</v>
      </c>
      <c r="P286" s="4" t="s">
        <v>2237</v>
      </c>
      <c r="Q286" s="4" t="s">
        <v>27</v>
      </c>
      <c r="R286" s="4" t="s">
        <v>41</v>
      </c>
      <c r="S286" s="4" t="s">
        <v>27</v>
      </c>
      <c r="T286" s="4" t="s">
        <v>27</v>
      </c>
      <c r="U286" s="4" t="s">
        <v>27</v>
      </c>
      <c r="V286" s="4" t="s">
        <v>27</v>
      </c>
      <c r="W286" s="4" t="s">
        <v>2238</v>
      </c>
      <c r="X286" s="2"/>
      <c r="Y286" s="2"/>
      <c r="Z286" s="2"/>
      <c r="AA286" s="2"/>
    </row>
    <row r="287" spans="1:27" customFormat="1" ht="17.25" customHeight="1" x14ac:dyDescent="0.2">
      <c r="A287" s="6" t="s">
        <v>2247</v>
      </c>
      <c r="B287" s="11">
        <v>2009</v>
      </c>
      <c r="C287" s="4" t="s">
        <v>1305</v>
      </c>
      <c r="D287" s="6" t="s">
        <v>2248</v>
      </c>
      <c r="E287" s="4" t="s">
        <v>2249</v>
      </c>
      <c r="F287" s="4" t="s">
        <v>1716</v>
      </c>
      <c r="G287" s="11" t="s">
        <v>28</v>
      </c>
      <c r="H287" s="11">
        <v>1</v>
      </c>
      <c r="I287" s="4">
        <v>0.25</v>
      </c>
      <c r="J287" s="4"/>
      <c r="K287" s="4" t="s">
        <v>30</v>
      </c>
      <c r="L287" s="4" t="s">
        <v>1001</v>
      </c>
      <c r="M287" s="4" t="s">
        <v>67</v>
      </c>
      <c r="N287" s="4" t="s">
        <v>1910</v>
      </c>
      <c r="O287" s="4" t="s">
        <v>2250</v>
      </c>
      <c r="P287" s="4" t="s">
        <v>2251</v>
      </c>
      <c r="Q287" s="4" t="s">
        <v>27</v>
      </c>
      <c r="R287" s="4" t="s">
        <v>41</v>
      </c>
      <c r="S287" s="4" t="s">
        <v>54</v>
      </c>
      <c r="T287" s="4" t="s">
        <v>27</v>
      </c>
      <c r="U287" s="4" t="s">
        <v>27</v>
      </c>
      <c r="V287" s="4" t="s">
        <v>27</v>
      </c>
      <c r="W287" s="4" t="s">
        <v>2252</v>
      </c>
      <c r="X287" s="2"/>
      <c r="Y287" s="2"/>
      <c r="Z287" s="2"/>
      <c r="AA287" s="2"/>
    </row>
    <row r="288" spans="1:27" customFormat="1" ht="17.25" customHeight="1" x14ac:dyDescent="0.2">
      <c r="A288" s="6" t="s">
        <v>2253</v>
      </c>
      <c r="B288" s="11">
        <v>2010</v>
      </c>
      <c r="C288" s="4" t="s">
        <v>2003</v>
      </c>
      <c r="D288" s="6" t="s">
        <v>2254</v>
      </c>
      <c r="E288" s="4" t="s">
        <v>2255</v>
      </c>
      <c r="F288" s="4" t="s">
        <v>66</v>
      </c>
      <c r="G288" s="11" t="s">
        <v>28</v>
      </c>
      <c r="H288" s="11">
        <v>1</v>
      </c>
      <c r="I288" s="4">
        <v>0.25</v>
      </c>
      <c r="J288" s="4"/>
      <c r="K288" s="4" t="s">
        <v>30</v>
      </c>
      <c r="L288" s="4" t="s">
        <v>1001</v>
      </c>
      <c r="M288" s="4" t="s">
        <v>67</v>
      </c>
      <c r="N288" s="4" t="s">
        <v>1910</v>
      </c>
      <c r="O288" s="4" t="s">
        <v>2256</v>
      </c>
      <c r="P288" s="4" t="s">
        <v>2257</v>
      </c>
      <c r="Q288" s="4" t="s">
        <v>27</v>
      </c>
      <c r="R288" s="4" t="s">
        <v>41</v>
      </c>
      <c r="S288" s="4" t="s">
        <v>27</v>
      </c>
      <c r="T288" s="4" t="s">
        <v>27</v>
      </c>
      <c r="U288" s="4" t="s">
        <v>27</v>
      </c>
      <c r="V288" s="4" t="s">
        <v>27</v>
      </c>
      <c r="W288" s="4" t="s">
        <v>2258</v>
      </c>
      <c r="X288" s="2"/>
      <c r="Y288" s="2"/>
      <c r="Z288" s="2"/>
      <c r="AA288" s="2"/>
    </row>
    <row r="289" spans="1:27" customFormat="1" ht="17.25" customHeight="1" x14ac:dyDescent="0.2">
      <c r="A289" s="6" t="s">
        <v>2299</v>
      </c>
      <c r="B289" s="11">
        <v>2013</v>
      </c>
      <c r="C289" s="4" t="s">
        <v>239</v>
      </c>
      <c r="D289" s="6" t="s">
        <v>2300</v>
      </c>
      <c r="E289" s="4" t="s">
        <v>2301</v>
      </c>
      <c r="F289" s="4" t="s">
        <v>1716</v>
      </c>
      <c r="G289" s="11" t="s">
        <v>28</v>
      </c>
      <c r="H289" s="11">
        <v>1</v>
      </c>
      <c r="I289" s="4">
        <v>0.25</v>
      </c>
      <c r="J289" s="4"/>
      <c r="K289" s="4" t="s">
        <v>30</v>
      </c>
      <c r="L289" s="4" t="s">
        <v>1001</v>
      </c>
      <c r="M289" s="4" t="s">
        <v>67</v>
      </c>
      <c r="N289" s="4" t="s">
        <v>1910</v>
      </c>
      <c r="O289" s="4" t="s">
        <v>2302</v>
      </c>
      <c r="P289" s="4" t="s">
        <v>2303</v>
      </c>
      <c r="Q289" s="4" t="s">
        <v>27</v>
      </c>
      <c r="R289" s="4" t="s">
        <v>1825</v>
      </c>
      <c r="S289" s="4" t="s">
        <v>41</v>
      </c>
      <c r="T289" s="4" t="s">
        <v>27</v>
      </c>
      <c r="U289" s="4" t="s">
        <v>27</v>
      </c>
      <c r="V289" s="4" t="s">
        <v>27</v>
      </c>
      <c r="W289" s="4" t="s">
        <v>2304</v>
      </c>
      <c r="X289" s="2"/>
      <c r="Y289" s="2"/>
      <c r="Z289" s="2"/>
      <c r="AA289" s="2"/>
    </row>
    <row r="290" spans="1:27" customFormat="1" ht="17.25" customHeight="1" x14ac:dyDescent="0.2">
      <c r="A290" s="6" t="s">
        <v>2317</v>
      </c>
      <c r="B290" s="11">
        <v>2019</v>
      </c>
      <c r="C290" s="4" t="s">
        <v>490</v>
      </c>
      <c r="D290" s="6" t="s">
        <v>2318</v>
      </c>
      <c r="E290" s="4" t="s">
        <v>2319</v>
      </c>
      <c r="F290" s="4" t="s">
        <v>66</v>
      </c>
      <c r="G290" s="11" t="s">
        <v>28</v>
      </c>
      <c r="H290" s="11">
        <v>1</v>
      </c>
      <c r="I290" s="4">
        <v>0.25</v>
      </c>
      <c r="J290" s="4"/>
      <c r="K290" s="4" t="s">
        <v>42</v>
      </c>
      <c r="L290" s="4" t="s">
        <v>1001</v>
      </c>
      <c r="M290" s="4" t="s">
        <v>67</v>
      </c>
      <c r="N290" s="4" t="s">
        <v>1910</v>
      </c>
      <c r="O290" s="4" t="s">
        <v>2080</v>
      </c>
      <c r="P290" s="4" t="s">
        <v>2320</v>
      </c>
      <c r="Q290" s="4" t="s">
        <v>27</v>
      </c>
      <c r="R290" s="4" t="s">
        <v>41</v>
      </c>
      <c r="S290" s="4" t="s">
        <v>27</v>
      </c>
      <c r="T290" s="4" t="s">
        <v>27</v>
      </c>
      <c r="U290" s="4" t="s">
        <v>27</v>
      </c>
      <c r="V290" s="4" t="s">
        <v>27</v>
      </c>
      <c r="W290" s="4" t="s">
        <v>2321</v>
      </c>
      <c r="X290" s="2"/>
      <c r="Y290" s="2"/>
      <c r="Z290" s="2"/>
      <c r="AA290" s="2"/>
    </row>
    <row r="291" spans="1:27" customFormat="1" ht="17.25" customHeight="1" x14ac:dyDescent="0.2">
      <c r="A291" s="6" t="s">
        <v>2322</v>
      </c>
      <c r="B291" s="11">
        <v>2013</v>
      </c>
      <c r="C291" s="4" t="s">
        <v>2323</v>
      </c>
      <c r="D291" s="6" t="s">
        <v>2324</v>
      </c>
      <c r="E291" s="4" t="s">
        <v>2325</v>
      </c>
      <c r="F291" s="4" t="s">
        <v>66</v>
      </c>
      <c r="G291" s="11" t="s">
        <v>28</v>
      </c>
      <c r="H291" s="11">
        <v>1</v>
      </c>
      <c r="I291" s="4">
        <v>0.25</v>
      </c>
      <c r="J291" s="4"/>
      <c r="K291" s="4" t="s">
        <v>30</v>
      </c>
      <c r="L291" s="4" t="s">
        <v>1001</v>
      </c>
      <c r="M291" s="4" t="s">
        <v>67</v>
      </c>
      <c r="N291" s="4" t="s">
        <v>1910</v>
      </c>
      <c r="O291" s="4" t="s">
        <v>2028</v>
      </c>
      <c r="P291" s="4" t="s">
        <v>2326</v>
      </c>
      <c r="Q291" s="4" t="s">
        <v>27</v>
      </c>
      <c r="R291" s="4" t="s">
        <v>41</v>
      </c>
      <c r="S291" s="4" t="s">
        <v>27</v>
      </c>
      <c r="T291" s="4" t="s">
        <v>27</v>
      </c>
      <c r="U291" s="4" t="s">
        <v>27</v>
      </c>
      <c r="V291" s="4" t="s">
        <v>27</v>
      </c>
      <c r="W291" s="4" t="s">
        <v>2327</v>
      </c>
      <c r="X291" s="2"/>
      <c r="Y291" s="2"/>
      <c r="Z291" s="2"/>
      <c r="AA291" s="2"/>
    </row>
    <row r="292" spans="1:27" customFormat="1" ht="17.25" customHeight="1" x14ac:dyDescent="0.2">
      <c r="A292" s="6" t="s">
        <v>2328</v>
      </c>
      <c r="B292" s="11">
        <v>2011</v>
      </c>
      <c r="C292" s="4" t="s">
        <v>113</v>
      </c>
      <c r="D292" s="6" t="s">
        <v>2329</v>
      </c>
      <c r="E292" s="4" t="s">
        <v>2330</v>
      </c>
      <c r="F292" s="4" t="s">
        <v>66</v>
      </c>
      <c r="G292" s="11" t="s">
        <v>28</v>
      </c>
      <c r="H292" s="11">
        <v>1</v>
      </c>
      <c r="I292" s="4">
        <v>0.25</v>
      </c>
      <c r="J292" s="4"/>
      <c r="K292" s="4" t="s">
        <v>30</v>
      </c>
      <c r="L292" s="4" t="s">
        <v>1001</v>
      </c>
      <c r="M292" s="4" t="s">
        <v>67</v>
      </c>
      <c r="N292" s="4" t="s">
        <v>1910</v>
      </c>
      <c r="O292" s="4" t="s">
        <v>2028</v>
      </c>
      <c r="P292" s="4" t="s">
        <v>2331</v>
      </c>
      <c r="Q292" s="4" t="s">
        <v>27</v>
      </c>
      <c r="R292" s="4" t="s">
        <v>41</v>
      </c>
      <c r="S292" s="4" t="s">
        <v>27</v>
      </c>
      <c r="T292" s="4" t="s">
        <v>27</v>
      </c>
      <c r="U292" s="4" t="s">
        <v>27</v>
      </c>
      <c r="V292" s="4" t="s">
        <v>27</v>
      </c>
      <c r="W292" s="4" t="s">
        <v>2332</v>
      </c>
      <c r="X292" s="2"/>
      <c r="Y292" s="2"/>
      <c r="Z292" s="2"/>
      <c r="AA292" s="2"/>
    </row>
    <row r="293" spans="1:27" customFormat="1" ht="17.25" customHeight="1" x14ac:dyDescent="0.2">
      <c r="A293" s="6" t="s">
        <v>2333</v>
      </c>
      <c r="B293" s="11">
        <v>2010</v>
      </c>
      <c r="C293" s="4" t="s">
        <v>257</v>
      </c>
      <c r="D293" s="6" t="s">
        <v>2334</v>
      </c>
      <c r="E293" s="4" t="s">
        <v>2335</v>
      </c>
      <c r="F293" s="4" t="s">
        <v>1985</v>
      </c>
      <c r="G293" s="11" t="s">
        <v>28</v>
      </c>
      <c r="H293" s="11">
        <v>1</v>
      </c>
      <c r="I293" s="4">
        <v>0.25</v>
      </c>
      <c r="J293" s="4"/>
      <c r="K293" s="4" t="s">
        <v>30</v>
      </c>
      <c r="L293" s="4" t="s">
        <v>1001</v>
      </c>
      <c r="M293" s="4" t="s">
        <v>67</v>
      </c>
      <c r="N293" s="4" t="s">
        <v>1910</v>
      </c>
      <c r="O293" s="4" t="s">
        <v>2336</v>
      </c>
      <c r="P293" s="4" t="s">
        <v>2008</v>
      </c>
      <c r="Q293" s="4" t="s">
        <v>27</v>
      </c>
      <c r="R293" s="4" t="s">
        <v>41</v>
      </c>
      <c r="S293" s="4" t="s">
        <v>27</v>
      </c>
      <c r="T293" s="4" t="s">
        <v>27</v>
      </c>
      <c r="U293" s="4" t="s">
        <v>27</v>
      </c>
      <c r="V293" s="4" t="s">
        <v>27</v>
      </c>
      <c r="W293" s="4" t="s">
        <v>2337</v>
      </c>
      <c r="X293" s="2"/>
      <c r="Y293" s="2"/>
      <c r="Z293" s="2"/>
      <c r="AA293" s="2"/>
    </row>
    <row r="294" spans="1:27" customFormat="1" ht="17.25" customHeight="1" x14ac:dyDescent="0.2">
      <c r="A294" s="6" t="s">
        <v>2350</v>
      </c>
      <c r="B294" s="11">
        <v>2000</v>
      </c>
      <c r="C294" s="4" t="s">
        <v>2351</v>
      </c>
      <c r="D294" s="6" t="s">
        <v>2352</v>
      </c>
      <c r="E294" s="4" t="s">
        <v>2353</v>
      </c>
      <c r="F294" s="4" t="s">
        <v>66</v>
      </c>
      <c r="G294" s="11" t="s">
        <v>28</v>
      </c>
      <c r="H294" s="11">
        <v>1</v>
      </c>
      <c r="I294" s="4">
        <v>0.25</v>
      </c>
      <c r="J294" s="4"/>
      <c r="K294" s="4" t="s">
        <v>42</v>
      </c>
      <c r="L294" s="4" t="s">
        <v>1001</v>
      </c>
      <c r="M294" s="4" t="s">
        <v>67</v>
      </c>
      <c r="N294" s="4" t="s">
        <v>1910</v>
      </c>
      <c r="O294" s="4" t="s">
        <v>2354</v>
      </c>
      <c r="P294" s="4" t="s">
        <v>2355</v>
      </c>
      <c r="Q294" s="4" t="s">
        <v>27</v>
      </c>
      <c r="R294" s="4" t="s">
        <v>41</v>
      </c>
      <c r="S294" s="4" t="s">
        <v>27</v>
      </c>
      <c r="T294" s="4" t="s">
        <v>27</v>
      </c>
      <c r="U294" s="4" t="s">
        <v>27</v>
      </c>
      <c r="V294" s="4" t="s">
        <v>27</v>
      </c>
      <c r="W294" s="4" t="s">
        <v>2356</v>
      </c>
      <c r="X294" s="2"/>
      <c r="Y294" s="2"/>
      <c r="Z294" s="2"/>
      <c r="AA294" s="2"/>
    </row>
    <row r="295" spans="1:27" customFormat="1" ht="17.25" customHeight="1" x14ac:dyDescent="0.2">
      <c r="A295" s="6" t="s">
        <v>2364</v>
      </c>
      <c r="B295" s="11">
        <v>2020</v>
      </c>
      <c r="C295" s="4" t="s">
        <v>2178</v>
      </c>
      <c r="D295" s="6" t="s">
        <v>2365</v>
      </c>
      <c r="E295" s="4" t="s">
        <v>2366</v>
      </c>
      <c r="F295" s="4" t="s">
        <v>66</v>
      </c>
      <c r="G295" s="11" t="s">
        <v>28</v>
      </c>
      <c r="H295" s="11">
        <v>1</v>
      </c>
      <c r="I295" s="4">
        <v>0.25</v>
      </c>
      <c r="J295" s="4"/>
      <c r="K295" s="4" t="s">
        <v>42</v>
      </c>
      <c r="L295" s="4" t="s">
        <v>1001</v>
      </c>
      <c r="M295" s="4" t="s">
        <v>67</v>
      </c>
      <c r="N295" s="4" t="s">
        <v>1910</v>
      </c>
      <c r="O295" s="4" t="s">
        <v>2302</v>
      </c>
      <c r="P295" s="4" t="s">
        <v>2367</v>
      </c>
      <c r="Q295" s="4" t="s">
        <v>27</v>
      </c>
      <c r="R295" s="4" t="s">
        <v>41</v>
      </c>
      <c r="S295" s="4" t="s">
        <v>27</v>
      </c>
      <c r="T295" s="4" t="s">
        <v>27</v>
      </c>
      <c r="U295" s="4" t="s">
        <v>27</v>
      </c>
      <c r="V295" s="4" t="s">
        <v>27</v>
      </c>
      <c r="W295" s="4" t="s">
        <v>2368</v>
      </c>
      <c r="X295" s="2"/>
      <c r="Y295" s="2"/>
      <c r="Z295" s="2"/>
      <c r="AA295" s="2"/>
    </row>
    <row r="296" spans="1:27" customFormat="1" ht="17.25" customHeight="1" x14ac:dyDescent="0.2">
      <c r="A296" s="6" t="s">
        <v>2373</v>
      </c>
      <c r="B296" s="11">
        <v>2019</v>
      </c>
      <c r="C296" s="4" t="s">
        <v>2374</v>
      </c>
      <c r="D296" s="6" t="s">
        <v>2375</v>
      </c>
      <c r="E296" s="4" t="s">
        <v>2376</v>
      </c>
      <c r="F296" s="4" t="s">
        <v>66</v>
      </c>
      <c r="G296" s="11" t="s">
        <v>28</v>
      </c>
      <c r="H296" s="11">
        <v>1</v>
      </c>
      <c r="I296" s="4">
        <v>0.25</v>
      </c>
      <c r="J296" s="4"/>
      <c r="K296" s="4" t="s">
        <v>69</v>
      </c>
      <c r="L296" s="4" t="s">
        <v>1001</v>
      </c>
      <c r="M296" s="4" t="s">
        <v>67</v>
      </c>
      <c r="N296" s="4" t="s">
        <v>1910</v>
      </c>
      <c r="O296" s="4" t="s">
        <v>2377</v>
      </c>
      <c r="P296" s="4" t="s">
        <v>2378</v>
      </c>
      <c r="Q296" s="4" t="s">
        <v>27</v>
      </c>
      <c r="R296" s="4" t="s">
        <v>41</v>
      </c>
      <c r="S296" s="4" t="s">
        <v>27</v>
      </c>
      <c r="T296" s="4" t="s">
        <v>27</v>
      </c>
      <c r="U296" s="4" t="s">
        <v>27</v>
      </c>
      <c r="V296" s="4" t="s">
        <v>27</v>
      </c>
      <c r="W296" s="4" t="s">
        <v>2379</v>
      </c>
      <c r="X296" s="2"/>
      <c r="Y296" s="2"/>
      <c r="Z296" s="2"/>
      <c r="AA296" s="2"/>
    </row>
    <row r="297" spans="1:27" customFormat="1" ht="17.25" customHeight="1" x14ac:dyDescent="0.2">
      <c r="A297" s="6" t="s">
        <v>2380</v>
      </c>
      <c r="B297" s="11">
        <v>2018</v>
      </c>
      <c r="C297" s="4" t="s">
        <v>2381</v>
      </c>
      <c r="D297" s="6" t="s">
        <v>2382</v>
      </c>
      <c r="E297" s="4" t="s">
        <v>2383</v>
      </c>
      <c r="F297" s="4" t="s">
        <v>2384</v>
      </c>
      <c r="G297" s="11" t="s">
        <v>28</v>
      </c>
      <c r="H297" s="11">
        <v>1</v>
      </c>
      <c r="I297" s="4">
        <v>0.25</v>
      </c>
      <c r="J297" s="4"/>
      <c r="K297" s="4" t="s">
        <v>30</v>
      </c>
      <c r="L297" s="4" t="s">
        <v>1001</v>
      </c>
      <c r="M297" s="4" t="s">
        <v>67</v>
      </c>
      <c r="N297" s="4" t="s">
        <v>1910</v>
      </c>
      <c r="O297" s="4" t="s">
        <v>2385</v>
      </c>
      <c r="P297" s="4" t="s">
        <v>2386</v>
      </c>
      <c r="Q297" s="4" t="s">
        <v>27</v>
      </c>
      <c r="R297" s="4" t="s">
        <v>41</v>
      </c>
      <c r="S297" s="4" t="s">
        <v>1740</v>
      </c>
      <c r="T297" s="4" t="s">
        <v>27</v>
      </c>
      <c r="U297" s="4" t="s">
        <v>27</v>
      </c>
      <c r="V297" s="4" t="s">
        <v>27</v>
      </c>
      <c r="W297" s="4" t="s">
        <v>2387</v>
      </c>
      <c r="X297" s="2"/>
      <c r="Y297" s="2"/>
      <c r="Z297" s="2"/>
      <c r="AA297" s="2"/>
    </row>
    <row r="298" spans="1:27" customFormat="1" ht="17.25" customHeight="1" x14ac:dyDescent="0.2">
      <c r="A298" s="6" t="s">
        <v>2405</v>
      </c>
      <c r="B298" s="11">
        <v>2016</v>
      </c>
      <c r="C298" s="4" t="s">
        <v>266</v>
      </c>
      <c r="D298" s="6" t="s">
        <v>2406</v>
      </c>
      <c r="E298" s="4" t="s">
        <v>2407</v>
      </c>
      <c r="F298" s="4" t="s">
        <v>66</v>
      </c>
      <c r="G298" s="11" t="s">
        <v>28</v>
      </c>
      <c r="H298" s="11">
        <v>1</v>
      </c>
      <c r="I298" s="4">
        <v>0.25</v>
      </c>
      <c r="J298" s="4"/>
      <c r="K298" s="4" t="s">
        <v>69</v>
      </c>
      <c r="L298" s="4" t="s">
        <v>1001</v>
      </c>
      <c r="M298" s="4" t="s">
        <v>67</v>
      </c>
      <c r="N298" s="4" t="s">
        <v>1910</v>
      </c>
      <c r="O298" s="4" t="s">
        <v>2408</v>
      </c>
      <c r="P298" s="4" t="s">
        <v>2409</v>
      </c>
      <c r="Q298" s="4" t="s">
        <v>27</v>
      </c>
      <c r="R298" s="4" t="s">
        <v>41</v>
      </c>
      <c r="S298" s="4" t="s">
        <v>1740</v>
      </c>
      <c r="T298" s="4" t="s">
        <v>27</v>
      </c>
      <c r="U298" s="4" t="s">
        <v>27</v>
      </c>
      <c r="V298" s="4" t="s">
        <v>27</v>
      </c>
      <c r="W298" s="4" t="s">
        <v>2410</v>
      </c>
      <c r="X298" s="2"/>
      <c r="Y298" s="2"/>
      <c r="Z298" s="2"/>
      <c r="AA298" s="2"/>
    </row>
    <row r="299" spans="1:27" customFormat="1" ht="17.25" customHeight="1" x14ac:dyDescent="0.2">
      <c r="A299" s="6" t="s">
        <v>2417</v>
      </c>
      <c r="B299" s="11">
        <v>2015</v>
      </c>
      <c r="C299" s="4" t="s">
        <v>1445</v>
      </c>
      <c r="D299" s="6" t="s">
        <v>2418</v>
      </c>
      <c r="E299" s="4" t="s">
        <v>2419</v>
      </c>
      <c r="F299" s="4" t="s">
        <v>66</v>
      </c>
      <c r="G299" s="11" t="s">
        <v>28</v>
      </c>
      <c r="H299" s="11">
        <v>1</v>
      </c>
      <c r="I299" s="4">
        <v>0.25</v>
      </c>
      <c r="J299" s="4"/>
      <c r="K299" s="4" t="s">
        <v>69</v>
      </c>
      <c r="L299" s="4" t="s">
        <v>1001</v>
      </c>
      <c r="M299" s="4" t="s">
        <v>67</v>
      </c>
      <c r="N299" s="4" t="s">
        <v>1910</v>
      </c>
      <c r="O299" s="4" t="s">
        <v>2420</v>
      </c>
      <c r="P299" s="4" t="s">
        <v>2421</v>
      </c>
      <c r="Q299" s="4" t="s">
        <v>27</v>
      </c>
      <c r="R299" s="4" t="s">
        <v>41</v>
      </c>
      <c r="S299" s="4" t="s">
        <v>27</v>
      </c>
      <c r="T299" s="4" t="s">
        <v>27</v>
      </c>
      <c r="U299" s="4" t="s">
        <v>27</v>
      </c>
      <c r="V299" s="4" t="s">
        <v>27</v>
      </c>
      <c r="W299" s="4" t="s">
        <v>2422</v>
      </c>
      <c r="X299" s="2"/>
      <c r="Y299" s="2"/>
      <c r="Z299" s="2"/>
      <c r="AA299" s="2"/>
    </row>
    <row r="300" spans="1:27" customFormat="1" ht="17.25" customHeight="1" x14ac:dyDescent="0.2">
      <c r="A300" s="6" t="s">
        <v>2433</v>
      </c>
      <c r="B300" s="11">
        <v>2010</v>
      </c>
      <c r="C300" s="4" t="s">
        <v>109</v>
      </c>
      <c r="D300" s="6" t="s">
        <v>2434</v>
      </c>
      <c r="E300" s="4" t="s">
        <v>2435</v>
      </c>
      <c r="F300" s="4" t="s">
        <v>66</v>
      </c>
      <c r="G300" s="11" t="s">
        <v>28</v>
      </c>
      <c r="H300" s="11">
        <v>1</v>
      </c>
      <c r="I300" s="4">
        <v>0.25</v>
      </c>
      <c r="J300" s="4"/>
      <c r="K300" s="4" t="s">
        <v>30</v>
      </c>
      <c r="L300" s="4" t="s">
        <v>1001</v>
      </c>
      <c r="M300" s="4" t="s">
        <v>67</v>
      </c>
      <c r="N300" s="4" t="s">
        <v>1910</v>
      </c>
      <c r="O300" s="4" t="s">
        <v>2436</v>
      </c>
      <c r="P300" s="4" t="s">
        <v>2437</v>
      </c>
      <c r="Q300" s="4" t="s">
        <v>27</v>
      </c>
      <c r="R300" s="4" t="s">
        <v>41</v>
      </c>
      <c r="S300" s="4" t="s">
        <v>27</v>
      </c>
      <c r="T300" s="4" t="s">
        <v>27</v>
      </c>
      <c r="U300" s="4" t="s">
        <v>27</v>
      </c>
      <c r="V300" s="4" t="s">
        <v>27</v>
      </c>
      <c r="W300" s="4" t="s">
        <v>2438</v>
      </c>
      <c r="X300" s="2"/>
      <c r="Y300" s="2"/>
      <c r="Z300" s="2"/>
      <c r="AA300" s="2"/>
    </row>
    <row r="301" spans="1:27" customFormat="1" ht="17.25" customHeight="1" x14ac:dyDescent="0.2">
      <c r="A301" s="6" t="s">
        <v>2444</v>
      </c>
      <c r="B301" s="11">
        <v>1993</v>
      </c>
      <c r="C301" s="4" t="s">
        <v>239</v>
      </c>
      <c r="D301" s="6" t="s">
        <v>2445</v>
      </c>
      <c r="E301" s="4" t="s">
        <v>2446</v>
      </c>
      <c r="F301" s="4" t="s">
        <v>66</v>
      </c>
      <c r="G301" s="11" t="s">
        <v>28</v>
      </c>
      <c r="H301" s="11">
        <v>1</v>
      </c>
      <c r="I301" s="4">
        <v>0.25</v>
      </c>
      <c r="J301" s="4"/>
      <c r="K301" s="4" t="s">
        <v>42</v>
      </c>
      <c r="L301" s="4" t="s">
        <v>1001</v>
      </c>
      <c r="M301" s="4" t="s">
        <v>67</v>
      </c>
      <c r="N301" s="4" t="s">
        <v>1910</v>
      </c>
      <c r="O301" s="4" t="s">
        <v>2447</v>
      </c>
      <c r="P301" s="4" t="s">
        <v>2448</v>
      </c>
      <c r="Q301" s="4" t="s">
        <v>27</v>
      </c>
      <c r="R301" s="4" t="s">
        <v>41</v>
      </c>
      <c r="S301" s="4" t="s">
        <v>27</v>
      </c>
      <c r="T301" s="4" t="s">
        <v>27</v>
      </c>
      <c r="U301" s="4" t="s">
        <v>27</v>
      </c>
      <c r="V301" s="4" t="s">
        <v>27</v>
      </c>
      <c r="W301" s="4" t="s">
        <v>2449</v>
      </c>
      <c r="X301" s="2"/>
      <c r="Y301" s="2"/>
      <c r="Z301" s="2"/>
      <c r="AA301" s="2"/>
    </row>
    <row r="302" spans="1:27" customFormat="1" ht="17.25" customHeight="1" x14ac:dyDescent="0.2">
      <c r="A302" s="6" t="s">
        <v>1775</v>
      </c>
      <c r="B302" s="11">
        <v>1987</v>
      </c>
      <c r="C302" s="4" t="s">
        <v>1776</v>
      </c>
      <c r="D302" s="6" t="s">
        <v>2450</v>
      </c>
      <c r="E302" s="4" t="s">
        <v>2451</v>
      </c>
      <c r="F302" s="4" t="s">
        <v>1830</v>
      </c>
      <c r="G302" s="11" t="s">
        <v>28</v>
      </c>
      <c r="H302" s="11">
        <v>1</v>
      </c>
      <c r="I302" s="4">
        <v>0.25</v>
      </c>
      <c r="J302" s="4"/>
      <c r="K302" s="4" t="s">
        <v>42</v>
      </c>
      <c r="L302" s="4" t="s">
        <v>1001</v>
      </c>
      <c r="M302" s="4" t="s">
        <v>67</v>
      </c>
      <c r="N302" s="4" t="s">
        <v>1910</v>
      </c>
      <c r="O302" s="4" t="s">
        <v>2271</v>
      </c>
      <c r="P302" s="4" t="s">
        <v>1804</v>
      </c>
      <c r="Q302" s="4" t="s">
        <v>27</v>
      </c>
      <c r="R302" s="4" t="s">
        <v>41</v>
      </c>
      <c r="S302" s="4" t="s">
        <v>27</v>
      </c>
      <c r="T302" s="4" t="s">
        <v>27</v>
      </c>
      <c r="U302" s="4" t="s">
        <v>27</v>
      </c>
      <c r="V302" s="4" t="s">
        <v>27</v>
      </c>
      <c r="W302" s="4" t="s">
        <v>2452</v>
      </c>
      <c r="X302" s="2"/>
      <c r="Y302" s="2"/>
      <c r="Z302" s="2"/>
      <c r="AA302" s="2"/>
    </row>
    <row r="303" spans="1:27" customFormat="1" ht="17.25" customHeight="1" x14ac:dyDescent="0.2">
      <c r="A303" s="6" t="s">
        <v>2495</v>
      </c>
      <c r="B303" s="11">
        <v>1993</v>
      </c>
      <c r="C303" s="4" t="s">
        <v>2496</v>
      </c>
      <c r="D303" s="6" t="s">
        <v>2497</v>
      </c>
      <c r="E303" s="4" t="s">
        <v>2498</v>
      </c>
      <c r="F303" s="4" t="s">
        <v>1985</v>
      </c>
      <c r="G303" s="11" t="s">
        <v>28</v>
      </c>
      <c r="H303" s="11">
        <v>1</v>
      </c>
      <c r="I303" s="4">
        <v>0.25</v>
      </c>
      <c r="J303" s="4"/>
      <c r="K303" s="4" t="s">
        <v>69</v>
      </c>
      <c r="L303" s="4" t="s">
        <v>1001</v>
      </c>
      <c r="M303" s="4" t="s">
        <v>67</v>
      </c>
      <c r="N303" s="4" t="s">
        <v>1910</v>
      </c>
      <c r="O303" s="4" t="s">
        <v>52</v>
      </c>
      <c r="P303" s="4" t="s">
        <v>2499</v>
      </c>
      <c r="Q303" s="4" t="s">
        <v>27</v>
      </c>
      <c r="R303" s="4" t="s">
        <v>41</v>
      </c>
      <c r="S303" s="4" t="s">
        <v>54</v>
      </c>
      <c r="T303" s="4" t="s">
        <v>27</v>
      </c>
      <c r="U303" s="4" t="s">
        <v>27</v>
      </c>
      <c r="V303" s="4" t="s">
        <v>27</v>
      </c>
      <c r="W303" s="4" t="s">
        <v>2500</v>
      </c>
      <c r="X303" s="2"/>
      <c r="Y303" s="2"/>
      <c r="Z303" s="2"/>
      <c r="AA303" s="2"/>
    </row>
    <row r="304" spans="1:27" customFormat="1" ht="17.25" customHeight="1" x14ac:dyDescent="0.2">
      <c r="A304" s="6" t="s">
        <v>2520</v>
      </c>
      <c r="B304" s="11">
        <v>2007</v>
      </c>
      <c r="C304" s="4" t="s">
        <v>2084</v>
      </c>
      <c r="D304" s="6" t="s">
        <v>2521</v>
      </c>
      <c r="E304" s="4" t="s">
        <v>2522</v>
      </c>
      <c r="F304" s="4" t="s">
        <v>1716</v>
      </c>
      <c r="G304" s="11" t="s">
        <v>28</v>
      </c>
      <c r="H304" s="11">
        <v>1</v>
      </c>
      <c r="I304" s="4">
        <v>0.25</v>
      </c>
      <c r="J304" s="4"/>
      <c r="K304" s="4" t="s">
        <v>42</v>
      </c>
      <c r="L304" s="4" t="s">
        <v>1001</v>
      </c>
      <c r="M304" s="4" t="s">
        <v>67</v>
      </c>
      <c r="N304" s="4">
        <v>3</v>
      </c>
      <c r="O304" s="4" t="s">
        <v>966</v>
      </c>
      <c r="P304" s="4" t="s">
        <v>2523</v>
      </c>
      <c r="Q304" s="4" t="s">
        <v>27</v>
      </c>
      <c r="R304" s="4" t="s">
        <v>41</v>
      </c>
      <c r="S304" s="4" t="s">
        <v>54</v>
      </c>
      <c r="T304" s="4" t="s">
        <v>1913</v>
      </c>
      <c r="U304" s="4" t="s">
        <v>27</v>
      </c>
      <c r="V304" s="4" t="s">
        <v>27</v>
      </c>
      <c r="W304" s="4" t="s">
        <v>2524</v>
      </c>
      <c r="X304" s="2"/>
      <c r="Y304" s="2"/>
      <c r="Z304" s="2"/>
      <c r="AA304" s="2"/>
    </row>
    <row r="305" spans="1:27" customFormat="1" ht="17.25" customHeight="1" x14ac:dyDescent="0.2">
      <c r="A305" s="6" t="s">
        <v>2529</v>
      </c>
      <c r="B305" s="11">
        <v>2009</v>
      </c>
      <c r="C305" s="4" t="s">
        <v>2530</v>
      </c>
      <c r="D305" s="6" t="s">
        <v>2531</v>
      </c>
      <c r="E305" s="4" t="s">
        <v>2532</v>
      </c>
      <c r="F305" s="4" t="s">
        <v>2533</v>
      </c>
      <c r="G305" s="11" t="s">
        <v>28</v>
      </c>
      <c r="H305" s="11">
        <v>1</v>
      </c>
      <c r="I305" s="4">
        <v>0.25</v>
      </c>
      <c r="J305" s="4"/>
      <c r="K305" s="4" t="s">
        <v>42</v>
      </c>
      <c r="L305" s="4" t="s">
        <v>1001</v>
      </c>
      <c r="M305" s="4" t="s">
        <v>67</v>
      </c>
      <c r="N305" s="4" t="s">
        <v>1910</v>
      </c>
      <c r="O305" s="4" t="s">
        <v>2534</v>
      </c>
      <c r="P305" s="4" t="s">
        <v>2535</v>
      </c>
      <c r="Q305" s="4" t="s">
        <v>27</v>
      </c>
      <c r="R305" s="4" t="s">
        <v>1913</v>
      </c>
      <c r="S305" s="4" t="s">
        <v>35</v>
      </c>
      <c r="T305" s="4" t="s">
        <v>27</v>
      </c>
      <c r="U305" s="4" t="s">
        <v>27</v>
      </c>
      <c r="V305" s="4" t="s">
        <v>27</v>
      </c>
      <c r="W305" s="4" t="s">
        <v>2536</v>
      </c>
      <c r="X305" s="2"/>
      <c r="Y305" s="2"/>
      <c r="Z305" s="2"/>
      <c r="AA305" s="2"/>
    </row>
    <row r="306" spans="1:27" customFormat="1" ht="17.25" customHeight="1" x14ac:dyDescent="0.2">
      <c r="A306" s="6" t="s">
        <v>2572</v>
      </c>
      <c r="B306" s="11">
        <v>2006</v>
      </c>
      <c r="C306" s="4" t="s">
        <v>2573</v>
      </c>
      <c r="D306" s="6" t="s">
        <v>2574</v>
      </c>
      <c r="E306" s="4" t="s">
        <v>2575</v>
      </c>
      <c r="F306" s="4" t="s">
        <v>66</v>
      </c>
      <c r="G306" s="11" t="s">
        <v>28</v>
      </c>
      <c r="H306" s="11">
        <v>1</v>
      </c>
      <c r="I306" s="4">
        <v>0.25</v>
      </c>
      <c r="J306" s="4"/>
      <c r="K306" s="4" t="s">
        <v>30</v>
      </c>
      <c r="L306" s="4" t="s">
        <v>1001</v>
      </c>
      <c r="M306" s="4" t="s">
        <v>67</v>
      </c>
      <c r="N306" s="4" t="s">
        <v>1910</v>
      </c>
      <c r="O306" s="4" t="s">
        <v>2576</v>
      </c>
      <c r="P306" s="4" t="s">
        <v>2577</v>
      </c>
      <c r="Q306" s="4" t="s">
        <v>27</v>
      </c>
      <c r="R306" s="4" t="s">
        <v>41</v>
      </c>
      <c r="S306" s="4" t="s">
        <v>27</v>
      </c>
      <c r="T306" s="4" t="s">
        <v>27</v>
      </c>
      <c r="U306" s="4" t="s">
        <v>27</v>
      </c>
      <c r="V306" s="4" t="s">
        <v>27</v>
      </c>
      <c r="W306" s="4" t="s">
        <v>2578</v>
      </c>
      <c r="X306" s="2"/>
      <c r="Y306" s="2"/>
      <c r="Z306" s="2"/>
      <c r="AA306" s="2"/>
    </row>
    <row r="307" spans="1:27" customFormat="1" ht="17.25" customHeight="1" x14ac:dyDescent="0.2">
      <c r="A307" s="6" t="s">
        <v>2579</v>
      </c>
      <c r="B307" s="11">
        <v>2003</v>
      </c>
      <c r="C307" s="4" t="s">
        <v>2580</v>
      </c>
      <c r="D307" s="6" t="s">
        <v>2581</v>
      </c>
      <c r="E307" s="4" t="s">
        <v>2582</v>
      </c>
      <c r="F307" s="4" t="s">
        <v>2583</v>
      </c>
      <c r="G307" s="11" t="s">
        <v>28</v>
      </c>
      <c r="H307" s="11">
        <v>1</v>
      </c>
      <c r="I307" s="4">
        <v>0.25</v>
      </c>
      <c r="J307" s="4"/>
      <c r="K307" s="4" t="s">
        <v>42</v>
      </c>
      <c r="L307" s="4" t="s">
        <v>1001</v>
      </c>
      <c r="M307" s="4" t="s">
        <v>67</v>
      </c>
      <c r="N307" s="4" t="s">
        <v>1910</v>
      </c>
      <c r="O307" s="4" t="s">
        <v>2584</v>
      </c>
      <c r="P307" s="4" t="s">
        <v>2585</v>
      </c>
      <c r="Q307" s="4" t="s">
        <v>27</v>
      </c>
      <c r="R307" s="4" t="s">
        <v>41</v>
      </c>
      <c r="S307" s="4" t="s">
        <v>27</v>
      </c>
      <c r="T307" s="4" t="s">
        <v>27</v>
      </c>
      <c r="U307" s="4" t="s">
        <v>27</v>
      </c>
      <c r="V307" s="4" t="s">
        <v>27</v>
      </c>
      <c r="W307" s="4" t="s">
        <v>2586</v>
      </c>
      <c r="X307" s="2"/>
      <c r="Y307" s="2"/>
      <c r="Z307" s="2"/>
      <c r="AA307" s="2"/>
    </row>
    <row r="308" spans="1:27" customFormat="1" ht="17.25" customHeight="1" x14ac:dyDescent="0.2">
      <c r="A308" s="6" t="s">
        <v>568</v>
      </c>
      <c r="B308" s="11">
        <v>2009</v>
      </c>
      <c r="C308" s="4" t="s">
        <v>109</v>
      </c>
      <c r="D308" s="6" t="s">
        <v>569</v>
      </c>
      <c r="E308" s="4" t="s">
        <v>570</v>
      </c>
      <c r="F308" s="4" t="s">
        <v>571</v>
      </c>
      <c r="G308" s="11" t="s">
        <v>71</v>
      </c>
      <c r="H308" s="11">
        <v>1</v>
      </c>
      <c r="I308" s="4">
        <v>0</v>
      </c>
      <c r="J308" s="4" t="s">
        <v>29</v>
      </c>
      <c r="K308" s="4" t="s">
        <v>364</v>
      </c>
      <c r="L308" s="4" t="s">
        <v>31</v>
      </c>
      <c r="M308" s="4" t="s">
        <v>67</v>
      </c>
      <c r="N308" s="4" t="s">
        <v>222</v>
      </c>
      <c r="O308" s="4" t="s">
        <v>27</v>
      </c>
      <c r="P308" s="4" t="s">
        <v>27</v>
      </c>
      <c r="Q308" s="4" t="s">
        <v>27</v>
      </c>
      <c r="R308" s="4" t="s">
        <v>27</v>
      </c>
      <c r="S308" s="4" t="s">
        <v>27</v>
      </c>
      <c r="T308" s="4" t="s">
        <v>27</v>
      </c>
      <c r="U308" s="4" t="s">
        <v>27</v>
      </c>
      <c r="V308" s="4" t="s">
        <v>27</v>
      </c>
      <c r="W308" s="4" t="s">
        <v>572</v>
      </c>
      <c r="X308" s="2"/>
      <c r="Y308" s="2"/>
      <c r="Z308" s="2"/>
      <c r="AA308" s="2"/>
    </row>
    <row r="309" spans="1:27" customFormat="1" ht="17.25" customHeight="1" x14ac:dyDescent="0.2">
      <c r="A309" s="6" t="s">
        <v>1531</v>
      </c>
      <c r="B309" s="11">
        <v>2018</v>
      </c>
      <c r="C309" s="4" t="s">
        <v>1013</v>
      </c>
      <c r="D309" s="6" t="s">
        <v>1532</v>
      </c>
      <c r="E309" s="4" t="s">
        <v>1533</v>
      </c>
      <c r="F309" s="4" t="s">
        <v>1534</v>
      </c>
      <c r="G309" s="11" t="s">
        <v>40</v>
      </c>
      <c r="H309" s="11">
        <v>1</v>
      </c>
      <c r="I309" s="4">
        <v>0</v>
      </c>
      <c r="J309" s="4"/>
      <c r="K309" s="4" t="s">
        <v>69</v>
      </c>
      <c r="L309" s="4" t="s">
        <v>1001</v>
      </c>
      <c r="M309" s="4" t="s">
        <v>67</v>
      </c>
      <c r="N309" s="4"/>
      <c r="O309" s="4" t="s">
        <v>1535</v>
      </c>
      <c r="P309" s="4" t="s">
        <v>1536</v>
      </c>
      <c r="Q309" s="4" t="s">
        <v>1537</v>
      </c>
      <c r="R309" s="4" t="s">
        <v>27</v>
      </c>
      <c r="S309" s="4" t="s">
        <v>27</v>
      </c>
      <c r="T309" s="4" t="s">
        <v>27</v>
      </c>
      <c r="U309" s="4" t="s">
        <v>27</v>
      </c>
      <c r="V309" s="4" t="s">
        <v>27</v>
      </c>
      <c r="W309" s="4" t="s">
        <v>1538</v>
      </c>
      <c r="X309" s="2"/>
      <c r="Y309" s="2"/>
      <c r="Z309" s="2"/>
      <c r="AA309" s="2"/>
    </row>
    <row r="310" spans="1:27" customFormat="1" ht="17.25" customHeight="1" x14ac:dyDescent="0.2">
      <c r="A310" s="6" t="s">
        <v>1539</v>
      </c>
      <c r="B310" s="11">
        <v>1998</v>
      </c>
      <c r="C310" s="4" t="s">
        <v>1540</v>
      </c>
      <c r="D310" s="6" t="s">
        <v>1541</v>
      </c>
      <c r="E310" s="4" t="s">
        <v>1542</v>
      </c>
      <c r="F310" s="4" t="s">
        <v>66</v>
      </c>
      <c r="G310" s="11" t="s">
        <v>40</v>
      </c>
      <c r="H310" s="11">
        <v>1</v>
      </c>
      <c r="I310" s="4">
        <v>0</v>
      </c>
      <c r="J310" s="4"/>
      <c r="K310" s="4" t="s">
        <v>42</v>
      </c>
      <c r="L310" s="4" t="s">
        <v>31</v>
      </c>
      <c r="M310" s="4" t="s">
        <v>2639</v>
      </c>
      <c r="N310" s="4" t="s">
        <v>27</v>
      </c>
      <c r="O310" s="4" t="s">
        <v>1543</v>
      </c>
      <c r="P310" s="4" t="s">
        <v>27</v>
      </c>
      <c r="Q310" s="4" t="s">
        <v>27</v>
      </c>
      <c r="R310" s="4" t="s">
        <v>68</v>
      </c>
      <c r="S310" s="4" t="s">
        <v>27</v>
      </c>
      <c r="T310" s="4" t="s">
        <v>27</v>
      </c>
      <c r="U310" s="4" t="s">
        <v>27</v>
      </c>
      <c r="V310" s="4" t="s">
        <v>27</v>
      </c>
      <c r="W310" s="4" t="s">
        <v>1544</v>
      </c>
      <c r="X310" s="2"/>
      <c r="Y310" s="2"/>
      <c r="Z310" s="2"/>
      <c r="AA310" s="2"/>
    </row>
    <row r="311" spans="1:27" customFormat="1" ht="17.25" customHeight="1" x14ac:dyDescent="0.2">
      <c r="A311" s="6" t="s">
        <v>1582</v>
      </c>
      <c r="B311" s="11">
        <v>2003</v>
      </c>
      <c r="C311" s="4" t="s">
        <v>1583</v>
      </c>
      <c r="D311" s="6" t="s">
        <v>1584</v>
      </c>
      <c r="E311" s="4" t="s">
        <v>1585</v>
      </c>
      <c r="F311" s="4" t="s">
        <v>1508</v>
      </c>
      <c r="G311" s="11" t="s">
        <v>40</v>
      </c>
      <c r="H311" s="11">
        <v>1</v>
      </c>
      <c r="I311" s="4">
        <v>0</v>
      </c>
      <c r="J311" s="4"/>
      <c r="K311" s="4" t="s">
        <v>27</v>
      </c>
      <c r="L311" s="4" t="s">
        <v>27</v>
      </c>
      <c r="M311" s="4" t="s">
        <v>27</v>
      </c>
      <c r="N311" s="4" t="s">
        <v>27</v>
      </c>
      <c r="O311" s="4" t="s">
        <v>27</v>
      </c>
      <c r="P311" s="4" t="s">
        <v>27</v>
      </c>
      <c r="Q311" s="4" t="s">
        <v>27</v>
      </c>
      <c r="R311" s="4" t="s">
        <v>27</v>
      </c>
      <c r="S311" s="4" t="s">
        <v>27</v>
      </c>
      <c r="T311" s="4" t="s">
        <v>27</v>
      </c>
      <c r="U311" s="4" t="s">
        <v>27</v>
      </c>
      <c r="V311" s="4" t="s">
        <v>27</v>
      </c>
      <c r="W311" s="4" t="s">
        <v>1586</v>
      </c>
      <c r="X311" s="2"/>
      <c r="Y311" s="2"/>
      <c r="Z311" s="2"/>
      <c r="AA311" s="2"/>
    </row>
    <row r="312" spans="1:27" customFormat="1" ht="17.25" customHeight="1" x14ac:dyDescent="0.2">
      <c r="A312" s="6" t="s">
        <v>1656</v>
      </c>
      <c r="B312" s="11">
        <v>2010</v>
      </c>
      <c r="C312" s="4" t="s">
        <v>1200</v>
      </c>
      <c r="D312" s="6" t="s">
        <v>1657</v>
      </c>
      <c r="E312" s="4" t="s">
        <v>1658</v>
      </c>
      <c r="F312" s="4" t="s">
        <v>66</v>
      </c>
      <c r="G312" s="11" t="s">
        <v>40</v>
      </c>
      <c r="H312" s="11">
        <v>1</v>
      </c>
      <c r="I312" s="4">
        <v>0</v>
      </c>
      <c r="J312" s="4"/>
      <c r="K312" s="4" t="s">
        <v>27</v>
      </c>
      <c r="L312" s="4" t="s">
        <v>27</v>
      </c>
      <c r="M312" s="4" t="s">
        <v>27</v>
      </c>
      <c r="N312" s="4" t="s">
        <v>27</v>
      </c>
      <c r="O312" s="4" t="s">
        <v>27</v>
      </c>
      <c r="P312" s="4" t="s">
        <v>27</v>
      </c>
      <c r="Q312" s="4" t="s">
        <v>27</v>
      </c>
      <c r="R312" s="4" t="s">
        <v>27</v>
      </c>
      <c r="S312" s="4" t="s">
        <v>27</v>
      </c>
      <c r="T312" s="4" t="s">
        <v>27</v>
      </c>
      <c r="U312" s="4" t="s">
        <v>27</v>
      </c>
      <c r="V312" s="4" t="s">
        <v>27</v>
      </c>
      <c r="W312" s="4" t="s">
        <v>1586</v>
      </c>
      <c r="X312" s="2"/>
      <c r="Y312" s="2"/>
      <c r="Z312" s="2"/>
      <c r="AA312" s="2"/>
    </row>
    <row r="313" spans="1:27" customFormat="1" ht="17.25" customHeight="1" x14ac:dyDescent="0.2">
      <c r="A313" s="6" t="s">
        <v>1668</v>
      </c>
      <c r="B313" s="11">
        <v>2019</v>
      </c>
      <c r="C313" s="4" t="s">
        <v>318</v>
      </c>
      <c r="D313" s="6" t="s">
        <v>1669</v>
      </c>
      <c r="E313" s="4" t="s">
        <v>1670</v>
      </c>
      <c r="F313" s="4" t="s">
        <v>1508</v>
      </c>
      <c r="G313" s="11" t="s">
        <v>40</v>
      </c>
      <c r="H313" s="11">
        <v>1</v>
      </c>
      <c r="I313" s="4">
        <v>0</v>
      </c>
      <c r="J313" s="4"/>
      <c r="K313" s="4" t="s">
        <v>27</v>
      </c>
      <c r="L313" s="4" t="s">
        <v>27</v>
      </c>
      <c r="M313" s="4" t="s">
        <v>27</v>
      </c>
      <c r="N313" s="4" t="s">
        <v>27</v>
      </c>
      <c r="O313" s="4" t="s">
        <v>27</v>
      </c>
      <c r="P313" s="4" t="s">
        <v>27</v>
      </c>
      <c r="Q313" s="4" t="s">
        <v>27</v>
      </c>
      <c r="R313" s="4" t="s">
        <v>27</v>
      </c>
      <c r="S313" s="4" t="s">
        <v>27</v>
      </c>
      <c r="T313" s="4" t="s">
        <v>27</v>
      </c>
      <c r="U313" s="4" t="s">
        <v>27</v>
      </c>
      <c r="V313" s="4" t="s">
        <v>27</v>
      </c>
      <c r="W313" s="4" t="s">
        <v>1671</v>
      </c>
      <c r="X313" s="2"/>
      <c r="Y313" s="2"/>
      <c r="Z313" s="2"/>
      <c r="AA313" s="2"/>
    </row>
    <row r="314" spans="1:27" customFormat="1" ht="17.25" customHeight="1" x14ac:dyDescent="0.2">
      <c r="A314" s="6" t="s">
        <v>1704</v>
      </c>
      <c r="B314" s="3"/>
      <c r="C314" s="4" t="s">
        <v>137</v>
      </c>
      <c r="D314" s="6" t="s">
        <v>1705</v>
      </c>
      <c r="E314" s="4" t="s">
        <v>1706</v>
      </c>
      <c r="F314" s="4" t="s">
        <v>66</v>
      </c>
      <c r="G314" s="11" t="s">
        <v>40</v>
      </c>
      <c r="H314" s="11">
        <v>1</v>
      </c>
      <c r="I314" s="4">
        <v>0</v>
      </c>
      <c r="J314" s="4"/>
      <c r="K314" s="4" t="s">
        <v>27</v>
      </c>
      <c r="L314" s="4" t="s">
        <v>27</v>
      </c>
      <c r="M314" s="4" t="s">
        <v>27</v>
      </c>
      <c r="N314" s="4" t="s">
        <v>27</v>
      </c>
      <c r="O314" s="4" t="s">
        <v>27</v>
      </c>
      <c r="P314" s="4" t="s">
        <v>27</v>
      </c>
      <c r="Q314" s="4" t="s">
        <v>27</v>
      </c>
      <c r="R314" s="4" t="s">
        <v>27</v>
      </c>
      <c r="S314" s="4" t="s">
        <v>27</v>
      </c>
      <c r="T314" s="4" t="s">
        <v>27</v>
      </c>
      <c r="U314" s="4" t="s">
        <v>27</v>
      </c>
      <c r="V314" s="4" t="s">
        <v>27</v>
      </c>
      <c r="W314" s="4" t="s">
        <v>1707</v>
      </c>
      <c r="X314" s="2"/>
      <c r="Y314" s="2"/>
      <c r="Z314" s="2"/>
      <c r="AA314" s="2"/>
    </row>
    <row r="315" spans="1:27" customFormat="1" ht="17.25" customHeight="1" x14ac:dyDescent="0.2">
      <c r="A315" s="6" t="s">
        <v>1736</v>
      </c>
      <c r="B315" s="11">
        <v>2005</v>
      </c>
      <c r="C315" s="4" t="s">
        <v>109</v>
      </c>
      <c r="D315" s="6" t="s">
        <v>1737</v>
      </c>
      <c r="E315" s="4" t="s">
        <v>1738</v>
      </c>
      <c r="F315" s="4" t="s">
        <v>1716</v>
      </c>
      <c r="G315" s="11" t="s">
        <v>40</v>
      </c>
      <c r="H315" s="11">
        <v>1</v>
      </c>
      <c r="I315" s="4">
        <v>0</v>
      </c>
      <c r="J315" s="4"/>
      <c r="K315" s="4" t="s">
        <v>30</v>
      </c>
      <c r="L315" s="4" t="s">
        <v>1001</v>
      </c>
      <c r="M315" s="4" t="s">
        <v>67</v>
      </c>
      <c r="N315" s="4" t="s">
        <v>27</v>
      </c>
      <c r="O315" s="4" t="s">
        <v>1739</v>
      </c>
      <c r="P315" s="4" t="s">
        <v>27</v>
      </c>
      <c r="Q315" s="4" t="s">
        <v>27</v>
      </c>
      <c r="R315" s="4" t="s">
        <v>1740</v>
      </c>
      <c r="S315" s="4" t="s">
        <v>27</v>
      </c>
      <c r="T315" s="4" t="s">
        <v>27</v>
      </c>
      <c r="U315" s="4" t="s">
        <v>27</v>
      </c>
      <c r="V315" s="4" t="s">
        <v>27</v>
      </c>
      <c r="W315" s="4" t="s">
        <v>2635</v>
      </c>
      <c r="X315" s="1"/>
      <c r="Y315" s="1"/>
      <c r="Z315" s="1"/>
      <c r="AA315" s="1"/>
    </row>
    <row r="316" spans="1:27" customFormat="1" ht="17.25" customHeight="1" x14ac:dyDescent="0.2">
      <c r="A316" s="6" t="s">
        <v>1842</v>
      </c>
      <c r="B316" s="3"/>
      <c r="C316" s="4" t="s">
        <v>137</v>
      </c>
      <c r="D316" s="6" t="s">
        <v>1843</v>
      </c>
      <c r="E316" s="4" t="s">
        <v>1844</v>
      </c>
      <c r="F316" s="4" t="s">
        <v>66</v>
      </c>
      <c r="G316" s="11" t="s">
        <v>40</v>
      </c>
      <c r="H316" s="11">
        <v>1</v>
      </c>
      <c r="I316" s="4">
        <v>0</v>
      </c>
      <c r="J316" s="4"/>
      <c r="K316" s="4" t="s">
        <v>27</v>
      </c>
      <c r="L316" s="4" t="s">
        <v>27</v>
      </c>
      <c r="M316" s="4" t="s">
        <v>27</v>
      </c>
      <c r="N316" s="4" t="s">
        <v>27</v>
      </c>
      <c r="O316" s="4" t="s">
        <v>27</v>
      </c>
      <c r="P316" s="4" t="s">
        <v>27</v>
      </c>
      <c r="Q316" s="4" t="s">
        <v>27</v>
      </c>
      <c r="R316" s="4" t="s">
        <v>27</v>
      </c>
      <c r="S316" s="4" t="s">
        <v>27</v>
      </c>
      <c r="T316" s="4" t="s">
        <v>27</v>
      </c>
      <c r="U316" s="4" t="s">
        <v>27</v>
      </c>
      <c r="V316" s="4" t="s">
        <v>27</v>
      </c>
      <c r="W316" s="4" t="s">
        <v>1845</v>
      </c>
      <c r="X316" s="2"/>
      <c r="Y316" s="2"/>
      <c r="Z316" s="2"/>
      <c r="AA316" s="2"/>
    </row>
    <row r="317" spans="1:27" customFormat="1" ht="17.25" customHeight="1" x14ac:dyDescent="0.2">
      <c r="A317" s="6" t="s">
        <v>1875</v>
      </c>
      <c r="B317" s="11">
        <v>2001</v>
      </c>
      <c r="C317" s="4"/>
      <c r="D317" s="6" t="s">
        <v>1876</v>
      </c>
      <c r="E317" s="4" t="s">
        <v>1877</v>
      </c>
      <c r="F317" s="4" t="s">
        <v>66</v>
      </c>
      <c r="G317" s="11" t="s">
        <v>40</v>
      </c>
      <c r="H317" s="11">
        <v>1</v>
      </c>
      <c r="I317" s="4">
        <v>0</v>
      </c>
      <c r="J317" s="4"/>
      <c r="K317" s="4" t="s">
        <v>42</v>
      </c>
      <c r="L317" s="4" t="s">
        <v>1001</v>
      </c>
      <c r="M317" s="4" t="s">
        <v>67</v>
      </c>
      <c r="N317" s="4">
        <v>16</v>
      </c>
      <c r="O317" s="4" t="s">
        <v>1878</v>
      </c>
      <c r="P317" s="4" t="s">
        <v>27</v>
      </c>
      <c r="Q317" s="4" t="s">
        <v>27</v>
      </c>
      <c r="R317" s="4" t="s">
        <v>68</v>
      </c>
      <c r="S317" s="4" t="s">
        <v>27</v>
      </c>
      <c r="T317" s="4" t="s">
        <v>27</v>
      </c>
      <c r="U317" s="4" t="s">
        <v>27</v>
      </c>
      <c r="V317" s="4" t="s">
        <v>27</v>
      </c>
      <c r="W317" s="4" t="s">
        <v>1879</v>
      </c>
      <c r="X317" s="2"/>
      <c r="Y317" s="2"/>
      <c r="Z317" s="2"/>
      <c r="AA317" s="2"/>
    </row>
    <row r="318" spans="1:27" customFormat="1" ht="17.25" customHeight="1" x14ac:dyDescent="0.2">
      <c r="A318" s="6" t="s">
        <v>1889</v>
      </c>
      <c r="B318" s="11">
        <v>2012</v>
      </c>
      <c r="C318" s="4" t="s">
        <v>1890</v>
      </c>
      <c r="D318" s="6" t="s">
        <v>1891</v>
      </c>
      <c r="E318" s="4" t="s">
        <v>1892</v>
      </c>
      <c r="F318" s="4" t="s">
        <v>66</v>
      </c>
      <c r="G318" s="11" t="s">
        <v>40</v>
      </c>
      <c r="H318" s="11">
        <v>1</v>
      </c>
      <c r="I318" s="4">
        <v>0</v>
      </c>
      <c r="J318" s="4"/>
      <c r="K318" s="4" t="s">
        <v>42</v>
      </c>
      <c r="L318" s="4" t="s">
        <v>1001</v>
      </c>
      <c r="M318" s="4" t="s">
        <v>67</v>
      </c>
      <c r="N318" s="4">
        <v>1</v>
      </c>
      <c r="O318" s="4" t="s">
        <v>27</v>
      </c>
      <c r="P318" s="4" t="s">
        <v>27</v>
      </c>
      <c r="Q318" s="4" t="s">
        <v>27</v>
      </c>
      <c r="R318" s="4" t="s">
        <v>27</v>
      </c>
      <c r="S318" s="4" t="s">
        <v>27</v>
      </c>
      <c r="T318" s="4" t="s">
        <v>27</v>
      </c>
      <c r="U318" s="4" t="s">
        <v>27</v>
      </c>
      <c r="V318" s="4" t="s">
        <v>27</v>
      </c>
      <c r="W318" s="4" t="s">
        <v>1893</v>
      </c>
      <c r="X318" s="2"/>
      <c r="Y318" s="2"/>
      <c r="Z318" s="2"/>
      <c r="AA318" s="2"/>
    </row>
    <row r="319" spans="1:27" customFormat="1" ht="17.25" customHeight="1" x14ac:dyDescent="0.2">
      <c r="A319" s="6" t="s">
        <v>1902</v>
      </c>
      <c r="B319" s="11">
        <v>1989</v>
      </c>
      <c r="C319" s="4" t="s">
        <v>1903</v>
      </c>
      <c r="D319" s="6" t="s">
        <v>1904</v>
      </c>
      <c r="E319" s="4" t="s">
        <v>1905</v>
      </c>
      <c r="F319" s="4" t="s">
        <v>1906</v>
      </c>
      <c r="G319" s="11" t="s">
        <v>40</v>
      </c>
      <c r="H319" s="11">
        <v>1</v>
      </c>
      <c r="I319" s="4">
        <v>0</v>
      </c>
      <c r="J319" s="4"/>
      <c r="K319" s="4" t="s">
        <v>27</v>
      </c>
      <c r="L319" s="4" t="s">
        <v>27</v>
      </c>
      <c r="M319" s="4" t="s">
        <v>27</v>
      </c>
      <c r="N319" s="4" t="s">
        <v>27</v>
      </c>
      <c r="O319" s="4" t="s">
        <v>27</v>
      </c>
      <c r="P319" s="4" t="s">
        <v>27</v>
      </c>
      <c r="Q319" s="4" t="s">
        <v>27</v>
      </c>
      <c r="R319" s="4" t="s">
        <v>27</v>
      </c>
      <c r="S319" s="4" t="s">
        <v>27</v>
      </c>
      <c r="T319" s="4" t="s">
        <v>27</v>
      </c>
      <c r="U319" s="4" t="s">
        <v>27</v>
      </c>
      <c r="V319" s="4" t="s">
        <v>27</v>
      </c>
      <c r="W319" s="4" t="s">
        <v>930</v>
      </c>
      <c r="X319" s="2"/>
      <c r="Y319" s="2"/>
      <c r="Z319" s="2"/>
      <c r="AA319" s="2"/>
    </row>
    <row r="320" spans="1:27" customFormat="1" ht="17.25" customHeight="1" x14ac:dyDescent="0.2">
      <c r="A320" s="6" t="s">
        <v>1935</v>
      </c>
      <c r="B320" s="11">
        <v>2015</v>
      </c>
      <c r="C320" s="4" t="s">
        <v>157</v>
      </c>
      <c r="D320" s="6" t="s">
        <v>1936</v>
      </c>
      <c r="E320" s="4" t="s">
        <v>1937</v>
      </c>
      <c r="F320" s="4" t="s">
        <v>66</v>
      </c>
      <c r="G320" s="11" t="s">
        <v>28</v>
      </c>
      <c r="H320" s="11">
        <v>1</v>
      </c>
      <c r="I320" s="4">
        <v>0</v>
      </c>
      <c r="J320" s="4"/>
      <c r="K320" s="4" t="s">
        <v>986</v>
      </c>
      <c r="L320" s="4" t="s">
        <v>1001</v>
      </c>
      <c r="M320" s="4" t="s">
        <v>67</v>
      </c>
      <c r="N320" s="4">
        <v>1</v>
      </c>
      <c r="O320" s="4" t="s">
        <v>27</v>
      </c>
      <c r="P320" s="4" t="s">
        <v>1804</v>
      </c>
      <c r="Q320" s="4" t="s">
        <v>27</v>
      </c>
      <c r="R320" s="4" t="s">
        <v>47</v>
      </c>
      <c r="S320" s="4" t="s">
        <v>1938</v>
      </c>
      <c r="T320" s="4" t="s">
        <v>1939</v>
      </c>
      <c r="U320" s="4" t="s">
        <v>165</v>
      </c>
      <c r="V320" s="4" t="s">
        <v>1940</v>
      </c>
      <c r="W320" s="4" t="s">
        <v>1941</v>
      </c>
      <c r="X320" s="2"/>
      <c r="Y320" s="2"/>
      <c r="Z320" s="2"/>
      <c r="AA320" s="2"/>
    </row>
    <row r="321" spans="1:27" customFormat="1" ht="17.25" customHeight="1" x14ac:dyDescent="0.2">
      <c r="A321" s="6" t="s">
        <v>1963</v>
      </c>
      <c r="B321" s="11">
        <v>2012</v>
      </c>
      <c r="C321" s="4" t="s">
        <v>113</v>
      </c>
      <c r="D321" s="6" t="s">
        <v>1964</v>
      </c>
      <c r="E321" s="4" t="s">
        <v>1965</v>
      </c>
      <c r="F321" s="4" t="s">
        <v>1549</v>
      </c>
      <c r="G321" s="11" t="s">
        <v>28</v>
      </c>
      <c r="H321" s="11">
        <v>1</v>
      </c>
      <c r="I321" s="4">
        <v>0</v>
      </c>
      <c r="J321" s="4"/>
      <c r="K321" s="4" t="s">
        <v>42</v>
      </c>
      <c r="L321" s="4" t="s">
        <v>1001</v>
      </c>
      <c r="M321" s="4" t="s">
        <v>67</v>
      </c>
      <c r="N321" s="4" t="s">
        <v>1910</v>
      </c>
      <c r="O321" s="4" t="s">
        <v>27</v>
      </c>
      <c r="P321" s="4" t="s">
        <v>27</v>
      </c>
      <c r="Q321" s="4" t="s">
        <v>27</v>
      </c>
      <c r="R321" s="4" t="s">
        <v>1961</v>
      </c>
      <c r="S321" s="4" t="s">
        <v>41</v>
      </c>
      <c r="T321" s="4" t="s">
        <v>27</v>
      </c>
      <c r="U321" s="4" t="s">
        <v>27</v>
      </c>
      <c r="V321" s="4" t="s">
        <v>27</v>
      </c>
      <c r="W321" s="4" t="s">
        <v>1966</v>
      </c>
      <c r="X321" s="2"/>
      <c r="Y321" s="2"/>
      <c r="Z321" s="2"/>
      <c r="AA321" s="2"/>
    </row>
    <row r="322" spans="1:27" customFormat="1" ht="17.25" customHeight="1" x14ac:dyDescent="0.2">
      <c r="A322" s="6" t="s">
        <v>2016</v>
      </c>
      <c r="B322" s="11">
        <v>1989</v>
      </c>
      <c r="C322" s="4" t="s">
        <v>2017</v>
      </c>
      <c r="D322" s="6" t="s">
        <v>2018</v>
      </c>
      <c r="E322" s="4"/>
      <c r="F322" s="4" t="s">
        <v>1809</v>
      </c>
      <c r="G322" s="11" t="s">
        <v>28</v>
      </c>
      <c r="H322" s="11">
        <v>1</v>
      </c>
      <c r="I322" s="4">
        <v>0</v>
      </c>
      <c r="J322" s="4"/>
      <c r="K322" s="4" t="s">
        <v>27</v>
      </c>
      <c r="L322" s="4" t="s">
        <v>27</v>
      </c>
      <c r="M322" s="4" t="s">
        <v>27</v>
      </c>
      <c r="N322" s="4" t="s">
        <v>27</v>
      </c>
      <c r="O322" s="4" t="s">
        <v>27</v>
      </c>
      <c r="P322" s="4" t="s">
        <v>27</v>
      </c>
      <c r="Q322" s="4" t="s">
        <v>27</v>
      </c>
      <c r="R322" s="4" t="s">
        <v>27</v>
      </c>
      <c r="S322" s="4" t="s">
        <v>27</v>
      </c>
      <c r="T322" s="4" t="s">
        <v>27</v>
      </c>
      <c r="U322" s="4" t="s">
        <v>27</v>
      </c>
      <c r="V322" s="4" t="s">
        <v>27</v>
      </c>
      <c r="W322" s="4" t="s">
        <v>930</v>
      </c>
      <c r="X322" s="2"/>
      <c r="Y322" s="2"/>
      <c r="Z322" s="2"/>
      <c r="AA322" s="2"/>
    </row>
    <row r="323" spans="1:27" customFormat="1" ht="17.25" customHeight="1" x14ac:dyDescent="0.2">
      <c r="A323" s="6" t="s">
        <v>2056</v>
      </c>
      <c r="B323" s="11">
        <v>2015</v>
      </c>
      <c r="C323" s="4" t="s">
        <v>2057</v>
      </c>
      <c r="D323" s="6" t="s">
        <v>2058</v>
      </c>
      <c r="E323" s="4" t="s">
        <v>2059</v>
      </c>
      <c r="F323" s="4" t="s">
        <v>66</v>
      </c>
      <c r="G323" s="11" t="s">
        <v>28</v>
      </c>
      <c r="H323" s="11">
        <v>1</v>
      </c>
      <c r="I323" s="4">
        <v>0</v>
      </c>
      <c r="J323" s="4"/>
      <c r="K323" s="4" t="s">
        <v>30</v>
      </c>
      <c r="L323" s="4" t="s">
        <v>1001</v>
      </c>
      <c r="M323" s="4" t="s">
        <v>67</v>
      </c>
      <c r="N323" s="4" t="s">
        <v>1910</v>
      </c>
      <c r="O323" s="4" t="s">
        <v>1804</v>
      </c>
      <c r="P323" s="4" t="s">
        <v>1804</v>
      </c>
      <c r="Q323" s="4" t="s">
        <v>27</v>
      </c>
      <c r="R323" s="4" t="s">
        <v>41</v>
      </c>
      <c r="S323" s="4" t="s">
        <v>27</v>
      </c>
      <c r="T323" s="4" t="s">
        <v>27</v>
      </c>
      <c r="U323" s="4" t="s">
        <v>27</v>
      </c>
      <c r="V323" s="4" t="s">
        <v>27</v>
      </c>
      <c r="W323" s="4" t="s">
        <v>2060</v>
      </c>
      <c r="X323" s="2"/>
      <c r="Y323" s="2"/>
      <c r="Z323" s="2"/>
      <c r="AA323" s="2"/>
    </row>
    <row r="324" spans="1:27" customFormat="1" ht="17.25" customHeight="1" x14ac:dyDescent="0.2">
      <c r="A324" s="6" t="s">
        <v>2096</v>
      </c>
      <c r="B324" s="11">
        <v>2016</v>
      </c>
      <c r="C324" s="4" t="s">
        <v>2097</v>
      </c>
      <c r="D324" s="6" t="s">
        <v>2098</v>
      </c>
      <c r="E324" s="4" t="s">
        <v>2099</v>
      </c>
      <c r="F324" s="4" t="s">
        <v>66</v>
      </c>
      <c r="G324" s="11" t="s">
        <v>28</v>
      </c>
      <c r="H324" s="11">
        <v>1</v>
      </c>
      <c r="I324" s="4">
        <v>0</v>
      </c>
      <c r="J324" s="4"/>
      <c r="K324" s="4" t="s">
        <v>42</v>
      </c>
      <c r="L324" s="4" t="s">
        <v>1001</v>
      </c>
      <c r="M324" s="4" t="s">
        <v>67</v>
      </c>
      <c r="N324" s="4">
        <v>2</v>
      </c>
      <c r="O324" s="4" t="s">
        <v>2100</v>
      </c>
      <c r="P324" s="4" t="s">
        <v>2101</v>
      </c>
      <c r="Q324" s="4" t="s">
        <v>27</v>
      </c>
      <c r="R324" s="4" t="s">
        <v>2102</v>
      </c>
      <c r="S324" s="4" t="s">
        <v>27</v>
      </c>
      <c r="T324" s="4" t="s">
        <v>27</v>
      </c>
      <c r="U324" s="4" t="s">
        <v>27</v>
      </c>
      <c r="V324" s="4" t="s">
        <v>27</v>
      </c>
      <c r="W324" s="4" t="s">
        <v>2103</v>
      </c>
      <c r="X324" s="2"/>
      <c r="Y324" s="2"/>
      <c r="Z324" s="2"/>
      <c r="AA324" s="2"/>
    </row>
    <row r="325" spans="1:27" customFormat="1" ht="17.25" customHeight="1" x14ac:dyDescent="0.2">
      <c r="A325" s="6" t="s">
        <v>2148</v>
      </c>
      <c r="B325" s="11">
        <v>1998</v>
      </c>
      <c r="C325" s="4" t="s">
        <v>109</v>
      </c>
      <c r="D325" s="6" t="s">
        <v>2149</v>
      </c>
      <c r="E325" s="4" t="s">
        <v>2150</v>
      </c>
      <c r="F325" s="4" t="s">
        <v>1508</v>
      </c>
      <c r="G325" s="11" t="s">
        <v>28</v>
      </c>
      <c r="H325" s="11">
        <v>1</v>
      </c>
      <c r="I325" s="4">
        <v>0</v>
      </c>
      <c r="J325" s="4"/>
      <c r="K325" s="4" t="s">
        <v>30</v>
      </c>
      <c r="L325" s="4" t="s">
        <v>1001</v>
      </c>
      <c r="M325" s="4" t="s">
        <v>67</v>
      </c>
      <c r="N325" s="4" t="s">
        <v>1910</v>
      </c>
      <c r="O325" s="4" t="s">
        <v>27</v>
      </c>
      <c r="P325" s="4" t="s">
        <v>27</v>
      </c>
      <c r="Q325" s="4" t="s">
        <v>27</v>
      </c>
      <c r="R325" s="4" t="s">
        <v>2146</v>
      </c>
      <c r="S325" s="4" t="s">
        <v>41</v>
      </c>
      <c r="T325" s="4" t="s">
        <v>27</v>
      </c>
      <c r="U325" s="4" t="s">
        <v>27</v>
      </c>
      <c r="V325" s="4" t="s">
        <v>27</v>
      </c>
      <c r="W325" s="4" t="s">
        <v>2151</v>
      </c>
      <c r="X325" s="2"/>
      <c r="Y325" s="2"/>
      <c r="Z325" s="2"/>
      <c r="AA325" s="2"/>
    </row>
    <row r="326" spans="1:27" customFormat="1" ht="17.25" customHeight="1" x14ac:dyDescent="0.2">
      <c r="A326" s="6" t="s">
        <v>2152</v>
      </c>
      <c r="B326" s="11">
        <v>1994</v>
      </c>
      <c r="C326" s="4"/>
      <c r="D326" s="6" t="s">
        <v>2153</v>
      </c>
      <c r="E326" s="4" t="s">
        <v>2154</v>
      </c>
      <c r="F326" s="4" t="s">
        <v>66</v>
      </c>
      <c r="G326" s="11" t="s">
        <v>28</v>
      </c>
      <c r="H326" s="11">
        <v>1</v>
      </c>
      <c r="I326" s="4">
        <v>0</v>
      </c>
      <c r="J326" s="4"/>
      <c r="K326" s="4" t="s">
        <v>69</v>
      </c>
      <c r="L326" s="4" t="s">
        <v>1001</v>
      </c>
      <c r="M326" s="4" t="s">
        <v>67</v>
      </c>
      <c r="N326" s="4" t="s">
        <v>1910</v>
      </c>
      <c r="O326" s="4" t="s">
        <v>27</v>
      </c>
      <c r="P326" s="4" t="s">
        <v>27</v>
      </c>
      <c r="Q326" s="4" t="s">
        <v>27</v>
      </c>
      <c r="R326" s="4" t="s">
        <v>41</v>
      </c>
      <c r="S326" s="4" t="s">
        <v>2146</v>
      </c>
      <c r="T326" s="4" t="s">
        <v>27</v>
      </c>
      <c r="U326" s="4" t="s">
        <v>27</v>
      </c>
      <c r="V326" s="4" t="s">
        <v>27</v>
      </c>
      <c r="W326" s="4" t="s">
        <v>2155</v>
      </c>
      <c r="X326" s="2"/>
      <c r="Y326" s="2"/>
      <c r="Z326" s="2"/>
      <c r="AA326" s="2"/>
    </row>
    <row r="327" spans="1:27" customFormat="1" ht="17.25" customHeight="1" x14ac:dyDescent="0.2">
      <c r="A327" s="6" t="s">
        <v>2156</v>
      </c>
      <c r="B327" s="11">
        <v>1984</v>
      </c>
      <c r="C327" s="4" t="s">
        <v>2157</v>
      </c>
      <c r="D327" s="6" t="s">
        <v>2158</v>
      </c>
      <c r="E327" s="4" t="s">
        <v>2159</v>
      </c>
      <c r="F327" s="4" t="s">
        <v>66</v>
      </c>
      <c r="G327" s="11" t="s">
        <v>28</v>
      </c>
      <c r="H327" s="11">
        <v>1</v>
      </c>
      <c r="I327" s="4">
        <v>0</v>
      </c>
      <c r="J327" s="4"/>
      <c r="K327" s="4" t="s">
        <v>42</v>
      </c>
      <c r="L327" s="4" t="s">
        <v>1001</v>
      </c>
      <c r="M327" s="4" t="s">
        <v>67</v>
      </c>
      <c r="N327" s="4">
        <v>1</v>
      </c>
      <c r="O327" s="4" t="s">
        <v>27</v>
      </c>
      <c r="P327" s="4" t="s">
        <v>27</v>
      </c>
      <c r="Q327" s="4" t="s">
        <v>27</v>
      </c>
      <c r="R327" s="4" t="s">
        <v>54</v>
      </c>
      <c r="S327" s="4" t="s">
        <v>27</v>
      </c>
      <c r="T327" s="4" t="s">
        <v>27</v>
      </c>
      <c r="U327" s="4" t="s">
        <v>27</v>
      </c>
      <c r="V327" s="4" t="s">
        <v>27</v>
      </c>
      <c r="W327" s="4" t="s">
        <v>2160</v>
      </c>
      <c r="X327" s="2"/>
      <c r="Y327" s="2"/>
      <c r="Z327" s="2"/>
      <c r="AA327" s="2"/>
    </row>
    <row r="328" spans="1:27" customFormat="1" ht="17.25" customHeight="1" x14ac:dyDescent="0.2">
      <c r="A328" s="6" t="s">
        <v>2292</v>
      </c>
      <c r="B328" s="11">
        <v>2008</v>
      </c>
      <c r="C328" s="4" t="s">
        <v>2293</v>
      </c>
      <c r="D328" s="6" t="s">
        <v>2294</v>
      </c>
      <c r="E328" s="4" t="s">
        <v>2295</v>
      </c>
      <c r="F328" s="4" t="s">
        <v>66</v>
      </c>
      <c r="G328" s="11" t="s">
        <v>28</v>
      </c>
      <c r="H328" s="11">
        <v>1</v>
      </c>
      <c r="I328" s="4">
        <v>0</v>
      </c>
      <c r="J328" s="4"/>
      <c r="K328" s="4" t="s">
        <v>30</v>
      </c>
      <c r="L328" s="4" t="s">
        <v>1001</v>
      </c>
      <c r="M328" s="4" t="s">
        <v>67</v>
      </c>
      <c r="N328" s="4" t="s">
        <v>1910</v>
      </c>
      <c r="O328" s="4" t="s">
        <v>2296</v>
      </c>
      <c r="P328" s="4" t="s">
        <v>2297</v>
      </c>
      <c r="Q328" s="4" t="s">
        <v>27</v>
      </c>
      <c r="R328" s="4" t="s">
        <v>1825</v>
      </c>
      <c r="S328" s="4" t="s">
        <v>27</v>
      </c>
      <c r="T328" s="4" t="s">
        <v>27</v>
      </c>
      <c r="U328" s="4" t="s">
        <v>27</v>
      </c>
      <c r="V328" s="4" t="s">
        <v>27</v>
      </c>
      <c r="W328" s="4" t="s">
        <v>2298</v>
      </c>
      <c r="X328" s="2"/>
      <c r="Y328" s="2"/>
      <c r="Z328" s="2"/>
      <c r="AA328" s="2"/>
    </row>
    <row r="329" spans="1:27" customFormat="1" ht="17.25" customHeight="1" x14ac:dyDescent="0.2">
      <c r="A329" s="6" t="s">
        <v>2305</v>
      </c>
      <c r="B329" s="11">
        <v>2010</v>
      </c>
      <c r="C329" s="4" t="s">
        <v>1800</v>
      </c>
      <c r="D329" s="6" t="s">
        <v>2306</v>
      </c>
      <c r="E329" s="4" t="s">
        <v>2307</v>
      </c>
      <c r="F329" s="4" t="s">
        <v>66</v>
      </c>
      <c r="G329" s="11" t="s">
        <v>28</v>
      </c>
      <c r="H329" s="11">
        <v>1</v>
      </c>
      <c r="I329" s="4">
        <v>0</v>
      </c>
      <c r="J329" s="4"/>
      <c r="K329" s="4" t="s">
        <v>30</v>
      </c>
      <c r="L329" s="4" t="s">
        <v>1001</v>
      </c>
      <c r="M329" s="4" t="s">
        <v>67</v>
      </c>
      <c r="N329" s="4" t="s">
        <v>1910</v>
      </c>
      <c r="O329" s="4" t="s">
        <v>1804</v>
      </c>
      <c r="P329" s="4" t="s">
        <v>27</v>
      </c>
      <c r="Q329" s="4" t="s">
        <v>27</v>
      </c>
      <c r="R329" s="4" t="s">
        <v>1621</v>
      </c>
      <c r="S329" s="4" t="s">
        <v>27</v>
      </c>
      <c r="T329" s="4" t="s">
        <v>27</v>
      </c>
      <c r="U329" s="4" t="s">
        <v>27</v>
      </c>
      <c r="V329" s="4" t="s">
        <v>27</v>
      </c>
      <c r="W329" s="4" t="s">
        <v>2308</v>
      </c>
      <c r="X329" s="2"/>
      <c r="Y329" s="2"/>
      <c r="Z329" s="2"/>
      <c r="AA329" s="2"/>
    </row>
    <row r="330" spans="1:27" customFormat="1" ht="17.25" customHeight="1" x14ac:dyDescent="0.2">
      <c r="A330" s="6" t="s">
        <v>2360</v>
      </c>
      <c r="B330" s="11">
        <v>1995</v>
      </c>
      <c r="C330" s="4" t="s">
        <v>109</v>
      </c>
      <c r="D330" s="6" t="s">
        <v>2085</v>
      </c>
      <c r="E330" s="4" t="s">
        <v>2361</v>
      </c>
      <c r="F330" s="4" t="s">
        <v>66</v>
      </c>
      <c r="G330" s="11" t="s">
        <v>28</v>
      </c>
      <c r="H330" s="11">
        <v>1</v>
      </c>
      <c r="I330" s="4">
        <v>0</v>
      </c>
      <c r="J330" s="4"/>
      <c r="K330" s="4" t="s">
        <v>30</v>
      </c>
      <c r="L330" s="4" t="s">
        <v>1001</v>
      </c>
      <c r="M330" s="4" t="s">
        <v>67</v>
      </c>
      <c r="N330" s="4">
        <v>0</v>
      </c>
      <c r="O330" s="4" t="s">
        <v>2362</v>
      </c>
      <c r="P330" s="4" t="s">
        <v>27</v>
      </c>
      <c r="Q330" s="4" t="s">
        <v>27</v>
      </c>
      <c r="R330" s="4" t="s">
        <v>27</v>
      </c>
      <c r="S330" s="4" t="s">
        <v>27</v>
      </c>
      <c r="T330" s="4" t="s">
        <v>27</v>
      </c>
      <c r="U330" s="4" t="s">
        <v>27</v>
      </c>
      <c r="V330" s="4" t="s">
        <v>27</v>
      </c>
      <c r="W330" s="4" t="s">
        <v>2363</v>
      </c>
      <c r="X330" s="2"/>
      <c r="Y330" s="2"/>
      <c r="Z330" s="2"/>
      <c r="AA330" s="2"/>
    </row>
    <row r="331" spans="1:27" customFormat="1" ht="17.25" customHeight="1" x14ac:dyDescent="0.2">
      <c r="A331" s="6" t="s">
        <v>2369</v>
      </c>
      <c r="B331" s="11">
        <v>2020</v>
      </c>
      <c r="C331" s="4" t="s">
        <v>266</v>
      </c>
      <c r="D331" s="6" t="s">
        <v>2370</v>
      </c>
      <c r="E331" s="4" t="s">
        <v>2371</v>
      </c>
      <c r="F331" s="4" t="s">
        <v>66</v>
      </c>
      <c r="G331" s="11" t="s">
        <v>28</v>
      </c>
      <c r="H331" s="11">
        <v>1</v>
      </c>
      <c r="I331" s="4">
        <v>0</v>
      </c>
      <c r="J331" s="4"/>
      <c r="K331" s="4" t="s">
        <v>30</v>
      </c>
      <c r="L331" s="4" t="s">
        <v>1001</v>
      </c>
      <c r="M331" s="4" t="s">
        <v>67</v>
      </c>
      <c r="N331" s="4">
        <v>9</v>
      </c>
      <c r="O331" s="4" t="s">
        <v>27</v>
      </c>
      <c r="P331" s="4" t="s">
        <v>27</v>
      </c>
      <c r="Q331" s="4" t="s">
        <v>27</v>
      </c>
      <c r="R331" s="4" t="s">
        <v>27</v>
      </c>
      <c r="S331" s="4" t="s">
        <v>27</v>
      </c>
      <c r="T331" s="4" t="s">
        <v>27</v>
      </c>
      <c r="U331" s="4" t="s">
        <v>27</v>
      </c>
      <c r="V331" s="4" t="s">
        <v>27</v>
      </c>
      <c r="W331" s="4" t="s">
        <v>2372</v>
      </c>
      <c r="X331" s="2"/>
      <c r="Y331" s="2"/>
      <c r="Z331" s="2"/>
      <c r="AA331" s="2"/>
    </row>
    <row r="332" spans="1:27" customFormat="1" ht="17.25" customHeight="1" x14ac:dyDescent="0.2">
      <c r="A332" s="6" t="s">
        <v>2388</v>
      </c>
      <c r="B332" s="11">
        <v>2015</v>
      </c>
      <c r="C332" s="4" t="s">
        <v>2389</v>
      </c>
      <c r="D332" s="6" t="s">
        <v>2390</v>
      </c>
      <c r="E332" s="4" t="s">
        <v>2391</v>
      </c>
      <c r="F332" s="4" t="s">
        <v>2392</v>
      </c>
      <c r="G332" s="11" t="s">
        <v>28</v>
      </c>
      <c r="H332" s="11">
        <v>1</v>
      </c>
      <c r="I332" s="4">
        <v>0</v>
      </c>
      <c r="J332" s="4"/>
      <c r="K332" s="4" t="s">
        <v>30</v>
      </c>
      <c r="L332" s="4" t="s">
        <v>1001</v>
      </c>
      <c r="M332" s="4" t="s">
        <v>67</v>
      </c>
      <c r="N332" s="4">
        <v>13</v>
      </c>
      <c r="O332" s="4" t="s">
        <v>2028</v>
      </c>
      <c r="P332" s="4" t="s">
        <v>2393</v>
      </c>
      <c r="Q332" s="4" t="s">
        <v>27</v>
      </c>
      <c r="R332" s="4" t="s">
        <v>2394</v>
      </c>
      <c r="S332" s="4" t="s">
        <v>2395</v>
      </c>
      <c r="T332" s="4" t="s">
        <v>27</v>
      </c>
      <c r="U332" s="4" t="s">
        <v>27</v>
      </c>
      <c r="V332" s="4" t="s">
        <v>27</v>
      </c>
      <c r="W332" s="4" t="s">
        <v>2396</v>
      </c>
      <c r="X332" s="2"/>
      <c r="Y332" s="2"/>
      <c r="Z332" s="2"/>
      <c r="AA332" s="2"/>
    </row>
    <row r="333" spans="1:27" customFormat="1" ht="17.25" customHeight="1" x14ac:dyDescent="0.2">
      <c r="A333" s="6" t="s">
        <v>2401</v>
      </c>
      <c r="B333" s="11">
        <v>2001</v>
      </c>
      <c r="C333" s="11">
        <v>4</v>
      </c>
      <c r="D333" s="6" t="s">
        <v>2402</v>
      </c>
      <c r="E333" s="4" t="s">
        <v>2403</v>
      </c>
      <c r="F333" s="4" t="s">
        <v>66</v>
      </c>
      <c r="G333" s="11" t="s">
        <v>28</v>
      </c>
      <c r="H333" s="11">
        <v>1</v>
      </c>
      <c r="I333" s="4">
        <v>0</v>
      </c>
      <c r="J333" s="4"/>
      <c r="K333" s="4" t="s">
        <v>42</v>
      </c>
      <c r="L333" s="4" t="s">
        <v>1001</v>
      </c>
      <c r="M333" s="4" t="s">
        <v>67</v>
      </c>
      <c r="N333" s="4" t="s">
        <v>1910</v>
      </c>
      <c r="O333" s="4" t="s">
        <v>1804</v>
      </c>
      <c r="P333" s="4" t="s">
        <v>1804</v>
      </c>
      <c r="Q333" s="4" t="s">
        <v>27</v>
      </c>
      <c r="R333" s="4" t="s">
        <v>41</v>
      </c>
      <c r="S333" s="4" t="s">
        <v>27</v>
      </c>
      <c r="T333" s="4" t="s">
        <v>27</v>
      </c>
      <c r="U333" s="4" t="s">
        <v>27</v>
      </c>
      <c r="V333" s="4" t="s">
        <v>27</v>
      </c>
      <c r="W333" s="4" t="s">
        <v>2404</v>
      </c>
      <c r="X333" s="2"/>
      <c r="Y333" s="2"/>
      <c r="Z333" s="2"/>
      <c r="AA333" s="2"/>
    </row>
    <row r="334" spans="1:27" customFormat="1" ht="17.25" customHeight="1" x14ac:dyDescent="0.2">
      <c r="A334" s="6" t="s">
        <v>2411</v>
      </c>
      <c r="B334" s="11">
        <v>2020</v>
      </c>
      <c r="C334" s="4" t="s">
        <v>266</v>
      </c>
      <c r="D334" s="6" t="s">
        <v>2412</v>
      </c>
      <c r="E334" s="4" t="s">
        <v>2413</v>
      </c>
      <c r="F334" s="4" t="s">
        <v>66</v>
      </c>
      <c r="G334" s="11" t="s">
        <v>28</v>
      </c>
      <c r="H334" s="11">
        <v>1</v>
      </c>
      <c r="I334" s="4">
        <v>0</v>
      </c>
      <c r="J334" s="4"/>
      <c r="K334" s="4" t="s">
        <v>30</v>
      </c>
      <c r="L334" s="4" t="s">
        <v>1001</v>
      </c>
      <c r="M334" s="4" t="s">
        <v>67</v>
      </c>
      <c r="N334" s="4">
        <v>1</v>
      </c>
      <c r="O334" s="4" t="s">
        <v>2414</v>
      </c>
      <c r="P334" s="4" t="s">
        <v>2415</v>
      </c>
      <c r="Q334" s="4" t="s">
        <v>27</v>
      </c>
      <c r="R334" s="4" t="s">
        <v>2102</v>
      </c>
      <c r="S334" s="4" t="s">
        <v>27</v>
      </c>
      <c r="T334" s="4" t="s">
        <v>27</v>
      </c>
      <c r="U334" s="4" t="s">
        <v>27</v>
      </c>
      <c r="V334" s="4" t="s">
        <v>27</v>
      </c>
      <c r="W334" s="4" t="s">
        <v>2416</v>
      </c>
      <c r="X334" s="2"/>
      <c r="Y334" s="2"/>
      <c r="Z334" s="2"/>
      <c r="AA334" s="2"/>
    </row>
    <row r="335" spans="1:27" customFormat="1" ht="17.25" customHeight="1" x14ac:dyDescent="0.2">
      <c r="A335" s="6" t="s">
        <v>2429</v>
      </c>
      <c r="B335" s="11">
        <v>2020</v>
      </c>
      <c r="C335" s="4" t="s">
        <v>2374</v>
      </c>
      <c r="D335" s="6" t="s">
        <v>2430</v>
      </c>
      <c r="E335" s="4" t="s">
        <v>2431</v>
      </c>
      <c r="F335" s="4" t="s">
        <v>66</v>
      </c>
      <c r="G335" s="11" t="s">
        <v>28</v>
      </c>
      <c r="H335" s="11">
        <v>1</v>
      </c>
      <c r="I335" s="4">
        <v>0</v>
      </c>
      <c r="J335" s="4"/>
      <c r="K335" s="4" t="s">
        <v>30</v>
      </c>
      <c r="L335" s="4" t="s">
        <v>1001</v>
      </c>
      <c r="M335" s="4" t="s">
        <v>67</v>
      </c>
      <c r="N335" s="4" t="s">
        <v>1910</v>
      </c>
      <c r="O335" s="4" t="s">
        <v>966</v>
      </c>
      <c r="P335" s="4" t="s">
        <v>1804</v>
      </c>
      <c r="Q335" s="4" t="s">
        <v>27</v>
      </c>
      <c r="R335" s="4" t="s">
        <v>2138</v>
      </c>
      <c r="S335" s="4" t="s">
        <v>27</v>
      </c>
      <c r="T335" s="4" t="s">
        <v>27</v>
      </c>
      <c r="U335" s="4" t="s">
        <v>27</v>
      </c>
      <c r="V335" s="4" t="s">
        <v>27</v>
      </c>
      <c r="W335" s="4" t="s">
        <v>2432</v>
      </c>
      <c r="X335" s="2"/>
      <c r="Y335" s="2"/>
      <c r="Z335" s="2"/>
      <c r="AA335" s="2"/>
    </row>
    <row r="336" spans="1:27" customFormat="1" ht="17.25" customHeight="1" x14ac:dyDescent="0.2">
      <c r="A336" s="6" t="s">
        <v>2439</v>
      </c>
      <c r="B336" s="11">
        <v>2006</v>
      </c>
      <c r="C336" s="4" t="s">
        <v>2440</v>
      </c>
      <c r="D336" s="6" t="s">
        <v>2441</v>
      </c>
      <c r="E336" s="4" t="s">
        <v>2442</v>
      </c>
      <c r="F336" s="4" t="s">
        <v>1716</v>
      </c>
      <c r="G336" s="11" t="s">
        <v>28</v>
      </c>
      <c r="H336" s="11">
        <v>1</v>
      </c>
      <c r="I336" s="4">
        <v>0</v>
      </c>
      <c r="J336" s="4"/>
      <c r="K336" s="4" t="s">
        <v>42</v>
      </c>
      <c r="L336" s="4" t="s">
        <v>1001</v>
      </c>
      <c r="M336" s="4" t="s">
        <v>67</v>
      </c>
      <c r="N336" s="4" t="s">
        <v>1910</v>
      </c>
      <c r="O336" s="4" t="s">
        <v>1804</v>
      </c>
      <c r="P336" s="4" t="s">
        <v>1804</v>
      </c>
      <c r="Q336" s="4" t="s">
        <v>27</v>
      </c>
      <c r="R336" s="4" t="s">
        <v>35</v>
      </c>
      <c r="S336" s="4" t="s">
        <v>1913</v>
      </c>
      <c r="T336" s="4" t="s">
        <v>27</v>
      </c>
      <c r="U336" s="4" t="s">
        <v>27</v>
      </c>
      <c r="V336" s="4" t="s">
        <v>27</v>
      </c>
      <c r="W336" s="4" t="s">
        <v>2443</v>
      </c>
      <c r="X336" s="2"/>
      <c r="Y336" s="2"/>
      <c r="Z336" s="2"/>
      <c r="AA336" s="2"/>
    </row>
    <row r="337" spans="1:27" customFormat="1" ht="17.25" customHeight="1" x14ac:dyDescent="0.2">
      <c r="A337" s="6" t="s">
        <v>2469</v>
      </c>
      <c r="B337" s="11">
        <v>1994</v>
      </c>
      <c r="C337" s="4" t="s">
        <v>109</v>
      </c>
      <c r="D337" s="6" t="s">
        <v>2470</v>
      </c>
      <c r="E337" s="4" t="s">
        <v>2471</v>
      </c>
      <c r="F337" s="4" t="s">
        <v>66</v>
      </c>
      <c r="G337" s="11" t="s">
        <v>28</v>
      </c>
      <c r="H337" s="11">
        <v>1</v>
      </c>
      <c r="I337" s="4">
        <v>0</v>
      </c>
      <c r="J337" s="4"/>
      <c r="K337" s="4" t="s">
        <v>30</v>
      </c>
      <c r="L337" s="4" t="s">
        <v>1001</v>
      </c>
      <c r="M337" s="4" t="s">
        <v>67</v>
      </c>
      <c r="N337" s="4" t="s">
        <v>1910</v>
      </c>
      <c r="O337" s="4" t="s">
        <v>1804</v>
      </c>
      <c r="P337" s="4" t="s">
        <v>1804</v>
      </c>
      <c r="Q337" s="4" t="s">
        <v>27</v>
      </c>
      <c r="R337" s="4" t="s">
        <v>41</v>
      </c>
      <c r="S337" s="4" t="s">
        <v>27</v>
      </c>
      <c r="T337" s="4" t="s">
        <v>27</v>
      </c>
      <c r="U337" s="4" t="s">
        <v>27</v>
      </c>
      <c r="V337" s="4" t="s">
        <v>27</v>
      </c>
      <c r="W337" s="4" t="s">
        <v>2472</v>
      </c>
      <c r="X337" s="2"/>
      <c r="Y337" s="2"/>
      <c r="Z337" s="2"/>
      <c r="AA337" s="2"/>
    </row>
    <row r="338" spans="1:27" customFormat="1" ht="17.25" customHeight="1" x14ac:dyDescent="0.2">
      <c r="A338" s="6" t="s">
        <v>2501</v>
      </c>
      <c r="B338" s="11">
        <v>2000</v>
      </c>
      <c r="C338" s="4" t="s">
        <v>239</v>
      </c>
      <c r="D338" s="6" t="s">
        <v>2502</v>
      </c>
      <c r="E338" s="4" t="s">
        <v>2503</v>
      </c>
      <c r="F338" s="4" t="s">
        <v>2504</v>
      </c>
      <c r="G338" s="11" t="s">
        <v>28</v>
      </c>
      <c r="H338" s="11">
        <v>1</v>
      </c>
      <c r="I338" s="4">
        <v>0</v>
      </c>
      <c r="J338" s="4" t="s">
        <v>2505</v>
      </c>
      <c r="K338" s="4" t="s">
        <v>30</v>
      </c>
      <c r="L338" s="4" t="s">
        <v>1001</v>
      </c>
      <c r="M338" s="4" t="s">
        <v>67</v>
      </c>
      <c r="N338" s="4" t="s">
        <v>1910</v>
      </c>
      <c r="O338" s="4" t="s">
        <v>1804</v>
      </c>
      <c r="P338" s="4" t="s">
        <v>1804</v>
      </c>
      <c r="Q338" s="4" t="s">
        <v>27</v>
      </c>
      <c r="R338" s="4" t="s">
        <v>41</v>
      </c>
      <c r="S338" s="4" t="s">
        <v>54</v>
      </c>
      <c r="T338" s="4" t="s">
        <v>27</v>
      </c>
      <c r="U338" s="4" t="s">
        <v>27</v>
      </c>
      <c r="V338" s="4" t="s">
        <v>27</v>
      </c>
      <c r="W338" s="4" t="s">
        <v>2506</v>
      </c>
      <c r="X338" s="2"/>
      <c r="Y338" s="2"/>
      <c r="Z338" s="2"/>
      <c r="AA338" s="2"/>
    </row>
    <row r="339" spans="1:27" customFormat="1" ht="17.25" customHeight="1" x14ac:dyDescent="0.2">
      <c r="A339" s="6" t="s">
        <v>2507</v>
      </c>
      <c r="B339" s="11">
        <v>2008</v>
      </c>
      <c r="C339" s="4" t="s">
        <v>239</v>
      </c>
      <c r="D339" s="6" t="s">
        <v>2508</v>
      </c>
      <c r="E339" s="4" t="s">
        <v>2509</v>
      </c>
      <c r="F339" s="4" t="s">
        <v>1508</v>
      </c>
      <c r="G339" s="11" t="s">
        <v>28</v>
      </c>
      <c r="H339" s="11">
        <v>1</v>
      </c>
      <c r="I339" s="4">
        <v>0</v>
      </c>
      <c r="J339" s="4"/>
      <c r="K339" s="4" t="s">
        <v>30</v>
      </c>
      <c r="L339" s="4" t="s">
        <v>1001</v>
      </c>
      <c r="M339" s="4" t="s">
        <v>67</v>
      </c>
      <c r="N339" s="4" t="s">
        <v>1910</v>
      </c>
      <c r="O339" s="4" t="s">
        <v>1804</v>
      </c>
      <c r="P339" s="4" t="s">
        <v>1804</v>
      </c>
      <c r="Q339" s="4" t="s">
        <v>27</v>
      </c>
      <c r="R339" s="4" t="s">
        <v>41</v>
      </c>
      <c r="S339" s="4" t="s">
        <v>27</v>
      </c>
      <c r="T339" s="4" t="s">
        <v>27</v>
      </c>
      <c r="U339" s="4" t="s">
        <v>27</v>
      </c>
      <c r="V339" s="4" t="s">
        <v>27</v>
      </c>
      <c r="W339" s="4" t="s">
        <v>2506</v>
      </c>
      <c r="X339" s="2"/>
      <c r="Y339" s="2"/>
      <c r="Z339" s="2"/>
      <c r="AA339" s="2"/>
    </row>
    <row r="340" spans="1:27" customFormat="1" ht="17.25" customHeight="1" x14ac:dyDescent="0.2">
      <c r="A340" s="6" t="s">
        <v>2514</v>
      </c>
      <c r="B340" s="11">
        <v>2007</v>
      </c>
      <c r="C340" s="4" t="s">
        <v>2293</v>
      </c>
      <c r="D340" s="6" t="s">
        <v>2515</v>
      </c>
      <c r="E340" s="4" t="s">
        <v>2516</v>
      </c>
      <c r="F340" s="4" t="s">
        <v>66</v>
      </c>
      <c r="G340" s="11" t="s">
        <v>28</v>
      </c>
      <c r="H340" s="11">
        <v>1</v>
      </c>
      <c r="I340" s="4">
        <v>0</v>
      </c>
      <c r="J340" s="4"/>
      <c r="K340" s="4" t="s">
        <v>42</v>
      </c>
      <c r="L340" s="4" t="s">
        <v>1001</v>
      </c>
      <c r="M340" s="4" t="s">
        <v>67</v>
      </c>
      <c r="N340" s="4">
        <v>1</v>
      </c>
      <c r="O340" s="4" t="s">
        <v>1804</v>
      </c>
      <c r="P340" s="4" t="s">
        <v>1804</v>
      </c>
      <c r="Q340" s="4" t="s">
        <v>27</v>
      </c>
      <c r="R340" s="4" t="s">
        <v>2517</v>
      </c>
      <c r="S340" s="4" t="s">
        <v>2518</v>
      </c>
      <c r="T340" s="4" t="s">
        <v>2519</v>
      </c>
      <c r="U340" s="4" t="s">
        <v>1502</v>
      </c>
      <c r="V340" s="4" t="s">
        <v>27</v>
      </c>
      <c r="W340" s="4" t="s">
        <v>2506</v>
      </c>
      <c r="X340" s="2"/>
      <c r="Y340" s="2"/>
      <c r="Z340" s="2"/>
      <c r="AA340" s="2"/>
    </row>
    <row r="341" spans="1:27" customFormat="1" ht="17.25" customHeight="1" x14ac:dyDescent="0.2">
      <c r="A341" s="6" t="s">
        <v>2525</v>
      </c>
      <c r="B341" s="11">
        <v>2012</v>
      </c>
      <c r="C341" s="4" t="s">
        <v>266</v>
      </c>
      <c r="D341" s="6" t="s">
        <v>2526</v>
      </c>
      <c r="E341" s="4" t="s">
        <v>2527</v>
      </c>
      <c r="F341" s="4" t="s">
        <v>2384</v>
      </c>
      <c r="G341" s="11" t="s">
        <v>28</v>
      </c>
      <c r="H341" s="11">
        <v>1</v>
      </c>
      <c r="I341" s="4">
        <v>0</v>
      </c>
      <c r="J341" s="4"/>
      <c r="K341" s="4" t="s">
        <v>30</v>
      </c>
      <c r="L341" s="4" t="s">
        <v>1001</v>
      </c>
      <c r="M341" s="4" t="s">
        <v>67</v>
      </c>
      <c r="N341" s="4" t="s">
        <v>1910</v>
      </c>
      <c r="O341" s="4" t="s">
        <v>1804</v>
      </c>
      <c r="P341" s="4" t="s">
        <v>1804</v>
      </c>
      <c r="Q341" s="4" t="s">
        <v>27</v>
      </c>
      <c r="R341" s="4" t="s">
        <v>54</v>
      </c>
      <c r="S341" s="4" t="s">
        <v>27</v>
      </c>
      <c r="T341" s="4" t="s">
        <v>27</v>
      </c>
      <c r="U341" s="4" t="s">
        <v>27</v>
      </c>
      <c r="V341" s="4" t="s">
        <v>27</v>
      </c>
      <c r="W341" s="4" t="s">
        <v>2528</v>
      </c>
      <c r="X341" s="2"/>
      <c r="Y341" s="2"/>
      <c r="Z341" s="2"/>
      <c r="AA341" s="2"/>
    </row>
    <row r="342" spans="1:27" customFormat="1" ht="17.25" customHeight="1" x14ac:dyDescent="0.2">
      <c r="A342" s="6" t="s">
        <v>2557</v>
      </c>
      <c r="B342" s="11">
        <v>1992</v>
      </c>
      <c r="C342" s="4"/>
      <c r="D342" s="6" t="s">
        <v>2558</v>
      </c>
      <c r="E342" s="4" t="s">
        <v>2559</v>
      </c>
      <c r="F342" s="4" t="s">
        <v>1508</v>
      </c>
      <c r="G342" s="11" t="s">
        <v>28</v>
      </c>
      <c r="H342" s="11">
        <v>1</v>
      </c>
      <c r="I342" s="4">
        <v>0</v>
      </c>
      <c r="J342" s="4"/>
      <c r="K342" s="4" t="s">
        <v>30</v>
      </c>
      <c r="L342" s="4" t="s">
        <v>1001</v>
      </c>
      <c r="M342" s="4" t="s">
        <v>67</v>
      </c>
      <c r="N342" s="4" t="s">
        <v>1910</v>
      </c>
      <c r="O342" s="4" t="s">
        <v>1032</v>
      </c>
      <c r="P342" s="4" t="s">
        <v>2560</v>
      </c>
      <c r="Q342" s="4" t="s">
        <v>27</v>
      </c>
      <c r="R342" s="4" t="s">
        <v>1631</v>
      </c>
      <c r="S342" s="4" t="s">
        <v>27</v>
      </c>
      <c r="T342" s="4" t="s">
        <v>27</v>
      </c>
      <c r="U342" s="4" t="s">
        <v>27</v>
      </c>
      <c r="V342" s="4" t="s">
        <v>27</v>
      </c>
      <c r="W342" s="4" t="s">
        <v>2561</v>
      </c>
      <c r="X342" s="2"/>
      <c r="Y342" s="2"/>
      <c r="Z342" s="2"/>
      <c r="AA342" s="2"/>
    </row>
    <row r="343" spans="1:27" customFormat="1" ht="17.25" customHeight="1" x14ac:dyDescent="0.2">
      <c r="A343" s="6" t="s">
        <v>2562</v>
      </c>
      <c r="B343" s="11">
        <v>2018</v>
      </c>
      <c r="C343" s="4" t="s">
        <v>2563</v>
      </c>
      <c r="D343" s="6" t="s">
        <v>2564</v>
      </c>
      <c r="E343" s="4" t="s">
        <v>2565</v>
      </c>
      <c r="F343" s="4" t="s">
        <v>66</v>
      </c>
      <c r="G343" s="11" t="s">
        <v>28</v>
      </c>
      <c r="H343" s="11">
        <v>1</v>
      </c>
      <c r="I343" s="4">
        <v>0</v>
      </c>
      <c r="J343" s="4"/>
      <c r="K343" s="4" t="s">
        <v>42</v>
      </c>
      <c r="L343" s="4" t="s">
        <v>1001</v>
      </c>
      <c r="M343" s="4" t="s">
        <v>67</v>
      </c>
      <c r="N343" s="4">
        <v>1</v>
      </c>
      <c r="O343" s="4" t="s">
        <v>2566</v>
      </c>
      <c r="P343" s="4" t="s">
        <v>1804</v>
      </c>
      <c r="Q343" s="4" t="s">
        <v>27</v>
      </c>
      <c r="R343" s="4" t="s">
        <v>2517</v>
      </c>
      <c r="S343" s="4" t="s">
        <v>27</v>
      </c>
      <c r="T343" s="4" t="s">
        <v>27</v>
      </c>
      <c r="U343" s="4" t="s">
        <v>27</v>
      </c>
      <c r="V343" s="4" t="s">
        <v>27</v>
      </c>
      <c r="W343" s="4" t="s">
        <v>2567</v>
      </c>
      <c r="X343" s="2"/>
      <c r="Y343" s="2"/>
      <c r="Z343" s="2"/>
      <c r="AA343" s="2"/>
    </row>
    <row r="344" spans="1:27" customFormat="1" ht="17.25" customHeight="1" x14ac:dyDescent="0.2">
      <c r="A344" s="6" t="s">
        <v>1942</v>
      </c>
      <c r="B344" s="11">
        <v>2008</v>
      </c>
      <c r="C344" s="4" t="s">
        <v>1943</v>
      </c>
      <c r="D344" s="6" t="s">
        <v>1512</v>
      </c>
      <c r="E344" s="4" t="s">
        <v>1944</v>
      </c>
      <c r="F344" s="4" t="s">
        <v>1945</v>
      </c>
      <c r="G344" s="11" t="s">
        <v>28</v>
      </c>
      <c r="H344" s="11">
        <v>1</v>
      </c>
      <c r="I344" s="4"/>
      <c r="J344" s="4"/>
      <c r="K344" s="4"/>
      <c r="L344" s="4"/>
      <c r="M344" s="4"/>
      <c r="N344" s="4"/>
      <c r="O344" s="4"/>
      <c r="P344" s="4"/>
      <c r="Q344" s="4"/>
      <c r="R344" s="4" t="s">
        <v>27</v>
      </c>
      <c r="S344" s="4" t="s">
        <v>27</v>
      </c>
      <c r="T344" s="4" t="s">
        <v>27</v>
      </c>
      <c r="U344" s="4" t="s">
        <v>27</v>
      </c>
      <c r="V344" s="4" t="s">
        <v>27</v>
      </c>
      <c r="W344" s="12" t="s">
        <v>1946</v>
      </c>
      <c r="X344" s="2"/>
      <c r="Y344" s="2"/>
      <c r="Z344" s="2"/>
      <c r="AA344" s="2"/>
    </row>
    <row r="345" spans="1:27" customFormat="1" ht="17.25" customHeight="1" x14ac:dyDescent="0.2">
      <c r="A345" s="6" t="s">
        <v>1775</v>
      </c>
      <c r="B345" s="11">
        <v>1983</v>
      </c>
      <c r="C345" s="4"/>
      <c r="D345" s="6" t="s">
        <v>1973</v>
      </c>
      <c r="E345" s="4" t="s">
        <v>1974</v>
      </c>
      <c r="F345" s="4" t="s">
        <v>66</v>
      </c>
      <c r="G345" s="11" t="s">
        <v>28</v>
      </c>
      <c r="H345" s="11">
        <v>1</v>
      </c>
      <c r="I345" s="4"/>
      <c r="J345" s="4"/>
      <c r="K345" s="4"/>
      <c r="L345" s="4"/>
      <c r="M345" s="4"/>
      <c r="N345" s="4"/>
      <c r="O345" s="4"/>
      <c r="P345" s="4"/>
      <c r="Q345" s="4"/>
      <c r="R345" s="4" t="s">
        <v>27</v>
      </c>
      <c r="S345" s="4" t="s">
        <v>27</v>
      </c>
      <c r="T345" s="4" t="s">
        <v>27</v>
      </c>
      <c r="U345" s="4" t="s">
        <v>27</v>
      </c>
      <c r="V345" s="4" t="s">
        <v>27</v>
      </c>
      <c r="W345" s="12" t="s">
        <v>1203</v>
      </c>
      <c r="X345" s="2"/>
      <c r="Y345" s="2"/>
      <c r="Z345" s="2"/>
      <c r="AA345" s="2"/>
    </row>
    <row r="346" spans="1:27" customFormat="1" ht="17.25" customHeight="1" x14ac:dyDescent="0.2">
      <c r="A346" s="6" t="s">
        <v>2041</v>
      </c>
      <c r="B346" s="11">
        <v>2001</v>
      </c>
      <c r="C346" s="4" t="s">
        <v>2042</v>
      </c>
      <c r="D346" s="6" t="s">
        <v>2043</v>
      </c>
      <c r="E346" s="4" t="s">
        <v>2044</v>
      </c>
      <c r="F346" s="4" t="s">
        <v>66</v>
      </c>
      <c r="G346" s="11" t="s">
        <v>28</v>
      </c>
      <c r="H346" s="11">
        <v>1</v>
      </c>
      <c r="I346" s="4"/>
      <c r="J346" s="4"/>
      <c r="K346" s="4"/>
      <c r="L346" s="4"/>
      <c r="M346" s="4"/>
      <c r="N346" s="4"/>
      <c r="O346" s="4"/>
      <c r="P346" s="4"/>
      <c r="Q346" s="4"/>
      <c r="R346" s="4" t="s">
        <v>27</v>
      </c>
      <c r="S346" s="4" t="s">
        <v>27</v>
      </c>
      <c r="T346" s="4" t="s">
        <v>27</v>
      </c>
      <c r="U346" s="4" t="s">
        <v>27</v>
      </c>
      <c r="V346" s="4" t="s">
        <v>27</v>
      </c>
      <c r="W346" s="12" t="s">
        <v>1203</v>
      </c>
      <c r="X346" s="2"/>
      <c r="Y346" s="2"/>
      <c r="Z346" s="2"/>
      <c r="AA346" s="2"/>
    </row>
    <row r="347" spans="1:27" customFormat="1" ht="17.25" customHeight="1" x14ac:dyDescent="0.2">
      <c r="A347" s="6" t="s">
        <v>2061</v>
      </c>
      <c r="B347" s="11">
        <v>2011</v>
      </c>
      <c r="C347" s="4" t="s">
        <v>2062</v>
      </c>
      <c r="D347" s="6" t="s">
        <v>2063</v>
      </c>
      <c r="E347" s="4" t="s">
        <v>2064</v>
      </c>
      <c r="F347" s="4" t="s">
        <v>1716</v>
      </c>
      <c r="G347" s="11" t="s">
        <v>28</v>
      </c>
      <c r="H347" s="11">
        <v>1</v>
      </c>
      <c r="I347" s="4"/>
      <c r="J347" s="4"/>
      <c r="K347" s="4"/>
      <c r="L347" s="4"/>
      <c r="M347" s="4"/>
      <c r="N347" s="4"/>
      <c r="O347" s="4"/>
      <c r="P347" s="4"/>
      <c r="Q347" s="4"/>
      <c r="R347" s="4" t="s">
        <v>27</v>
      </c>
      <c r="S347" s="4" t="s">
        <v>27</v>
      </c>
      <c r="T347" s="4" t="s">
        <v>27</v>
      </c>
      <c r="U347" s="4" t="s">
        <v>27</v>
      </c>
      <c r="V347" s="4" t="s">
        <v>27</v>
      </c>
      <c r="W347" s="12" t="s">
        <v>2065</v>
      </c>
      <c r="X347" s="2"/>
      <c r="Y347" s="2"/>
      <c r="Z347" s="2"/>
      <c r="AA347" s="2"/>
    </row>
    <row r="348" spans="1:27" customFormat="1" ht="17.25" customHeight="1" x14ac:dyDescent="0.2">
      <c r="A348" s="6" t="s">
        <v>2066</v>
      </c>
      <c r="B348" s="11">
        <v>2009</v>
      </c>
      <c r="C348" s="4" t="s">
        <v>2067</v>
      </c>
      <c r="D348" s="6" t="s">
        <v>2068</v>
      </c>
      <c r="E348" s="4" t="s">
        <v>2069</v>
      </c>
      <c r="F348" s="4" t="s">
        <v>66</v>
      </c>
      <c r="G348" s="11" t="s">
        <v>28</v>
      </c>
      <c r="H348" s="11">
        <v>1</v>
      </c>
      <c r="I348" s="4"/>
      <c r="J348" s="4"/>
      <c r="K348" s="4"/>
      <c r="L348" s="4"/>
      <c r="M348" s="4"/>
      <c r="N348" s="4"/>
      <c r="O348" s="4"/>
      <c r="P348" s="4"/>
      <c r="Q348" s="4"/>
      <c r="R348" s="4" t="s">
        <v>27</v>
      </c>
      <c r="S348" s="4" t="s">
        <v>27</v>
      </c>
      <c r="T348" s="4" t="s">
        <v>27</v>
      </c>
      <c r="U348" s="4" t="s">
        <v>27</v>
      </c>
      <c r="V348" s="4" t="s">
        <v>27</v>
      </c>
      <c r="W348" s="12" t="s">
        <v>2065</v>
      </c>
      <c r="X348" s="2"/>
      <c r="Y348" s="2"/>
      <c r="Z348" s="2"/>
      <c r="AA348" s="2"/>
    </row>
    <row r="349" spans="1:27" customFormat="1" ht="17.25" customHeight="1" x14ac:dyDescent="0.2">
      <c r="A349" s="6" t="s">
        <v>2083</v>
      </c>
      <c r="B349" s="3" t="s">
        <v>27</v>
      </c>
      <c r="C349" s="4" t="s">
        <v>2084</v>
      </c>
      <c r="D349" s="6" t="s">
        <v>2085</v>
      </c>
      <c r="E349" s="4" t="s">
        <v>2086</v>
      </c>
      <c r="F349" s="4" t="s">
        <v>66</v>
      </c>
      <c r="G349" s="11" t="s">
        <v>28</v>
      </c>
      <c r="H349" s="11">
        <v>1</v>
      </c>
      <c r="I349" s="4"/>
      <c r="J349" s="4"/>
      <c r="K349" s="4"/>
      <c r="L349" s="4"/>
      <c r="M349" s="4"/>
      <c r="N349" s="4"/>
      <c r="O349" s="4"/>
      <c r="P349" s="4"/>
      <c r="Q349" s="4"/>
      <c r="R349" s="4" t="s">
        <v>27</v>
      </c>
      <c r="S349" s="4" t="s">
        <v>27</v>
      </c>
      <c r="T349" s="4" t="s">
        <v>27</v>
      </c>
      <c r="U349" s="4" t="s">
        <v>27</v>
      </c>
      <c r="V349" s="4" t="s">
        <v>27</v>
      </c>
      <c r="W349" s="12" t="s">
        <v>2087</v>
      </c>
      <c r="X349" s="2"/>
      <c r="Y349" s="2"/>
      <c r="Z349" s="2"/>
      <c r="AA349" s="2"/>
    </row>
    <row r="350" spans="1:27" customFormat="1" ht="17.25" customHeight="1" x14ac:dyDescent="0.2">
      <c r="A350" s="6" t="s">
        <v>2092</v>
      </c>
      <c r="B350" s="11">
        <v>2014</v>
      </c>
      <c r="C350" s="4" t="s">
        <v>1054</v>
      </c>
      <c r="D350" s="6" t="s">
        <v>2093</v>
      </c>
      <c r="E350" s="4" t="s">
        <v>2094</v>
      </c>
      <c r="F350" s="4" t="s">
        <v>2095</v>
      </c>
      <c r="G350" s="11" t="s">
        <v>28</v>
      </c>
      <c r="H350" s="11">
        <v>1</v>
      </c>
      <c r="I350" s="4"/>
      <c r="J350" s="4"/>
      <c r="K350" s="4"/>
      <c r="L350" s="4"/>
      <c r="M350" s="4"/>
      <c r="N350" s="4"/>
      <c r="O350" s="4"/>
      <c r="P350" s="4"/>
      <c r="Q350" s="4"/>
      <c r="R350" s="4" t="s">
        <v>27</v>
      </c>
      <c r="S350" s="4" t="s">
        <v>27</v>
      </c>
      <c r="T350" s="4" t="s">
        <v>27</v>
      </c>
      <c r="U350" s="4" t="s">
        <v>27</v>
      </c>
      <c r="V350" s="4" t="s">
        <v>27</v>
      </c>
      <c r="W350" s="12" t="s">
        <v>1203</v>
      </c>
      <c r="X350" s="2"/>
      <c r="Y350" s="2"/>
      <c r="Z350" s="2"/>
      <c r="AA350" s="2"/>
    </row>
    <row r="351" spans="1:27" customFormat="1" ht="17.25" customHeight="1" x14ac:dyDescent="0.2">
      <c r="A351" s="6" t="s">
        <v>2124</v>
      </c>
      <c r="B351" s="11">
        <v>2000</v>
      </c>
      <c r="C351" s="4" t="s">
        <v>2125</v>
      </c>
      <c r="D351" s="6" t="s">
        <v>2126</v>
      </c>
      <c r="E351" s="4" t="s">
        <v>2127</v>
      </c>
      <c r="F351" s="4" t="s">
        <v>66</v>
      </c>
      <c r="G351" s="11" t="s">
        <v>28</v>
      </c>
      <c r="H351" s="11">
        <v>1</v>
      </c>
      <c r="I351" s="4"/>
      <c r="J351" s="4"/>
      <c r="K351" s="4"/>
      <c r="L351" s="4"/>
      <c r="M351" s="4"/>
      <c r="N351" s="4"/>
      <c r="O351" s="4"/>
      <c r="P351" s="4"/>
      <c r="Q351" s="4"/>
      <c r="R351" s="4" t="s">
        <v>27</v>
      </c>
      <c r="S351" s="4" t="s">
        <v>27</v>
      </c>
      <c r="T351" s="4" t="s">
        <v>27</v>
      </c>
      <c r="U351" s="4" t="s">
        <v>27</v>
      </c>
      <c r="V351" s="4" t="s">
        <v>27</v>
      </c>
      <c r="W351" s="23" t="s">
        <v>2128</v>
      </c>
      <c r="X351" s="2"/>
      <c r="Y351" s="2"/>
      <c r="Z351" s="2"/>
      <c r="AA351" s="2"/>
    </row>
    <row r="352" spans="1:27" customFormat="1" ht="17.25" customHeight="1" x14ac:dyDescent="0.2">
      <c r="A352" s="6" t="s">
        <v>2219</v>
      </c>
      <c r="B352" s="11">
        <v>2006</v>
      </c>
      <c r="C352" s="4" t="s">
        <v>137</v>
      </c>
      <c r="D352" s="6" t="s">
        <v>2220</v>
      </c>
      <c r="E352" s="4" t="s">
        <v>2221</v>
      </c>
      <c r="F352" s="4" t="s">
        <v>66</v>
      </c>
      <c r="G352" s="11" t="s">
        <v>28</v>
      </c>
      <c r="H352" s="11">
        <v>1</v>
      </c>
      <c r="I352" s="4"/>
      <c r="J352" s="4"/>
      <c r="K352" s="4"/>
      <c r="L352" s="4"/>
      <c r="M352" s="4"/>
      <c r="N352" s="4"/>
      <c r="O352" s="4"/>
      <c r="P352" s="4"/>
      <c r="Q352" s="4"/>
      <c r="R352" s="4" t="s">
        <v>27</v>
      </c>
      <c r="S352" s="4" t="s">
        <v>27</v>
      </c>
      <c r="T352" s="4" t="s">
        <v>27</v>
      </c>
      <c r="U352" s="4" t="s">
        <v>27</v>
      </c>
      <c r="V352" s="4" t="s">
        <v>27</v>
      </c>
      <c r="W352" s="23" t="s">
        <v>1203</v>
      </c>
      <c r="X352" s="2"/>
      <c r="Y352" s="2"/>
      <c r="Z352" s="2"/>
      <c r="AA352" s="2"/>
    </row>
    <row r="353" spans="1:27" customFormat="1" ht="17.25" customHeight="1" x14ac:dyDescent="0.2">
      <c r="A353" s="6" t="s">
        <v>2228</v>
      </c>
      <c r="B353" s="11">
        <v>2012</v>
      </c>
      <c r="C353" s="4" t="s">
        <v>2229</v>
      </c>
      <c r="D353" s="6" t="s">
        <v>2230</v>
      </c>
      <c r="E353" s="4" t="s">
        <v>2231</v>
      </c>
      <c r="F353" s="4" t="s">
        <v>66</v>
      </c>
      <c r="G353" s="11" t="s">
        <v>28</v>
      </c>
      <c r="H353" s="11">
        <v>1</v>
      </c>
      <c r="I353" s="4"/>
      <c r="J353" s="4"/>
      <c r="K353" s="4"/>
      <c r="L353" s="4"/>
      <c r="M353" s="4"/>
      <c r="N353" s="4"/>
      <c r="O353" s="4"/>
      <c r="P353" s="4"/>
      <c r="Q353" s="4"/>
      <c r="R353" s="4" t="s">
        <v>27</v>
      </c>
      <c r="S353" s="4" t="s">
        <v>27</v>
      </c>
      <c r="T353" s="4" t="s">
        <v>27</v>
      </c>
      <c r="U353" s="4" t="s">
        <v>27</v>
      </c>
      <c r="V353" s="4" t="s">
        <v>27</v>
      </c>
      <c r="W353" s="23"/>
      <c r="X353" s="2"/>
      <c r="Y353" s="2"/>
      <c r="Z353" s="2"/>
      <c r="AA353" s="2"/>
    </row>
    <row r="354" spans="1:27" customFormat="1" ht="17.25" customHeight="1" x14ac:dyDescent="0.2">
      <c r="A354" s="6" t="s">
        <v>2243</v>
      </c>
      <c r="B354" s="11">
        <v>1999</v>
      </c>
      <c r="C354" s="4" t="s">
        <v>2244</v>
      </c>
      <c r="D354" s="6" t="s">
        <v>2245</v>
      </c>
      <c r="E354" s="4" t="s">
        <v>2246</v>
      </c>
      <c r="F354" s="4" t="s">
        <v>66</v>
      </c>
      <c r="G354" s="11" t="s">
        <v>28</v>
      </c>
      <c r="H354" s="11">
        <v>1</v>
      </c>
      <c r="I354" s="4"/>
      <c r="J354" s="4"/>
      <c r="K354" s="4"/>
      <c r="L354" s="4"/>
      <c r="M354" s="4"/>
      <c r="N354" s="4"/>
      <c r="O354" s="4"/>
      <c r="P354" s="4"/>
      <c r="Q354" s="4"/>
      <c r="R354" s="4" t="s">
        <v>27</v>
      </c>
      <c r="S354" s="4" t="s">
        <v>27</v>
      </c>
      <c r="T354" s="4" t="s">
        <v>27</v>
      </c>
      <c r="U354" s="4" t="s">
        <v>27</v>
      </c>
      <c r="V354" s="4" t="s">
        <v>27</v>
      </c>
      <c r="W354" s="23" t="s">
        <v>2065</v>
      </c>
      <c r="X354" s="2"/>
      <c r="Y354" s="2"/>
      <c r="Z354" s="2"/>
      <c r="AA354" s="2"/>
    </row>
    <row r="355" spans="1:27" customFormat="1" ht="17.25" customHeight="1" x14ac:dyDescent="0.2">
      <c r="A355" s="6" t="s">
        <v>2338</v>
      </c>
      <c r="B355" s="11">
        <v>2016</v>
      </c>
      <c r="C355" s="4" t="s">
        <v>2339</v>
      </c>
      <c r="D355" s="6" t="s">
        <v>2340</v>
      </c>
      <c r="E355" s="4" t="s">
        <v>2341</v>
      </c>
      <c r="F355" s="4" t="s">
        <v>1716</v>
      </c>
      <c r="G355" s="11" t="s">
        <v>28</v>
      </c>
      <c r="H355" s="11">
        <v>1</v>
      </c>
      <c r="I355" s="4"/>
      <c r="J355" s="4"/>
      <c r="K355" s="4"/>
      <c r="L355" s="4"/>
      <c r="M355" s="4"/>
      <c r="N355" s="4"/>
      <c r="O355" s="4"/>
      <c r="P355" s="4"/>
      <c r="Q355" s="4"/>
      <c r="R355" s="4" t="s">
        <v>27</v>
      </c>
      <c r="S355" s="4" t="s">
        <v>27</v>
      </c>
      <c r="T355" s="4" t="s">
        <v>27</v>
      </c>
      <c r="U355" s="4" t="s">
        <v>27</v>
      </c>
      <c r="V355" s="4" t="s">
        <v>27</v>
      </c>
      <c r="W355" s="23" t="s">
        <v>2065</v>
      </c>
      <c r="X355" s="2"/>
      <c r="Y355" s="2"/>
      <c r="Z355" s="2"/>
      <c r="AA355" s="2"/>
    </row>
    <row r="356" spans="1:27" customFormat="1" ht="17.25" customHeight="1" x14ac:dyDescent="0.2">
      <c r="A356" s="6" t="s">
        <v>2357</v>
      </c>
      <c r="B356" s="11">
        <v>2003</v>
      </c>
      <c r="C356" s="4" t="s">
        <v>1583</v>
      </c>
      <c r="D356" s="6" t="s">
        <v>2358</v>
      </c>
      <c r="E356" s="4" t="s">
        <v>2359</v>
      </c>
      <c r="F356" s="4" t="s">
        <v>1716</v>
      </c>
      <c r="G356" s="11" t="s">
        <v>28</v>
      </c>
      <c r="H356" s="11">
        <v>1</v>
      </c>
      <c r="I356" s="4"/>
      <c r="J356" s="4"/>
      <c r="K356" s="4"/>
      <c r="L356" s="4"/>
      <c r="M356" s="4"/>
      <c r="N356" s="4"/>
      <c r="O356" s="4"/>
      <c r="P356" s="4"/>
      <c r="Q356" s="4"/>
      <c r="R356" s="4" t="s">
        <v>27</v>
      </c>
      <c r="S356" s="4" t="s">
        <v>27</v>
      </c>
      <c r="T356" s="4" t="s">
        <v>27</v>
      </c>
      <c r="U356" s="4" t="s">
        <v>27</v>
      </c>
      <c r="V356" s="4" t="s">
        <v>27</v>
      </c>
      <c r="W356" s="23"/>
      <c r="X356" s="2"/>
      <c r="Y356" s="2"/>
      <c r="Z356" s="2"/>
      <c r="AA356" s="2"/>
    </row>
    <row r="357" spans="1:27" customFormat="1" ht="17.25" customHeight="1" x14ac:dyDescent="0.2">
      <c r="A357" s="6" t="s">
        <v>2397</v>
      </c>
      <c r="B357" s="11">
        <v>1991</v>
      </c>
      <c r="C357" s="4" t="s">
        <v>2398</v>
      </c>
      <c r="D357" s="6" t="s">
        <v>2399</v>
      </c>
      <c r="E357" s="4" t="s">
        <v>2400</v>
      </c>
      <c r="F357" s="4" t="s">
        <v>66</v>
      </c>
      <c r="G357" s="11" t="s">
        <v>28</v>
      </c>
      <c r="H357" s="11">
        <v>1</v>
      </c>
      <c r="I357" s="4"/>
      <c r="J357" s="4"/>
      <c r="K357" s="4"/>
      <c r="L357" s="4"/>
      <c r="M357" s="4"/>
      <c r="N357" s="4"/>
      <c r="O357" s="4"/>
      <c r="P357" s="4"/>
      <c r="Q357" s="4"/>
      <c r="R357" s="4" t="s">
        <v>27</v>
      </c>
      <c r="S357" s="4" t="s">
        <v>27</v>
      </c>
      <c r="T357" s="4" t="s">
        <v>27</v>
      </c>
      <c r="U357" s="4" t="s">
        <v>27</v>
      </c>
      <c r="V357" s="4" t="s">
        <v>27</v>
      </c>
      <c r="W357" s="23" t="s">
        <v>552</v>
      </c>
      <c r="X357" s="2"/>
      <c r="Y357" s="2"/>
      <c r="Z357" s="2"/>
      <c r="AA357" s="2"/>
    </row>
    <row r="358" spans="1:27" customFormat="1" ht="17.25" customHeight="1" x14ac:dyDescent="0.2">
      <c r="A358" s="6" t="s">
        <v>2466</v>
      </c>
      <c r="B358" s="11">
        <v>2012</v>
      </c>
      <c r="C358" s="4" t="s">
        <v>1989</v>
      </c>
      <c r="D358" s="6" t="s">
        <v>2467</v>
      </c>
      <c r="E358" s="4" t="s">
        <v>2468</v>
      </c>
      <c r="F358" s="4" t="s">
        <v>66</v>
      </c>
      <c r="G358" s="11" t="s">
        <v>28</v>
      </c>
      <c r="H358" s="11">
        <v>1</v>
      </c>
      <c r="I358" s="4"/>
      <c r="J358" s="4"/>
      <c r="K358" s="4"/>
      <c r="L358" s="4"/>
      <c r="M358" s="4"/>
      <c r="N358" s="4"/>
      <c r="O358" s="4"/>
      <c r="P358" s="4"/>
      <c r="Q358" s="4"/>
      <c r="R358" s="4" t="s">
        <v>27</v>
      </c>
      <c r="S358" s="4" t="s">
        <v>27</v>
      </c>
      <c r="T358" s="4" t="s">
        <v>27</v>
      </c>
      <c r="U358" s="4" t="s">
        <v>27</v>
      </c>
      <c r="V358" s="4" t="s">
        <v>27</v>
      </c>
      <c r="W358" s="23" t="s">
        <v>2065</v>
      </c>
      <c r="X358" s="2"/>
      <c r="Y358" s="2"/>
      <c r="Z358" s="2"/>
      <c r="AA358" s="2"/>
    </row>
    <row r="359" spans="1:27" customFormat="1" ht="17.25" customHeight="1" x14ac:dyDescent="0.2">
      <c r="A359" s="6" t="s">
        <v>2488</v>
      </c>
      <c r="B359" s="11">
        <v>2019</v>
      </c>
      <c r="C359" s="4" t="s">
        <v>2489</v>
      </c>
      <c r="D359" s="6" t="s">
        <v>2490</v>
      </c>
      <c r="E359" s="4" t="s">
        <v>2491</v>
      </c>
      <c r="F359" s="4" t="s">
        <v>1830</v>
      </c>
      <c r="G359" s="11" t="s">
        <v>28</v>
      </c>
      <c r="H359" s="11">
        <v>1</v>
      </c>
      <c r="I359" s="4"/>
      <c r="J359" s="4"/>
      <c r="K359" s="4"/>
      <c r="L359" s="4"/>
      <c r="M359" s="4"/>
      <c r="N359" s="4"/>
      <c r="O359" s="4"/>
      <c r="P359" s="4"/>
      <c r="Q359" s="4"/>
      <c r="R359" s="4" t="s">
        <v>27</v>
      </c>
      <c r="S359" s="4" t="s">
        <v>27</v>
      </c>
      <c r="T359" s="4" t="s">
        <v>27</v>
      </c>
      <c r="U359" s="4" t="s">
        <v>27</v>
      </c>
      <c r="V359" s="4" t="s">
        <v>27</v>
      </c>
      <c r="W359" s="23"/>
      <c r="X359" s="2"/>
      <c r="Y359" s="2"/>
      <c r="Z359" s="2"/>
      <c r="AA359" s="2"/>
    </row>
    <row r="360" spans="1:27" customFormat="1" ht="17.25" customHeight="1" x14ac:dyDescent="0.2">
      <c r="A360" s="6" t="s">
        <v>2492</v>
      </c>
      <c r="B360" s="11">
        <v>2017</v>
      </c>
      <c r="C360" s="4" t="s">
        <v>1054</v>
      </c>
      <c r="D360" s="6" t="s">
        <v>2493</v>
      </c>
      <c r="E360" s="4" t="s">
        <v>2494</v>
      </c>
      <c r="F360" s="4" t="s">
        <v>66</v>
      </c>
      <c r="G360" s="11" t="s">
        <v>28</v>
      </c>
      <c r="H360" s="11">
        <v>1</v>
      </c>
      <c r="I360" s="4"/>
      <c r="J360" s="4"/>
      <c r="K360" s="4"/>
      <c r="L360" s="4"/>
      <c r="M360" s="4"/>
      <c r="N360" s="4"/>
      <c r="O360" s="4"/>
      <c r="P360" s="4"/>
      <c r="Q360" s="4"/>
      <c r="R360" s="4" t="s">
        <v>27</v>
      </c>
      <c r="S360" s="4" t="s">
        <v>27</v>
      </c>
      <c r="T360" s="4" t="s">
        <v>27</v>
      </c>
      <c r="U360" s="4" t="s">
        <v>27</v>
      </c>
      <c r="V360" s="4" t="s">
        <v>27</v>
      </c>
      <c r="W360" s="23" t="s">
        <v>1203</v>
      </c>
      <c r="X360" s="2"/>
      <c r="Y360" s="2"/>
      <c r="Z360" s="2"/>
      <c r="AA360" s="2"/>
    </row>
    <row r="361" spans="1:27" customFormat="1" ht="17.25" customHeight="1" x14ac:dyDescent="0.2">
      <c r="A361" s="6" t="s">
        <v>2568</v>
      </c>
      <c r="B361" s="11">
        <v>2013</v>
      </c>
      <c r="C361" s="4" t="s">
        <v>2569</v>
      </c>
      <c r="D361" s="6" t="s">
        <v>2570</v>
      </c>
      <c r="E361" s="4" t="s">
        <v>2571</v>
      </c>
      <c r="F361" s="4" t="s">
        <v>66</v>
      </c>
      <c r="G361" s="11" t="s">
        <v>28</v>
      </c>
      <c r="H361" s="11">
        <v>1</v>
      </c>
      <c r="I361" s="4"/>
      <c r="J361" s="4"/>
      <c r="K361" s="4"/>
      <c r="L361" s="4"/>
      <c r="M361" s="4"/>
      <c r="N361" s="4"/>
      <c r="O361" s="4"/>
      <c r="P361" s="4"/>
      <c r="Q361" s="4"/>
      <c r="R361" s="4" t="s">
        <v>27</v>
      </c>
      <c r="S361" s="4" t="s">
        <v>27</v>
      </c>
      <c r="T361" s="4" t="s">
        <v>27</v>
      </c>
      <c r="U361" s="4" t="s">
        <v>27</v>
      </c>
      <c r="V361" s="4" t="s">
        <v>27</v>
      </c>
      <c r="W361" s="23" t="s">
        <v>1203</v>
      </c>
      <c r="X361" s="2"/>
      <c r="Y361" s="2"/>
      <c r="Z361" s="2"/>
      <c r="AA361" s="2"/>
    </row>
    <row r="362" spans="1:27" customFormat="1" ht="17.25" customHeight="1" x14ac:dyDescent="0.2">
      <c r="A362" s="6" t="s">
        <v>1814</v>
      </c>
      <c r="B362" s="3"/>
      <c r="C362" s="4" t="s">
        <v>1815</v>
      </c>
      <c r="D362" s="6" t="s">
        <v>1816</v>
      </c>
      <c r="E362" s="4" t="s">
        <v>1817</v>
      </c>
      <c r="F362" s="4" t="s">
        <v>1716</v>
      </c>
      <c r="G362" s="11" t="s">
        <v>40</v>
      </c>
      <c r="H362" s="11">
        <v>1</v>
      </c>
      <c r="I362" s="4" t="s">
        <v>1850</v>
      </c>
      <c r="J362" s="4"/>
      <c r="K362" s="4"/>
      <c r="L362" s="4"/>
      <c r="M362" s="4"/>
      <c r="N362" s="4"/>
      <c r="O362" s="4"/>
      <c r="P362" s="4"/>
      <c r="Q362" s="4"/>
      <c r="R362" s="4" t="s">
        <v>27</v>
      </c>
      <c r="S362" s="4" t="s">
        <v>27</v>
      </c>
      <c r="T362" s="4" t="s">
        <v>27</v>
      </c>
      <c r="U362" s="4" t="s">
        <v>27</v>
      </c>
      <c r="V362" s="4" t="s">
        <v>27</v>
      </c>
      <c r="W362" s="23"/>
      <c r="X362" s="2"/>
      <c r="Y362" s="2"/>
      <c r="Z362" s="2"/>
      <c r="AA362" s="2"/>
    </row>
    <row r="363" spans="1:27" customFormat="1" ht="17.25" customHeight="1" x14ac:dyDescent="0.2">
      <c r="A363" s="6" t="s">
        <v>1846</v>
      </c>
      <c r="B363" s="3"/>
      <c r="C363" s="4" t="s">
        <v>1847</v>
      </c>
      <c r="D363" s="6" t="s">
        <v>1848</v>
      </c>
      <c r="E363" s="4" t="s">
        <v>1849</v>
      </c>
      <c r="F363" s="4" t="s">
        <v>66</v>
      </c>
      <c r="G363" s="11" t="s">
        <v>40</v>
      </c>
      <c r="H363" s="11">
        <v>1</v>
      </c>
      <c r="I363" s="4" t="s">
        <v>1850</v>
      </c>
      <c r="J363" s="4"/>
      <c r="K363" s="4"/>
      <c r="L363" s="4"/>
      <c r="M363" s="4"/>
      <c r="N363" s="4"/>
      <c r="O363" s="4"/>
      <c r="P363" s="4"/>
      <c r="Q363" s="4"/>
      <c r="R363" s="4" t="s">
        <v>27</v>
      </c>
      <c r="S363" s="4" t="s">
        <v>27</v>
      </c>
      <c r="T363" s="4" t="s">
        <v>27</v>
      </c>
      <c r="U363" s="4" t="s">
        <v>27</v>
      </c>
      <c r="V363" s="4" t="s">
        <v>27</v>
      </c>
      <c r="W363" s="23"/>
      <c r="X363" s="2"/>
      <c r="Y363" s="2"/>
      <c r="Z363" s="2"/>
      <c r="AA363" s="2"/>
    </row>
    <row r="364" spans="1:27" customFormat="1" ht="17.25" customHeight="1" x14ac:dyDescent="0.2">
      <c r="A364" s="6" t="s">
        <v>1504</v>
      </c>
      <c r="B364" s="11">
        <v>2000</v>
      </c>
      <c r="C364" s="4" t="s">
        <v>1505</v>
      </c>
      <c r="D364" s="6" t="s">
        <v>1506</v>
      </c>
      <c r="E364" s="4" t="s">
        <v>1507</v>
      </c>
      <c r="F364" s="4" t="s">
        <v>1508</v>
      </c>
      <c r="G364" s="11" t="s">
        <v>40</v>
      </c>
      <c r="H364" s="11">
        <v>1</v>
      </c>
      <c r="I364" s="4" t="s">
        <v>1850</v>
      </c>
      <c r="J364" s="4"/>
      <c r="K364" s="4"/>
      <c r="L364" s="4"/>
      <c r="M364" s="4"/>
      <c r="N364" s="4"/>
      <c r="O364" s="4"/>
      <c r="P364" s="4"/>
      <c r="Q364" s="4"/>
      <c r="R364" s="4" t="s">
        <v>27</v>
      </c>
      <c r="S364" s="4" t="s">
        <v>27</v>
      </c>
      <c r="T364" s="4" t="s">
        <v>27</v>
      </c>
      <c r="U364" s="4" t="s">
        <v>27</v>
      </c>
      <c r="V364" s="4" t="s">
        <v>27</v>
      </c>
      <c r="W364" s="23" t="s">
        <v>1509</v>
      </c>
      <c r="X364" s="2"/>
      <c r="Y364" s="2"/>
      <c r="Z364" s="2"/>
      <c r="AA364" s="2"/>
    </row>
    <row r="365" spans="1:27" customFormat="1" ht="17.25" customHeight="1" x14ac:dyDescent="0.2">
      <c r="A365" s="6" t="s">
        <v>1570</v>
      </c>
      <c r="B365" s="3"/>
      <c r="C365" s="4" t="s">
        <v>1571</v>
      </c>
      <c r="D365" s="6" t="s">
        <v>1572</v>
      </c>
      <c r="E365" s="4" t="s">
        <v>1573</v>
      </c>
      <c r="F365" s="4" t="s">
        <v>66</v>
      </c>
      <c r="G365" s="11" t="s">
        <v>40</v>
      </c>
      <c r="H365" s="11">
        <v>1</v>
      </c>
      <c r="I365" s="4" t="s">
        <v>1850</v>
      </c>
      <c r="J365" s="4"/>
      <c r="K365" s="4"/>
      <c r="L365" s="4"/>
      <c r="M365" s="4"/>
      <c r="N365" s="4"/>
      <c r="O365" s="4"/>
      <c r="P365" s="4"/>
      <c r="Q365" s="4"/>
      <c r="R365" s="4" t="s">
        <v>27</v>
      </c>
      <c r="S365" s="4" t="s">
        <v>27</v>
      </c>
      <c r="T365" s="4" t="s">
        <v>27</v>
      </c>
      <c r="U365" s="4" t="s">
        <v>27</v>
      </c>
      <c r="V365" s="4" t="s">
        <v>27</v>
      </c>
      <c r="W365" s="23" t="s">
        <v>217</v>
      </c>
      <c r="X365" s="2"/>
      <c r="Y365" s="2"/>
      <c r="Z365" s="2"/>
      <c r="AA365" s="2"/>
    </row>
    <row r="366" spans="1:27" customFormat="1" ht="17.25" customHeight="1" x14ac:dyDescent="0.2">
      <c r="A366" s="6" t="s">
        <v>1686</v>
      </c>
      <c r="B366" s="3"/>
      <c r="C366" s="4" t="s">
        <v>1687</v>
      </c>
      <c r="D366" s="6" t="s">
        <v>1688</v>
      </c>
      <c r="E366" s="4" t="s">
        <v>1689</v>
      </c>
      <c r="F366" s="4" t="s">
        <v>1690</v>
      </c>
      <c r="G366" s="11" t="s">
        <v>40</v>
      </c>
      <c r="H366" s="11">
        <v>1</v>
      </c>
      <c r="I366" s="4" t="s">
        <v>1850</v>
      </c>
      <c r="J366" s="4"/>
      <c r="K366" s="4"/>
      <c r="L366" s="4"/>
      <c r="M366" s="4"/>
      <c r="N366" s="4"/>
      <c r="O366" s="4"/>
      <c r="P366" s="4"/>
      <c r="Q366" s="4"/>
      <c r="R366" s="4" t="s">
        <v>27</v>
      </c>
      <c r="S366" s="4" t="s">
        <v>27</v>
      </c>
      <c r="T366" s="4" t="s">
        <v>27</v>
      </c>
      <c r="U366" s="4" t="s">
        <v>27</v>
      </c>
      <c r="V366" s="4" t="s">
        <v>27</v>
      </c>
      <c r="W366" s="23" t="s">
        <v>1691</v>
      </c>
      <c r="X366" s="2"/>
      <c r="Y366" s="2"/>
      <c r="Z366" s="2"/>
      <c r="AA366" s="2"/>
    </row>
    <row r="367" spans="1:27" customFormat="1" ht="17.25" customHeight="1" x14ac:dyDescent="0.2">
      <c r="A367" s="6" t="s">
        <v>1708</v>
      </c>
      <c r="B367" s="3"/>
      <c r="C367" s="4"/>
      <c r="D367" s="6" t="s">
        <v>1709</v>
      </c>
      <c r="E367" s="4" t="s">
        <v>1710</v>
      </c>
      <c r="F367" s="4" t="s">
        <v>66</v>
      </c>
      <c r="G367" s="11" t="s">
        <v>40</v>
      </c>
      <c r="H367" s="11">
        <v>1</v>
      </c>
      <c r="I367" s="4" t="s">
        <v>1850</v>
      </c>
      <c r="J367" s="4"/>
      <c r="K367" s="4"/>
      <c r="L367" s="4"/>
      <c r="M367" s="4"/>
      <c r="N367" s="4"/>
      <c r="O367" s="4"/>
      <c r="P367" s="4"/>
      <c r="Q367" s="4"/>
      <c r="R367" s="4" t="s">
        <v>27</v>
      </c>
      <c r="S367" s="4" t="s">
        <v>27</v>
      </c>
      <c r="T367" s="4" t="s">
        <v>27</v>
      </c>
      <c r="U367" s="4" t="s">
        <v>27</v>
      </c>
      <c r="V367" s="4" t="s">
        <v>27</v>
      </c>
      <c r="W367" s="23" t="s">
        <v>1711</v>
      </c>
      <c r="X367" s="2"/>
      <c r="Y367" s="2"/>
      <c r="Z367" s="2"/>
      <c r="AA367" s="2"/>
    </row>
    <row r="368" spans="1:27" customFormat="1" ht="17.25" customHeight="1" x14ac:dyDescent="0.2">
      <c r="A368" s="6" t="s">
        <v>1712</v>
      </c>
      <c r="B368" s="3"/>
      <c r="C368" s="4" t="s">
        <v>1713</v>
      </c>
      <c r="D368" s="6" t="s">
        <v>1714</v>
      </c>
      <c r="E368" s="4" t="s">
        <v>1715</v>
      </c>
      <c r="F368" s="4" t="s">
        <v>1716</v>
      </c>
      <c r="G368" s="11" t="s">
        <v>40</v>
      </c>
      <c r="H368" s="11">
        <v>1</v>
      </c>
      <c r="I368" s="4" t="s">
        <v>1850</v>
      </c>
      <c r="J368" s="4"/>
      <c r="K368" s="4"/>
      <c r="L368" s="4"/>
      <c r="M368" s="4"/>
      <c r="N368" s="4"/>
      <c r="O368" s="4"/>
      <c r="P368" s="4"/>
      <c r="Q368" s="4"/>
      <c r="R368" s="4" t="s">
        <v>27</v>
      </c>
      <c r="S368" s="4" t="s">
        <v>27</v>
      </c>
      <c r="T368" s="4" t="s">
        <v>27</v>
      </c>
      <c r="U368" s="4" t="s">
        <v>27</v>
      </c>
      <c r="V368" s="4" t="s">
        <v>27</v>
      </c>
      <c r="W368" s="23" t="s">
        <v>1711</v>
      </c>
      <c r="X368" s="2"/>
      <c r="Y368" s="2"/>
      <c r="Z368" s="2"/>
      <c r="AA368" s="2"/>
    </row>
    <row r="369" spans="1:27" customFormat="1" ht="17.25" customHeight="1" x14ac:dyDescent="0.2">
      <c r="A369" s="6" t="s">
        <v>1698</v>
      </c>
      <c r="B369" s="3"/>
      <c r="C369" s="4" t="s">
        <v>1699</v>
      </c>
      <c r="D369" s="6" t="s">
        <v>1700</v>
      </c>
      <c r="E369" s="4" t="s">
        <v>1701</v>
      </c>
      <c r="F369" s="4" t="s">
        <v>66</v>
      </c>
      <c r="G369" s="11" t="s">
        <v>40</v>
      </c>
      <c r="H369" s="11">
        <v>1</v>
      </c>
      <c r="I369" s="4" t="s">
        <v>1703</v>
      </c>
      <c r="J369" s="4"/>
      <c r="K369" s="4"/>
      <c r="L369" s="4"/>
      <c r="M369" s="4"/>
      <c r="N369" s="4"/>
      <c r="O369" s="4"/>
      <c r="P369" s="4"/>
      <c r="Q369" s="4"/>
      <c r="R369" s="4" t="s">
        <v>27</v>
      </c>
      <c r="S369" s="4" t="s">
        <v>27</v>
      </c>
      <c r="T369" s="4" t="s">
        <v>27</v>
      </c>
      <c r="U369" s="4" t="s">
        <v>27</v>
      </c>
      <c r="V369" s="4" t="s">
        <v>27</v>
      </c>
      <c r="W369" s="23" t="s">
        <v>1702</v>
      </c>
      <c r="X369" s="2"/>
      <c r="Y369" s="2"/>
      <c r="Z369" s="2"/>
      <c r="AA369" s="2"/>
    </row>
    <row r="370" spans="1:27" ht="13" x14ac:dyDescent="0.15">
      <c r="A370" s="5"/>
      <c r="B370" s="3"/>
      <c r="C370" s="3"/>
      <c r="D370" s="3"/>
      <c r="E370" s="3"/>
      <c r="F370" s="19"/>
    </row>
    <row r="371" spans="1:27" ht="13" x14ac:dyDescent="0.15">
      <c r="A371" s="5"/>
      <c r="B371" s="3"/>
      <c r="C371" s="3"/>
      <c r="D371" s="3"/>
      <c r="E371" s="3"/>
      <c r="F371" s="19"/>
    </row>
    <row r="372" spans="1:27" ht="13" x14ac:dyDescent="0.15">
      <c r="A372" s="5"/>
      <c r="B372" s="3"/>
      <c r="C372" s="3"/>
      <c r="D372" s="3"/>
      <c r="E372" s="3"/>
      <c r="F372" s="19"/>
    </row>
    <row r="373" spans="1:27" ht="13" x14ac:dyDescent="0.15">
      <c r="A373" s="5"/>
      <c r="B373" s="3"/>
      <c r="C373" s="3"/>
      <c r="D373" s="3"/>
      <c r="E373" s="3"/>
      <c r="F373" s="19"/>
    </row>
    <row r="374" spans="1:27" ht="13" x14ac:dyDescent="0.15">
      <c r="A374" s="5"/>
      <c r="B374" s="3"/>
      <c r="C374" s="3"/>
      <c r="D374" s="3"/>
      <c r="E374" s="3"/>
      <c r="F374" s="19"/>
    </row>
    <row r="375" spans="1:27" ht="13" x14ac:dyDescent="0.15">
      <c r="A375" s="5"/>
      <c r="B375" s="3"/>
      <c r="C375" s="3"/>
      <c r="D375" s="3"/>
      <c r="E375" s="3"/>
      <c r="F375" s="19"/>
    </row>
    <row r="376" spans="1:27" ht="13" x14ac:dyDescent="0.15">
      <c r="A376" s="5"/>
      <c r="B376" s="3"/>
      <c r="C376" s="3"/>
      <c r="D376" s="3"/>
      <c r="E376" s="3"/>
      <c r="F376" s="19"/>
    </row>
    <row r="377" spans="1:27" ht="13" x14ac:dyDescent="0.15">
      <c r="A377" s="5"/>
      <c r="B377" s="3"/>
      <c r="C377" s="3"/>
      <c r="D377" s="3"/>
      <c r="E377" s="3"/>
      <c r="F377" s="19"/>
    </row>
    <row r="378" spans="1:27" ht="13" x14ac:dyDescent="0.15">
      <c r="A378" s="5"/>
      <c r="B378" s="3"/>
      <c r="C378" s="3"/>
      <c r="D378" s="3"/>
      <c r="E378" s="3"/>
      <c r="F378" s="19"/>
    </row>
    <row r="379" spans="1:27" ht="13" x14ac:dyDescent="0.15">
      <c r="A379" s="5"/>
      <c r="B379" s="3"/>
      <c r="C379" s="3"/>
      <c r="D379" s="3"/>
      <c r="E379" s="3"/>
      <c r="F379" s="19"/>
    </row>
    <row r="380" spans="1:27" ht="13" x14ac:dyDescent="0.15">
      <c r="A380" s="5"/>
      <c r="B380" s="3"/>
      <c r="C380" s="3"/>
      <c r="D380" s="3"/>
      <c r="E380" s="3"/>
      <c r="F380" s="19"/>
    </row>
    <row r="381" spans="1:27" ht="13" x14ac:dyDescent="0.15">
      <c r="A381" s="5"/>
      <c r="B381" s="3"/>
      <c r="C381" s="3"/>
      <c r="D381" s="3"/>
      <c r="E381" s="3"/>
      <c r="F381" s="19"/>
    </row>
    <row r="382" spans="1:27" ht="13" x14ac:dyDescent="0.15">
      <c r="A382" s="5"/>
      <c r="B382" s="3"/>
      <c r="C382" s="3"/>
      <c r="D382" s="3"/>
      <c r="E382" s="3"/>
      <c r="F382" s="19"/>
    </row>
    <row r="383" spans="1:27" ht="13" x14ac:dyDescent="0.15">
      <c r="A383" s="5"/>
      <c r="B383" s="3"/>
      <c r="C383" s="3"/>
      <c r="D383" s="3"/>
      <c r="E383" s="3"/>
      <c r="F383" s="19"/>
    </row>
    <row r="384" spans="1:27" ht="13" x14ac:dyDescent="0.15">
      <c r="A384" s="5"/>
      <c r="B384" s="3"/>
      <c r="C384" s="3"/>
      <c r="D384" s="3"/>
      <c r="E384" s="3"/>
      <c r="F384" s="19"/>
    </row>
    <row r="385" spans="1:6" ht="13" x14ac:dyDescent="0.15">
      <c r="A385" s="5"/>
      <c r="B385" s="3"/>
      <c r="C385" s="3"/>
      <c r="D385" s="3"/>
      <c r="E385" s="3"/>
      <c r="F385" s="19"/>
    </row>
    <row r="386" spans="1:6" ht="13" x14ac:dyDescent="0.15">
      <c r="A386" s="5"/>
      <c r="B386" s="3"/>
      <c r="C386" s="3"/>
      <c r="D386" s="3"/>
      <c r="E386" s="3"/>
      <c r="F386" s="19"/>
    </row>
    <row r="387" spans="1:6" ht="13" x14ac:dyDescent="0.15">
      <c r="A387" s="5"/>
      <c r="B387" s="3"/>
      <c r="C387" s="3"/>
      <c r="D387" s="3"/>
      <c r="E387" s="3"/>
      <c r="F387" s="19"/>
    </row>
    <row r="388" spans="1:6" ht="13" x14ac:dyDescent="0.15">
      <c r="A388" s="5"/>
      <c r="B388" s="3"/>
      <c r="C388" s="3"/>
      <c r="D388" s="3"/>
      <c r="E388" s="3"/>
      <c r="F388" s="19"/>
    </row>
    <row r="389" spans="1:6" ht="13" x14ac:dyDescent="0.15">
      <c r="A389" s="5"/>
      <c r="B389" s="3"/>
      <c r="C389" s="3"/>
      <c r="D389" s="3"/>
      <c r="E389" s="3"/>
      <c r="F389" s="19"/>
    </row>
    <row r="390" spans="1:6" ht="13" x14ac:dyDescent="0.15">
      <c r="A390" s="5"/>
      <c r="B390" s="3"/>
      <c r="C390" s="3"/>
      <c r="D390" s="3"/>
      <c r="E390" s="3"/>
      <c r="F390" s="19"/>
    </row>
    <row r="391" spans="1:6" ht="13" x14ac:dyDescent="0.15">
      <c r="A391" s="5"/>
      <c r="B391" s="3"/>
      <c r="C391" s="3"/>
      <c r="D391" s="3"/>
      <c r="E391" s="3"/>
      <c r="F391" s="19"/>
    </row>
    <row r="392" spans="1:6" ht="13" x14ac:dyDescent="0.15">
      <c r="A392" s="5"/>
      <c r="B392" s="3"/>
      <c r="C392" s="3"/>
      <c r="D392" s="3"/>
      <c r="E392" s="3"/>
      <c r="F392" s="19"/>
    </row>
    <row r="393" spans="1:6" ht="13" x14ac:dyDescent="0.15">
      <c r="A393" s="5"/>
      <c r="B393" s="3"/>
      <c r="C393" s="3"/>
      <c r="D393" s="3"/>
      <c r="E393" s="3"/>
      <c r="F393" s="19"/>
    </row>
    <row r="394" spans="1:6" ht="13" x14ac:dyDescent="0.15">
      <c r="A394" s="5"/>
      <c r="B394" s="3"/>
      <c r="C394" s="3"/>
      <c r="D394" s="3"/>
      <c r="E394" s="3"/>
      <c r="F394" s="19"/>
    </row>
    <row r="395" spans="1:6" ht="13" x14ac:dyDescent="0.15">
      <c r="A395" s="5"/>
      <c r="B395" s="3"/>
      <c r="C395" s="3"/>
      <c r="D395" s="3"/>
      <c r="E395" s="3"/>
      <c r="F395" s="19"/>
    </row>
    <row r="396" spans="1:6" ht="13" x14ac:dyDescent="0.15">
      <c r="A396" s="5"/>
      <c r="B396" s="3"/>
      <c r="C396" s="3"/>
      <c r="D396" s="3"/>
      <c r="E396" s="3"/>
      <c r="F396" s="19"/>
    </row>
    <row r="397" spans="1:6" ht="13" x14ac:dyDescent="0.15">
      <c r="A397" s="5"/>
      <c r="B397" s="3"/>
      <c r="C397" s="3"/>
      <c r="D397" s="3"/>
      <c r="E397" s="3"/>
      <c r="F397" s="19"/>
    </row>
    <row r="398" spans="1:6" ht="13" x14ac:dyDescent="0.15">
      <c r="A398" s="5"/>
      <c r="B398" s="3"/>
      <c r="C398" s="3"/>
      <c r="D398" s="3"/>
      <c r="E398" s="3"/>
      <c r="F398" s="19"/>
    </row>
    <row r="399" spans="1:6" ht="13" x14ac:dyDescent="0.15">
      <c r="A399" s="5"/>
      <c r="B399" s="3"/>
      <c r="C399" s="3"/>
      <c r="D399" s="3"/>
      <c r="E399" s="3"/>
      <c r="F399" s="19"/>
    </row>
    <row r="400" spans="1:6" ht="13" x14ac:dyDescent="0.15">
      <c r="A400" s="5"/>
      <c r="B400" s="3"/>
      <c r="C400" s="3"/>
      <c r="D400" s="3"/>
      <c r="E400" s="3"/>
      <c r="F400" s="19"/>
    </row>
    <row r="401" spans="1:6" ht="13" x14ac:dyDescent="0.15">
      <c r="A401" s="5"/>
      <c r="B401" s="3"/>
      <c r="C401" s="3"/>
      <c r="D401" s="3"/>
      <c r="E401" s="3"/>
      <c r="F401" s="19"/>
    </row>
    <row r="402" spans="1:6" ht="13" x14ac:dyDescent="0.15">
      <c r="A402" s="5"/>
      <c r="B402" s="3"/>
      <c r="C402" s="3"/>
      <c r="D402" s="3"/>
      <c r="E402" s="3"/>
      <c r="F402" s="19"/>
    </row>
    <row r="403" spans="1:6" ht="13" x14ac:dyDescent="0.15">
      <c r="A403" s="5"/>
      <c r="B403" s="3"/>
      <c r="C403" s="3"/>
      <c r="D403" s="3"/>
      <c r="E403" s="3"/>
      <c r="F403" s="19"/>
    </row>
    <row r="404" spans="1:6" ht="13" x14ac:dyDescent="0.15">
      <c r="A404" s="5"/>
      <c r="B404" s="3"/>
      <c r="C404" s="3"/>
      <c r="D404" s="3"/>
      <c r="E404" s="3"/>
      <c r="F404" s="19"/>
    </row>
    <row r="405" spans="1:6" ht="13" x14ac:dyDescent="0.15">
      <c r="A405" s="5"/>
      <c r="B405" s="3"/>
      <c r="C405" s="3"/>
      <c r="D405" s="3"/>
      <c r="E405" s="3"/>
      <c r="F405" s="19"/>
    </row>
    <row r="406" spans="1:6" ht="13" x14ac:dyDescent="0.15">
      <c r="A406" s="5"/>
      <c r="B406" s="3"/>
      <c r="C406" s="3"/>
      <c r="D406" s="3"/>
      <c r="E406" s="3"/>
      <c r="F406" s="19"/>
    </row>
    <row r="407" spans="1:6" ht="13" x14ac:dyDescent="0.15">
      <c r="A407" s="5"/>
      <c r="B407" s="3"/>
      <c r="C407" s="3"/>
      <c r="D407" s="3"/>
      <c r="E407" s="3"/>
      <c r="F407" s="19"/>
    </row>
    <row r="408" spans="1:6" ht="13" x14ac:dyDescent="0.15">
      <c r="A408" s="5"/>
      <c r="B408" s="3"/>
      <c r="C408" s="3"/>
      <c r="D408" s="3"/>
      <c r="E408" s="3"/>
      <c r="F408" s="19"/>
    </row>
    <row r="409" spans="1:6" ht="13" x14ac:dyDescent="0.15">
      <c r="A409" s="5"/>
      <c r="B409" s="3"/>
      <c r="C409" s="3"/>
      <c r="D409" s="3"/>
      <c r="E409" s="3"/>
      <c r="F409" s="19"/>
    </row>
    <row r="410" spans="1:6" ht="13" x14ac:dyDescent="0.15">
      <c r="A410" s="5"/>
      <c r="B410" s="3"/>
      <c r="C410" s="3"/>
      <c r="D410" s="3"/>
      <c r="E410" s="3"/>
      <c r="F410" s="19"/>
    </row>
    <row r="411" spans="1:6" ht="13" x14ac:dyDescent="0.15">
      <c r="A411" s="5"/>
      <c r="B411" s="3"/>
      <c r="C411" s="3"/>
      <c r="D411" s="3"/>
      <c r="E411" s="3"/>
      <c r="F411" s="19"/>
    </row>
    <row r="412" spans="1:6" ht="13" x14ac:dyDescent="0.15">
      <c r="A412" s="5"/>
      <c r="B412" s="3"/>
      <c r="C412" s="3"/>
      <c r="D412" s="3"/>
      <c r="E412" s="3"/>
      <c r="F412" s="19"/>
    </row>
    <row r="413" spans="1:6" ht="13" x14ac:dyDescent="0.15">
      <c r="A413" s="5"/>
      <c r="B413" s="3"/>
      <c r="C413" s="3"/>
      <c r="D413" s="3"/>
      <c r="E413" s="3"/>
      <c r="F413" s="19"/>
    </row>
    <row r="414" spans="1:6" ht="13" x14ac:dyDescent="0.15">
      <c r="A414" s="5"/>
      <c r="B414" s="3"/>
      <c r="C414" s="3"/>
      <c r="D414" s="3"/>
      <c r="E414" s="3"/>
      <c r="F414" s="19"/>
    </row>
    <row r="415" spans="1:6" ht="13" x14ac:dyDescent="0.15">
      <c r="A415" s="5"/>
      <c r="B415" s="3"/>
      <c r="C415" s="3"/>
      <c r="D415" s="3"/>
      <c r="E415" s="3"/>
      <c r="F415" s="19"/>
    </row>
    <row r="416" spans="1:6" ht="13" x14ac:dyDescent="0.15">
      <c r="A416" s="5"/>
      <c r="B416" s="3"/>
      <c r="C416" s="3"/>
      <c r="D416" s="3"/>
      <c r="E416" s="3"/>
      <c r="F416" s="19"/>
    </row>
    <row r="417" spans="1:6" ht="13" x14ac:dyDescent="0.15">
      <c r="A417" s="5"/>
      <c r="B417" s="3"/>
      <c r="C417" s="3"/>
      <c r="D417" s="3"/>
      <c r="E417" s="3"/>
      <c r="F417" s="19"/>
    </row>
    <row r="418" spans="1:6" ht="13" x14ac:dyDescent="0.15">
      <c r="A418" s="5"/>
      <c r="B418" s="3"/>
      <c r="C418" s="3"/>
      <c r="D418" s="3"/>
      <c r="E418" s="3"/>
      <c r="F418" s="19"/>
    </row>
    <row r="419" spans="1:6" ht="13" x14ac:dyDescent="0.15">
      <c r="A419" s="5"/>
      <c r="B419" s="3"/>
      <c r="C419" s="3"/>
      <c r="D419" s="3"/>
      <c r="E419" s="3"/>
      <c r="F419" s="19"/>
    </row>
    <row r="420" spans="1:6" ht="13" x14ac:dyDescent="0.15">
      <c r="A420" s="5"/>
      <c r="B420" s="3"/>
      <c r="C420" s="3"/>
      <c r="D420" s="3"/>
      <c r="E420" s="3"/>
      <c r="F420" s="19"/>
    </row>
    <row r="421" spans="1:6" ht="13" x14ac:dyDescent="0.15">
      <c r="A421" s="5"/>
      <c r="B421" s="3"/>
      <c r="C421" s="3"/>
      <c r="D421" s="3"/>
      <c r="E421" s="3"/>
      <c r="F421" s="19"/>
    </row>
    <row r="422" spans="1:6" ht="13" x14ac:dyDescent="0.15">
      <c r="A422" s="5"/>
      <c r="B422" s="3"/>
      <c r="C422" s="3"/>
      <c r="D422" s="3"/>
      <c r="E422" s="3"/>
      <c r="F422" s="19"/>
    </row>
    <row r="423" spans="1:6" ht="13" x14ac:dyDescent="0.15">
      <c r="A423" s="5"/>
      <c r="B423" s="3"/>
      <c r="C423" s="3"/>
      <c r="D423" s="3"/>
      <c r="E423" s="3"/>
      <c r="F423" s="19"/>
    </row>
    <row r="424" spans="1:6" ht="13" x14ac:dyDescent="0.15">
      <c r="A424" s="5"/>
      <c r="B424" s="3"/>
      <c r="C424" s="3"/>
      <c r="D424" s="3"/>
      <c r="E424" s="3"/>
      <c r="F424" s="19"/>
    </row>
    <row r="425" spans="1:6" ht="13" x14ac:dyDescent="0.15">
      <c r="A425" s="5"/>
      <c r="B425" s="3"/>
      <c r="C425" s="3"/>
      <c r="D425" s="3"/>
      <c r="E425" s="3"/>
      <c r="F425" s="19"/>
    </row>
    <row r="426" spans="1:6" ht="13" x14ac:dyDescent="0.15">
      <c r="A426" s="5"/>
      <c r="B426" s="3"/>
      <c r="C426" s="3"/>
      <c r="D426" s="3"/>
      <c r="E426" s="3"/>
      <c r="F426" s="19"/>
    </row>
    <row r="427" spans="1:6" ht="13" x14ac:dyDescent="0.15">
      <c r="A427" s="5"/>
      <c r="B427" s="3"/>
      <c r="C427" s="3"/>
      <c r="D427" s="3"/>
      <c r="E427" s="3"/>
      <c r="F427" s="19"/>
    </row>
    <row r="428" spans="1:6" ht="13" x14ac:dyDescent="0.15">
      <c r="A428" s="5"/>
      <c r="B428" s="3"/>
      <c r="C428" s="3"/>
      <c r="D428" s="3"/>
      <c r="E428" s="3"/>
      <c r="F428" s="19"/>
    </row>
    <row r="429" spans="1:6" ht="13" x14ac:dyDescent="0.15">
      <c r="A429" s="5"/>
      <c r="B429" s="3"/>
      <c r="C429" s="3"/>
      <c r="D429" s="3"/>
      <c r="E429" s="3"/>
      <c r="F429" s="19"/>
    </row>
    <row r="430" spans="1:6" ht="13" x14ac:dyDescent="0.15">
      <c r="A430" s="5"/>
      <c r="B430" s="3"/>
      <c r="C430" s="3"/>
      <c r="D430" s="3"/>
      <c r="E430" s="3"/>
      <c r="F430" s="19"/>
    </row>
    <row r="431" spans="1:6" ht="13" x14ac:dyDescent="0.15">
      <c r="A431" s="5"/>
      <c r="B431" s="3"/>
      <c r="C431" s="3"/>
      <c r="D431" s="3"/>
      <c r="E431" s="3"/>
      <c r="F431" s="19"/>
    </row>
    <row r="432" spans="1:6" ht="13" x14ac:dyDescent="0.15">
      <c r="A432" s="5"/>
      <c r="B432" s="3"/>
      <c r="C432" s="3"/>
      <c r="D432" s="3"/>
      <c r="E432" s="3"/>
      <c r="F432" s="19"/>
    </row>
    <row r="433" spans="1:6" ht="13" x14ac:dyDescent="0.15">
      <c r="A433" s="5"/>
      <c r="B433" s="3"/>
      <c r="C433" s="3"/>
      <c r="D433" s="3"/>
      <c r="E433" s="3"/>
      <c r="F433" s="19"/>
    </row>
    <row r="434" spans="1:6" ht="13" x14ac:dyDescent="0.15">
      <c r="A434" s="5"/>
      <c r="B434" s="3"/>
      <c r="C434" s="3"/>
      <c r="D434" s="3"/>
      <c r="E434" s="3"/>
      <c r="F434" s="19"/>
    </row>
    <row r="435" spans="1:6" ht="13" x14ac:dyDescent="0.15">
      <c r="A435" s="5"/>
      <c r="B435" s="3"/>
      <c r="C435" s="3"/>
      <c r="D435" s="3"/>
      <c r="E435" s="3"/>
      <c r="F435" s="19"/>
    </row>
    <row r="436" spans="1:6" ht="13" x14ac:dyDescent="0.15">
      <c r="A436" s="5"/>
      <c r="B436" s="3"/>
      <c r="C436" s="3"/>
      <c r="D436" s="3"/>
      <c r="E436" s="3"/>
      <c r="F436" s="19"/>
    </row>
    <row r="437" spans="1:6" ht="13" x14ac:dyDescent="0.15">
      <c r="A437" s="5"/>
      <c r="B437" s="3"/>
      <c r="C437" s="3"/>
      <c r="D437" s="3"/>
      <c r="E437" s="3"/>
      <c r="F437" s="19"/>
    </row>
    <row r="438" spans="1:6" ht="13" x14ac:dyDescent="0.15">
      <c r="A438" s="5"/>
      <c r="B438" s="3"/>
      <c r="C438" s="3"/>
      <c r="D438" s="3"/>
      <c r="E438" s="3"/>
      <c r="F438" s="19"/>
    </row>
    <row r="439" spans="1:6" ht="13" x14ac:dyDescent="0.15">
      <c r="A439" s="5"/>
      <c r="B439" s="3"/>
      <c r="C439" s="3"/>
      <c r="D439" s="3"/>
      <c r="E439" s="3"/>
      <c r="F439" s="19"/>
    </row>
    <row r="440" spans="1:6" ht="13" x14ac:dyDescent="0.15">
      <c r="A440" s="5"/>
      <c r="B440" s="3"/>
      <c r="C440" s="3"/>
      <c r="D440" s="3"/>
      <c r="E440" s="3"/>
      <c r="F440" s="19"/>
    </row>
    <row r="441" spans="1:6" ht="13" x14ac:dyDescent="0.15">
      <c r="A441" s="5"/>
      <c r="B441" s="3"/>
      <c r="C441" s="3"/>
      <c r="D441" s="3"/>
      <c r="E441" s="3"/>
      <c r="F441" s="19"/>
    </row>
    <row r="442" spans="1:6" ht="13" x14ac:dyDescent="0.15">
      <c r="A442" s="5"/>
      <c r="B442" s="3"/>
      <c r="C442" s="3"/>
      <c r="D442" s="3"/>
      <c r="E442" s="3"/>
      <c r="F442" s="19"/>
    </row>
    <row r="443" spans="1:6" ht="13" x14ac:dyDescent="0.15">
      <c r="A443" s="5"/>
      <c r="B443" s="3"/>
      <c r="C443" s="3"/>
      <c r="D443" s="3"/>
      <c r="E443" s="3"/>
      <c r="F443" s="19"/>
    </row>
    <row r="444" spans="1:6" ht="13" x14ac:dyDescent="0.15">
      <c r="A444" s="5"/>
      <c r="B444" s="3"/>
      <c r="C444" s="3"/>
      <c r="D444" s="3"/>
      <c r="E444" s="3"/>
      <c r="F444" s="19"/>
    </row>
    <row r="445" spans="1:6" ht="13" x14ac:dyDescent="0.15">
      <c r="A445" s="5"/>
      <c r="B445" s="3"/>
      <c r="C445" s="3"/>
      <c r="D445" s="3"/>
      <c r="E445" s="3"/>
      <c r="F445" s="19"/>
    </row>
    <row r="446" spans="1:6" ht="13" x14ac:dyDescent="0.15">
      <c r="A446" s="5"/>
      <c r="B446" s="3"/>
      <c r="C446" s="3"/>
      <c r="D446" s="3"/>
      <c r="E446" s="3"/>
      <c r="F446" s="19"/>
    </row>
    <row r="447" spans="1:6" ht="13" x14ac:dyDescent="0.15">
      <c r="A447" s="5"/>
      <c r="B447" s="3"/>
      <c r="C447" s="3"/>
      <c r="D447" s="3"/>
      <c r="E447" s="3"/>
      <c r="F447" s="19"/>
    </row>
    <row r="448" spans="1:6" ht="13" x14ac:dyDescent="0.15">
      <c r="A448" s="5"/>
      <c r="B448" s="3"/>
      <c r="C448" s="3"/>
      <c r="D448" s="3"/>
      <c r="E448" s="3"/>
      <c r="F448" s="19"/>
    </row>
    <row r="449" spans="1:6" ht="13" x14ac:dyDescent="0.15">
      <c r="A449" s="5"/>
      <c r="B449" s="3"/>
      <c r="C449" s="3"/>
      <c r="D449" s="3"/>
      <c r="E449" s="3"/>
      <c r="F449" s="19"/>
    </row>
    <row r="450" spans="1:6" ht="13" x14ac:dyDescent="0.15">
      <c r="A450" s="5"/>
      <c r="B450" s="3"/>
      <c r="C450" s="3"/>
      <c r="D450" s="3"/>
      <c r="E450" s="3"/>
      <c r="F450" s="19"/>
    </row>
    <row r="451" spans="1:6" ht="13" x14ac:dyDescent="0.15">
      <c r="A451" s="5"/>
      <c r="B451" s="3"/>
      <c r="C451" s="3"/>
      <c r="D451" s="3"/>
      <c r="E451" s="3"/>
      <c r="F451" s="19"/>
    </row>
    <row r="452" spans="1:6" ht="13" x14ac:dyDescent="0.15">
      <c r="A452" s="5"/>
      <c r="B452" s="3"/>
      <c r="C452" s="3"/>
      <c r="D452" s="3"/>
      <c r="E452" s="3"/>
      <c r="F452" s="19"/>
    </row>
    <row r="453" spans="1:6" ht="13" x14ac:dyDescent="0.15">
      <c r="A453" s="5"/>
      <c r="B453" s="3"/>
      <c r="C453" s="3"/>
      <c r="D453" s="3"/>
      <c r="E453" s="3"/>
      <c r="F453" s="19"/>
    </row>
    <row r="454" spans="1:6" ht="13" x14ac:dyDescent="0.15">
      <c r="A454" s="5"/>
      <c r="B454" s="3"/>
      <c r="C454" s="3"/>
      <c r="D454" s="3"/>
      <c r="E454" s="3"/>
      <c r="F454" s="19"/>
    </row>
    <row r="455" spans="1:6" ht="13" x14ac:dyDescent="0.15">
      <c r="A455" s="5"/>
      <c r="B455" s="3"/>
      <c r="C455" s="3"/>
      <c r="D455" s="3"/>
      <c r="E455" s="3"/>
      <c r="F455" s="19"/>
    </row>
    <row r="456" spans="1:6" ht="13" x14ac:dyDescent="0.15">
      <c r="A456" s="5"/>
      <c r="B456" s="3"/>
      <c r="C456" s="3"/>
      <c r="D456" s="3"/>
      <c r="E456" s="3"/>
      <c r="F456" s="19"/>
    </row>
    <row r="457" spans="1:6" ht="13" x14ac:dyDescent="0.15">
      <c r="A457" s="5"/>
      <c r="B457" s="3"/>
      <c r="C457" s="3"/>
      <c r="D457" s="3"/>
      <c r="E457" s="3"/>
      <c r="F457" s="19"/>
    </row>
    <row r="458" spans="1:6" ht="13" x14ac:dyDescent="0.15">
      <c r="A458" s="5"/>
      <c r="B458" s="3"/>
      <c r="C458" s="3"/>
      <c r="D458" s="3"/>
      <c r="E458" s="3"/>
      <c r="F458" s="19"/>
    </row>
    <row r="459" spans="1:6" ht="13" x14ac:dyDescent="0.15">
      <c r="A459" s="5"/>
      <c r="B459" s="3"/>
      <c r="C459" s="3"/>
      <c r="D459" s="3"/>
      <c r="E459" s="3"/>
      <c r="F459" s="19"/>
    </row>
    <row r="460" spans="1:6" ht="13" x14ac:dyDescent="0.15">
      <c r="A460" s="5"/>
      <c r="B460" s="3"/>
      <c r="C460" s="3"/>
      <c r="D460" s="3"/>
      <c r="E460" s="3"/>
      <c r="F460" s="19"/>
    </row>
    <row r="461" spans="1:6" ht="13" x14ac:dyDescent="0.15">
      <c r="A461" s="5"/>
      <c r="B461" s="3"/>
      <c r="C461" s="3"/>
      <c r="D461" s="3"/>
      <c r="E461" s="3"/>
      <c r="F461" s="19"/>
    </row>
    <row r="462" spans="1:6" ht="13" x14ac:dyDescent="0.15">
      <c r="A462" s="5"/>
      <c r="B462" s="3"/>
      <c r="C462" s="3"/>
      <c r="D462" s="3"/>
      <c r="E462" s="3"/>
      <c r="F462" s="19"/>
    </row>
    <row r="463" spans="1:6" ht="13" x14ac:dyDescent="0.15">
      <c r="A463" s="5"/>
      <c r="B463" s="3"/>
      <c r="C463" s="3"/>
      <c r="D463" s="3"/>
      <c r="E463" s="3"/>
      <c r="F463" s="19"/>
    </row>
    <row r="464" spans="1:6" ht="13" x14ac:dyDescent="0.15">
      <c r="A464" s="5"/>
      <c r="B464" s="3"/>
      <c r="C464" s="3"/>
      <c r="D464" s="3"/>
      <c r="E464" s="3"/>
      <c r="F464" s="19"/>
    </row>
    <row r="465" spans="1:6" ht="13" x14ac:dyDescent="0.15">
      <c r="A465" s="5"/>
      <c r="B465" s="3"/>
      <c r="C465" s="3"/>
      <c r="D465" s="3"/>
      <c r="E465" s="3"/>
      <c r="F465" s="19"/>
    </row>
    <row r="466" spans="1:6" ht="13" x14ac:dyDescent="0.15">
      <c r="A466" s="5"/>
      <c r="B466" s="3"/>
      <c r="C466" s="3"/>
      <c r="D466" s="3"/>
      <c r="E466" s="3"/>
      <c r="F466" s="19"/>
    </row>
    <row r="467" spans="1:6" ht="13" x14ac:dyDescent="0.15">
      <c r="A467" s="5"/>
      <c r="B467" s="3"/>
      <c r="C467" s="3"/>
      <c r="D467" s="3"/>
      <c r="E467" s="3"/>
      <c r="F467" s="19"/>
    </row>
    <row r="468" spans="1:6" ht="13" x14ac:dyDescent="0.15">
      <c r="A468" s="5"/>
      <c r="B468" s="3"/>
      <c r="C468" s="3"/>
      <c r="D468" s="3"/>
      <c r="E468" s="3"/>
      <c r="F468" s="19"/>
    </row>
    <row r="469" spans="1:6" ht="13" x14ac:dyDescent="0.15">
      <c r="A469" s="5"/>
      <c r="B469" s="3"/>
      <c r="C469" s="3"/>
      <c r="D469" s="3"/>
      <c r="E469" s="3"/>
      <c r="F469" s="19"/>
    </row>
    <row r="470" spans="1:6" ht="13" x14ac:dyDescent="0.15">
      <c r="A470" s="5"/>
      <c r="B470" s="3"/>
      <c r="C470" s="3"/>
      <c r="D470" s="3"/>
      <c r="E470" s="3"/>
      <c r="F470" s="19"/>
    </row>
    <row r="471" spans="1:6" ht="13" x14ac:dyDescent="0.15">
      <c r="A471" s="5"/>
      <c r="B471" s="3"/>
      <c r="C471" s="3"/>
      <c r="D471" s="3"/>
      <c r="E471" s="3"/>
      <c r="F471" s="19"/>
    </row>
    <row r="472" spans="1:6" ht="13" x14ac:dyDescent="0.15">
      <c r="A472" s="5"/>
      <c r="B472" s="3"/>
      <c r="C472" s="3"/>
      <c r="D472" s="3"/>
      <c r="E472" s="3"/>
      <c r="F472" s="19"/>
    </row>
    <row r="473" spans="1:6" ht="13" x14ac:dyDescent="0.15">
      <c r="A473" s="5"/>
      <c r="B473" s="3"/>
      <c r="C473" s="3"/>
      <c r="D473" s="3"/>
      <c r="E473" s="3"/>
      <c r="F473" s="19"/>
    </row>
    <row r="474" spans="1:6" ht="13" x14ac:dyDescent="0.15">
      <c r="A474" s="5"/>
      <c r="B474" s="3"/>
      <c r="C474" s="3"/>
      <c r="D474" s="3"/>
      <c r="E474" s="3"/>
      <c r="F474" s="19"/>
    </row>
    <row r="475" spans="1:6" ht="13" x14ac:dyDescent="0.15">
      <c r="A475" s="5"/>
      <c r="B475" s="3"/>
      <c r="C475" s="3"/>
      <c r="D475" s="3"/>
      <c r="E475" s="3"/>
      <c r="F475" s="19"/>
    </row>
    <row r="476" spans="1:6" ht="13" x14ac:dyDescent="0.15">
      <c r="A476" s="5"/>
      <c r="B476" s="3"/>
      <c r="C476" s="3"/>
      <c r="D476" s="3"/>
      <c r="E476" s="3"/>
      <c r="F476" s="19"/>
    </row>
    <row r="477" spans="1:6" ht="13" x14ac:dyDescent="0.15">
      <c r="A477" s="5"/>
      <c r="B477" s="3"/>
      <c r="C477" s="3"/>
      <c r="D477" s="3"/>
      <c r="E477" s="3"/>
      <c r="F477" s="19"/>
    </row>
    <row r="478" spans="1:6" ht="13" x14ac:dyDescent="0.15">
      <c r="A478" s="5"/>
      <c r="B478" s="3"/>
      <c r="C478" s="3"/>
      <c r="D478" s="3"/>
      <c r="E478" s="3"/>
      <c r="F478" s="19"/>
    </row>
    <row r="479" spans="1:6" ht="13" x14ac:dyDescent="0.15">
      <c r="A479" s="5"/>
      <c r="B479" s="3"/>
      <c r="C479" s="3"/>
      <c r="D479" s="3"/>
      <c r="E479" s="3"/>
      <c r="F479" s="19"/>
    </row>
    <row r="480" spans="1:6" ht="13" x14ac:dyDescent="0.15">
      <c r="A480" s="5"/>
      <c r="B480" s="3"/>
      <c r="C480" s="3"/>
      <c r="D480" s="3"/>
      <c r="E480" s="3"/>
      <c r="F480" s="19"/>
    </row>
    <row r="481" spans="1:6" ht="13" x14ac:dyDescent="0.15">
      <c r="A481" s="5"/>
      <c r="B481" s="3"/>
      <c r="C481" s="3"/>
      <c r="D481" s="3"/>
      <c r="E481" s="3"/>
      <c r="F481" s="19"/>
    </row>
    <row r="482" spans="1:6" ht="13" x14ac:dyDescent="0.15">
      <c r="A482" s="5"/>
      <c r="B482" s="3"/>
      <c r="C482" s="3"/>
      <c r="D482" s="3"/>
      <c r="E482" s="3"/>
      <c r="F482" s="19"/>
    </row>
    <row r="483" spans="1:6" ht="13" x14ac:dyDescent="0.15">
      <c r="A483" s="5"/>
      <c r="B483" s="3"/>
      <c r="C483" s="3"/>
      <c r="D483" s="3"/>
      <c r="E483" s="3"/>
      <c r="F483" s="19"/>
    </row>
    <row r="484" spans="1:6" ht="13" x14ac:dyDescent="0.15">
      <c r="A484" s="5"/>
      <c r="B484" s="3"/>
      <c r="C484" s="3"/>
      <c r="D484" s="3"/>
      <c r="E484" s="3"/>
      <c r="F484" s="19"/>
    </row>
    <row r="485" spans="1:6" ht="13" x14ac:dyDescent="0.15">
      <c r="A485" s="5"/>
      <c r="B485" s="3"/>
      <c r="C485" s="3"/>
      <c r="D485" s="3"/>
      <c r="E485" s="3"/>
      <c r="F485" s="19"/>
    </row>
    <row r="486" spans="1:6" ht="13" x14ac:dyDescent="0.15">
      <c r="A486" s="5"/>
      <c r="B486" s="3"/>
      <c r="C486" s="3"/>
      <c r="D486" s="3"/>
      <c r="E486" s="3"/>
      <c r="F486" s="19"/>
    </row>
    <row r="487" spans="1:6" ht="13" x14ac:dyDescent="0.15">
      <c r="A487" s="5"/>
      <c r="B487" s="3"/>
      <c r="C487" s="3"/>
      <c r="D487" s="3"/>
      <c r="E487" s="3"/>
      <c r="F487" s="19"/>
    </row>
    <row r="488" spans="1:6" ht="13" x14ac:dyDescent="0.15">
      <c r="A488" s="5"/>
      <c r="B488" s="3"/>
      <c r="C488" s="3"/>
      <c r="D488" s="3"/>
      <c r="E488" s="3"/>
      <c r="F488" s="19"/>
    </row>
    <row r="489" spans="1:6" ht="13" x14ac:dyDescent="0.15">
      <c r="A489" s="5"/>
      <c r="B489" s="3"/>
      <c r="C489" s="3"/>
      <c r="D489" s="3"/>
      <c r="E489" s="3"/>
      <c r="F489" s="19"/>
    </row>
    <row r="490" spans="1:6" ht="13" x14ac:dyDescent="0.15">
      <c r="A490" s="5"/>
      <c r="B490" s="3"/>
      <c r="C490" s="3"/>
      <c r="D490" s="3"/>
      <c r="E490" s="3"/>
      <c r="F490" s="19"/>
    </row>
    <row r="491" spans="1:6" ht="13" x14ac:dyDescent="0.15">
      <c r="A491" s="5"/>
      <c r="B491" s="3"/>
      <c r="C491" s="3"/>
      <c r="D491" s="3"/>
      <c r="E491" s="3"/>
      <c r="F491" s="19"/>
    </row>
    <row r="492" spans="1:6" ht="13" x14ac:dyDescent="0.15">
      <c r="A492" s="5"/>
      <c r="B492" s="3"/>
      <c r="C492" s="3"/>
      <c r="D492" s="3"/>
      <c r="E492" s="3"/>
      <c r="F492" s="19"/>
    </row>
    <row r="493" spans="1:6" ht="13" x14ac:dyDescent="0.15">
      <c r="A493" s="5"/>
      <c r="B493" s="3"/>
      <c r="C493" s="3"/>
      <c r="D493" s="3"/>
      <c r="E493" s="3"/>
      <c r="F493" s="19"/>
    </row>
    <row r="494" spans="1:6" ht="13" x14ac:dyDescent="0.15">
      <c r="A494" s="5"/>
      <c r="B494" s="3"/>
      <c r="C494" s="3"/>
      <c r="D494" s="3"/>
      <c r="E494" s="3"/>
      <c r="F494" s="19"/>
    </row>
    <row r="495" spans="1:6" ht="13" x14ac:dyDescent="0.15">
      <c r="A495" s="5"/>
      <c r="B495" s="3"/>
      <c r="C495" s="3"/>
      <c r="D495" s="3"/>
      <c r="E495" s="3"/>
      <c r="F495" s="19"/>
    </row>
    <row r="496" spans="1:6" ht="13" x14ac:dyDescent="0.15">
      <c r="A496" s="5"/>
      <c r="B496" s="3"/>
      <c r="C496" s="3"/>
      <c r="D496" s="3"/>
      <c r="E496" s="3"/>
      <c r="F496" s="19"/>
    </row>
    <row r="497" spans="1:6" ht="13" x14ac:dyDescent="0.15">
      <c r="A497" s="5"/>
      <c r="B497" s="3"/>
      <c r="C497" s="3"/>
      <c r="D497" s="3"/>
      <c r="E497" s="3"/>
      <c r="F497" s="19"/>
    </row>
    <row r="498" spans="1:6" ht="13" x14ac:dyDescent="0.15">
      <c r="A498" s="5"/>
      <c r="B498" s="3"/>
      <c r="C498" s="3"/>
      <c r="D498" s="3"/>
      <c r="E498" s="3"/>
      <c r="F498" s="19"/>
    </row>
    <row r="499" spans="1:6" ht="13" x14ac:dyDescent="0.15">
      <c r="A499" s="5"/>
      <c r="B499" s="3"/>
      <c r="C499" s="3"/>
      <c r="D499" s="3"/>
      <c r="E499" s="3"/>
      <c r="F499" s="19"/>
    </row>
    <row r="500" spans="1:6" ht="13" x14ac:dyDescent="0.15">
      <c r="A500" s="5"/>
      <c r="B500" s="3"/>
      <c r="C500" s="3"/>
      <c r="D500" s="3"/>
      <c r="E500" s="3"/>
      <c r="F500" s="19"/>
    </row>
    <row r="501" spans="1:6" ht="13" x14ac:dyDescent="0.15">
      <c r="A501" s="5"/>
      <c r="B501" s="3"/>
      <c r="C501" s="3"/>
      <c r="D501" s="3"/>
      <c r="E501" s="3"/>
      <c r="F501" s="19"/>
    </row>
    <row r="502" spans="1:6" ht="13" x14ac:dyDescent="0.15">
      <c r="A502" s="5"/>
      <c r="B502" s="3"/>
      <c r="C502" s="3"/>
      <c r="D502" s="3"/>
      <c r="E502" s="3"/>
      <c r="F502" s="19"/>
    </row>
    <row r="503" spans="1:6" ht="13" x14ac:dyDescent="0.15">
      <c r="A503" s="5"/>
      <c r="B503" s="3"/>
      <c r="C503" s="3"/>
      <c r="D503" s="3"/>
      <c r="E503" s="3"/>
      <c r="F503" s="19"/>
    </row>
    <row r="504" spans="1:6" ht="13" x14ac:dyDescent="0.15">
      <c r="A504" s="5"/>
      <c r="B504" s="3"/>
      <c r="C504" s="3"/>
      <c r="D504" s="3"/>
      <c r="E504" s="3"/>
      <c r="F504" s="19"/>
    </row>
    <row r="505" spans="1:6" ht="13" x14ac:dyDescent="0.15">
      <c r="A505" s="5"/>
      <c r="B505" s="3"/>
      <c r="C505" s="3"/>
      <c r="D505" s="3"/>
      <c r="E505" s="3"/>
      <c r="F505" s="19"/>
    </row>
    <row r="506" spans="1:6" ht="13" x14ac:dyDescent="0.15">
      <c r="A506" s="5"/>
      <c r="B506" s="3"/>
      <c r="C506" s="3"/>
      <c r="D506" s="3"/>
      <c r="E506" s="3"/>
      <c r="F506" s="19"/>
    </row>
    <row r="507" spans="1:6" ht="13" x14ac:dyDescent="0.15">
      <c r="A507" s="5"/>
      <c r="B507" s="3"/>
      <c r="C507" s="3"/>
      <c r="D507" s="3"/>
      <c r="E507" s="3"/>
      <c r="F507" s="19"/>
    </row>
    <row r="508" spans="1:6" ht="13" x14ac:dyDescent="0.15">
      <c r="A508" s="5"/>
      <c r="B508" s="3"/>
      <c r="C508" s="3"/>
      <c r="D508" s="3"/>
      <c r="E508" s="3"/>
      <c r="F508" s="19"/>
    </row>
    <row r="509" spans="1:6" ht="13" x14ac:dyDescent="0.15">
      <c r="A509" s="5"/>
      <c r="B509" s="3"/>
      <c r="C509" s="3"/>
      <c r="D509" s="3"/>
      <c r="E509" s="3"/>
      <c r="F509" s="19"/>
    </row>
    <row r="510" spans="1:6" ht="13" x14ac:dyDescent="0.15">
      <c r="A510" s="5"/>
      <c r="B510" s="3"/>
      <c r="C510" s="3"/>
      <c r="D510" s="3"/>
      <c r="E510" s="3"/>
      <c r="F510" s="19"/>
    </row>
    <row r="511" spans="1:6" ht="13" x14ac:dyDescent="0.15">
      <c r="A511" s="5"/>
      <c r="B511" s="3"/>
      <c r="C511" s="3"/>
      <c r="D511" s="3"/>
      <c r="E511" s="3"/>
      <c r="F511" s="19"/>
    </row>
    <row r="512" spans="1:6" ht="13" x14ac:dyDescent="0.15">
      <c r="A512" s="5"/>
      <c r="B512" s="3"/>
      <c r="C512" s="3"/>
      <c r="D512" s="3"/>
      <c r="E512" s="3"/>
      <c r="F512" s="19"/>
    </row>
    <row r="513" spans="1:6" ht="13" x14ac:dyDescent="0.15">
      <c r="A513" s="5"/>
      <c r="B513" s="3"/>
      <c r="C513" s="3"/>
      <c r="D513" s="3"/>
      <c r="E513" s="3"/>
      <c r="F513" s="19"/>
    </row>
    <row r="514" spans="1:6" ht="13" x14ac:dyDescent="0.15">
      <c r="A514" s="5"/>
      <c r="B514" s="3"/>
      <c r="C514" s="3"/>
      <c r="D514" s="3"/>
      <c r="E514" s="3"/>
      <c r="F514" s="19"/>
    </row>
    <row r="515" spans="1:6" ht="13" x14ac:dyDescent="0.15">
      <c r="A515" s="5"/>
      <c r="B515" s="3"/>
      <c r="C515" s="3"/>
      <c r="D515" s="3"/>
      <c r="E515" s="3"/>
      <c r="F515" s="19"/>
    </row>
    <row r="516" spans="1:6" ht="13" x14ac:dyDescent="0.15">
      <c r="A516" s="5"/>
      <c r="B516" s="3"/>
      <c r="C516" s="3"/>
      <c r="D516" s="3"/>
      <c r="E516" s="3"/>
      <c r="F516" s="19"/>
    </row>
    <row r="517" spans="1:6" ht="13" x14ac:dyDescent="0.15">
      <c r="A517" s="5"/>
      <c r="B517" s="3"/>
      <c r="C517" s="3"/>
      <c r="D517" s="3"/>
      <c r="E517" s="3"/>
      <c r="F517" s="19"/>
    </row>
    <row r="518" spans="1:6" ht="13" x14ac:dyDescent="0.15">
      <c r="A518" s="5"/>
      <c r="B518" s="3"/>
      <c r="C518" s="3"/>
      <c r="D518" s="3"/>
      <c r="E518" s="3"/>
      <c r="F518" s="19"/>
    </row>
    <row r="519" spans="1:6" ht="13" x14ac:dyDescent="0.15">
      <c r="A519" s="5"/>
      <c r="B519" s="3"/>
      <c r="C519" s="3"/>
      <c r="D519" s="3"/>
      <c r="E519" s="3"/>
      <c r="F519" s="19"/>
    </row>
    <row r="520" spans="1:6" ht="13" x14ac:dyDescent="0.15">
      <c r="A520" s="5"/>
      <c r="B520" s="3"/>
      <c r="C520" s="3"/>
      <c r="D520" s="3"/>
      <c r="E520" s="3"/>
      <c r="F520" s="19"/>
    </row>
    <row r="521" spans="1:6" ht="13" x14ac:dyDescent="0.15">
      <c r="A521" s="5"/>
      <c r="B521" s="3"/>
      <c r="C521" s="3"/>
      <c r="D521" s="3"/>
      <c r="E521" s="3"/>
      <c r="F521" s="19"/>
    </row>
    <row r="522" spans="1:6" ht="13" x14ac:dyDescent="0.15">
      <c r="A522" s="5"/>
      <c r="B522" s="3"/>
      <c r="C522" s="3"/>
      <c r="D522" s="3"/>
      <c r="E522" s="3"/>
      <c r="F522" s="19"/>
    </row>
    <row r="523" spans="1:6" ht="13" x14ac:dyDescent="0.15">
      <c r="A523" s="5"/>
      <c r="B523" s="3"/>
      <c r="C523" s="3"/>
      <c r="D523" s="3"/>
      <c r="E523" s="3"/>
      <c r="F523" s="19"/>
    </row>
    <row r="524" spans="1:6" ht="13" x14ac:dyDescent="0.15">
      <c r="A524" s="5"/>
      <c r="B524" s="3"/>
      <c r="C524" s="3"/>
      <c r="D524" s="3"/>
      <c r="E524" s="3"/>
      <c r="F524" s="19"/>
    </row>
    <row r="525" spans="1:6" ht="13" x14ac:dyDescent="0.15">
      <c r="A525" s="5"/>
      <c r="B525" s="3"/>
      <c r="C525" s="3"/>
      <c r="D525" s="3"/>
      <c r="E525" s="3"/>
      <c r="F525" s="19"/>
    </row>
    <row r="526" spans="1:6" ht="13" x14ac:dyDescent="0.15">
      <c r="A526" s="5"/>
      <c r="B526" s="3"/>
      <c r="C526" s="3"/>
      <c r="D526" s="3"/>
      <c r="E526" s="3"/>
      <c r="F526" s="19"/>
    </row>
    <row r="527" spans="1:6" ht="13" x14ac:dyDescent="0.15">
      <c r="A527" s="5"/>
      <c r="B527" s="3"/>
      <c r="C527" s="3"/>
      <c r="D527" s="3"/>
      <c r="E527" s="3"/>
      <c r="F527" s="19"/>
    </row>
    <row r="528" spans="1:6" ht="13" x14ac:dyDescent="0.15">
      <c r="A528" s="5"/>
      <c r="B528" s="3"/>
      <c r="C528" s="3"/>
      <c r="D528" s="3"/>
      <c r="E528" s="3"/>
      <c r="F528" s="19"/>
    </row>
    <row r="529" spans="1:6" ht="13" x14ac:dyDescent="0.15">
      <c r="A529" s="5"/>
      <c r="B529" s="3"/>
      <c r="C529" s="3"/>
      <c r="D529" s="3"/>
      <c r="E529" s="3"/>
      <c r="F529" s="19"/>
    </row>
    <row r="530" spans="1:6" ht="13" x14ac:dyDescent="0.15">
      <c r="A530" s="5"/>
      <c r="B530" s="3"/>
      <c r="C530" s="3"/>
      <c r="D530" s="3"/>
      <c r="E530" s="3"/>
      <c r="F530" s="19"/>
    </row>
    <row r="531" spans="1:6" ht="13" x14ac:dyDescent="0.15">
      <c r="A531" s="5"/>
      <c r="B531" s="3"/>
      <c r="C531" s="3"/>
      <c r="D531" s="3"/>
      <c r="E531" s="3"/>
      <c r="F531" s="19"/>
    </row>
    <row r="532" spans="1:6" ht="13" x14ac:dyDescent="0.15">
      <c r="A532" s="5"/>
      <c r="B532" s="3"/>
      <c r="C532" s="3"/>
      <c r="D532" s="3"/>
      <c r="E532" s="3"/>
      <c r="F532" s="19"/>
    </row>
    <row r="533" spans="1:6" ht="13" x14ac:dyDescent="0.15">
      <c r="A533" s="5"/>
      <c r="B533" s="3"/>
      <c r="C533" s="3"/>
      <c r="D533" s="3"/>
      <c r="E533" s="3"/>
      <c r="F533" s="19"/>
    </row>
    <row r="534" spans="1:6" ht="13" x14ac:dyDescent="0.15">
      <c r="A534" s="5"/>
      <c r="B534" s="3"/>
      <c r="C534" s="3"/>
      <c r="D534" s="3"/>
      <c r="E534" s="3"/>
      <c r="F534" s="19"/>
    </row>
    <row r="535" spans="1:6" ht="13" x14ac:dyDescent="0.15">
      <c r="A535" s="5"/>
      <c r="B535" s="3"/>
      <c r="C535" s="3"/>
      <c r="D535" s="3"/>
      <c r="E535" s="3"/>
      <c r="F535" s="19"/>
    </row>
    <row r="536" spans="1:6" ht="13" x14ac:dyDescent="0.15">
      <c r="A536" s="5"/>
      <c r="B536" s="3"/>
      <c r="C536" s="3"/>
      <c r="D536" s="3"/>
      <c r="E536" s="3"/>
      <c r="F536" s="19"/>
    </row>
    <row r="537" spans="1:6" ht="13" x14ac:dyDescent="0.15">
      <c r="A537" s="5"/>
      <c r="B537" s="3"/>
      <c r="C537" s="3"/>
      <c r="D537" s="3"/>
      <c r="E537" s="3"/>
      <c r="F537" s="19"/>
    </row>
    <row r="538" spans="1:6" ht="13" x14ac:dyDescent="0.15">
      <c r="A538" s="5"/>
      <c r="B538" s="3"/>
      <c r="C538" s="3"/>
      <c r="D538" s="3"/>
      <c r="E538" s="3"/>
      <c r="F538" s="19"/>
    </row>
    <row r="539" spans="1:6" ht="13" x14ac:dyDescent="0.15">
      <c r="A539" s="5"/>
      <c r="B539" s="3"/>
      <c r="C539" s="3"/>
      <c r="D539" s="3"/>
      <c r="E539" s="3"/>
      <c r="F539" s="19"/>
    </row>
    <row r="540" spans="1:6" ht="13" x14ac:dyDescent="0.15">
      <c r="A540" s="5"/>
      <c r="B540" s="3"/>
      <c r="C540" s="3"/>
      <c r="D540" s="3"/>
      <c r="E540" s="3"/>
      <c r="F540" s="19"/>
    </row>
    <row r="541" spans="1:6" ht="13" x14ac:dyDescent="0.15">
      <c r="A541" s="5"/>
      <c r="B541" s="3"/>
      <c r="C541" s="3"/>
      <c r="D541" s="3"/>
      <c r="E541" s="3"/>
      <c r="F541" s="19"/>
    </row>
    <row r="542" spans="1:6" ht="13" x14ac:dyDescent="0.15">
      <c r="A542" s="5"/>
      <c r="B542" s="3"/>
      <c r="C542" s="3"/>
      <c r="D542" s="3"/>
      <c r="E542" s="3"/>
      <c r="F542" s="19"/>
    </row>
    <row r="543" spans="1:6" ht="13" x14ac:dyDescent="0.15">
      <c r="A543" s="5"/>
      <c r="B543" s="3"/>
      <c r="C543" s="3"/>
      <c r="D543" s="3"/>
      <c r="E543" s="3"/>
      <c r="F543" s="19"/>
    </row>
    <row r="544" spans="1:6" ht="13" x14ac:dyDescent="0.15">
      <c r="A544" s="5"/>
      <c r="B544" s="3"/>
      <c r="C544" s="3"/>
      <c r="D544" s="3"/>
      <c r="E544" s="3"/>
      <c r="F544" s="19"/>
    </row>
    <row r="545" spans="1:6" ht="13" x14ac:dyDescent="0.15">
      <c r="A545" s="5"/>
      <c r="B545" s="3"/>
      <c r="C545" s="3"/>
      <c r="D545" s="3"/>
      <c r="E545" s="3"/>
      <c r="F545" s="19"/>
    </row>
    <row r="546" spans="1:6" ht="13" x14ac:dyDescent="0.15">
      <c r="A546" s="5"/>
      <c r="B546" s="3"/>
      <c r="C546" s="3"/>
      <c r="D546" s="3"/>
      <c r="E546" s="3"/>
      <c r="F546" s="19"/>
    </row>
    <row r="547" spans="1:6" ht="13" x14ac:dyDescent="0.15">
      <c r="A547" s="5"/>
      <c r="B547" s="3"/>
      <c r="C547" s="3"/>
      <c r="D547" s="3"/>
      <c r="E547" s="3"/>
      <c r="F547" s="19"/>
    </row>
    <row r="548" spans="1:6" ht="13" x14ac:dyDescent="0.15">
      <c r="A548" s="5"/>
      <c r="B548" s="3"/>
      <c r="C548" s="3"/>
      <c r="D548" s="3"/>
      <c r="E548" s="3"/>
      <c r="F548" s="19"/>
    </row>
    <row r="549" spans="1:6" ht="13" x14ac:dyDescent="0.15">
      <c r="A549" s="5"/>
      <c r="B549" s="3"/>
      <c r="C549" s="3"/>
      <c r="D549" s="3"/>
      <c r="E549" s="3"/>
      <c r="F549" s="19"/>
    </row>
    <row r="550" spans="1:6" ht="13" x14ac:dyDescent="0.15">
      <c r="A550" s="5"/>
      <c r="B550" s="3"/>
      <c r="C550" s="3"/>
      <c r="D550" s="3"/>
      <c r="E550" s="3"/>
      <c r="F550" s="19"/>
    </row>
    <row r="551" spans="1:6" ht="13" x14ac:dyDescent="0.15">
      <c r="A551" s="5"/>
      <c r="B551" s="3"/>
      <c r="C551" s="3"/>
      <c r="D551" s="3"/>
      <c r="E551" s="3"/>
      <c r="F551" s="19"/>
    </row>
    <row r="552" spans="1:6" ht="13" x14ac:dyDescent="0.15">
      <c r="A552" s="5"/>
      <c r="B552" s="3"/>
      <c r="C552" s="3"/>
      <c r="D552" s="3"/>
      <c r="E552" s="3"/>
      <c r="F552" s="19"/>
    </row>
    <row r="553" spans="1:6" ht="13" x14ac:dyDescent="0.15">
      <c r="A553" s="5"/>
      <c r="B553" s="3"/>
      <c r="C553" s="3"/>
      <c r="D553" s="3"/>
      <c r="E553" s="3"/>
      <c r="F553" s="19"/>
    </row>
    <row r="554" spans="1:6" ht="13" x14ac:dyDescent="0.15">
      <c r="A554" s="5"/>
      <c r="B554" s="3"/>
      <c r="C554" s="3"/>
      <c r="D554" s="3"/>
      <c r="E554" s="3"/>
      <c r="F554" s="19"/>
    </row>
    <row r="555" spans="1:6" ht="13" x14ac:dyDescent="0.15">
      <c r="A555" s="5"/>
      <c r="B555" s="3"/>
      <c r="C555" s="3"/>
      <c r="D555" s="3"/>
      <c r="E555" s="3"/>
      <c r="F555" s="19"/>
    </row>
    <row r="556" spans="1:6" ht="13" x14ac:dyDescent="0.15">
      <c r="A556" s="5"/>
      <c r="B556" s="3"/>
      <c r="C556" s="3"/>
      <c r="D556" s="3"/>
      <c r="E556" s="3"/>
      <c r="F556" s="19"/>
    </row>
    <row r="557" spans="1:6" ht="13" x14ac:dyDescent="0.15">
      <c r="A557" s="5"/>
      <c r="B557" s="3"/>
      <c r="C557" s="3"/>
      <c r="D557" s="3"/>
      <c r="E557" s="3"/>
      <c r="F557" s="19"/>
    </row>
    <row r="558" spans="1:6" ht="13" x14ac:dyDescent="0.15">
      <c r="A558" s="5"/>
      <c r="B558" s="3"/>
      <c r="C558" s="3"/>
      <c r="D558" s="3"/>
      <c r="E558" s="3"/>
      <c r="F558" s="19"/>
    </row>
    <row r="559" spans="1:6" ht="13" x14ac:dyDescent="0.15">
      <c r="A559" s="5"/>
      <c r="B559" s="3"/>
      <c r="C559" s="3"/>
      <c r="D559" s="3"/>
      <c r="E559" s="3"/>
      <c r="F559" s="19"/>
    </row>
    <row r="560" spans="1:6" ht="13" x14ac:dyDescent="0.15">
      <c r="A560" s="5"/>
      <c r="B560" s="3"/>
      <c r="C560" s="3"/>
      <c r="D560" s="3"/>
      <c r="E560" s="3"/>
      <c r="F560" s="19"/>
    </row>
    <row r="561" spans="1:6" ht="13" x14ac:dyDescent="0.15">
      <c r="A561" s="5"/>
      <c r="B561" s="3"/>
      <c r="C561" s="3"/>
      <c r="D561" s="3"/>
      <c r="E561" s="3"/>
      <c r="F561" s="19"/>
    </row>
    <row r="562" spans="1:6" ht="13" x14ac:dyDescent="0.15">
      <c r="A562" s="5"/>
      <c r="B562" s="3"/>
      <c r="C562" s="3"/>
      <c r="D562" s="3"/>
      <c r="E562" s="3"/>
      <c r="F562" s="19"/>
    </row>
    <row r="563" spans="1:6" ht="13" x14ac:dyDescent="0.15">
      <c r="A563" s="5"/>
      <c r="B563" s="3"/>
      <c r="C563" s="3"/>
      <c r="D563" s="3"/>
      <c r="E563" s="3"/>
      <c r="F563" s="19"/>
    </row>
    <row r="564" spans="1:6" ht="13" x14ac:dyDescent="0.15">
      <c r="A564" s="5"/>
      <c r="B564" s="3"/>
      <c r="C564" s="3"/>
      <c r="D564" s="3"/>
      <c r="E564" s="3"/>
      <c r="F564" s="19"/>
    </row>
    <row r="565" spans="1:6" ht="13" x14ac:dyDescent="0.15">
      <c r="A565" s="5"/>
      <c r="B565" s="3"/>
      <c r="C565" s="3"/>
      <c r="D565" s="3"/>
      <c r="E565" s="3"/>
      <c r="F565" s="19"/>
    </row>
    <row r="566" spans="1:6" ht="13" x14ac:dyDescent="0.15">
      <c r="A566" s="5"/>
      <c r="B566" s="3"/>
      <c r="C566" s="3"/>
      <c r="D566" s="3"/>
      <c r="E566" s="3"/>
      <c r="F566" s="19"/>
    </row>
    <row r="567" spans="1:6" ht="13" x14ac:dyDescent="0.15">
      <c r="A567" s="5"/>
      <c r="B567" s="3"/>
      <c r="C567" s="3"/>
      <c r="D567" s="3"/>
      <c r="E567" s="3"/>
      <c r="F567" s="19"/>
    </row>
    <row r="568" spans="1:6" ht="13" x14ac:dyDescent="0.15">
      <c r="A568" s="5"/>
      <c r="B568" s="3"/>
      <c r="C568" s="3"/>
      <c r="D568" s="3"/>
      <c r="E568" s="3"/>
      <c r="F568" s="19"/>
    </row>
    <row r="569" spans="1:6" ht="13" x14ac:dyDescent="0.15">
      <c r="A569" s="5"/>
      <c r="B569" s="3"/>
      <c r="C569" s="3"/>
      <c r="D569" s="3"/>
      <c r="E569" s="3"/>
      <c r="F569" s="19"/>
    </row>
    <row r="570" spans="1:6" ht="13" x14ac:dyDescent="0.15">
      <c r="A570" s="5"/>
      <c r="B570" s="3"/>
      <c r="C570" s="3"/>
      <c r="D570" s="3"/>
      <c r="E570" s="3"/>
      <c r="F570" s="19"/>
    </row>
    <row r="571" spans="1:6" ht="13" x14ac:dyDescent="0.15">
      <c r="A571" s="5"/>
      <c r="B571" s="3"/>
      <c r="C571" s="3"/>
      <c r="D571" s="3"/>
      <c r="E571" s="3"/>
      <c r="F571" s="19"/>
    </row>
    <row r="572" spans="1:6" ht="13" x14ac:dyDescent="0.15">
      <c r="A572" s="5"/>
      <c r="B572" s="3"/>
      <c r="C572" s="3"/>
      <c r="D572" s="3"/>
      <c r="E572" s="3"/>
      <c r="F572" s="19"/>
    </row>
    <row r="573" spans="1:6" ht="13" x14ac:dyDescent="0.15">
      <c r="A573" s="5"/>
      <c r="B573" s="3"/>
      <c r="C573" s="3"/>
      <c r="D573" s="3"/>
      <c r="E573" s="3"/>
      <c r="F573" s="19"/>
    </row>
    <row r="574" spans="1:6" ht="13" x14ac:dyDescent="0.15">
      <c r="A574" s="5"/>
      <c r="B574" s="3"/>
      <c r="C574" s="3"/>
      <c r="D574" s="3"/>
      <c r="E574" s="3"/>
      <c r="F574" s="19"/>
    </row>
    <row r="575" spans="1:6" ht="13" x14ac:dyDescent="0.15">
      <c r="A575" s="5"/>
      <c r="B575" s="3"/>
      <c r="C575" s="3"/>
      <c r="D575" s="3"/>
      <c r="E575" s="3"/>
      <c r="F575" s="19"/>
    </row>
    <row r="576" spans="1:6" ht="13" x14ac:dyDescent="0.15">
      <c r="A576" s="5"/>
      <c r="B576" s="3"/>
      <c r="C576" s="3"/>
      <c r="D576" s="3"/>
      <c r="E576" s="3"/>
      <c r="F576" s="19"/>
    </row>
    <row r="577" spans="1:6" ht="13" x14ac:dyDescent="0.15">
      <c r="A577" s="5"/>
      <c r="B577" s="3"/>
      <c r="C577" s="3"/>
      <c r="D577" s="3"/>
      <c r="E577" s="3"/>
      <c r="F577" s="19"/>
    </row>
    <row r="578" spans="1:6" ht="13" x14ac:dyDescent="0.15">
      <c r="A578" s="5"/>
      <c r="B578" s="3"/>
      <c r="C578" s="3"/>
      <c r="D578" s="3"/>
      <c r="E578" s="3"/>
      <c r="F578" s="19"/>
    </row>
    <row r="579" spans="1:6" ht="13" x14ac:dyDescent="0.15">
      <c r="A579" s="5"/>
      <c r="B579" s="3"/>
      <c r="C579" s="3"/>
      <c r="D579" s="3"/>
      <c r="E579" s="3"/>
      <c r="F579" s="19"/>
    </row>
    <row r="580" spans="1:6" ht="13" x14ac:dyDescent="0.15">
      <c r="A580" s="5"/>
      <c r="B580" s="3"/>
      <c r="C580" s="3"/>
      <c r="D580" s="3"/>
      <c r="E580" s="3"/>
      <c r="F580" s="19"/>
    </row>
    <row r="581" spans="1:6" ht="13" x14ac:dyDescent="0.15">
      <c r="A581" s="5"/>
      <c r="B581" s="3"/>
      <c r="C581" s="3"/>
      <c r="D581" s="3"/>
      <c r="E581" s="3"/>
      <c r="F581" s="19"/>
    </row>
    <row r="582" spans="1:6" ht="13" x14ac:dyDescent="0.15">
      <c r="A582" s="5"/>
      <c r="B582" s="3"/>
      <c r="C582" s="3"/>
      <c r="D582" s="3"/>
      <c r="E582" s="3"/>
      <c r="F582" s="19"/>
    </row>
    <row r="583" spans="1:6" ht="13" x14ac:dyDescent="0.15">
      <c r="A583" s="5"/>
      <c r="B583" s="3"/>
      <c r="C583" s="3"/>
      <c r="D583" s="3"/>
      <c r="E583" s="3"/>
      <c r="F583" s="19"/>
    </row>
    <row r="584" spans="1:6" ht="13" x14ac:dyDescent="0.15">
      <c r="A584" s="5"/>
      <c r="B584" s="3"/>
      <c r="C584" s="3"/>
      <c r="D584" s="3"/>
      <c r="E584" s="3"/>
      <c r="F584" s="19"/>
    </row>
    <row r="585" spans="1:6" ht="13" x14ac:dyDescent="0.15">
      <c r="A585" s="5"/>
      <c r="B585" s="3"/>
      <c r="C585" s="3"/>
      <c r="D585" s="3"/>
      <c r="E585" s="3"/>
      <c r="F585" s="19"/>
    </row>
    <row r="586" spans="1:6" ht="13" x14ac:dyDescent="0.15">
      <c r="A586" s="5"/>
      <c r="B586" s="3"/>
      <c r="C586" s="3"/>
      <c r="D586" s="3"/>
      <c r="E586" s="3"/>
      <c r="F586" s="19"/>
    </row>
    <row r="587" spans="1:6" ht="13" x14ac:dyDescent="0.15">
      <c r="A587" s="5"/>
      <c r="B587" s="3"/>
      <c r="C587" s="3"/>
      <c r="D587" s="3"/>
      <c r="E587" s="3"/>
      <c r="F587" s="19"/>
    </row>
    <row r="588" spans="1:6" ht="13" x14ac:dyDescent="0.15">
      <c r="A588" s="5"/>
      <c r="B588" s="3"/>
      <c r="C588" s="3"/>
      <c r="D588" s="3"/>
      <c r="E588" s="3"/>
      <c r="F588" s="19"/>
    </row>
    <row r="589" spans="1:6" ht="13" x14ac:dyDescent="0.15">
      <c r="A589" s="5"/>
      <c r="B589" s="3"/>
      <c r="C589" s="3"/>
      <c r="D589" s="3"/>
      <c r="E589" s="3"/>
      <c r="F589" s="19"/>
    </row>
    <row r="590" spans="1:6" ht="13" x14ac:dyDescent="0.15">
      <c r="A590" s="5"/>
      <c r="B590" s="3"/>
      <c r="C590" s="3"/>
      <c r="D590" s="3"/>
      <c r="E590" s="3"/>
      <c r="F590" s="19"/>
    </row>
    <row r="591" spans="1:6" ht="13" x14ac:dyDescent="0.15">
      <c r="A591" s="5"/>
      <c r="B591" s="3"/>
      <c r="C591" s="3"/>
      <c r="D591" s="3"/>
      <c r="E591" s="3"/>
      <c r="F591" s="19"/>
    </row>
    <row r="592" spans="1:6" ht="13" x14ac:dyDescent="0.15">
      <c r="A592" s="5"/>
      <c r="B592" s="3"/>
      <c r="C592" s="3"/>
      <c r="D592" s="3"/>
      <c r="E592" s="3"/>
      <c r="F592" s="19"/>
    </row>
    <row r="593" spans="1:6" ht="13" x14ac:dyDescent="0.15">
      <c r="A593" s="5"/>
      <c r="B593" s="3"/>
      <c r="C593" s="3"/>
      <c r="D593" s="3"/>
      <c r="E593" s="3"/>
      <c r="F593" s="19"/>
    </row>
    <row r="594" spans="1:6" ht="13" x14ac:dyDescent="0.15">
      <c r="A594" s="5"/>
      <c r="B594" s="3"/>
      <c r="C594" s="3"/>
      <c r="D594" s="3"/>
      <c r="E594" s="3"/>
      <c r="F594" s="19"/>
    </row>
    <row r="595" spans="1:6" ht="13" x14ac:dyDescent="0.15">
      <c r="A595" s="5"/>
      <c r="B595" s="3"/>
      <c r="C595" s="3"/>
      <c r="D595" s="3"/>
      <c r="E595" s="3"/>
      <c r="F595" s="19"/>
    </row>
    <row r="596" spans="1:6" ht="13" x14ac:dyDescent="0.15">
      <c r="A596" s="5"/>
      <c r="B596" s="3"/>
      <c r="C596" s="3"/>
      <c r="D596" s="3"/>
      <c r="E596" s="3"/>
      <c r="F596" s="19"/>
    </row>
    <row r="597" spans="1:6" ht="13" x14ac:dyDescent="0.15">
      <c r="A597" s="5"/>
      <c r="B597" s="3"/>
      <c r="C597" s="3"/>
      <c r="D597" s="3"/>
      <c r="E597" s="3"/>
      <c r="F597" s="19"/>
    </row>
    <row r="598" spans="1:6" ht="13" x14ac:dyDescent="0.15">
      <c r="A598" s="5"/>
      <c r="B598" s="3"/>
      <c r="C598" s="3"/>
      <c r="D598" s="3"/>
      <c r="E598" s="3"/>
      <c r="F598" s="19"/>
    </row>
    <row r="599" spans="1:6" ht="13" x14ac:dyDescent="0.15">
      <c r="A599" s="5"/>
      <c r="B599" s="3"/>
      <c r="C599" s="3"/>
      <c r="D599" s="3"/>
      <c r="E599" s="3"/>
      <c r="F599" s="19"/>
    </row>
    <row r="600" spans="1:6" ht="13" x14ac:dyDescent="0.15">
      <c r="A600" s="5"/>
      <c r="B600" s="3"/>
      <c r="C600" s="3"/>
      <c r="D600" s="3"/>
      <c r="E600" s="3"/>
      <c r="F600" s="19"/>
    </row>
    <row r="601" spans="1:6" ht="13" x14ac:dyDescent="0.15">
      <c r="A601" s="5"/>
      <c r="B601" s="3"/>
      <c r="C601" s="3"/>
      <c r="D601" s="3"/>
      <c r="E601" s="3"/>
      <c r="F601" s="19"/>
    </row>
    <row r="602" spans="1:6" ht="13" x14ac:dyDescent="0.15">
      <c r="A602" s="5"/>
      <c r="B602" s="3"/>
      <c r="C602" s="3"/>
      <c r="D602" s="3"/>
      <c r="E602" s="3"/>
      <c r="F602" s="19"/>
    </row>
    <row r="603" spans="1:6" ht="13" x14ac:dyDescent="0.15">
      <c r="A603" s="5"/>
      <c r="B603" s="3"/>
      <c r="C603" s="3"/>
      <c r="D603" s="3"/>
      <c r="E603" s="3"/>
      <c r="F603" s="19"/>
    </row>
    <row r="604" spans="1:6" ht="13" x14ac:dyDescent="0.15">
      <c r="A604" s="5"/>
      <c r="B604" s="3"/>
      <c r="C604" s="3"/>
      <c r="D604" s="3"/>
      <c r="E604" s="3"/>
      <c r="F604" s="19"/>
    </row>
    <row r="605" spans="1:6" ht="13" x14ac:dyDescent="0.15">
      <c r="A605" s="5"/>
      <c r="B605" s="3"/>
      <c r="C605" s="3"/>
      <c r="D605" s="3"/>
      <c r="E605" s="3"/>
      <c r="F605" s="19"/>
    </row>
    <row r="606" spans="1:6" ht="13" x14ac:dyDescent="0.15">
      <c r="A606" s="5"/>
      <c r="B606" s="3"/>
      <c r="C606" s="3"/>
      <c r="D606" s="3"/>
      <c r="E606" s="3"/>
      <c r="F606" s="19"/>
    </row>
    <row r="607" spans="1:6" ht="13" x14ac:dyDescent="0.15">
      <c r="A607" s="5"/>
      <c r="B607" s="3"/>
      <c r="C607" s="3"/>
      <c r="D607" s="3"/>
      <c r="E607" s="3"/>
      <c r="F607" s="19"/>
    </row>
    <row r="608" spans="1:6" ht="13" x14ac:dyDescent="0.15">
      <c r="A608" s="5"/>
      <c r="B608" s="3"/>
      <c r="C608" s="3"/>
      <c r="D608" s="3"/>
      <c r="E608" s="3"/>
      <c r="F608" s="19"/>
    </row>
    <row r="609" spans="1:6" ht="13" x14ac:dyDescent="0.15">
      <c r="A609" s="5"/>
      <c r="B609" s="3"/>
      <c r="C609" s="3"/>
      <c r="D609" s="3"/>
      <c r="E609" s="3"/>
      <c r="F609" s="19"/>
    </row>
    <row r="610" spans="1:6" ht="13" x14ac:dyDescent="0.15">
      <c r="A610" s="5"/>
      <c r="B610" s="3"/>
      <c r="C610" s="3"/>
      <c r="D610" s="3"/>
      <c r="E610" s="3"/>
      <c r="F610" s="19"/>
    </row>
    <row r="611" spans="1:6" ht="13" x14ac:dyDescent="0.15">
      <c r="A611" s="5"/>
      <c r="B611" s="3"/>
      <c r="C611" s="3"/>
      <c r="D611" s="3"/>
      <c r="E611" s="3"/>
      <c r="F611" s="19"/>
    </row>
    <row r="612" spans="1:6" ht="13" x14ac:dyDescent="0.15">
      <c r="A612" s="5"/>
      <c r="B612" s="3"/>
      <c r="C612" s="3"/>
      <c r="D612" s="3"/>
      <c r="E612" s="3"/>
      <c r="F612" s="19"/>
    </row>
    <row r="613" spans="1:6" ht="13" x14ac:dyDescent="0.15">
      <c r="A613" s="5"/>
      <c r="B613" s="3"/>
      <c r="C613" s="3"/>
      <c r="D613" s="3"/>
      <c r="E613" s="3"/>
      <c r="F613" s="19"/>
    </row>
    <row r="614" spans="1:6" ht="13" x14ac:dyDescent="0.15">
      <c r="A614" s="5"/>
      <c r="B614" s="3"/>
      <c r="C614" s="3"/>
      <c r="D614" s="3"/>
      <c r="E614" s="3"/>
      <c r="F614" s="19"/>
    </row>
    <row r="615" spans="1:6" ht="13" x14ac:dyDescent="0.15">
      <c r="A615" s="5"/>
      <c r="B615" s="3"/>
      <c r="C615" s="3"/>
      <c r="D615" s="3"/>
      <c r="E615" s="3"/>
      <c r="F615" s="19"/>
    </row>
    <row r="616" spans="1:6" ht="13" x14ac:dyDescent="0.15">
      <c r="A616" s="5"/>
      <c r="B616" s="3"/>
      <c r="C616" s="3"/>
      <c r="D616" s="3"/>
      <c r="E616" s="3"/>
      <c r="F616" s="19"/>
    </row>
    <row r="617" spans="1:6" ht="13" x14ac:dyDescent="0.15">
      <c r="A617" s="5"/>
      <c r="B617" s="3"/>
      <c r="C617" s="3"/>
      <c r="D617" s="3"/>
      <c r="E617" s="3"/>
      <c r="F617" s="19"/>
    </row>
    <row r="618" spans="1:6" ht="13" x14ac:dyDescent="0.15">
      <c r="A618" s="5"/>
      <c r="B618" s="3"/>
      <c r="C618" s="3"/>
      <c r="D618" s="3"/>
      <c r="E618" s="3"/>
      <c r="F618" s="19"/>
    </row>
    <row r="619" spans="1:6" ht="13" x14ac:dyDescent="0.15">
      <c r="A619" s="5"/>
      <c r="B619" s="3"/>
      <c r="C619" s="3"/>
      <c r="D619" s="3"/>
      <c r="E619" s="3"/>
      <c r="F619" s="19"/>
    </row>
    <row r="620" spans="1:6" ht="13" x14ac:dyDescent="0.15">
      <c r="A620" s="5"/>
      <c r="B620" s="3"/>
      <c r="C620" s="3"/>
      <c r="D620" s="3"/>
      <c r="E620" s="3"/>
      <c r="F620" s="19"/>
    </row>
    <row r="621" spans="1:6" ht="13" x14ac:dyDescent="0.15">
      <c r="A621" s="5"/>
      <c r="B621" s="3"/>
      <c r="C621" s="3"/>
      <c r="D621" s="3"/>
      <c r="E621" s="3"/>
      <c r="F621" s="19"/>
    </row>
    <row r="622" spans="1:6" ht="13" x14ac:dyDescent="0.15">
      <c r="A622" s="5"/>
      <c r="B622" s="3"/>
      <c r="C622" s="3"/>
      <c r="D622" s="3"/>
      <c r="E622" s="3"/>
      <c r="F622" s="19"/>
    </row>
    <row r="623" spans="1:6" ht="13" x14ac:dyDescent="0.15">
      <c r="A623" s="5"/>
      <c r="B623" s="3"/>
      <c r="C623" s="3"/>
      <c r="D623" s="3"/>
      <c r="E623" s="3"/>
      <c r="F623" s="19"/>
    </row>
    <row r="624" spans="1:6" ht="13" x14ac:dyDescent="0.15">
      <c r="A624" s="5"/>
      <c r="B624" s="3"/>
      <c r="C624" s="3"/>
      <c r="D624" s="3"/>
      <c r="E624" s="3"/>
      <c r="F624" s="19"/>
    </row>
    <row r="625" spans="1:6" ht="13" x14ac:dyDescent="0.15">
      <c r="A625" s="5"/>
      <c r="B625" s="3"/>
      <c r="C625" s="3"/>
      <c r="D625" s="3"/>
      <c r="E625" s="3"/>
      <c r="F625" s="19"/>
    </row>
    <row r="626" spans="1:6" ht="13" x14ac:dyDescent="0.15">
      <c r="A626" s="5"/>
      <c r="B626" s="3"/>
      <c r="C626" s="3"/>
      <c r="D626" s="3"/>
      <c r="E626" s="3"/>
      <c r="F626" s="19"/>
    </row>
    <row r="627" spans="1:6" ht="13" x14ac:dyDescent="0.15">
      <c r="A627" s="5"/>
      <c r="B627" s="3"/>
      <c r="C627" s="3"/>
      <c r="D627" s="3"/>
      <c r="E627" s="3"/>
      <c r="F627" s="19"/>
    </row>
    <row r="628" spans="1:6" ht="13" x14ac:dyDescent="0.15">
      <c r="A628" s="5"/>
      <c r="B628" s="3"/>
      <c r="C628" s="3"/>
      <c r="D628" s="3"/>
      <c r="E628" s="3"/>
      <c r="F628" s="19"/>
    </row>
    <row r="629" spans="1:6" ht="13" x14ac:dyDescent="0.15">
      <c r="A629" s="5"/>
      <c r="B629" s="3"/>
      <c r="C629" s="3"/>
      <c r="D629" s="3"/>
      <c r="E629" s="3"/>
      <c r="F629" s="19"/>
    </row>
    <row r="630" spans="1:6" ht="13" x14ac:dyDescent="0.15">
      <c r="A630" s="5"/>
      <c r="B630" s="3"/>
      <c r="C630" s="3"/>
      <c r="D630" s="3"/>
      <c r="E630" s="3"/>
      <c r="F630" s="19"/>
    </row>
    <row r="631" spans="1:6" ht="13" x14ac:dyDescent="0.15">
      <c r="A631" s="5"/>
      <c r="B631" s="3"/>
      <c r="C631" s="3"/>
      <c r="D631" s="3"/>
      <c r="E631" s="3"/>
      <c r="F631" s="19"/>
    </row>
    <row r="632" spans="1:6" ht="13" x14ac:dyDescent="0.15">
      <c r="A632" s="5"/>
      <c r="B632" s="3"/>
      <c r="C632" s="3"/>
      <c r="D632" s="3"/>
      <c r="E632" s="3"/>
      <c r="F632" s="19"/>
    </row>
    <row r="633" spans="1:6" ht="13" x14ac:dyDescent="0.15">
      <c r="A633" s="5"/>
      <c r="B633" s="3"/>
      <c r="C633" s="3"/>
      <c r="D633" s="3"/>
      <c r="E633" s="3"/>
      <c r="F633" s="19"/>
    </row>
    <row r="634" spans="1:6" ht="13" x14ac:dyDescent="0.15">
      <c r="A634" s="5"/>
      <c r="B634" s="3"/>
      <c r="C634" s="3"/>
      <c r="D634" s="3"/>
      <c r="E634" s="3"/>
      <c r="F634" s="19"/>
    </row>
    <row r="635" spans="1:6" ht="13" x14ac:dyDescent="0.15">
      <c r="A635" s="5"/>
      <c r="B635" s="3"/>
      <c r="C635" s="3"/>
      <c r="D635" s="3"/>
      <c r="E635" s="3"/>
      <c r="F635" s="19"/>
    </row>
    <row r="636" spans="1:6" ht="13" x14ac:dyDescent="0.15">
      <c r="A636" s="5"/>
      <c r="B636" s="3"/>
      <c r="C636" s="3"/>
      <c r="D636" s="3"/>
      <c r="E636" s="3"/>
      <c r="F636" s="19"/>
    </row>
    <row r="637" spans="1:6" ht="13" x14ac:dyDescent="0.15">
      <c r="A637" s="5"/>
      <c r="B637" s="3"/>
      <c r="C637" s="3"/>
      <c r="D637" s="3"/>
      <c r="E637" s="3"/>
      <c r="F637" s="19"/>
    </row>
    <row r="638" spans="1:6" ht="13" x14ac:dyDescent="0.15">
      <c r="A638" s="5"/>
      <c r="B638" s="3"/>
      <c r="C638" s="3"/>
      <c r="D638" s="3"/>
      <c r="E638" s="3"/>
      <c r="F638" s="19"/>
    </row>
    <row r="639" spans="1:6" ht="13" x14ac:dyDescent="0.15">
      <c r="A639" s="5"/>
      <c r="B639" s="3"/>
      <c r="C639" s="3"/>
      <c r="D639" s="3"/>
      <c r="E639" s="3"/>
      <c r="F639" s="19"/>
    </row>
    <row r="640" spans="1:6" ht="13" x14ac:dyDescent="0.15">
      <c r="A640" s="5"/>
      <c r="B640" s="3"/>
      <c r="C640" s="3"/>
      <c r="D640" s="3"/>
      <c r="E640" s="3"/>
      <c r="F640" s="19"/>
    </row>
    <row r="641" spans="1:6" ht="13" x14ac:dyDescent="0.15">
      <c r="A641" s="5"/>
      <c r="B641" s="3"/>
      <c r="C641" s="3"/>
      <c r="D641" s="3"/>
      <c r="E641" s="3"/>
      <c r="F641" s="19"/>
    </row>
    <row r="642" spans="1:6" ht="13" x14ac:dyDescent="0.15">
      <c r="A642" s="5"/>
      <c r="B642" s="3"/>
      <c r="C642" s="3"/>
      <c r="D642" s="3"/>
      <c r="E642" s="3"/>
      <c r="F642" s="19"/>
    </row>
    <row r="643" spans="1:6" ht="13" x14ac:dyDescent="0.15">
      <c r="A643" s="5"/>
      <c r="B643" s="3"/>
      <c r="C643" s="3"/>
      <c r="D643" s="3"/>
      <c r="E643" s="3"/>
      <c r="F643" s="19"/>
    </row>
    <row r="644" spans="1:6" ht="13" x14ac:dyDescent="0.15">
      <c r="A644" s="5"/>
      <c r="B644" s="3"/>
      <c r="C644" s="3"/>
      <c r="D644" s="3"/>
      <c r="E644" s="3"/>
      <c r="F644" s="19"/>
    </row>
    <row r="645" spans="1:6" ht="13" x14ac:dyDescent="0.15">
      <c r="A645" s="5"/>
      <c r="B645" s="3"/>
      <c r="C645" s="3"/>
      <c r="D645" s="3"/>
      <c r="E645" s="3"/>
      <c r="F645" s="19"/>
    </row>
    <row r="646" spans="1:6" ht="13" x14ac:dyDescent="0.15">
      <c r="A646" s="5"/>
      <c r="B646" s="3"/>
      <c r="C646" s="3"/>
      <c r="D646" s="3"/>
      <c r="E646" s="3"/>
      <c r="F646" s="19"/>
    </row>
    <row r="647" spans="1:6" ht="13" x14ac:dyDescent="0.15">
      <c r="A647" s="5"/>
      <c r="B647" s="3"/>
      <c r="C647" s="3"/>
      <c r="D647" s="3"/>
      <c r="E647" s="3"/>
      <c r="F647" s="19"/>
    </row>
    <row r="648" spans="1:6" ht="13" x14ac:dyDescent="0.15">
      <c r="A648" s="5"/>
      <c r="B648" s="3"/>
      <c r="C648" s="3"/>
      <c r="D648" s="3"/>
      <c r="E648" s="3"/>
      <c r="F648" s="19"/>
    </row>
    <row r="649" spans="1:6" ht="13" x14ac:dyDescent="0.15">
      <c r="A649" s="5"/>
      <c r="B649" s="3"/>
      <c r="C649" s="3"/>
      <c r="D649" s="3"/>
      <c r="E649" s="3"/>
      <c r="F649" s="19"/>
    </row>
    <row r="650" spans="1:6" ht="13" x14ac:dyDescent="0.15">
      <c r="A650" s="5"/>
      <c r="B650" s="3"/>
      <c r="C650" s="3"/>
      <c r="D650" s="3"/>
      <c r="E650" s="3"/>
      <c r="F650" s="19"/>
    </row>
    <row r="651" spans="1:6" ht="13" x14ac:dyDescent="0.15">
      <c r="A651" s="5"/>
      <c r="B651" s="3"/>
      <c r="C651" s="3"/>
      <c r="D651" s="3"/>
      <c r="E651" s="3"/>
      <c r="F651" s="19"/>
    </row>
    <row r="652" spans="1:6" ht="13" x14ac:dyDescent="0.15">
      <c r="A652" s="5"/>
      <c r="B652" s="3"/>
      <c r="C652" s="3"/>
      <c r="D652" s="3"/>
      <c r="E652" s="3"/>
      <c r="F652" s="19"/>
    </row>
    <row r="653" spans="1:6" ht="13" x14ac:dyDescent="0.15">
      <c r="A653" s="5"/>
      <c r="B653" s="3"/>
      <c r="C653" s="3"/>
      <c r="D653" s="3"/>
      <c r="E653" s="3"/>
      <c r="F653" s="19"/>
    </row>
    <row r="654" spans="1:6" ht="13" x14ac:dyDescent="0.15">
      <c r="A654" s="5"/>
      <c r="B654" s="3"/>
      <c r="C654" s="3"/>
      <c r="D654" s="3"/>
      <c r="E654" s="3"/>
      <c r="F654" s="19"/>
    </row>
    <row r="655" spans="1:6" ht="13" x14ac:dyDescent="0.15">
      <c r="A655" s="5"/>
      <c r="B655" s="3"/>
      <c r="C655" s="3"/>
      <c r="D655" s="3"/>
      <c r="E655" s="3"/>
      <c r="F655" s="19"/>
    </row>
    <row r="656" spans="1:6" ht="13" x14ac:dyDescent="0.15">
      <c r="A656" s="5"/>
      <c r="B656" s="3"/>
      <c r="C656" s="3"/>
      <c r="D656" s="3"/>
      <c r="E656" s="3"/>
      <c r="F656" s="19"/>
    </row>
    <row r="657" spans="1:6" ht="13" x14ac:dyDescent="0.15">
      <c r="A657" s="5"/>
      <c r="B657" s="3"/>
      <c r="C657" s="3"/>
      <c r="D657" s="3"/>
      <c r="E657" s="3"/>
      <c r="F657" s="19"/>
    </row>
    <row r="658" spans="1:6" ht="13" x14ac:dyDescent="0.15">
      <c r="A658" s="5"/>
      <c r="B658" s="3"/>
      <c r="C658" s="3"/>
      <c r="D658" s="3"/>
      <c r="E658" s="3"/>
      <c r="F658" s="19"/>
    </row>
    <row r="659" spans="1:6" ht="13" x14ac:dyDescent="0.15">
      <c r="A659" s="5"/>
      <c r="B659" s="3"/>
      <c r="C659" s="3"/>
      <c r="D659" s="3"/>
      <c r="E659" s="3"/>
      <c r="F659" s="19"/>
    </row>
    <row r="660" spans="1:6" ht="13" x14ac:dyDescent="0.15">
      <c r="A660" s="5"/>
      <c r="B660" s="3"/>
      <c r="C660" s="3"/>
      <c r="D660" s="3"/>
      <c r="E660" s="3"/>
      <c r="F660" s="19"/>
    </row>
    <row r="661" spans="1:6" ht="13" x14ac:dyDescent="0.15">
      <c r="A661" s="5"/>
      <c r="B661" s="3"/>
      <c r="C661" s="3"/>
      <c r="D661" s="3"/>
      <c r="E661" s="3"/>
      <c r="F661" s="19"/>
    </row>
    <row r="662" spans="1:6" ht="13" x14ac:dyDescent="0.15">
      <c r="A662" s="5"/>
      <c r="B662" s="3"/>
      <c r="C662" s="3"/>
      <c r="D662" s="3"/>
      <c r="E662" s="3"/>
      <c r="F662" s="19"/>
    </row>
    <row r="663" spans="1:6" ht="13" x14ac:dyDescent="0.15">
      <c r="A663" s="5"/>
      <c r="B663" s="3"/>
      <c r="C663" s="3"/>
      <c r="D663" s="3"/>
      <c r="E663" s="3"/>
      <c r="F663" s="19"/>
    </row>
    <row r="664" spans="1:6" ht="13" x14ac:dyDescent="0.15">
      <c r="A664" s="5"/>
      <c r="B664" s="3"/>
      <c r="C664" s="3"/>
      <c r="D664" s="3"/>
      <c r="E664" s="3"/>
      <c r="F664" s="19"/>
    </row>
    <row r="665" spans="1:6" ht="13" x14ac:dyDescent="0.15">
      <c r="A665" s="5"/>
      <c r="B665" s="3"/>
      <c r="C665" s="3"/>
      <c r="D665" s="3"/>
      <c r="E665" s="3"/>
      <c r="F665" s="19"/>
    </row>
    <row r="666" spans="1:6" ht="13" x14ac:dyDescent="0.15">
      <c r="A666" s="5"/>
      <c r="B666" s="3"/>
      <c r="C666" s="3"/>
      <c r="D666" s="3"/>
      <c r="E666" s="3"/>
      <c r="F666" s="19"/>
    </row>
    <row r="667" spans="1:6" ht="13" x14ac:dyDescent="0.15">
      <c r="A667" s="5"/>
      <c r="B667" s="3"/>
      <c r="C667" s="3"/>
      <c r="D667" s="3"/>
      <c r="E667" s="3"/>
      <c r="F667" s="19"/>
    </row>
    <row r="668" spans="1:6" ht="13" x14ac:dyDescent="0.15">
      <c r="A668" s="5"/>
      <c r="B668" s="3"/>
      <c r="C668" s="3"/>
      <c r="D668" s="3"/>
      <c r="E668" s="3"/>
      <c r="F668" s="19"/>
    </row>
    <row r="669" spans="1:6" ht="13" x14ac:dyDescent="0.15">
      <c r="A669" s="5"/>
      <c r="B669" s="3"/>
      <c r="C669" s="3"/>
      <c r="D669" s="3"/>
      <c r="E669" s="3"/>
      <c r="F669" s="19"/>
    </row>
    <row r="670" spans="1:6" ht="13" x14ac:dyDescent="0.15">
      <c r="A670" s="5"/>
      <c r="B670" s="3"/>
      <c r="C670" s="3"/>
      <c r="D670" s="3"/>
      <c r="E670" s="3"/>
      <c r="F670" s="19"/>
    </row>
    <row r="671" spans="1:6" ht="13" x14ac:dyDescent="0.15">
      <c r="A671" s="5"/>
      <c r="B671" s="3"/>
      <c r="C671" s="3"/>
      <c r="D671" s="3"/>
      <c r="E671" s="3"/>
      <c r="F671" s="19"/>
    </row>
    <row r="672" spans="1:6" ht="13" x14ac:dyDescent="0.15">
      <c r="A672" s="5"/>
      <c r="B672" s="3"/>
      <c r="C672" s="3"/>
      <c r="D672" s="3"/>
      <c r="E672" s="3"/>
      <c r="F672" s="19"/>
    </row>
    <row r="673" spans="1:6" ht="13" x14ac:dyDescent="0.15">
      <c r="A673" s="5"/>
      <c r="B673" s="3"/>
      <c r="C673" s="3"/>
      <c r="D673" s="3"/>
      <c r="E673" s="3"/>
      <c r="F673" s="19"/>
    </row>
    <row r="674" spans="1:6" ht="13" x14ac:dyDescent="0.15">
      <c r="A674" s="5"/>
      <c r="B674" s="3"/>
      <c r="C674" s="3"/>
      <c r="D674" s="3"/>
      <c r="E674" s="3"/>
      <c r="F674" s="19"/>
    </row>
    <row r="675" spans="1:6" ht="13" x14ac:dyDescent="0.15">
      <c r="A675" s="5"/>
      <c r="B675" s="3"/>
      <c r="C675" s="3"/>
      <c r="D675" s="3"/>
      <c r="E675" s="3"/>
      <c r="F675" s="19"/>
    </row>
    <row r="676" spans="1:6" ht="13" x14ac:dyDescent="0.15">
      <c r="A676" s="5"/>
      <c r="B676" s="3"/>
      <c r="C676" s="3"/>
      <c r="D676" s="3"/>
      <c r="E676" s="3"/>
      <c r="F676" s="19"/>
    </row>
    <row r="677" spans="1:6" ht="13" x14ac:dyDescent="0.15">
      <c r="A677" s="5"/>
      <c r="B677" s="3"/>
      <c r="C677" s="3"/>
      <c r="D677" s="3"/>
      <c r="E677" s="3"/>
      <c r="F677" s="19"/>
    </row>
    <row r="678" spans="1:6" ht="13" x14ac:dyDescent="0.15">
      <c r="A678" s="5"/>
      <c r="B678" s="3"/>
      <c r="C678" s="3"/>
      <c r="D678" s="3"/>
      <c r="E678" s="3"/>
      <c r="F678" s="19"/>
    </row>
    <row r="679" spans="1:6" ht="13" x14ac:dyDescent="0.15">
      <c r="A679" s="5"/>
      <c r="B679" s="3"/>
      <c r="C679" s="3"/>
      <c r="D679" s="3"/>
      <c r="E679" s="3"/>
      <c r="F679" s="19"/>
    </row>
    <row r="680" spans="1:6" ht="13" x14ac:dyDescent="0.15">
      <c r="A680" s="5"/>
      <c r="B680" s="3"/>
      <c r="C680" s="3"/>
      <c r="D680" s="3"/>
      <c r="E680" s="3"/>
      <c r="F680" s="19"/>
    </row>
    <row r="681" spans="1:6" ht="13" x14ac:dyDescent="0.15">
      <c r="A681" s="5"/>
      <c r="B681" s="3"/>
      <c r="C681" s="3"/>
      <c r="D681" s="3"/>
      <c r="E681" s="3"/>
      <c r="F681" s="19"/>
    </row>
    <row r="682" spans="1:6" ht="13" x14ac:dyDescent="0.15">
      <c r="A682" s="5"/>
      <c r="B682" s="3"/>
      <c r="C682" s="3"/>
      <c r="D682" s="3"/>
      <c r="E682" s="3"/>
      <c r="F682" s="19"/>
    </row>
    <row r="683" spans="1:6" ht="13" x14ac:dyDescent="0.15">
      <c r="A683" s="5"/>
      <c r="B683" s="3"/>
      <c r="C683" s="3"/>
      <c r="D683" s="3"/>
      <c r="E683" s="3"/>
      <c r="F683" s="19"/>
    </row>
    <row r="684" spans="1:6" ht="13" x14ac:dyDescent="0.15">
      <c r="A684" s="5"/>
      <c r="B684" s="3"/>
      <c r="C684" s="3"/>
      <c r="D684" s="3"/>
      <c r="E684" s="3"/>
      <c r="F684" s="19"/>
    </row>
    <row r="685" spans="1:6" ht="13" x14ac:dyDescent="0.15">
      <c r="A685" s="5"/>
      <c r="B685" s="3"/>
      <c r="C685" s="3"/>
      <c r="D685" s="3"/>
      <c r="E685" s="3"/>
      <c r="F685" s="19"/>
    </row>
    <row r="686" spans="1:6" ht="13" x14ac:dyDescent="0.15">
      <c r="A686" s="5"/>
      <c r="B686" s="3"/>
      <c r="C686" s="3"/>
      <c r="D686" s="3"/>
      <c r="E686" s="3"/>
      <c r="F686" s="19"/>
    </row>
    <row r="687" spans="1:6" ht="13" x14ac:dyDescent="0.15">
      <c r="A687" s="5"/>
      <c r="B687" s="3"/>
      <c r="C687" s="3"/>
      <c r="D687" s="3"/>
      <c r="E687" s="3"/>
      <c r="F687" s="19"/>
    </row>
    <row r="688" spans="1:6" ht="13" x14ac:dyDescent="0.15">
      <c r="A688" s="5"/>
      <c r="B688" s="3"/>
      <c r="C688" s="3"/>
      <c r="D688" s="3"/>
      <c r="E688" s="3"/>
      <c r="F688" s="19"/>
    </row>
    <row r="689" spans="1:6" ht="13" x14ac:dyDescent="0.15">
      <c r="A689" s="5"/>
      <c r="B689" s="3"/>
      <c r="C689" s="3"/>
      <c r="D689" s="3"/>
      <c r="E689" s="3"/>
      <c r="F689" s="19"/>
    </row>
    <row r="690" spans="1:6" ht="13" x14ac:dyDescent="0.15">
      <c r="A690" s="5"/>
      <c r="B690" s="3"/>
      <c r="C690" s="3"/>
      <c r="D690" s="3"/>
      <c r="E690" s="3"/>
      <c r="F690" s="19"/>
    </row>
    <row r="691" spans="1:6" ht="13" x14ac:dyDescent="0.15">
      <c r="A691" s="5"/>
      <c r="B691" s="3"/>
      <c r="C691" s="3"/>
      <c r="D691" s="3"/>
      <c r="E691" s="3"/>
      <c r="F691" s="19"/>
    </row>
    <row r="692" spans="1:6" ht="13" x14ac:dyDescent="0.15">
      <c r="A692" s="5"/>
      <c r="B692" s="3"/>
      <c r="C692" s="3"/>
      <c r="D692" s="3"/>
      <c r="E692" s="3"/>
      <c r="F692" s="19"/>
    </row>
    <row r="693" spans="1:6" ht="13" x14ac:dyDescent="0.15">
      <c r="A693" s="5"/>
      <c r="B693" s="3"/>
      <c r="C693" s="3"/>
      <c r="D693" s="3"/>
      <c r="E693" s="3"/>
      <c r="F693" s="19"/>
    </row>
    <row r="694" spans="1:6" ht="13" x14ac:dyDescent="0.15">
      <c r="A694" s="5"/>
      <c r="B694" s="3"/>
      <c r="C694" s="3"/>
      <c r="D694" s="3"/>
      <c r="E694" s="3"/>
      <c r="F694" s="19"/>
    </row>
    <row r="695" spans="1:6" ht="13" x14ac:dyDescent="0.15">
      <c r="A695" s="5"/>
      <c r="B695" s="3"/>
      <c r="C695" s="3"/>
      <c r="D695" s="3"/>
      <c r="E695" s="3"/>
      <c r="F695" s="19"/>
    </row>
    <row r="696" spans="1:6" ht="13" x14ac:dyDescent="0.15">
      <c r="A696" s="5"/>
      <c r="B696" s="3"/>
      <c r="C696" s="3"/>
      <c r="D696" s="3"/>
      <c r="E696" s="3"/>
      <c r="F696" s="19"/>
    </row>
    <row r="697" spans="1:6" ht="13" x14ac:dyDescent="0.15">
      <c r="A697" s="5"/>
      <c r="B697" s="3"/>
      <c r="C697" s="3"/>
      <c r="D697" s="3"/>
      <c r="E697" s="3"/>
      <c r="F697" s="19"/>
    </row>
    <row r="698" spans="1:6" ht="13" x14ac:dyDescent="0.15">
      <c r="A698" s="5"/>
      <c r="B698" s="3"/>
      <c r="C698" s="3"/>
      <c r="D698" s="3"/>
      <c r="E698" s="3"/>
      <c r="F698" s="19"/>
    </row>
    <row r="699" spans="1:6" ht="13" x14ac:dyDescent="0.15">
      <c r="A699" s="5"/>
      <c r="B699" s="3"/>
      <c r="C699" s="3"/>
      <c r="D699" s="3"/>
      <c r="E699" s="3"/>
      <c r="F699" s="19"/>
    </row>
    <row r="700" spans="1:6" ht="13" x14ac:dyDescent="0.15">
      <c r="A700" s="5"/>
      <c r="B700" s="3"/>
      <c r="C700" s="3"/>
      <c r="D700" s="3"/>
      <c r="E700" s="3"/>
      <c r="F700" s="19"/>
    </row>
    <row r="701" spans="1:6" ht="13" x14ac:dyDescent="0.15">
      <c r="A701" s="5"/>
      <c r="B701" s="3"/>
      <c r="C701" s="3"/>
      <c r="D701" s="3"/>
      <c r="E701" s="3"/>
      <c r="F701" s="19"/>
    </row>
    <row r="702" spans="1:6" ht="13" x14ac:dyDescent="0.15">
      <c r="A702" s="5"/>
      <c r="B702" s="3"/>
      <c r="C702" s="3"/>
      <c r="D702" s="3"/>
      <c r="E702" s="3"/>
      <c r="F702" s="19"/>
    </row>
    <row r="703" spans="1:6" ht="13" x14ac:dyDescent="0.15">
      <c r="A703" s="5"/>
      <c r="B703" s="3"/>
      <c r="C703" s="3"/>
      <c r="D703" s="3"/>
      <c r="E703" s="3"/>
      <c r="F703" s="19"/>
    </row>
    <row r="704" spans="1:6" ht="13" x14ac:dyDescent="0.15">
      <c r="A704" s="5"/>
      <c r="B704" s="3"/>
      <c r="C704" s="3"/>
      <c r="D704" s="3"/>
      <c r="E704" s="3"/>
      <c r="F704" s="19"/>
    </row>
    <row r="705" spans="1:6" ht="13" x14ac:dyDescent="0.15">
      <c r="A705" s="5"/>
      <c r="B705" s="3"/>
      <c r="C705" s="3"/>
      <c r="D705" s="3"/>
      <c r="E705" s="3"/>
      <c r="F705" s="19"/>
    </row>
    <row r="706" spans="1:6" ht="13" x14ac:dyDescent="0.15">
      <c r="A706" s="5"/>
      <c r="B706" s="3"/>
      <c r="C706" s="3"/>
      <c r="D706" s="3"/>
      <c r="E706" s="3"/>
      <c r="F706" s="19"/>
    </row>
    <row r="707" spans="1:6" ht="13" x14ac:dyDescent="0.15">
      <c r="A707" s="5"/>
      <c r="B707" s="3"/>
      <c r="C707" s="3"/>
      <c r="D707" s="3"/>
      <c r="E707" s="3"/>
      <c r="F707" s="19"/>
    </row>
    <row r="708" spans="1:6" ht="13" x14ac:dyDescent="0.15">
      <c r="A708" s="5"/>
      <c r="B708" s="3"/>
      <c r="C708" s="3"/>
      <c r="D708" s="3"/>
      <c r="E708" s="3"/>
      <c r="F708" s="19"/>
    </row>
    <row r="709" spans="1:6" ht="13" x14ac:dyDescent="0.15">
      <c r="A709" s="5"/>
      <c r="B709" s="3"/>
      <c r="C709" s="3"/>
      <c r="D709" s="3"/>
      <c r="E709" s="3"/>
      <c r="F709" s="19"/>
    </row>
    <row r="710" spans="1:6" ht="13" x14ac:dyDescent="0.15">
      <c r="A710" s="5"/>
      <c r="B710" s="3"/>
      <c r="C710" s="3"/>
      <c r="D710" s="3"/>
      <c r="E710" s="3"/>
      <c r="F710" s="19"/>
    </row>
    <row r="711" spans="1:6" ht="13" x14ac:dyDescent="0.15">
      <c r="A711" s="5"/>
      <c r="B711" s="3"/>
      <c r="C711" s="3"/>
      <c r="D711" s="3"/>
      <c r="E711" s="3"/>
      <c r="F711" s="19"/>
    </row>
    <row r="712" spans="1:6" ht="13" x14ac:dyDescent="0.15">
      <c r="A712" s="5"/>
      <c r="B712" s="3"/>
      <c r="C712" s="3"/>
      <c r="D712" s="3"/>
      <c r="E712" s="3"/>
      <c r="F712" s="19"/>
    </row>
    <row r="713" spans="1:6" ht="13" x14ac:dyDescent="0.15">
      <c r="A713" s="5"/>
      <c r="B713" s="3"/>
      <c r="C713" s="3"/>
      <c r="D713" s="3"/>
      <c r="E713" s="3"/>
      <c r="F713" s="19"/>
    </row>
    <row r="714" spans="1:6" ht="13" x14ac:dyDescent="0.15">
      <c r="A714" s="5"/>
      <c r="B714" s="3"/>
      <c r="C714" s="3"/>
      <c r="D714" s="3"/>
      <c r="E714" s="3"/>
      <c r="F714" s="19"/>
    </row>
    <row r="715" spans="1:6" ht="13" x14ac:dyDescent="0.15">
      <c r="A715" s="5"/>
      <c r="B715" s="3"/>
      <c r="C715" s="3"/>
      <c r="D715" s="3"/>
      <c r="E715" s="3"/>
      <c r="F715" s="19"/>
    </row>
    <row r="716" spans="1:6" ht="13" x14ac:dyDescent="0.15">
      <c r="A716" s="5"/>
      <c r="B716" s="3"/>
      <c r="C716" s="3"/>
      <c r="D716" s="3"/>
      <c r="E716" s="3"/>
      <c r="F716" s="19"/>
    </row>
    <row r="717" spans="1:6" ht="13" x14ac:dyDescent="0.15">
      <c r="A717" s="5"/>
      <c r="B717" s="3"/>
      <c r="C717" s="3"/>
      <c r="D717" s="3"/>
      <c r="E717" s="3"/>
      <c r="F717" s="19"/>
    </row>
    <row r="718" spans="1:6" ht="13" x14ac:dyDescent="0.15">
      <c r="A718" s="5"/>
      <c r="B718" s="3"/>
      <c r="C718" s="3"/>
      <c r="D718" s="3"/>
      <c r="E718" s="3"/>
      <c r="F718" s="19"/>
    </row>
    <row r="719" spans="1:6" ht="13" x14ac:dyDescent="0.15">
      <c r="A719" s="5"/>
      <c r="B719" s="3"/>
      <c r="C719" s="3"/>
      <c r="D719" s="3"/>
      <c r="E719" s="3"/>
      <c r="F719" s="19"/>
    </row>
    <row r="720" spans="1:6" ht="13" x14ac:dyDescent="0.15">
      <c r="A720" s="5"/>
      <c r="B720" s="3"/>
      <c r="C720" s="3"/>
      <c r="D720" s="3"/>
      <c r="E720" s="3"/>
      <c r="F720" s="19"/>
    </row>
    <row r="721" spans="1:6" ht="13" x14ac:dyDescent="0.15">
      <c r="A721" s="5"/>
      <c r="B721" s="3"/>
      <c r="C721" s="3"/>
      <c r="D721" s="3"/>
      <c r="E721" s="3"/>
      <c r="F721" s="19"/>
    </row>
    <row r="722" spans="1:6" ht="13" x14ac:dyDescent="0.15">
      <c r="A722" s="5"/>
      <c r="B722" s="3"/>
      <c r="C722" s="3"/>
      <c r="D722" s="3"/>
      <c r="E722" s="3"/>
      <c r="F722" s="19"/>
    </row>
    <row r="723" spans="1:6" ht="13" x14ac:dyDescent="0.15">
      <c r="A723" s="5"/>
      <c r="B723" s="3"/>
      <c r="C723" s="3"/>
      <c r="D723" s="3"/>
      <c r="E723" s="3"/>
      <c r="F723" s="19"/>
    </row>
    <row r="724" spans="1:6" ht="13" x14ac:dyDescent="0.15">
      <c r="A724" s="5"/>
      <c r="B724" s="3"/>
      <c r="C724" s="3"/>
      <c r="D724" s="3"/>
      <c r="E724" s="3"/>
      <c r="F724" s="19"/>
    </row>
    <row r="725" spans="1:6" ht="13" x14ac:dyDescent="0.15">
      <c r="A725" s="5"/>
      <c r="B725" s="3"/>
      <c r="C725" s="3"/>
      <c r="D725" s="3"/>
      <c r="E725" s="3"/>
      <c r="F725" s="19"/>
    </row>
    <row r="726" spans="1:6" ht="13" x14ac:dyDescent="0.15">
      <c r="A726" s="5"/>
      <c r="B726" s="3"/>
      <c r="C726" s="3"/>
      <c r="D726" s="3"/>
      <c r="E726" s="3"/>
      <c r="F726" s="19"/>
    </row>
    <row r="727" spans="1:6" ht="13" x14ac:dyDescent="0.15">
      <c r="A727" s="5"/>
      <c r="B727" s="3"/>
      <c r="C727" s="3"/>
      <c r="D727" s="3"/>
      <c r="E727" s="3"/>
      <c r="F727" s="19"/>
    </row>
    <row r="728" spans="1:6" ht="13" x14ac:dyDescent="0.15">
      <c r="A728" s="5"/>
      <c r="B728" s="3"/>
      <c r="C728" s="3"/>
      <c r="D728" s="3"/>
      <c r="E728" s="3"/>
      <c r="F728" s="19"/>
    </row>
    <row r="729" spans="1:6" ht="13" x14ac:dyDescent="0.15">
      <c r="A729" s="5"/>
      <c r="B729" s="3"/>
      <c r="C729" s="3"/>
      <c r="D729" s="3"/>
      <c r="E729" s="3"/>
      <c r="F729" s="19"/>
    </row>
    <row r="730" spans="1:6" ht="13" x14ac:dyDescent="0.15">
      <c r="A730" s="5"/>
      <c r="B730" s="3"/>
      <c r="C730" s="3"/>
      <c r="D730" s="3"/>
      <c r="E730" s="3"/>
      <c r="F730" s="19"/>
    </row>
    <row r="731" spans="1:6" ht="13" x14ac:dyDescent="0.15">
      <c r="A731" s="5"/>
      <c r="B731" s="3"/>
      <c r="C731" s="3"/>
      <c r="D731" s="3"/>
      <c r="E731" s="3"/>
      <c r="F731" s="19"/>
    </row>
    <row r="732" spans="1:6" ht="13" x14ac:dyDescent="0.15">
      <c r="A732" s="5"/>
      <c r="B732" s="3"/>
      <c r="C732" s="3"/>
      <c r="D732" s="3"/>
      <c r="E732" s="3"/>
      <c r="F732" s="19"/>
    </row>
    <row r="733" spans="1:6" ht="13" x14ac:dyDescent="0.15">
      <c r="A733" s="5"/>
      <c r="B733" s="3"/>
      <c r="C733" s="3"/>
      <c r="D733" s="3"/>
      <c r="E733" s="3"/>
      <c r="F733" s="19"/>
    </row>
    <row r="734" spans="1:6" ht="13" x14ac:dyDescent="0.15">
      <c r="A734" s="5"/>
      <c r="B734" s="3"/>
      <c r="C734" s="3"/>
      <c r="D734" s="3"/>
      <c r="E734" s="3"/>
      <c r="F734" s="19"/>
    </row>
    <row r="735" spans="1:6" ht="13" x14ac:dyDescent="0.15">
      <c r="A735" s="5"/>
      <c r="B735" s="3"/>
      <c r="C735" s="3"/>
      <c r="D735" s="3"/>
      <c r="E735" s="3"/>
      <c r="F735" s="19"/>
    </row>
    <row r="736" spans="1:6" ht="13" x14ac:dyDescent="0.15">
      <c r="A736" s="5"/>
      <c r="B736" s="3"/>
      <c r="C736" s="3"/>
      <c r="D736" s="3"/>
      <c r="E736" s="3"/>
      <c r="F736" s="19"/>
    </row>
    <row r="737" spans="1:6" ht="13" x14ac:dyDescent="0.15">
      <c r="A737" s="5"/>
      <c r="B737" s="3"/>
      <c r="C737" s="3"/>
      <c r="D737" s="3"/>
      <c r="E737" s="3"/>
      <c r="F737" s="19"/>
    </row>
    <row r="738" spans="1:6" ht="13" x14ac:dyDescent="0.15">
      <c r="A738" s="5"/>
      <c r="B738" s="3"/>
      <c r="C738" s="3"/>
      <c r="D738" s="3"/>
      <c r="E738" s="3"/>
      <c r="F738" s="19"/>
    </row>
    <row r="739" spans="1:6" ht="13" x14ac:dyDescent="0.15">
      <c r="A739" s="5"/>
      <c r="B739" s="3"/>
      <c r="C739" s="3"/>
      <c r="D739" s="3"/>
      <c r="E739" s="3"/>
      <c r="F739" s="19"/>
    </row>
    <row r="740" spans="1:6" ht="13" x14ac:dyDescent="0.15">
      <c r="A740" s="5"/>
      <c r="B740" s="3"/>
      <c r="C740" s="3"/>
      <c r="D740" s="3"/>
      <c r="E740" s="3"/>
      <c r="F740" s="19"/>
    </row>
    <row r="741" spans="1:6" ht="13" x14ac:dyDescent="0.15">
      <c r="A741" s="5"/>
      <c r="B741" s="3"/>
      <c r="C741" s="3"/>
      <c r="D741" s="3"/>
      <c r="E741" s="3"/>
      <c r="F741" s="19"/>
    </row>
    <row r="742" spans="1:6" ht="13" x14ac:dyDescent="0.15">
      <c r="A742" s="5"/>
      <c r="B742" s="3"/>
      <c r="C742" s="3"/>
      <c r="D742" s="3"/>
      <c r="E742" s="3"/>
      <c r="F742" s="19"/>
    </row>
    <row r="743" spans="1:6" ht="13" x14ac:dyDescent="0.15">
      <c r="A743" s="5"/>
      <c r="B743" s="3"/>
      <c r="C743" s="3"/>
      <c r="D743" s="3"/>
      <c r="E743" s="3"/>
      <c r="F743" s="19"/>
    </row>
    <row r="744" spans="1:6" ht="13" x14ac:dyDescent="0.15">
      <c r="A744" s="5"/>
      <c r="B744" s="3"/>
      <c r="C744" s="3"/>
      <c r="D744" s="3"/>
      <c r="E744" s="3"/>
      <c r="F744" s="19"/>
    </row>
    <row r="745" spans="1:6" ht="13" x14ac:dyDescent="0.15">
      <c r="A745" s="5"/>
      <c r="B745" s="3"/>
      <c r="C745" s="3"/>
      <c r="D745" s="3"/>
      <c r="E745" s="3"/>
      <c r="F745" s="19"/>
    </row>
    <row r="746" spans="1:6" ht="13" x14ac:dyDescent="0.15">
      <c r="A746" s="5"/>
      <c r="B746" s="3"/>
      <c r="C746" s="3"/>
      <c r="D746" s="3"/>
      <c r="E746" s="3"/>
      <c r="F746" s="19"/>
    </row>
    <row r="747" spans="1:6" ht="13" x14ac:dyDescent="0.15">
      <c r="A747" s="5"/>
      <c r="B747" s="3"/>
      <c r="C747" s="3"/>
      <c r="D747" s="3"/>
      <c r="E747" s="3"/>
      <c r="F747" s="19"/>
    </row>
    <row r="748" spans="1:6" ht="13" x14ac:dyDescent="0.15">
      <c r="A748" s="5"/>
      <c r="B748" s="3"/>
      <c r="C748" s="3"/>
      <c r="D748" s="3"/>
      <c r="E748" s="3"/>
      <c r="F748" s="19"/>
    </row>
    <row r="749" spans="1:6" ht="13" x14ac:dyDescent="0.15">
      <c r="A749" s="5"/>
      <c r="B749" s="3"/>
      <c r="C749" s="3"/>
      <c r="D749" s="3"/>
      <c r="E749" s="3"/>
      <c r="F749" s="19"/>
    </row>
    <row r="750" spans="1:6" ht="13" x14ac:dyDescent="0.15">
      <c r="A750" s="5"/>
      <c r="B750" s="3"/>
      <c r="C750" s="3"/>
      <c r="D750" s="3"/>
      <c r="E750" s="3"/>
      <c r="F750" s="19"/>
    </row>
    <row r="751" spans="1:6" ht="13" x14ac:dyDescent="0.15">
      <c r="A751" s="5"/>
      <c r="B751" s="3"/>
      <c r="C751" s="3"/>
      <c r="D751" s="3"/>
      <c r="E751" s="3"/>
      <c r="F751" s="19"/>
    </row>
    <row r="752" spans="1:6" ht="13" x14ac:dyDescent="0.15">
      <c r="A752" s="5"/>
      <c r="B752" s="3"/>
      <c r="C752" s="3"/>
      <c r="D752" s="3"/>
      <c r="E752" s="3"/>
      <c r="F752" s="19"/>
    </row>
    <row r="753" spans="1:6" ht="13" x14ac:dyDescent="0.15">
      <c r="A753" s="5"/>
      <c r="B753" s="3"/>
      <c r="C753" s="3"/>
      <c r="D753" s="3"/>
      <c r="E753" s="3"/>
      <c r="F753" s="19"/>
    </row>
  </sheetData>
  <conditionalFormatting sqref="I2:I90 I92:I130 I132:I201">
    <cfRule type="cellIs" dxfId="44" priority="41" operator="equal">
      <formula>0</formula>
    </cfRule>
  </conditionalFormatting>
  <conditionalFormatting sqref="I2:I90 I92:I130 I132:I201">
    <cfRule type="cellIs" dxfId="43" priority="42" operator="equal">
      <formula>0.25</formula>
    </cfRule>
  </conditionalFormatting>
  <conditionalFormatting sqref="I2:I90 I92:I130 I132:I201">
    <cfRule type="cellIs" dxfId="42" priority="43" operator="equal">
      <formula>0.5</formula>
    </cfRule>
  </conditionalFormatting>
  <conditionalFormatting sqref="I2:I90 I92:I130 I132:I201">
    <cfRule type="cellIs" dxfId="41" priority="44" operator="equal">
      <formula>0.75</formula>
    </cfRule>
  </conditionalFormatting>
  <conditionalFormatting sqref="I2:I90 I92:I130 I132:I201">
    <cfRule type="cellIs" dxfId="40" priority="45" operator="equal">
      <formula>1</formula>
    </cfRule>
  </conditionalFormatting>
  <conditionalFormatting sqref="I131">
    <cfRule type="cellIs" dxfId="39" priority="36" operator="equal">
      <formula>0</formula>
    </cfRule>
  </conditionalFormatting>
  <conditionalFormatting sqref="I131">
    <cfRule type="cellIs" dxfId="38" priority="37" operator="equal">
      <formula>0.25</formula>
    </cfRule>
  </conditionalFormatting>
  <conditionalFormatting sqref="I131">
    <cfRule type="cellIs" dxfId="37" priority="38" operator="equal">
      <formula>0.5</formula>
    </cfRule>
  </conditionalFormatting>
  <conditionalFormatting sqref="I131">
    <cfRule type="cellIs" dxfId="36" priority="39" operator="equal">
      <formula>0.75</formula>
    </cfRule>
  </conditionalFormatting>
  <conditionalFormatting sqref="I131">
    <cfRule type="cellIs" dxfId="35" priority="40" operator="equal">
      <formula>1</formula>
    </cfRule>
  </conditionalFormatting>
  <conditionalFormatting sqref="I91">
    <cfRule type="cellIs" dxfId="34" priority="31" operator="equal">
      <formula>0</formula>
    </cfRule>
  </conditionalFormatting>
  <conditionalFormatting sqref="I91">
    <cfRule type="cellIs" dxfId="33" priority="32" operator="equal">
      <formula>0.25</formula>
    </cfRule>
  </conditionalFormatting>
  <conditionalFormatting sqref="I91">
    <cfRule type="cellIs" dxfId="32" priority="33" operator="equal">
      <formula>0.5</formula>
    </cfRule>
  </conditionalFormatting>
  <conditionalFormatting sqref="I91">
    <cfRule type="cellIs" dxfId="31" priority="34" operator="equal">
      <formula>0.75</formula>
    </cfRule>
  </conditionalFormatting>
  <conditionalFormatting sqref="I91">
    <cfRule type="cellIs" dxfId="30" priority="35" operator="equal">
      <formula>1</formula>
    </cfRule>
  </conditionalFormatting>
  <conditionalFormatting sqref="I247">
    <cfRule type="cellIs" dxfId="29" priority="16" operator="equal">
      <formula>1</formula>
    </cfRule>
  </conditionalFormatting>
  <conditionalFormatting sqref="I247">
    <cfRule type="cellIs" dxfId="28" priority="17" operator="equal">
      <formula>0.75</formula>
    </cfRule>
  </conditionalFormatting>
  <conditionalFormatting sqref="I247">
    <cfRule type="cellIs" dxfId="27" priority="18" operator="equal">
      <formula>0.5</formula>
    </cfRule>
  </conditionalFormatting>
  <conditionalFormatting sqref="I247">
    <cfRule type="cellIs" dxfId="26" priority="19" operator="equal">
      <formula>0.25</formula>
    </cfRule>
  </conditionalFormatting>
  <conditionalFormatting sqref="I247">
    <cfRule type="cellIs" dxfId="25" priority="20" operator="equal">
      <formula>0</formula>
    </cfRule>
  </conditionalFormatting>
  <conditionalFormatting sqref="I208">
    <cfRule type="cellIs" dxfId="24" priority="21" operator="equal">
      <formula>1</formula>
    </cfRule>
  </conditionalFormatting>
  <conditionalFormatting sqref="I208">
    <cfRule type="cellIs" dxfId="23" priority="22" operator="equal">
      <formula>0.75</formula>
    </cfRule>
  </conditionalFormatting>
  <conditionalFormatting sqref="I208">
    <cfRule type="cellIs" dxfId="22" priority="23" operator="equal">
      <formula>0.5</formula>
    </cfRule>
  </conditionalFormatting>
  <conditionalFormatting sqref="I208">
    <cfRule type="cellIs" dxfId="21" priority="24" operator="equal">
      <formula>0.25</formula>
    </cfRule>
  </conditionalFormatting>
  <conditionalFormatting sqref="I208">
    <cfRule type="cellIs" dxfId="20" priority="25" operator="equal">
      <formula>0</formula>
    </cfRule>
  </conditionalFormatting>
  <conditionalFormatting sqref="I202:I207 I209:I233 I235:I246 I248:I250 I252:I297 I299:I369">
    <cfRule type="cellIs" dxfId="19" priority="26" operator="equal">
      <formula>0</formula>
    </cfRule>
  </conditionalFormatting>
  <conditionalFormatting sqref="I202:I207 I209:I233 I235:I246 I248:I250 I252:I297 I299:I369">
    <cfRule type="cellIs" dxfId="18" priority="27" operator="equal">
      <formula>0.25</formula>
    </cfRule>
  </conditionalFormatting>
  <conditionalFormatting sqref="I202:I207 I209:I233 I235:I246 I248:I250 I252:I297 I299:I369">
    <cfRule type="cellIs" dxfId="17" priority="28" operator="equal">
      <formula>0.5</formula>
    </cfRule>
  </conditionalFormatting>
  <conditionalFormatting sqref="I202:I207 I209:I233 I235:I246 I248:I250 I252:I297 I299:I369">
    <cfRule type="cellIs" dxfId="16" priority="29" operator="equal">
      <formula>0.75</formula>
    </cfRule>
  </conditionalFormatting>
  <conditionalFormatting sqref="I202:I207 I209:I233 I235:I246 I248:I250 I252:I297 I299:I369">
    <cfRule type="cellIs" dxfId="15" priority="30" operator="equal">
      <formula>1</formula>
    </cfRule>
  </conditionalFormatting>
  <conditionalFormatting sqref="I234">
    <cfRule type="cellIs" dxfId="14" priority="11" operator="equal">
      <formula>0</formula>
    </cfRule>
  </conditionalFormatting>
  <conditionalFormatting sqref="I234">
    <cfRule type="cellIs" dxfId="13" priority="12" operator="equal">
      <formula>0.25</formula>
    </cfRule>
  </conditionalFormatting>
  <conditionalFormatting sqref="I234">
    <cfRule type="cellIs" dxfId="12" priority="13" operator="equal">
      <formula>0.5</formula>
    </cfRule>
  </conditionalFormatting>
  <conditionalFormatting sqref="I234">
    <cfRule type="cellIs" dxfId="11" priority="14" operator="equal">
      <formula>0.75</formula>
    </cfRule>
  </conditionalFormatting>
  <conditionalFormatting sqref="I234">
    <cfRule type="cellIs" dxfId="10" priority="15" operator="equal">
      <formula>1</formula>
    </cfRule>
  </conditionalFormatting>
  <conditionalFormatting sqref="I251">
    <cfRule type="cellIs" dxfId="9" priority="6" operator="equal">
      <formula>0</formula>
    </cfRule>
  </conditionalFormatting>
  <conditionalFormatting sqref="I251">
    <cfRule type="cellIs" dxfId="8" priority="7" operator="equal">
      <formula>0.25</formula>
    </cfRule>
  </conditionalFormatting>
  <conditionalFormatting sqref="I251">
    <cfRule type="cellIs" dxfId="7" priority="8" operator="equal">
      <formula>0.5</formula>
    </cfRule>
  </conditionalFormatting>
  <conditionalFormatting sqref="I251">
    <cfRule type="cellIs" dxfId="6" priority="9" operator="equal">
      <formula>0.75</formula>
    </cfRule>
  </conditionalFormatting>
  <conditionalFormatting sqref="I251">
    <cfRule type="cellIs" dxfId="5" priority="10" operator="equal">
      <formula>1</formula>
    </cfRule>
  </conditionalFormatting>
  <conditionalFormatting sqref="I298">
    <cfRule type="cellIs" dxfId="4" priority="1" operator="equal">
      <formula>0</formula>
    </cfRule>
  </conditionalFormatting>
  <conditionalFormatting sqref="I298">
    <cfRule type="cellIs" dxfId="3" priority="2" operator="equal">
      <formula>0.25</formula>
    </cfRule>
  </conditionalFormatting>
  <conditionalFormatting sqref="I298">
    <cfRule type="cellIs" dxfId="2" priority="3" operator="equal">
      <formula>0.5</formula>
    </cfRule>
  </conditionalFormatting>
  <conditionalFormatting sqref="I298">
    <cfRule type="cellIs" dxfId="1" priority="4" operator="equal">
      <formula>0.75</formula>
    </cfRule>
  </conditionalFormatting>
  <conditionalFormatting sqref="I298">
    <cfRule type="cellIs" dxfId="0" priority="5" operator="equal">
      <formula>1</formula>
    </cfRule>
  </conditionalFormatting>
  <hyperlinks>
    <hyperlink ref="W198"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full text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Lillian Tuttle</cp:lastModifiedBy>
  <dcterms:modified xsi:type="dcterms:W3CDTF">2021-12-14T08:46:30Z</dcterms:modified>
</cp:coreProperties>
</file>