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Botusharov\Dropbox\Ivo\IT\Telerik Academy\Telerik Academy 2013 (JS Part 2 Teamwork)\SolarSystem\data\"/>
    </mc:Choice>
  </mc:AlternateContent>
  <bookViews>
    <workbookView xWindow="0" yWindow="0" windowWidth="1932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R8" i="1" s="1"/>
  <c r="N3" i="1"/>
  <c r="R5" i="1" l="1"/>
  <c r="R3" i="1"/>
  <c r="R11" i="1"/>
  <c r="R9" i="1"/>
  <c r="R7" i="1"/>
  <c r="R6" i="1"/>
  <c r="R4" i="1"/>
  <c r="R12" i="1"/>
  <c r="R10" i="1"/>
  <c r="B16" i="1"/>
  <c r="B15" i="1"/>
  <c r="C4" i="1" s="1"/>
  <c r="D5" i="1"/>
  <c r="D6" i="1"/>
  <c r="D7" i="1"/>
  <c r="D8" i="1"/>
  <c r="D9" i="1"/>
  <c r="D10" i="1"/>
  <c r="D11" i="1"/>
  <c r="D12" i="1"/>
  <c r="D4" i="1"/>
  <c r="N6" i="1" l="1"/>
  <c r="O6" i="1" s="1"/>
  <c r="N5" i="1"/>
  <c r="O5" i="1" s="1"/>
  <c r="N8" i="1"/>
  <c r="O8" i="1" s="1"/>
  <c r="N10" i="1"/>
  <c r="O10" i="1" s="1"/>
  <c r="N12" i="1"/>
  <c r="O12" i="1" s="1"/>
  <c r="N4" i="1"/>
  <c r="O4" i="1" s="1"/>
  <c r="N7" i="1"/>
  <c r="O7" i="1" s="1"/>
  <c r="N9" i="1"/>
  <c r="O9" i="1" s="1"/>
  <c r="N11" i="1"/>
  <c r="O11" i="1" s="1"/>
  <c r="C11" i="1"/>
  <c r="C7" i="1"/>
  <c r="C3" i="1"/>
  <c r="C9" i="1"/>
  <c r="C5" i="1"/>
  <c r="C12" i="1"/>
  <c r="C10" i="1"/>
  <c r="C8" i="1"/>
  <c r="C6" i="1"/>
  <c r="B14" i="1"/>
  <c r="E11" i="1" s="1"/>
  <c r="F11" i="1" s="1"/>
  <c r="E10" i="1" l="1"/>
  <c r="F10" i="1" s="1"/>
  <c r="F14" i="1"/>
  <c r="P3" i="1" s="1"/>
  <c r="H9" i="1"/>
  <c r="I9" i="1" s="1"/>
  <c r="H11" i="1"/>
  <c r="I11" i="1" s="1"/>
  <c r="K8" i="1"/>
  <c r="L8" i="1" s="1"/>
  <c r="H8" i="1"/>
  <c r="I8" i="1" s="1"/>
  <c r="H10" i="1"/>
  <c r="I10" i="1" s="1"/>
  <c r="H12" i="1"/>
  <c r="I12" i="1" s="1"/>
  <c r="E8" i="1"/>
  <c r="F8" i="1" s="1"/>
  <c r="E12" i="1"/>
  <c r="F12" i="1" s="1"/>
  <c r="P9" i="1"/>
  <c r="P10" i="1"/>
  <c r="E9" i="1"/>
  <c r="F9" i="1" s="1"/>
  <c r="H6" i="1"/>
  <c r="H4" i="1"/>
  <c r="K11" i="1"/>
  <c r="L11" i="1" s="1"/>
  <c r="K9" i="1"/>
  <c r="L9" i="1" s="1"/>
  <c r="K7" i="1"/>
  <c r="K5" i="1"/>
  <c r="E7" i="1"/>
  <c r="E4" i="1"/>
  <c r="H7" i="1"/>
  <c r="H5" i="1"/>
  <c r="K12" i="1"/>
  <c r="L12" i="1" s="1"/>
  <c r="K10" i="1"/>
  <c r="L10" i="1" s="1"/>
  <c r="K6" i="1"/>
  <c r="K4" i="1"/>
  <c r="E5" i="1"/>
  <c r="E6" i="1"/>
  <c r="P12" i="1" l="1"/>
  <c r="P11" i="1"/>
  <c r="P5" i="1"/>
  <c r="P4" i="1"/>
  <c r="P6" i="1"/>
  <c r="P8" i="1"/>
  <c r="P7" i="1"/>
</calcChain>
</file>

<file path=xl/sharedStrings.xml><?xml version="1.0" encoding="utf-8"?>
<sst xmlns="http://schemas.openxmlformats.org/spreadsheetml/2006/main" count="84" uniqueCount="48">
  <si>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</si>
  <si>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</si>
  <si>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</si>
  <si>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</si>
  <si>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</si>
  <si>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</si>
  <si>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</si>
  <si>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</si>
  <si>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</si>
  <si>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nRadius</t>
  </si>
  <si>
    <t>ADFS - Average distance from Sun</t>
  </si>
  <si>
    <t>FDFS - Furthest distance from Sun</t>
  </si>
  <si>
    <t>CDFS - Closest distance from Sun</t>
  </si>
  <si>
    <t>ADFS
10^6 km</t>
  </si>
  <si>
    <t>CDFS
10^6 km</t>
  </si>
  <si>
    <t>FDFS
10^6 km</t>
  </si>
  <si>
    <t>nADFS
AU</t>
  </si>
  <si>
    <t>nCDFS
AU</t>
  </si>
  <si>
    <t>nFDFS
AU</t>
  </si>
  <si>
    <t>Radius
km</t>
  </si>
  <si>
    <t>SUN</t>
  </si>
  <si>
    <t>Object</t>
  </si>
  <si>
    <t>-</t>
  </si>
  <si>
    <t>Base radius =</t>
  </si>
  <si>
    <t>Base speed =</t>
  </si>
  <si>
    <t>1 AU =</t>
  </si>
  <si>
    <t>km</t>
  </si>
  <si>
    <t>Earth days</t>
  </si>
  <si>
    <t>TOS
Earth days</t>
  </si>
  <si>
    <t>TOS - Time to orbit the Sun</t>
  </si>
  <si>
    <t>nDay</t>
  </si>
  <si>
    <t>Base day =</t>
  </si>
  <si>
    <t>days</t>
  </si>
  <si>
    <t>nTOS</t>
  </si>
  <si>
    <t>Day
Earth days</t>
  </si>
  <si>
    <t>Period
10000/TOS</t>
  </si>
  <si>
    <t>nPeriod</t>
  </si>
  <si>
    <t>radius</t>
  </si>
  <si>
    <t>orbitRadius</t>
  </si>
  <si>
    <t>orbitRadiusX</t>
  </si>
  <si>
    <t>orbitRadiusY</t>
  </si>
  <si>
    <t>orbitSpeed</t>
  </si>
  <si>
    <t>10000/orbitSpeed</t>
  </si>
  <si>
    <t>angularSpeed</t>
  </si>
  <si>
    <t>reduced?</t>
  </si>
  <si>
    <t>10^6 km</t>
  </si>
  <si>
    <t>Base period =</t>
  </si>
  <si>
    <t>Speed factor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</si>
</sst>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mediumDashed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ck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6" xfId="0" applyNumberFormat="1" applyBorder="1"/>
    <xf numFmtId="2" fontId="0" fillId="0" borderId="7" xfId="0" applyNumberFormat="1" applyBorder="1"/>
    <xf numFmtId="164" fontId="0" fillId="0" borderId="8" xfId="0" applyNumberFormat="1" applyBorder="1"/>
    <xf numFmtId="2" fontId="0" fillId="0" borderId="9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164" fontId="0" fillId="0" borderId="13" xfId="0" applyNumberFormat="1" applyBorder="1"/>
    <xf numFmtId="0" fontId="0" fillId="0" borderId="1" xfId="0" applyBorder="1"/>
    <xf numFmtId="0" fontId="0" fillId="0" borderId="10" xfId="0" applyBorder="1"/>
    <xf numFmtId="2" fontId="0" fillId="0" borderId="11" xfId="0" applyNumberFormat="1" applyBorder="1"/>
    <xf numFmtId="164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4" xfId="0" applyNumberFormat="1" applyBorder="1"/>
    <xf numFmtId="2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164" fontId="0" fillId="2" borderId="6" xfId="0" applyNumberFormat="1" applyFill="1" applyBorder="1"/>
    <xf numFmtId="0" fontId="0" fillId="2" borderId="2" xfId="0" applyFill="1" applyBorder="1"/>
    <xf numFmtId="2" fontId="0" fillId="2" borderId="7" xfId="0" applyNumberFormat="1" applyFill="1" applyBorder="1"/>
    <xf numFmtId="164" fontId="0" fillId="3" borderId="6" xfId="0" applyNumberFormat="1" applyFill="1" applyBorder="1"/>
    <xf numFmtId="0" fontId="0" fillId="3" borderId="6" xfId="0" applyFill="1" applyBorder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2" fontId="0" fillId="0" borderId="0" xfId="0" applyNumberFormat="1" applyAlignment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10" xfId="0" applyNumberFormat="1" applyBorder="1" applyAlignment="1">
      <alignment horizontal="center" vertical="center" wrapText="1"/>
    </xf>
    <xf numFmtId="2" fontId="0" fillId="0" borderId="16" xfId="0" applyNumberFormat="1" applyBorder="1"/>
    <xf numFmtId="2" fontId="0" fillId="0" borderId="17" xfId="0" applyNumberFormat="1" applyBorder="1"/>
    <xf numFmtId="2" fontId="0" fillId="2" borderId="17" xfId="0" applyNumberFormat="1" applyFill="1" applyBorder="1"/>
    <xf numFmtId="2" fontId="0" fillId="0" borderId="18" xfId="0" applyNumberFormat="1" applyBorder="1"/>
    <xf numFmtId="2" fontId="0" fillId="0" borderId="0" xfId="0" applyNumberFormat="1" applyAlignment="1">
      <alignment horizontal="left"/>
    </xf>
    <xf numFmtId="2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22" xfId="0" applyNumberFormat="1" applyBorder="1" applyAlignment="1">
      <alignment horizontal="right"/>
    </xf>
    <xf numFmtId="164" fontId="0" fillId="0" borderId="23" xfId="0" applyNumberFormat="1" applyBorder="1" applyAlignment="1">
      <alignment horizontal="right"/>
    </xf>
    <xf numFmtId="2" fontId="0" fillId="0" borderId="24" xfId="0" applyNumberFormat="1" applyBorder="1"/>
    <xf numFmtId="164" fontId="0" fillId="0" borderId="25" xfId="0" applyNumberFormat="1" applyBorder="1"/>
    <xf numFmtId="2" fontId="0" fillId="0" borderId="26" xfId="0" applyNumberFormat="1" applyBorder="1"/>
    <xf numFmtId="164" fontId="0" fillId="0" borderId="27" xfId="0" applyNumberFormat="1" applyBorder="1"/>
    <xf numFmtId="2" fontId="0" fillId="2" borderId="26" xfId="0" applyNumberFormat="1" applyFill="1" applyBorder="1"/>
    <xf numFmtId="164" fontId="0" fillId="2" borderId="27" xfId="0" applyNumberFormat="1" applyFill="1" applyBorder="1"/>
    <xf numFmtId="2" fontId="0" fillId="0" borderId="28" xfId="0" applyNumberFormat="1" applyBorder="1"/>
    <xf numFmtId="164" fontId="0" fillId="0" borderId="29" xfId="0" applyNumberFormat="1" applyBorder="1"/>
    <xf numFmtId="2" fontId="0" fillId="0" borderId="22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/>
    </xf>
    <xf numFmtId="2" fontId="0" fillId="0" borderId="33" xfId="0" applyNumberFormat="1" applyBorder="1"/>
    <xf numFmtId="2" fontId="0" fillId="0" borderId="14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6" xfId="0" applyNumberFormat="1" applyFill="1" applyBorder="1"/>
    <xf numFmtId="164" fontId="0" fillId="3" borderId="0" xfId="0" applyNumberFormat="1" applyFill="1"/>
    <xf numFmtId="0" fontId="0" fillId="0" borderId="0" xfId="0" applyAlignment="1">
      <alignment horizontal="right"/>
    </xf>
    <xf numFmtId="2" fontId="0" fillId="0" borderId="20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view="pageBreakPreview" zoomScale="60" zoomScaleNormal="115" workbookViewId="0">
      <selection activeCell="Y20" sqref="Y20"/>
    </sheetView>
  </sheetViews>
  <sheetFormatPr defaultRowHeight="15" x14ac:dyDescent="0.25"/>
  <cols>
    <col min="1" max="1" width="12.42578125" bestFit="1" customWidth="1"/>
    <col min="2" max="2" width="10" customWidth="1"/>
    <col min="3" max="3" width="10" bestFit="1" customWidth="1"/>
    <col min="4" max="4" width="10" style="2" customWidth="1"/>
    <col min="5" max="6" width="10" style="1" customWidth="1"/>
    <col min="7" max="7" width="10" style="2" customWidth="1"/>
    <col min="8" max="9" width="10" style="1" customWidth="1"/>
    <col min="10" max="10" width="10" style="2" customWidth="1"/>
    <col min="11" max="12" width="10" style="1" customWidth="1"/>
    <col min="13" max="13" width="10" style="2" customWidth="1"/>
    <col min="14" max="14" width="10" style="1" customWidth="1"/>
    <col min="15" max="15" width="10" style="2" customWidth="1"/>
    <col min="16" max="18" width="10" style="1" customWidth="1"/>
    <col min="19" max="19" width="10" customWidth="1"/>
  </cols>
  <sheetData>
    <row r="1" spans="1:19" s="3" customFormat="1" ht="30" customHeight="1" thickTop="1" thickBot="1" x14ac:dyDescent="0.3">
      <c r="A1" s="13" t="s">
        <v>21</v>
      </c>
      <c r="B1" s="14" t="s">
        <v>19</v>
      </c>
      <c r="C1" s="15" t="s">
        <v>9</v>
      </c>
      <c r="D1" s="16" t="s">
        <v>13</v>
      </c>
      <c r="E1" s="53" t="s">
        <v>16</v>
      </c>
      <c r="F1" s="17" t="s">
        <v>44</v>
      </c>
      <c r="G1" s="16" t="s">
        <v>15</v>
      </c>
      <c r="H1" s="53" t="s">
        <v>18</v>
      </c>
      <c r="I1" s="17" t="s">
        <v>44</v>
      </c>
      <c r="J1" s="16" t="s">
        <v>14</v>
      </c>
      <c r="K1" s="53" t="s">
        <v>17</v>
      </c>
      <c r="L1" s="17" t="s">
        <v>44</v>
      </c>
      <c r="M1" s="16" t="s">
        <v>28</v>
      </c>
      <c r="N1" s="69" t="s">
        <v>33</v>
      </c>
      <c r="O1" s="70" t="s">
        <v>35</v>
      </c>
      <c r="P1" s="28" t="s">
        <v>36</v>
      </c>
      <c r="Q1" s="46" t="s">
        <v>34</v>
      </c>
      <c r="R1" s="28" t="s">
        <v>30</v>
      </c>
      <c r="S1" s="13" t="s">
        <v>21</v>
      </c>
    </row>
    <row r="2" spans="1:19" s="3" customFormat="1" ht="13.5" customHeight="1" thickTop="1" thickBot="1" x14ac:dyDescent="0.3">
      <c r="A2" s="13" t="s">
        <v>22</v>
      </c>
      <c r="B2" s="84" t="s">
        <v>37</v>
      </c>
      <c r="C2" s="85"/>
      <c r="D2" s="86" t="s">
        <v>38</v>
      </c>
      <c r="E2" s="87"/>
      <c r="F2" s="88"/>
      <c r="G2" s="86" t="s">
        <v>39</v>
      </c>
      <c r="H2" s="87"/>
      <c r="I2" s="88"/>
      <c r="J2" s="86" t="s">
        <v>40</v>
      </c>
      <c r="K2" s="87"/>
      <c r="L2" s="88"/>
      <c r="M2" s="82" t="s">
        <v>41</v>
      </c>
      <c r="N2" s="80"/>
      <c r="O2" s="80" t="s">
        <v>42</v>
      </c>
      <c r="P2" s="81"/>
      <c r="Q2" s="78" t="s">
        <v>43</v>
      </c>
      <c r="R2" s="79"/>
      <c r="S2" s="13" t="s">
        <v>22</v>
      </c>
    </row>
    <row r="3" spans="1:19" ht="16.5" thickTop="1" thickBot="1" x14ac:dyDescent="0.3">
      <c r="A3" s="22" t="s">
        <v>20</v>
      </c>
      <c r="B3" s="23">
        <v>696000</v>
      </c>
      <c r="C3" s="24">
        <f>B3/$B$15</f>
        <v>109.12511759172155</v>
      </c>
      <c r="D3" s="25" t="s">
        <v>22</v>
      </c>
      <c r="E3" s="52" t="s">
        <v>22</v>
      </c>
      <c r="F3" s="26" t="s">
        <v>22</v>
      </c>
      <c r="G3" s="25" t="s">
        <v>22</v>
      </c>
      <c r="H3" s="52" t="s">
        <v>22</v>
      </c>
      <c r="I3" s="26" t="s">
        <v>22</v>
      </c>
      <c r="J3" s="25" t="s">
        <v>22</v>
      </c>
      <c r="K3" s="52" t="s">
        <v>22</v>
      </c>
      <c r="L3" s="26" t="s">
        <v>22</v>
      </c>
      <c r="M3" s="25" t="s">
        <v>22</v>
      </c>
      <c r="N3" s="59">
        <f>10000/O3</f>
        <v>10000</v>
      </c>
      <c r="O3" s="60">
        <v>1</v>
      </c>
      <c r="P3" s="8">
        <f>O3/$F$14 *100</f>
        <v>0.01</v>
      </c>
      <c r="Q3" s="45">
        <v>34</v>
      </c>
      <c r="R3" s="24">
        <f t="shared" ref="R3:R12" si="0">Q3/$B$17</f>
        <v>34</v>
      </c>
      <c r="S3" s="54" t="s">
        <v>20</v>
      </c>
    </row>
    <row r="4" spans="1:19" ht="15.75" thickTop="1" x14ac:dyDescent="0.25">
      <c r="A4" s="18" t="s">
        <v>0</v>
      </c>
      <c r="B4" s="19">
        <v>2440</v>
      </c>
      <c r="C4" s="20">
        <f t="shared" ref="C4:C12" si="1">B4/$B$15</f>
        <v>0.38256506741925367</v>
      </c>
      <c r="D4" s="21">
        <f t="shared" ref="D4:D12" si="2">(J4+G4)/2</f>
        <v>58</v>
      </c>
      <c r="E4" s="72">
        <f t="shared" ref="E4:E12" si="3">D4/$B$14</f>
        <v>0.38795986622073581</v>
      </c>
      <c r="F4" s="73" t="s">
        <v>22</v>
      </c>
      <c r="G4" s="27">
        <v>70</v>
      </c>
      <c r="H4" s="47">
        <f t="shared" ref="H4:H12" si="4">G4/$B$14</f>
        <v>0.4682274247491639</v>
      </c>
      <c r="I4" s="73" t="s">
        <v>22</v>
      </c>
      <c r="J4" s="27">
        <v>46</v>
      </c>
      <c r="K4" s="47">
        <f t="shared" ref="K4:K12" si="5">J4/$B$14</f>
        <v>0.30769230769230771</v>
      </c>
      <c r="L4" s="73" t="s">
        <v>22</v>
      </c>
      <c r="M4" s="27">
        <v>88</v>
      </c>
      <c r="N4" s="61">
        <f t="shared" ref="N4:N12" si="6">M4/$B$16</f>
        <v>0.24096385542168675</v>
      </c>
      <c r="O4" s="62">
        <f>10000/N4</f>
        <v>41500</v>
      </c>
      <c r="P4" s="8">
        <f>O4/$F$14 *100</f>
        <v>415.00000000000006</v>
      </c>
      <c r="Q4" s="42">
        <v>58.6</v>
      </c>
      <c r="R4" s="8">
        <f t="shared" si="0"/>
        <v>58.6</v>
      </c>
      <c r="S4" s="55" t="s">
        <v>0</v>
      </c>
    </row>
    <row r="5" spans="1:19" x14ac:dyDescent="0.25">
      <c r="A5" s="11" t="s">
        <v>1</v>
      </c>
      <c r="B5" s="9">
        <v>6052</v>
      </c>
      <c r="C5" s="5">
        <f t="shared" si="1"/>
        <v>0.94888679836939482</v>
      </c>
      <c r="D5" s="4">
        <f t="shared" si="2"/>
        <v>108</v>
      </c>
      <c r="E5" s="48">
        <f t="shared" si="3"/>
        <v>0.72240802675585281</v>
      </c>
      <c r="F5" s="71" t="s">
        <v>22</v>
      </c>
      <c r="G5" s="4">
        <v>109</v>
      </c>
      <c r="H5" s="48">
        <f t="shared" si="4"/>
        <v>0.72909698996655514</v>
      </c>
      <c r="I5" s="71" t="s">
        <v>22</v>
      </c>
      <c r="J5" s="4">
        <v>107</v>
      </c>
      <c r="K5" s="48">
        <f t="shared" si="5"/>
        <v>0.71571906354515047</v>
      </c>
      <c r="L5" s="71" t="s">
        <v>22</v>
      </c>
      <c r="M5" s="4">
        <v>224.7</v>
      </c>
      <c r="N5" s="63">
        <f t="shared" si="6"/>
        <v>0.61527929901423872</v>
      </c>
      <c r="O5" s="64">
        <f t="shared" ref="O5:O12" si="7">10000/N5</f>
        <v>16252.781486426347</v>
      </c>
      <c r="P5" s="5">
        <f t="shared" ref="P5:P12" si="8">O5/$F$14*100</f>
        <v>162.52781486426346</v>
      </c>
      <c r="Q5" s="43">
        <v>241</v>
      </c>
      <c r="R5" s="5">
        <f t="shared" si="0"/>
        <v>241</v>
      </c>
      <c r="S5" s="56" t="s">
        <v>1</v>
      </c>
    </row>
    <row r="6" spans="1:19" x14ac:dyDescent="0.25">
      <c r="A6" s="34" t="s">
        <v>2</v>
      </c>
      <c r="B6" s="37">
        <v>6378</v>
      </c>
      <c r="C6" s="35">
        <f t="shared" si="1"/>
        <v>1</v>
      </c>
      <c r="D6" s="36">
        <f t="shared" si="2"/>
        <v>149.5</v>
      </c>
      <c r="E6" s="49">
        <f t="shared" si="3"/>
        <v>1</v>
      </c>
      <c r="F6" s="74" t="s">
        <v>22</v>
      </c>
      <c r="G6" s="33">
        <v>152</v>
      </c>
      <c r="H6" s="49">
        <f t="shared" si="4"/>
        <v>1.0167224080267558</v>
      </c>
      <c r="I6" s="74" t="s">
        <v>22</v>
      </c>
      <c r="J6" s="33">
        <v>147</v>
      </c>
      <c r="K6" s="49">
        <f t="shared" si="5"/>
        <v>0.98327759197324416</v>
      </c>
      <c r="L6" s="74" t="s">
        <v>22</v>
      </c>
      <c r="M6" s="36">
        <v>365.2</v>
      </c>
      <c r="N6" s="65">
        <f t="shared" si="6"/>
        <v>1</v>
      </c>
      <c r="O6" s="66">
        <f t="shared" si="7"/>
        <v>10000</v>
      </c>
      <c r="P6" s="35">
        <f t="shared" si="8"/>
        <v>100</v>
      </c>
      <c r="Q6" s="75">
        <v>1</v>
      </c>
      <c r="R6" s="35">
        <f>Q6/$B$17</f>
        <v>1</v>
      </c>
      <c r="S6" s="57" t="s">
        <v>2</v>
      </c>
    </row>
    <row r="7" spans="1:19" x14ac:dyDescent="0.25">
      <c r="A7" s="11" t="s">
        <v>3</v>
      </c>
      <c r="B7" s="9">
        <v>3396</v>
      </c>
      <c r="C7" s="5">
        <f t="shared" si="1"/>
        <v>0.53245531514581379</v>
      </c>
      <c r="D7" s="4">
        <f t="shared" si="2"/>
        <v>227</v>
      </c>
      <c r="E7" s="48">
        <f t="shared" si="3"/>
        <v>1.5183946488294315</v>
      </c>
      <c r="F7" s="71" t="s">
        <v>22</v>
      </c>
      <c r="G7" s="4">
        <v>249</v>
      </c>
      <c r="H7" s="48">
        <f t="shared" si="4"/>
        <v>1.6655518394648829</v>
      </c>
      <c r="I7" s="71" t="s">
        <v>22</v>
      </c>
      <c r="J7" s="4">
        <v>205</v>
      </c>
      <c r="K7" s="48">
        <f t="shared" si="5"/>
        <v>1.3712374581939799</v>
      </c>
      <c r="L7" s="71" t="s">
        <v>22</v>
      </c>
      <c r="M7" s="4">
        <v>687</v>
      </c>
      <c r="N7" s="63">
        <f t="shared" si="6"/>
        <v>1.8811610076670318</v>
      </c>
      <c r="O7" s="64">
        <f t="shared" si="7"/>
        <v>5315.8660844250362</v>
      </c>
      <c r="P7" s="5">
        <f t="shared" si="8"/>
        <v>53.158660844250363</v>
      </c>
      <c r="Q7" s="43">
        <v>1.03</v>
      </c>
      <c r="R7" s="5">
        <f t="shared" si="0"/>
        <v>1.03</v>
      </c>
      <c r="S7" s="56" t="s">
        <v>3</v>
      </c>
    </row>
    <row r="8" spans="1:19" x14ac:dyDescent="0.25">
      <c r="A8" s="11" t="s">
        <v>4</v>
      </c>
      <c r="B8" s="9">
        <v>71492</v>
      </c>
      <c r="C8" s="5">
        <f t="shared" si="1"/>
        <v>11.209156475384132</v>
      </c>
      <c r="D8" s="4">
        <f t="shared" si="2"/>
        <v>779</v>
      </c>
      <c r="E8" s="48">
        <f t="shared" si="3"/>
        <v>5.2107023411371234</v>
      </c>
      <c r="F8" s="5">
        <f>E8/2</f>
        <v>2.6053511705685617</v>
      </c>
      <c r="G8" s="4">
        <v>817</v>
      </c>
      <c r="H8" s="48">
        <f t="shared" si="4"/>
        <v>5.4648829431438131</v>
      </c>
      <c r="I8" s="5">
        <f>H8/2</f>
        <v>2.7324414715719065</v>
      </c>
      <c r="J8" s="4">
        <v>741</v>
      </c>
      <c r="K8" s="48">
        <f t="shared" si="5"/>
        <v>4.9565217391304346</v>
      </c>
      <c r="L8" s="5">
        <f>K8/2</f>
        <v>2.4782608695652173</v>
      </c>
      <c r="M8" s="4">
        <v>4332</v>
      </c>
      <c r="N8" s="63">
        <f t="shared" si="6"/>
        <v>11.861993428258488</v>
      </c>
      <c r="O8" s="64">
        <f t="shared" si="7"/>
        <v>843.02862419205917</v>
      </c>
      <c r="P8" s="5">
        <f t="shared" si="8"/>
        <v>8.4302862419205908</v>
      </c>
      <c r="Q8" s="43">
        <v>0.40899999999999997</v>
      </c>
      <c r="R8" s="5">
        <f t="shared" si="0"/>
        <v>0.40899999999999997</v>
      </c>
      <c r="S8" s="56" t="s">
        <v>4</v>
      </c>
    </row>
    <row r="9" spans="1:19" x14ac:dyDescent="0.25">
      <c r="A9" s="11" t="s">
        <v>5</v>
      </c>
      <c r="B9" s="9">
        <v>60268</v>
      </c>
      <c r="C9" s="5">
        <f t="shared" si="1"/>
        <v>9.4493571652555666</v>
      </c>
      <c r="D9" s="4">
        <f t="shared" si="2"/>
        <v>1430</v>
      </c>
      <c r="E9" s="48">
        <f t="shared" si="3"/>
        <v>9.5652173913043477</v>
      </c>
      <c r="F9" s="5">
        <f>E9/3</f>
        <v>3.1884057971014492</v>
      </c>
      <c r="G9" s="4">
        <v>1510</v>
      </c>
      <c r="H9" s="48">
        <f t="shared" si="4"/>
        <v>10.100334448160535</v>
      </c>
      <c r="I9" s="5">
        <f>H9/3</f>
        <v>3.3667781493868447</v>
      </c>
      <c r="J9" s="4">
        <v>1350</v>
      </c>
      <c r="K9" s="48">
        <f t="shared" si="5"/>
        <v>9.0301003344481607</v>
      </c>
      <c r="L9" s="5">
        <f>K9/3</f>
        <v>3.0100334448160537</v>
      </c>
      <c r="M9" s="4">
        <v>10760</v>
      </c>
      <c r="N9" s="63">
        <f t="shared" si="6"/>
        <v>29.463307776560789</v>
      </c>
      <c r="O9" s="64">
        <f t="shared" si="7"/>
        <v>339.40520446096656</v>
      </c>
      <c r="P9" s="5">
        <f t="shared" si="8"/>
        <v>3.3940520446096656</v>
      </c>
      <c r="Q9" s="43">
        <v>0.438</v>
      </c>
      <c r="R9" s="5">
        <f t="shared" si="0"/>
        <v>0.438</v>
      </c>
      <c r="S9" s="56" t="s">
        <v>5</v>
      </c>
    </row>
    <row r="10" spans="1:19" x14ac:dyDescent="0.25">
      <c r="A10" s="11" t="s">
        <v>6</v>
      </c>
      <c r="B10" s="9">
        <v>25559</v>
      </c>
      <c r="C10" s="5">
        <f t="shared" si="1"/>
        <v>4.007369081216682</v>
      </c>
      <c r="D10" s="4">
        <f t="shared" si="2"/>
        <v>2875</v>
      </c>
      <c r="E10" s="48">
        <f t="shared" si="3"/>
        <v>19.23076923076923</v>
      </c>
      <c r="F10" s="5">
        <f>E10/5</f>
        <v>3.8461538461538458</v>
      </c>
      <c r="G10" s="4">
        <v>3000</v>
      </c>
      <c r="H10" s="48">
        <f t="shared" si="4"/>
        <v>20.066889632107024</v>
      </c>
      <c r="I10" s="5">
        <f>H10/5</f>
        <v>4.0133779264214047</v>
      </c>
      <c r="J10" s="4">
        <v>2750</v>
      </c>
      <c r="K10" s="48">
        <f t="shared" si="5"/>
        <v>18.394648829431439</v>
      </c>
      <c r="L10" s="5">
        <f>K10/5</f>
        <v>3.6789297658862878</v>
      </c>
      <c r="M10" s="4">
        <v>30700</v>
      </c>
      <c r="N10" s="63">
        <f t="shared" si="6"/>
        <v>84.063526834611181</v>
      </c>
      <c r="O10" s="64">
        <f t="shared" si="7"/>
        <v>118.95765472312702</v>
      </c>
      <c r="P10" s="5">
        <f t="shared" si="8"/>
        <v>1.1895765472312703</v>
      </c>
      <c r="Q10" s="43">
        <v>0.75</v>
      </c>
      <c r="R10" s="5">
        <f t="shared" si="0"/>
        <v>0.75</v>
      </c>
      <c r="S10" s="56" t="s">
        <v>6</v>
      </c>
    </row>
    <row r="11" spans="1:19" x14ac:dyDescent="0.25">
      <c r="A11" s="11" t="s">
        <v>7</v>
      </c>
      <c r="B11" s="9">
        <v>24764</v>
      </c>
      <c r="C11" s="5">
        <f t="shared" si="1"/>
        <v>3.8827218563813108</v>
      </c>
      <c r="D11" s="4">
        <f t="shared" si="2"/>
        <v>4500</v>
      </c>
      <c r="E11" s="48">
        <f t="shared" si="3"/>
        <v>30.100334448160535</v>
      </c>
      <c r="F11" s="5">
        <f>E11/7</f>
        <v>4.3000477783086479</v>
      </c>
      <c r="G11" s="4">
        <v>4550</v>
      </c>
      <c r="H11" s="48">
        <f t="shared" si="4"/>
        <v>30.434782608695652</v>
      </c>
      <c r="I11" s="5">
        <f>H11/7</f>
        <v>4.3478260869565215</v>
      </c>
      <c r="J11" s="4">
        <v>4450</v>
      </c>
      <c r="K11" s="48">
        <f t="shared" si="5"/>
        <v>29.765886287625417</v>
      </c>
      <c r="L11" s="5">
        <f>K11/7</f>
        <v>4.2522694696607735</v>
      </c>
      <c r="M11" s="4">
        <v>60200</v>
      </c>
      <c r="N11" s="63">
        <f t="shared" si="6"/>
        <v>164.84118291347207</v>
      </c>
      <c r="O11" s="64">
        <f t="shared" si="7"/>
        <v>60.664451827242523</v>
      </c>
      <c r="P11" s="5">
        <f t="shared" si="8"/>
        <v>0.60664451827242527</v>
      </c>
      <c r="Q11" s="43">
        <v>0.79</v>
      </c>
      <c r="R11" s="5">
        <f t="shared" si="0"/>
        <v>0.79</v>
      </c>
      <c r="S11" s="56" t="s">
        <v>7</v>
      </c>
    </row>
    <row r="12" spans="1:19" ht="15.75" thickBot="1" x14ac:dyDescent="0.3">
      <c r="A12" s="12" t="s">
        <v>8</v>
      </c>
      <c r="B12" s="10">
        <v>2302</v>
      </c>
      <c r="C12" s="7">
        <f t="shared" si="1"/>
        <v>0.36092819065537785</v>
      </c>
      <c r="D12" s="6">
        <f t="shared" si="2"/>
        <v>5910</v>
      </c>
      <c r="E12" s="50">
        <f t="shared" si="3"/>
        <v>39.531772575250834</v>
      </c>
      <c r="F12" s="7">
        <f>E12/8</f>
        <v>4.9414715719063542</v>
      </c>
      <c r="G12" s="6">
        <v>7380</v>
      </c>
      <c r="H12" s="50">
        <f t="shared" si="4"/>
        <v>49.364548494983275</v>
      </c>
      <c r="I12" s="7">
        <f>H12/8</f>
        <v>6.1705685618729094</v>
      </c>
      <c r="J12" s="6">
        <v>4440</v>
      </c>
      <c r="K12" s="50">
        <f t="shared" si="5"/>
        <v>29.698996655518396</v>
      </c>
      <c r="L12" s="7">
        <f>K12/8</f>
        <v>3.7123745819397995</v>
      </c>
      <c r="M12" s="6">
        <v>90600</v>
      </c>
      <c r="N12" s="67">
        <f t="shared" si="6"/>
        <v>248.08324205914568</v>
      </c>
      <c r="O12" s="68">
        <f t="shared" si="7"/>
        <v>40.309050772626932</v>
      </c>
      <c r="P12" s="7">
        <f t="shared" si="8"/>
        <v>0.40309050772626931</v>
      </c>
      <c r="Q12" s="44">
        <v>6.4</v>
      </c>
      <c r="R12" s="7">
        <f t="shared" si="0"/>
        <v>6.4</v>
      </c>
      <c r="S12" s="58" t="s">
        <v>8</v>
      </c>
    </row>
    <row r="13" spans="1:19" ht="15.75" thickTop="1" x14ac:dyDescent="0.25"/>
    <row r="14" spans="1:19" x14ac:dyDescent="0.25">
      <c r="A14" s="38" t="s">
        <v>25</v>
      </c>
      <c r="B14" s="39">
        <f>D6</f>
        <v>149.5</v>
      </c>
      <c r="C14" t="s">
        <v>45</v>
      </c>
      <c r="D14" s="89" t="s">
        <v>46</v>
      </c>
      <c r="E14" s="89"/>
      <c r="F14" s="76">
        <f>O6</f>
        <v>10000</v>
      </c>
      <c r="H14" s="83" t="s">
        <v>10</v>
      </c>
      <c r="I14" s="83"/>
      <c r="J14" s="83"/>
      <c r="K14" s="83"/>
    </row>
    <row r="15" spans="1:19" x14ac:dyDescent="0.25">
      <c r="A15" s="38" t="s">
        <v>23</v>
      </c>
      <c r="B15" s="39">
        <f>B6</f>
        <v>6378</v>
      </c>
      <c r="C15" t="s">
        <v>26</v>
      </c>
      <c r="D15" s="77" t="s">
        <v>47</v>
      </c>
      <c r="E15" s="77"/>
      <c r="F15" s="1">
        <v>100</v>
      </c>
      <c r="H15" s="83" t="s">
        <v>11</v>
      </c>
      <c r="I15" s="83"/>
      <c r="J15" s="83"/>
      <c r="K15" s="83"/>
    </row>
    <row r="16" spans="1:19" x14ac:dyDescent="0.25">
      <c r="A16" s="38" t="s">
        <v>24</v>
      </c>
      <c r="B16" s="40">
        <f>M6</f>
        <v>365.2</v>
      </c>
      <c r="C16" t="s">
        <v>27</v>
      </c>
      <c r="F16" s="1">
        <v>240</v>
      </c>
      <c r="H16" s="83" t="s">
        <v>12</v>
      </c>
      <c r="I16" s="83"/>
      <c r="J16" s="83"/>
      <c r="K16" s="83"/>
    </row>
    <row r="17" spans="1:23" x14ac:dyDescent="0.25">
      <c r="A17" s="38" t="s">
        <v>31</v>
      </c>
      <c r="B17" s="40">
        <f>Q6</f>
        <v>1</v>
      </c>
      <c r="C17" t="s">
        <v>32</v>
      </c>
      <c r="H17" s="83" t="s">
        <v>29</v>
      </c>
      <c r="I17" s="83"/>
      <c r="J17" s="83"/>
      <c r="K17" s="83"/>
    </row>
    <row r="18" spans="1:23" x14ac:dyDescent="0.25">
      <c r="A18" s="30"/>
      <c r="B18" s="2"/>
      <c r="C18" s="30"/>
    </row>
    <row r="19" spans="1:23" x14ac:dyDescent="0.25">
      <c r="A19" s="29"/>
      <c r="B19" s="29"/>
      <c r="C19" s="29"/>
      <c r="G19" s="29"/>
      <c r="L19" s="31"/>
      <c r="M19" s="29"/>
      <c r="N19" s="51"/>
      <c r="O19" s="31"/>
      <c r="P19" s="29"/>
    </row>
    <row r="21" spans="1:23" x14ac:dyDescent="0.25">
      <c r="A21" s="32"/>
      <c r="B21" s="32"/>
      <c r="C21" s="32"/>
      <c r="L21" s="32"/>
      <c r="M21" s="32"/>
      <c r="N21" s="41"/>
      <c r="O21" s="32"/>
      <c r="P21" s="32"/>
      <c r="Q21" s="41"/>
      <c r="R21" s="41"/>
      <c r="S21" s="32"/>
      <c r="T21" s="32"/>
      <c r="U21" s="32"/>
      <c r="V21" s="32"/>
      <c r="W21" s="32"/>
    </row>
  </sheetData>
  <mergeCells count="13">
    <mergeCell ref="B2:C2"/>
    <mergeCell ref="D2:F2"/>
    <mergeCell ref="J2:L2"/>
    <mergeCell ref="G2:I2"/>
    <mergeCell ref="D14:E14"/>
    <mergeCell ref="D15:E15"/>
    <mergeCell ref="Q2:R2"/>
    <mergeCell ref="O2:P2"/>
    <mergeCell ref="M2:N2"/>
    <mergeCell ref="H17:K17"/>
    <mergeCell ref="H16:K16"/>
    <mergeCell ref="H15:K15"/>
    <mergeCell ref="H14:K14"/>
  </mergeCells>
  <pageMargins left="0.7" right="0.7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Velmond</dc:creator>
  <cp:lastModifiedBy>Ivaylo Botusharov Botusharov</cp:lastModifiedBy>
  <dcterms:created xsi:type="dcterms:W3CDTF">2014-06-06T10:36:24Z</dcterms:created>
  <dcterms:modified xsi:type="dcterms:W3CDTF">2014-06-12T13:58:19Z</dcterms:modified>
</cp:coreProperties>
</file>