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repo\libPSI\frontend\cuckoo\"/>
    </mc:Choice>
  </mc:AlternateContent>
  <bookViews>
    <workbookView xWindow="0" yWindow="0" windowWidth="4000" windowHeight="7300"/>
  </bookViews>
  <sheets>
    <sheet name="h=3" sheetId="1" r:id="rId1"/>
    <sheet name="h=2,s=0" sheetId="4" r:id="rId2"/>
    <sheet name="h=2,s=1" sheetId="6" r:id="rId3"/>
    <sheet name="h=2,s=2" sheetId="7" r:id="rId4"/>
    <sheet name="Sheet1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1" i="7" l="1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C51" i="7"/>
  <c r="P50" i="7"/>
  <c r="N50" i="7"/>
  <c r="H50" i="7"/>
  <c r="G50" i="7"/>
  <c r="F50" i="7"/>
  <c r="D50" i="7"/>
  <c r="O50" i="7" s="1"/>
  <c r="S49" i="7"/>
  <c r="R49" i="7"/>
  <c r="Q49" i="7"/>
  <c r="K49" i="7"/>
  <c r="J49" i="7"/>
  <c r="I49" i="7"/>
  <c r="G49" i="7"/>
  <c r="D49" i="7"/>
  <c r="P49" i="7" s="1"/>
  <c r="C49" i="7"/>
  <c r="N48" i="7"/>
  <c r="F48" i="7"/>
  <c r="D48" i="7"/>
  <c r="U48" i="7" s="1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C44" i="7"/>
  <c r="U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C43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0" i="7"/>
  <c r="AA29" i="7"/>
  <c r="Z29" i="7"/>
  <c r="Y29" i="7"/>
  <c r="X29" i="7"/>
  <c r="W29" i="7"/>
  <c r="D29" i="7"/>
  <c r="D28" i="7" s="1"/>
  <c r="AA28" i="7"/>
  <c r="Z28" i="7"/>
  <c r="Y28" i="7"/>
  <c r="X28" i="7"/>
  <c r="W28" i="7"/>
  <c r="AA27" i="7"/>
  <c r="Z27" i="7"/>
  <c r="Y27" i="7"/>
  <c r="X27" i="7"/>
  <c r="W27" i="7"/>
  <c r="AA26" i="7"/>
  <c r="Z26" i="7"/>
  <c r="Y26" i="7"/>
  <c r="X26" i="7"/>
  <c r="W26" i="7"/>
  <c r="AA25" i="7"/>
  <c r="Z25" i="7"/>
  <c r="Y25" i="7"/>
  <c r="X25" i="7"/>
  <c r="W25" i="7"/>
  <c r="AA24" i="7"/>
  <c r="Z24" i="7"/>
  <c r="Y24" i="7"/>
  <c r="X24" i="7"/>
  <c r="W24" i="7"/>
  <c r="C23" i="7"/>
  <c r="C22" i="7"/>
  <c r="C21" i="7"/>
  <c r="C20" i="7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E51" i="6"/>
  <c r="C51" i="6"/>
  <c r="D50" i="6"/>
  <c r="C44" i="6"/>
  <c r="C43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0" i="6"/>
  <c r="AA29" i="6"/>
  <c r="Z29" i="6"/>
  <c r="Y29" i="6"/>
  <c r="X29" i="6"/>
  <c r="W29" i="6"/>
  <c r="D29" i="6"/>
  <c r="D28" i="6" s="1"/>
  <c r="AA28" i="6"/>
  <c r="Z28" i="6"/>
  <c r="Y28" i="6"/>
  <c r="X28" i="6"/>
  <c r="W28" i="6"/>
  <c r="AA27" i="6"/>
  <c r="Z27" i="6"/>
  <c r="Y27" i="6"/>
  <c r="X27" i="6"/>
  <c r="W27" i="6"/>
  <c r="AA26" i="6"/>
  <c r="Z26" i="6"/>
  <c r="Y26" i="6"/>
  <c r="X26" i="6"/>
  <c r="W26" i="6"/>
  <c r="AA25" i="6"/>
  <c r="Z25" i="6"/>
  <c r="Y25" i="6"/>
  <c r="X25" i="6"/>
  <c r="W25" i="6"/>
  <c r="AA24" i="6"/>
  <c r="Z24" i="6"/>
  <c r="Y24" i="6"/>
  <c r="X24" i="6"/>
  <c r="W24" i="6"/>
  <c r="C23" i="6"/>
  <c r="C22" i="6"/>
  <c r="C21" i="6"/>
  <c r="C20" i="6"/>
  <c r="D27" i="7" l="1"/>
  <c r="C28" i="7"/>
  <c r="C29" i="7"/>
  <c r="G48" i="7"/>
  <c r="O48" i="7"/>
  <c r="L49" i="7"/>
  <c r="T49" i="7"/>
  <c r="I50" i="7"/>
  <c r="Q50" i="7"/>
  <c r="H48" i="7"/>
  <c r="P48" i="7"/>
  <c r="E49" i="7"/>
  <c r="M49" i="7"/>
  <c r="U49" i="7"/>
  <c r="J50" i="7"/>
  <c r="R50" i="7"/>
  <c r="D47" i="7"/>
  <c r="I48" i="7"/>
  <c r="Q48" i="7"/>
  <c r="F49" i="7"/>
  <c r="N49" i="7"/>
  <c r="C50" i="7"/>
  <c r="K50" i="7"/>
  <c r="S50" i="7"/>
  <c r="J48" i="7"/>
  <c r="R48" i="7"/>
  <c r="O49" i="7"/>
  <c r="L50" i="7"/>
  <c r="T50" i="7"/>
  <c r="C48" i="7"/>
  <c r="K48" i="7"/>
  <c r="S48" i="7"/>
  <c r="H49" i="7"/>
  <c r="E50" i="7"/>
  <c r="M50" i="7"/>
  <c r="U50" i="7"/>
  <c r="L48" i="7"/>
  <c r="T48" i="7"/>
  <c r="E48" i="7"/>
  <c r="M48" i="7"/>
  <c r="D27" i="6"/>
  <c r="C28" i="6"/>
  <c r="C29" i="6"/>
  <c r="D49" i="6"/>
  <c r="C50" i="6"/>
  <c r="C20" i="4"/>
  <c r="C21" i="4"/>
  <c r="C22" i="4"/>
  <c r="C23" i="4"/>
  <c r="P47" i="7" l="1"/>
  <c r="H47" i="7"/>
  <c r="I47" i="7"/>
  <c r="O47" i="7"/>
  <c r="G47" i="7"/>
  <c r="N47" i="7"/>
  <c r="F47" i="7"/>
  <c r="U47" i="7"/>
  <c r="M47" i="7"/>
  <c r="E47" i="7"/>
  <c r="Q47" i="7"/>
  <c r="D46" i="7"/>
  <c r="T47" i="7"/>
  <c r="L47" i="7"/>
  <c r="S47" i="7"/>
  <c r="K47" i="7"/>
  <c r="C47" i="7"/>
  <c r="R47" i="7"/>
  <c r="J47" i="7"/>
  <c r="D26" i="7"/>
  <c r="C27" i="7"/>
  <c r="D26" i="6"/>
  <c r="C27" i="6"/>
  <c r="D48" i="6"/>
  <c r="C49" i="6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C51" i="4"/>
  <c r="R50" i="4"/>
  <c r="Q50" i="4"/>
  <c r="P50" i="4"/>
  <c r="N50" i="4"/>
  <c r="K50" i="4"/>
  <c r="J50" i="4"/>
  <c r="I50" i="4"/>
  <c r="H50" i="4"/>
  <c r="F50" i="4"/>
  <c r="D50" i="4"/>
  <c r="O50" i="4" s="1"/>
  <c r="C50" i="4"/>
  <c r="S49" i="4"/>
  <c r="K49" i="4"/>
  <c r="D49" i="4"/>
  <c r="R49" i="4" s="1"/>
  <c r="C49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C44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C43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D38" i="4" s="1"/>
  <c r="D37" i="4" s="1"/>
  <c r="D36" i="4" s="1"/>
  <c r="D35" i="4" s="1"/>
  <c r="D34" i="4" s="1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C30" i="4"/>
  <c r="AA29" i="4"/>
  <c r="Z29" i="4"/>
  <c r="Y29" i="4"/>
  <c r="X29" i="4"/>
  <c r="W29" i="4"/>
  <c r="D29" i="4"/>
  <c r="D28" i="4" s="1"/>
  <c r="C29" i="4"/>
  <c r="AA28" i="4"/>
  <c r="Z28" i="4"/>
  <c r="Y28" i="4"/>
  <c r="X28" i="4"/>
  <c r="W28" i="4"/>
  <c r="AA27" i="4"/>
  <c r="Z27" i="4"/>
  <c r="Y27" i="4"/>
  <c r="X27" i="4"/>
  <c r="W27" i="4"/>
  <c r="AA26" i="4"/>
  <c r="Z26" i="4"/>
  <c r="Y26" i="4"/>
  <c r="X26" i="4"/>
  <c r="W26" i="4"/>
  <c r="AA25" i="4"/>
  <c r="Z25" i="4"/>
  <c r="Y25" i="4"/>
  <c r="X25" i="4"/>
  <c r="W25" i="4"/>
  <c r="AA24" i="4"/>
  <c r="Z24" i="4"/>
  <c r="Y24" i="4"/>
  <c r="X24" i="4"/>
  <c r="W24" i="4"/>
  <c r="L74" i="1"/>
  <c r="P69" i="1"/>
  <c r="M69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P68" i="1"/>
  <c r="O68" i="1"/>
  <c r="M68" i="1"/>
  <c r="L68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P67" i="1"/>
  <c r="O67" i="1"/>
  <c r="M67" i="1"/>
  <c r="L67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P66" i="1"/>
  <c r="O66" i="1"/>
  <c r="M66" i="1"/>
  <c r="L66" i="1"/>
  <c r="K66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P65" i="1"/>
  <c r="O65" i="1"/>
  <c r="M65" i="1"/>
  <c r="L65" i="1"/>
  <c r="K65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P64" i="1"/>
  <c r="O64" i="1"/>
  <c r="M64" i="1"/>
  <c r="L64" i="1"/>
  <c r="K64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P63" i="1"/>
  <c r="O63" i="1"/>
  <c r="M63" i="1"/>
  <c r="L63" i="1"/>
  <c r="K63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P62" i="1"/>
  <c r="O62" i="1"/>
  <c r="M62" i="1"/>
  <c r="L62" i="1"/>
  <c r="K62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P61" i="1"/>
  <c r="O61" i="1"/>
  <c r="M61" i="1"/>
  <c r="L61" i="1"/>
  <c r="K61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P60" i="1"/>
  <c r="O60" i="1"/>
  <c r="M60" i="1"/>
  <c r="L60" i="1"/>
  <c r="K60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P59" i="1"/>
  <c r="O59" i="1"/>
  <c r="M59" i="1"/>
  <c r="L59" i="1"/>
  <c r="K59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P58" i="1"/>
  <c r="O58" i="1"/>
  <c r="M58" i="1"/>
  <c r="L58" i="1"/>
  <c r="K58" i="1"/>
  <c r="T57" i="1"/>
  <c r="K57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D56" i="1"/>
  <c r="AC56" i="1"/>
  <c r="AB56" i="1"/>
  <c r="AA56" i="1"/>
  <c r="Z56" i="1"/>
  <c r="Y56" i="1"/>
  <c r="X56" i="1"/>
  <c r="W56" i="1"/>
  <c r="V56" i="1"/>
  <c r="U56" i="1"/>
  <c r="F18" i="1"/>
  <c r="F17" i="1"/>
  <c r="F16" i="1"/>
  <c r="F15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P4" i="1"/>
  <c r="O4" i="1"/>
  <c r="N4" i="1"/>
  <c r="M4" i="1"/>
  <c r="L4" i="1"/>
  <c r="K4" i="1"/>
  <c r="J4" i="1"/>
  <c r="I4" i="1"/>
  <c r="H4" i="1"/>
  <c r="G4" i="1"/>
  <c r="D25" i="7" l="1"/>
  <c r="C26" i="7"/>
  <c r="S46" i="7"/>
  <c r="K46" i="7"/>
  <c r="C46" i="7"/>
  <c r="R46" i="7"/>
  <c r="J46" i="7"/>
  <c r="T46" i="7"/>
  <c r="Q46" i="7"/>
  <c r="I46" i="7"/>
  <c r="D45" i="7"/>
  <c r="P46" i="7"/>
  <c r="H46" i="7"/>
  <c r="O46" i="7"/>
  <c r="G46" i="7"/>
  <c r="N46" i="7"/>
  <c r="F46" i="7"/>
  <c r="U46" i="7"/>
  <c r="M46" i="7"/>
  <c r="E46" i="7"/>
  <c r="L46" i="7"/>
  <c r="D25" i="6"/>
  <c r="C26" i="6"/>
  <c r="C48" i="6"/>
  <c r="D47" i="6"/>
  <c r="E49" i="4"/>
  <c r="M49" i="4"/>
  <c r="U49" i="4"/>
  <c r="S50" i="4"/>
  <c r="L49" i="4"/>
  <c r="N49" i="4"/>
  <c r="G49" i="4"/>
  <c r="O49" i="4"/>
  <c r="L50" i="4"/>
  <c r="T50" i="4"/>
  <c r="F49" i="4"/>
  <c r="H49" i="4"/>
  <c r="P49" i="4"/>
  <c r="E50" i="4"/>
  <c r="M50" i="4"/>
  <c r="U50" i="4"/>
  <c r="T49" i="4"/>
  <c r="D48" i="4"/>
  <c r="I49" i="4"/>
  <c r="Q49" i="4"/>
  <c r="J49" i="4"/>
  <c r="G50" i="4"/>
  <c r="C28" i="4"/>
  <c r="D27" i="4"/>
  <c r="D24" i="7" l="1"/>
  <c r="C24" i="7" s="1"/>
  <c r="C25" i="7"/>
  <c r="N45" i="7"/>
  <c r="F45" i="7"/>
  <c r="U45" i="7"/>
  <c r="M45" i="7"/>
  <c r="E45" i="7"/>
  <c r="T45" i="7"/>
  <c r="L45" i="7"/>
  <c r="S45" i="7"/>
  <c r="K45" i="7"/>
  <c r="C45" i="7"/>
  <c r="O45" i="7"/>
  <c r="R45" i="7"/>
  <c r="J45" i="7"/>
  <c r="Q45" i="7"/>
  <c r="I45" i="7"/>
  <c r="P45" i="7"/>
  <c r="H45" i="7"/>
  <c r="G45" i="7"/>
  <c r="D24" i="6"/>
  <c r="C24" i="6" s="1"/>
  <c r="C25" i="6"/>
  <c r="C47" i="6"/>
  <c r="D46" i="6"/>
  <c r="U48" i="4"/>
  <c r="M48" i="4"/>
  <c r="E48" i="4"/>
  <c r="T48" i="4"/>
  <c r="L48" i="4"/>
  <c r="G48" i="4"/>
  <c r="O48" i="4"/>
  <c r="N48" i="4"/>
  <c r="S48" i="4"/>
  <c r="K48" i="4"/>
  <c r="C48" i="4"/>
  <c r="Q48" i="4"/>
  <c r="D47" i="4"/>
  <c r="R48" i="4"/>
  <c r="J48" i="4"/>
  <c r="I48" i="4"/>
  <c r="F48" i="4"/>
  <c r="P48" i="4"/>
  <c r="H48" i="4"/>
  <c r="C27" i="4"/>
  <c r="D26" i="4"/>
  <c r="C46" i="6" l="1"/>
  <c r="D45" i="6"/>
  <c r="P47" i="4"/>
  <c r="H47" i="4"/>
  <c r="O47" i="4"/>
  <c r="G47" i="4"/>
  <c r="I47" i="4"/>
  <c r="N47" i="4"/>
  <c r="F47" i="4"/>
  <c r="T47" i="4"/>
  <c r="J47" i="4"/>
  <c r="Q47" i="4"/>
  <c r="D46" i="4"/>
  <c r="U47" i="4"/>
  <c r="M47" i="4"/>
  <c r="E47" i="4"/>
  <c r="L47" i="4"/>
  <c r="R47" i="4"/>
  <c r="S47" i="4"/>
  <c r="K47" i="4"/>
  <c r="C47" i="4"/>
  <c r="C26" i="4"/>
  <c r="D25" i="4"/>
  <c r="C45" i="6" l="1"/>
  <c r="S46" i="4"/>
  <c r="K46" i="4"/>
  <c r="C46" i="4"/>
  <c r="R46" i="4"/>
  <c r="J46" i="4"/>
  <c r="U46" i="4"/>
  <c r="M46" i="4"/>
  <c r="L46" i="4"/>
  <c r="Q46" i="4"/>
  <c r="I46" i="4"/>
  <c r="D45" i="4"/>
  <c r="G46" i="4"/>
  <c r="P46" i="4"/>
  <c r="H46" i="4"/>
  <c r="O46" i="4"/>
  <c r="E46" i="4"/>
  <c r="T46" i="4"/>
  <c r="N46" i="4"/>
  <c r="F46" i="4"/>
  <c r="D24" i="4"/>
  <c r="C24" i="4" s="1"/>
  <c r="C25" i="4"/>
  <c r="N45" i="4" l="1"/>
  <c r="F45" i="4"/>
  <c r="U45" i="4"/>
  <c r="M45" i="4"/>
  <c r="E45" i="4"/>
  <c r="H45" i="4"/>
  <c r="T45" i="4"/>
  <c r="L45" i="4"/>
  <c r="J45" i="4"/>
  <c r="P45" i="4"/>
  <c r="O45" i="4"/>
  <c r="S45" i="4"/>
  <c r="K45" i="4"/>
  <c r="C45" i="4"/>
  <c r="R45" i="4"/>
  <c r="G45" i="4"/>
  <c r="Q45" i="4"/>
  <c r="I45" i="4"/>
</calcChain>
</file>

<file path=xl/sharedStrings.xml><?xml version="1.0" encoding="utf-8"?>
<sst xmlns="http://schemas.openxmlformats.org/spreadsheetml/2006/main" count="33" uniqueCount="18">
  <si>
    <t>recurse=100, h=3</t>
  </si>
  <si>
    <t>e =|cuckoo|/|set|</t>
  </si>
  <si>
    <t>|set|</t>
  </si>
  <si>
    <t>sd</t>
  </si>
  <si>
    <t>mean</t>
  </si>
  <si>
    <t>max</t>
  </si>
  <si>
    <t>y=ax+b</t>
  </si>
  <si>
    <t>x=-b/a</t>
  </si>
  <si>
    <t>a</t>
  </si>
  <si>
    <t>exp(a)</t>
  </si>
  <si>
    <t>exp(b)</t>
  </si>
  <si>
    <t>b</t>
  </si>
  <si>
    <t>PREDICTIONS</t>
  </si>
  <si>
    <t>Actual (lambda)</t>
  </si>
  <si>
    <t>log2 |set|</t>
  </si>
  <si>
    <t>e=|cuckoo|/|set|</t>
  </si>
  <si>
    <t>slope</t>
  </si>
  <si>
    <t>slop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</si>
</sst>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Fill="1" applyAlignmen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h=3,</a:t>
            </a:r>
            <a:r>
              <a:rPr lang="en-US" baseline="0"/>
              <a:t> r=100, s=0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36454820328425"/>
          <c:y val="0.10547420682768399"/>
          <c:w val="0.82528001164655651"/>
          <c:h val="0.5727958372414495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'h=3'!$F$5</c:f>
              <c:strCache>
                <c:ptCount val="1"/>
                <c:pt idx="0">
                  <c:v>28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'h=3'!$H$4:$AK$4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'h=3'!$H$5:$AK$5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70-4FEB-94EC-58C9ACC54B3A}"/>
            </c:ext>
          </c:extLst>
        </c:ser>
        <c:ser>
          <c:idx val="1"/>
          <c:order val="1"/>
          <c:tx>
            <c:strRef>
              <c:f>'h=3'!$F$6</c:f>
              <c:strCache>
                <c:ptCount val="1"/>
                <c:pt idx="0">
                  <c:v>26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'h=3'!$H$4:$AK$4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'h=3'!$H$6:$AK$6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B-1C00-4023-9B71-459D26B437D9}"/>
            </c:ext>
          </c:extLst>
        </c:ser>
        <c:ser>
          <c:idx val="2"/>
          <c:order val="2"/>
          <c:tx>
            <c:strRef>
              <c:f>'h=3'!$F$7</c:f>
              <c:strCache>
                <c:ptCount val="1"/>
                <c:pt idx="0">
                  <c:v>24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'h=3'!$H$4:$AK$4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'h=3'!$H$7:$AK$7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C-1C00-4023-9B71-459D26B437D9}"/>
            </c:ext>
          </c:extLst>
        </c:ser>
        <c:ser>
          <c:idx val="3"/>
          <c:order val="3"/>
          <c:tx>
            <c:strRef>
              <c:f>'h=3'!$F$8</c:f>
              <c:strCache>
                <c:ptCount val="1"/>
                <c:pt idx="0">
                  <c:v>22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'h=3'!$H$4:$AK$4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'h=3'!$H$8:$AK$8</c:f>
              <c:numCache>
                <c:formatCode>General</c:formatCode>
                <c:ptCount val="30"/>
                <c:pt idx="13">
                  <c:v>1.1599999999999999</c:v>
                </c:pt>
                <c:pt idx="14">
                  <c:v>2.54</c:v>
                </c:pt>
                <c:pt idx="15">
                  <c:v>3.83</c:v>
                </c:pt>
                <c:pt idx="16">
                  <c:v>5.0599999999999996</c:v>
                </c:pt>
                <c:pt idx="17">
                  <c:v>6.28</c:v>
                </c:pt>
                <c:pt idx="18">
                  <c:v>7.49</c:v>
                </c:pt>
                <c:pt idx="19">
                  <c:v>8.65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D-1C00-4023-9B71-459D26B437D9}"/>
            </c:ext>
          </c:extLst>
        </c:ser>
        <c:ser>
          <c:idx val="4"/>
          <c:order val="4"/>
          <c:tx>
            <c:strRef>
              <c:f>'h=3'!$F$9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'h=3'!$H$4:$AK$4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'h=3'!$H$9:$AK$9</c:f>
              <c:numCache>
                <c:formatCode>General</c:formatCode>
                <c:ptCount val="30"/>
                <c:pt idx="12">
                  <c:v>2</c:v>
                </c:pt>
                <c:pt idx="13">
                  <c:v>3.35</c:v>
                </c:pt>
                <c:pt idx="14">
                  <c:v>4.63</c:v>
                </c:pt>
                <c:pt idx="15">
                  <c:v>5.86</c:v>
                </c:pt>
                <c:pt idx="16">
                  <c:v>7.1</c:v>
                </c:pt>
                <c:pt idx="17">
                  <c:v>8.33</c:v>
                </c:pt>
                <c:pt idx="18">
                  <c:v>9.5</c:v>
                </c:pt>
                <c:pt idx="19">
                  <c:v>10.62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E-1C00-4023-9B71-459D26B437D9}"/>
            </c:ext>
          </c:extLst>
        </c:ser>
        <c:ser>
          <c:idx val="5"/>
          <c:order val="5"/>
          <c:tx>
            <c:strRef>
              <c:f>'h=3'!$F$10</c:f>
              <c:strCache>
                <c:ptCount val="1"/>
                <c:pt idx="0">
                  <c:v>18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'h=3'!$H$4:$AK$4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'h=3'!$H$10:$AK$10</c:f>
              <c:numCache>
                <c:formatCode>General</c:formatCode>
                <c:ptCount val="30"/>
                <c:pt idx="10">
                  <c:v>1.55</c:v>
                </c:pt>
                <c:pt idx="11">
                  <c:v>2.9</c:v>
                </c:pt>
                <c:pt idx="12">
                  <c:v>4.17</c:v>
                </c:pt>
                <c:pt idx="13">
                  <c:v>5.43</c:v>
                </c:pt>
                <c:pt idx="14">
                  <c:v>6.6429999999999998</c:v>
                </c:pt>
                <c:pt idx="15">
                  <c:v>7.85</c:v>
                </c:pt>
                <c:pt idx="16">
                  <c:v>9.08</c:v>
                </c:pt>
                <c:pt idx="17">
                  <c:v>10.36</c:v>
                </c:pt>
                <c:pt idx="18">
                  <c:v>11.56</c:v>
                </c:pt>
                <c:pt idx="19">
                  <c:v>12.7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F-1C00-4023-9B71-459D26B437D9}"/>
            </c:ext>
          </c:extLst>
        </c:ser>
        <c:ser>
          <c:idx val="6"/>
          <c:order val="6"/>
          <c:tx>
            <c:strRef>
              <c:f>'h=3'!$F$11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'h=3'!$H$4:$AK$4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'h=3'!$H$11:$AK$11</c:f>
              <c:numCache>
                <c:formatCode>General</c:formatCode>
                <c:ptCount val="30"/>
                <c:pt idx="9">
                  <c:v>2.4</c:v>
                </c:pt>
                <c:pt idx="10">
                  <c:v>3.68</c:v>
                </c:pt>
                <c:pt idx="11">
                  <c:v>4.95</c:v>
                </c:pt>
                <c:pt idx="12">
                  <c:v>6.18</c:v>
                </c:pt>
                <c:pt idx="13">
                  <c:v>7.42</c:v>
                </c:pt>
                <c:pt idx="14">
                  <c:v>8.64</c:v>
                </c:pt>
                <c:pt idx="15">
                  <c:v>9.8000000000000007</c:v>
                </c:pt>
                <c:pt idx="16">
                  <c:v>11.02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0-1C00-4023-9B71-459D26B437D9}"/>
            </c:ext>
          </c:extLst>
        </c:ser>
        <c:ser>
          <c:idx val="7"/>
          <c:order val="7"/>
          <c:tx>
            <c:strRef>
              <c:f>'h=3'!$F$12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'h=3'!$H$4:$AK$4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'h=3'!$H$12:$AK$12</c:f>
              <c:numCache>
                <c:formatCode>General</c:formatCode>
                <c:ptCount val="30"/>
                <c:pt idx="6">
                  <c:v>0.7</c:v>
                </c:pt>
                <c:pt idx="7">
                  <c:v>1.89</c:v>
                </c:pt>
                <c:pt idx="8">
                  <c:v>3.266</c:v>
                </c:pt>
                <c:pt idx="9">
                  <c:v>4.45</c:v>
                </c:pt>
                <c:pt idx="10">
                  <c:v>5.7</c:v>
                </c:pt>
                <c:pt idx="11">
                  <c:v>6.9</c:v>
                </c:pt>
                <c:pt idx="12">
                  <c:v>8.1370000000000005</c:v>
                </c:pt>
                <c:pt idx="13">
                  <c:v>9.4</c:v>
                </c:pt>
                <c:pt idx="14">
                  <c:v>10.6</c:v>
                </c:pt>
                <c:pt idx="15">
                  <c:v>11.81</c:v>
                </c:pt>
                <c:pt idx="16">
                  <c:v>13.05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1-1C00-4023-9B71-459D26B437D9}"/>
            </c:ext>
          </c:extLst>
        </c:ser>
        <c:ser>
          <c:idx val="8"/>
          <c:order val="8"/>
          <c:tx>
            <c:strRef>
              <c:f>'h=3'!$F$13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'h=3'!$H$4:$AK$4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'h=3'!$H$13:$AK$13</c:f>
              <c:numCache>
                <c:formatCode>General</c:formatCode>
                <c:ptCount val="30"/>
                <c:pt idx="4">
                  <c:v>0.03</c:v>
                </c:pt>
                <c:pt idx="5">
                  <c:v>1.41</c:v>
                </c:pt>
                <c:pt idx="6">
                  <c:v>2.69</c:v>
                </c:pt>
                <c:pt idx="7">
                  <c:v>3.9</c:v>
                </c:pt>
                <c:pt idx="8">
                  <c:v>5.234</c:v>
                </c:pt>
                <c:pt idx="9">
                  <c:v>6.3</c:v>
                </c:pt>
                <c:pt idx="10">
                  <c:v>7.5</c:v>
                </c:pt>
                <c:pt idx="11">
                  <c:v>8.6999999999999993</c:v>
                </c:pt>
                <c:pt idx="12">
                  <c:v>9.9499999999999993</c:v>
                </c:pt>
                <c:pt idx="13">
                  <c:v>11.1</c:v>
                </c:pt>
                <c:pt idx="14">
                  <c:v>12.3</c:v>
                </c:pt>
                <c:pt idx="15">
                  <c:v>13.6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2-1C00-4023-9B71-459D26B437D9}"/>
            </c:ext>
          </c:extLst>
        </c:ser>
        <c:ser>
          <c:idx val="9"/>
          <c:order val="9"/>
          <c:tx>
            <c:strRef>
              <c:f>'h=3'!$F$14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'h=3'!$H$4:$AK$4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'h=3'!$H$14:$AK$14</c:f>
              <c:numCache>
                <c:formatCode>General</c:formatCode>
                <c:ptCount val="30"/>
                <c:pt idx="3">
                  <c:v>1</c:v>
                </c:pt>
                <c:pt idx="4">
                  <c:v>1.99</c:v>
                </c:pt>
                <c:pt idx="5">
                  <c:v>3.09</c:v>
                </c:pt>
                <c:pt idx="6">
                  <c:v>4.25</c:v>
                </c:pt>
                <c:pt idx="7">
                  <c:v>5.25</c:v>
                </c:pt>
                <c:pt idx="8">
                  <c:v>6.3</c:v>
                </c:pt>
                <c:pt idx="9">
                  <c:v>7.5</c:v>
                </c:pt>
                <c:pt idx="10">
                  <c:v>8.8000000000000007</c:v>
                </c:pt>
                <c:pt idx="11">
                  <c:v>9.9</c:v>
                </c:pt>
                <c:pt idx="12">
                  <c:v>11.1</c:v>
                </c:pt>
                <c:pt idx="13">
                  <c:v>12.3</c:v>
                </c:pt>
                <c:pt idx="14">
                  <c:v>13.6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7-1C00-4023-9B71-459D26B43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917720"/>
        <c:axId val="551918704"/>
        <c:extLst>
          <c:ext xmlns:c15="http://schemas.microsoft.com/office/drawing/2012/chart" uri="{02D57815-91ED-43cb-92C2-25804820EDAC}">
            <c15:filteredScatterSeries>
              <c15:ser>
                <c:idx val="10"/>
                <c:order val="10"/>
                <c:tx>
                  <c:strRef>
                    <c:extLst>
                      <c:ext uri="{02D57815-91ED-43cb-92C2-25804820EDAC}">
                        <c15:formulaRef>
                          <c15:sqref>'h=3'!$F$15</c15:sqref>
                        </c15:formulaRef>
                      </c:ext>
                    </c:extLst>
                    <c:strCache>
                      <c:ptCount val="1"/>
                      <c:pt idx="0">
                        <c:v>8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'h=3'!$H$4:$AK$4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1.1099999999999999</c:v>
                      </c:pt>
                      <c:pt idx="1">
                        <c:v>1.1199999999999999</c:v>
                      </c:pt>
                      <c:pt idx="2">
                        <c:v>1.1299999999999999</c:v>
                      </c:pt>
                      <c:pt idx="3">
                        <c:v>1.1399999999999999</c:v>
                      </c:pt>
                      <c:pt idx="4">
                        <c:v>1.1499999999999999</c:v>
                      </c:pt>
                      <c:pt idx="5">
                        <c:v>1.1599999999999999</c:v>
                      </c:pt>
                      <c:pt idx="6">
                        <c:v>1.17</c:v>
                      </c:pt>
                      <c:pt idx="7">
                        <c:v>1.18</c:v>
                      </c:pt>
                      <c:pt idx="8">
                        <c:v>1.19</c:v>
                      </c:pt>
                      <c:pt idx="9">
                        <c:v>1.2</c:v>
                      </c:pt>
                      <c:pt idx="10">
                        <c:v>1.21</c:v>
                      </c:pt>
                      <c:pt idx="11">
                        <c:v>1.22</c:v>
                      </c:pt>
                      <c:pt idx="12">
                        <c:v>1.23</c:v>
                      </c:pt>
                      <c:pt idx="13">
                        <c:v>1.24</c:v>
                      </c:pt>
                      <c:pt idx="14">
                        <c:v>1.25</c:v>
                      </c:pt>
                      <c:pt idx="15">
                        <c:v>1.26</c:v>
                      </c:pt>
                      <c:pt idx="16">
                        <c:v>1.27</c:v>
                      </c:pt>
                      <c:pt idx="17">
                        <c:v>1.28</c:v>
                      </c:pt>
                      <c:pt idx="18">
                        <c:v>1.29</c:v>
                      </c:pt>
                      <c:pt idx="19">
                        <c:v>1.3</c:v>
                      </c:pt>
                      <c:pt idx="20">
                        <c:v>1.31</c:v>
                      </c:pt>
                      <c:pt idx="21">
                        <c:v>1.32</c:v>
                      </c:pt>
                      <c:pt idx="22">
                        <c:v>1.33</c:v>
                      </c:pt>
                      <c:pt idx="23">
                        <c:v>1.34</c:v>
                      </c:pt>
                      <c:pt idx="24">
                        <c:v>1.35</c:v>
                      </c:pt>
                      <c:pt idx="25">
                        <c:v>1.36</c:v>
                      </c:pt>
                      <c:pt idx="26">
                        <c:v>1.37</c:v>
                      </c:pt>
                      <c:pt idx="27">
                        <c:v>1.3800000000000001</c:v>
                      </c:pt>
                      <c:pt idx="28">
                        <c:v>1.3900000000000001</c:v>
                      </c:pt>
                      <c:pt idx="29">
                        <c:v>1.4000000000000001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'h=3'!$H$15:$AK$15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5">
                        <c:v>3.59</c:v>
                      </c:pt>
                      <c:pt idx="6">
                        <c:v>4.59</c:v>
                      </c:pt>
                      <c:pt idx="7">
                        <c:v>5.57</c:v>
                      </c:pt>
                      <c:pt idx="8">
                        <c:v>6.31</c:v>
                      </c:pt>
                      <c:pt idx="9">
                        <c:v>7.3440000000000003</c:v>
                      </c:pt>
                      <c:pt idx="10">
                        <c:v>8.14</c:v>
                      </c:pt>
                      <c:pt idx="11">
                        <c:v>9.42</c:v>
                      </c:pt>
                      <c:pt idx="12">
                        <c:v>10.16</c:v>
                      </c:pt>
                      <c:pt idx="13">
                        <c:v>11.09</c:v>
                      </c:pt>
                      <c:pt idx="14">
                        <c:v>12.43</c:v>
                      </c:pt>
                      <c:pt idx="15">
                        <c:v>13.12</c:v>
                      </c:pt>
                      <c:pt idx="16">
                        <c:v>14.28</c:v>
                      </c:pt>
                      <c:pt idx="17">
                        <c:v>15.07</c:v>
                      </c:pt>
                      <c:pt idx="18">
                        <c:v>16.28</c:v>
                      </c:pt>
                      <c:pt idx="19">
                        <c:v>17.100000000000001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48-1C00-4023-9B71-459D26B437D9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'h=3'!$F$16</c15:sqref>
                        </c15:formulaRef>
                      </c:ext>
                    </c:extLst>
                    <c:strCache>
                      <c:ptCount val="1"/>
                      <c:pt idx="0">
                        <c:v>6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'h=3'!$H$4:$AK$4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1.1099999999999999</c:v>
                      </c:pt>
                      <c:pt idx="1">
                        <c:v>1.1199999999999999</c:v>
                      </c:pt>
                      <c:pt idx="2">
                        <c:v>1.1299999999999999</c:v>
                      </c:pt>
                      <c:pt idx="3">
                        <c:v>1.1399999999999999</c:v>
                      </c:pt>
                      <c:pt idx="4">
                        <c:v>1.1499999999999999</c:v>
                      </c:pt>
                      <c:pt idx="5">
                        <c:v>1.1599999999999999</c:v>
                      </c:pt>
                      <c:pt idx="6">
                        <c:v>1.17</c:v>
                      </c:pt>
                      <c:pt idx="7">
                        <c:v>1.18</c:v>
                      </c:pt>
                      <c:pt idx="8">
                        <c:v>1.19</c:v>
                      </c:pt>
                      <c:pt idx="9">
                        <c:v>1.2</c:v>
                      </c:pt>
                      <c:pt idx="10">
                        <c:v>1.21</c:v>
                      </c:pt>
                      <c:pt idx="11">
                        <c:v>1.22</c:v>
                      </c:pt>
                      <c:pt idx="12">
                        <c:v>1.23</c:v>
                      </c:pt>
                      <c:pt idx="13">
                        <c:v>1.24</c:v>
                      </c:pt>
                      <c:pt idx="14">
                        <c:v>1.25</c:v>
                      </c:pt>
                      <c:pt idx="15">
                        <c:v>1.26</c:v>
                      </c:pt>
                      <c:pt idx="16">
                        <c:v>1.27</c:v>
                      </c:pt>
                      <c:pt idx="17">
                        <c:v>1.28</c:v>
                      </c:pt>
                      <c:pt idx="18">
                        <c:v>1.29</c:v>
                      </c:pt>
                      <c:pt idx="19">
                        <c:v>1.3</c:v>
                      </c:pt>
                      <c:pt idx="20">
                        <c:v>1.31</c:v>
                      </c:pt>
                      <c:pt idx="21">
                        <c:v>1.32</c:v>
                      </c:pt>
                      <c:pt idx="22">
                        <c:v>1.33</c:v>
                      </c:pt>
                      <c:pt idx="23">
                        <c:v>1.34</c:v>
                      </c:pt>
                      <c:pt idx="24">
                        <c:v>1.35</c:v>
                      </c:pt>
                      <c:pt idx="25">
                        <c:v>1.36</c:v>
                      </c:pt>
                      <c:pt idx="26">
                        <c:v>1.37</c:v>
                      </c:pt>
                      <c:pt idx="27">
                        <c:v>1.3800000000000001</c:v>
                      </c:pt>
                      <c:pt idx="28">
                        <c:v>1.3900000000000001</c:v>
                      </c:pt>
                      <c:pt idx="29">
                        <c:v>1.4000000000000001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'h=3'!$H$16:$AK$16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5">
                        <c:v>3.4750000000000001</c:v>
                      </c:pt>
                      <c:pt idx="6">
                        <c:v>3.4750000000000001</c:v>
                      </c:pt>
                      <c:pt idx="7">
                        <c:v>4.1900000000000004</c:v>
                      </c:pt>
                      <c:pt idx="8">
                        <c:v>4.92</c:v>
                      </c:pt>
                      <c:pt idx="9">
                        <c:v>4.92</c:v>
                      </c:pt>
                      <c:pt idx="10">
                        <c:v>5.6710000000000003</c:v>
                      </c:pt>
                      <c:pt idx="11">
                        <c:v>6.43</c:v>
                      </c:pt>
                      <c:pt idx="12">
                        <c:v>6.43</c:v>
                      </c:pt>
                      <c:pt idx="13">
                        <c:v>7.21</c:v>
                      </c:pt>
                      <c:pt idx="14">
                        <c:v>7.99</c:v>
                      </c:pt>
                      <c:pt idx="15">
                        <c:v>7.99</c:v>
                      </c:pt>
                      <c:pt idx="16">
                        <c:v>8.7899999999999991</c:v>
                      </c:pt>
                      <c:pt idx="17">
                        <c:v>8.7899999999999991</c:v>
                      </c:pt>
                      <c:pt idx="18">
                        <c:v>9.6</c:v>
                      </c:pt>
                      <c:pt idx="19">
                        <c:v>10.41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9-1C00-4023-9B71-459D26B437D9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Sheet1!$P$66 p</c:v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'h=3'!$U$56:$AY$56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1.0999999999999999</c:v>
                      </c:pt>
                      <c:pt idx="1">
                        <c:v>1.1099999999999999</c:v>
                      </c:pt>
                      <c:pt idx="2">
                        <c:v>1.1199999999999999</c:v>
                      </c:pt>
                      <c:pt idx="3">
                        <c:v>1.1299999999999999</c:v>
                      </c:pt>
                      <c:pt idx="4">
                        <c:v>1.1399999999999999</c:v>
                      </c:pt>
                      <c:pt idx="5">
                        <c:v>1.1499999999999999</c:v>
                      </c:pt>
                      <c:pt idx="6">
                        <c:v>1.1599999999999999</c:v>
                      </c:pt>
                      <c:pt idx="7">
                        <c:v>1.17</c:v>
                      </c:pt>
                      <c:pt idx="8">
                        <c:v>1.18</c:v>
                      </c:pt>
                      <c:pt idx="9">
                        <c:v>1.19</c:v>
                      </c:pt>
                      <c:pt idx="10">
                        <c:v>1.2</c:v>
                      </c:pt>
                      <c:pt idx="11">
                        <c:v>1.21</c:v>
                      </c:pt>
                      <c:pt idx="12">
                        <c:v>1.22</c:v>
                      </c:pt>
                      <c:pt idx="13">
                        <c:v>1.23</c:v>
                      </c:pt>
                      <c:pt idx="14">
                        <c:v>1.24</c:v>
                      </c:pt>
                      <c:pt idx="15">
                        <c:v>1.25</c:v>
                      </c:pt>
                      <c:pt idx="16">
                        <c:v>1.26</c:v>
                      </c:pt>
                      <c:pt idx="17">
                        <c:v>1.27</c:v>
                      </c:pt>
                      <c:pt idx="18">
                        <c:v>1.28</c:v>
                      </c:pt>
                      <c:pt idx="19">
                        <c:v>1.29</c:v>
                      </c:pt>
                      <c:pt idx="20">
                        <c:v>1.3</c:v>
                      </c:pt>
                      <c:pt idx="21">
                        <c:v>1.31</c:v>
                      </c:pt>
                      <c:pt idx="22">
                        <c:v>1.32</c:v>
                      </c:pt>
                      <c:pt idx="23">
                        <c:v>1.33</c:v>
                      </c:pt>
                      <c:pt idx="24">
                        <c:v>1.34</c:v>
                      </c:pt>
                      <c:pt idx="25">
                        <c:v>1.35</c:v>
                      </c:pt>
                      <c:pt idx="26">
                        <c:v>1.36</c:v>
                      </c:pt>
                      <c:pt idx="27">
                        <c:v>1.37</c:v>
                      </c:pt>
                      <c:pt idx="28">
                        <c:v>1.3800000000000001</c:v>
                      </c:pt>
                      <c:pt idx="29">
                        <c:v>1.3900000000000001</c:v>
                      </c:pt>
                      <c:pt idx="30">
                        <c:v>1.4000000000000001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'h=3'!$U$66:$AY$66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0.50592710875029212</c:v>
                      </c:pt>
                      <c:pt idx="1">
                        <c:v>1.0593444710698137</c:v>
                      </c:pt>
                      <c:pt idx="2">
                        <c:v>1.6127618333893423</c:v>
                      </c:pt>
                      <c:pt idx="3">
                        <c:v>2.1661791957088639</c:v>
                      </c:pt>
                      <c:pt idx="4">
                        <c:v>2.7195965580283925</c:v>
                      </c:pt>
                      <c:pt idx="5">
                        <c:v>3.2730139203479141</c:v>
                      </c:pt>
                      <c:pt idx="6">
                        <c:v>3.8264312826674427</c:v>
                      </c:pt>
                      <c:pt idx="7">
                        <c:v>4.3798486449869642</c:v>
                      </c:pt>
                      <c:pt idx="8">
                        <c:v>4.9332660073064858</c:v>
                      </c:pt>
                      <c:pt idx="9">
                        <c:v>5.4866833696260215</c:v>
                      </c:pt>
                      <c:pt idx="10">
                        <c:v>6.0401007319455431</c:v>
                      </c:pt>
                      <c:pt idx="11">
                        <c:v>6.5935180942650646</c:v>
                      </c:pt>
                      <c:pt idx="12">
                        <c:v>7.1469354565846004</c:v>
                      </c:pt>
                      <c:pt idx="13">
                        <c:v>7.7003528189041219</c:v>
                      </c:pt>
                      <c:pt idx="14">
                        <c:v>8.2537701812236435</c:v>
                      </c:pt>
                      <c:pt idx="15">
                        <c:v>8.807187543543165</c:v>
                      </c:pt>
                      <c:pt idx="16">
                        <c:v>9.3606049058627008</c:v>
                      </c:pt>
                      <c:pt idx="17">
                        <c:v>9.9140222681822223</c:v>
                      </c:pt>
                      <c:pt idx="18">
                        <c:v>10.467439630501744</c:v>
                      </c:pt>
                      <c:pt idx="19">
                        <c:v>11.020856992821265</c:v>
                      </c:pt>
                      <c:pt idx="20">
                        <c:v>11.574274355140801</c:v>
                      </c:pt>
                      <c:pt idx="21">
                        <c:v>12.127691717460323</c:v>
                      </c:pt>
                      <c:pt idx="22">
                        <c:v>12.681109079779844</c:v>
                      </c:pt>
                      <c:pt idx="23">
                        <c:v>13.23452644209938</c:v>
                      </c:pt>
                      <c:pt idx="24">
                        <c:v>13.787943804418902</c:v>
                      </c:pt>
                      <c:pt idx="25">
                        <c:v>14.341361166738423</c:v>
                      </c:pt>
                      <c:pt idx="26">
                        <c:v>14.894778529057945</c:v>
                      </c:pt>
                      <c:pt idx="27">
                        <c:v>15.44819589137748</c:v>
                      </c:pt>
                      <c:pt idx="28">
                        <c:v>16.001613253697002</c:v>
                      </c:pt>
                      <c:pt idx="29">
                        <c:v>16.555030616016523</c:v>
                      </c:pt>
                      <c:pt idx="30">
                        <c:v>17.108447978336045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A-1C00-4023-9B71-459D26B437D9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Sheet1!$P$65 p</c:v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'h=3'!$U$56:$AY$56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1.0999999999999999</c:v>
                      </c:pt>
                      <c:pt idx="1">
                        <c:v>1.1099999999999999</c:v>
                      </c:pt>
                      <c:pt idx="2">
                        <c:v>1.1199999999999999</c:v>
                      </c:pt>
                      <c:pt idx="3">
                        <c:v>1.1299999999999999</c:v>
                      </c:pt>
                      <c:pt idx="4">
                        <c:v>1.1399999999999999</c:v>
                      </c:pt>
                      <c:pt idx="5">
                        <c:v>1.1499999999999999</c:v>
                      </c:pt>
                      <c:pt idx="6">
                        <c:v>1.1599999999999999</c:v>
                      </c:pt>
                      <c:pt idx="7">
                        <c:v>1.17</c:v>
                      </c:pt>
                      <c:pt idx="8">
                        <c:v>1.18</c:v>
                      </c:pt>
                      <c:pt idx="9">
                        <c:v>1.19</c:v>
                      </c:pt>
                      <c:pt idx="10">
                        <c:v>1.2</c:v>
                      </c:pt>
                      <c:pt idx="11">
                        <c:v>1.21</c:v>
                      </c:pt>
                      <c:pt idx="12">
                        <c:v>1.22</c:v>
                      </c:pt>
                      <c:pt idx="13">
                        <c:v>1.23</c:v>
                      </c:pt>
                      <c:pt idx="14">
                        <c:v>1.24</c:v>
                      </c:pt>
                      <c:pt idx="15">
                        <c:v>1.25</c:v>
                      </c:pt>
                      <c:pt idx="16">
                        <c:v>1.26</c:v>
                      </c:pt>
                      <c:pt idx="17">
                        <c:v>1.27</c:v>
                      </c:pt>
                      <c:pt idx="18">
                        <c:v>1.28</c:v>
                      </c:pt>
                      <c:pt idx="19">
                        <c:v>1.29</c:v>
                      </c:pt>
                      <c:pt idx="20">
                        <c:v>1.3</c:v>
                      </c:pt>
                      <c:pt idx="21">
                        <c:v>1.31</c:v>
                      </c:pt>
                      <c:pt idx="22">
                        <c:v>1.32</c:v>
                      </c:pt>
                      <c:pt idx="23">
                        <c:v>1.33</c:v>
                      </c:pt>
                      <c:pt idx="24">
                        <c:v>1.34</c:v>
                      </c:pt>
                      <c:pt idx="25">
                        <c:v>1.35</c:v>
                      </c:pt>
                      <c:pt idx="26">
                        <c:v>1.36</c:v>
                      </c:pt>
                      <c:pt idx="27">
                        <c:v>1.37</c:v>
                      </c:pt>
                      <c:pt idx="28">
                        <c:v>1.3800000000000001</c:v>
                      </c:pt>
                      <c:pt idx="29">
                        <c:v>1.3900000000000001</c:v>
                      </c:pt>
                      <c:pt idx="30">
                        <c:v>1.4000000000000001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'h=3'!$U$65:$AY$65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-2.3736973572993634</c:v>
                      </c:pt>
                      <c:pt idx="1">
                        <c:v>-1.4226410223153749</c:v>
                      </c:pt>
                      <c:pt idx="2">
                        <c:v>-0.47158468733140069</c:v>
                      </c:pt>
                      <c:pt idx="3">
                        <c:v>0.47947164765257355</c:v>
                      </c:pt>
                      <c:pt idx="4">
                        <c:v>1.430527982636562</c:v>
                      </c:pt>
                      <c:pt idx="5">
                        <c:v>2.3815843176205362</c:v>
                      </c:pt>
                      <c:pt idx="6">
                        <c:v>3.3326406526045105</c:v>
                      </c:pt>
                      <c:pt idx="7">
                        <c:v>4.2836969875884989</c:v>
                      </c:pt>
                      <c:pt idx="8">
                        <c:v>5.2347533225724732</c:v>
                      </c:pt>
                      <c:pt idx="9">
                        <c:v>6.1858096575564616</c:v>
                      </c:pt>
                      <c:pt idx="10">
                        <c:v>7.1368659925404359</c:v>
                      </c:pt>
                      <c:pt idx="11">
                        <c:v>8.0879223275244101</c:v>
                      </c:pt>
                      <c:pt idx="12">
                        <c:v>9.0389786625083985</c:v>
                      </c:pt>
                      <c:pt idx="13">
                        <c:v>9.9900349974923728</c:v>
                      </c:pt>
                      <c:pt idx="14">
                        <c:v>10.941091332476347</c:v>
                      </c:pt>
                      <c:pt idx="15">
                        <c:v>11.892147667460335</c:v>
                      </c:pt>
                      <c:pt idx="16">
                        <c:v>12.84320400244431</c:v>
                      </c:pt>
                      <c:pt idx="17">
                        <c:v>13.794260337428284</c:v>
                      </c:pt>
                      <c:pt idx="18">
                        <c:v>14.745316672412272</c:v>
                      </c:pt>
                      <c:pt idx="19">
                        <c:v>15.696373007396247</c:v>
                      </c:pt>
                      <c:pt idx="20">
                        <c:v>16.647429342380235</c:v>
                      </c:pt>
                      <c:pt idx="21">
                        <c:v>17.598485677364209</c:v>
                      </c:pt>
                      <c:pt idx="22">
                        <c:v>18.549542012348184</c:v>
                      </c:pt>
                      <c:pt idx="23">
                        <c:v>19.500598347332172</c:v>
                      </c:pt>
                      <c:pt idx="24">
                        <c:v>20.451654682316146</c:v>
                      </c:pt>
                      <c:pt idx="25">
                        <c:v>21.40271101730012</c:v>
                      </c:pt>
                      <c:pt idx="26">
                        <c:v>22.353767352284095</c:v>
                      </c:pt>
                      <c:pt idx="27">
                        <c:v>23.304823687268097</c:v>
                      </c:pt>
                      <c:pt idx="28">
                        <c:v>24.255880022252072</c:v>
                      </c:pt>
                      <c:pt idx="29">
                        <c:v>25.206936357236046</c:v>
                      </c:pt>
                      <c:pt idx="30">
                        <c:v>26.15799269222002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B-1C00-4023-9B71-459D26B437D9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+Sheet1!$T$58 p</c:v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'h=3'!$U$56:$AY$56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1.0999999999999999</c:v>
                      </c:pt>
                      <c:pt idx="1">
                        <c:v>1.1099999999999999</c:v>
                      </c:pt>
                      <c:pt idx="2">
                        <c:v>1.1199999999999999</c:v>
                      </c:pt>
                      <c:pt idx="3">
                        <c:v>1.1299999999999999</c:v>
                      </c:pt>
                      <c:pt idx="4">
                        <c:v>1.1399999999999999</c:v>
                      </c:pt>
                      <c:pt idx="5">
                        <c:v>1.1499999999999999</c:v>
                      </c:pt>
                      <c:pt idx="6">
                        <c:v>1.1599999999999999</c:v>
                      </c:pt>
                      <c:pt idx="7">
                        <c:v>1.17</c:v>
                      </c:pt>
                      <c:pt idx="8">
                        <c:v>1.18</c:v>
                      </c:pt>
                      <c:pt idx="9">
                        <c:v>1.19</c:v>
                      </c:pt>
                      <c:pt idx="10">
                        <c:v>1.2</c:v>
                      </c:pt>
                      <c:pt idx="11">
                        <c:v>1.21</c:v>
                      </c:pt>
                      <c:pt idx="12">
                        <c:v>1.22</c:v>
                      </c:pt>
                      <c:pt idx="13">
                        <c:v>1.23</c:v>
                      </c:pt>
                      <c:pt idx="14">
                        <c:v>1.24</c:v>
                      </c:pt>
                      <c:pt idx="15">
                        <c:v>1.25</c:v>
                      </c:pt>
                      <c:pt idx="16">
                        <c:v>1.26</c:v>
                      </c:pt>
                      <c:pt idx="17">
                        <c:v>1.27</c:v>
                      </c:pt>
                      <c:pt idx="18">
                        <c:v>1.28</c:v>
                      </c:pt>
                      <c:pt idx="19">
                        <c:v>1.29</c:v>
                      </c:pt>
                      <c:pt idx="20">
                        <c:v>1.3</c:v>
                      </c:pt>
                      <c:pt idx="21">
                        <c:v>1.31</c:v>
                      </c:pt>
                      <c:pt idx="22">
                        <c:v>1.32</c:v>
                      </c:pt>
                      <c:pt idx="23">
                        <c:v>1.33</c:v>
                      </c:pt>
                      <c:pt idx="24">
                        <c:v>1.34</c:v>
                      </c:pt>
                      <c:pt idx="25">
                        <c:v>1.35</c:v>
                      </c:pt>
                      <c:pt idx="26">
                        <c:v>1.36</c:v>
                      </c:pt>
                      <c:pt idx="27">
                        <c:v>1.37</c:v>
                      </c:pt>
                      <c:pt idx="28">
                        <c:v>1.3800000000000001</c:v>
                      </c:pt>
                      <c:pt idx="29">
                        <c:v>1.3900000000000001</c:v>
                      </c:pt>
                      <c:pt idx="30">
                        <c:v>1.4000000000000001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'h=3'!$U$58:$AY$58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-16.150000000528905</c:v>
                      </c:pt>
                      <c:pt idx="1">
                        <c:v>-14.915000000534292</c:v>
                      </c:pt>
                      <c:pt idx="2">
                        <c:v>-13.680000000539678</c:v>
                      </c:pt>
                      <c:pt idx="3">
                        <c:v>-12.445000000545065</c:v>
                      </c:pt>
                      <c:pt idx="4">
                        <c:v>-11.210000000550451</c:v>
                      </c:pt>
                      <c:pt idx="5">
                        <c:v>-9.9750000005558377</c:v>
                      </c:pt>
                      <c:pt idx="6">
                        <c:v>-8.7400000005612242</c:v>
                      </c:pt>
                      <c:pt idx="7">
                        <c:v>-7.5050000005666107</c:v>
                      </c:pt>
                      <c:pt idx="8">
                        <c:v>-6.2700000005720256</c:v>
                      </c:pt>
                      <c:pt idx="9">
                        <c:v>-5.035000000577412</c:v>
                      </c:pt>
                      <c:pt idx="10">
                        <c:v>-3.8000000005827985</c:v>
                      </c:pt>
                      <c:pt idx="11">
                        <c:v>-2.565000000588185</c:v>
                      </c:pt>
                      <c:pt idx="12">
                        <c:v>-1.3300000005935715</c:v>
                      </c:pt>
                      <c:pt idx="13">
                        <c:v>-9.5000000598957968E-2</c:v>
                      </c:pt>
                      <c:pt idx="14">
                        <c:v>1.1399999993956555</c:v>
                      </c:pt>
                      <c:pt idx="15">
                        <c:v>2.3749999993902691</c:v>
                      </c:pt>
                      <c:pt idx="16">
                        <c:v>3.6099999993848826</c:v>
                      </c:pt>
                      <c:pt idx="17">
                        <c:v>4.8449999993794961</c:v>
                      </c:pt>
                      <c:pt idx="18">
                        <c:v>6.0799999993741096</c:v>
                      </c:pt>
                      <c:pt idx="19">
                        <c:v>7.3149999993687231</c:v>
                      </c:pt>
                      <c:pt idx="20">
                        <c:v>8.5499999993633367</c:v>
                      </c:pt>
                      <c:pt idx="21">
                        <c:v>9.7849999993579502</c:v>
                      </c:pt>
                      <c:pt idx="22">
                        <c:v>11.019999999352564</c:v>
                      </c:pt>
                      <c:pt idx="23">
                        <c:v>12.254999999347177</c:v>
                      </c:pt>
                      <c:pt idx="24">
                        <c:v>13.489999999341791</c:v>
                      </c:pt>
                      <c:pt idx="25">
                        <c:v>14.724999999336404</c:v>
                      </c:pt>
                      <c:pt idx="26">
                        <c:v>15.959999999331018</c:v>
                      </c:pt>
                      <c:pt idx="27">
                        <c:v>17.194999999325631</c:v>
                      </c:pt>
                      <c:pt idx="28">
                        <c:v>18.429999999320245</c:v>
                      </c:pt>
                      <c:pt idx="29">
                        <c:v>19.664999999314858</c:v>
                      </c:pt>
                      <c:pt idx="30">
                        <c:v>20.899999999309472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C-1C00-4023-9B71-459D26B437D9}"/>
                  </c:ext>
                </c:extLst>
              </c15:ser>
            </c15:filteredScatterSeries>
          </c:ext>
        </c:extLst>
      </c:scatterChart>
      <c:valAx>
        <c:axId val="551917720"/>
        <c:scaling>
          <c:orientation val="minMax"/>
          <c:max val="1.6"/>
          <c:min val="1.10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e=|Cuckoo|/|set|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18704"/>
        <c:crosses val="autoZero"/>
        <c:crossBetween val="midCat"/>
      </c:valAx>
      <c:valAx>
        <c:axId val="551918704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security Param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17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8261028447993065E-2"/>
          <c:y val="0.80702901989875531"/>
          <c:w val="0.8234779431040139"/>
          <c:h val="0.177921152729874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'h=3'!$G$4</c:f>
              <c:strCache>
                <c:ptCount val="1"/>
                <c:pt idx="0">
                  <c:v>1.1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'h=3'!$G$5:$G$15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B4-4B85-A683-BEE9A51FEE9B}"/>
            </c:ext>
          </c:extLst>
        </c:ser>
        <c:ser>
          <c:idx val="1"/>
          <c:order val="1"/>
          <c:tx>
            <c:strRef>
              <c:f>'h=3'!$H$4</c:f>
              <c:strCache>
                <c:ptCount val="1"/>
                <c:pt idx="0">
                  <c:v>1.11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'h=3'!$H$5:$H$15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B4-4B85-A683-BEE9A51FEE9B}"/>
            </c:ext>
          </c:extLst>
        </c:ser>
        <c:ser>
          <c:idx val="2"/>
          <c:order val="2"/>
          <c:tx>
            <c:strRef>
              <c:f>'h=3'!$I$4</c:f>
              <c:strCache>
                <c:ptCount val="1"/>
                <c:pt idx="0">
                  <c:v>1.12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'h=3'!$I$5:$I$15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5B4-4B85-A683-BEE9A51FEE9B}"/>
            </c:ext>
          </c:extLst>
        </c:ser>
        <c:ser>
          <c:idx val="3"/>
          <c:order val="3"/>
          <c:tx>
            <c:strRef>
              <c:f>'h=3'!$J$4</c:f>
              <c:strCache>
                <c:ptCount val="1"/>
                <c:pt idx="0">
                  <c:v>1.13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'h=3'!$J$5:$J$15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5B4-4B85-A683-BEE9A51FEE9B}"/>
            </c:ext>
          </c:extLst>
        </c:ser>
        <c:ser>
          <c:idx val="4"/>
          <c:order val="4"/>
          <c:tx>
            <c:strRef>
              <c:f>'h=3'!$K$4</c:f>
              <c:strCache>
                <c:ptCount val="1"/>
                <c:pt idx="0">
                  <c:v>1.14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'h=3'!$K$5:$K$15</c:f>
              <c:numCache>
                <c:formatCode>General</c:formatCode>
                <c:ptCount val="11"/>
                <c:pt idx="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5B4-4B85-A683-BEE9A51FEE9B}"/>
            </c:ext>
          </c:extLst>
        </c:ser>
        <c:ser>
          <c:idx val="5"/>
          <c:order val="5"/>
          <c:tx>
            <c:strRef>
              <c:f>'h=3'!$L$4</c:f>
              <c:strCache>
                <c:ptCount val="1"/>
                <c:pt idx="0">
                  <c:v>1.15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'h=3'!$L$5:$L$15</c:f>
              <c:numCache>
                <c:formatCode>General</c:formatCode>
                <c:ptCount val="11"/>
                <c:pt idx="8">
                  <c:v>0.03</c:v>
                </c:pt>
                <c:pt idx="9">
                  <c:v>1.99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5B4-4B85-A683-BEE9A51FEE9B}"/>
            </c:ext>
          </c:extLst>
        </c:ser>
        <c:ser>
          <c:idx val="6"/>
          <c:order val="6"/>
          <c:tx>
            <c:strRef>
              <c:f>'h=3'!$M$4</c:f>
              <c:strCache>
                <c:ptCount val="1"/>
                <c:pt idx="0">
                  <c:v>1.16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'h=3'!$M$5:$M$15</c:f>
              <c:numCache>
                <c:formatCode>General</c:formatCode>
                <c:ptCount val="11"/>
                <c:pt idx="8">
                  <c:v>1.41</c:v>
                </c:pt>
                <c:pt idx="9">
                  <c:v>3.09</c:v>
                </c:pt>
                <c:pt idx="10">
                  <c:v>3.59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5B4-4B85-A683-BEE9A51FEE9B}"/>
            </c:ext>
          </c:extLst>
        </c:ser>
        <c:ser>
          <c:idx val="7"/>
          <c:order val="7"/>
          <c:tx>
            <c:strRef>
              <c:f>'h=3'!$N$4</c:f>
              <c:strCache>
                <c:ptCount val="1"/>
                <c:pt idx="0">
                  <c:v>1.17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'h=3'!$N$5:$N$15</c:f>
              <c:numCache>
                <c:formatCode>General</c:formatCode>
                <c:ptCount val="11"/>
                <c:pt idx="7">
                  <c:v>0.7</c:v>
                </c:pt>
                <c:pt idx="8">
                  <c:v>2.69</c:v>
                </c:pt>
                <c:pt idx="9">
                  <c:v>4.25</c:v>
                </c:pt>
                <c:pt idx="10">
                  <c:v>4.59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5B4-4B85-A683-BEE9A51FEE9B}"/>
            </c:ext>
          </c:extLst>
        </c:ser>
        <c:ser>
          <c:idx val="8"/>
          <c:order val="8"/>
          <c:tx>
            <c:strRef>
              <c:f>'h=3'!$O$4</c:f>
              <c:strCache>
                <c:ptCount val="1"/>
                <c:pt idx="0">
                  <c:v>1.18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'h=3'!$O$5:$O$15</c:f>
              <c:numCache>
                <c:formatCode>General</c:formatCode>
                <c:ptCount val="11"/>
                <c:pt idx="7">
                  <c:v>1.89</c:v>
                </c:pt>
                <c:pt idx="8">
                  <c:v>3.9</c:v>
                </c:pt>
                <c:pt idx="9">
                  <c:v>5.25</c:v>
                </c:pt>
                <c:pt idx="10">
                  <c:v>5.57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5B4-4B85-A683-BEE9A51FEE9B}"/>
            </c:ext>
          </c:extLst>
        </c:ser>
        <c:ser>
          <c:idx val="9"/>
          <c:order val="9"/>
          <c:tx>
            <c:strRef>
              <c:f>'h=3'!$P$4</c:f>
              <c:strCache>
                <c:ptCount val="1"/>
                <c:pt idx="0">
                  <c:v>1.19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'h=3'!$P$5:$P$15</c:f>
              <c:numCache>
                <c:formatCode>General</c:formatCode>
                <c:ptCount val="11"/>
                <c:pt idx="7">
                  <c:v>3.266</c:v>
                </c:pt>
                <c:pt idx="8">
                  <c:v>5.234</c:v>
                </c:pt>
                <c:pt idx="9">
                  <c:v>6.3</c:v>
                </c:pt>
                <c:pt idx="10">
                  <c:v>6.31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5B4-4B85-A683-BEE9A51FEE9B}"/>
            </c:ext>
          </c:extLst>
        </c:ser>
        <c:ser>
          <c:idx val="10"/>
          <c:order val="10"/>
          <c:tx>
            <c:strRef>
              <c:f>'h=3'!$Q$4</c:f>
              <c:strCache>
                <c:ptCount val="1"/>
                <c:pt idx="0">
                  <c:v>1.2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'h=3'!$Q$5:$Q$15</c:f>
              <c:numCache>
                <c:formatCode>General</c:formatCode>
                <c:ptCount val="11"/>
                <c:pt idx="6">
                  <c:v>2.4</c:v>
                </c:pt>
                <c:pt idx="7">
                  <c:v>4.45</c:v>
                </c:pt>
                <c:pt idx="8">
                  <c:v>6.3</c:v>
                </c:pt>
                <c:pt idx="9">
                  <c:v>7.5</c:v>
                </c:pt>
                <c:pt idx="10">
                  <c:v>7.3440000000000003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75B4-4B85-A683-BEE9A51FEE9B}"/>
            </c:ext>
          </c:extLst>
        </c:ser>
        <c:ser>
          <c:idx val="11"/>
          <c:order val="11"/>
          <c:tx>
            <c:strRef>
              <c:f>'h=3'!$R$4</c:f>
              <c:strCache>
                <c:ptCount val="1"/>
                <c:pt idx="0">
                  <c:v>1.21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'h=3'!$R$5:$R$15</c:f>
              <c:numCache>
                <c:formatCode>General</c:formatCode>
                <c:ptCount val="11"/>
                <c:pt idx="5">
                  <c:v>1.55</c:v>
                </c:pt>
                <c:pt idx="6">
                  <c:v>3.68</c:v>
                </c:pt>
                <c:pt idx="7">
                  <c:v>5.7</c:v>
                </c:pt>
                <c:pt idx="8">
                  <c:v>7.5</c:v>
                </c:pt>
                <c:pt idx="9">
                  <c:v>8.8000000000000007</c:v>
                </c:pt>
                <c:pt idx="10">
                  <c:v>8.14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5B4-4B85-A683-BEE9A51FEE9B}"/>
            </c:ext>
          </c:extLst>
        </c:ser>
        <c:ser>
          <c:idx val="12"/>
          <c:order val="12"/>
          <c:tx>
            <c:strRef>
              <c:f>'h=3'!$S$4</c:f>
              <c:strCache>
                <c:ptCount val="1"/>
                <c:pt idx="0">
                  <c:v>1.22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'h=3'!$S$5:$S$15</c:f>
              <c:numCache>
                <c:formatCode>General</c:formatCode>
                <c:ptCount val="11"/>
                <c:pt idx="5">
                  <c:v>2.9</c:v>
                </c:pt>
                <c:pt idx="6">
                  <c:v>4.95</c:v>
                </c:pt>
                <c:pt idx="7">
                  <c:v>6.9</c:v>
                </c:pt>
                <c:pt idx="8">
                  <c:v>8.6999999999999993</c:v>
                </c:pt>
                <c:pt idx="9">
                  <c:v>9.9</c:v>
                </c:pt>
                <c:pt idx="10">
                  <c:v>9.42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09-4844-9F04-54FA76488E1C}"/>
            </c:ext>
          </c:extLst>
        </c:ser>
        <c:ser>
          <c:idx val="13"/>
          <c:order val="13"/>
          <c:tx>
            <c:strRef>
              <c:f>'h=3'!$T$4</c:f>
              <c:strCache>
                <c:ptCount val="1"/>
                <c:pt idx="0">
                  <c:v>1.23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'h=3'!$T$5:$T$15</c:f>
              <c:numCache>
                <c:formatCode>General</c:formatCode>
                <c:ptCount val="11"/>
                <c:pt idx="4">
                  <c:v>2</c:v>
                </c:pt>
                <c:pt idx="5">
                  <c:v>4.17</c:v>
                </c:pt>
                <c:pt idx="6">
                  <c:v>6.18</c:v>
                </c:pt>
                <c:pt idx="7">
                  <c:v>8.1370000000000005</c:v>
                </c:pt>
                <c:pt idx="8">
                  <c:v>9.9499999999999993</c:v>
                </c:pt>
                <c:pt idx="9">
                  <c:v>11.1</c:v>
                </c:pt>
                <c:pt idx="10">
                  <c:v>10.16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09-4844-9F04-54FA76488E1C}"/>
            </c:ext>
          </c:extLst>
        </c:ser>
        <c:ser>
          <c:idx val="14"/>
          <c:order val="14"/>
          <c:tx>
            <c:strRef>
              <c:f>'h=3'!$U$4</c:f>
              <c:strCache>
                <c:ptCount val="1"/>
                <c:pt idx="0">
                  <c:v>1.24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'h=3'!$U$5:$U$15</c:f>
              <c:numCache>
                <c:formatCode>General</c:formatCode>
                <c:ptCount val="11"/>
                <c:pt idx="3">
                  <c:v>1.1599999999999999</c:v>
                </c:pt>
                <c:pt idx="4">
                  <c:v>3.35</c:v>
                </c:pt>
                <c:pt idx="5">
                  <c:v>5.43</c:v>
                </c:pt>
                <c:pt idx="6">
                  <c:v>7.42</c:v>
                </c:pt>
                <c:pt idx="7">
                  <c:v>9.4</c:v>
                </c:pt>
                <c:pt idx="8">
                  <c:v>11.1</c:v>
                </c:pt>
                <c:pt idx="9">
                  <c:v>12.3</c:v>
                </c:pt>
                <c:pt idx="10">
                  <c:v>11.09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409-4844-9F04-54FA76488E1C}"/>
            </c:ext>
          </c:extLst>
        </c:ser>
        <c:ser>
          <c:idx val="15"/>
          <c:order val="15"/>
          <c:tx>
            <c:strRef>
              <c:f>'h=3'!$V$4</c:f>
              <c:strCache>
                <c:ptCount val="1"/>
                <c:pt idx="0">
                  <c:v>1.25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'h=3'!$V$5:$V$15</c:f>
              <c:numCache>
                <c:formatCode>General</c:formatCode>
                <c:ptCount val="11"/>
                <c:pt idx="3">
                  <c:v>2.54</c:v>
                </c:pt>
                <c:pt idx="4">
                  <c:v>4.63</c:v>
                </c:pt>
                <c:pt idx="5">
                  <c:v>6.6429999999999998</c:v>
                </c:pt>
                <c:pt idx="6">
                  <c:v>8.64</c:v>
                </c:pt>
                <c:pt idx="7">
                  <c:v>10.6</c:v>
                </c:pt>
                <c:pt idx="8">
                  <c:v>12.3</c:v>
                </c:pt>
                <c:pt idx="9">
                  <c:v>13.6</c:v>
                </c:pt>
                <c:pt idx="10">
                  <c:v>12.43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409-4844-9F04-54FA76488E1C}"/>
            </c:ext>
          </c:extLst>
        </c:ser>
        <c:ser>
          <c:idx val="16"/>
          <c:order val="16"/>
          <c:tx>
            <c:strRef>
              <c:f>'h=3'!$W$4</c:f>
              <c:strCache>
                <c:ptCount val="1"/>
                <c:pt idx="0">
                  <c:v>1.26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'h=3'!$W$5:$W$15</c:f>
              <c:numCache>
                <c:formatCode>General</c:formatCode>
                <c:ptCount val="11"/>
                <c:pt idx="3">
                  <c:v>3.83</c:v>
                </c:pt>
                <c:pt idx="4">
                  <c:v>5.86</c:v>
                </c:pt>
                <c:pt idx="5">
                  <c:v>7.85</c:v>
                </c:pt>
                <c:pt idx="6">
                  <c:v>9.8000000000000007</c:v>
                </c:pt>
                <c:pt idx="7">
                  <c:v>11.81</c:v>
                </c:pt>
                <c:pt idx="8">
                  <c:v>13.6</c:v>
                </c:pt>
                <c:pt idx="10">
                  <c:v>13.12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409-4844-9F04-54FA76488E1C}"/>
            </c:ext>
          </c:extLst>
        </c:ser>
        <c:ser>
          <c:idx val="17"/>
          <c:order val="17"/>
          <c:tx>
            <c:strRef>
              <c:f>'h=3'!$X$4</c:f>
              <c:strCache>
                <c:ptCount val="1"/>
                <c:pt idx="0">
                  <c:v>1.27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'h=3'!$X$5:$X$15</c:f>
              <c:numCache>
                <c:formatCode>General</c:formatCode>
                <c:ptCount val="11"/>
                <c:pt idx="3">
                  <c:v>5.0599999999999996</c:v>
                </c:pt>
                <c:pt idx="4">
                  <c:v>7.1</c:v>
                </c:pt>
                <c:pt idx="5">
                  <c:v>9.08</c:v>
                </c:pt>
                <c:pt idx="6">
                  <c:v>11.02</c:v>
                </c:pt>
                <c:pt idx="7">
                  <c:v>13.05</c:v>
                </c:pt>
                <c:pt idx="10">
                  <c:v>14.28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409-4844-9F04-54FA76488E1C}"/>
            </c:ext>
          </c:extLst>
        </c:ser>
        <c:ser>
          <c:idx val="18"/>
          <c:order val="18"/>
          <c:tx>
            <c:strRef>
              <c:f>'h=3'!$Y$4</c:f>
              <c:strCache>
                <c:ptCount val="1"/>
                <c:pt idx="0">
                  <c:v>1.28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'h=3'!$Y$5:$Y$15</c:f>
              <c:numCache>
                <c:formatCode>General</c:formatCode>
                <c:ptCount val="11"/>
                <c:pt idx="3">
                  <c:v>6.28</c:v>
                </c:pt>
                <c:pt idx="4">
                  <c:v>8.33</c:v>
                </c:pt>
                <c:pt idx="5">
                  <c:v>10.36</c:v>
                </c:pt>
                <c:pt idx="10">
                  <c:v>15.07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409-4844-9F04-54FA76488E1C}"/>
            </c:ext>
          </c:extLst>
        </c:ser>
        <c:ser>
          <c:idx val="19"/>
          <c:order val="19"/>
          <c:tx>
            <c:strRef>
              <c:f>'h=3'!$Z$4</c:f>
              <c:strCache>
                <c:ptCount val="1"/>
                <c:pt idx="0">
                  <c:v>1.29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'h=3'!$Z$5:$Z$15</c:f>
              <c:numCache>
                <c:formatCode>General</c:formatCode>
                <c:ptCount val="11"/>
                <c:pt idx="3">
                  <c:v>7.49</c:v>
                </c:pt>
                <c:pt idx="4">
                  <c:v>9.5</c:v>
                </c:pt>
                <c:pt idx="5">
                  <c:v>11.56</c:v>
                </c:pt>
                <c:pt idx="10">
                  <c:v>16.28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409-4844-9F04-54FA76488E1C}"/>
            </c:ext>
          </c:extLst>
        </c:ser>
        <c:ser>
          <c:idx val="20"/>
          <c:order val="20"/>
          <c:tx>
            <c:strRef>
              <c:f>'h=3'!$AA$4</c:f>
              <c:strCache>
                <c:ptCount val="1"/>
                <c:pt idx="0">
                  <c:v>1.3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'h=3'!$AA$5:$AA$15</c:f>
              <c:numCache>
                <c:formatCode>General</c:formatCode>
                <c:ptCount val="11"/>
                <c:pt idx="3">
                  <c:v>8.65</c:v>
                </c:pt>
                <c:pt idx="4">
                  <c:v>10.62</c:v>
                </c:pt>
                <c:pt idx="5">
                  <c:v>12.7</c:v>
                </c:pt>
                <c:pt idx="10">
                  <c:v>17.100000000000001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409-4844-9F04-54FA76488E1C}"/>
            </c:ext>
          </c:extLst>
        </c:ser>
        <c:ser>
          <c:idx val="21"/>
          <c:order val="21"/>
          <c:tx>
            <c:strRef>
              <c:f>'h=3'!$AB$4</c:f>
              <c:strCache>
                <c:ptCount val="1"/>
                <c:pt idx="0">
                  <c:v>1.31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'h=3'!$AB$5:$AB$15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409-4844-9F04-54FA76488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592344"/>
        <c:axId val="548589392"/>
      </c:scatterChart>
      <c:valAx>
        <c:axId val="548592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|set|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89392"/>
        <c:crosses val="autoZero"/>
        <c:crossBetween val="midCat"/>
      </c:valAx>
      <c:valAx>
        <c:axId val="5485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Security Param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92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Cuckoo</a:t>
            </a:r>
            <a:r>
              <a:rPr lang="en-US" baseline="0"/>
              <a:t> Slope: </a:t>
            </a:r>
          </a:p>
          <a:p>
            <a:pPr>
              <a:defRPr/>
            </a:pPr>
            <a:r>
              <a:rPr lang="en-US"/>
              <a:t>h=3, r=100,</a:t>
            </a:r>
            <a:r>
              <a:rPr lang="en-US" baseline="0"/>
              <a:t> s=0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'h=3'!$K$57:$K$69</c:f>
              <c:numCache>
                <c:formatCode>General</c:formatCode>
                <c:ptCount val="13"/>
                <c:pt idx="0">
                  <c:v>24</c:v>
                </c:pt>
                <c:pt idx="1">
                  <c:v>22</c:v>
                </c:pt>
                <c:pt idx="2">
                  <c:v>20</c:v>
                </c:pt>
                <c:pt idx="3">
                  <c:v>18</c:v>
                </c:pt>
                <c:pt idx="4">
                  <c:v>16</c:v>
                </c:pt>
                <c:pt idx="5">
                  <c:v>14</c:v>
                </c:pt>
                <c:pt idx="6">
                  <c:v>12</c:v>
                </c:pt>
                <c:pt idx="7">
                  <c:v>10</c:v>
                </c:pt>
                <c:pt idx="8">
                  <c:v>8</c:v>
                </c:pt>
                <c:pt idx="9">
                  <c:v>6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</c:numCache>
            </c:numRef>
          </c:xVal>
          <c:yVal>
            <c:numRef>
              <c:f>'h=3'!$L$57:$L$69</c:f>
              <c:numCache>
                <c:formatCode>General</c:formatCode>
                <c:ptCount val="13"/>
                <c:pt idx="1">
                  <c:v>124.83333333333323</c:v>
                </c:pt>
                <c:pt idx="2">
                  <c:v>123.14285714285703</c:v>
                </c:pt>
                <c:pt idx="3">
                  <c:v>123.88888888888876</c:v>
                </c:pt>
                <c:pt idx="4">
                  <c:v>123.14285714285703</c:v>
                </c:pt>
                <c:pt idx="5">
                  <c:v>123.99999999999989</c:v>
                </c:pt>
                <c:pt idx="6">
                  <c:v>121.89999999999989</c:v>
                </c:pt>
                <c:pt idx="7">
                  <c:v>116.09999999999989</c:v>
                </c:pt>
                <c:pt idx="8">
                  <c:v>96.083333333333258</c:v>
                </c:pt>
                <c:pt idx="9">
                  <c:v>54.899999999999956</c:v>
                </c:pt>
                <c:pt idx="10">
                  <c:v>18.099999999999987</c:v>
                </c:pt>
                <c:pt idx="11">
                  <c:v>7.8559999999999981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09-4C1E-8299-FBECACEB0B62}"/>
            </c:ext>
          </c:extLst>
        </c:ser>
        <c:ser>
          <c:idx val="1"/>
          <c:order val="1"/>
          <c:tx>
            <c:strRef>
              <c:f>'h=3'!$M$56</c:f>
              <c:strCache>
                <c:ptCount val="1"/>
                <c:pt idx="0">
                  <c:v>exp(a)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'h=3'!$K$57:$K$69</c:f>
              <c:numCache>
                <c:formatCode>General</c:formatCode>
                <c:ptCount val="13"/>
                <c:pt idx="0">
                  <c:v>24</c:v>
                </c:pt>
                <c:pt idx="1">
                  <c:v>22</c:v>
                </c:pt>
                <c:pt idx="2">
                  <c:v>20</c:v>
                </c:pt>
                <c:pt idx="3">
                  <c:v>18</c:v>
                </c:pt>
                <c:pt idx="4">
                  <c:v>16</c:v>
                </c:pt>
                <c:pt idx="5">
                  <c:v>14</c:v>
                </c:pt>
                <c:pt idx="6">
                  <c:v>12</c:v>
                </c:pt>
                <c:pt idx="7">
                  <c:v>10</c:v>
                </c:pt>
                <c:pt idx="8">
                  <c:v>8</c:v>
                </c:pt>
                <c:pt idx="9">
                  <c:v>6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</c:numCache>
            </c:numRef>
          </c:xVal>
          <c:yVal>
            <c:numRef>
              <c:f>'h=3'!$M$57:$M$69</c:f>
              <c:numCache>
                <c:formatCode>General</c:formatCode>
                <c:ptCount val="13"/>
                <c:pt idx="1">
                  <c:v>123.49999999946115</c:v>
                </c:pt>
                <c:pt idx="2">
                  <c:v>123.4999998408932</c:v>
                </c:pt>
                <c:pt idx="3">
                  <c:v>123.49997753194106</c:v>
                </c:pt>
                <c:pt idx="4">
                  <c:v>123.4984738803301</c:v>
                </c:pt>
                <c:pt idx="5">
                  <c:v>123.44970579473093</c:v>
                </c:pt>
                <c:pt idx="6">
                  <c:v>122.68474823638708</c:v>
                </c:pt>
                <c:pt idx="7">
                  <c:v>116.85058049416271</c:v>
                </c:pt>
                <c:pt idx="8">
                  <c:v>95.105633498397864</c:v>
                </c:pt>
                <c:pt idx="9">
                  <c:v>55.341736231952488</c:v>
                </c:pt>
                <c:pt idx="10">
                  <c:v>19.593923860534957</c:v>
                </c:pt>
                <c:pt idx="11">
                  <c:v>3.8003555356498455</c:v>
                </c:pt>
                <c:pt idx="12">
                  <c:v>0.38039190778140614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509-4C1E-8299-FBECACEB0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886112"/>
        <c:axId val="609886768"/>
      </c:scatterChart>
      <c:valAx>
        <c:axId val="60988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886768"/>
        <c:crosses val="autoZero"/>
        <c:crossBetween val="midCat"/>
      </c:valAx>
      <c:valAx>
        <c:axId val="60988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88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Cuckoo</a:t>
            </a:r>
            <a:r>
              <a:rPr lang="en-US" baseline="0"/>
              <a:t> Y-intercept:</a:t>
            </a:r>
          </a:p>
          <a:p>
            <a:pPr>
              <a:defRPr/>
            </a:pPr>
            <a:r>
              <a:rPr lang="en-US" baseline="0"/>
              <a:t>h=3, r=100, s=0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'h=3'!$O$56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'h=3'!$K$58:$K$69</c:f>
              <c:numCache>
                <c:formatCode>General</c:formatCode>
                <c:ptCount val="12"/>
                <c:pt idx="0">
                  <c:v>22</c:v>
                </c:pt>
                <c:pt idx="1">
                  <c:v>20</c:v>
                </c:pt>
                <c:pt idx="2">
                  <c:v>18</c:v>
                </c:pt>
                <c:pt idx="3">
                  <c:v>16</c:v>
                </c:pt>
                <c:pt idx="4">
                  <c:v>14</c:v>
                </c:pt>
                <c:pt idx="5">
                  <c:v>12</c:v>
                </c:pt>
                <c:pt idx="6">
                  <c:v>10</c:v>
                </c:pt>
                <c:pt idx="7">
                  <c:v>8</c:v>
                </c:pt>
                <c:pt idx="8">
                  <c:v>6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</c:numCache>
            </c:numRef>
          </c:xVal>
          <c:yVal>
            <c:numRef>
              <c:f>'h=3'!$O$58:$O$69</c:f>
              <c:numCache>
                <c:formatCode>General</c:formatCode>
                <c:ptCount val="12"/>
                <c:pt idx="0">
                  <c:v>-151.78499999931566</c:v>
                </c:pt>
                <c:pt idx="1">
                  <c:v>-149.74499979793436</c:v>
                </c:pt>
                <c:pt idx="2">
                  <c:v>-147.76497146556514</c:v>
                </c:pt>
                <c:pt idx="3">
                  <c:v>-145.82306182801921</c:v>
                </c:pt>
                <c:pt idx="4">
                  <c:v>-143.73112635930826</c:v>
                </c:pt>
                <c:pt idx="5">
                  <c:v>-141.05593529548383</c:v>
                </c:pt>
                <c:pt idx="6">
                  <c:v>-132.46322561770339</c:v>
                </c:pt>
                <c:pt idx="7">
                  <c:v>-106.45204187299734</c:v>
                </c:pt>
                <c:pt idx="8">
                  <c:v>-61.187170289940603</c:v>
                </c:pt>
                <c:pt idx="9">
                  <c:v>-20.392101018695442</c:v>
                </c:pt>
                <c:pt idx="10">
                  <c:v>0.39955558043769379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A4-41E4-A9F8-9945BA89EF66}"/>
            </c:ext>
          </c:extLst>
        </c:ser>
        <c:ser>
          <c:idx val="1"/>
          <c:order val="1"/>
          <c:tx>
            <c:strRef>
              <c:f>'h=3'!$P$56</c:f>
              <c:strCache>
                <c:ptCount val="1"/>
                <c:pt idx="0">
                  <c:v>exp(b)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'h=3'!$K$58:$K$69</c:f>
              <c:numCache>
                <c:formatCode>General</c:formatCode>
                <c:ptCount val="12"/>
                <c:pt idx="0">
                  <c:v>22</c:v>
                </c:pt>
                <c:pt idx="1">
                  <c:v>20</c:v>
                </c:pt>
                <c:pt idx="2">
                  <c:v>18</c:v>
                </c:pt>
                <c:pt idx="3">
                  <c:v>16</c:v>
                </c:pt>
                <c:pt idx="4">
                  <c:v>14</c:v>
                </c:pt>
                <c:pt idx="5">
                  <c:v>12</c:v>
                </c:pt>
                <c:pt idx="6">
                  <c:v>10</c:v>
                </c:pt>
                <c:pt idx="7">
                  <c:v>8</c:v>
                </c:pt>
                <c:pt idx="8">
                  <c:v>6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</c:numCache>
            </c:numRef>
          </c:xVal>
          <c:yVal>
            <c:numRef>
              <c:f>'h=3'!$P$58:$P$69</c:f>
              <c:numCache>
                <c:formatCode>General</c:formatCode>
                <c:ptCount val="12"/>
                <c:pt idx="0">
                  <c:v>-151.99999999993616</c:v>
                </c:pt>
                <c:pt idx="1">
                  <c:v>-149.99999996676544</c:v>
                </c:pt>
                <c:pt idx="2">
                  <c:v>-147.99999239680992</c:v>
                </c:pt>
                <c:pt idx="3">
                  <c:v>-145.99923117854877</c:v>
                </c:pt>
                <c:pt idx="4">
                  <c:v>-143.96531680271201</c:v>
                </c:pt>
                <c:pt idx="5">
                  <c:v>-141.29146562894277</c:v>
                </c:pt>
                <c:pt idx="6">
                  <c:v>-133.27694963319777</c:v>
                </c:pt>
                <c:pt idx="7">
                  <c:v>-106.989894205537</c:v>
                </c:pt>
                <c:pt idx="8">
                  <c:v>-60.36998274639744</c:v>
                </c:pt>
                <c:pt idx="9">
                  <c:v>-20.969894720105216</c:v>
                </c:pt>
                <c:pt idx="10">
                  <c:v>-4.679466815087963</c:v>
                </c:pt>
                <c:pt idx="11">
                  <c:v>-0.20080064080639559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A4-41E4-A9F8-9945BA89E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882504"/>
        <c:axId val="609887096"/>
      </c:scatterChart>
      <c:valAx>
        <c:axId val="609882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887096"/>
        <c:crosses val="autoZero"/>
        <c:crossBetween val="midCat"/>
      </c:valAx>
      <c:valAx>
        <c:axId val="60988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882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&amp; Predicted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'h=2,s=0'!$D$24</c:f>
              <c:strCache>
                <c:ptCount val="1"/>
                <c:pt idx="0">
                  <c:v>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'h=2,s=0'!$E$24:$U$24</c:f>
              <c:numCache>
                <c:formatCode>General</c:formatCode>
                <c:ptCount val="17"/>
                <c:pt idx="5">
                  <c:v>21.885999999999999</c:v>
                </c:pt>
                <c:pt idx="6">
                  <c:v>22.84</c:v>
                </c:pt>
                <c:pt idx="7">
                  <c:v>23.81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20-4BC6-9E73-57B7BF7F5A7F}"/>
            </c:ext>
          </c:extLst>
        </c:ser>
        <c:ser>
          <c:idx val="1"/>
          <c:order val="1"/>
          <c:tx>
            <c:strRef>
              <c:f>'h=2,s=0'!$D$25</c:f>
              <c:strCache>
                <c:ptCount val="1"/>
                <c:pt idx="0">
                  <c:v>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'h=2,s=0'!$E$25:$U$25</c:f>
              <c:numCache>
                <c:formatCode>General</c:formatCode>
                <c:ptCount val="17"/>
                <c:pt idx="1">
                  <c:v>11.51</c:v>
                </c:pt>
                <c:pt idx="4">
                  <c:v>19.524000000000001</c:v>
                </c:pt>
                <c:pt idx="5">
                  <c:v>20.9</c:v>
                </c:pt>
                <c:pt idx="6">
                  <c:v>21.8</c:v>
                </c:pt>
                <c:pt idx="7">
                  <c:v>22.6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20-4BC6-9E73-57B7BF7F5A7F}"/>
            </c:ext>
          </c:extLst>
        </c:ser>
        <c:ser>
          <c:idx val="2"/>
          <c:order val="2"/>
          <c:tx>
            <c:strRef>
              <c:f>'h=2,s=0'!$D$26</c:f>
              <c:strCache>
                <c:ptCount val="1"/>
                <c:pt idx="0">
                  <c:v>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'h=2,s=0'!$E$26:$U$26</c:f>
              <c:numCache>
                <c:formatCode>General</c:formatCode>
                <c:ptCount val="17"/>
                <c:pt idx="0">
                  <c:v>2.44</c:v>
                </c:pt>
                <c:pt idx="1">
                  <c:v>10.56</c:v>
                </c:pt>
                <c:pt idx="2">
                  <c:v>13.61</c:v>
                </c:pt>
                <c:pt idx="3">
                  <c:v>16.71</c:v>
                </c:pt>
                <c:pt idx="4">
                  <c:v>18.48</c:v>
                </c:pt>
                <c:pt idx="5">
                  <c:v>19.809999999999999</c:v>
                </c:pt>
                <c:pt idx="6">
                  <c:v>20.8</c:v>
                </c:pt>
                <c:pt idx="7">
                  <c:v>21.57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20-4BC6-9E73-57B7BF7F5A7F}"/>
            </c:ext>
          </c:extLst>
        </c:ser>
        <c:ser>
          <c:idx val="3"/>
          <c:order val="3"/>
          <c:tx>
            <c:strRef>
              <c:f>'h=2,s=0'!$D$27</c:f>
              <c:strCache>
                <c:ptCount val="1"/>
                <c:pt idx="0">
                  <c:v>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'h=2,s=0'!$E$27:$U$27</c:f>
              <c:numCache>
                <c:formatCode>General</c:formatCode>
                <c:ptCount val="17"/>
                <c:pt idx="0">
                  <c:v>2.5299999999999998</c:v>
                </c:pt>
                <c:pt idx="1">
                  <c:v>9.6</c:v>
                </c:pt>
                <c:pt idx="2">
                  <c:v>12.65</c:v>
                </c:pt>
                <c:pt idx="3">
                  <c:v>15.73</c:v>
                </c:pt>
                <c:pt idx="4">
                  <c:v>17.63</c:v>
                </c:pt>
                <c:pt idx="5">
                  <c:v>18.84</c:v>
                </c:pt>
                <c:pt idx="6">
                  <c:v>19.829999999999998</c:v>
                </c:pt>
                <c:pt idx="7">
                  <c:v>20.58</c:v>
                </c:pt>
                <c:pt idx="8">
                  <c:v>21.45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20-4BC6-9E73-57B7BF7F5A7F}"/>
            </c:ext>
          </c:extLst>
        </c:ser>
        <c:ser>
          <c:idx val="4"/>
          <c:order val="4"/>
          <c:tx>
            <c:strRef>
              <c:f>'h=2,s=0'!$D$28</c:f>
              <c:strCache>
                <c:ptCount val="1"/>
                <c:pt idx="0">
                  <c:v>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'h=2,s=0'!$E$28:$U$28</c:f>
              <c:numCache>
                <c:formatCode>General</c:formatCode>
                <c:ptCount val="17"/>
                <c:pt idx="0">
                  <c:v>2.63</c:v>
                </c:pt>
                <c:pt idx="1">
                  <c:v>8.8000000000000007</c:v>
                </c:pt>
                <c:pt idx="2">
                  <c:v>11.67</c:v>
                </c:pt>
                <c:pt idx="3">
                  <c:v>14.74</c:v>
                </c:pt>
                <c:pt idx="4">
                  <c:v>16.561</c:v>
                </c:pt>
                <c:pt idx="5">
                  <c:v>17.844999999999999</c:v>
                </c:pt>
                <c:pt idx="6">
                  <c:v>18.8</c:v>
                </c:pt>
                <c:pt idx="7">
                  <c:v>19.664999999999999</c:v>
                </c:pt>
                <c:pt idx="8">
                  <c:v>20.399999999999999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20-4BC6-9E73-57B7BF7F5A7F}"/>
            </c:ext>
          </c:extLst>
        </c:ser>
        <c:ser>
          <c:idx val="5"/>
          <c:order val="5"/>
          <c:tx>
            <c:strRef>
              <c:f>'h=2,s=0'!$D$29</c:f>
              <c:strCache>
                <c:ptCount val="1"/>
                <c:pt idx="0">
                  <c:v>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'h=2,s=0'!$E$29:$U$29</c:f>
              <c:numCache>
                <c:formatCode>General</c:formatCode>
                <c:ptCount val="17"/>
                <c:pt idx="0">
                  <c:v>2.77</c:v>
                </c:pt>
                <c:pt idx="1">
                  <c:v>8</c:v>
                </c:pt>
                <c:pt idx="2">
                  <c:v>10.77</c:v>
                </c:pt>
                <c:pt idx="3">
                  <c:v>13.8</c:v>
                </c:pt>
                <c:pt idx="4">
                  <c:v>15.545</c:v>
                </c:pt>
                <c:pt idx="5">
                  <c:v>16.863</c:v>
                </c:pt>
                <c:pt idx="6">
                  <c:v>17.844999999999999</c:v>
                </c:pt>
                <c:pt idx="7">
                  <c:v>18.690000000000001</c:v>
                </c:pt>
                <c:pt idx="8">
                  <c:v>19.399999999999999</c:v>
                </c:pt>
                <c:pt idx="11">
                  <c:v>21.36</c:v>
                </c:pt>
                <c:pt idx="12">
                  <c:v>22.1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320-4BC6-9E73-57B7BF7F5A7F}"/>
            </c:ext>
          </c:extLst>
        </c:ser>
        <c:ser>
          <c:idx val="6"/>
          <c:order val="6"/>
          <c:tx>
            <c:strRef>
              <c:f>'h=2,s=0'!$D$30</c:f>
              <c:strCache>
                <c:ptCount val="1"/>
                <c:pt idx="0">
                  <c:v>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'h=2,s=0'!$E$30:$U$30</c:f>
              <c:numCache>
                <c:formatCode>General</c:formatCode>
                <c:ptCount val="17"/>
                <c:pt idx="0">
                  <c:v>2.95</c:v>
                </c:pt>
                <c:pt idx="1">
                  <c:v>7.4109999999999996</c:v>
                </c:pt>
                <c:pt idx="2">
                  <c:v>9.9499999999999993</c:v>
                </c:pt>
                <c:pt idx="3">
                  <c:v>12.866</c:v>
                </c:pt>
                <c:pt idx="4">
                  <c:v>14.662000000000001</c:v>
                </c:pt>
                <c:pt idx="5">
                  <c:v>15.935</c:v>
                </c:pt>
                <c:pt idx="6">
                  <c:v>16.855</c:v>
                </c:pt>
                <c:pt idx="7">
                  <c:v>17.68</c:v>
                </c:pt>
                <c:pt idx="8">
                  <c:v>18.350000000000001</c:v>
                </c:pt>
                <c:pt idx="9">
                  <c:v>18.943999999999999</c:v>
                </c:pt>
                <c:pt idx="10">
                  <c:v>19.448</c:v>
                </c:pt>
                <c:pt idx="11">
                  <c:v>20.38</c:v>
                </c:pt>
                <c:pt idx="12">
                  <c:v>21.13</c:v>
                </c:pt>
                <c:pt idx="13">
                  <c:v>21.72</c:v>
                </c:pt>
                <c:pt idx="14">
                  <c:v>22.77</c:v>
                </c:pt>
                <c:pt idx="15">
                  <c:v>23.76</c:v>
                </c:pt>
                <c:pt idx="16">
                  <c:v>25.88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320-4BC6-9E73-57B7BF7F5A7F}"/>
            </c:ext>
          </c:extLst>
        </c:ser>
        <c:ser>
          <c:idx val="7"/>
          <c:order val="7"/>
          <c:tx>
            <c:strRef>
              <c:f>'h=2,s=0'!$C$51</c:f>
              <c:strCache>
                <c:ptCount val="1"/>
                <c:pt idx="0">
                  <c:v>6p</c:v>
                </c:pt>
              </c:strCache>
            </c:strRef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1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6F93-4061-BDD8-AF364959959B}"/>
              </c:ext>
            </c:extLst>
          </c:dPt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'h=2,s=0'!$E$51:$U$51</c:f>
              <c:numCache>
                <c:formatCode>General</c:formatCode>
                <c:ptCount val="17"/>
                <c:pt idx="0">
                  <c:v>0.72182540694797837</c:v>
                </c:pt>
                <c:pt idx="1">
                  <c:v>7.607774936341646</c:v>
                </c:pt>
                <c:pt idx="2">
                  <c:v>10.425000000000001</c:v>
                </c:pt>
                <c:pt idx="3">
                  <c:v>13.231406119590648</c:v>
                </c:pt>
                <c:pt idx="4">
                  <c:v>14.856932043967122</c:v>
                </c:pt>
                <c:pt idx="5">
                  <c:v>16.023222496080887</c:v>
                </c:pt>
                <c:pt idx="6">
                  <c:v>16.942169961253622</c:v>
                </c:pt>
                <c:pt idx="7">
                  <c:v>17.704273821136283</c:v>
                </c:pt>
                <c:pt idx="8">
                  <c:v>18.357031249999999</c:v>
                </c:pt>
                <c:pt idx="9">
                  <c:v>18.928743555817029</c:v>
                </c:pt>
                <c:pt idx="10">
                  <c:v>19.437765965375796</c:v>
                </c:pt>
                <c:pt idx="11">
                  <c:v>20.314783435730156</c:v>
                </c:pt>
                <c:pt idx="12">
                  <c:v>21.05366509686381</c:v>
                </c:pt>
                <c:pt idx="13">
                  <c:v>21.692404126373972</c:v>
                </c:pt>
                <c:pt idx="14">
                  <c:v>22.758014581345563</c:v>
                </c:pt>
                <c:pt idx="15">
                  <c:v>23.822236410386811</c:v>
                </c:pt>
                <c:pt idx="16">
                  <c:v>26.061594064761024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320-4BC6-9E73-57B7BF7F5A7F}"/>
            </c:ext>
          </c:extLst>
        </c:ser>
        <c:ser>
          <c:idx val="8"/>
          <c:order val="8"/>
          <c:tx>
            <c:strRef>
              <c:f>'h=2,s=0'!$C$50</c:f>
              <c:strCache>
                <c:ptCount val="1"/>
                <c:pt idx="0">
                  <c:v>7p</c:v>
                </c:pt>
              </c:strCache>
            </c:strRef>
          </c:tx>
          <c:spPr>
            <a:ln w="25400" cap="rnd">
              <a:solidFill>
                <a:schemeClr val="accent6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'h=2,s=0'!$E$50:$U$50</c:f>
              <c:numCache>
                <c:formatCode>General</c:formatCode>
                <c:ptCount val="17"/>
                <c:pt idx="0">
                  <c:v>0.83794193046479393</c:v>
                </c:pt>
                <c:pt idx="1">
                  <c:v>8.2870247867918536</c:v>
                </c:pt>
                <c:pt idx="2">
                  <c:v>11.268750000000001</c:v>
                </c:pt>
                <c:pt idx="3">
                  <c:v>14.174704968137334</c:v>
                </c:pt>
                <c:pt idx="4">
                  <c:v>15.829310685327023</c:v>
                </c:pt>
                <c:pt idx="5">
                  <c:v>17.007411107780044</c:v>
                </c:pt>
                <c:pt idx="6">
                  <c:v>17.932146519080192</c:v>
                </c:pt>
                <c:pt idx="7">
                  <c:v>18.697455932311986</c:v>
                </c:pt>
                <c:pt idx="8">
                  <c:v>19.352148437499999</c:v>
                </c:pt>
                <c:pt idx="9">
                  <c:v>19.925106175255369</c:v>
                </c:pt>
                <c:pt idx="10">
                  <c:v>20.434970880403924</c:v>
                </c:pt>
                <c:pt idx="11">
                  <c:v>21.313011524747239</c:v>
                </c:pt>
                <c:pt idx="12">
                  <c:v>22.05245985300855</c:v>
                </c:pt>
                <c:pt idx="13">
                  <c:v>22.69154095891647</c:v>
                </c:pt>
                <c:pt idx="14">
                  <c:v>23.75752047546116</c:v>
                </c:pt>
                <c:pt idx="15">
                  <c:v>24.821953567674338</c:v>
                </c:pt>
                <c:pt idx="16">
                  <c:v>27.061506718355655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6F93-4061-BDD8-AF364959959B}"/>
            </c:ext>
          </c:extLst>
        </c:ser>
        <c:ser>
          <c:idx val="9"/>
          <c:order val="9"/>
          <c:tx>
            <c:strRef>
              <c:f>'h=2,s=0'!$C$46</c:f>
              <c:strCache>
                <c:ptCount val="1"/>
                <c:pt idx="0">
                  <c:v>11p</c:v>
                </c:pt>
              </c:strCache>
            </c:strRef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'h=2,s=0'!$E$46:$U$46</c:f>
              <c:numCache>
                <c:formatCode>General</c:formatCode>
                <c:ptCount val="17"/>
                <c:pt idx="0">
                  <c:v>1.3024080245320562</c:v>
                </c:pt>
                <c:pt idx="1">
                  <c:v>11.004024188592686</c:v>
                </c:pt>
                <c:pt idx="2">
                  <c:v>14.643750000000001</c:v>
                </c:pt>
                <c:pt idx="3">
                  <c:v>17.947900362324077</c:v>
                </c:pt>
                <c:pt idx="4">
                  <c:v>19.718825250766624</c:v>
                </c:pt>
                <c:pt idx="5">
                  <c:v>20.944165554576678</c:v>
                </c:pt>
                <c:pt idx="6">
                  <c:v>21.892052750386469</c:v>
                </c:pt>
                <c:pt idx="7">
                  <c:v>22.670184377014799</c:v>
                </c:pt>
                <c:pt idx="8">
                  <c:v>23.332617187499999</c:v>
                </c:pt>
                <c:pt idx="9">
                  <c:v>23.910556653008733</c:v>
                </c:pt>
                <c:pt idx="10">
                  <c:v>24.423790540516421</c:v>
                </c:pt>
                <c:pt idx="11">
                  <c:v>25.305923880815573</c:v>
                </c:pt>
                <c:pt idx="12">
                  <c:v>26.047638877587517</c:v>
                </c:pt>
                <c:pt idx="13">
                  <c:v>26.688088289086458</c:v>
                </c:pt>
                <c:pt idx="14">
                  <c:v>27.755544051923554</c:v>
                </c:pt>
                <c:pt idx="15">
                  <c:v>28.820822196824437</c:v>
                </c:pt>
                <c:pt idx="16">
                  <c:v>31.061157332734169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6F93-4061-BDD8-AF364959959B}"/>
            </c:ext>
          </c:extLst>
        </c:ser>
        <c:ser>
          <c:idx val="10"/>
          <c:order val="10"/>
          <c:tx>
            <c:strRef>
              <c:f>'h=2,s=0'!$C$48</c:f>
              <c:strCache>
                <c:ptCount val="1"/>
                <c:pt idx="0">
                  <c:v>9p</c:v>
                </c:pt>
              </c:strCache>
            </c:strRef>
          </c:tx>
          <c:spPr>
            <a:ln w="25400" cap="rnd">
              <a:solidFill>
                <a:schemeClr val="accent4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'h=2,s=0'!$E$48:$U$48</c:f>
              <c:numCache>
                <c:formatCode>General</c:formatCode>
                <c:ptCount val="17"/>
                <c:pt idx="0">
                  <c:v>1.0701749774984251</c:v>
                </c:pt>
                <c:pt idx="1">
                  <c:v>9.6455244876922706</c:v>
                </c:pt>
                <c:pt idx="2">
                  <c:v>12.956250000000001</c:v>
                </c:pt>
                <c:pt idx="3">
                  <c:v>16.061302665230706</c:v>
                </c:pt>
                <c:pt idx="4">
                  <c:v>17.774067968046822</c:v>
                </c:pt>
                <c:pt idx="5">
                  <c:v>18.975788331178361</c:v>
                </c:pt>
                <c:pt idx="6">
                  <c:v>19.91209963473333</c:v>
                </c:pt>
                <c:pt idx="7">
                  <c:v>20.683820154663394</c:v>
                </c:pt>
                <c:pt idx="8">
                  <c:v>21.342382812499999</c:v>
                </c:pt>
                <c:pt idx="9">
                  <c:v>21.917831414132053</c:v>
                </c:pt>
                <c:pt idx="10">
                  <c:v>22.429380710460173</c:v>
                </c:pt>
                <c:pt idx="11">
                  <c:v>23.309467702781404</c:v>
                </c:pt>
                <c:pt idx="12">
                  <c:v>24.050049365298033</c:v>
                </c:pt>
                <c:pt idx="13">
                  <c:v>24.689814624001464</c:v>
                </c:pt>
                <c:pt idx="14">
                  <c:v>25.756532263692357</c:v>
                </c:pt>
                <c:pt idx="15">
                  <c:v>26.821387882249386</c:v>
                </c:pt>
                <c:pt idx="16">
                  <c:v>29.06133202554491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6F93-4061-BDD8-AF364959959B}"/>
            </c:ext>
          </c:extLst>
        </c:ser>
        <c:ser>
          <c:idx val="11"/>
          <c:order val="11"/>
          <c:tx>
            <c:strRef>
              <c:f>'h=2,s=0'!$C$47</c:f>
              <c:strCache>
                <c:ptCount val="1"/>
                <c:pt idx="0">
                  <c:v>10p</c:v>
                </c:pt>
              </c:strCache>
            </c:strRef>
          </c:tx>
          <c:spPr>
            <a:ln w="25400" cap="rnd">
              <a:solidFill>
                <a:schemeClr val="bg1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'h=2,s=0'!$E$47:$U$47</c:f>
              <c:numCache>
                <c:formatCode>General</c:formatCode>
                <c:ptCount val="17"/>
                <c:pt idx="0">
                  <c:v>1.1862915010152406</c:v>
                </c:pt>
                <c:pt idx="1">
                  <c:v>10.324774338142479</c:v>
                </c:pt>
                <c:pt idx="2">
                  <c:v>13.8</c:v>
                </c:pt>
                <c:pt idx="3">
                  <c:v>17.004601513777391</c:v>
                </c:pt>
                <c:pt idx="4">
                  <c:v>18.746446609406725</c:v>
                </c:pt>
                <c:pt idx="5">
                  <c:v>19.959976942877518</c:v>
                </c:pt>
                <c:pt idx="6">
                  <c:v>20.902076192559896</c:v>
                </c:pt>
                <c:pt idx="7">
                  <c:v>21.677002265839093</c:v>
                </c:pt>
                <c:pt idx="8">
                  <c:v>22.337499999999999</c:v>
                </c:pt>
                <c:pt idx="9">
                  <c:v>22.914194033570389</c:v>
                </c:pt>
                <c:pt idx="10">
                  <c:v>23.4265856254883</c:v>
                </c:pt>
                <c:pt idx="11">
                  <c:v>24.307695791798491</c:v>
                </c:pt>
                <c:pt idx="12">
                  <c:v>25.048844121442777</c:v>
                </c:pt>
                <c:pt idx="13">
                  <c:v>25.688951456543961</c:v>
                </c:pt>
                <c:pt idx="14">
                  <c:v>26.756038157807957</c:v>
                </c:pt>
                <c:pt idx="15">
                  <c:v>27.821105039536913</c:v>
                </c:pt>
                <c:pt idx="16">
                  <c:v>30.061244679139541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6F93-4061-BDD8-AF364959959B}"/>
            </c:ext>
          </c:extLst>
        </c:ser>
        <c:ser>
          <c:idx val="12"/>
          <c:order val="12"/>
          <c:tx>
            <c:strRef>
              <c:f>'h=2,s=0'!$C$43</c:f>
              <c:strCache>
                <c:ptCount val="1"/>
                <c:pt idx="0">
                  <c:v>28p</c:v>
                </c:pt>
              </c:strCache>
            </c:strRef>
          </c:tx>
          <c:spPr>
            <a:ln w="25400" cap="rnd">
              <a:solidFill>
                <a:schemeClr val="bg1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'h=2,s=0'!$E$43:$U$43</c:f>
              <c:numCache>
                <c:formatCode>General</c:formatCode>
                <c:ptCount val="17"/>
                <c:pt idx="0">
                  <c:v>3.2763889243179243</c:v>
                </c:pt>
                <c:pt idx="1">
                  <c:v>22.551271646246221</c:v>
                </c:pt>
                <c:pt idx="2">
                  <c:v>28.987500000000001</c:v>
                </c:pt>
                <c:pt idx="3">
                  <c:v>33.983980787617732</c:v>
                </c:pt>
                <c:pt idx="4">
                  <c:v>36.249262153884935</c:v>
                </c:pt>
                <c:pt idx="5">
                  <c:v>37.675371953462367</c:v>
                </c:pt>
                <c:pt idx="6">
                  <c:v>38.721654233438144</c:v>
                </c:pt>
                <c:pt idx="7">
                  <c:v>39.554280267001758</c:v>
                </c:pt>
                <c:pt idx="8">
                  <c:v>40.249609374999999</c:v>
                </c:pt>
                <c:pt idx="9">
                  <c:v>40.848721183460526</c:v>
                </c:pt>
                <c:pt idx="10">
                  <c:v>41.376274095994553</c:v>
                </c:pt>
                <c:pt idx="11">
                  <c:v>42.275801394105997</c:v>
                </c:pt>
                <c:pt idx="12">
                  <c:v>43.027149732048116</c:v>
                </c:pt>
                <c:pt idx="13">
                  <c:v>43.673414442308903</c:v>
                </c:pt>
                <c:pt idx="14">
                  <c:v>44.747144251888734</c:v>
                </c:pt>
                <c:pt idx="15">
                  <c:v>45.816013870712368</c:v>
                </c:pt>
                <c:pt idx="16">
                  <c:v>48.059672443842857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6F93-4061-BDD8-AF364959959B}"/>
            </c:ext>
          </c:extLst>
        </c:ser>
        <c:ser>
          <c:idx val="13"/>
          <c:order val="13"/>
          <c:tx>
            <c:strRef>
              <c:f>'h=2,s=0'!$D$44</c:f>
              <c:strCache>
                <c:ptCount val="1"/>
                <c:pt idx="0">
                  <c:v>24</c:v>
                </c:pt>
              </c:strCache>
            </c:strRef>
          </c:tx>
          <c:spPr>
            <a:ln w="25400" cap="rnd">
              <a:solidFill>
                <a:schemeClr val="accent6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'h=2,s=0'!$E$44:$U$44</c:f>
              <c:numCache>
                <c:formatCode>General</c:formatCode>
                <c:ptCount val="17"/>
                <c:pt idx="0">
                  <c:v>2.8119228302506585</c:v>
                </c:pt>
                <c:pt idx="1">
                  <c:v>19.83427224444539</c:v>
                </c:pt>
                <c:pt idx="2">
                  <c:v>25.612500000000001</c:v>
                </c:pt>
                <c:pt idx="3">
                  <c:v>30.210785393430992</c:v>
                </c:pt>
                <c:pt idx="4">
                  <c:v>32.35974758844533</c:v>
                </c:pt>
                <c:pt idx="5">
                  <c:v>33.738617506665733</c:v>
                </c:pt>
                <c:pt idx="6">
                  <c:v>34.761748002131867</c:v>
                </c:pt>
                <c:pt idx="7">
                  <c:v>35.581551822298941</c:v>
                </c:pt>
                <c:pt idx="8">
                  <c:v>36.269140624999999</c:v>
                </c:pt>
                <c:pt idx="9">
                  <c:v>36.863270705707166</c:v>
                </c:pt>
                <c:pt idx="10">
                  <c:v>37.387454435882049</c:v>
                </c:pt>
                <c:pt idx="11">
                  <c:v>38.282889038037666</c:v>
                </c:pt>
                <c:pt idx="12">
                  <c:v>39.031970707469149</c:v>
                </c:pt>
                <c:pt idx="13">
                  <c:v>39.676867112138915</c:v>
                </c:pt>
                <c:pt idx="14">
                  <c:v>40.74912067542634</c:v>
                </c:pt>
                <c:pt idx="15">
                  <c:v>41.817145241562272</c:v>
                </c:pt>
                <c:pt idx="16">
                  <c:v>44.060021829464347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6F93-4061-BDD8-AF364959959B}"/>
            </c:ext>
          </c:extLst>
        </c:ser>
        <c:ser>
          <c:idx val="14"/>
          <c:order val="14"/>
          <c:tx>
            <c:strRef>
              <c:f>'h=2,s=0'!$D$23</c:f>
              <c:strCache>
                <c:ptCount val="1"/>
                <c:pt idx="0">
                  <c:v>14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'h=2,s=0'!$E$23:$U$23</c:f>
              <c:numCache>
                <c:formatCode>General</c:formatCode>
                <c:ptCount val="17"/>
                <c:pt idx="2">
                  <c:v>6.93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4E-4D71-86B2-0296D5BACE21}"/>
            </c:ext>
          </c:extLst>
        </c:ser>
        <c:ser>
          <c:idx val="15"/>
          <c:order val="15"/>
          <c:tx>
            <c:strRef>
              <c:f>'h=2,s=0'!$D$22</c:f>
              <c:strCache>
                <c:ptCount val="1"/>
                <c:pt idx="0">
                  <c:v>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'h=2,s=0'!$E$22:$U$22</c:f>
              <c:numCache>
                <c:formatCode>General</c:formatCode>
                <c:ptCount val="17"/>
                <c:pt idx="2">
                  <c:v>4.9800000000000004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4E-4D71-86B2-0296D5BACE21}"/>
            </c:ext>
          </c:extLst>
        </c:ser>
        <c:ser>
          <c:idx val="16"/>
          <c:order val="16"/>
          <c:tx>
            <c:strRef>
              <c:f>'h=2,s=0'!$D$21</c:f>
              <c:strCache>
                <c:ptCount val="1"/>
                <c:pt idx="0">
                  <c:v>18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'h=2,s=0'!$E$21:$U$21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4E-4D71-86B2-0296D5BACE21}"/>
            </c:ext>
          </c:extLst>
        </c:ser>
        <c:ser>
          <c:idx val="17"/>
          <c:order val="17"/>
          <c:tx>
            <c:strRef>
              <c:f>'h=2,s=0'!$D$20</c:f>
              <c:strCache>
                <c:ptCount val="1"/>
                <c:pt idx="0">
                  <c:v>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'h=2,s=0'!$E$20:$U$20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74E-4D71-86B2-0296D5BAC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643480"/>
        <c:axId val="351642824"/>
      </c:scatterChart>
      <c:valAx>
        <c:axId val="351643480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642824"/>
        <c:crosses val="autoZero"/>
        <c:crossBetween val="midCat"/>
      </c:valAx>
      <c:valAx>
        <c:axId val="351642824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Lambda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643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&amp; Predicted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'h=2,s=1'!$D$24</c:f>
              <c:strCache>
                <c:ptCount val="1"/>
                <c:pt idx="0">
                  <c:v>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'h=2,s=1'!$E$19:$U$19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'h=2,s=1'!$E$24:$U$24</c:f>
              <c:numCache>
                <c:formatCode>General</c:formatCode>
                <c:ptCount val="17"/>
                <c:pt idx="0">
                  <c:v>3.68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B2-4A00-9B0C-5CB937A890E1}"/>
            </c:ext>
          </c:extLst>
        </c:ser>
        <c:ser>
          <c:idx val="1"/>
          <c:order val="1"/>
          <c:tx>
            <c:strRef>
              <c:f>'h=2,s=1'!$D$25</c:f>
              <c:strCache>
                <c:ptCount val="1"/>
                <c:pt idx="0">
                  <c:v>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'h=2,s=1'!$E$19:$U$19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'h=2,s=1'!$E$25:$U$25</c:f>
              <c:numCache>
                <c:formatCode>General</c:formatCode>
                <c:ptCount val="17"/>
                <c:pt idx="0">
                  <c:v>4.1100000000000003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B2-4A00-9B0C-5CB937A890E1}"/>
            </c:ext>
          </c:extLst>
        </c:ser>
        <c:ser>
          <c:idx val="2"/>
          <c:order val="2"/>
          <c:tx>
            <c:strRef>
              <c:f>'h=2,s=1'!$D$26</c:f>
              <c:strCache>
                <c:ptCount val="1"/>
                <c:pt idx="0">
                  <c:v>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'h=2,s=1'!$E$19:$U$19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'h=2,s=1'!$E$26:$U$26</c:f>
              <c:numCache>
                <c:formatCode>General</c:formatCode>
                <c:ptCount val="17"/>
                <c:pt idx="0">
                  <c:v>4.3099999999999996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B2-4A00-9B0C-5CB937A890E1}"/>
            </c:ext>
          </c:extLst>
        </c:ser>
        <c:ser>
          <c:idx val="3"/>
          <c:order val="3"/>
          <c:tx>
            <c:strRef>
              <c:f>'h=2,s=1'!$D$27</c:f>
              <c:strCache>
                <c:ptCount val="1"/>
                <c:pt idx="0">
                  <c:v>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'h=2,s=1'!$E$19:$U$19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'h=2,s=1'!$E$27:$U$27</c:f>
              <c:numCache>
                <c:formatCode>General</c:formatCode>
                <c:ptCount val="17"/>
                <c:pt idx="0">
                  <c:v>4.4800000000000004</c:v>
                </c:pt>
                <c:pt idx="1">
                  <c:v>16.399999999999999</c:v>
                </c:pt>
                <c:pt idx="2">
                  <c:v>21.35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B2-4A00-9B0C-5CB937A890E1}"/>
            </c:ext>
          </c:extLst>
        </c:ser>
        <c:ser>
          <c:idx val="4"/>
          <c:order val="4"/>
          <c:tx>
            <c:strRef>
              <c:f>'h=2,s=1'!$D$28</c:f>
              <c:strCache>
                <c:ptCount val="1"/>
                <c:pt idx="0">
                  <c:v>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'h=2,s=1'!$E$19:$U$19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'h=2,s=1'!$E$28:$U$28</c:f>
              <c:numCache>
                <c:formatCode>General</c:formatCode>
                <c:ptCount val="17"/>
                <c:pt idx="0">
                  <c:v>4.718</c:v>
                </c:pt>
                <c:pt idx="1">
                  <c:v>14.33</c:v>
                </c:pt>
                <c:pt idx="2">
                  <c:v>20.05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B2-4A00-9B0C-5CB937A890E1}"/>
            </c:ext>
          </c:extLst>
        </c:ser>
        <c:ser>
          <c:idx val="5"/>
          <c:order val="5"/>
          <c:tx>
            <c:strRef>
              <c:f>'h=2,s=1'!$D$29</c:f>
              <c:strCache>
                <c:ptCount val="1"/>
                <c:pt idx="0">
                  <c:v>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'h=2,s=1'!$E$19:$U$19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'h=2,s=1'!$E$29:$U$29</c:f>
              <c:numCache>
                <c:formatCode>General</c:formatCode>
                <c:ptCount val="17"/>
                <c:pt idx="0">
                  <c:v>5.01</c:v>
                </c:pt>
                <c:pt idx="1">
                  <c:v>13.75</c:v>
                </c:pt>
                <c:pt idx="2">
                  <c:v>18.66</c:v>
                </c:pt>
                <c:pt idx="3">
                  <c:v>23.8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0B2-4A00-9B0C-5CB937A890E1}"/>
            </c:ext>
          </c:extLst>
        </c:ser>
        <c:ser>
          <c:idx val="6"/>
          <c:order val="6"/>
          <c:tx>
            <c:strRef>
              <c:f>'h=2,s=1'!$D$30</c:f>
              <c:strCache>
                <c:ptCount val="1"/>
                <c:pt idx="0">
                  <c:v>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'h=2,s=1'!$E$19:$U$19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'h=2,s=1'!$E$30:$U$30</c:f>
              <c:numCache>
                <c:formatCode>General</c:formatCode>
                <c:ptCount val="17"/>
                <c:pt idx="0">
                  <c:v>5.45</c:v>
                </c:pt>
                <c:pt idx="1">
                  <c:v>12.58</c:v>
                </c:pt>
                <c:pt idx="2">
                  <c:v>17.02</c:v>
                </c:pt>
                <c:pt idx="3">
                  <c:v>22.4</c:v>
                </c:pt>
                <c:pt idx="4">
                  <c:v>25.5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0B2-4A00-9B0C-5CB937A890E1}"/>
            </c:ext>
          </c:extLst>
        </c:ser>
        <c:ser>
          <c:idx val="7"/>
          <c:order val="7"/>
          <c:tx>
            <c:strRef>
              <c:f>'h=2,s=1'!$C$51</c:f>
              <c:strCache>
                <c:ptCount val="1"/>
                <c:pt idx="0">
                  <c:v>6p</c:v>
                </c:pt>
              </c:strCache>
            </c:strRef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1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B0B2-4A00-9B0C-5CB937A890E1}"/>
              </c:ext>
            </c:extLst>
          </c:dPt>
          <c:xVal>
            <c:numRef>
              <c:f>'h=2,s=1'!$E$19:$U$19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'h=2,s=1'!$E$51:$U$51</c:f>
              <c:numCache>
                <c:formatCode>General</c:formatCode>
                <c:ptCount val="17"/>
                <c:pt idx="0">
                  <c:v>1.2198849377420835</c:v>
                </c:pt>
                <c:pt idx="1">
                  <c:v>12.857139642417382</c:v>
                </c:pt>
                <c:pt idx="2">
                  <c:v>17.61825</c:v>
                </c:pt>
                <c:pt idx="3">
                  <c:v>22.361076342108195</c:v>
                </c:pt>
                <c:pt idx="4">
                  <c:v>25.108215154304435</c:v>
                </c:pt>
                <c:pt idx="5">
                  <c:v>27.079246018376697</c:v>
                </c:pt>
                <c:pt idx="6">
                  <c:v>28.632267234518622</c:v>
                </c:pt>
                <c:pt idx="7">
                  <c:v>29.920222757720317</c:v>
                </c:pt>
                <c:pt idx="8">
                  <c:v>31.023382812499996</c:v>
                </c:pt>
                <c:pt idx="9">
                  <c:v>31.989576609330779</c:v>
                </c:pt>
                <c:pt idx="10">
                  <c:v>32.849824481485093</c:v>
                </c:pt>
                <c:pt idx="11">
                  <c:v>34.331984006383962</c:v>
                </c:pt>
                <c:pt idx="12">
                  <c:v>35.580694013699841</c:v>
                </c:pt>
                <c:pt idx="13">
                  <c:v>36.660162973572014</c:v>
                </c:pt>
                <c:pt idx="14">
                  <c:v>38.461044642474</c:v>
                </c:pt>
                <c:pt idx="15">
                  <c:v>40.259579533553712</c:v>
                </c:pt>
                <c:pt idx="16">
                  <c:v>44.044093969446131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0B2-4A00-9B0C-5CB937A890E1}"/>
            </c:ext>
          </c:extLst>
        </c:ser>
        <c:ser>
          <c:idx val="8"/>
          <c:order val="8"/>
          <c:tx>
            <c:strRef>
              <c:f>'h=2,s=1'!$C$50</c:f>
              <c:strCache>
                <c:ptCount val="1"/>
                <c:pt idx="0">
                  <c:v>7p</c:v>
                </c:pt>
              </c:strCache>
            </c:strRef>
          </c:tx>
          <c:spPr>
            <a:ln w="25400" cap="rnd">
              <a:solidFill>
                <a:schemeClr val="accent6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'h=2,s=1'!$E$19:$U$19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'h=2,s=1'!$E$50:$U$50</c:f>
              <c:numCache>
                <c:formatCode>General</c:formatCode>
                <c:ptCount val="17"/>
                <c:pt idx="0">
                  <c:v>1.4161218624855016</c:v>
                </c:pt>
                <c:pt idx="1">
                  <c:v>14.005071889678232</c:v>
                </c:pt>
                <c:pt idx="2">
                  <c:v>19.0441875</c:v>
                </c:pt>
                <c:pt idx="3">
                  <c:v>23.955251396152093</c:v>
                </c:pt>
                <c:pt idx="4">
                  <c:v>26.75153505820267</c:v>
                </c:pt>
                <c:pt idx="5">
                  <c:v>28.742524772148272</c:v>
                </c:pt>
                <c:pt idx="6">
                  <c:v>30.305327617245524</c:v>
                </c:pt>
                <c:pt idx="7">
                  <c:v>31.598700525607253</c:v>
                </c:pt>
                <c:pt idx="8">
                  <c:v>32.705130859374997</c:v>
                </c:pt>
                <c:pt idx="9">
                  <c:v>33.673429436181571</c:v>
                </c:pt>
                <c:pt idx="10">
                  <c:v>34.535100787882634</c:v>
                </c:pt>
                <c:pt idx="11">
                  <c:v>36.018989476822831</c:v>
                </c:pt>
                <c:pt idx="12">
                  <c:v>37.268657151584449</c:v>
                </c:pt>
                <c:pt idx="13">
                  <c:v>38.348704220568834</c:v>
                </c:pt>
                <c:pt idx="14">
                  <c:v>40.150209603529362</c:v>
                </c:pt>
                <c:pt idx="15">
                  <c:v>41.949101529369628</c:v>
                </c:pt>
                <c:pt idx="16">
                  <c:v>45.733946354021057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0B2-4A00-9B0C-5CB937A890E1}"/>
            </c:ext>
          </c:extLst>
        </c:ser>
        <c:ser>
          <c:idx val="9"/>
          <c:order val="9"/>
          <c:tx>
            <c:strRef>
              <c:f>'h=2,s=1'!$C$46</c:f>
              <c:strCache>
                <c:ptCount val="1"/>
                <c:pt idx="0">
                  <c:v>11p</c:v>
                </c:pt>
              </c:strCache>
            </c:strRef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'h=2,s=1'!$E$19:$U$19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'h=2,s=1'!$E$46:$U$46</c:f>
              <c:numCache>
                <c:formatCode>General</c:formatCode>
                <c:ptCount val="17"/>
                <c:pt idx="0">
                  <c:v>2.2010695614591747</c:v>
                </c:pt>
                <c:pt idx="1">
                  <c:v>18.596800878721638</c:v>
                </c:pt>
                <c:pt idx="2">
                  <c:v>24.747937499999999</c:v>
                </c:pt>
                <c:pt idx="3">
                  <c:v>30.331951612327689</c:v>
                </c:pt>
                <c:pt idx="4">
                  <c:v>33.324814673795593</c:v>
                </c:pt>
                <c:pt idx="5">
                  <c:v>35.395639787234586</c:v>
                </c:pt>
                <c:pt idx="6">
                  <c:v>36.997569148153133</c:v>
                </c:pt>
                <c:pt idx="7">
                  <c:v>38.312611597155012</c:v>
                </c:pt>
                <c:pt idx="8">
                  <c:v>39.432123046874999</c:v>
                </c:pt>
                <c:pt idx="9">
                  <c:v>40.408840743584754</c:v>
                </c:pt>
                <c:pt idx="10">
                  <c:v>41.276206013472752</c:v>
                </c:pt>
                <c:pt idx="11">
                  <c:v>42.767011358578316</c:v>
                </c:pt>
                <c:pt idx="12">
                  <c:v>44.020509703122904</c:v>
                </c:pt>
                <c:pt idx="13">
                  <c:v>45.102869208556115</c:v>
                </c:pt>
                <c:pt idx="14">
                  <c:v>46.906869447750807</c:v>
                </c:pt>
                <c:pt idx="15">
                  <c:v>48.707189512633299</c:v>
                </c:pt>
                <c:pt idx="16">
                  <c:v>52.493355892320743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0B2-4A00-9B0C-5CB937A890E1}"/>
            </c:ext>
          </c:extLst>
        </c:ser>
        <c:ser>
          <c:idx val="10"/>
          <c:order val="10"/>
          <c:tx>
            <c:strRef>
              <c:f>'h=2,s=1'!$C$48</c:f>
              <c:strCache>
                <c:ptCount val="1"/>
                <c:pt idx="0">
                  <c:v>9p</c:v>
                </c:pt>
              </c:strCache>
            </c:strRef>
          </c:tx>
          <c:spPr>
            <a:ln w="25400" cap="rnd">
              <a:solidFill>
                <a:schemeClr val="accent4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'h=2,s=1'!$E$19:$U$19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'h=2,s=1'!$E$48:$U$48</c:f>
              <c:numCache>
                <c:formatCode>General</c:formatCode>
                <c:ptCount val="17"/>
                <c:pt idx="0">
                  <c:v>1.8085957119723384</c:v>
                </c:pt>
                <c:pt idx="1">
                  <c:v>16.300936384199936</c:v>
                </c:pt>
                <c:pt idx="2">
                  <c:v>21.896062499999999</c:v>
                </c:pt>
                <c:pt idx="3">
                  <c:v>27.143601504239893</c:v>
                </c:pt>
                <c:pt idx="4">
                  <c:v>30.038174865999128</c:v>
                </c:pt>
                <c:pt idx="5">
                  <c:v>32.069082279691429</c:v>
                </c:pt>
                <c:pt idx="6">
                  <c:v>33.651448382699328</c:v>
                </c:pt>
                <c:pt idx="7">
                  <c:v>34.955656061381134</c:v>
                </c:pt>
                <c:pt idx="8">
                  <c:v>36.068626953124998</c:v>
                </c:pt>
                <c:pt idx="9">
                  <c:v>37.04113508988317</c:v>
                </c:pt>
                <c:pt idx="10">
                  <c:v>37.905653400677693</c:v>
                </c:pt>
                <c:pt idx="11">
                  <c:v>39.39300041770057</c:v>
                </c:pt>
                <c:pt idx="12">
                  <c:v>40.644583427353673</c:v>
                </c:pt>
                <c:pt idx="13">
                  <c:v>41.725786714562474</c:v>
                </c:pt>
                <c:pt idx="14">
                  <c:v>43.528539525640085</c:v>
                </c:pt>
                <c:pt idx="15">
                  <c:v>45.32814552100146</c:v>
                </c:pt>
                <c:pt idx="16">
                  <c:v>49.113651123170897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0B2-4A00-9B0C-5CB937A890E1}"/>
            </c:ext>
          </c:extLst>
        </c:ser>
        <c:ser>
          <c:idx val="11"/>
          <c:order val="11"/>
          <c:tx>
            <c:strRef>
              <c:f>'h=2,s=1'!$C$47</c:f>
              <c:strCache>
                <c:ptCount val="1"/>
                <c:pt idx="0">
                  <c:v>10p</c:v>
                </c:pt>
              </c:strCache>
            </c:strRef>
          </c:tx>
          <c:spPr>
            <a:ln w="25400" cap="rnd">
              <a:solidFill>
                <a:schemeClr val="bg1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'h=2,s=1'!$E$19:$U$19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'h=2,s=1'!$E$47:$U$47</c:f>
              <c:numCache>
                <c:formatCode>General</c:formatCode>
                <c:ptCount val="17"/>
                <c:pt idx="0">
                  <c:v>2.0048326367157565</c:v>
                </c:pt>
                <c:pt idx="1">
                  <c:v>17.44886863146079</c:v>
                </c:pt>
                <c:pt idx="2">
                  <c:v>23.321999999999999</c:v>
                </c:pt>
                <c:pt idx="3">
                  <c:v>28.737776558283791</c:v>
                </c:pt>
                <c:pt idx="4">
                  <c:v>31.681494769897363</c:v>
                </c:pt>
                <c:pt idx="5">
                  <c:v>33.732361033463</c:v>
                </c:pt>
                <c:pt idx="6">
                  <c:v>35.324508765426224</c:v>
                </c:pt>
                <c:pt idx="7">
                  <c:v>36.634133829268066</c:v>
                </c:pt>
                <c:pt idx="8">
                  <c:v>37.750374999999998</c:v>
                </c:pt>
                <c:pt idx="9">
                  <c:v>38.724987916733959</c:v>
                </c:pt>
                <c:pt idx="10">
                  <c:v>39.590929707075226</c:v>
                </c:pt>
                <c:pt idx="11">
                  <c:v>41.080005888139446</c:v>
                </c:pt>
                <c:pt idx="12">
                  <c:v>42.332546565238289</c:v>
                </c:pt>
                <c:pt idx="13">
                  <c:v>43.414327961559295</c:v>
                </c:pt>
                <c:pt idx="14">
                  <c:v>45.217704486695446</c:v>
                </c:pt>
                <c:pt idx="15">
                  <c:v>47.017667516817383</c:v>
                </c:pt>
                <c:pt idx="16">
                  <c:v>50.803503507745823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0B2-4A00-9B0C-5CB937A890E1}"/>
            </c:ext>
          </c:extLst>
        </c:ser>
        <c:ser>
          <c:idx val="12"/>
          <c:order val="12"/>
          <c:tx>
            <c:strRef>
              <c:f>'h=2,s=1'!$C$43</c:f>
              <c:strCache>
                <c:ptCount val="1"/>
                <c:pt idx="0">
                  <c:v>28p</c:v>
                </c:pt>
              </c:strCache>
            </c:strRef>
          </c:tx>
          <c:spPr>
            <a:ln w="25400" cap="rnd">
              <a:solidFill>
                <a:schemeClr val="bg1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'h=2,s=1'!$E$19:$U$19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'h=2,s=1'!$E$43:$U$43</c:f>
              <c:numCache>
                <c:formatCode>General</c:formatCode>
                <c:ptCount val="17"/>
                <c:pt idx="0">
                  <c:v>5.5370972820972915</c:v>
                </c:pt>
                <c:pt idx="1">
                  <c:v>38.111649082156113</c:v>
                </c:pt>
                <c:pt idx="2">
                  <c:v>48.988875</c:v>
                </c:pt>
                <c:pt idx="3">
                  <c:v>57.432927531073965</c:v>
                </c:pt>
                <c:pt idx="4">
                  <c:v>61.26125304006554</c:v>
                </c:pt>
                <c:pt idx="5">
                  <c:v>63.6713786013514</c:v>
                </c:pt>
                <c:pt idx="6">
                  <c:v>65.439595654510455</c:v>
                </c:pt>
                <c:pt idx="7">
                  <c:v>66.846733651232967</c:v>
                </c:pt>
                <c:pt idx="8">
                  <c:v>68.021839843750001</c:v>
                </c:pt>
                <c:pt idx="9">
                  <c:v>69.034338800048289</c:v>
                </c:pt>
                <c:pt idx="10">
                  <c:v>69.925903222230787</c:v>
                </c:pt>
                <c:pt idx="11">
                  <c:v>71.446104356039129</c:v>
                </c:pt>
                <c:pt idx="12">
                  <c:v>72.715883047161313</c:v>
                </c:pt>
                <c:pt idx="13">
                  <c:v>73.808070407502044</c:v>
                </c:pt>
                <c:pt idx="14">
                  <c:v>75.622673785691958</c:v>
                </c:pt>
                <c:pt idx="15">
                  <c:v>77.429063441503899</c:v>
                </c:pt>
                <c:pt idx="16">
                  <c:v>81.220846430094426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0B2-4A00-9B0C-5CB937A890E1}"/>
            </c:ext>
          </c:extLst>
        </c:ser>
        <c:ser>
          <c:idx val="13"/>
          <c:order val="13"/>
          <c:tx>
            <c:strRef>
              <c:f>'h=2,s=1'!$D$44</c:f>
              <c:strCache>
                <c:ptCount val="1"/>
                <c:pt idx="0">
                  <c:v>24</c:v>
                </c:pt>
              </c:strCache>
            </c:strRef>
          </c:tx>
          <c:spPr>
            <a:ln w="25400" cap="rnd">
              <a:solidFill>
                <a:schemeClr val="accent6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'h=2,s=1'!$E$19:$U$19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'h=2,s=1'!$E$44:$U$44</c:f>
              <c:numCache>
                <c:formatCode>General</c:formatCode>
                <c:ptCount val="17"/>
                <c:pt idx="0">
                  <c:v>4.7521495831236127</c:v>
                </c:pt>
                <c:pt idx="1">
                  <c:v>33.519920093112709</c:v>
                </c:pt>
                <c:pt idx="2">
                  <c:v>43.285125000000001</c:v>
                </c:pt>
                <c:pt idx="3">
                  <c:v>51.056227314898372</c:v>
                </c:pt>
                <c:pt idx="4">
                  <c:v>54.687973424472609</c:v>
                </c:pt>
                <c:pt idx="5">
                  <c:v>57.018263586265086</c:v>
                </c:pt>
                <c:pt idx="6">
                  <c:v>58.747354123602854</c:v>
                </c:pt>
                <c:pt idx="7">
                  <c:v>60.132822579685211</c:v>
                </c:pt>
                <c:pt idx="8">
                  <c:v>61.294847656249999</c:v>
                </c:pt>
                <c:pt idx="9">
                  <c:v>62.298927492645106</c:v>
                </c:pt>
                <c:pt idx="10">
                  <c:v>63.184797996640661</c:v>
                </c:pt>
                <c:pt idx="11">
                  <c:v>64.698082474283652</c:v>
                </c:pt>
                <c:pt idx="12">
                  <c:v>65.964030495622865</c:v>
                </c:pt>
                <c:pt idx="13">
                  <c:v>67.053905419514763</c:v>
                </c:pt>
                <c:pt idx="14">
                  <c:v>68.866013941470513</c:v>
                </c:pt>
                <c:pt idx="15">
                  <c:v>70.670975458240235</c:v>
                </c:pt>
                <c:pt idx="16">
                  <c:v>74.461436891794747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0B2-4A00-9B0C-5CB937A890E1}"/>
            </c:ext>
          </c:extLst>
        </c:ser>
        <c:ser>
          <c:idx val="14"/>
          <c:order val="14"/>
          <c:tx>
            <c:strRef>
              <c:f>'h=2,s=1'!$D$23</c:f>
              <c:strCache>
                <c:ptCount val="1"/>
                <c:pt idx="0">
                  <c:v>14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'h=2,s=1'!$E$19:$U$19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'h=2,s=1'!$E$23:$U$23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0B2-4A00-9B0C-5CB937A890E1}"/>
            </c:ext>
          </c:extLst>
        </c:ser>
        <c:ser>
          <c:idx val="15"/>
          <c:order val="15"/>
          <c:tx>
            <c:strRef>
              <c:f>'h=2,s=1'!$D$22</c:f>
              <c:strCache>
                <c:ptCount val="1"/>
                <c:pt idx="0">
                  <c:v>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'h=2,s=1'!$E$19:$U$19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'h=2,s=1'!$E$22:$U$22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0B2-4A00-9B0C-5CB937A890E1}"/>
            </c:ext>
          </c:extLst>
        </c:ser>
        <c:ser>
          <c:idx val="16"/>
          <c:order val="16"/>
          <c:tx>
            <c:strRef>
              <c:f>'h=2,s=1'!$D$21</c:f>
              <c:strCache>
                <c:ptCount val="1"/>
                <c:pt idx="0">
                  <c:v>18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'h=2,s=1'!$E$19:$U$19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'h=2,s=1'!$E$21:$U$21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0B2-4A00-9B0C-5CB937A890E1}"/>
            </c:ext>
          </c:extLst>
        </c:ser>
        <c:ser>
          <c:idx val="17"/>
          <c:order val="17"/>
          <c:tx>
            <c:strRef>
              <c:f>'h=2,s=1'!$D$20</c:f>
              <c:strCache>
                <c:ptCount val="1"/>
                <c:pt idx="0">
                  <c:v>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'h=2,s=1'!$E$19:$U$19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'h=2,s=1'!$E$20:$U$20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B0B2-4A00-9B0C-5CB937A89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643480"/>
        <c:axId val="351642824"/>
      </c:scatterChart>
      <c:valAx>
        <c:axId val="351643480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642824"/>
        <c:crosses val="autoZero"/>
        <c:crossBetween val="midCat"/>
      </c:valAx>
      <c:valAx>
        <c:axId val="351642824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Lambda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643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&amp; Predicted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'h=2,s=2'!$D$24</c:f>
              <c:strCache>
                <c:ptCount val="1"/>
                <c:pt idx="0">
                  <c:v>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'h=2,s=2'!$E$19:$U$19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'h=2,s=2'!$E$24:$U$24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2D-4B35-9C15-08C62A96ECC7}"/>
            </c:ext>
          </c:extLst>
        </c:ser>
        <c:ser>
          <c:idx val="1"/>
          <c:order val="1"/>
          <c:tx>
            <c:strRef>
              <c:f>'h=2,s=2'!$D$25</c:f>
              <c:strCache>
                <c:ptCount val="1"/>
                <c:pt idx="0">
                  <c:v>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'h=2,s=2'!$E$19:$U$19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'h=2,s=2'!$E$25:$U$25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2D-4B35-9C15-08C62A96ECC7}"/>
            </c:ext>
          </c:extLst>
        </c:ser>
        <c:ser>
          <c:idx val="2"/>
          <c:order val="2"/>
          <c:tx>
            <c:strRef>
              <c:f>'h=2,s=2'!$D$26</c:f>
              <c:strCache>
                <c:ptCount val="1"/>
                <c:pt idx="0">
                  <c:v>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'h=2,s=2'!$E$19:$U$19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'h=2,s=2'!$E$26:$U$26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2D-4B35-9C15-08C62A96ECC7}"/>
            </c:ext>
          </c:extLst>
        </c:ser>
        <c:ser>
          <c:idx val="3"/>
          <c:order val="3"/>
          <c:tx>
            <c:strRef>
              <c:f>'h=2,s=2'!$D$27</c:f>
              <c:strCache>
                <c:ptCount val="1"/>
                <c:pt idx="0">
                  <c:v>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'h=2,s=2'!$E$19:$U$19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'h=2,s=2'!$E$27:$U$27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2D-4B35-9C15-08C62A96ECC7}"/>
            </c:ext>
          </c:extLst>
        </c:ser>
        <c:ser>
          <c:idx val="4"/>
          <c:order val="4"/>
          <c:tx>
            <c:strRef>
              <c:f>'h=2,s=2'!$D$28</c:f>
              <c:strCache>
                <c:ptCount val="1"/>
                <c:pt idx="0">
                  <c:v>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'h=2,s=2'!$E$19:$U$19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'h=2,s=2'!$E$28:$U$28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2D-4B35-9C15-08C62A96ECC7}"/>
            </c:ext>
          </c:extLst>
        </c:ser>
        <c:ser>
          <c:idx val="5"/>
          <c:order val="5"/>
          <c:tx>
            <c:strRef>
              <c:f>'h=2,s=2'!$D$29</c:f>
              <c:strCache>
                <c:ptCount val="1"/>
                <c:pt idx="0">
                  <c:v>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'h=2,s=2'!$E$19:$U$19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'h=2,s=2'!$E$29:$U$29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2D-4B35-9C15-08C62A96ECC7}"/>
            </c:ext>
          </c:extLst>
        </c:ser>
        <c:ser>
          <c:idx val="6"/>
          <c:order val="6"/>
          <c:tx>
            <c:strRef>
              <c:f>'h=2,s=2'!$D$30</c:f>
              <c:strCache>
                <c:ptCount val="1"/>
                <c:pt idx="0">
                  <c:v>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'h=2,s=2'!$E$19:$U$19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'h=2,s=2'!$E$30:$U$30</c:f>
              <c:numCache>
                <c:formatCode>General</c:formatCode>
                <c:ptCount val="17"/>
                <c:pt idx="0">
                  <c:v>7.93</c:v>
                </c:pt>
                <c:pt idx="1">
                  <c:v>17.420000000000002</c:v>
                </c:pt>
                <c:pt idx="2">
                  <c:v>23.5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82D-4B35-9C15-08C62A96ECC7}"/>
            </c:ext>
          </c:extLst>
        </c:ser>
        <c:ser>
          <c:idx val="7"/>
          <c:order val="7"/>
          <c:tx>
            <c:strRef>
              <c:f>'h=2,s=2'!$C$51</c:f>
              <c:strCache>
                <c:ptCount val="1"/>
                <c:pt idx="0">
                  <c:v>6p</c:v>
                </c:pt>
              </c:strCache>
            </c:strRef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1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D82D-4B35-9C15-08C62A96ECC7}"/>
              </c:ext>
            </c:extLst>
          </c:dPt>
          <c:xVal>
            <c:numRef>
              <c:f>'h=2,s=2'!$E$19:$U$19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'h=2,s=2'!$E$51:$U$51</c:f>
              <c:numCache>
                <c:formatCode>General</c:formatCode>
                <c:ptCount val="17"/>
                <c:pt idx="0">
                  <c:v>1.6601984359803501</c:v>
                </c:pt>
                <c:pt idx="1">
                  <c:v>17.497882353585783</c:v>
                </c:pt>
                <c:pt idx="2">
                  <c:v>23.977499999999999</c:v>
                </c:pt>
                <c:pt idx="3">
                  <c:v>30.432234075058489</c:v>
                </c:pt>
                <c:pt idx="4">
                  <c:v>34.170943701124379</c:v>
                </c:pt>
                <c:pt idx="5">
                  <c:v>36.85341174098604</c:v>
                </c:pt>
                <c:pt idx="6">
                  <c:v>38.966990910883325</c:v>
                </c:pt>
                <c:pt idx="7">
                  <c:v>40.719829788613445</c:v>
                </c:pt>
                <c:pt idx="8">
                  <c:v>42.221171874999996</c:v>
                </c:pt>
                <c:pt idx="9">
                  <c:v>43.536110178379161</c:v>
                </c:pt>
                <c:pt idx="10">
                  <c:v>44.70686172036433</c:v>
                </c:pt>
                <c:pt idx="11">
                  <c:v>46.724001902179353</c:v>
                </c:pt>
                <c:pt idx="12">
                  <c:v>48.423429722786757</c:v>
                </c:pt>
                <c:pt idx="13">
                  <c:v>49.892529490660131</c:v>
                </c:pt>
                <c:pt idx="14">
                  <c:v>52.343433537094789</c:v>
                </c:pt>
                <c:pt idx="15">
                  <c:v>54.791143743889663</c:v>
                </c:pt>
                <c:pt idx="16">
                  <c:v>59.941666348950349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82D-4B35-9C15-08C62A96ECC7}"/>
            </c:ext>
          </c:extLst>
        </c:ser>
        <c:ser>
          <c:idx val="8"/>
          <c:order val="8"/>
          <c:tx>
            <c:strRef>
              <c:f>'h=2,s=2'!$C$50</c:f>
              <c:strCache>
                <c:ptCount val="1"/>
                <c:pt idx="0">
                  <c:v>7p</c:v>
                </c:pt>
              </c:strCache>
            </c:strRef>
          </c:tx>
          <c:spPr>
            <a:ln w="25400" cap="rnd">
              <a:solidFill>
                <a:schemeClr val="accent6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'h=2,s=2'!$E$19:$U$19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'h=2,s=2'!$E$50:$U$50</c:f>
              <c:numCache>
                <c:formatCode>General</c:formatCode>
                <c:ptCount val="17"/>
                <c:pt idx="0">
                  <c:v>1.9272664400690258</c:v>
                </c:pt>
                <c:pt idx="1">
                  <c:v>19.06015700962126</c:v>
                </c:pt>
                <c:pt idx="2">
                  <c:v>25.918125</c:v>
                </c:pt>
                <c:pt idx="3">
                  <c:v>32.601821426715865</c:v>
                </c:pt>
                <c:pt idx="4">
                  <c:v>36.407414576252151</c:v>
                </c:pt>
                <c:pt idx="5">
                  <c:v>39.117045547894101</c:v>
                </c:pt>
                <c:pt idx="6">
                  <c:v>41.243936993884439</c:v>
                </c:pt>
                <c:pt idx="7">
                  <c:v>43.00414864431756</c:v>
                </c:pt>
                <c:pt idx="8">
                  <c:v>44.509941406249993</c:v>
                </c:pt>
                <c:pt idx="9">
                  <c:v>45.827744203087342</c:v>
                </c:pt>
                <c:pt idx="10">
                  <c:v>47.000433024929023</c:v>
                </c:pt>
                <c:pt idx="11">
                  <c:v>49.019926506918644</c:v>
                </c:pt>
                <c:pt idx="12">
                  <c:v>50.72065766191966</c:v>
                </c:pt>
                <c:pt idx="13">
                  <c:v>52.190544205507877</c:v>
                </c:pt>
                <c:pt idx="14">
                  <c:v>54.642297093560664</c:v>
                </c:pt>
                <c:pt idx="15">
                  <c:v>57.090493205650972</c:v>
                </c:pt>
                <c:pt idx="16">
                  <c:v>62.241465452218002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82D-4B35-9C15-08C62A96ECC7}"/>
            </c:ext>
          </c:extLst>
        </c:ser>
        <c:ser>
          <c:idx val="9"/>
          <c:order val="9"/>
          <c:tx>
            <c:strRef>
              <c:f>'h=2,s=2'!$C$46</c:f>
              <c:strCache>
                <c:ptCount val="1"/>
                <c:pt idx="0">
                  <c:v>11p</c:v>
                </c:pt>
              </c:strCache>
            </c:strRef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'h=2,s=2'!$E$19:$U$19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'h=2,s=2'!$E$46:$U$46</c:f>
              <c:numCache>
                <c:formatCode>General</c:formatCode>
                <c:ptCount val="17"/>
                <c:pt idx="0">
                  <c:v>2.9955384564237288</c:v>
                </c:pt>
                <c:pt idx="1">
                  <c:v>25.309255633763176</c:v>
                </c:pt>
                <c:pt idx="2">
                  <c:v>33.680624999999999</c:v>
                </c:pt>
                <c:pt idx="3">
                  <c:v>41.280170833345373</c:v>
                </c:pt>
                <c:pt idx="4">
                  <c:v>45.353298076763231</c:v>
                </c:pt>
                <c:pt idx="5">
                  <c:v>48.171580775526358</c:v>
                </c:pt>
                <c:pt idx="6">
                  <c:v>50.351721325888875</c:v>
                </c:pt>
                <c:pt idx="7">
                  <c:v>52.141424067134032</c:v>
                </c:pt>
                <c:pt idx="8">
                  <c:v>53.665019531249996</c:v>
                </c:pt>
                <c:pt idx="9">
                  <c:v>54.994280301920085</c:v>
                </c:pt>
                <c:pt idx="10">
                  <c:v>56.174718243187762</c:v>
                </c:pt>
                <c:pt idx="11">
                  <c:v>58.203624925875815</c:v>
                </c:pt>
                <c:pt idx="12">
                  <c:v>59.909569418451284</c:v>
                </c:pt>
                <c:pt idx="13">
                  <c:v>61.382603064898852</c:v>
                </c:pt>
                <c:pt idx="14">
                  <c:v>63.837751319424171</c:v>
                </c:pt>
                <c:pt idx="15">
                  <c:v>66.287891052696196</c:v>
                </c:pt>
                <c:pt idx="16">
                  <c:v>71.44066186528859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82D-4B35-9C15-08C62A96ECC7}"/>
            </c:ext>
          </c:extLst>
        </c:ser>
        <c:ser>
          <c:idx val="10"/>
          <c:order val="10"/>
          <c:tx>
            <c:strRef>
              <c:f>'h=2,s=2'!$C$48</c:f>
              <c:strCache>
                <c:ptCount val="1"/>
                <c:pt idx="0">
                  <c:v>9p</c:v>
                </c:pt>
              </c:strCache>
            </c:strRef>
          </c:tx>
          <c:spPr>
            <a:ln w="25400" cap="rnd">
              <a:solidFill>
                <a:schemeClr val="accent4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'h=2,s=2'!$E$19:$U$19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'h=2,s=2'!$E$48:$U$48</c:f>
              <c:numCache>
                <c:formatCode>General</c:formatCode>
                <c:ptCount val="17"/>
                <c:pt idx="0">
                  <c:v>2.4614024482463774</c:v>
                </c:pt>
                <c:pt idx="1">
                  <c:v>22.184706321692222</c:v>
                </c:pt>
                <c:pt idx="2">
                  <c:v>29.799374999999998</c:v>
                </c:pt>
                <c:pt idx="3">
                  <c:v>36.940996130030619</c:v>
                </c:pt>
                <c:pt idx="4">
                  <c:v>40.880356326507687</c:v>
                </c:pt>
                <c:pt idx="5">
                  <c:v>43.64431316171023</c:v>
                </c:pt>
                <c:pt idx="6">
                  <c:v>45.797829159886653</c:v>
                </c:pt>
                <c:pt idx="7">
                  <c:v>47.572786355725803</c:v>
                </c:pt>
                <c:pt idx="8">
                  <c:v>49.087480468749995</c:v>
                </c:pt>
                <c:pt idx="9">
                  <c:v>50.411012252503717</c:v>
                </c:pt>
                <c:pt idx="10">
                  <c:v>51.587575634058396</c:v>
                </c:pt>
                <c:pt idx="11">
                  <c:v>53.611775716397226</c:v>
                </c:pt>
                <c:pt idx="12">
                  <c:v>55.315113540185472</c:v>
                </c:pt>
                <c:pt idx="13">
                  <c:v>56.786573635203361</c:v>
                </c:pt>
                <c:pt idx="14">
                  <c:v>59.240024206492414</c:v>
                </c:pt>
                <c:pt idx="15">
                  <c:v>61.689192129173584</c:v>
                </c:pt>
                <c:pt idx="16">
                  <c:v>66.841063658753285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82D-4B35-9C15-08C62A96ECC7}"/>
            </c:ext>
          </c:extLst>
        </c:ser>
        <c:ser>
          <c:idx val="11"/>
          <c:order val="11"/>
          <c:tx>
            <c:strRef>
              <c:f>'h=2,s=2'!$C$47</c:f>
              <c:strCache>
                <c:ptCount val="1"/>
                <c:pt idx="0">
                  <c:v>10p</c:v>
                </c:pt>
              </c:strCache>
            </c:strRef>
          </c:tx>
          <c:spPr>
            <a:ln w="25400" cap="rnd">
              <a:solidFill>
                <a:schemeClr val="bg1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'h=2,s=2'!$E$19:$U$19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'h=2,s=2'!$E$47:$U$47</c:f>
              <c:numCache>
                <c:formatCode>General</c:formatCode>
                <c:ptCount val="17"/>
                <c:pt idx="0">
                  <c:v>2.7284704523350531</c:v>
                </c:pt>
                <c:pt idx="1">
                  <c:v>23.746980977727699</c:v>
                </c:pt>
                <c:pt idx="2">
                  <c:v>31.74</c:v>
                </c:pt>
                <c:pt idx="3">
                  <c:v>39.110583481687996</c:v>
                </c:pt>
                <c:pt idx="4">
                  <c:v>43.116827201635466</c:v>
                </c:pt>
                <c:pt idx="5">
                  <c:v>45.90794696861829</c:v>
                </c:pt>
                <c:pt idx="6">
                  <c:v>48.07477524288776</c:v>
                </c:pt>
                <c:pt idx="7">
                  <c:v>49.857105211429911</c:v>
                </c:pt>
                <c:pt idx="8">
                  <c:v>51.376249999999992</c:v>
                </c:pt>
                <c:pt idx="9">
                  <c:v>52.70264627721189</c:v>
                </c:pt>
                <c:pt idx="10">
                  <c:v>53.88114693862309</c:v>
                </c:pt>
                <c:pt idx="11">
                  <c:v>55.907700321136524</c:v>
                </c:pt>
                <c:pt idx="12">
                  <c:v>57.612341479318381</c:v>
                </c:pt>
                <c:pt idx="13">
                  <c:v>59.084588350051106</c:v>
                </c:pt>
                <c:pt idx="14">
                  <c:v>61.538887762958296</c:v>
                </c:pt>
                <c:pt idx="15">
                  <c:v>63.988541590934894</c:v>
                </c:pt>
                <c:pt idx="16">
                  <c:v>69.140862762020944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82D-4B35-9C15-08C62A96ECC7}"/>
            </c:ext>
          </c:extLst>
        </c:ser>
        <c:ser>
          <c:idx val="12"/>
          <c:order val="12"/>
          <c:tx>
            <c:strRef>
              <c:f>'h=2,s=2'!$C$43</c:f>
              <c:strCache>
                <c:ptCount val="1"/>
                <c:pt idx="0">
                  <c:v>28p</c:v>
                </c:pt>
              </c:strCache>
            </c:strRef>
          </c:tx>
          <c:spPr>
            <a:ln w="25400" cap="rnd">
              <a:solidFill>
                <a:schemeClr val="bg1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'h=2,s=2'!$E$19:$U$19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'h=2,s=2'!$E$43:$U$43</c:f>
              <c:numCache>
                <c:formatCode>General</c:formatCode>
                <c:ptCount val="17"/>
                <c:pt idx="0">
                  <c:v>7.5356945259312251</c:v>
                </c:pt>
                <c:pt idx="1">
                  <c:v>51.867924786366302</c:v>
                </c:pt>
                <c:pt idx="2">
                  <c:v>66.671250000000001</c:v>
                </c:pt>
                <c:pt idx="3">
                  <c:v>78.163155811520781</c:v>
                </c:pt>
                <c:pt idx="4">
                  <c:v>83.373302953935337</c:v>
                </c:pt>
                <c:pt idx="5">
                  <c:v>86.653355492963442</c:v>
                </c:pt>
                <c:pt idx="6">
                  <c:v>89.059804736907722</c:v>
                </c:pt>
                <c:pt idx="7">
                  <c:v>90.974844614104043</c:v>
                </c:pt>
                <c:pt idx="8">
                  <c:v>92.57410156249999</c:v>
                </c:pt>
                <c:pt idx="9">
                  <c:v>93.952058721959204</c:v>
                </c:pt>
                <c:pt idx="10">
                  <c:v>95.165430420787459</c:v>
                </c:pt>
                <c:pt idx="11">
                  <c:v>97.234343206443782</c:v>
                </c:pt>
                <c:pt idx="12">
                  <c:v>98.962444383710661</c:v>
                </c:pt>
                <c:pt idx="13">
                  <c:v>100.44885321731047</c:v>
                </c:pt>
                <c:pt idx="14">
                  <c:v>102.91843177934408</c:v>
                </c:pt>
                <c:pt idx="15">
                  <c:v>105.37683190263844</c:v>
                </c:pt>
                <c:pt idx="16">
                  <c:v>110.53724662083856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82D-4B35-9C15-08C62A96ECC7}"/>
            </c:ext>
          </c:extLst>
        </c:ser>
        <c:ser>
          <c:idx val="13"/>
          <c:order val="13"/>
          <c:tx>
            <c:strRef>
              <c:f>'h=2,s=2'!$D$44</c:f>
              <c:strCache>
                <c:ptCount val="1"/>
                <c:pt idx="0">
                  <c:v>24</c:v>
                </c:pt>
              </c:strCache>
            </c:strRef>
          </c:tx>
          <c:spPr>
            <a:ln w="25400" cap="rnd">
              <a:solidFill>
                <a:schemeClr val="accent6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'h=2,s=2'!$E$19:$U$19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'h=2,s=2'!$E$44:$U$44</c:f>
              <c:numCache>
                <c:formatCode>General</c:formatCode>
                <c:ptCount val="17"/>
                <c:pt idx="0">
                  <c:v>6.4674225095765143</c:v>
                </c:pt>
                <c:pt idx="1">
                  <c:v>45.618826162224394</c:v>
                </c:pt>
                <c:pt idx="2">
                  <c:v>58.908749999999998</c:v>
                </c:pt>
                <c:pt idx="3">
                  <c:v>69.484806404891273</c:v>
                </c:pt>
                <c:pt idx="4">
                  <c:v>74.42741945342425</c:v>
                </c:pt>
                <c:pt idx="5">
                  <c:v>77.598820265331184</c:v>
                </c:pt>
                <c:pt idx="6">
                  <c:v>79.952020404903294</c:v>
                </c:pt>
                <c:pt idx="7">
                  <c:v>81.837569191287557</c:v>
                </c:pt>
                <c:pt idx="8">
                  <c:v>83.419023437499987</c:v>
                </c:pt>
                <c:pt idx="9">
                  <c:v>84.785522623126468</c:v>
                </c:pt>
                <c:pt idx="10">
                  <c:v>85.991145202528699</c:v>
                </c:pt>
                <c:pt idx="11">
                  <c:v>88.050644787486632</c:v>
                </c:pt>
                <c:pt idx="12">
                  <c:v>89.773532627179037</c:v>
                </c:pt>
                <c:pt idx="13">
                  <c:v>91.256794357919503</c:v>
                </c:pt>
                <c:pt idx="14">
                  <c:v>93.722977553480575</c:v>
                </c:pt>
                <c:pt idx="15">
                  <c:v>96.179434055593219</c:v>
                </c:pt>
                <c:pt idx="16">
                  <c:v>101.33805020776799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82D-4B35-9C15-08C62A96ECC7}"/>
            </c:ext>
          </c:extLst>
        </c:ser>
        <c:ser>
          <c:idx val="14"/>
          <c:order val="14"/>
          <c:tx>
            <c:strRef>
              <c:f>'h=2,s=2'!$D$23</c:f>
              <c:strCache>
                <c:ptCount val="1"/>
                <c:pt idx="0">
                  <c:v>14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'h=2,s=2'!$E$19:$U$19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'h=2,s=2'!$E$23:$U$23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82D-4B35-9C15-08C62A96ECC7}"/>
            </c:ext>
          </c:extLst>
        </c:ser>
        <c:ser>
          <c:idx val="15"/>
          <c:order val="15"/>
          <c:tx>
            <c:strRef>
              <c:f>'h=2,s=2'!$D$22</c:f>
              <c:strCache>
                <c:ptCount val="1"/>
                <c:pt idx="0">
                  <c:v>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'h=2,s=2'!$E$19:$U$19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'h=2,s=2'!$E$22:$U$22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82D-4B35-9C15-08C62A96ECC7}"/>
            </c:ext>
          </c:extLst>
        </c:ser>
        <c:ser>
          <c:idx val="16"/>
          <c:order val="16"/>
          <c:tx>
            <c:strRef>
              <c:f>'h=2,s=2'!$D$21</c:f>
              <c:strCache>
                <c:ptCount val="1"/>
                <c:pt idx="0">
                  <c:v>18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'h=2,s=2'!$E$19:$U$19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'h=2,s=2'!$E$21:$U$21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82D-4B35-9C15-08C62A96ECC7}"/>
            </c:ext>
          </c:extLst>
        </c:ser>
        <c:ser>
          <c:idx val="17"/>
          <c:order val="17"/>
          <c:tx>
            <c:strRef>
              <c:f>'h=2,s=2'!$D$20</c:f>
              <c:strCache>
                <c:ptCount val="1"/>
                <c:pt idx="0">
                  <c:v>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'h=2,s=2'!$E$19:$U$19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'h=2,s=2'!$E$20:$U$20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D82D-4B35-9C15-08C62A96E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643480"/>
        <c:axId val="351642824"/>
      </c:scatterChart>
      <c:valAx>
        <c:axId val="351643480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642824"/>
        <c:crosses val="autoZero"/>
        <c:crossBetween val="midCat"/>
      </c:valAx>
      <c:valAx>
        <c:axId val="351642824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Lambda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643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h=2,</a:t>
            </a:r>
            <a:r>
              <a:rPr lang="en-US" baseline="0"/>
              <a:t> no-stash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'h=2,s=0'!$D$24</c:f>
              <c:strCache>
                <c:ptCount val="1"/>
                <c:pt idx="0">
                  <c:v>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'h=2,s=0'!$E$24:$U$24</c:f>
              <c:numCache>
                <c:formatCode>General</c:formatCode>
                <c:ptCount val="17"/>
                <c:pt idx="5">
                  <c:v>21.885999999999999</c:v>
                </c:pt>
                <c:pt idx="6">
                  <c:v>22.84</c:v>
                </c:pt>
                <c:pt idx="7">
                  <c:v>23.81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CD-47DE-B114-32D101FF1831}"/>
            </c:ext>
          </c:extLst>
        </c:ser>
        <c:ser>
          <c:idx val="1"/>
          <c:order val="1"/>
          <c:tx>
            <c:strRef>
              <c:f>'h=2,s=0'!$D$25</c:f>
              <c:strCache>
                <c:ptCount val="1"/>
                <c:pt idx="0">
                  <c:v>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'h=2,s=0'!$E$25:$U$25</c:f>
              <c:numCache>
                <c:formatCode>General</c:formatCode>
                <c:ptCount val="17"/>
                <c:pt idx="1">
                  <c:v>11.51</c:v>
                </c:pt>
                <c:pt idx="4">
                  <c:v>19.524000000000001</c:v>
                </c:pt>
                <c:pt idx="5">
                  <c:v>20.9</c:v>
                </c:pt>
                <c:pt idx="6">
                  <c:v>21.8</c:v>
                </c:pt>
                <c:pt idx="7">
                  <c:v>22.6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CD-47DE-B114-32D101FF1831}"/>
            </c:ext>
          </c:extLst>
        </c:ser>
        <c:ser>
          <c:idx val="2"/>
          <c:order val="2"/>
          <c:tx>
            <c:strRef>
              <c:f>'h=2,s=0'!$D$26</c:f>
              <c:strCache>
                <c:ptCount val="1"/>
                <c:pt idx="0">
                  <c:v>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'h=2,s=0'!$E$26:$U$26</c:f>
              <c:numCache>
                <c:formatCode>General</c:formatCode>
                <c:ptCount val="17"/>
                <c:pt idx="0">
                  <c:v>2.44</c:v>
                </c:pt>
                <c:pt idx="1">
                  <c:v>10.56</c:v>
                </c:pt>
                <c:pt idx="2">
                  <c:v>13.61</c:v>
                </c:pt>
                <c:pt idx="3">
                  <c:v>16.71</c:v>
                </c:pt>
                <c:pt idx="4">
                  <c:v>18.48</c:v>
                </c:pt>
                <c:pt idx="5">
                  <c:v>19.809999999999999</c:v>
                </c:pt>
                <c:pt idx="6">
                  <c:v>20.8</c:v>
                </c:pt>
                <c:pt idx="7">
                  <c:v>21.57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CD-47DE-B114-32D101FF1831}"/>
            </c:ext>
          </c:extLst>
        </c:ser>
        <c:ser>
          <c:idx val="3"/>
          <c:order val="3"/>
          <c:tx>
            <c:strRef>
              <c:f>'h=2,s=0'!$D$27</c:f>
              <c:strCache>
                <c:ptCount val="1"/>
                <c:pt idx="0">
                  <c:v>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'h=2,s=0'!$E$27:$U$27</c:f>
              <c:numCache>
                <c:formatCode>General</c:formatCode>
                <c:ptCount val="17"/>
                <c:pt idx="0">
                  <c:v>2.5299999999999998</c:v>
                </c:pt>
                <c:pt idx="1">
                  <c:v>9.6</c:v>
                </c:pt>
                <c:pt idx="2">
                  <c:v>12.65</c:v>
                </c:pt>
                <c:pt idx="3">
                  <c:v>15.73</c:v>
                </c:pt>
                <c:pt idx="4">
                  <c:v>17.63</c:v>
                </c:pt>
                <c:pt idx="5">
                  <c:v>18.84</c:v>
                </c:pt>
                <c:pt idx="6">
                  <c:v>19.829999999999998</c:v>
                </c:pt>
                <c:pt idx="7">
                  <c:v>20.58</c:v>
                </c:pt>
                <c:pt idx="8">
                  <c:v>21.45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CD-47DE-B114-32D101FF1831}"/>
            </c:ext>
          </c:extLst>
        </c:ser>
        <c:ser>
          <c:idx val="4"/>
          <c:order val="4"/>
          <c:tx>
            <c:strRef>
              <c:f>'h=2,s=0'!$D$28</c:f>
              <c:strCache>
                <c:ptCount val="1"/>
                <c:pt idx="0">
                  <c:v>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'h=2,s=0'!$E$28:$U$28</c:f>
              <c:numCache>
                <c:formatCode>General</c:formatCode>
                <c:ptCount val="17"/>
                <c:pt idx="0">
                  <c:v>2.63</c:v>
                </c:pt>
                <c:pt idx="1">
                  <c:v>8.8000000000000007</c:v>
                </c:pt>
                <c:pt idx="2">
                  <c:v>11.67</c:v>
                </c:pt>
                <c:pt idx="3">
                  <c:v>14.74</c:v>
                </c:pt>
                <c:pt idx="4">
                  <c:v>16.561</c:v>
                </c:pt>
                <c:pt idx="5">
                  <c:v>17.844999999999999</c:v>
                </c:pt>
                <c:pt idx="6">
                  <c:v>18.8</c:v>
                </c:pt>
                <c:pt idx="7">
                  <c:v>19.664999999999999</c:v>
                </c:pt>
                <c:pt idx="8">
                  <c:v>20.399999999999999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DCD-47DE-B114-32D101FF1831}"/>
            </c:ext>
          </c:extLst>
        </c:ser>
        <c:ser>
          <c:idx val="5"/>
          <c:order val="5"/>
          <c:tx>
            <c:strRef>
              <c:f>'h=2,s=0'!$D$29</c:f>
              <c:strCache>
                <c:ptCount val="1"/>
                <c:pt idx="0">
                  <c:v>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'h=2,s=0'!$E$29:$U$29</c:f>
              <c:numCache>
                <c:formatCode>General</c:formatCode>
                <c:ptCount val="17"/>
                <c:pt idx="0">
                  <c:v>2.77</c:v>
                </c:pt>
                <c:pt idx="1">
                  <c:v>8</c:v>
                </c:pt>
                <c:pt idx="2">
                  <c:v>10.77</c:v>
                </c:pt>
                <c:pt idx="3">
                  <c:v>13.8</c:v>
                </c:pt>
                <c:pt idx="4">
                  <c:v>15.545</c:v>
                </c:pt>
                <c:pt idx="5">
                  <c:v>16.863</c:v>
                </c:pt>
                <c:pt idx="6">
                  <c:v>17.844999999999999</c:v>
                </c:pt>
                <c:pt idx="7">
                  <c:v>18.690000000000001</c:v>
                </c:pt>
                <c:pt idx="8">
                  <c:v>19.399999999999999</c:v>
                </c:pt>
                <c:pt idx="11">
                  <c:v>21.36</c:v>
                </c:pt>
                <c:pt idx="12">
                  <c:v>22.1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DCD-47DE-B114-32D101FF1831}"/>
            </c:ext>
          </c:extLst>
        </c:ser>
        <c:ser>
          <c:idx val="6"/>
          <c:order val="6"/>
          <c:tx>
            <c:strRef>
              <c:f>'h=2,s=0'!$D$30</c:f>
              <c:strCache>
                <c:ptCount val="1"/>
                <c:pt idx="0">
                  <c:v>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'h=2,s=0'!$E$30:$U$30</c:f>
              <c:numCache>
                <c:formatCode>General</c:formatCode>
                <c:ptCount val="17"/>
                <c:pt idx="0">
                  <c:v>2.95</c:v>
                </c:pt>
                <c:pt idx="1">
                  <c:v>7.4109999999999996</c:v>
                </c:pt>
                <c:pt idx="2">
                  <c:v>9.9499999999999993</c:v>
                </c:pt>
                <c:pt idx="3">
                  <c:v>12.866</c:v>
                </c:pt>
                <c:pt idx="4">
                  <c:v>14.662000000000001</c:v>
                </c:pt>
                <c:pt idx="5">
                  <c:v>15.935</c:v>
                </c:pt>
                <c:pt idx="6">
                  <c:v>16.855</c:v>
                </c:pt>
                <c:pt idx="7">
                  <c:v>17.68</c:v>
                </c:pt>
                <c:pt idx="8">
                  <c:v>18.350000000000001</c:v>
                </c:pt>
                <c:pt idx="9">
                  <c:v>18.943999999999999</c:v>
                </c:pt>
                <c:pt idx="10">
                  <c:v>19.448</c:v>
                </c:pt>
                <c:pt idx="11">
                  <c:v>20.38</c:v>
                </c:pt>
                <c:pt idx="12">
                  <c:v>21.13</c:v>
                </c:pt>
                <c:pt idx="13">
                  <c:v>21.72</c:v>
                </c:pt>
                <c:pt idx="14">
                  <c:v>22.77</c:v>
                </c:pt>
                <c:pt idx="15">
                  <c:v>23.76</c:v>
                </c:pt>
                <c:pt idx="16">
                  <c:v>25.88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DCD-47DE-B114-32D101FF1831}"/>
            </c:ext>
          </c:extLst>
        </c:ser>
        <c:ser>
          <c:idx val="7"/>
          <c:order val="7"/>
          <c:tx>
            <c:strRef>
              <c:f>'h=2,s=0'!$C$51</c:f>
              <c:strCache>
                <c:ptCount val="1"/>
                <c:pt idx="0">
                  <c:v>6p</c:v>
                </c:pt>
              </c:strCache>
            </c:strRef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1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CDCD-47DE-B114-32D101FF1831}"/>
              </c:ext>
            </c:extLst>
          </c:dPt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'h=2,s=0'!$E$51:$U$51</c:f>
              <c:numCache>
                <c:formatCode>General</c:formatCode>
                <c:ptCount val="17"/>
                <c:pt idx="0">
                  <c:v>0.72182540694797837</c:v>
                </c:pt>
                <c:pt idx="1">
                  <c:v>7.607774936341646</c:v>
                </c:pt>
                <c:pt idx="2">
                  <c:v>10.425000000000001</c:v>
                </c:pt>
                <c:pt idx="3">
                  <c:v>13.231406119590648</c:v>
                </c:pt>
                <c:pt idx="4">
                  <c:v>14.856932043967122</c:v>
                </c:pt>
                <c:pt idx="5">
                  <c:v>16.023222496080887</c:v>
                </c:pt>
                <c:pt idx="6">
                  <c:v>16.942169961253622</c:v>
                </c:pt>
                <c:pt idx="7">
                  <c:v>17.704273821136283</c:v>
                </c:pt>
                <c:pt idx="8">
                  <c:v>18.357031249999999</c:v>
                </c:pt>
                <c:pt idx="9">
                  <c:v>18.928743555817029</c:v>
                </c:pt>
                <c:pt idx="10">
                  <c:v>19.437765965375796</c:v>
                </c:pt>
                <c:pt idx="11">
                  <c:v>20.314783435730156</c:v>
                </c:pt>
                <c:pt idx="12">
                  <c:v>21.05366509686381</c:v>
                </c:pt>
                <c:pt idx="13">
                  <c:v>21.692404126373972</c:v>
                </c:pt>
                <c:pt idx="14">
                  <c:v>22.758014581345563</c:v>
                </c:pt>
                <c:pt idx="15">
                  <c:v>23.822236410386811</c:v>
                </c:pt>
                <c:pt idx="16">
                  <c:v>26.061594064761024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DCD-47DE-B114-32D101FF1831}"/>
            </c:ext>
          </c:extLst>
        </c:ser>
        <c:ser>
          <c:idx val="8"/>
          <c:order val="8"/>
          <c:tx>
            <c:strRef>
              <c:f>'h=2,s=0'!$C$50</c:f>
              <c:strCache>
                <c:ptCount val="1"/>
                <c:pt idx="0">
                  <c:v>7p</c:v>
                </c:pt>
              </c:strCache>
            </c:strRef>
          </c:tx>
          <c:spPr>
            <a:ln w="25400" cap="rnd">
              <a:solidFill>
                <a:schemeClr val="accent6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'h=2,s=0'!$E$50:$U$50</c:f>
              <c:numCache>
                <c:formatCode>General</c:formatCode>
                <c:ptCount val="17"/>
                <c:pt idx="0">
                  <c:v>0.83794193046479393</c:v>
                </c:pt>
                <c:pt idx="1">
                  <c:v>8.2870247867918536</c:v>
                </c:pt>
                <c:pt idx="2">
                  <c:v>11.268750000000001</c:v>
                </c:pt>
                <c:pt idx="3">
                  <c:v>14.174704968137334</c:v>
                </c:pt>
                <c:pt idx="4">
                  <c:v>15.829310685327023</c:v>
                </c:pt>
                <c:pt idx="5">
                  <c:v>17.007411107780044</c:v>
                </c:pt>
                <c:pt idx="6">
                  <c:v>17.932146519080192</c:v>
                </c:pt>
                <c:pt idx="7">
                  <c:v>18.697455932311986</c:v>
                </c:pt>
                <c:pt idx="8">
                  <c:v>19.352148437499999</c:v>
                </c:pt>
                <c:pt idx="9">
                  <c:v>19.925106175255369</c:v>
                </c:pt>
                <c:pt idx="10">
                  <c:v>20.434970880403924</c:v>
                </c:pt>
                <c:pt idx="11">
                  <c:v>21.313011524747239</c:v>
                </c:pt>
                <c:pt idx="12">
                  <c:v>22.05245985300855</c:v>
                </c:pt>
                <c:pt idx="13">
                  <c:v>22.69154095891647</c:v>
                </c:pt>
                <c:pt idx="14">
                  <c:v>23.75752047546116</c:v>
                </c:pt>
                <c:pt idx="15">
                  <c:v>24.821953567674338</c:v>
                </c:pt>
                <c:pt idx="16">
                  <c:v>27.061506718355655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DCD-47DE-B114-32D101FF1831}"/>
            </c:ext>
          </c:extLst>
        </c:ser>
        <c:ser>
          <c:idx val="9"/>
          <c:order val="9"/>
          <c:tx>
            <c:strRef>
              <c:f>'h=2,s=0'!$C$46</c:f>
              <c:strCache>
                <c:ptCount val="1"/>
                <c:pt idx="0">
                  <c:v>11p</c:v>
                </c:pt>
              </c:strCache>
            </c:strRef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'h=2,s=0'!$E$46:$U$46</c:f>
              <c:numCache>
                <c:formatCode>General</c:formatCode>
                <c:ptCount val="17"/>
                <c:pt idx="0">
                  <c:v>1.3024080245320562</c:v>
                </c:pt>
                <c:pt idx="1">
                  <c:v>11.004024188592686</c:v>
                </c:pt>
                <c:pt idx="2">
                  <c:v>14.643750000000001</c:v>
                </c:pt>
                <c:pt idx="3">
                  <c:v>17.947900362324077</c:v>
                </c:pt>
                <c:pt idx="4">
                  <c:v>19.718825250766624</c:v>
                </c:pt>
                <c:pt idx="5">
                  <c:v>20.944165554576678</c:v>
                </c:pt>
                <c:pt idx="6">
                  <c:v>21.892052750386469</c:v>
                </c:pt>
                <c:pt idx="7">
                  <c:v>22.670184377014799</c:v>
                </c:pt>
                <c:pt idx="8">
                  <c:v>23.332617187499999</c:v>
                </c:pt>
                <c:pt idx="9">
                  <c:v>23.910556653008733</c:v>
                </c:pt>
                <c:pt idx="10">
                  <c:v>24.423790540516421</c:v>
                </c:pt>
                <c:pt idx="11">
                  <c:v>25.305923880815573</c:v>
                </c:pt>
                <c:pt idx="12">
                  <c:v>26.047638877587517</c:v>
                </c:pt>
                <c:pt idx="13">
                  <c:v>26.688088289086458</c:v>
                </c:pt>
                <c:pt idx="14">
                  <c:v>27.755544051923554</c:v>
                </c:pt>
                <c:pt idx="15">
                  <c:v>28.820822196824437</c:v>
                </c:pt>
                <c:pt idx="16">
                  <c:v>31.061157332734169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DCD-47DE-B114-32D101FF1831}"/>
            </c:ext>
          </c:extLst>
        </c:ser>
        <c:ser>
          <c:idx val="10"/>
          <c:order val="10"/>
          <c:tx>
            <c:strRef>
              <c:f>'h=2,s=0'!$C$48</c:f>
              <c:strCache>
                <c:ptCount val="1"/>
                <c:pt idx="0">
                  <c:v>9p</c:v>
                </c:pt>
              </c:strCache>
            </c:strRef>
          </c:tx>
          <c:spPr>
            <a:ln w="25400" cap="rnd">
              <a:solidFill>
                <a:schemeClr val="accent4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'h=2,s=0'!$E$48:$U$48</c:f>
              <c:numCache>
                <c:formatCode>General</c:formatCode>
                <c:ptCount val="17"/>
                <c:pt idx="0">
                  <c:v>1.0701749774984251</c:v>
                </c:pt>
                <c:pt idx="1">
                  <c:v>9.6455244876922706</c:v>
                </c:pt>
                <c:pt idx="2">
                  <c:v>12.956250000000001</c:v>
                </c:pt>
                <c:pt idx="3">
                  <c:v>16.061302665230706</c:v>
                </c:pt>
                <c:pt idx="4">
                  <c:v>17.774067968046822</c:v>
                </c:pt>
                <c:pt idx="5">
                  <c:v>18.975788331178361</c:v>
                </c:pt>
                <c:pt idx="6">
                  <c:v>19.91209963473333</c:v>
                </c:pt>
                <c:pt idx="7">
                  <c:v>20.683820154663394</c:v>
                </c:pt>
                <c:pt idx="8">
                  <c:v>21.342382812499999</c:v>
                </c:pt>
                <c:pt idx="9">
                  <c:v>21.917831414132053</c:v>
                </c:pt>
                <c:pt idx="10">
                  <c:v>22.429380710460173</c:v>
                </c:pt>
                <c:pt idx="11">
                  <c:v>23.309467702781404</c:v>
                </c:pt>
                <c:pt idx="12">
                  <c:v>24.050049365298033</c:v>
                </c:pt>
                <c:pt idx="13">
                  <c:v>24.689814624001464</c:v>
                </c:pt>
                <c:pt idx="14">
                  <c:v>25.756532263692357</c:v>
                </c:pt>
                <c:pt idx="15">
                  <c:v>26.821387882249386</c:v>
                </c:pt>
                <c:pt idx="16">
                  <c:v>29.06133202554491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DCD-47DE-B114-32D101FF1831}"/>
            </c:ext>
          </c:extLst>
        </c:ser>
        <c:ser>
          <c:idx val="11"/>
          <c:order val="11"/>
          <c:tx>
            <c:strRef>
              <c:f>'h=2,s=0'!$C$47</c:f>
              <c:strCache>
                <c:ptCount val="1"/>
                <c:pt idx="0">
                  <c:v>10p</c:v>
                </c:pt>
              </c:strCache>
            </c:strRef>
          </c:tx>
          <c:spPr>
            <a:ln w="25400" cap="rnd">
              <a:solidFill>
                <a:schemeClr val="bg1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'h=2,s=0'!$E$47:$U$47</c:f>
              <c:numCache>
                <c:formatCode>General</c:formatCode>
                <c:ptCount val="17"/>
                <c:pt idx="0">
                  <c:v>1.1862915010152406</c:v>
                </c:pt>
                <c:pt idx="1">
                  <c:v>10.324774338142479</c:v>
                </c:pt>
                <c:pt idx="2">
                  <c:v>13.8</c:v>
                </c:pt>
                <c:pt idx="3">
                  <c:v>17.004601513777391</c:v>
                </c:pt>
                <c:pt idx="4">
                  <c:v>18.746446609406725</c:v>
                </c:pt>
                <c:pt idx="5">
                  <c:v>19.959976942877518</c:v>
                </c:pt>
                <c:pt idx="6">
                  <c:v>20.902076192559896</c:v>
                </c:pt>
                <c:pt idx="7">
                  <c:v>21.677002265839093</c:v>
                </c:pt>
                <c:pt idx="8">
                  <c:v>22.337499999999999</c:v>
                </c:pt>
                <c:pt idx="9">
                  <c:v>22.914194033570389</c:v>
                </c:pt>
                <c:pt idx="10">
                  <c:v>23.4265856254883</c:v>
                </c:pt>
                <c:pt idx="11">
                  <c:v>24.307695791798491</c:v>
                </c:pt>
                <c:pt idx="12">
                  <c:v>25.048844121442777</c:v>
                </c:pt>
                <c:pt idx="13">
                  <c:v>25.688951456543961</c:v>
                </c:pt>
                <c:pt idx="14">
                  <c:v>26.756038157807957</c:v>
                </c:pt>
                <c:pt idx="15">
                  <c:v>27.821105039536913</c:v>
                </c:pt>
                <c:pt idx="16">
                  <c:v>30.061244679139541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DCD-47DE-B114-32D101FF1831}"/>
            </c:ext>
          </c:extLst>
        </c:ser>
        <c:ser>
          <c:idx val="12"/>
          <c:order val="12"/>
          <c:tx>
            <c:strRef>
              <c:f>'h=2,s=0'!$C$43</c:f>
              <c:strCache>
                <c:ptCount val="1"/>
                <c:pt idx="0">
                  <c:v>28p</c:v>
                </c:pt>
              </c:strCache>
            </c:strRef>
          </c:tx>
          <c:spPr>
            <a:ln w="25400" cap="rnd">
              <a:solidFill>
                <a:schemeClr val="bg1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'h=2,s=0'!$E$43:$U$43</c:f>
              <c:numCache>
                <c:formatCode>General</c:formatCode>
                <c:ptCount val="17"/>
                <c:pt idx="0">
                  <c:v>3.2763889243179243</c:v>
                </c:pt>
                <c:pt idx="1">
                  <c:v>22.551271646246221</c:v>
                </c:pt>
                <c:pt idx="2">
                  <c:v>28.987500000000001</c:v>
                </c:pt>
                <c:pt idx="3">
                  <c:v>33.983980787617732</c:v>
                </c:pt>
                <c:pt idx="4">
                  <c:v>36.249262153884935</c:v>
                </c:pt>
                <c:pt idx="5">
                  <c:v>37.675371953462367</c:v>
                </c:pt>
                <c:pt idx="6">
                  <c:v>38.721654233438144</c:v>
                </c:pt>
                <c:pt idx="7">
                  <c:v>39.554280267001758</c:v>
                </c:pt>
                <c:pt idx="8">
                  <c:v>40.249609374999999</c:v>
                </c:pt>
                <c:pt idx="9">
                  <c:v>40.848721183460526</c:v>
                </c:pt>
                <c:pt idx="10">
                  <c:v>41.376274095994553</c:v>
                </c:pt>
                <c:pt idx="11">
                  <c:v>42.275801394105997</c:v>
                </c:pt>
                <c:pt idx="12">
                  <c:v>43.027149732048116</c:v>
                </c:pt>
                <c:pt idx="13">
                  <c:v>43.673414442308903</c:v>
                </c:pt>
                <c:pt idx="14">
                  <c:v>44.747144251888734</c:v>
                </c:pt>
                <c:pt idx="15">
                  <c:v>45.816013870712368</c:v>
                </c:pt>
                <c:pt idx="16">
                  <c:v>48.059672443842857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DCD-47DE-B114-32D101FF1831}"/>
            </c:ext>
          </c:extLst>
        </c:ser>
        <c:ser>
          <c:idx val="13"/>
          <c:order val="13"/>
          <c:tx>
            <c:strRef>
              <c:f>'h=2,s=0'!$D$44</c:f>
              <c:strCache>
                <c:ptCount val="1"/>
                <c:pt idx="0">
                  <c:v>24</c:v>
                </c:pt>
              </c:strCache>
            </c:strRef>
          </c:tx>
          <c:spPr>
            <a:ln w="25400" cap="rnd">
              <a:solidFill>
                <a:schemeClr val="accent6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'h=2,s=0'!$E$44:$U$44</c:f>
              <c:numCache>
                <c:formatCode>General</c:formatCode>
                <c:ptCount val="17"/>
                <c:pt idx="0">
                  <c:v>2.8119228302506585</c:v>
                </c:pt>
                <c:pt idx="1">
                  <c:v>19.83427224444539</c:v>
                </c:pt>
                <c:pt idx="2">
                  <c:v>25.612500000000001</c:v>
                </c:pt>
                <c:pt idx="3">
                  <c:v>30.210785393430992</c:v>
                </c:pt>
                <c:pt idx="4">
                  <c:v>32.35974758844533</c:v>
                </c:pt>
                <c:pt idx="5">
                  <c:v>33.738617506665733</c:v>
                </c:pt>
                <c:pt idx="6">
                  <c:v>34.761748002131867</c:v>
                </c:pt>
                <c:pt idx="7">
                  <c:v>35.581551822298941</c:v>
                </c:pt>
                <c:pt idx="8">
                  <c:v>36.269140624999999</c:v>
                </c:pt>
                <c:pt idx="9">
                  <c:v>36.863270705707166</c:v>
                </c:pt>
                <c:pt idx="10">
                  <c:v>37.387454435882049</c:v>
                </c:pt>
                <c:pt idx="11">
                  <c:v>38.282889038037666</c:v>
                </c:pt>
                <c:pt idx="12">
                  <c:v>39.031970707469149</c:v>
                </c:pt>
                <c:pt idx="13">
                  <c:v>39.676867112138915</c:v>
                </c:pt>
                <c:pt idx="14">
                  <c:v>40.74912067542634</c:v>
                </c:pt>
                <c:pt idx="15">
                  <c:v>41.817145241562272</c:v>
                </c:pt>
                <c:pt idx="16">
                  <c:v>44.060021829464347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DCD-47DE-B114-32D101FF1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643480"/>
        <c:axId val="351642824"/>
      </c:scatterChart>
      <c:valAx>
        <c:axId val="351643480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642824"/>
        <c:crosses val="autoZero"/>
        <c:crossBetween val="midCat"/>
      </c:valAx>
      <c:valAx>
        <c:axId val="351642824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Lambda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643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h=3,</a:t>
            </a:r>
            <a:r>
              <a:rPr lang="en-US" baseline="0"/>
              <a:t> no-stash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36454820328425"/>
          <c:y val="0.10547420682768399"/>
          <c:w val="0.82528001164655651"/>
          <c:h val="0.5727958372414495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'h=3'!$F$5</c:f>
              <c:strCache>
                <c:ptCount val="1"/>
                <c:pt idx="0">
                  <c:v>28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'h=3'!$H$4:$AK$4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'h=3'!$H$5:$AK$5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DB-40EF-8E94-FCEC81BA6055}"/>
            </c:ext>
          </c:extLst>
        </c:ser>
        <c:ser>
          <c:idx val="1"/>
          <c:order val="1"/>
          <c:tx>
            <c:strRef>
              <c:f>'h=3'!$F$6</c:f>
              <c:strCache>
                <c:ptCount val="1"/>
                <c:pt idx="0">
                  <c:v>26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'h=3'!$H$4:$AK$4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'h=3'!$H$6:$AK$6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DB-40EF-8E94-FCEC81BA6055}"/>
            </c:ext>
          </c:extLst>
        </c:ser>
        <c:ser>
          <c:idx val="2"/>
          <c:order val="2"/>
          <c:tx>
            <c:strRef>
              <c:f>'h=3'!$F$7</c:f>
              <c:strCache>
                <c:ptCount val="1"/>
                <c:pt idx="0">
                  <c:v>24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'h=3'!$H$4:$AK$4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'h=3'!$H$7:$AK$7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FDB-40EF-8E94-FCEC81BA6055}"/>
            </c:ext>
          </c:extLst>
        </c:ser>
        <c:ser>
          <c:idx val="3"/>
          <c:order val="3"/>
          <c:tx>
            <c:strRef>
              <c:f>'h=3'!$F$8</c:f>
              <c:strCache>
                <c:ptCount val="1"/>
                <c:pt idx="0">
                  <c:v>22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'h=3'!$H$4:$AK$4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'h=3'!$H$8:$AK$8</c:f>
              <c:numCache>
                <c:formatCode>General</c:formatCode>
                <c:ptCount val="30"/>
                <c:pt idx="13">
                  <c:v>1.1599999999999999</c:v>
                </c:pt>
                <c:pt idx="14">
                  <c:v>2.54</c:v>
                </c:pt>
                <c:pt idx="15">
                  <c:v>3.83</c:v>
                </c:pt>
                <c:pt idx="16">
                  <c:v>5.0599999999999996</c:v>
                </c:pt>
                <c:pt idx="17">
                  <c:v>6.28</c:v>
                </c:pt>
                <c:pt idx="18">
                  <c:v>7.49</c:v>
                </c:pt>
                <c:pt idx="19">
                  <c:v>8.65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FDB-40EF-8E94-FCEC81BA6055}"/>
            </c:ext>
          </c:extLst>
        </c:ser>
        <c:ser>
          <c:idx val="4"/>
          <c:order val="4"/>
          <c:tx>
            <c:strRef>
              <c:f>'h=3'!$F$9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'h=3'!$H$4:$AK$4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'h=3'!$H$9:$AK$9</c:f>
              <c:numCache>
                <c:formatCode>General</c:formatCode>
                <c:ptCount val="30"/>
                <c:pt idx="12">
                  <c:v>2</c:v>
                </c:pt>
                <c:pt idx="13">
                  <c:v>3.35</c:v>
                </c:pt>
                <c:pt idx="14">
                  <c:v>4.63</c:v>
                </c:pt>
                <c:pt idx="15">
                  <c:v>5.86</c:v>
                </c:pt>
                <c:pt idx="16">
                  <c:v>7.1</c:v>
                </c:pt>
                <c:pt idx="17">
                  <c:v>8.33</c:v>
                </c:pt>
                <c:pt idx="18">
                  <c:v>9.5</c:v>
                </c:pt>
                <c:pt idx="19">
                  <c:v>10.62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FDB-40EF-8E94-FCEC81BA6055}"/>
            </c:ext>
          </c:extLst>
        </c:ser>
        <c:ser>
          <c:idx val="5"/>
          <c:order val="5"/>
          <c:tx>
            <c:strRef>
              <c:f>'h=3'!$F$10</c:f>
              <c:strCache>
                <c:ptCount val="1"/>
                <c:pt idx="0">
                  <c:v>18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'h=3'!$H$4:$AK$4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'h=3'!$H$10:$AK$10</c:f>
              <c:numCache>
                <c:formatCode>General</c:formatCode>
                <c:ptCount val="30"/>
                <c:pt idx="10">
                  <c:v>1.55</c:v>
                </c:pt>
                <c:pt idx="11">
                  <c:v>2.9</c:v>
                </c:pt>
                <c:pt idx="12">
                  <c:v>4.17</c:v>
                </c:pt>
                <c:pt idx="13">
                  <c:v>5.43</c:v>
                </c:pt>
                <c:pt idx="14">
                  <c:v>6.6429999999999998</c:v>
                </c:pt>
                <c:pt idx="15">
                  <c:v>7.85</c:v>
                </c:pt>
                <c:pt idx="16">
                  <c:v>9.08</c:v>
                </c:pt>
                <c:pt idx="17">
                  <c:v>10.36</c:v>
                </c:pt>
                <c:pt idx="18">
                  <c:v>11.56</c:v>
                </c:pt>
                <c:pt idx="19">
                  <c:v>12.7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FDB-40EF-8E94-FCEC81BA6055}"/>
            </c:ext>
          </c:extLst>
        </c:ser>
        <c:ser>
          <c:idx val="6"/>
          <c:order val="6"/>
          <c:tx>
            <c:strRef>
              <c:f>'h=3'!$F$11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'h=3'!$H$4:$AK$4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'h=3'!$H$11:$AK$11</c:f>
              <c:numCache>
                <c:formatCode>General</c:formatCode>
                <c:ptCount val="30"/>
                <c:pt idx="9">
                  <c:v>2.4</c:v>
                </c:pt>
                <c:pt idx="10">
                  <c:v>3.68</c:v>
                </c:pt>
                <c:pt idx="11">
                  <c:v>4.95</c:v>
                </c:pt>
                <c:pt idx="12">
                  <c:v>6.18</c:v>
                </c:pt>
                <c:pt idx="13">
                  <c:v>7.42</c:v>
                </c:pt>
                <c:pt idx="14">
                  <c:v>8.64</c:v>
                </c:pt>
                <c:pt idx="15">
                  <c:v>9.8000000000000007</c:v>
                </c:pt>
                <c:pt idx="16">
                  <c:v>11.02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FDB-40EF-8E94-FCEC81BA6055}"/>
            </c:ext>
          </c:extLst>
        </c:ser>
        <c:ser>
          <c:idx val="7"/>
          <c:order val="7"/>
          <c:tx>
            <c:strRef>
              <c:f>'h=3'!$F$12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'h=3'!$H$4:$AK$4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'h=3'!$H$12:$AK$12</c:f>
              <c:numCache>
                <c:formatCode>General</c:formatCode>
                <c:ptCount val="30"/>
                <c:pt idx="6">
                  <c:v>0.7</c:v>
                </c:pt>
                <c:pt idx="7">
                  <c:v>1.89</c:v>
                </c:pt>
                <c:pt idx="8">
                  <c:v>3.266</c:v>
                </c:pt>
                <c:pt idx="9">
                  <c:v>4.45</c:v>
                </c:pt>
                <c:pt idx="10">
                  <c:v>5.7</c:v>
                </c:pt>
                <c:pt idx="11">
                  <c:v>6.9</c:v>
                </c:pt>
                <c:pt idx="12">
                  <c:v>8.1370000000000005</c:v>
                </c:pt>
                <c:pt idx="13">
                  <c:v>9.4</c:v>
                </c:pt>
                <c:pt idx="14">
                  <c:v>10.6</c:v>
                </c:pt>
                <c:pt idx="15">
                  <c:v>11.81</c:v>
                </c:pt>
                <c:pt idx="16">
                  <c:v>13.05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6FDB-40EF-8E94-FCEC81BA6055}"/>
            </c:ext>
          </c:extLst>
        </c:ser>
        <c:ser>
          <c:idx val="8"/>
          <c:order val="8"/>
          <c:tx>
            <c:strRef>
              <c:f>'h=3'!$F$13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'h=3'!$H$4:$AK$4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'h=3'!$H$13:$AK$13</c:f>
              <c:numCache>
                <c:formatCode>General</c:formatCode>
                <c:ptCount val="30"/>
                <c:pt idx="4">
                  <c:v>0.03</c:v>
                </c:pt>
                <c:pt idx="5">
                  <c:v>1.41</c:v>
                </c:pt>
                <c:pt idx="6">
                  <c:v>2.69</c:v>
                </c:pt>
                <c:pt idx="7">
                  <c:v>3.9</c:v>
                </c:pt>
                <c:pt idx="8">
                  <c:v>5.234</c:v>
                </c:pt>
                <c:pt idx="9">
                  <c:v>6.3</c:v>
                </c:pt>
                <c:pt idx="10">
                  <c:v>7.5</c:v>
                </c:pt>
                <c:pt idx="11">
                  <c:v>8.6999999999999993</c:v>
                </c:pt>
                <c:pt idx="12">
                  <c:v>9.9499999999999993</c:v>
                </c:pt>
                <c:pt idx="13">
                  <c:v>11.1</c:v>
                </c:pt>
                <c:pt idx="14">
                  <c:v>12.3</c:v>
                </c:pt>
                <c:pt idx="15">
                  <c:v>13.6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6FDB-40EF-8E94-FCEC81BA6055}"/>
            </c:ext>
          </c:extLst>
        </c:ser>
        <c:ser>
          <c:idx val="9"/>
          <c:order val="9"/>
          <c:tx>
            <c:strRef>
              <c:f>'h=3'!$F$14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'h=3'!$H$4:$AK$4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'h=3'!$H$14:$AK$14</c:f>
              <c:numCache>
                <c:formatCode>General</c:formatCode>
                <c:ptCount val="30"/>
                <c:pt idx="3">
                  <c:v>1</c:v>
                </c:pt>
                <c:pt idx="4">
                  <c:v>1.99</c:v>
                </c:pt>
                <c:pt idx="5">
                  <c:v>3.09</c:v>
                </c:pt>
                <c:pt idx="6">
                  <c:v>4.25</c:v>
                </c:pt>
                <c:pt idx="7">
                  <c:v>5.25</c:v>
                </c:pt>
                <c:pt idx="8">
                  <c:v>6.3</c:v>
                </c:pt>
                <c:pt idx="9">
                  <c:v>7.5</c:v>
                </c:pt>
                <c:pt idx="10">
                  <c:v>8.8000000000000007</c:v>
                </c:pt>
                <c:pt idx="11">
                  <c:v>9.9</c:v>
                </c:pt>
                <c:pt idx="12">
                  <c:v>11.1</c:v>
                </c:pt>
                <c:pt idx="13">
                  <c:v>12.3</c:v>
                </c:pt>
                <c:pt idx="14">
                  <c:v>13.6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6FDB-40EF-8E94-FCEC81BA6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917720"/>
        <c:axId val="551918704"/>
        <c:extLst>
          <c:ext xmlns:c15="http://schemas.microsoft.com/office/drawing/2012/chart" uri="{02D57815-91ED-43cb-92C2-25804820EDAC}">
            <c15:filteredScatterSeries>
              <c15:ser>
                <c:idx val="10"/>
                <c:order val="10"/>
                <c:tx>
                  <c:strRef>
                    <c:extLst>
                      <c:ext uri="{02D57815-91ED-43cb-92C2-25804820EDAC}">
                        <c15:formulaRef>
                          <c15:sqref>'h=3'!$F$15</c15:sqref>
                        </c15:formulaRef>
                      </c:ext>
                    </c:extLst>
                    <c:strCache>
                      <c:ptCount val="1"/>
                      <c:pt idx="0">
                        <c:v>8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'h=3'!$H$4:$AK$4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1.1099999999999999</c:v>
                      </c:pt>
                      <c:pt idx="1">
                        <c:v>1.1199999999999999</c:v>
                      </c:pt>
                      <c:pt idx="2">
                        <c:v>1.1299999999999999</c:v>
                      </c:pt>
                      <c:pt idx="3">
                        <c:v>1.1399999999999999</c:v>
                      </c:pt>
                      <c:pt idx="4">
                        <c:v>1.1499999999999999</c:v>
                      </c:pt>
                      <c:pt idx="5">
                        <c:v>1.1599999999999999</c:v>
                      </c:pt>
                      <c:pt idx="6">
                        <c:v>1.17</c:v>
                      </c:pt>
                      <c:pt idx="7">
                        <c:v>1.18</c:v>
                      </c:pt>
                      <c:pt idx="8">
                        <c:v>1.19</c:v>
                      </c:pt>
                      <c:pt idx="9">
                        <c:v>1.2</c:v>
                      </c:pt>
                      <c:pt idx="10">
                        <c:v>1.21</c:v>
                      </c:pt>
                      <c:pt idx="11">
                        <c:v>1.22</c:v>
                      </c:pt>
                      <c:pt idx="12">
                        <c:v>1.23</c:v>
                      </c:pt>
                      <c:pt idx="13">
                        <c:v>1.24</c:v>
                      </c:pt>
                      <c:pt idx="14">
                        <c:v>1.25</c:v>
                      </c:pt>
                      <c:pt idx="15">
                        <c:v>1.26</c:v>
                      </c:pt>
                      <c:pt idx="16">
                        <c:v>1.27</c:v>
                      </c:pt>
                      <c:pt idx="17">
                        <c:v>1.28</c:v>
                      </c:pt>
                      <c:pt idx="18">
                        <c:v>1.29</c:v>
                      </c:pt>
                      <c:pt idx="19">
                        <c:v>1.3</c:v>
                      </c:pt>
                      <c:pt idx="20">
                        <c:v>1.31</c:v>
                      </c:pt>
                      <c:pt idx="21">
                        <c:v>1.32</c:v>
                      </c:pt>
                      <c:pt idx="22">
                        <c:v>1.33</c:v>
                      </c:pt>
                      <c:pt idx="23">
                        <c:v>1.34</c:v>
                      </c:pt>
                      <c:pt idx="24">
                        <c:v>1.35</c:v>
                      </c:pt>
                      <c:pt idx="25">
                        <c:v>1.36</c:v>
                      </c:pt>
                      <c:pt idx="26">
                        <c:v>1.37</c:v>
                      </c:pt>
                      <c:pt idx="27">
                        <c:v>1.3800000000000001</c:v>
                      </c:pt>
                      <c:pt idx="28">
                        <c:v>1.3900000000000001</c:v>
                      </c:pt>
                      <c:pt idx="29">
                        <c:v>1.4000000000000001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'h=3'!$H$15:$AK$15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5">
                        <c:v>3.59</c:v>
                      </c:pt>
                      <c:pt idx="6">
                        <c:v>4.59</c:v>
                      </c:pt>
                      <c:pt idx="7">
                        <c:v>5.57</c:v>
                      </c:pt>
                      <c:pt idx="8">
                        <c:v>6.31</c:v>
                      </c:pt>
                      <c:pt idx="9">
                        <c:v>7.3440000000000003</c:v>
                      </c:pt>
                      <c:pt idx="10">
                        <c:v>8.14</c:v>
                      </c:pt>
                      <c:pt idx="11">
                        <c:v>9.42</c:v>
                      </c:pt>
                      <c:pt idx="12">
                        <c:v>10.16</c:v>
                      </c:pt>
                      <c:pt idx="13">
                        <c:v>11.09</c:v>
                      </c:pt>
                      <c:pt idx="14">
                        <c:v>12.43</c:v>
                      </c:pt>
                      <c:pt idx="15">
                        <c:v>13.12</c:v>
                      </c:pt>
                      <c:pt idx="16">
                        <c:v>14.28</c:v>
                      </c:pt>
                      <c:pt idx="17">
                        <c:v>15.07</c:v>
                      </c:pt>
                      <c:pt idx="18">
                        <c:v>16.28</c:v>
                      </c:pt>
                      <c:pt idx="19">
                        <c:v>17.100000000000001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1-6FDB-40EF-8E94-FCEC81BA6055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'h=3'!$F$16</c15:sqref>
                        </c15:formulaRef>
                      </c:ext>
                    </c:extLst>
                    <c:strCache>
                      <c:ptCount val="1"/>
                      <c:pt idx="0">
                        <c:v>6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'h=3'!$H$4:$AK$4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1.1099999999999999</c:v>
                      </c:pt>
                      <c:pt idx="1">
                        <c:v>1.1199999999999999</c:v>
                      </c:pt>
                      <c:pt idx="2">
                        <c:v>1.1299999999999999</c:v>
                      </c:pt>
                      <c:pt idx="3">
                        <c:v>1.1399999999999999</c:v>
                      </c:pt>
                      <c:pt idx="4">
                        <c:v>1.1499999999999999</c:v>
                      </c:pt>
                      <c:pt idx="5">
                        <c:v>1.1599999999999999</c:v>
                      </c:pt>
                      <c:pt idx="6">
                        <c:v>1.17</c:v>
                      </c:pt>
                      <c:pt idx="7">
                        <c:v>1.18</c:v>
                      </c:pt>
                      <c:pt idx="8">
                        <c:v>1.19</c:v>
                      </c:pt>
                      <c:pt idx="9">
                        <c:v>1.2</c:v>
                      </c:pt>
                      <c:pt idx="10">
                        <c:v>1.21</c:v>
                      </c:pt>
                      <c:pt idx="11">
                        <c:v>1.22</c:v>
                      </c:pt>
                      <c:pt idx="12">
                        <c:v>1.23</c:v>
                      </c:pt>
                      <c:pt idx="13">
                        <c:v>1.24</c:v>
                      </c:pt>
                      <c:pt idx="14">
                        <c:v>1.25</c:v>
                      </c:pt>
                      <c:pt idx="15">
                        <c:v>1.26</c:v>
                      </c:pt>
                      <c:pt idx="16">
                        <c:v>1.27</c:v>
                      </c:pt>
                      <c:pt idx="17">
                        <c:v>1.28</c:v>
                      </c:pt>
                      <c:pt idx="18">
                        <c:v>1.29</c:v>
                      </c:pt>
                      <c:pt idx="19">
                        <c:v>1.3</c:v>
                      </c:pt>
                      <c:pt idx="20">
                        <c:v>1.31</c:v>
                      </c:pt>
                      <c:pt idx="21">
                        <c:v>1.32</c:v>
                      </c:pt>
                      <c:pt idx="22">
                        <c:v>1.33</c:v>
                      </c:pt>
                      <c:pt idx="23">
                        <c:v>1.34</c:v>
                      </c:pt>
                      <c:pt idx="24">
                        <c:v>1.35</c:v>
                      </c:pt>
                      <c:pt idx="25">
                        <c:v>1.36</c:v>
                      </c:pt>
                      <c:pt idx="26">
                        <c:v>1.37</c:v>
                      </c:pt>
                      <c:pt idx="27">
                        <c:v>1.3800000000000001</c:v>
                      </c:pt>
                      <c:pt idx="28">
                        <c:v>1.3900000000000001</c:v>
                      </c:pt>
                      <c:pt idx="29">
                        <c:v>1.4000000000000001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'h=3'!$H$16:$AK$16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5">
                        <c:v>3.4750000000000001</c:v>
                      </c:pt>
                      <c:pt idx="6">
                        <c:v>3.4750000000000001</c:v>
                      </c:pt>
                      <c:pt idx="7">
                        <c:v>4.1900000000000004</c:v>
                      </c:pt>
                      <c:pt idx="8">
                        <c:v>4.92</c:v>
                      </c:pt>
                      <c:pt idx="9">
                        <c:v>4.92</c:v>
                      </c:pt>
                      <c:pt idx="10">
                        <c:v>5.6710000000000003</c:v>
                      </c:pt>
                      <c:pt idx="11">
                        <c:v>6.43</c:v>
                      </c:pt>
                      <c:pt idx="12">
                        <c:v>6.43</c:v>
                      </c:pt>
                      <c:pt idx="13">
                        <c:v>7.21</c:v>
                      </c:pt>
                      <c:pt idx="14">
                        <c:v>7.99</c:v>
                      </c:pt>
                      <c:pt idx="15">
                        <c:v>7.99</c:v>
                      </c:pt>
                      <c:pt idx="16">
                        <c:v>8.7899999999999991</c:v>
                      </c:pt>
                      <c:pt idx="17">
                        <c:v>8.7899999999999991</c:v>
                      </c:pt>
                      <c:pt idx="18">
                        <c:v>9.6</c:v>
                      </c:pt>
                      <c:pt idx="19">
                        <c:v>10.41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FDB-40EF-8E94-FCEC81BA6055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Sheet1!$P$66 p</c:v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'h=3'!$U$56:$AY$56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1.0999999999999999</c:v>
                      </c:pt>
                      <c:pt idx="1">
                        <c:v>1.1099999999999999</c:v>
                      </c:pt>
                      <c:pt idx="2">
                        <c:v>1.1199999999999999</c:v>
                      </c:pt>
                      <c:pt idx="3">
                        <c:v>1.1299999999999999</c:v>
                      </c:pt>
                      <c:pt idx="4">
                        <c:v>1.1399999999999999</c:v>
                      </c:pt>
                      <c:pt idx="5">
                        <c:v>1.1499999999999999</c:v>
                      </c:pt>
                      <c:pt idx="6">
                        <c:v>1.1599999999999999</c:v>
                      </c:pt>
                      <c:pt idx="7">
                        <c:v>1.17</c:v>
                      </c:pt>
                      <c:pt idx="8">
                        <c:v>1.18</c:v>
                      </c:pt>
                      <c:pt idx="9">
                        <c:v>1.19</c:v>
                      </c:pt>
                      <c:pt idx="10">
                        <c:v>1.2</c:v>
                      </c:pt>
                      <c:pt idx="11">
                        <c:v>1.21</c:v>
                      </c:pt>
                      <c:pt idx="12">
                        <c:v>1.22</c:v>
                      </c:pt>
                      <c:pt idx="13">
                        <c:v>1.23</c:v>
                      </c:pt>
                      <c:pt idx="14">
                        <c:v>1.24</c:v>
                      </c:pt>
                      <c:pt idx="15">
                        <c:v>1.25</c:v>
                      </c:pt>
                      <c:pt idx="16">
                        <c:v>1.26</c:v>
                      </c:pt>
                      <c:pt idx="17">
                        <c:v>1.27</c:v>
                      </c:pt>
                      <c:pt idx="18">
                        <c:v>1.28</c:v>
                      </c:pt>
                      <c:pt idx="19">
                        <c:v>1.29</c:v>
                      </c:pt>
                      <c:pt idx="20">
                        <c:v>1.3</c:v>
                      </c:pt>
                      <c:pt idx="21">
                        <c:v>1.31</c:v>
                      </c:pt>
                      <c:pt idx="22">
                        <c:v>1.32</c:v>
                      </c:pt>
                      <c:pt idx="23">
                        <c:v>1.33</c:v>
                      </c:pt>
                      <c:pt idx="24">
                        <c:v>1.34</c:v>
                      </c:pt>
                      <c:pt idx="25">
                        <c:v>1.35</c:v>
                      </c:pt>
                      <c:pt idx="26">
                        <c:v>1.36</c:v>
                      </c:pt>
                      <c:pt idx="27">
                        <c:v>1.37</c:v>
                      </c:pt>
                      <c:pt idx="28">
                        <c:v>1.3800000000000001</c:v>
                      </c:pt>
                      <c:pt idx="29">
                        <c:v>1.3900000000000001</c:v>
                      </c:pt>
                      <c:pt idx="30">
                        <c:v>1.4000000000000001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'h=3'!$U$66:$AY$66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0.50592710875029212</c:v>
                      </c:pt>
                      <c:pt idx="1">
                        <c:v>1.0593444710698137</c:v>
                      </c:pt>
                      <c:pt idx="2">
                        <c:v>1.6127618333893423</c:v>
                      </c:pt>
                      <c:pt idx="3">
                        <c:v>2.1661791957088639</c:v>
                      </c:pt>
                      <c:pt idx="4">
                        <c:v>2.7195965580283925</c:v>
                      </c:pt>
                      <c:pt idx="5">
                        <c:v>3.2730139203479141</c:v>
                      </c:pt>
                      <c:pt idx="6">
                        <c:v>3.8264312826674427</c:v>
                      </c:pt>
                      <c:pt idx="7">
                        <c:v>4.3798486449869642</c:v>
                      </c:pt>
                      <c:pt idx="8">
                        <c:v>4.9332660073064858</c:v>
                      </c:pt>
                      <c:pt idx="9">
                        <c:v>5.4866833696260215</c:v>
                      </c:pt>
                      <c:pt idx="10">
                        <c:v>6.0401007319455431</c:v>
                      </c:pt>
                      <c:pt idx="11">
                        <c:v>6.5935180942650646</c:v>
                      </c:pt>
                      <c:pt idx="12">
                        <c:v>7.1469354565846004</c:v>
                      </c:pt>
                      <c:pt idx="13">
                        <c:v>7.7003528189041219</c:v>
                      </c:pt>
                      <c:pt idx="14">
                        <c:v>8.2537701812236435</c:v>
                      </c:pt>
                      <c:pt idx="15">
                        <c:v>8.807187543543165</c:v>
                      </c:pt>
                      <c:pt idx="16">
                        <c:v>9.3606049058627008</c:v>
                      </c:pt>
                      <c:pt idx="17">
                        <c:v>9.9140222681822223</c:v>
                      </c:pt>
                      <c:pt idx="18">
                        <c:v>10.467439630501744</c:v>
                      </c:pt>
                      <c:pt idx="19">
                        <c:v>11.020856992821265</c:v>
                      </c:pt>
                      <c:pt idx="20">
                        <c:v>11.574274355140801</c:v>
                      </c:pt>
                      <c:pt idx="21">
                        <c:v>12.127691717460323</c:v>
                      </c:pt>
                      <c:pt idx="22">
                        <c:v>12.681109079779844</c:v>
                      </c:pt>
                      <c:pt idx="23">
                        <c:v>13.23452644209938</c:v>
                      </c:pt>
                      <c:pt idx="24">
                        <c:v>13.787943804418902</c:v>
                      </c:pt>
                      <c:pt idx="25">
                        <c:v>14.341361166738423</c:v>
                      </c:pt>
                      <c:pt idx="26">
                        <c:v>14.894778529057945</c:v>
                      </c:pt>
                      <c:pt idx="27">
                        <c:v>15.44819589137748</c:v>
                      </c:pt>
                      <c:pt idx="28">
                        <c:v>16.001613253697002</c:v>
                      </c:pt>
                      <c:pt idx="29">
                        <c:v>16.555030616016523</c:v>
                      </c:pt>
                      <c:pt idx="30">
                        <c:v>17.108447978336045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FDB-40EF-8E94-FCEC81BA6055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Sheet1!$P$65 p</c:v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'h=3'!$U$56:$AY$56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1.0999999999999999</c:v>
                      </c:pt>
                      <c:pt idx="1">
                        <c:v>1.1099999999999999</c:v>
                      </c:pt>
                      <c:pt idx="2">
                        <c:v>1.1199999999999999</c:v>
                      </c:pt>
                      <c:pt idx="3">
                        <c:v>1.1299999999999999</c:v>
                      </c:pt>
                      <c:pt idx="4">
                        <c:v>1.1399999999999999</c:v>
                      </c:pt>
                      <c:pt idx="5">
                        <c:v>1.1499999999999999</c:v>
                      </c:pt>
                      <c:pt idx="6">
                        <c:v>1.1599999999999999</c:v>
                      </c:pt>
                      <c:pt idx="7">
                        <c:v>1.17</c:v>
                      </c:pt>
                      <c:pt idx="8">
                        <c:v>1.18</c:v>
                      </c:pt>
                      <c:pt idx="9">
                        <c:v>1.19</c:v>
                      </c:pt>
                      <c:pt idx="10">
                        <c:v>1.2</c:v>
                      </c:pt>
                      <c:pt idx="11">
                        <c:v>1.21</c:v>
                      </c:pt>
                      <c:pt idx="12">
                        <c:v>1.22</c:v>
                      </c:pt>
                      <c:pt idx="13">
                        <c:v>1.23</c:v>
                      </c:pt>
                      <c:pt idx="14">
                        <c:v>1.24</c:v>
                      </c:pt>
                      <c:pt idx="15">
                        <c:v>1.25</c:v>
                      </c:pt>
                      <c:pt idx="16">
                        <c:v>1.26</c:v>
                      </c:pt>
                      <c:pt idx="17">
                        <c:v>1.27</c:v>
                      </c:pt>
                      <c:pt idx="18">
                        <c:v>1.28</c:v>
                      </c:pt>
                      <c:pt idx="19">
                        <c:v>1.29</c:v>
                      </c:pt>
                      <c:pt idx="20">
                        <c:v>1.3</c:v>
                      </c:pt>
                      <c:pt idx="21">
                        <c:v>1.31</c:v>
                      </c:pt>
                      <c:pt idx="22">
                        <c:v>1.32</c:v>
                      </c:pt>
                      <c:pt idx="23">
                        <c:v>1.33</c:v>
                      </c:pt>
                      <c:pt idx="24">
                        <c:v>1.34</c:v>
                      </c:pt>
                      <c:pt idx="25">
                        <c:v>1.35</c:v>
                      </c:pt>
                      <c:pt idx="26">
                        <c:v>1.36</c:v>
                      </c:pt>
                      <c:pt idx="27">
                        <c:v>1.37</c:v>
                      </c:pt>
                      <c:pt idx="28">
                        <c:v>1.3800000000000001</c:v>
                      </c:pt>
                      <c:pt idx="29">
                        <c:v>1.3900000000000001</c:v>
                      </c:pt>
                      <c:pt idx="30">
                        <c:v>1.4000000000000001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'h=3'!$U$65:$AY$65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-2.3736973572993634</c:v>
                      </c:pt>
                      <c:pt idx="1">
                        <c:v>-1.4226410223153749</c:v>
                      </c:pt>
                      <c:pt idx="2">
                        <c:v>-0.47158468733140069</c:v>
                      </c:pt>
                      <c:pt idx="3">
                        <c:v>0.47947164765257355</c:v>
                      </c:pt>
                      <c:pt idx="4">
                        <c:v>1.430527982636562</c:v>
                      </c:pt>
                      <c:pt idx="5">
                        <c:v>2.3815843176205362</c:v>
                      </c:pt>
                      <c:pt idx="6">
                        <c:v>3.3326406526045105</c:v>
                      </c:pt>
                      <c:pt idx="7">
                        <c:v>4.2836969875884989</c:v>
                      </c:pt>
                      <c:pt idx="8">
                        <c:v>5.2347533225724732</c:v>
                      </c:pt>
                      <c:pt idx="9">
                        <c:v>6.1858096575564616</c:v>
                      </c:pt>
                      <c:pt idx="10">
                        <c:v>7.1368659925404359</c:v>
                      </c:pt>
                      <c:pt idx="11">
                        <c:v>8.0879223275244101</c:v>
                      </c:pt>
                      <c:pt idx="12">
                        <c:v>9.0389786625083985</c:v>
                      </c:pt>
                      <c:pt idx="13">
                        <c:v>9.9900349974923728</c:v>
                      </c:pt>
                      <c:pt idx="14">
                        <c:v>10.941091332476347</c:v>
                      </c:pt>
                      <c:pt idx="15">
                        <c:v>11.892147667460335</c:v>
                      </c:pt>
                      <c:pt idx="16">
                        <c:v>12.84320400244431</c:v>
                      </c:pt>
                      <c:pt idx="17">
                        <c:v>13.794260337428284</c:v>
                      </c:pt>
                      <c:pt idx="18">
                        <c:v>14.745316672412272</c:v>
                      </c:pt>
                      <c:pt idx="19">
                        <c:v>15.696373007396247</c:v>
                      </c:pt>
                      <c:pt idx="20">
                        <c:v>16.647429342380235</c:v>
                      </c:pt>
                      <c:pt idx="21">
                        <c:v>17.598485677364209</c:v>
                      </c:pt>
                      <c:pt idx="22">
                        <c:v>18.549542012348184</c:v>
                      </c:pt>
                      <c:pt idx="23">
                        <c:v>19.500598347332172</c:v>
                      </c:pt>
                      <c:pt idx="24">
                        <c:v>20.451654682316146</c:v>
                      </c:pt>
                      <c:pt idx="25">
                        <c:v>21.40271101730012</c:v>
                      </c:pt>
                      <c:pt idx="26">
                        <c:v>22.353767352284095</c:v>
                      </c:pt>
                      <c:pt idx="27">
                        <c:v>23.304823687268097</c:v>
                      </c:pt>
                      <c:pt idx="28">
                        <c:v>24.255880022252072</c:v>
                      </c:pt>
                      <c:pt idx="29">
                        <c:v>25.206936357236046</c:v>
                      </c:pt>
                      <c:pt idx="30">
                        <c:v>26.15799269222002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6FDB-40EF-8E94-FCEC81BA6055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+Sheet1!$T$58 p</c:v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'h=3'!$U$56:$AY$56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1.0999999999999999</c:v>
                      </c:pt>
                      <c:pt idx="1">
                        <c:v>1.1099999999999999</c:v>
                      </c:pt>
                      <c:pt idx="2">
                        <c:v>1.1199999999999999</c:v>
                      </c:pt>
                      <c:pt idx="3">
                        <c:v>1.1299999999999999</c:v>
                      </c:pt>
                      <c:pt idx="4">
                        <c:v>1.1399999999999999</c:v>
                      </c:pt>
                      <c:pt idx="5">
                        <c:v>1.1499999999999999</c:v>
                      </c:pt>
                      <c:pt idx="6">
                        <c:v>1.1599999999999999</c:v>
                      </c:pt>
                      <c:pt idx="7">
                        <c:v>1.17</c:v>
                      </c:pt>
                      <c:pt idx="8">
                        <c:v>1.18</c:v>
                      </c:pt>
                      <c:pt idx="9">
                        <c:v>1.19</c:v>
                      </c:pt>
                      <c:pt idx="10">
                        <c:v>1.2</c:v>
                      </c:pt>
                      <c:pt idx="11">
                        <c:v>1.21</c:v>
                      </c:pt>
                      <c:pt idx="12">
                        <c:v>1.22</c:v>
                      </c:pt>
                      <c:pt idx="13">
                        <c:v>1.23</c:v>
                      </c:pt>
                      <c:pt idx="14">
                        <c:v>1.24</c:v>
                      </c:pt>
                      <c:pt idx="15">
                        <c:v>1.25</c:v>
                      </c:pt>
                      <c:pt idx="16">
                        <c:v>1.26</c:v>
                      </c:pt>
                      <c:pt idx="17">
                        <c:v>1.27</c:v>
                      </c:pt>
                      <c:pt idx="18">
                        <c:v>1.28</c:v>
                      </c:pt>
                      <c:pt idx="19">
                        <c:v>1.29</c:v>
                      </c:pt>
                      <c:pt idx="20">
                        <c:v>1.3</c:v>
                      </c:pt>
                      <c:pt idx="21">
                        <c:v>1.31</c:v>
                      </c:pt>
                      <c:pt idx="22">
                        <c:v>1.32</c:v>
                      </c:pt>
                      <c:pt idx="23">
                        <c:v>1.33</c:v>
                      </c:pt>
                      <c:pt idx="24">
                        <c:v>1.34</c:v>
                      </c:pt>
                      <c:pt idx="25">
                        <c:v>1.35</c:v>
                      </c:pt>
                      <c:pt idx="26">
                        <c:v>1.36</c:v>
                      </c:pt>
                      <c:pt idx="27">
                        <c:v>1.37</c:v>
                      </c:pt>
                      <c:pt idx="28">
                        <c:v>1.3800000000000001</c:v>
                      </c:pt>
                      <c:pt idx="29">
                        <c:v>1.3900000000000001</c:v>
                      </c:pt>
                      <c:pt idx="30">
                        <c:v>1.4000000000000001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'h=3'!$U$58:$AY$58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-16.150000000528905</c:v>
                      </c:pt>
                      <c:pt idx="1">
                        <c:v>-14.915000000534292</c:v>
                      </c:pt>
                      <c:pt idx="2">
                        <c:v>-13.680000000539678</c:v>
                      </c:pt>
                      <c:pt idx="3">
                        <c:v>-12.445000000545065</c:v>
                      </c:pt>
                      <c:pt idx="4">
                        <c:v>-11.210000000550451</c:v>
                      </c:pt>
                      <c:pt idx="5">
                        <c:v>-9.9750000005558377</c:v>
                      </c:pt>
                      <c:pt idx="6">
                        <c:v>-8.7400000005612242</c:v>
                      </c:pt>
                      <c:pt idx="7">
                        <c:v>-7.5050000005666107</c:v>
                      </c:pt>
                      <c:pt idx="8">
                        <c:v>-6.2700000005720256</c:v>
                      </c:pt>
                      <c:pt idx="9">
                        <c:v>-5.035000000577412</c:v>
                      </c:pt>
                      <c:pt idx="10">
                        <c:v>-3.8000000005827985</c:v>
                      </c:pt>
                      <c:pt idx="11">
                        <c:v>-2.565000000588185</c:v>
                      </c:pt>
                      <c:pt idx="12">
                        <c:v>-1.3300000005935715</c:v>
                      </c:pt>
                      <c:pt idx="13">
                        <c:v>-9.5000000598957968E-2</c:v>
                      </c:pt>
                      <c:pt idx="14">
                        <c:v>1.1399999993956555</c:v>
                      </c:pt>
                      <c:pt idx="15">
                        <c:v>2.3749999993902691</c:v>
                      </c:pt>
                      <c:pt idx="16">
                        <c:v>3.6099999993848826</c:v>
                      </c:pt>
                      <c:pt idx="17">
                        <c:v>4.8449999993794961</c:v>
                      </c:pt>
                      <c:pt idx="18">
                        <c:v>6.0799999993741096</c:v>
                      </c:pt>
                      <c:pt idx="19">
                        <c:v>7.3149999993687231</c:v>
                      </c:pt>
                      <c:pt idx="20">
                        <c:v>8.5499999993633367</c:v>
                      </c:pt>
                      <c:pt idx="21">
                        <c:v>9.7849999993579502</c:v>
                      </c:pt>
                      <c:pt idx="22">
                        <c:v>11.019999999352564</c:v>
                      </c:pt>
                      <c:pt idx="23">
                        <c:v>12.254999999347177</c:v>
                      </c:pt>
                      <c:pt idx="24">
                        <c:v>13.489999999341791</c:v>
                      </c:pt>
                      <c:pt idx="25">
                        <c:v>14.724999999336404</c:v>
                      </c:pt>
                      <c:pt idx="26">
                        <c:v>15.959999999331018</c:v>
                      </c:pt>
                      <c:pt idx="27">
                        <c:v>17.194999999325631</c:v>
                      </c:pt>
                      <c:pt idx="28">
                        <c:v>18.429999999320245</c:v>
                      </c:pt>
                      <c:pt idx="29">
                        <c:v>19.664999999314858</c:v>
                      </c:pt>
                      <c:pt idx="30">
                        <c:v>20.899999999309472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6FDB-40EF-8E94-FCEC81BA6055}"/>
                  </c:ext>
                </c:extLst>
              </c15:ser>
            </c15:filteredScatterSeries>
          </c:ext>
        </c:extLst>
      </c:scatterChart>
      <c:valAx>
        <c:axId val="551917720"/>
        <c:scaling>
          <c:orientation val="minMax"/>
          <c:max val="1.6"/>
          <c:min val="1.10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e=|Cuckoo|/|set|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18704"/>
        <c:crosses val="autoZero"/>
        <c:crossBetween val="midCat"/>
      </c:valAx>
      <c:valAx>
        <c:axId val="551918704"/>
        <c:scaling>
          <c:orientation val="minMax"/>
          <c:max val="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security Param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17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8261028447993065E-2"/>
          <c:y val="0.80702901989875531"/>
          <c:w val="0.8234779431040139"/>
          <c:h val="0.177921152729874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175395</xdr:colOff>
      <xdr:row>23</xdr:row>
      <xdr:rowOff>166789</xdr:rowOff>
    </xdr:from>
    <xdr:to>
      <xdr:col>21</xdr:col>
      <xdr:colOff>32331</xdr:colOff>
      <xdr:row>51</xdr:row>
      <xdr:rowOff>61622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7DC686-DB96-44F7-AB90-8161C796D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239482</xdr:colOff>
      <xdr:row>35</xdr:row>
      <xdr:rowOff>25185</xdr:rowOff>
    </xdr:from>
    <xdr:to>
      <xdr:col>34</xdr:col>
      <xdr:colOff>528178</xdr:colOff>
      <xdr:row>55</xdr:row>
      <xdr:rowOff>76895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BD277A-959C-4F51-9287-B243DC65B4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9204</xdr:colOff>
      <xdr:row>56</xdr:row>
      <xdr:rowOff>69625</xdr:rowOff>
    </xdr:from>
    <xdr:to>
      <xdr:col>35</xdr:col>
      <xdr:colOff>602603</xdr:colOff>
      <xdr:row>71</xdr:row>
      <xdr:rowOff>38733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5324BF-7740-40B4-A368-1DB4E0ACF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378631</xdr:colOff>
      <xdr:row>55</xdr:row>
      <xdr:rowOff>79037</xdr:rowOff>
    </xdr:from>
    <xdr:to>
      <xdr:col>26</xdr:col>
      <xdr:colOff>170385</xdr:colOff>
      <xdr:row>71</xdr:row>
      <xdr:rowOff>185767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D63DC3F-BF76-4C83-8B7C-2FECDFF31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354874</xdr:colOff>
      <xdr:row>42</xdr:row>
      <xdr:rowOff>0</xdr:rowOff>
    </xdr:from>
    <xdr:to>
      <xdr:col>18</xdr:col>
      <xdr:colOff>273232</xdr:colOff>
      <xdr:row>72</xdr:row>
      <xdr:rowOff>161108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D830AE-F55E-4271-840E-E1B014DC2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293914</xdr:colOff>
      <xdr:row>53</xdr:row>
      <xdr:rowOff>68580</xdr:rowOff>
    </xdr:from>
    <xdr:to>
      <xdr:col>17</xdr:col>
      <xdr:colOff>212272</xdr:colOff>
      <xdr:row>84</xdr:row>
      <xdr:rowOff>46808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EBBBEA-4851-45C2-BFC7-0F760F082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293914</xdr:colOff>
      <xdr:row>53</xdr:row>
      <xdr:rowOff>68580</xdr:rowOff>
    </xdr:from>
    <xdr:to>
      <xdr:col>17</xdr:col>
      <xdr:colOff>212272</xdr:colOff>
      <xdr:row>84</xdr:row>
      <xdr:rowOff>46808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00BA5C-AE4D-4083-9740-A24431081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21772</xdr:colOff>
      <xdr:row>6</xdr:row>
      <xdr:rowOff>65315</xdr:rowOff>
    </xdr:from>
    <xdr:to>
      <xdr:col>15</xdr:col>
      <xdr:colOff>261258</xdr:colOff>
      <xdr:row>33</xdr:row>
      <xdr:rowOff>136072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52D1FA-989F-405F-89DA-9BD7B65BD2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288472</xdr:colOff>
      <xdr:row>6</xdr:row>
      <xdr:rowOff>76200</xdr:rowOff>
    </xdr:from>
    <xdr:to>
      <xdr:col>24</xdr:col>
      <xdr:colOff>599768</xdr:colOff>
      <xdr:row>33</xdr:row>
      <xdr:rowOff>142838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A0B647-D453-42AA-8715-62AF0D8E88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Y76"/>
  <sheetViews>
    <sheetView tabSelected="1" topLeftCell="F25" zoomScale="115" zoomScaleNormal="115" workbookViewId="0">
      <selection activeCell="M11" sqref="M11"/>
    </sheetView>
  </sheetViews>
  <sheetFormatPr defaultRowHeight="14.5" x14ac:dyDescent="0.35"/>
  <cols>
    <col min="1" max="5" width="0" hidden="1" customWidth="1"/>
    <col min="7" max="7" width="5.36328125" bestFit="1" customWidth="1"/>
    <col min="8" max="8" width="5.36328125" customWidth="1"/>
    <col min="9" max="9" width="6.90625" bestFit="1" customWidth="1"/>
    <col min="10" max="10" width="5.90625" bestFit="1" customWidth="1"/>
    <col min="11" max="11" width="4.90625" bestFit="1" customWidth="1"/>
    <col min="12" max="12" width="7.08984375" bestFit="1" customWidth="1"/>
    <col min="13" max="13" width="7.6328125" customWidth="1"/>
    <col min="14" max="14" width="4.90625" bestFit="1" customWidth="1"/>
    <col min="15" max="15" width="6.54296875" bestFit="1" customWidth="1"/>
    <col min="16" max="16" width="6.36328125" customWidth="1"/>
    <col min="17" max="18" width="5.36328125" bestFit="1" customWidth="1"/>
    <col min="19" max="19" width="4.90625" bestFit="1" customWidth="1"/>
    <col min="20" max="20" width="5.90625" bestFit="1" customWidth="1"/>
    <col min="21" max="21" width="7.08984375" bestFit="1" customWidth="1"/>
    <col min="22" max="26" width="5.90625" bestFit="1" customWidth="1"/>
    <col min="27" max="28" width="4.90625" bestFit="1" customWidth="1"/>
  </cols>
  <sheetData>
    <row r="2" spans="1:38" x14ac:dyDescent="0.35">
      <c r="Q2" s="8" t="s">
        <v>0</v>
      </c>
      <c r="R2" s="8"/>
      <c r="S2" s="8"/>
      <c r="T2" s="8"/>
      <c r="U2" s="8"/>
      <c r="V2" s="8"/>
    </row>
    <row r="3" spans="1:38" x14ac:dyDescent="0.35">
      <c r="Q3" s="8" t="s">
        <v>1</v>
      </c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</row>
    <row r="4" spans="1:38" x14ac:dyDescent="0.35">
      <c r="F4" t="s">
        <v>2</v>
      </c>
      <c r="G4">
        <f t="shared" ref="G4:P4" si="0">H4-0.01</f>
        <v>1.0999999999999999</v>
      </c>
      <c r="H4">
        <f t="shared" si="0"/>
        <v>1.1099999999999999</v>
      </c>
      <c r="I4">
        <f t="shared" si="0"/>
        <v>1.1199999999999999</v>
      </c>
      <c r="J4">
        <f t="shared" si="0"/>
        <v>1.1299999999999999</v>
      </c>
      <c r="K4">
        <f t="shared" si="0"/>
        <v>1.1399999999999999</v>
      </c>
      <c r="L4">
        <f t="shared" si="0"/>
        <v>1.1499999999999999</v>
      </c>
      <c r="M4">
        <f t="shared" si="0"/>
        <v>1.1599999999999999</v>
      </c>
      <c r="N4">
        <f t="shared" si="0"/>
        <v>1.17</v>
      </c>
      <c r="O4">
        <f t="shared" si="0"/>
        <v>1.18</v>
      </c>
      <c r="P4">
        <f t="shared" si="0"/>
        <v>1.19</v>
      </c>
      <c r="Q4">
        <v>1.2</v>
      </c>
      <c r="R4">
        <f>Q4+0.01</f>
        <v>1.21</v>
      </c>
      <c r="S4">
        <f t="shared" ref="S4:AK4" si="1">R4+0.01</f>
        <v>1.22</v>
      </c>
      <c r="T4">
        <f t="shared" si="1"/>
        <v>1.23</v>
      </c>
      <c r="U4">
        <f t="shared" si="1"/>
        <v>1.24</v>
      </c>
      <c r="V4">
        <f t="shared" si="1"/>
        <v>1.25</v>
      </c>
      <c r="W4">
        <f t="shared" si="1"/>
        <v>1.26</v>
      </c>
      <c r="X4">
        <f t="shared" si="1"/>
        <v>1.27</v>
      </c>
      <c r="Y4">
        <f t="shared" si="1"/>
        <v>1.28</v>
      </c>
      <c r="Z4">
        <f t="shared" si="1"/>
        <v>1.29</v>
      </c>
      <c r="AA4">
        <f t="shared" si="1"/>
        <v>1.3</v>
      </c>
      <c r="AB4">
        <f t="shared" si="1"/>
        <v>1.31</v>
      </c>
      <c r="AC4">
        <f>AB4+0.01</f>
        <v>1.32</v>
      </c>
      <c r="AD4">
        <f t="shared" si="1"/>
        <v>1.33</v>
      </c>
      <c r="AE4">
        <f t="shared" si="1"/>
        <v>1.34</v>
      </c>
      <c r="AF4">
        <f t="shared" si="1"/>
        <v>1.35</v>
      </c>
      <c r="AG4">
        <f t="shared" si="1"/>
        <v>1.36</v>
      </c>
      <c r="AH4">
        <f t="shared" si="1"/>
        <v>1.37</v>
      </c>
      <c r="AI4">
        <f t="shared" si="1"/>
        <v>1.3800000000000001</v>
      </c>
      <c r="AJ4">
        <f t="shared" si="1"/>
        <v>1.3900000000000001</v>
      </c>
      <c r="AK4">
        <f t="shared" si="1"/>
        <v>1.4000000000000001</v>
      </c>
      <c r="AL4">
        <v>1.5</v>
      </c>
    </row>
    <row r="5" spans="1:38" s="1" customFormat="1" x14ac:dyDescent="0.35">
      <c r="A5"/>
      <c r="B5"/>
      <c r="C5"/>
      <c r="D5"/>
      <c r="E5" s="2"/>
      <c r="F5">
        <v>28</v>
      </c>
      <c r="G5"/>
      <c r="H5"/>
      <c r="I5"/>
      <c r="J5"/>
      <c r="K5"/>
      <c r="L5"/>
      <c r="M5"/>
      <c r="N5"/>
      <c r="O5"/>
      <c r="P5"/>
    </row>
    <row r="6" spans="1:38" s="1" customFormat="1" x14ac:dyDescent="0.35">
      <c r="A6"/>
      <c r="B6"/>
      <c r="C6"/>
      <c r="D6"/>
      <c r="E6" s="2"/>
      <c r="F6">
        <v>26</v>
      </c>
      <c r="G6"/>
      <c r="H6"/>
      <c r="I6"/>
      <c r="J6"/>
      <c r="K6"/>
      <c r="L6"/>
      <c r="M6"/>
      <c r="N6"/>
      <c r="O6"/>
      <c r="P6"/>
    </row>
    <row r="7" spans="1:38" s="1" customFormat="1" x14ac:dyDescent="0.35">
      <c r="A7"/>
      <c r="B7"/>
      <c r="C7"/>
      <c r="D7"/>
      <c r="E7" s="2"/>
      <c r="F7">
        <v>24</v>
      </c>
      <c r="G7"/>
      <c r="H7"/>
      <c r="I7"/>
      <c r="J7"/>
      <c r="K7"/>
      <c r="L7"/>
      <c r="M7"/>
      <c r="N7"/>
      <c r="O7"/>
      <c r="P7"/>
    </row>
    <row r="8" spans="1:38" s="1" customFormat="1" x14ac:dyDescent="0.35">
      <c r="A8"/>
      <c r="B8"/>
      <c r="C8"/>
      <c r="D8"/>
      <c r="E8" s="2"/>
      <c r="F8">
        <v>22</v>
      </c>
      <c r="G8"/>
      <c r="H8"/>
      <c r="I8"/>
      <c r="J8"/>
      <c r="K8"/>
      <c r="L8"/>
      <c r="M8"/>
      <c r="N8"/>
      <c r="O8"/>
      <c r="P8"/>
      <c r="U8" s="1">
        <v>1.1599999999999999</v>
      </c>
      <c r="V8" s="1">
        <v>2.54</v>
      </c>
      <c r="W8" s="1">
        <v>3.83</v>
      </c>
      <c r="X8" s="1">
        <v>5.0599999999999996</v>
      </c>
      <c r="Y8" s="1">
        <v>6.28</v>
      </c>
      <c r="Z8" s="1">
        <v>7.49</v>
      </c>
      <c r="AA8" s="1">
        <v>8.65</v>
      </c>
    </row>
    <row r="9" spans="1:38" s="1" customFormat="1" x14ac:dyDescent="0.35">
      <c r="A9"/>
      <c r="B9"/>
      <c r="C9"/>
      <c r="D9"/>
      <c r="E9" s="2"/>
      <c r="F9">
        <v>20</v>
      </c>
      <c r="G9"/>
      <c r="H9"/>
      <c r="I9"/>
      <c r="J9"/>
      <c r="K9"/>
      <c r="L9"/>
      <c r="M9"/>
      <c r="N9"/>
      <c r="O9"/>
      <c r="P9"/>
      <c r="T9" s="1">
        <v>2</v>
      </c>
      <c r="U9" s="1">
        <v>3.35</v>
      </c>
      <c r="V9" s="1">
        <v>4.63</v>
      </c>
      <c r="W9" s="1">
        <v>5.86</v>
      </c>
      <c r="X9" s="1">
        <v>7.1</v>
      </c>
      <c r="Y9" s="1">
        <v>8.33</v>
      </c>
      <c r="Z9" s="1">
        <v>9.5</v>
      </c>
      <c r="AA9" s="1">
        <v>10.62</v>
      </c>
    </row>
    <row r="10" spans="1:38" s="1" customFormat="1" x14ac:dyDescent="0.35">
      <c r="A10"/>
      <c r="B10"/>
      <c r="C10"/>
      <c r="D10"/>
      <c r="E10" s="2"/>
      <c r="F10">
        <v>18</v>
      </c>
      <c r="G10"/>
      <c r="H10"/>
      <c r="I10"/>
      <c r="J10"/>
      <c r="K10"/>
      <c r="L10"/>
      <c r="M10"/>
      <c r="N10"/>
      <c r="O10"/>
      <c r="P10"/>
      <c r="R10" s="1">
        <v>1.55</v>
      </c>
      <c r="S10" s="1">
        <v>2.9</v>
      </c>
      <c r="T10" s="1">
        <v>4.17</v>
      </c>
      <c r="U10" s="1">
        <v>5.43</v>
      </c>
      <c r="V10" s="1">
        <v>6.6429999999999998</v>
      </c>
      <c r="W10" s="1">
        <v>7.85</v>
      </c>
      <c r="X10" s="1">
        <v>9.08</v>
      </c>
      <c r="Y10" s="1">
        <v>10.36</v>
      </c>
      <c r="Z10" s="1">
        <v>11.56</v>
      </c>
      <c r="AA10" s="1">
        <v>12.7</v>
      </c>
    </row>
    <row r="11" spans="1:38" s="1" customFormat="1" x14ac:dyDescent="0.35">
      <c r="A11"/>
      <c r="B11"/>
      <c r="C11"/>
      <c r="D11"/>
      <c r="E11" s="2"/>
      <c r="F11">
        <v>16</v>
      </c>
      <c r="G11"/>
      <c r="H11"/>
      <c r="I11"/>
      <c r="J11"/>
      <c r="K11"/>
      <c r="L11"/>
      <c r="M11"/>
      <c r="N11"/>
      <c r="O11"/>
      <c r="P11"/>
      <c r="Q11" s="1">
        <v>2.4</v>
      </c>
      <c r="R11" s="1">
        <v>3.68</v>
      </c>
      <c r="S11" s="1">
        <v>4.95</v>
      </c>
      <c r="T11" s="1">
        <v>6.18</v>
      </c>
      <c r="U11" s="1">
        <v>7.42</v>
      </c>
      <c r="V11" s="1">
        <v>8.64</v>
      </c>
      <c r="W11" s="1">
        <v>9.8000000000000007</v>
      </c>
      <c r="X11" s="1">
        <v>11.02</v>
      </c>
    </row>
    <row r="12" spans="1:38" s="1" customFormat="1" x14ac:dyDescent="0.35">
      <c r="A12"/>
      <c r="B12"/>
      <c r="C12"/>
      <c r="D12"/>
      <c r="E12" s="2"/>
      <c r="F12">
        <v>14</v>
      </c>
      <c r="G12"/>
      <c r="H12"/>
      <c r="I12"/>
      <c r="J12"/>
      <c r="K12"/>
      <c r="L12"/>
      <c r="M12"/>
      <c r="N12">
        <v>0.7</v>
      </c>
      <c r="O12">
        <v>1.89</v>
      </c>
      <c r="P12">
        <v>3.266</v>
      </c>
      <c r="Q12" s="1">
        <v>4.45</v>
      </c>
      <c r="R12" s="1">
        <v>5.7</v>
      </c>
      <c r="S12" s="1">
        <v>6.9</v>
      </c>
      <c r="T12" s="1">
        <v>8.1370000000000005</v>
      </c>
      <c r="U12" s="1">
        <v>9.4</v>
      </c>
      <c r="V12" s="1">
        <v>10.6</v>
      </c>
      <c r="W12" s="1">
        <v>11.81</v>
      </c>
      <c r="X12" s="1">
        <v>13.05</v>
      </c>
    </row>
    <row r="13" spans="1:38" s="1" customFormat="1" x14ac:dyDescent="0.35">
      <c r="A13"/>
      <c r="B13"/>
      <c r="C13"/>
      <c r="D13"/>
      <c r="E13" s="2"/>
      <c r="F13">
        <v>12</v>
      </c>
      <c r="G13"/>
      <c r="H13"/>
      <c r="I13"/>
      <c r="J13"/>
      <c r="K13"/>
      <c r="L13">
        <v>0.03</v>
      </c>
      <c r="M13">
        <v>1.41</v>
      </c>
      <c r="N13">
        <v>2.69</v>
      </c>
      <c r="O13">
        <v>3.9</v>
      </c>
      <c r="P13">
        <v>5.234</v>
      </c>
      <c r="Q13" s="1">
        <v>6.3</v>
      </c>
      <c r="R13" s="1">
        <v>7.5</v>
      </c>
      <c r="S13" s="1">
        <v>8.6999999999999993</v>
      </c>
      <c r="T13" s="1">
        <v>9.9499999999999993</v>
      </c>
      <c r="U13" s="1">
        <v>11.1</v>
      </c>
      <c r="V13" s="1">
        <v>12.3</v>
      </c>
      <c r="W13" s="1">
        <v>13.6</v>
      </c>
    </row>
    <row r="14" spans="1:38" s="1" customFormat="1" x14ac:dyDescent="0.35">
      <c r="A14"/>
      <c r="B14"/>
      <c r="C14"/>
      <c r="D14"/>
      <c r="E14" s="2"/>
      <c r="F14">
        <v>10</v>
      </c>
      <c r="G14"/>
      <c r="H14"/>
      <c r="I14"/>
      <c r="J14"/>
      <c r="K14">
        <v>1</v>
      </c>
      <c r="L14">
        <v>1.99</v>
      </c>
      <c r="M14">
        <v>3.09</v>
      </c>
      <c r="N14">
        <v>4.25</v>
      </c>
      <c r="O14">
        <v>5.25</v>
      </c>
      <c r="P14">
        <v>6.3</v>
      </c>
      <c r="Q14" s="1">
        <v>7.5</v>
      </c>
      <c r="R14" s="1">
        <v>8.8000000000000007</v>
      </c>
      <c r="S14" s="1">
        <v>9.9</v>
      </c>
      <c r="T14" s="1">
        <v>11.1</v>
      </c>
      <c r="U14" s="1">
        <v>12.3</v>
      </c>
      <c r="V14" s="1">
        <v>13.6</v>
      </c>
    </row>
    <row r="15" spans="1:38" x14ac:dyDescent="0.35">
      <c r="F15">
        <f>F14-2</f>
        <v>8</v>
      </c>
      <c r="M15">
        <v>3.59</v>
      </c>
      <c r="N15">
        <v>4.59</v>
      </c>
      <c r="O15">
        <v>5.57</v>
      </c>
      <c r="P15">
        <v>6.31</v>
      </c>
      <c r="Q15" s="1">
        <v>7.3440000000000003</v>
      </c>
      <c r="R15" s="1">
        <v>8.14</v>
      </c>
      <c r="S15" s="1">
        <v>9.42</v>
      </c>
      <c r="T15" s="1">
        <v>10.16</v>
      </c>
      <c r="U15" s="1">
        <v>11.09</v>
      </c>
      <c r="V15" s="1">
        <v>12.43</v>
      </c>
      <c r="W15" s="1">
        <v>13.12</v>
      </c>
      <c r="X15" s="1">
        <v>14.28</v>
      </c>
      <c r="Y15" s="1">
        <v>15.07</v>
      </c>
      <c r="Z15" s="1">
        <v>16.28</v>
      </c>
      <c r="AA15" s="1">
        <v>17.100000000000001</v>
      </c>
    </row>
    <row r="16" spans="1:38" x14ac:dyDescent="0.35">
      <c r="F16">
        <f>F15-2</f>
        <v>6</v>
      </c>
      <c r="M16">
        <v>3.4750000000000001</v>
      </c>
      <c r="N16">
        <v>3.4750000000000001</v>
      </c>
      <c r="O16">
        <v>4.1900000000000004</v>
      </c>
      <c r="P16">
        <v>4.92</v>
      </c>
      <c r="Q16" s="1">
        <v>4.92</v>
      </c>
      <c r="R16" s="1">
        <v>5.6710000000000003</v>
      </c>
      <c r="S16" s="1">
        <v>6.43</v>
      </c>
      <c r="T16" s="1">
        <v>6.43</v>
      </c>
      <c r="U16" s="1">
        <v>7.21</v>
      </c>
      <c r="V16" s="1">
        <v>7.99</v>
      </c>
      <c r="W16" s="1">
        <v>7.99</v>
      </c>
      <c r="X16" s="1">
        <v>8.7899999999999991</v>
      </c>
      <c r="Y16" s="1">
        <v>8.7899999999999991</v>
      </c>
      <c r="Z16" s="1">
        <v>9.6</v>
      </c>
      <c r="AA16" s="1">
        <v>10.41</v>
      </c>
    </row>
    <row r="17" spans="6:38" x14ac:dyDescent="0.35">
      <c r="F17">
        <f>F16-2</f>
        <v>4</v>
      </c>
      <c r="G17">
        <v>1.04</v>
      </c>
      <c r="Q17" s="1">
        <v>3.82</v>
      </c>
      <c r="W17" s="1"/>
      <c r="AA17">
        <v>5.08</v>
      </c>
      <c r="AK17">
        <v>7.44</v>
      </c>
    </row>
    <row r="18" spans="6:38" x14ac:dyDescent="0.35">
      <c r="F18">
        <f>F17-2</f>
        <v>2</v>
      </c>
      <c r="V18" s="1">
        <v>5.15</v>
      </c>
      <c r="AL18">
        <v>7.1139999999999999</v>
      </c>
    </row>
    <row r="23" spans="6:38" x14ac:dyDescent="0.35">
      <c r="AA23" t="s">
        <v>6</v>
      </c>
    </row>
    <row r="24" spans="6:38" x14ac:dyDescent="0.35">
      <c r="AA24" t="s">
        <v>7</v>
      </c>
    </row>
    <row r="56" spans="11:51" x14ac:dyDescent="0.35">
      <c r="L56" t="s">
        <v>8</v>
      </c>
      <c r="M56" t="s">
        <v>9</v>
      </c>
      <c r="O56" t="s">
        <v>11</v>
      </c>
      <c r="P56" t="s">
        <v>10</v>
      </c>
      <c r="U56">
        <f t="shared" ref="U56:AD56" si="2">V56-0.01</f>
        <v>1.0999999999999999</v>
      </c>
      <c r="V56">
        <f t="shared" si="2"/>
        <v>1.1099999999999999</v>
      </c>
      <c r="W56">
        <f t="shared" si="2"/>
        <v>1.1199999999999999</v>
      </c>
      <c r="X56">
        <f t="shared" si="2"/>
        <v>1.1299999999999999</v>
      </c>
      <c r="Y56">
        <f t="shared" si="2"/>
        <v>1.1399999999999999</v>
      </c>
      <c r="Z56">
        <f t="shared" si="2"/>
        <v>1.1499999999999999</v>
      </c>
      <c r="AA56">
        <f t="shared" si="2"/>
        <v>1.1599999999999999</v>
      </c>
      <c r="AB56">
        <f t="shared" si="2"/>
        <v>1.17</v>
      </c>
      <c r="AC56">
        <f t="shared" si="2"/>
        <v>1.18</v>
      </c>
      <c r="AD56">
        <f t="shared" si="2"/>
        <v>1.19</v>
      </c>
      <c r="AE56">
        <v>1.2</v>
      </c>
      <c r="AF56">
        <f t="shared" ref="AF56:AY56" si="3">AE56+0.01</f>
        <v>1.21</v>
      </c>
      <c r="AG56">
        <f t="shared" si="3"/>
        <v>1.22</v>
      </c>
      <c r="AH56">
        <f t="shared" si="3"/>
        <v>1.23</v>
      </c>
      <c r="AI56">
        <f t="shared" si="3"/>
        <v>1.24</v>
      </c>
      <c r="AJ56">
        <f t="shared" si="3"/>
        <v>1.25</v>
      </c>
      <c r="AK56">
        <f t="shared" si="3"/>
        <v>1.26</v>
      </c>
      <c r="AL56">
        <f t="shared" si="3"/>
        <v>1.27</v>
      </c>
      <c r="AM56">
        <f t="shared" si="3"/>
        <v>1.28</v>
      </c>
      <c r="AN56">
        <f t="shared" si="3"/>
        <v>1.29</v>
      </c>
      <c r="AO56">
        <f t="shared" si="3"/>
        <v>1.3</v>
      </c>
      <c r="AP56">
        <f t="shared" si="3"/>
        <v>1.31</v>
      </c>
      <c r="AQ56">
        <f t="shared" si="3"/>
        <v>1.32</v>
      </c>
      <c r="AR56">
        <f t="shared" si="3"/>
        <v>1.33</v>
      </c>
      <c r="AS56">
        <f t="shared" si="3"/>
        <v>1.34</v>
      </c>
      <c r="AT56">
        <f t="shared" si="3"/>
        <v>1.35</v>
      </c>
      <c r="AU56">
        <f t="shared" si="3"/>
        <v>1.36</v>
      </c>
      <c r="AV56">
        <f t="shared" si="3"/>
        <v>1.37</v>
      </c>
      <c r="AW56">
        <f t="shared" si="3"/>
        <v>1.3800000000000001</v>
      </c>
      <c r="AX56">
        <f t="shared" si="3"/>
        <v>1.3900000000000001</v>
      </c>
      <c r="AY56">
        <f t="shared" si="3"/>
        <v>1.4000000000000001</v>
      </c>
    </row>
    <row r="57" spans="11:51" x14ac:dyDescent="0.35">
      <c r="K57">
        <f t="shared" ref="K57:K65" si="4">K58+2</f>
        <v>24</v>
      </c>
      <c r="T57">
        <f t="shared" ref="T57:T65" si="5">T58+2</f>
        <v>24</v>
      </c>
    </row>
    <row r="58" spans="11:51" x14ac:dyDescent="0.35">
      <c r="K58">
        <f t="shared" si="4"/>
        <v>22</v>
      </c>
      <c r="L58">
        <f>(AA8-U8)/(AA$4-U$4)</f>
        <v>124.83333333333323</v>
      </c>
      <c r="M58">
        <f t="shared" ref="M58:M68" si="6">$L$74/2 *(1 +ERF((K58-$L$76)/($L$75 *SQRT(2))))</f>
        <v>123.49999999946115</v>
      </c>
      <c r="O58">
        <f>X8-M58*X$4</f>
        <v>-151.78499999931566</v>
      </c>
      <c r="P58">
        <f>-K58+$P$74/2 *(1 +ERF((K58-$P$76)/($P$75 *SQRT(2))))</f>
        <v>-151.99999999993616</v>
      </c>
      <c r="T58">
        <f t="shared" si="5"/>
        <v>22</v>
      </c>
      <c r="U58">
        <f t="shared" ref="U58:U68" si="7">$M58*U$56+$P58</f>
        <v>-16.150000000528905</v>
      </c>
      <c r="V58">
        <f t="shared" ref="V58:AY66" si="8">$M58*V$56+$P58</f>
        <v>-14.915000000534292</v>
      </c>
      <c r="W58">
        <f t="shared" si="8"/>
        <v>-13.680000000539678</v>
      </c>
      <c r="X58">
        <f t="shared" si="8"/>
        <v>-12.445000000545065</v>
      </c>
      <c r="Y58">
        <f t="shared" si="8"/>
        <v>-11.210000000550451</v>
      </c>
      <c r="Z58">
        <f t="shared" si="8"/>
        <v>-9.9750000005558377</v>
      </c>
      <c r="AA58">
        <f t="shared" si="8"/>
        <v>-8.7400000005612242</v>
      </c>
      <c r="AB58">
        <f t="shared" si="8"/>
        <v>-7.5050000005666107</v>
      </c>
      <c r="AC58">
        <f t="shared" si="8"/>
        <v>-6.2700000005720256</v>
      </c>
      <c r="AD58">
        <f t="shared" si="8"/>
        <v>-5.035000000577412</v>
      </c>
      <c r="AE58">
        <f t="shared" si="8"/>
        <v>-3.8000000005827985</v>
      </c>
      <c r="AF58">
        <f t="shared" si="8"/>
        <v>-2.565000000588185</v>
      </c>
      <c r="AG58">
        <f t="shared" si="8"/>
        <v>-1.3300000005935715</v>
      </c>
      <c r="AH58">
        <f t="shared" si="8"/>
        <v>-9.5000000598957968E-2</v>
      </c>
      <c r="AI58">
        <f t="shared" si="8"/>
        <v>1.1399999993956555</v>
      </c>
      <c r="AJ58">
        <f t="shared" si="8"/>
        <v>2.3749999993902691</v>
      </c>
      <c r="AK58">
        <f t="shared" si="8"/>
        <v>3.6099999993848826</v>
      </c>
      <c r="AL58">
        <f t="shared" si="8"/>
        <v>4.8449999993794961</v>
      </c>
      <c r="AM58">
        <f t="shared" si="8"/>
        <v>6.0799999993741096</v>
      </c>
      <c r="AN58">
        <f t="shared" si="8"/>
        <v>7.3149999993687231</v>
      </c>
      <c r="AO58">
        <f t="shared" si="8"/>
        <v>8.5499999993633367</v>
      </c>
      <c r="AP58">
        <f t="shared" si="8"/>
        <v>9.7849999993579502</v>
      </c>
      <c r="AQ58">
        <f t="shared" si="8"/>
        <v>11.019999999352564</v>
      </c>
      <c r="AR58">
        <f t="shared" si="8"/>
        <v>12.254999999347177</v>
      </c>
      <c r="AS58">
        <f t="shared" si="8"/>
        <v>13.489999999341791</v>
      </c>
      <c r="AT58">
        <f t="shared" si="8"/>
        <v>14.724999999336404</v>
      </c>
      <c r="AU58">
        <f t="shared" si="8"/>
        <v>15.959999999331018</v>
      </c>
      <c r="AV58">
        <f t="shared" si="8"/>
        <v>17.194999999325631</v>
      </c>
      <c r="AW58">
        <f t="shared" si="8"/>
        <v>18.429999999320245</v>
      </c>
      <c r="AX58">
        <f t="shared" si="8"/>
        <v>19.664999999314858</v>
      </c>
      <c r="AY58">
        <f t="shared" si="8"/>
        <v>20.899999999309472</v>
      </c>
    </row>
    <row r="59" spans="11:51" x14ac:dyDescent="0.35">
      <c r="K59">
        <f t="shared" si="4"/>
        <v>20</v>
      </c>
      <c r="L59">
        <f>(AA9-T9)/(AA$4-T$4)</f>
        <v>123.14285714285703</v>
      </c>
      <c r="M59">
        <f t="shared" si="6"/>
        <v>123.4999998408932</v>
      </c>
      <c r="O59">
        <f>X9-M59*X$4</f>
        <v>-149.74499979793436</v>
      </c>
      <c r="P59">
        <f t="shared" ref="P59:P69" si="9">-K59+$P$74/2 *(1 +ERF((K59-$P$76)/($P$75 *SQRT(2))))</f>
        <v>-149.99999996676544</v>
      </c>
      <c r="T59">
        <f t="shared" si="5"/>
        <v>20</v>
      </c>
      <c r="U59">
        <f t="shared" si="7"/>
        <v>-14.150000141782954</v>
      </c>
      <c r="V59">
        <f t="shared" si="8"/>
        <v>-12.915000143374016</v>
      </c>
      <c r="W59">
        <f t="shared" si="8"/>
        <v>-11.680000144965078</v>
      </c>
      <c r="X59">
        <f t="shared" si="8"/>
        <v>-10.44500014655614</v>
      </c>
      <c r="Y59">
        <f t="shared" si="8"/>
        <v>-9.210000148147202</v>
      </c>
      <c r="Z59">
        <f t="shared" si="8"/>
        <v>-7.9750001497382925</v>
      </c>
      <c r="AA59">
        <f t="shared" si="8"/>
        <v>-6.7400001513293546</v>
      </c>
      <c r="AB59">
        <f t="shared" si="8"/>
        <v>-5.5050001529204167</v>
      </c>
      <c r="AC59">
        <f t="shared" si="8"/>
        <v>-4.2700001545114787</v>
      </c>
      <c r="AD59">
        <f t="shared" si="8"/>
        <v>-3.0350001561025408</v>
      </c>
      <c r="AE59">
        <f t="shared" si="8"/>
        <v>-1.8000001576936029</v>
      </c>
      <c r="AF59">
        <f t="shared" si="8"/>
        <v>-0.56500015928469338</v>
      </c>
      <c r="AG59">
        <f t="shared" si="8"/>
        <v>0.66999983912424455</v>
      </c>
      <c r="AH59">
        <f t="shared" si="8"/>
        <v>1.9049998375331825</v>
      </c>
      <c r="AI59">
        <f t="shared" si="8"/>
        <v>3.1399998359421204</v>
      </c>
      <c r="AJ59">
        <f t="shared" si="8"/>
        <v>4.3749998343510583</v>
      </c>
      <c r="AK59">
        <f t="shared" si="8"/>
        <v>5.6099998327599963</v>
      </c>
      <c r="AL59">
        <f t="shared" si="8"/>
        <v>6.8449998311689058</v>
      </c>
      <c r="AM59">
        <f t="shared" si="8"/>
        <v>8.0799998295778437</v>
      </c>
      <c r="AN59">
        <f t="shared" si="8"/>
        <v>9.3149998279867816</v>
      </c>
      <c r="AO59">
        <f t="shared" si="8"/>
        <v>10.54999982639572</v>
      </c>
      <c r="AP59">
        <f t="shared" si="8"/>
        <v>11.784999824804657</v>
      </c>
      <c r="AQ59">
        <f t="shared" si="8"/>
        <v>13.019999823213595</v>
      </c>
      <c r="AR59">
        <f t="shared" si="8"/>
        <v>14.254999821622505</v>
      </c>
      <c r="AS59">
        <f t="shared" si="8"/>
        <v>15.489999820031443</v>
      </c>
      <c r="AT59">
        <f t="shared" si="8"/>
        <v>16.724999818440381</v>
      </c>
      <c r="AU59">
        <f t="shared" si="8"/>
        <v>17.959999816849319</v>
      </c>
      <c r="AV59">
        <f t="shared" si="8"/>
        <v>19.194999815258257</v>
      </c>
      <c r="AW59">
        <f t="shared" si="8"/>
        <v>20.429999813667195</v>
      </c>
      <c r="AX59">
        <f t="shared" si="8"/>
        <v>21.664999812076104</v>
      </c>
      <c r="AY59">
        <f t="shared" si="8"/>
        <v>22.899999810485042</v>
      </c>
    </row>
    <row r="60" spans="11:51" x14ac:dyDescent="0.35">
      <c r="K60">
        <f t="shared" si="4"/>
        <v>18</v>
      </c>
      <c r="L60">
        <f>(AA10-R10)/(AA$4-R$4)</f>
        <v>123.88888888888876</v>
      </c>
      <c r="M60">
        <f t="shared" si="6"/>
        <v>123.49997753194106</v>
      </c>
      <c r="O60">
        <f>X10-M60*X$4</f>
        <v>-147.76497146556514</v>
      </c>
      <c r="P60">
        <f t="shared" si="9"/>
        <v>-147.99999239680992</v>
      </c>
      <c r="T60">
        <f t="shared" si="5"/>
        <v>18</v>
      </c>
      <c r="U60">
        <f t="shared" si="7"/>
        <v>-12.150017111674771</v>
      </c>
      <c r="V60">
        <f t="shared" si="8"/>
        <v>-10.915017336355362</v>
      </c>
      <c r="W60">
        <f t="shared" si="8"/>
        <v>-9.6800175610359531</v>
      </c>
      <c r="X60">
        <f t="shared" si="8"/>
        <v>-8.4450177857165443</v>
      </c>
      <c r="Y60">
        <f t="shared" si="8"/>
        <v>-7.2100180103971354</v>
      </c>
      <c r="Z60">
        <f t="shared" si="8"/>
        <v>-5.9750182350776981</v>
      </c>
      <c r="AA60">
        <f t="shared" si="8"/>
        <v>-4.7400184597582893</v>
      </c>
      <c r="AB60">
        <f t="shared" si="8"/>
        <v>-3.5050186844388804</v>
      </c>
      <c r="AC60">
        <f t="shared" si="8"/>
        <v>-2.2700189091194716</v>
      </c>
      <c r="AD60">
        <f t="shared" si="8"/>
        <v>-1.0350191338000627</v>
      </c>
      <c r="AE60">
        <f t="shared" si="8"/>
        <v>0.19998064151934614</v>
      </c>
      <c r="AF60">
        <f t="shared" si="8"/>
        <v>1.434980416838755</v>
      </c>
      <c r="AG60">
        <f t="shared" si="8"/>
        <v>2.6699801921581638</v>
      </c>
      <c r="AH60">
        <f t="shared" si="8"/>
        <v>3.9049799674775727</v>
      </c>
      <c r="AI60">
        <f t="shared" si="8"/>
        <v>5.1399797427969816</v>
      </c>
      <c r="AJ60">
        <f t="shared" si="8"/>
        <v>6.3749795181164188</v>
      </c>
      <c r="AK60">
        <f t="shared" si="8"/>
        <v>7.6099792934358277</v>
      </c>
      <c r="AL60">
        <f t="shared" si="8"/>
        <v>8.8449790687552365</v>
      </c>
      <c r="AM60">
        <f t="shared" si="8"/>
        <v>10.079978844074645</v>
      </c>
      <c r="AN60">
        <f t="shared" si="8"/>
        <v>11.314978619394054</v>
      </c>
      <c r="AO60">
        <f t="shared" si="8"/>
        <v>12.549978394713463</v>
      </c>
      <c r="AP60">
        <f t="shared" si="8"/>
        <v>13.784978170032872</v>
      </c>
      <c r="AQ60">
        <f t="shared" si="8"/>
        <v>15.019977945352281</v>
      </c>
      <c r="AR60">
        <f t="shared" si="8"/>
        <v>16.25497772067169</v>
      </c>
      <c r="AS60">
        <f t="shared" si="8"/>
        <v>17.489977495991099</v>
      </c>
      <c r="AT60">
        <f t="shared" si="8"/>
        <v>18.724977271310507</v>
      </c>
      <c r="AU60">
        <f t="shared" si="8"/>
        <v>19.959977046629945</v>
      </c>
      <c r="AV60">
        <f t="shared" si="8"/>
        <v>21.194976821949354</v>
      </c>
      <c r="AW60">
        <f t="shared" si="8"/>
        <v>22.429976597268762</v>
      </c>
      <c r="AX60">
        <f t="shared" si="8"/>
        <v>23.664976372588171</v>
      </c>
      <c r="AY60">
        <f t="shared" si="8"/>
        <v>24.89997614790758</v>
      </c>
    </row>
    <row r="61" spans="11:51" x14ac:dyDescent="0.35">
      <c r="K61">
        <f t="shared" si="4"/>
        <v>16</v>
      </c>
      <c r="L61">
        <f>(X11-Q11)/(X$4-Q$4)</f>
        <v>123.14285714285703</v>
      </c>
      <c r="M61">
        <f t="shared" si="6"/>
        <v>123.4984738803301</v>
      </c>
      <c r="O61">
        <f>X11-M61*X$4</f>
        <v>-145.82306182801921</v>
      </c>
      <c r="P61">
        <f t="shared" si="9"/>
        <v>-145.99923117854877</v>
      </c>
      <c r="T61">
        <f t="shared" si="5"/>
        <v>16</v>
      </c>
      <c r="U61">
        <f t="shared" si="7"/>
        <v>-10.150909910185675</v>
      </c>
      <c r="V61">
        <f t="shared" si="8"/>
        <v>-8.9159251713823835</v>
      </c>
      <c r="W61">
        <f t="shared" si="8"/>
        <v>-7.6809404325790638</v>
      </c>
      <c r="X61">
        <f t="shared" si="8"/>
        <v>-6.4459556937757725</v>
      </c>
      <c r="Y61">
        <f t="shared" si="8"/>
        <v>-5.2109709549724812</v>
      </c>
      <c r="Z61">
        <f t="shared" si="8"/>
        <v>-3.9759862161691615</v>
      </c>
      <c r="AA61">
        <f t="shared" si="8"/>
        <v>-2.7410014773658702</v>
      </c>
      <c r="AB61">
        <f t="shared" si="8"/>
        <v>-1.5060167385625789</v>
      </c>
      <c r="AC61">
        <f t="shared" si="8"/>
        <v>-0.27103199975925918</v>
      </c>
      <c r="AD61">
        <f t="shared" si="8"/>
        <v>0.96395273904403211</v>
      </c>
      <c r="AE61">
        <f t="shared" si="8"/>
        <v>2.1989374778473518</v>
      </c>
      <c r="AF61">
        <f t="shared" si="8"/>
        <v>3.4339222166506431</v>
      </c>
      <c r="AG61">
        <f t="shared" si="8"/>
        <v>4.6689069554539344</v>
      </c>
      <c r="AH61">
        <f t="shared" si="8"/>
        <v>5.9038916942572541</v>
      </c>
      <c r="AI61">
        <f t="shared" si="8"/>
        <v>7.1388764330605454</v>
      </c>
      <c r="AJ61">
        <f t="shared" si="8"/>
        <v>8.3738611718638367</v>
      </c>
      <c r="AK61">
        <f t="shared" si="8"/>
        <v>9.6088459106671564</v>
      </c>
      <c r="AL61">
        <f t="shared" si="8"/>
        <v>10.843830649470448</v>
      </c>
      <c r="AM61">
        <f t="shared" si="8"/>
        <v>12.078815388273767</v>
      </c>
      <c r="AN61">
        <f t="shared" si="8"/>
        <v>13.313800127077059</v>
      </c>
      <c r="AO61">
        <f t="shared" si="8"/>
        <v>14.54878486588035</v>
      </c>
      <c r="AP61">
        <f t="shared" si="8"/>
        <v>15.78376960468367</v>
      </c>
      <c r="AQ61">
        <f t="shared" si="8"/>
        <v>17.018754343486961</v>
      </c>
      <c r="AR61">
        <f t="shared" si="8"/>
        <v>18.253739082290281</v>
      </c>
      <c r="AS61">
        <f t="shared" si="8"/>
        <v>19.488723821093572</v>
      </c>
      <c r="AT61">
        <f t="shared" si="8"/>
        <v>20.723708559896863</v>
      </c>
      <c r="AU61">
        <f t="shared" si="8"/>
        <v>21.958693298700183</v>
      </c>
      <c r="AV61">
        <f t="shared" si="8"/>
        <v>23.193678037503474</v>
      </c>
      <c r="AW61">
        <f t="shared" si="8"/>
        <v>24.428662776306766</v>
      </c>
      <c r="AX61">
        <f t="shared" si="8"/>
        <v>25.663647515110085</v>
      </c>
      <c r="AY61">
        <f t="shared" si="8"/>
        <v>26.898632253913377</v>
      </c>
    </row>
    <row r="62" spans="11:51" x14ac:dyDescent="0.35">
      <c r="K62">
        <f t="shared" si="4"/>
        <v>14</v>
      </c>
      <c r="L62">
        <f>(X12-O12)/(X$4-O$4)</f>
        <v>123.99999999999989</v>
      </c>
      <c r="M62">
        <f t="shared" si="6"/>
        <v>123.44970579473093</v>
      </c>
      <c r="O62">
        <f>X12-M62*X$4</f>
        <v>-143.73112635930826</v>
      </c>
      <c r="P62">
        <f t="shared" si="9"/>
        <v>-143.96531680271201</v>
      </c>
      <c r="T62">
        <f t="shared" si="5"/>
        <v>14</v>
      </c>
      <c r="U62">
        <f t="shared" si="7"/>
        <v>-8.1706404285079941</v>
      </c>
      <c r="V62">
        <f t="shared" si="8"/>
        <v>-6.9361433705606999</v>
      </c>
      <c r="W62">
        <f t="shared" si="8"/>
        <v>-5.7016463126133772</v>
      </c>
      <c r="X62">
        <f t="shared" si="8"/>
        <v>-4.4671492546660829</v>
      </c>
      <c r="Y62">
        <f t="shared" si="8"/>
        <v>-3.2326521967187603</v>
      </c>
      <c r="Z62">
        <f t="shared" si="8"/>
        <v>-1.9981551387714376</v>
      </c>
      <c r="AA62">
        <f t="shared" si="8"/>
        <v>-0.76365808082414333</v>
      </c>
      <c r="AB62">
        <f t="shared" si="8"/>
        <v>0.47083897712317935</v>
      </c>
      <c r="AC62">
        <f t="shared" si="8"/>
        <v>1.7053360350704736</v>
      </c>
      <c r="AD62">
        <f t="shared" si="8"/>
        <v>2.9398330930177963</v>
      </c>
      <c r="AE62">
        <f t="shared" si="8"/>
        <v>4.1743301509650905</v>
      </c>
      <c r="AF62">
        <f t="shared" si="8"/>
        <v>5.4088272089124132</v>
      </c>
      <c r="AG62">
        <f t="shared" si="8"/>
        <v>6.6433242668597359</v>
      </c>
      <c r="AH62">
        <f t="shared" si="8"/>
        <v>7.8778213248070301</v>
      </c>
      <c r="AI62">
        <f t="shared" si="8"/>
        <v>9.1123183827543528</v>
      </c>
      <c r="AJ62">
        <f t="shared" si="8"/>
        <v>10.346815440701647</v>
      </c>
      <c r="AK62">
        <f t="shared" si="8"/>
        <v>11.58131249864897</v>
      </c>
      <c r="AL62">
        <f t="shared" si="8"/>
        <v>12.815809556596264</v>
      </c>
      <c r="AM62">
        <f t="shared" si="8"/>
        <v>14.050306614543587</v>
      </c>
      <c r="AN62">
        <f t="shared" si="8"/>
        <v>15.284803672490909</v>
      </c>
      <c r="AO62">
        <f t="shared" si="8"/>
        <v>16.519300730438204</v>
      </c>
      <c r="AP62">
        <f t="shared" si="8"/>
        <v>17.753797788385526</v>
      </c>
      <c r="AQ62">
        <f t="shared" si="8"/>
        <v>18.98829484633282</v>
      </c>
      <c r="AR62">
        <f t="shared" si="8"/>
        <v>20.222791904280143</v>
      </c>
      <c r="AS62">
        <f t="shared" si="8"/>
        <v>21.457288962227437</v>
      </c>
      <c r="AT62">
        <f t="shared" si="8"/>
        <v>22.69178602017476</v>
      </c>
      <c r="AU62">
        <f t="shared" si="8"/>
        <v>23.926283078122083</v>
      </c>
      <c r="AV62">
        <f t="shared" si="8"/>
        <v>25.160780136069377</v>
      </c>
      <c r="AW62">
        <f t="shared" si="8"/>
        <v>26.3952771940167</v>
      </c>
      <c r="AX62">
        <f t="shared" si="8"/>
        <v>27.629774251963994</v>
      </c>
      <c r="AY62">
        <f t="shared" si="8"/>
        <v>28.864271309911317</v>
      </c>
    </row>
    <row r="63" spans="11:51" x14ac:dyDescent="0.35">
      <c r="K63">
        <f t="shared" si="4"/>
        <v>12</v>
      </c>
      <c r="L63">
        <f>(W13-M13)/(W$4-M$4)</f>
        <v>121.89999999999989</v>
      </c>
      <c r="M63">
        <f t="shared" si="6"/>
        <v>122.68474823638708</v>
      </c>
      <c r="O63">
        <f>V13-M63*V$4</f>
        <v>-141.05593529548383</v>
      </c>
      <c r="P63">
        <f t="shared" si="9"/>
        <v>-141.29146562894277</v>
      </c>
      <c r="T63">
        <f t="shared" si="5"/>
        <v>12</v>
      </c>
      <c r="U63">
        <f t="shared" si="7"/>
        <v>-6.3382425689169963</v>
      </c>
      <c r="V63">
        <f t="shared" si="8"/>
        <v>-5.1113950865531308</v>
      </c>
      <c r="W63">
        <f t="shared" si="8"/>
        <v>-3.8845476041892653</v>
      </c>
      <c r="X63">
        <f t="shared" si="8"/>
        <v>-2.6577001218253997</v>
      </c>
      <c r="Y63">
        <f t="shared" si="8"/>
        <v>-1.4308526394615058</v>
      </c>
      <c r="Z63">
        <f t="shared" si="8"/>
        <v>-0.20400515709764022</v>
      </c>
      <c r="AA63">
        <f t="shared" si="8"/>
        <v>1.0228423252662253</v>
      </c>
      <c r="AB63">
        <f t="shared" si="8"/>
        <v>2.2496898076300909</v>
      </c>
      <c r="AC63">
        <f t="shared" si="8"/>
        <v>3.4765372899939848</v>
      </c>
      <c r="AD63">
        <f t="shared" si="8"/>
        <v>4.7033847723578504</v>
      </c>
      <c r="AE63">
        <f t="shared" si="8"/>
        <v>5.9302322547217159</v>
      </c>
      <c r="AF63">
        <f t="shared" si="8"/>
        <v>7.1570797370855814</v>
      </c>
      <c r="AG63">
        <f t="shared" si="8"/>
        <v>8.383927219449447</v>
      </c>
      <c r="AH63">
        <f t="shared" si="8"/>
        <v>9.6107747018133409</v>
      </c>
      <c r="AI63">
        <f t="shared" si="8"/>
        <v>10.837622184177206</v>
      </c>
      <c r="AJ63">
        <f t="shared" si="8"/>
        <v>12.064469666541072</v>
      </c>
      <c r="AK63">
        <f t="shared" si="8"/>
        <v>13.291317148904938</v>
      </c>
      <c r="AL63">
        <f t="shared" si="8"/>
        <v>14.518164631268831</v>
      </c>
      <c r="AM63">
        <f t="shared" si="8"/>
        <v>15.745012113632697</v>
      </c>
      <c r="AN63">
        <f t="shared" si="8"/>
        <v>16.971859595996563</v>
      </c>
      <c r="AO63">
        <f t="shared" si="8"/>
        <v>18.198707078360428</v>
      </c>
      <c r="AP63">
        <f t="shared" si="8"/>
        <v>19.425554560724294</v>
      </c>
      <c r="AQ63">
        <f t="shared" si="8"/>
        <v>20.652402043088188</v>
      </c>
      <c r="AR63">
        <f t="shared" si="8"/>
        <v>21.879249525452053</v>
      </c>
      <c r="AS63">
        <f t="shared" si="8"/>
        <v>23.106097007815919</v>
      </c>
      <c r="AT63">
        <f t="shared" si="8"/>
        <v>24.332944490179784</v>
      </c>
      <c r="AU63">
        <f t="shared" si="8"/>
        <v>25.559791972543678</v>
      </c>
      <c r="AV63">
        <f t="shared" si="8"/>
        <v>26.786639454907544</v>
      </c>
      <c r="AW63">
        <f t="shared" si="8"/>
        <v>28.013486937271409</v>
      </c>
      <c r="AX63">
        <f t="shared" si="8"/>
        <v>29.240334419635275</v>
      </c>
      <c r="AY63">
        <f t="shared" si="8"/>
        <v>30.46718190199914</v>
      </c>
    </row>
    <row r="64" spans="11:51" x14ac:dyDescent="0.35">
      <c r="K64">
        <f t="shared" si="4"/>
        <v>10</v>
      </c>
      <c r="L64">
        <f>(V14-L14)/(V$4-L$4)</f>
        <v>116.09999999999989</v>
      </c>
      <c r="M64">
        <f t="shared" si="6"/>
        <v>116.85058049416271</v>
      </c>
      <c r="O64">
        <f>V14-M64*V$4</f>
        <v>-132.46322561770339</v>
      </c>
      <c r="P64">
        <f t="shared" si="9"/>
        <v>-133.27694963319777</v>
      </c>
      <c r="T64">
        <f t="shared" si="5"/>
        <v>10</v>
      </c>
      <c r="U64">
        <f t="shared" si="7"/>
        <v>-4.7413110896187902</v>
      </c>
      <c r="V64">
        <f t="shared" si="8"/>
        <v>-3.5728052846771732</v>
      </c>
      <c r="W64">
        <f t="shared" si="8"/>
        <v>-2.4042994797355561</v>
      </c>
      <c r="X64">
        <f t="shared" si="8"/>
        <v>-1.2357936747939107</v>
      </c>
      <c r="Y64">
        <f t="shared" si="8"/>
        <v>-6.7287869852293625E-2</v>
      </c>
      <c r="Z64">
        <f t="shared" si="8"/>
        <v>1.1012179350893234</v>
      </c>
      <c r="AA64">
        <f t="shared" si="8"/>
        <v>2.2697237400309689</v>
      </c>
      <c r="AB64">
        <f t="shared" si="8"/>
        <v>3.4382295449725859</v>
      </c>
      <c r="AC64">
        <f t="shared" si="8"/>
        <v>4.6067353499142314</v>
      </c>
      <c r="AD64">
        <f t="shared" si="8"/>
        <v>5.7752411548558484</v>
      </c>
      <c r="AE64">
        <f t="shared" si="8"/>
        <v>6.9437469597974655</v>
      </c>
      <c r="AF64">
        <f t="shared" si="8"/>
        <v>8.1122527647391109</v>
      </c>
      <c r="AG64">
        <f t="shared" si="8"/>
        <v>9.280758569680728</v>
      </c>
      <c r="AH64">
        <f t="shared" si="8"/>
        <v>10.449264374622373</v>
      </c>
      <c r="AI64">
        <f t="shared" si="8"/>
        <v>11.61777017956399</v>
      </c>
      <c r="AJ64">
        <f t="shared" si="8"/>
        <v>12.786275984505608</v>
      </c>
      <c r="AK64">
        <f t="shared" si="8"/>
        <v>13.954781789447253</v>
      </c>
      <c r="AL64">
        <f t="shared" si="8"/>
        <v>15.12328759438887</v>
      </c>
      <c r="AM64">
        <f t="shared" si="8"/>
        <v>16.291793399330516</v>
      </c>
      <c r="AN64">
        <f t="shared" si="8"/>
        <v>17.460299204272133</v>
      </c>
      <c r="AO64">
        <f t="shared" si="8"/>
        <v>18.62880500921375</v>
      </c>
      <c r="AP64">
        <f t="shared" si="8"/>
        <v>19.797310814155395</v>
      </c>
      <c r="AQ64">
        <f t="shared" si="8"/>
        <v>20.965816619097012</v>
      </c>
      <c r="AR64">
        <f t="shared" si="8"/>
        <v>22.134322424038658</v>
      </c>
      <c r="AS64">
        <f t="shared" si="8"/>
        <v>23.302828228980275</v>
      </c>
      <c r="AT64">
        <f t="shared" si="8"/>
        <v>24.471334033921892</v>
      </c>
      <c r="AU64">
        <f t="shared" si="8"/>
        <v>25.639839838863537</v>
      </c>
      <c r="AV64">
        <f t="shared" si="8"/>
        <v>26.808345643805154</v>
      </c>
      <c r="AW64">
        <f t="shared" si="8"/>
        <v>27.976851448746771</v>
      </c>
      <c r="AX64">
        <f t="shared" si="8"/>
        <v>29.145357253688417</v>
      </c>
      <c r="AY64">
        <f t="shared" si="8"/>
        <v>30.313863058630034</v>
      </c>
    </row>
    <row r="65" spans="11:51" x14ac:dyDescent="0.35">
      <c r="K65">
        <f t="shared" si="4"/>
        <v>8</v>
      </c>
      <c r="L65">
        <f>(AA15-O15)/(AA$4-O$4)</f>
        <v>96.083333333333258</v>
      </c>
      <c r="M65">
        <f t="shared" si="6"/>
        <v>95.105633498397864</v>
      </c>
      <c r="O65">
        <f>V15-M65*V$4</f>
        <v>-106.45204187299734</v>
      </c>
      <c r="P65">
        <f t="shared" si="9"/>
        <v>-106.989894205537</v>
      </c>
      <c r="T65">
        <f t="shared" si="5"/>
        <v>8</v>
      </c>
      <c r="U65">
        <f t="shared" si="7"/>
        <v>-2.3736973572993634</v>
      </c>
      <c r="V65">
        <f t="shared" si="8"/>
        <v>-1.4226410223153749</v>
      </c>
      <c r="W65">
        <f t="shared" si="8"/>
        <v>-0.47158468733140069</v>
      </c>
      <c r="X65">
        <f t="shared" si="8"/>
        <v>0.47947164765257355</v>
      </c>
      <c r="Y65">
        <f t="shared" si="8"/>
        <v>1.430527982636562</v>
      </c>
      <c r="Z65">
        <f t="shared" si="8"/>
        <v>2.3815843176205362</v>
      </c>
      <c r="AA65">
        <f t="shared" si="8"/>
        <v>3.3326406526045105</v>
      </c>
      <c r="AB65">
        <f t="shared" si="8"/>
        <v>4.2836969875884989</v>
      </c>
      <c r="AC65">
        <f t="shared" si="8"/>
        <v>5.2347533225724732</v>
      </c>
      <c r="AD65">
        <f t="shared" si="8"/>
        <v>6.1858096575564616</v>
      </c>
      <c r="AE65">
        <f t="shared" si="8"/>
        <v>7.1368659925404359</v>
      </c>
      <c r="AF65">
        <f t="shared" si="8"/>
        <v>8.0879223275244101</v>
      </c>
      <c r="AG65">
        <f t="shared" si="8"/>
        <v>9.0389786625083985</v>
      </c>
      <c r="AH65">
        <f t="shared" si="8"/>
        <v>9.9900349974923728</v>
      </c>
      <c r="AI65">
        <f t="shared" si="8"/>
        <v>10.941091332476347</v>
      </c>
      <c r="AJ65">
        <f t="shared" si="8"/>
        <v>11.892147667460335</v>
      </c>
      <c r="AK65">
        <f t="shared" si="8"/>
        <v>12.84320400244431</v>
      </c>
      <c r="AL65">
        <f t="shared" si="8"/>
        <v>13.794260337428284</v>
      </c>
      <c r="AM65">
        <f t="shared" si="8"/>
        <v>14.745316672412272</v>
      </c>
      <c r="AN65">
        <f t="shared" si="8"/>
        <v>15.696373007396247</v>
      </c>
      <c r="AO65">
        <f t="shared" si="8"/>
        <v>16.647429342380235</v>
      </c>
      <c r="AP65">
        <f t="shared" si="8"/>
        <v>17.598485677364209</v>
      </c>
      <c r="AQ65">
        <f t="shared" si="8"/>
        <v>18.549542012348184</v>
      </c>
      <c r="AR65">
        <f t="shared" si="8"/>
        <v>19.500598347332172</v>
      </c>
      <c r="AS65">
        <f t="shared" si="8"/>
        <v>20.451654682316146</v>
      </c>
      <c r="AT65">
        <f t="shared" si="8"/>
        <v>21.40271101730012</v>
      </c>
      <c r="AU65">
        <f t="shared" si="8"/>
        <v>22.353767352284095</v>
      </c>
      <c r="AV65">
        <f t="shared" si="8"/>
        <v>23.304823687268097</v>
      </c>
      <c r="AW65">
        <f t="shared" si="8"/>
        <v>24.255880022252072</v>
      </c>
      <c r="AX65">
        <f t="shared" si="8"/>
        <v>25.206936357236046</v>
      </c>
      <c r="AY65">
        <f t="shared" si="8"/>
        <v>26.15799269222002</v>
      </c>
    </row>
    <row r="66" spans="11:51" x14ac:dyDescent="0.35">
      <c r="K66">
        <f>K67+2</f>
        <v>6</v>
      </c>
      <c r="L66">
        <f>(AA16-Q16)/(AA$4-Q$4)</f>
        <v>54.899999999999956</v>
      </c>
      <c r="M66">
        <f t="shared" si="6"/>
        <v>55.341736231952488</v>
      </c>
      <c r="O66">
        <f>V16-M66*V$4</f>
        <v>-61.187170289940603</v>
      </c>
      <c r="P66">
        <f t="shared" si="9"/>
        <v>-60.36998274639744</v>
      </c>
      <c r="T66">
        <f>T67+2</f>
        <v>6</v>
      </c>
      <c r="U66">
        <f t="shared" si="7"/>
        <v>0.50592710875029212</v>
      </c>
      <c r="V66">
        <f t="shared" si="8"/>
        <v>1.0593444710698137</v>
      </c>
      <c r="W66">
        <f t="shared" si="8"/>
        <v>1.6127618333893423</v>
      </c>
      <c r="X66">
        <f t="shared" si="8"/>
        <v>2.1661791957088639</v>
      </c>
      <c r="Y66">
        <f t="shared" si="8"/>
        <v>2.7195965580283925</v>
      </c>
      <c r="Z66">
        <f t="shared" si="8"/>
        <v>3.2730139203479141</v>
      </c>
      <c r="AA66">
        <f t="shared" si="8"/>
        <v>3.8264312826674427</v>
      </c>
      <c r="AB66">
        <f t="shared" si="8"/>
        <v>4.3798486449869642</v>
      </c>
      <c r="AC66">
        <f t="shared" si="8"/>
        <v>4.9332660073064858</v>
      </c>
      <c r="AD66">
        <f t="shared" si="8"/>
        <v>5.4866833696260215</v>
      </c>
      <c r="AE66">
        <f t="shared" si="8"/>
        <v>6.0401007319455431</v>
      </c>
      <c r="AF66">
        <f t="shared" si="8"/>
        <v>6.5935180942650646</v>
      </c>
      <c r="AG66">
        <f t="shared" si="8"/>
        <v>7.1469354565846004</v>
      </c>
      <c r="AH66">
        <f t="shared" si="8"/>
        <v>7.7003528189041219</v>
      </c>
      <c r="AI66">
        <f t="shared" si="8"/>
        <v>8.2537701812236435</v>
      </c>
      <c r="AJ66">
        <f t="shared" si="8"/>
        <v>8.807187543543165</v>
      </c>
      <c r="AK66">
        <f t="shared" ref="AK66:AY68" si="10">$M66*AK$56+$P66</f>
        <v>9.3606049058627008</v>
      </c>
      <c r="AL66">
        <f t="shared" si="10"/>
        <v>9.9140222681822223</v>
      </c>
      <c r="AM66">
        <f t="shared" si="10"/>
        <v>10.467439630501744</v>
      </c>
      <c r="AN66">
        <f t="shared" si="10"/>
        <v>11.020856992821265</v>
      </c>
      <c r="AO66">
        <f t="shared" si="10"/>
        <v>11.574274355140801</v>
      </c>
      <c r="AP66">
        <f t="shared" si="10"/>
        <v>12.127691717460323</v>
      </c>
      <c r="AQ66">
        <f t="shared" si="10"/>
        <v>12.681109079779844</v>
      </c>
      <c r="AR66">
        <f t="shared" si="10"/>
        <v>13.23452644209938</v>
      </c>
      <c r="AS66">
        <f t="shared" si="10"/>
        <v>13.787943804418902</v>
      </c>
      <c r="AT66">
        <f t="shared" si="10"/>
        <v>14.341361166738423</v>
      </c>
      <c r="AU66">
        <f t="shared" si="10"/>
        <v>14.894778529057945</v>
      </c>
      <c r="AV66">
        <f t="shared" si="10"/>
        <v>15.44819589137748</v>
      </c>
      <c r="AW66">
        <f t="shared" si="10"/>
        <v>16.001613253697002</v>
      </c>
      <c r="AX66">
        <f t="shared" si="10"/>
        <v>16.555030616016523</v>
      </c>
      <c r="AY66">
        <f t="shared" si="10"/>
        <v>17.108447978336045</v>
      </c>
    </row>
    <row r="67" spans="11:51" x14ac:dyDescent="0.35">
      <c r="K67">
        <v>4</v>
      </c>
      <c r="L67">
        <f>(AK17-Q17)/(AK$4-Q$4)</f>
        <v>18.099999999999987</v>
      </c>
      <c r="M67">
        <f t="shared" si="6"/>
        <v>19.593923860534957</v>
      </c>
      <c r="O67">
        <f>AA17-M67*AA$4</f>
        <v>-20.392101018695442</v>
      </c>
      <c r="P67">
        <f t="shared" si="9"/>
        <v>-20.969894720105216</v>
      </c>
      <c r="T67">
        <v>4</v>
      </c>
      <c r="U67">
        <f t="shared" si="7"/>
        <v>0.5834215264832352</v>
      </c>
      <c r="V67">
        <f t="shared" ref="V67:AJ68" si="11">$M67*V$56+$P67</f>
        <v>0.77936076508858321</v>
      </c>
      <c r="W67">
        <f t="shared" si="11"/>
        <v>0.97530000369393477</v>
      </c>
      <c r="X67">
        <f t="shared" si="11"/>
        <v>1.1712392422992828</v>
      </c>
      <c r="Y67">
        <f t="shared" si="11"/>
        <v>1.3671784809046343</v>
      </c>
      <c r="Z67">
        <f t="shared" si="11"/>
        <v>1.5631177195099824</v>
      </c>
      <c r="AA67">
        <f t="shared" si="11"/>
        <v>1.7590569581153339</v>
      </c>
      <c r="AB67">
        <f t="shared" si="11"/>
        <v>1.9549961967206819</v>
      </c>
      <c r="AC67">
        <f t="shared" si="11"/>
        <v>2.1509354353260335</v>
      </c>
      <c r="AD67">
        <f t="shared" si="11"/>
        <v>2.3468746739313815</v>
      </c>
      <c r="AE67">
        <f t="shared" si="11"/>
        <v>2.5428139125367331</v>
      </c>
      <c r="AF67">
        <f t="shared" si="11"/>
        <v>2.7387531511420811</v>
      </c>
      <c r="AG67">
        <f t="shared" si="11"/>
        <v>2.9346923897474326</v>
      </c>
      <c r="AH67">
        <f t="shared" si="11"/>
        <v>3.1306316283527806</v>
      </c>
      <c r="AI67">
        <f t="shared" si="11"/>
        <v>3.3265708669581322</v>
      </c>
      <c r="AJ67">
        <f t="shared" si="11"/>
        <v>3.5225101055634802</v>
      </c>
      <c r="AK67">
        <f t="shared" si="10"/>
        <v>3.7184493441688282</v>
      </c>
      <c r="AL67">
        <f t="shared" si="10"/>
        <v>3.9143885827741798</v>
      </c>
      <c r="AM67">
        <f t="shared" si="10"/>
        <v>4.1103278213795278</v>
      </c>
      <c r="AN67">
        <f t="shared" si="10"/>
        <v>4.3062670599848794</v>
      </c>
      <c r="AO67">
        <f t="shared" si="10"/>
        <v>4.5022062985902274</v>
      </c>
      <c r="AP67">
        <f t="shared" si="10"/>
        <v>4.6981455371955789</v>
      </c>
      <c r="AQ67">
        <f t="shared" si="10"/>
        <v>4.8940847758009269</v>
      </c>
      <c r="AR67">
        <f t="shared" si="10"/>
        <v>5.0900240144062785</v>
      </c>
      <c r="AS67">
        <f t="shared" si="10"/>
        <v>5.2859632530116265</v>
      </c>
      <c r="AT67">
        <f t="shared" si="10"/>
        <v>5.4819024916169781</v>
      </c>
      <c r="AU67">
        <f t="shared" si="10"/>
        <v>5.6778417302223261</v>
      </c>
      <c r="AV67">
        <f t="shared" si="10"/>
        <v>5.8737809688276776</v>
      </c>
      <c r="AW67">
        <f t="shared" si="10"/>
        <v>6.0697202074330256</v>
      </c>
      <c r="AX67">
        <f t="shared" si="10"/>
        <v>6.2656594460383772</v>
      </c>
      <c r="AY67">
        <f t="shared" si="10"/>
        <v>6.4615986846437252</v>
      </c>
    </row>
    <row r="68" spans="11:51" x14ac:dyDescent="0.35">
      <c r="K68">
        <v>2</v>
      </c>
      <c r="L68">
        <f>(AL18-V18)/(AL$4-V$4)</f>
        <v>7.8559999999999981</v>
      </c>
      <c r="M68">
        <f t="shared" si="6"/>
        <v>3.8003555356498455</v>
      </c>
      <c r="O68">
        <f>V18-M68*V$4</f>
        <v>0.39955558043769379</v>
      </c>
      <c r="P68">
        <f t="shared" si="9"/>
        <v>-4.679466815087963</v>
      </c>
      <c r="T68">
        <v>2</v>
      </c>
      <c r="U68">
        <f t="shared" si="7"/>
        <v>-0.49907572587313354</v>
      </c>
      <c r="V68">
        <f t="shared" si="11"/>
        <v>-0.46107217051663518</v>
      </c>
      <c r="W68">
        <f t="shared" si="11"/>
        <v>-0.42306861516013683</v>
      </c>
      <c r="X68">
        <f t="shared" si="11"/>
        <v>-0.38506505980363759</v>
      </c>
      <c r="Y68">
        <f t="shared" si="11"/>
        <v>-0.34706150444713924</v>
      </c>
      <c r="Z68">
        <f t="shared" si="11"/>
        <v>-0.30905794909064088</v>
      </c>
      <c r="AA68">
        <f t="shared" si="11"/>
        <v>-0.27105439373414253</v>
      </c>
      <c r="AB68">
        <f t="shared" si="11"/>
        <v>-0.23305083837764418</v>
      </c>
      <c r="AC68">
        <f t="shared" si="11"/>
        <v>-0.19504728302114582</v>
      </c>
      <c r="AD68">
        <f t="shared" si="11"/>
        <v>-0.15704372766464747</v>
      </c>
      <c r="AE68">
        <f t="shared" si="11"/>
        <v>-0.11904017230814823</v>
      </c>
      <c r="AF68">
        <f t="shared" si="11"/>
        <v>-8.1036616951649876E-2</v>
      </c>
      <c r="AG68">
        <f t="shared" si="11"/>
        <v>-4.3033061595151523E-2</v>
      </c>
      <c r="AH68">
        <f t="shared" si="11"/>
        <v>-5.0295062386531697E-3</v>
      </c>
      <c r="AI68">
        <f t="shared" si="11"/>
        <v>3.2974049117845183E-2</v>
      </c>
      <c r="AJ68">
        <f t="shared" si="11"/>
        <v>7.0977604474343536E-2</v>
      </c>
      <c r="AK68">
        <f t="shared" si="10"/>
        <v>0.10898115983084278</v>
      </c>
      <c r="AL68">
        <f t="shared" si="10"/>
        <v>0.14698471518734113</v>
      </c>
      <c r="AM68">
        <f t="shared" si="10"/>
        <v>0.18498827054383948</v>
      </c>
      <c r="AN68">
        <f t="shared" si="10"/>
        <v>0.22299182590033784</v>
      </c>
      <c r="AO68">
        <f t="shared" si="10"/>
        <v>0.26099538125683619</v>
      </c>
      <c r="AP68">
        <f t="shared" si="10"/>
        <v>0.29899893661333454</v>
      </c>
      <c r="AQ68">
        <f t="shared" si="10"/>
        <v>0.3370024919698329</v>
      </c>
      <c r="AR68">
        <f t="shared" si="10"/>
        <v>0.37500604732633214</v>
      </c>
      <c r="AS68">
        <f t="shared" si="10"/>
        <v>0.41300960268283049</v>
      </c>
      <c r="AT68">
        <f t="shared" si="10"/>
        <v>0.45101315803932884</v>
      </c>
      <c r="AU68">
        <f t="shared" si="10"/>
        <v>0.4890167133958272</v>
      </c>
      <c r="AV68">
        <f t="shared" si="10"/>
        <v>0.52702026875232555</v>
      </c>
      <c r="AW68">
        <f t="shared" si="10"/>
        <v>0.5650238241088239</v>
      </c>
      <c r="AX68">
        <f t="shared" si="10"/>
        <v>0.60302737946532314</v>
      </c>
      <c r="AY68">
        <f t="shared" si="10"/>
        <v>0.6410309348218215</v>
      </c>
    </row>
    <row r="69" spans="11:51" x14ac:dyDescent="0.35">
      <c r="K69">
        <v>0</v>
      </c>
      <c r="L69">
        <v>0</v>
      </c>
      <c r="M69">
        <f>$L$74/2 *(1 +ERF((K69-$L$76)/($L$75 *SQRT(2))))</f>
        <v>0.38039190778140614</v>
      </c>
      <c r="O69">
        <v>0</v>
      </c>
      <c r="P69">
        <f t="shared" si="9"/>
        <v>-0.20080064080639559</v>
      </c>
    </row>
    <row r="74" spans="11:51" x14ac:dyDescent="0.35">
      <c r="K74" t="s">
        <v>5</v>
      </c>
      <c r="L74">
        <f>123.5</f>
        <v>123.5</v>
      </c>
      <c r="P74">
        <v>-130</v>
      </c>
      <c r="R74">
        <v>126</v>
      </c>
    </row>
    <row r="75" spans="11:51" x14ac:dyDescent="0.35">
      <c r="K75" t="s">
        <v>3</v>
      </c>
      <c r="L75">
        <v>2.2999999999999998</v>
      </c>
      <c r="P75">
        <v>2.1800000000000002</v>
      </c>
      <c r="R75">
        <v>2.2599999999999998</v>
      </c>
    </row>
    <row r="76" spans="11:51" x14ac:dyDescent="0.35">
      <c r="K76" t="s">
        <v>4</v>
      </c>
      <c r="L76">
        <v>6.3</v>
      </c>
      <c r="P76">
        <v>6.45</v>
      </c>
      <c r="R76">
        <v>6.375</v>
      </c>
    </row>
  </sheetData>
  <mergeCells count="2">
    <mergeCell ref="Q2:V2"/>
    <mergeCell ref="Q3:AK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A53"/>
  <sheetViews>
    <sheetView topLeftCell="D44" workbookViewId="0">
      <selection activeCell="G23" sqref="G23"/>
    </sheetView>
  </sheetViews>
  <sheetFormatPr defaultColWidth="9.1796875" defaultRowHeight="14.5" x14ac:dyDescent="0.35"/>
  <cols>
    <col min="1" max="16384" width="9.1796875" style="11"/>
  </cols>
  <sheetData>
    <row r="6" spans="9:11" x14ac:dyDescent="0.35">
      <c r="I6" s="11">
        <v>8</v>
      </c>
      <c r="J6" s="11">
        <v>10</v>
      </c>
      <c r="K6" s="11">
        <v>12</v>
      </c>
    </row>
    <row r="17" spans="3:27" x14ac:dyDescent="0.35">
      <c r="E17" s="12" t="s">
        <v>13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3"/>
    </row>
    <row r="18" spans="3:27" x14ac:dyDescent="0.35">
      <c r="E18" s="14" t="s">
        <v>15</v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5"/>
    </row>
    <row r="19" spans="3:27" x14ac:dyDescent="0.35">
      <c r="C19" s="11" t="s">
        <v>2</v>
      </c>
      <c r="D19" s="11" t="s">
        <v>14</v>
      </c>
      <c r="E19" s="11">
        <v>2</v>
      </c>
      <c r="F19" s="11">
        <v>3</v>
      </c>
      <c r="G19" s="11">
        <v>4</v>
      </c>
      <c r="H19" s="11">
        <v>6</v>
      </c>
      <c r="I19" s="11">
        <v>8</v>
      </c>
      <c r="J19" s="11">
        <v>10</v>
      </c>
      <c r="K19" s="11">
        <v>12</v>
      </c>
      <c r="L19" s="11">
        <v>14</v>
      </c>
      <c r="M19" s="11">
        <v>16</v>
      </c>
      <c r="N19" s="11">
        <v>18</v>
      </c>
      <c r="O19" s="11">
        <v>20</v>
      </c>
      <c r="P19" s="11">
        <v>24</v>
      </c>
      <c r="Q19" s="11">
        <v>28</v>
      </c>
      <c r="R19" s="11">
        <v>32</v>
      </c>
      <c r="S19" s="11">
        <v>40</v>
      </c>
      <c r="T19" s="11">
        <v>50</v>
      </c>
      <c r="U19" s="11">
        <v>80</v>
      </c>
      <c r="W19" s="12" t="s">
        <v>17</v>
      </c>
      <c r="X19" s="12"/>
      <c r="Y19" s="12"/>
      <c r="Z19" s="12"/>
      <c r="AA19" s="12"/>
    </row>
    <row r="20" spans="3:27" x14ac:dyDescent="0.35">
      <c r="C20" s="11">
        <f t="shared" ref="C20:C23" si="0">POWER(2,D20)</f>
        <v>1048576</v>
      </c>
      <c r="D20" s="11">
        <v>20</v>
      </c>
      <c r="W20" s="13"/>
      <c r="X20" s="13"/>
      <c r="Y20" s="13"/>
      <c r="Z20" s="13"/>
      <c r="AA20" s="13"/>
    </row>
    <row r="21" spans="3:27" x14ac:dyDescent="0.35">
      <c r="C21" s="11">
        <f t="shared" si="0"/>
        <v>262144</v>
      </c>
      <c r="D21" s="11">
        <v>18</v>
      </c>
      <c r="W21" s="13"/>
      <c r="X21" s="13"/>
      <c r="Y21" s="13"/>
      <c r="Z21" s="13"/>
      <c r="AA21" s="13"/>
    </row>
    <row r="22" spans="3:27" x14ac:dyDescent="0.35">
      <c r="C22" s="11">
        <f t="shared" si="0"/>
        <v>65536</v>
      </c>
      <c r="D22" s="11">
        <v>16</v>
      </c>
      <c r="G22" s="11">
        <v>4.9800000000000004</v>
      </c>
      <c r="W22" s="13"/>
      <c r="X22" s="13"/>
      <c r="Y22" s="13"/>
      <c r="Z22" s="13"/>
      <c r="AA22" s="13"/>
    </row>
    <row r="23" spans="3:27" x14ac:dyDescent="0.35">
      <c r="C23" s="11">
        <f t="shared" si="0"/>
        <v>16384</v>
      </c>
      <c r="D23" s="11">
        <v>14</v>
      </c>
      <c r="G23" s="11">
        <v>6.93</v>
      </c>
      <c r="W23" s="13"/>
      <c r="X23" s="13"/>
      <c r="Y23" s="13"/>
      <c r="Z23" s="13"/>
      <c r="AA23" s="13"/>
    </row>
    <row r="24" spans="3:27" x14ac:dyDescent="0.35">
      <c r="C24" s="11">
        <f t="shared" ref="C24:C29" si="1">POWER(2,D24)</f>
        <v>4096</v>
      </c>
      <c r="D24" s="11">
        <f t="shared" ref="D24:D29" si="2">D25+1</f>
        <v>12</v>
      </c>
      <c r="J24" s="11">
        <v>21.885999999999999</v>
      </c>
      <c r="K24" s="11">
        <v>22.84</v>
      </c>
      <c r="L24" s="11">
        <v>23.81</v>
      </c>
      <c r="W24" s="11">
        <f t="shared" ref="W24:AA29" si="3">I24-I25</f>
        <v>-19.524000000000001</v>
      </c>
      <c r="X24" s="11">
        <f t="shared" si="3"/>
        <v>0.98600000000000065</v>
      </c>
      <c r="Y24" s="11">
        <f t="shared" si="3"/>
        <v>1.0399999999999991</v>
      </c>
      <c r="Z24" s="11">
        <f t="shared" si="3"/>
        <v>1.2099999999999973</v>
      </c>
      <c r="AA24" s="11">
        <f t="shared" si="3"/>
        <v>0</v>
      </c>
    </row>
    <row r="25" spans="3:27" x14ac:dyDescent="0.35">
      <c r="C25" s="11">
        <f t="shared" si="1"/>
        <v>2048</v>
      </c>
      <c r="D25" s="11">
        <f t="shared" si="2"/>
        <v>11</v>
      </c>
      <c r="F25" s="11">
        <v>11.51</v>
      </c>
      <c r="I25" s="11">
        <v>19.524000000000001</v>
      </c>
      <c r="J25" s="11">
        <v>20.9</v>
      </c>
      <c r="K25" s="11">
        <v>21.8</v>
      </c>
      <c r="L25" s="11">
        <v>22.6</v>
      </c>
      <c r="W25" s="11">
        <f t="shared" si="3"/>
        <v>1.0440000000000005</v>
      </c>
      <c r="X25" s="11">
        <f t="shared" si="3"/>
        <v>1.0899999999999999</v>
      </c>
      <c r="Y25" s="11">
        <f t="shared" si="3"/>
        <v>1</v>
      </c>
      <c r="Z25" s="11">
        <f t="shared" si="3"/>
        <v>1.0300000000000011</v>
      </c>
      <c r="AA25" s="11">
        <f t="shared" si="3"/>
        <v>0</v>
      </c>
    </row>
    <row r="26" spans="3:27" x14ac:dyDescent="0.35">
      <c r="C26" s="11">
        <f t="shared" si="1"/>
        <v>1024</v>
      </c>
      <c r="D26" s="11">
        <f t="shared" si="2"/>
        <v>10</v>
      </c>
      <c r="E26" s="11">
        <v>2.44</v>
      </c>
      <c r="F26" s="11">
        <v>10.56</v>
      </c>
      <c r="G26" s="11">
        <v>13.61</v>
      </c>
      <c r="H26" s="11">
        <v>16.71</v>
      </c>
      <c r="I26" s="11">
        <v>18.48</v>
      </c>
      <c r="J26" s="11">
        <v>19.809999999999999</v>
      </c>
      <c r="K26" s="11">
        <v>20.8</v>
      </c>
      <c r="L26" s="11">
        <v>21.57</v>
      </c>
      <c r="W26" s="11">
        <f t="shared" si="3"/>
        <v>0.85000000000000142</v>
      </c>
      <c r="X26" s="11">
        <f t="shared" si="3"/>
        <v>0.96999999999999886</v>
      </c>
      <c r="Y26" s="11">
        <f t="shared" si="3"/>
        <v>0.97000000000000242</v>
      </c>
      <c r="Z26" s="11">
        <f t="shared" si="3"/>
        <v>0.99000000000000199</v>
      </c>
      <c r="AA26" s="11">
        <f t="shared" si="3"/>
        <v>-21.45</v>
      </c>
    </row>
    <row r="27" spans="3:27" x14ac:dyDescent="0.35">
      <c r="C27" s="11">
        <f t="shared" si="1"/>
        <v>512</v>
      </c>
      <c r="D27" s="11">
        <f t="shared" si="2"/>
        <v>9</v>
      </c>
      <c r="E27" s="11">
        <v>2.5299999999999998</v>
      </c>
      <c r="F27" s="11">
        <v>9.6</v>
      </c>
      <c r="G27" s="11">
        <v>12.65</v>
      </c>
      <c r="H27" s="11">
        <v>15.73</v>
      </c>
      <c r="I27" s="11">
        <v>17.63</v>
      </c>
      <c r="J27" s="11">
        <v>18.84</v>
      </c>
      <c r="K27" s="11">
        <v>19.829999999999998</v>
      </c>
      <c r="L27" s="11">
        <v>20.58</v>
      </c>
      <c r="M27" s="11">
        <v>21.45</v>
      </c>
      <c r="W27" s="11">
        <f t="shared" si="3"/>
        <v>1.0689999999999991</v>
      </c>
      <c r="X27" s="11">
        <f t="shared" si="3"/>
        <v>0.99500000000000099</v>
      </c>
      <c r="Y27" s="11">
        <f t="shared" si="3"/>
        <v>1.0299999999999976</v>
      </c>
      <c r="Z27" s="11">
        <f t="shared" si="3"/>
        <v>0.91499999999999915</v>
      </c>
      <c r="AA27" s="11">
        <f t="shared" si="3"/>
        <v>1.0500000000000007</v>
      </c>
    </row>
    <row r="28" spans="3:27" x14ac:dyDescent="0.35">
      <c r="C28" s="11">
        <f t="shared" si="1"/>
        <v>256</v>
      </c>
      <c r="D28" s="11">
        <f t="shared" si="2"/>
        <v>8</v>
      </c>
      <c r="E28" s="11">
        <v>2.63</v>
      </c>
      <c r="F28" s="11">
        <v>8.8000000000000007</v>
      </c>
      <c r="G28" s="11">
        <v>11.67</v>
      </c>
      <c r="H28" s="11">
        <v>14.74</v>
      </c>
      <c r="I28" s="11">
        <v>16.561</v>
      </c>
      <c r="J28" s="11">
        <v>17.844999999999999</v>
      </c>
      <c r="K28" s="11">
        <v>18.8</v>
      </c>
      <c r="L28" s="11">
        <v>19.664999999999999</v>
      </c>
      <c r="M28" s="11">
        <v>20.399999999999999</v>
      </c>
      <c r="W28" s="11">
        <f t="shared" si="3"/>
        <v>1.016</v>
      </c>
      <c r="X28" s="11">
        <f t="shared" si="3"/>
        <v>0.98199999999999932</v>
      </c>
      <c r="Y28" s="11">
        <f t="shared" si="3"/>
        <v>0.95500000000000185</v>
      </c>
      <c r="Z28" s="11">
        <f t="shared" si="3"/>
        <v>0.97499999999999787</v>
      </c>
      <c r="AA28" s="11">
        <f t="shared" si="3"/>
        <v>1</v>
      </c>
    </row>
    <row r="29" spans="3:27" x14ac:dyDescent="0.35">
      <c r="C29" s="11">
        <f t="shared" si="1"/>
        <v>128</v>
      </c>
      <c r="D29" s="11">
        <f t="shared" si="2"/>
        <v>7</v>
      </c>
      <c r="E29" s="11">
        <v>2.77</v>
      </c>
      <c r="F29" s="11">
        <v>8</v>
      </c>
      <c r="G29" s="11">
        <v>10.77</v>
      </c>
      <c r="H29" s="11">
        <v>13.8</v>
      </c>
      <c r="I29" s="11">
        <v>15.545</v>
      </c>
      <c r="J29" s="11">
        <v>16.863</v>
      </c>
      <c r="K29" s="11">
        <v>17.844999999999999</v>
      </c>
      <c r="L29" s="11">
        <v>18.690000000000001</v>
      </c>
      <c r="M29" s="11">
        <v>19.399999999999999</v>
      </c>
      <c r="P29" s="11">
        <v>21.36</v>
      </c>
      <c r="Q29" s="11">
        <v>22.1</v>
      </c>
      <c r="W29" s="11">
        <f t="shared" si="3"/>
        <v>0.88299999999999912</v>
      </c>
      <c r="X29" s="11">
        <f t="shared" si="3"/>
        <v>0.92799999999999905</v>
      </c>
      <c r="Y29" s="11">
        <f t="shared" si="3"/>
        <v>0.98999999999999844</v>
      </c>
      <c r="Z29" s="11">
        <f t="shared" si="3"/>
        <v>1.0100000000000016</v>
      </c>
      <c r="AA29" s="11">
        <f t="shared" si="3"/>
        <v>1.0499999999999972</v>
      </c>
    </row>
    <row r="30" spans="3:27" x14ac:dyDescent="0.35">
      <c r="C30" s="11">
        <f>POWER(2,D30)</f>
        <v>64</v>
      </c>
      <c r="D30" s="11">
        <v>6</v>
      </c>
      <c r="E30" s="11">
        <v>2.95</v>
      </c>
      <c r="F30" s="11">
        <v>7.4109999999999996</v>
      </c>
      <c r="G30" s="11">
        <v>9.9499999999999993</v>
      </c>
      <c r="H30" s="11">
        <v>12.866</v>
      </c>
      <c r="I30" s="11">
        <v>14.662000000000001</v>
      </c>
      <c r="J30" s="11">
        <v>15.935</v>
      </c>
      <c r="K30" s="11">
        <v>16.855</v>
      </c>
      <c r="L30" s="11">
        <v>17.68</v>
      </c>
      <c r="M30" s="11">
        <v>18.350000000000001</v>
      </c>
      <c r="N30" s="11">
        <v>18.943999999999999</v>
      </c>
      <c r="O30" s="11">
        <v>19.448</v>
      </c>
      <c r="P30" s="11">
        <v>20.38</v>
      </c>
      <c r="Q30" s="11">
        <v>21.13</v>
      </c>
      <c r="R30" s="11">
        <v>21.72</v>
      </c>
      <c r="S30" s="11">
        <v>22.77</v>
      </c>
      <c r="T30" s="11">
        <v>23.76</v>
      </c>
      <c r="U30" s="11">
        <v>25.88</v>
      </c>
    </row>
    <row r="32" spans="3:27" x14ac:dyDescent="0.35">
      <c r="E32" s="12" t="s">
        <v>16</v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3"/>
    </row>
    <row r="33" spans="1:21" x14ac:dyDescent="0.35">
      <c r="E33" s="11">
        <v>2</v>
      </c>
      <c r="F33" s="11">
        <v>3</v>
      </c>
      <c r="G33" s="11">
        <v>4</v>
      </c>
      <c r="H33" s="11">
        <v>6</v>
      </c>
      <c r="I33" s="11">
        <v>8</v>
      </c>
      <c r="J33" s="11">
        <v>10</v>
      </c>
      <c r="K33" s="11">
        <v>12</v>
      </c>
      <c r="L33" s="11">
        <v>14</v>
      </c>
      <c r="M33" s="11">
        <v>16</v>
      </c>
      <c r="N33" s="11">
        <v>18</v>
      </c>
      <c r="O33" s="11">
        <v>20</v>
      </c>
      <c r="P33" s="11">
        <v>24</v>
      </c>
      <c r="Q33" s="11">
        <v>28</v>
      </c>
      <c r="R33" s="11">
        <v>32</v>
      </c>
      <c r="S33" s="11">
        <v>40</v>
      </c>
      <c r="T33" s="11">
        <v>50</v>
      </c>
    </row>
    <row r="34" spans="1:21" x14ac:dyDescent="0.35">
      <c r="D34" s="11">
        <f t="shared" ref="D34:D39" si="4">D35+1</f>
        <v>12</v>
      </c>
      <c r="E34" s="11">
        <f t="shared" ref="E34:S34" si="5">(E24-F24)/(E$19-F$19)</f>
        <v>0</v>
      </c>
      <c r="F34" s="11">
        <f t="shared" si="5"/>
        <v>0</v>
      </c>
      <c r="G34" s="11">
        <f t="shared" si="5"/>
        <v>0</v>
      </c>
      <c r="H34" s="11">
        <f t="shared" si="5"/>
        <v>0</v>
      </c>
      <c r="I34" s="11">
        <f t="shared" si="5"/>
        <v>10.943</v>
      </c>
      <c r="J34" s="11">
        <f t="shared" si="5"/>
        <v>0.47700000000000031</v>
      </c>
      <c r="K34" s="11">
        <f t="shared" si="5"/>
        <v>0.48499999999999943</v>
      </c>
      <c r="L34" s="11">
        <f t="shared" si="5"/>
        <v>-11.904999999999999</v>
      </c>
      <c r="M34" s="11">
        <f t="shared" si="5"/>
        <v>0</v>
      </c>
      <c r="N34" s="11">
        <f t="shared" si="5"/>
        <v>0</v>
      </c>
      <c r="O34" s="11">
        <f t="shared" si="5"/>
        <v>0</v>
      </c>
      <c r="P34" s="11">
        <f t="shared" si="5"/>
        <v>0</v>
      </c>
      <c r="Q34" s="11">
        <f t="shared" si="5"/>
        <v>0</v>
      </c>
      <c r="R34" s="11">
        <f t="shared" si="5"/>
        <v>0</v>
      </c>
      <c r="S34" s="11">
        <f t="shared" si="5"/>
        <v>0</v>
      </c>
    </row>
    <row r="35" spans="1:21" x14ac:dyDescent="0.35">
      <c r="D35" s="11">
        <f t="shared" si="4"/>
        <v>11</v>
      </c>
      <c r="E35" s="11">
        <f t="shared" ref="E35:S35" si="6">(E25-F25)/(E$19-F$19)</f>
        <v>11.51</v>
      </c>
      <c r="F35" s="11">
        <f t="shared" si="6"/>
        <v>-11.51</v>
      </c>
      <c r="G35" s="11">
        <f t="shared" si="6"/>
        <v>0</v>
      </c>
      <c r="H35" s="11">
        <f t="shared" si="6"/>
        <v>9.7620000000000005</v>
      </c>
      <c r="I35" s="11">
        <f t="shared" si="6"/>
        <v>0.68799999999999883</v>
      </c>
      <c r="J35" s="11">
        <f t="shared" si="6"/>
        <v>0.45000000000000107</v>
      </c>
      <c r="K35" s="11">
        <f t="shared" si="6"/>
        <v>0.40000000000000036</v>
      </c>
      <c r="L35" s="11">
        <f t="shared" si="6"/>
        <v>-11.3</v>
      </c>
      <c r="M35" s="11">
        <f t="shared" si="6"/>
        <v>0</v>
      </c>
      <c r="N35" s="11">
        <f t="shared" si="6"/>
        <v>0</v>
      </c>
      <c r="O35" s="11">
        <f t="shared" si="6"/>
        <v>0</v>
      </c>
      <c r="P35" s="11">
        <f t="shared" si="6"/>
        <v>0</v>
      </c>
      <c r="Q35" s="11">
        <f t="shared" si="6"/>
        <v>0</v>
      </c>
      <c r="R35" s="11">
        <f t="shared" si="6"/>
        <v>0</v>
      </c>
      <c r="S35" s="11">
        <f t="shared" si="6"/>
        <v>0</v>
      </c>
    </row>
    <row r="36" spans="1:21" x14ac:dyDescent="0.35">
      <c r="D36" s="11">
        <f t="shared" si="4"/>
        <v>10</v>
      </c>
      <c r="E36" s="11">
        <f t="shared" ref="E36:S36" si="7">(E26-F26)/(E$19-F$19)</f>
        <v>8.120000000000001</v>
      </c>
      <c r="F36" s="11">
        <f t="shared" si="7"/>
        <v>3.0499999999999989</v>
      </c>
      <c r="G36" s="11">
        <f t="shared" si="7"/>
        <v>1.5500000000000007</v>
      </c>
      <c r="H36" s="11">
        <f t="shared" si="7"/>
        <v>0.88499999999999979</v>
      </c>
      <c r="I36" s="11">
        <f t="shared" si="7"/>
        <v>0.66499999999999915</v>
      </c>
      <c r="J36" s="11">
        <f t="shared" si="7"/>
        <v>0.49500000000000099</v>
      </c>
      <c r="K36" s="11">
        <f t="shared" si="7"/>
        <v>0.38499999999999979</v>
      </c>
      <c r="L36" s="11">
        <f t="shared" si="7"/>
        <v>-10.785</v>
      </c>
      <c r="M36" s="11">
        <f t="shared" si="7"/>
        <v>0</v>
      </c>
      <c r="N36" s="11">
        <f t="shared" si="7"/>
        <v>0</v>
      </c>
      <c r="O36" s="11">
        <f t="shared" si="7"/>
        <v>0</v>
      </c>
      <c r="P36" s="11">
        <f t="shared" si="7"/>
        <v>0</v>
      </c>
      <c r="Q36" s="11">
        <f t="shared" si="7"/>
        <v>0</v>
      </c>
      <c r="R36" s="11">
        <f t="shared" si="7"/>
        <v>0</v>
      </c>
      <c r="S36" s="11">
        <f t="shared" si="7"/>
        <v>0</v>
      </c>
    </row>
    <row r="37" spans="1:21" x14ac:dyDescent="0.35">
      <c r="D37" s="11">
        <f t="shared" si="4"/>
        <v>9</v>
      </c>
      <c r="E37" s="11">
        <f t="shared" ref="E37:S37" si="8">(E27-F27)/(E$19-F$19)</f>
        <v>7.07</v>
      </c>
      <c r="F37" s="11">
        <f t="shared" si="8"/>
        <v>3.0500000000000007</v>
      </c>
      <c r="G37" s="11">
        <f t="shared" si="8"/>
        <v>1.54</v>
      </c>
      <c r="H37" s="11">
        <f t="shared" si="8"/>
        <v>0.94999999999999929</v>
      </c>
      <c r="I37" s="11">
        <f t="shared" si="8"/>
        <v>0.60500000000000043</v>
      </c>
      <c r="J37" s="11">
        <f t="shared" si="8"/>
        <v>0.49499999999999922</v>
      </c>
      <c r="K37" s="11">
        <f t="shared" si="8"/>
        <v>0.375</v>
      </c>
      <c r="L37" s="11">
        <f t="shared" si="8"/>
        <v>0.4350000000000005</v>
      </c>
      <c r="M37" s="11">
        <f t="shared" si="8"/>
        <v>-10.725</v>
      </c>
      <c r="N37" s="11">
        <f t="shared" si="8"/>
        <v>0</v>
      </c>
      <c r="O37" s="11">
        <f t="shared" si="8"/>
        <v>0</v>
      </c>
      <c r="P37" s="11">
        <f t="shared" si="8"/>
        <v>0</v>
      </c>
      <c r="Q37" s="11">
        <f t="shared" si="8"/>
        <v>0</v>
      </c>
      <c r="R37" s="11">
        <f t="shared" si="8"/>
        <v>0</v>
      </c>
      <c r="S37" s="11">
        <f t="shared" si="8"/>
        <v>0</v>
      </c>
    </row>
    <row r="38" spans="1:21" x14ac:dyDescent="0.35">
      <c r="D38" s="11">
        <f t="shared" si="4"/>
        <v>8</v>
      </c>
      <c r="E38" s="11">
        <f t="shared" ref="E38:S38" si="9">(E28-F28)/(E$19-F$19)</f>
        <v>6.1700000000000008</v>
      </c>
      <c r="F38" s="11">
        <f t="shared" si="9"/>
        <v>2.8699999999999992</v>
      </c>
      <c r="G38" s="11">
        <f t="shared" si="9"/>
        <v>1.5350000000000001</v>
      </c>
      <c r="H38" s="11">
        <f t="shared" si="9"/>
        <v>0.91049999999999986</v>
      </c>
      <c r="I38" s="11">
        <f t="shared" si="9"/>
        <v>0.64199999999999946</v>
      </c>
      <c r="J38" s="11">
        <f t="shared" si="9"/>
        <v>0.47750000000000092</v>
      </c>
      <c r="K38" s="11">
        <f t="shared" si="9"/>
        <v>0.43249999999999922</v>
      </c>
      <c r="L38" s="11">
        <f t="shared" si="9"/>
        <v>0.36749999999999972</v>
      </c>
      <c r="M38" s="11">
        <f t="shared" si="9"/>
        <v>-10.199999999999999</v>
      </c>
      <c r="N38" s="11">
        <f t="shared" si="9"/>
        <v>0</v>
      </c>
      <c r="O38" s="11">
        <f t="shared" si="9"/>
        <v>0</v>
      </c>
      <c r="P38" s="11">
        <f t="shared" si="9"/>
        <v>0</v>
      </c>
      <c r="Q38" s="11">
        <f t="shared" si="9"/>
        <v>0</v>
      </c>
      <c r="R38" s="11">
        <f t="shared" si="9"/>
        <v>0</v>
      </c>
      <c r="S38" s="11">
        <f t="shared" si="9"/>
        <v>0</v>
      </c>
    </row>
    <row r="39" spans="1:21" x14ac:dyDescent="0.35">
      <c r="D39" s="11">
        <f t="shared" si="4"/>
        <v>7</v>
      </c>
      <c r="E39" s="11">
        <f t="shared" ref="E39:S39" si="10">(E29-F29)/(E$19-F$19)</f>
        <v>5.23</v>
      </c>
      <c r="F39" s="11">
        <f t="shared" si="10"/>
        <v>2.7699999999999996</v>
      </c>
      <c r="G39" s="11">
        <f t="shared" si="10"/>
        <v>1.5150000000000006</v>
      </c>
      <c r="H39" s="11">
        <f t="shared" si="10"/>
        <v>0.87249999999999961</v>
      </c>
      <c r="I39" s="11">
        <f t="shared" si="10"/>
        <v>0.65899999999999981</v>
      </c>
      <c r="J39" s="11">
        <f t="shared" si="10"/>
        <v>0.49099999999999966</v>
      </c>
      <c r="K39" s="11">
        <f t="shared" si="10"/>
        <v>0.42250000000000121</v>
      </c>
      <c r="L39" s="11">
        <f t="shared" si="10"/>
        <v>0.35499999999999865</v>
      </c>
      <c r="M39" s="11">
        <f t="shared" si="10"/>
        <v>-9.6999999999999993</v>
      </c>
      <c r="N39" s="11">
        <f t="shared" si="10"/>
        <v>0</v>
      </c>
      <c r="O39" s="11">
        <f t="shared" si="10"/>
        <v>5.34</v>
      </c>
      <c r="P39" s="11">
        <f t="shared" si="10"/>
        <v>0.1850000000000005</v>
      </c>
      <c r="Q39" s="11">
        <f t="shared" si="10"/>
        <v>-5.5250000000000004</v>
      </c>
      <c r="R39" s="11">
        <f t="shared" si="10"/>
        <v>0</v>
      </c>
      <c r="S39" s="11">
        <f t="shared" si="10"/>
        <v>0</v>
      </c>
    </row>
    <row r="40" spans="1:21" x14ac:dyDescent="0.35">
      <c r="D40" s="11">
        <v>6</v>
      </c>
      <c r="E40" s="11">
        <f t="shared" ref="E40:S40" si="11">(E30-F30)/(E$19-F$19)</f>
        <v>4.4609999999999994</v>
      </c>
      <c r="F40" s="11">
        <f t="shared" si="11"/>
        <v>2.5389999999999997</v>
      </c>
      <c r="G40" s="11">
        <f t="shared" si="11"/>
        <v>1.4580000000000002</v>
      </c>
      <c r="H40" s="11">
        <f t="shared" si="11"/>
        <v>0.89800000000000058</v>
      </c>
      <c r="I40" s="11">
        <f t="shared" si="11"/>
        <v>0.63649999999999984</v>
      </c>
      <c r="J40" s="11">
        <f t="shared" si="11"/>
        <v>0.45999999999999996</v>
      </c>
      <c r="K40" s="11">
        <f t="shared" si="11"/>
        <v>0.41249999999999964</v>
      </c>
      <c r="L40" s="11">
        <f t="shared" si="11"/>
        <v>0.33500000000000085</v>
      </c>
      <c r="M40" s="11">
        <f t="shared" si="11"/>
        <v>0.29699999999999882</v>
      </c>
      <c r="N40" s="11">
        <f t="shared" si="11"/>
        <v>0.25200000000000067</v>
      </c>
      <c r="O40" s="11">
        <f t="shared" si="11"/>
        <v>0.23299999999999965</v>
      </c>
      <c r="P40" s="11">
        <f t="shared" si="11"/>
        <v>0.1875</v>
      </c>
      <c r="Q40" s="11">
        <f t="shared" si="11"/>
        <v>0.14749999999999996</v>
      </c>
      <c r="R40" s="11">
        <f t="shared" si="11"/>
        <v>0.13125000000000009</v>
      </c>
      <c r="S40" s="11">
        <f t="shared" si="11"/>
        <v>9.9000000000000199E-2</v>
      </c>
    </row>
    <row r="42" spans="1:21" x14ac:dyDescent="0.35">
      <c r="E42" s="12" t="s">
        <v>12</v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</row>
    <row r="43" spans="1:21" x14ac:dyDescent="0.35">
      <c r="C43" s="11" t="str">
        <f t="shared" ref="C43:C49" si="12">CONCATENATE(D43,"p")</f>
        <v>28p</v>
      </c>
      <c r="D43" s="11">
        <v>28</v>
      </c>
      <c r="E43" s="11">
        <f t="shared" ref="E43:N51" si="13">$B$48*LOG(E$19,2)+$A$48-($B$50*$D43+$B$49)*POWER(E$19,-$A$49)+$D43</f>
        <v>3.2763889243179243</v>
      </c>
      <c r="F43" s="11">
        <f t="shared" si="13"/>
        <v>22.551271646246221</v>
      </c>
      <c r="G43" s="11">
        <f t="shared" si="13"/>
        <v>28.987500000000001</v>
      </c>
      <c r="H43" s="11">
        <f t="shared" si="13"/>
        <v>33.983980787617732</v>
      </c>
      <c r="I43" s="11">
        <f t="shared" si="13"/>
        <v>36.249262153884935</v>
      </c>
      <c r="J43" s="11">
        <f t="shared" si="13"/>
        <v>37.675371953462367</v>
      </c>
      <c r="K43" s="11">
        <f t="shared" si="13"/>
        <v>38.721654233438144</v>
      </c>
      <c r="L43" s="11">
        <f t="shared" si="13"/>
        <v>39.554280267001758</v>
      </c>
      <c r="M43" s="11">
        <f t="shared" si="13"/>
        <v>40.249609374999999</v>
      </c>
      <c r="N43" s="11">
        <f t="shared" si="13"/>
        <v>40.848721183460526</v>
      </c>
      <c r="O43" s="11">
        <f t="shared" ref="O43:U51" si="14">$B$48*LOG(O$19,2)+$A$48-($B$50*$D43+$B$49)*POWER(O$19,-$A$49)+$D43</f>
        <v>41.376274095994553</v>
      </c>
      <c r="P43" s="11">
        <f t="shared" si="14"/>
        <v>42.275801394105997</v>
      </c>
      <c r="Q43" s="11">
        <f t="shared" si="14"/>
        <v>43.027149732048116</v>
      </c>
      <c r="R43" s="11">
        <f t="shared" si="14"/>
        <v>43.673414442308903</v>
      </c>
      <c r="S43" s="11">
        <f t="shared" si="14"/>
        <v>44.747144251888734</v>
      </c>
      <c r="T43" s="11">
        <f t="shared" si="14"/>
        <v>45.816013870712368</v>
      </c>
      <c r="U43" s="11">
        <f t="shared" si="14"/>
        <v>48.059672443842857</v>
      </c>
    </row>
    <row r="44" spans="1:21" x14ac:dyDescent="0.35">
      <c r="C44" s="11" t="str">
        <f t="shared" si="12"/>
        <v>24p</v>
      </c>
      <c r="D44" s="11">
        <v>24</v>
      </c>
      <c r="E44" s="11">
        <f t="shared" si="13"/>
        <v>2.8119228302506585</v>
      </c>
      <c r="F44" s="11">
        <f t="shared" si="13"/>
        <v>19.83427224444539</v>
      </c>
      <c r="G44" s="11">
        <f t="shared" si="13"/>
        <v>25.612500000000001</v>
      </c>
      <c r="H44" s="11">
        <f t="shared" si="13"/>
        <v>30.210785393430992</v>
      </c>
      <c r="I44" s="11">
        <f t="shared" si="13"/>
        <v>32.35974758844533</v>
      </c>
      <c r="J44" s="11">
        <f t="shared" si="13"/>
        <v>33.738617506665733</v>
      </c>
      <c r="K44" s="11">
        <f t="shared" si="13"/>
        <v>34.761748002131867</v>
      </c>
      <c r="L44" s="11">
        <f t="shared" si="13"/>
        <v>35.581551822298941</v>
      </c>
      <c r="M44" s="11">
        <f t="shared" si="13"/>
        <v>36.269140624999999</v>
      </c>
      <c r="N44" s="11">
        <f t="shared" si="13"/>
        <v>36.863270705707166</v>
      </c>
      <c r="O44" s="11">
        <f t="shared" si="14"/>
        <v>37.387454435882049</v>
      </c>
      <c r="P44" s="11">
        <f t="shared" si="14"/>
        <v>38.282889038037666</v>
      </c>
      <c r="Q44" s="11">
        <f t="shared" si="14"/>
        <v>39.031970707469149</v>
      </c>
      <c r="R44" s="11">
        <f t="shared" si="14"/>
        <v>39.676867112138915</v>
      </c>
      <c r="S44" s="11">
        <f t="shared" si="14"/>
        <v>40.74912067542634</v>
      </c>
      <c r="T44" s="11">
        <f t="shared" si="14"/>
        <v>41.817145241562272</v>
      </c>
      <c r="U44" s="11">
        <f t="shared" si="14"/>
        <v>44.060021829464347</v>
      </c>
    </row>
    <row r="45" spans="1:21" x14ac:dyDescent="0.35">
      <c r="C45" s="11" t="str">
        <f t="shared" si="12"/>
        <v>12p</v>
      </c>
      <c r="D45" s="11">
        <f t="shared" ref="D45:D49" si="15">D46+1</f>
        <v>12</v>
      </c>
      <c r="E45" s="11">
        <f t="shared" si="13"/>
        <v>1.4185245480488717</v>
      </c>
      <c r="F45" s="11">
        <f t="shared" si="13"/>
        <v>11.683274039042894</v>
      </c>
      <c r="G45" s="11">
        <f t="shared" si="13"/>
        <v>15.487500000000001</v>
      </c>
      <c r="H45" s="11">
        <f t="shared" si="13"/>
        <v>18.891199210870763</v>
      </c>
      <c r="I45" s="11">
        <f t="shared" si="13"/>
        <v>20.691203892126524</v>
      </c>
      <c r="J45" s="11">
        <f t="shared" si="13"/>
        <v>21.928354166275838</v>
      </c>
      <c r="K45" s="11">
        <f t="shared" si="13"/>
        <v>22.882029308213035</v>
      </c>
      <c r="L45" s="11">
        <f t="shared" si="13"/>
        <v>23.663366488190505</v>
      </c>
      <c r="M45" s="11">
        <f t="shared" si="13"/>
        <v>24.327734374999999</v>
      </c>
      <c r="N45" s="11">
        <f t="shared" si="13"/>
        <v>24.906919272447073</v>
      </c>
      <c r="O45" s="11">
        <f t="shared" si="14"/>
        <v>25.420995455544549</v>
      </c>
      <c r="P45" s="11">
        <f t="shared" si="14"/>
        <v>26.30415196983266</v>
      </c>
      <c r="Q45" s="11">
        <f t="shared" si="14"/>
        <v>27.046433633732256</v>
      </c>
      <c r="R45" s="11">
        <f t="shared" si="14"/>
        <v>27.687225121628956</v>
      </c>
      <c r="S45" s="11">
        <f t="shared" si="14"/>
        <v>28.755049946039154</v>
      </c>
      <c r="T45" s="11">
        <f t="shared" si="14"/>
        <v>29.820539354111965</v>
      </c>
      <c r="U45" s="11">
        <f t="shared" si="14"/>
        <v>32.061069986328803</v>
      </c>
    </row>
    <row r="46" spans="1:21" x14ac:dyDescent="0.35">
      <c r="C46" s="11" t="str">
        <f t="shared" si="12"/>
        <v>11p</v>
      </c>
      <c r="D46" s="11">
        <f t="shared" si="15"/>
        <v>11</v>
      </c>
      <c r="E46" s="11">
        <f t="shared" si="13"/>
        <v>1.3024080245320562</v>
      </c>
      <c r="F46" s="11">
        <f t="shared" si="13"/>
        <v>11.004024188592686</v>
      </c>
      <c r="G46" s="11">
        <f t="shared" si="13"/>
        <v>14.643750000000001</v>
      </c>
      <c r="H46" s="11">
        <f t="shared" si="13"/>
        <v>17.947900362324077</v>
      </c>
      <c r="I46" s="11">
        <f t="shared" si="13"/>
        <v>19.718825250766624</v>
      </c>
      <c r="J46" s="11">
        <f t="shared" si="13"/>
        <v>20.944165554576678</v>
      </c>
      <c r="K46" s="11">
        <f t="shared" si="13"/>
        <v>21.892052750386469</v>
      </c>
      <c r="L46" s="11">
        <f t="shared" si="13"/>
        <v>22.670184377014799</v>
      </c>
      <c r="M46" s="11">
        <f t="shared" si="13"/>
        <v>23.332617187499999</v>
      </c>
      <c r="N46" s="11">
        <f t="shared" si="13"/>
        <v>23.910556653008733</v>
      </c>
      <c r="O46" s="11">
        <f t="shared" si="14"/>
        <v>24.423790540516421</v>
      </c>
      <c r="P46" s="11">
        <f t="shared" si="14"/>
        <v>25.305923880815573</v>
      </c>
      <c r="Q46" s="11">
        <f t="shared" si="14"/>
        <v>26.047638877587517</v>
      </c>
      <c r="R46" s="11">
        <f t="shared" si="14"/>
        <v>26.688088289086458</v>
      </c>
      <c r="S46" s="11">
        <f t="shared" si="14"/>
        <v>27.755544051923554</v>
      </c>
      <c r="T46" s="11">
        <f t="shared" si="14"/>
        <v>28.820822196824437</v>
      </c>
      <c r="U46" s="11">
        <f t="shared" si="14"/>
        <v>31.061157332734169</v>
      </c>
    </row>
    <row r="47" spans="1:21" x14ac:dyDescent="0.35">
      <c r="C47" s="11" t="str">
        <f t="shared" si="12"/>
        <v>10p</v>
      </c>
      <c r="D47" s="11">
        <f t="shared" si="15"/>
        <v>10</v>
      </c>
      <c r="E47" s="11">
        <f t="shared" si="13"/>
        <v>1.1862915010152406</v>
      </c>
      <c r="F47" s="11">
        <f t="shared" si="13"/>
        <v>10.324774338142479</v>
      </c>
      <c r="G47" s="11">
        <f t="shared" si="13"/>
        <v>13.8</v>
      </c>
      <c r="H47" s="11">
        <f t="shared" si="13"/>
        <v>17.004601513777391</v>
      </c>
      <c r="I47" s="11">
        <f t="shared" si="13"/>
        <v>18.746446609406725</v>
      </c>
      <c r="J47" s="11">
        <f t="shared" si="13"/>
        <v>19.959976942877518</v>
      </c>
      <c r="K47" s="11">
        <f t="shared" si="13"/>
        <v>20.902076192559896</v>
      </c>
      <c r="L47" s="11">
        <f t="shared" si="13"/>
        <v>21.677002265839093</v>
      </c>
      <c r="M47" s="11">
        <f t="shared" si="13"/>
        <v>22.337499999999999</v>
      </c>
      <c r="N47" s="11">
        <f t="shared" si="13"/>
        <v>22.914194033570389</v>
      </c>
      <c r="O47" s="11">
        <f t="shared" si="14"/>
        <v>23.4265856254883</v>
      </c>
      <c r="P47" s="11">
        <f t="shared" si="14"/>
        <v>24.307695791798491</v>
      </c>
      <c r="Q47" s="11">
        <f t="shared" si="14"/>
        <v>25.048844121442777</v>
      </c>
      <c r="R47" s="11">
        <f t="shared" si="14"/>
        <v>25.688951456543961</v>
      </c>
      <c r="S47" s="11">
        <f t="shared" si="14"/>
        <v>26.756038157807957</v>
      </c>
      <c r="T47" s="11">
        <f t="shared" si="14"/>
        <v>27.821105039536913</v>
      </c>
      <c r="U47" s="11">
        <f t="shared" si="14"/>
        <v>30.061244679139541</v>
      </c>
    </row>
    <row r="48" spans="1:21" x14ac:dyDescent="0.35">
      <c r="A48" s="11">
        <v>-0.8</v>
      </c>
      <c r="B48" s="11">
        <v>3.3</v>
      </c>
      <c r="C48" s="11" t="str">
        <f t="shared" si="12"/>
        <v>9p</v>
      </c>
      <c r="D48" s="11">
        <f t="shared" si="15"/>
        <v>9</v>
      </c>
      <c r="E48" s="11">
        <f t="shared" si="13"/>
        <v>1.0701749774984251</v>
      </c>
      <c r="F48" s="11">
        <f t="shared" si="13"/>
        <v>9.6455244876922706</v>
      </c>
      <c r="G48" s="11">
        <f t="shared" si="13"/>
        <v>12.956250000000001</v>
      </c>
      <c r="H48" s="11">
        <f t="shared" si="13"/>
        <v>16.061302665230706</v>
      </c>
      <c r="I48" s="11">
        <f t="shared" si="13"/>
        <v>17.774067968046822</v>
      </c>
      <c r="J48" s="11">
        <f t="shared" si="13"/>
        <v>18.975788331178361</v>
      </c>
      <c r="K48" s="11">
        <f t="shared" si="13"/>
        <v>19.91209963473333</v>
      </c>
      <c r="L48" s="11">
        <f t="shared" si="13"/>
        <v>20.683820154663394</v>
      </c>
      <c r="M48" s="11">
        <f t="shared" si="13"/>
        <v>21.342382812499999</v>
      </c>
      <c r="N48" s="11">
        <f t="shared" si="13"/>
        <v>21.917831414132053</v>
      </c>
      <c r="O48" s="11">
        <f t="shared" si="14"/>
        <v>22.429380710460173</v>
      </c>
      <c r="P48" s="11">
        <f t="shared" si="14"/>
        <v>23.309467702781404</v>
      </c>
      <c r="Q48" s="11">
        <f t="shared" si="14"/>
        <v>24.050049365298033</v>
      </c>
      <c r="R48" s="11">
        <f t="shared" si="14"/>
        <v>24.689814624001464</v>
      </c>
      <c r="S48" s="11">
        <f t="shared" si="14"/>
        <v>25.756532263692357</v>
      </c>
      <c r="T48" s="11">
        <f t="shared" si="14"/>
        <v>26.821387882249386</v>
      </c>
      <c r="U48" s="11">
        <f t="shared" si="14"/>
        <v>29.06133202554491</v>
      </c>
    </row>
    <row r="49" spans="1:21" x14ac:dyDescent="0.35">
      <c r="A49" s="11">
        <v>2.5</v>
      </c>
      <c r="B49" s="11">
        <v>14</v>
      </c>
      <c r="C49" s="11" t="str">
        <f t="shared" si="12"/>
        <v>8p</v>
      </c>
      <c r="D49" s="11">
        <f t="shared" si="15"/>
        <v>8</v>
      </c>
      <c r="E49" s="11">
        <f t="shared" si="13"/>
        <v>0.95405845398160949</v>
      </c>
      <c r="F49" s="11">
        <f t="shared" si="13"/>
        <v>8.9662746372420621</v>
      </c>
      <c r="G49" s="11">
        <f t="shared" si="13"/>
        <v>12.112500000000001</v>
      </c>
      <c r="H49" s="11">
        <f t="shared" si="13"/>
        <v>15.11800381668402</v>
      </c>
      <c r="I49" s="11">
        <f t="shared" si="13"/>
        <v>16.801689326686922</v>
      </c>
      <c r="J49" s="11">
        <f t="shared" si="13"/>
        <v>17.991599719479204</v>
      </c>
      <c r="K49" s="11">
        <f t="shared" si="13"/>
        <v>18.922123076906761</v>
      </c>
      <c r="L49" s="11">
        <f t="shared" si="13"/>
        <v>19.690638043487688</v>
      </c>
      <c r="M49" s="11">
        <f t="shared" si="13"/>
        <v>20.347265624999999</v>
      </c>
      <c r="N49" s="11">
        <f t="shared" si="13"/>
        <v>20.921468794693709</v>
      </c>
      <c r="O49" s="11">
        <f t="shared" si="14"/>
        <v>21.432175795432048</v>
      </c>
      <c r="P49" s="11">
        <f t="shared" si="14"/>
        <v>22.311239613764322</v>
      </c>
      <c r="Q49" s="11">
        <f t="shared" si="14"/>
        <v>23.051254609153293</v>
      </c>
      <c r="R49" s="11">
        <f t="shared" si="14"/>
        <v>23.690677791458967</v>
      </c>
      <c r="S49" s="11">
        <f t="shared" si="14"/>
        <v>24.75702636957676</v>
      </c>
      <c r="T49" s="11">
        <f t="shared" si="14"/>
        <v>25.821670724961862</v>
      </c>
      <c r="U49" s="11">
        <f t="shared" si="14"/>
        <v>28.061419371950283</v>
      </c>
    </row>
    <row r="50" spans="1:21" x14ac:dyDescent="0.35">
      <c r="B50" s="11">
        <v>5</v>
      </c>
      <c r="C50" s="11" t="str">
        <f>CONCATENATE(D50,"p")</f>
        <v>7p</v>
      </c>
      <c r="D50" s="11">
        <f>D51+1</f>
        <v>7</v>
      </c>
      <c r="E50" s="11">
        <f t="shared" si="13"/>
        <v>0.83794193046479393</v>
      </c>
      <c r="F50" s="11">
        <f t="shared" si="13"/>
        <v>8.2870247867918536</v>
      </c>
      <c r="G50" s="11">
        <f t="shared" si="13"/>
        <v>11.268750000000001</v>
      </c>
      <c r="H50" s="11">
        <f t="shared" si="13"/>
        <v>14.174704968137334</v>
      </c>
      <c r="I50" s="11">
        <f t="shared" si="13"/>
        <v>15.829310685327023</v>
      </c>
      <c r="J50" s="11">
        <f t="shared" si="13"/>
        <v>17.007411107780044</v>
      </c>
      <c r="K50" s="11">
        <f t="shared" si="13"/>
        <v>17.932146519080192</v>
      </c>
      <c r="L50" s="11">
        <f t="shared" si="13"/>
        <v>18.697455932311986</v>
      </c>
      <c r="M50" s="11">
        <f t="shared" si="13"/>
        <v>19.352148437499999</v>
      </c>
      <c r="N50" s="11">
        <f t="shared" si="13"/>
        <v>19.925106175255369</v>
      </c>
      <c r="O50" s="11">
        <f t="shared" si="14"/>
        <v>20.434970880403924</v>
      </c>
      <c r="P50" s="11">
        <f t="shared" si="14"/>
        <v>21.313011524747239</v>
      </c>
      <c r="Q50" s="11">
        <f t="shared" si="14"/>
        <v>22.05245985300855</v>
      </c>
      <c r="R50" s="11">
        <f t="shared" si="14"/>
        <v>22.69154095891647</v>
      </c>
      <c r="S50" s="11">
        <f t="shared" si="14"/>
        <v>23.75752047546116</v>
      </c>
      <c r="T50" s="11">
        <f t="shared" si="14"/>
        <v>24.821953567674338</v>
      </c>
      <c r="U50" s="11">
        <f t="shared" si="14"/>
        <v>27.061506718355655</v>
      </c>
    </row>
    <row r="51" spans="1:21" x14ac:dyDescent="0.35">
      <c r="C51" s="11" t="str">
        <f>CONCATENATE(D51,"p")</f>
        <v>6p</v>
      </c>
      <c r="D51" s="11">
        <v>6</v>
      </c>
      <c r="E51" s="11">
        <f t="shared" si="13"/>
        <v>0.72182540694797837</v>
      </c>
      <c r="F51" s="11">
        <f t="shared" si="13"/>
        <v>7.607774936341646</v>
      </c>
      <c r="G51" s="11">
        <f t="shared" si="13"/>
        <v>10.425000000000001</v>
      </c>
      <c r="H51" s="11">
        <f t="shared" si="13"/>
        <v>13.231406119590648</v>
      </c>
      <c r="I51" s="11">
        <f t="shared" si="13"/>
        <v>14.856932043967122</v>
      </c>
      <c r="J51" s="11">
        <f t="shared" si="13"/>
        <v>16.023222496080887</v>
      </c>
      <c r="K51" s="11">
        <f t="shared" si="13"/>
        <v>16.942169961253622</v>
      </c>
      <c r="L51" s="11">
        <f t="shared" si="13"/>
        <v>17.704273821136283</v>
      </c>
      <c r="M51" s="11">
        <f t="shared" si="13"/>
        <v>18.357031249999999</v>
      </c>
      <c r="N51" s="11">
        <f t="shared" si="13"/>
        <v>18.928743555817029</v>
      </c>
      <c r="O51" s="11">
        <f t="shared" si="14"/>
        <v>19.437765965375796</v>
      </c>
      <c r="P51" s="11">
        <f t="shared" si="14"/>
        <v>20.314783435730156</v>
      </c>
      <c r="Q51" s="11">
        <f t="shared" si="14"/>
        <v>21.05366509686381</v>
      </c>
      <c r="R51" s="11">
        <f t="shared" si="14"/>
        <v>21.692404126373972</v>
      </c>
      <c r="S51" s="11">
        <f t="shared" si="14"/>
        <v>22.758014581345563</v>
      </c>
      <c r="T51" s="11">
        <f t="shared" si="14"/>
        <v>23.822236410386811</v>
      </c>
      <c r="U51" s="11">
        <f t="shared" si="14"/>
        <v>26.061594064761024</v>
      </c>
    </row>
    <row r="53" spans="1:21" x14ac:dyDescent="0.35"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3"/>
    </row>
  </sheetData>
  <mergeCells count="5">
    <mergeCell ref="E17:T17"/>
    <mergeCell ref="E18:T18"/>
    <mergeCell ref="E32:T32"/>
    <mergeCell ref="W19:AA19"/>
    <mergeCell ref="E42:T4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A54"/>
  <sheetViews>
    <sheetView topLeftCell="A45" workbookViewId="0">
      <selection activeCell="H30" sqref="H30"/>
    </sheetView>
  </sheetViews>
  <sheetFormatPr defaultColWidth="9.1796875" defaultRowHeight="14.5" x14ac:dyDescent="0.35"/>
  <cols>
    <col min="1" max="16384" width="9.1796875" style="3"/>
  </cols>
  <sheetData>
    <row r="6" spans="9:11" x14ac:dyDescent="0.35">
      <c r="I6" s="3">
        <v>8</v>
      </c>
      <c r="J6" s="3">
        <v>10</v>
      </c>
      <c r="K6" s="3">
        <v>12</v>
      </c>
    </row>
    <row r="17" spans="3:27" x14ac:dyDescent="0.35">
      <c r="E17" s="9" t="s">
        <v>13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5"/>
    </row>
    <row r="18" spans="3:27" x14ac:dyDescent="0.35">
      <c r="E18" s="10" t="s">
        <v>15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6"/>
    </row>
    <row r="19" spans="3:27" x14ac:dyDescent="0.35">
      <c r="C19" s="3" t="s">
        <v>2</v>
      </c>
      <c r="D19" s="3" t="s">
        <v>14</v>
      </c>
      <c r="E19" s="3">
        <v>2</v>
      </c>
      <c r="F19" s="3">
        <v>3</v>
      </c>
      <c r="G19" s="3">
        <v>4</v>
      </c>
      <c r="H19" s="3">
        <v>6</v>
      </c>
      <c r="I19" s="3">
        <v>8</v>
      </c>
      <c r="J19" s="3">
        <v>10</v>
      </c>
      <c r="K19" s="3">
        <v>12</v>
      </c>
      <c r="L19" s="3">
        <v>14</v>
      </c>
      <c r="M19" s="3">
        <v>16</v>
      </c>
      <c r="N19" s="3">
        <v>18</v>
      </c>
      <c r="O19" s="3">
        <v>20</v>
      </c>
      <c r="P19" s="3">
        <v>24</v>
      </c>
      <c r="Q19" s="3">
        <v>28</v>
      </c>
      <c r="R19" s="3">
        <v>32</v>
      </c>
      <c r="S19" s="3">
        <v>40</v>
      </c>
      <c r="T19" s="3">
        <v>50</v>
      </c>
      <c r="U19" s="3">
        <v>80</v>
      </c>
      <c r="W19" s="9" t="s">
        <v>17</v>
      </c>
      <c r="X19" s="9"/>
      <c r="Y19" s="9"/>
      <c r="Z19" s="9"/>
      <c r="AA19" s="9"/>
    </row>
    <row r="20" spans="3:27" x14ac:dyDescent="0.35">
      <c r="C20" s="3">
        <f t="shared" ref="C20:C29" si="0">POWER(2,D20)</f>
        <v>1048576</v>
      </c>
      <c r="D20" s="3">
        <v>20</v>
      </c>
      <c r="W20" s="5"/>
      <c r="X20" s="5"/>
      <c r="Y20" s="5"/>
      <c r="Z20" s="5"/>
      <c r="AA20" s="5"/>
    </row>
    <row r="21" spans="3:27" x14ac:dyDescent="0.35">
      <c r="C21" s="3">
        <f t="shared" si="0"/>
        <v>262144</v>
      </c>
      <c r="D21" s="3">
        <v>18</v>
      </c>
      <c r="W21" s="5"/>
      <c r="X21" s="5"/>
      <c r="Y21" s="5"/>
      <c r="Z21" s="5"/>
      <c r="AA21" s="5"/>
    </row>
    <row r="22" spans="3:27" x14ac:dyDescent="0.35">
      <c r="C22" s="3">
        <f t="shared" si="0"/>
        <v>65536</v>
      </c>
      <c r="D22" s="3">
        <v>16</v>
      </c>
      <c r="W22" s="5"/>
      <c r="X22" s="5"/>
      <c r="Y22" s="5"/>
      <c r="Z22" s="5"/>
      <c r="AA22" s="5"/>
    </row>
    <row r="23" spans="3:27" x14ac:dyDescent="0.35">
      <c r="C23" s="3">
        <f t="shared" si="0"/>
        <v>16384</v>
      </c>
      <c r="D23" s="3">
        <v>14</v>
      </c>
      <c r="W23" s="5"/>
      <c r="X23" s="5"/>
      <c r="Y23" s="5"/>
      <c r="Z23" s="5"/>
      <c r="AA23" s="5"/>
    </row>
    <row r="24" spans="3:27" x14ac:dyDescent="0.35">
      <c r="C24" s="3">
        <f t="shared" si="0"/>
        <v>4096</v>
      </c>
      <c r="D24" s="3">
        <f t="shared" ref="D24:D29" si="1">D25+1</f>
        <v>12</v>
      </c>
      <c r="E24" s="3">
        <v>3.68</v>
      </c>
      <c r="W24" s="3">
        <f t="shared" ref="W24:AA29" si="2">I24-I25</f>
        <v>0</v>
      </c>
      <c r="X24" s="3">
        <f t="shared" si="2"/>
        <v>0</v>
      </c>
      <c r="Y24" s="3">
        <f t="shared" si="2"/>
        <v>0</v>
      </c>
      <c r="Z24" s="3">
        <f t="shared" si="2"/>
        <v>0</v>
      </c>
      <c r="AA24" s="3">
        <f t="shared" si="2"/>
        <v>0</v>
      </c>
    </row>
    <row r="25" spans="3:27" x14ac:dyDescent="0.35">
      <c r="C25" s="3">
        <f t="shared" si="0"/>
        <v>2048</v>
      </c>
      <c r="D25" s="3">
        <f t="shared" si="1"/>
        <v>11</v>
      </c>
      <c r="E25" s="3">
        <v>4.1100000000000003</v>
      </c>
      <c r="W25" s="3">
        <f t="shared" si="2"/>
        <v>0</v>
      </c>
      <c r="X25" s="3">
        <f t="shared" si="2"/>
        <v>0</v>
      </c>
      <c r="Y25" s="3">
        <f t="shared" si="2"/>
        <v>0</v>
      </c>
      <c r="Z25" s="3">
        <f t="shared" si="2"/>
        <v>0</v>
      </c>
      <c r="AA25" s="3">
        <f t="shared" si="2"/>
        <v>0</v>
      </c>
    </row>
    <row r="26" spans="3:27" x14ac:dyDescent="0.35">
      <c r="C26" s="3">
        <f t="shared" si="0"/>
        <v>1024</v>
      </c>
      <c r="D26" s="3">
        <f t="shared" si="1"/>
        <v>10</v>
      </c>
      <c r="E26" s="3">
        <v>4.3099999999999996</v>
      </c>
      <c r="W26" s="3">
        <f t="shared" si="2"/>
        <v>0</v>
      </c>
      <c r="X26" s="3">
        <f t="shared" si="2"/>
        <v>0</v>
      </c>
      <c r="Y26" s="3">
        <f t="shared" si="2"/>
        <v>0</v>
      </c>
      <c r="Z26" s="3">
        <f t="shared" si="2"/>
        <v>0</v>
      </c>
      <c r="AA26" s="3">
        <f t="shared" si="2"/>
        <v>0</v>
      </c>
    </row>
    <row r="27" spans="3:27" x14ac:dyDescent="0.35">
      <c r="C27" s="3">
        <f t="shared" si="0"/>
        <v>512</v>
      </c>
      <c r="D27" s="3">
        <f t="shared" si="1"/>
        <v>9</v>
      </c>
      <c r="E27" s="3">
        <v>4.4800000000000004</v>
      </c>
      <c r="F27" s="3">
        <v>16.399999999999999</v>
      </c>
      <c r="G27" s="3">
        <v>21.35</v>
      </c>
      <c r="W27" s="3">
        <f t="shared" si="2"/>
        <v>0</v>
      </c>
      <c r="X27" s="3">
        <f t="shared" si="2"/>
        <v>0</v>
      </c>
      <c r="Y27" s="3">
        <f t="shared" si="2"/>
        <v>0</v>
      </c>
      <c r="Z27" s="3">
        <f t="shared" si="2"/>
        <v>0</v>
      </c>
      <c r="AA27" s="3">
        <f t="shared" si="2"/>
        <v>0</v>
      </c>
    </row>
    <row r="28" spans="3:27" x14ac:dyDescent="0.35">
      <c r="C28" s="3">
        <f t="shared" si="0"/>
        <v>256</v>
      </c>
      <c r="D28" s="3">
        <f t="shared" si="1"/>
        <v>8</v>
      </c>
      <c r="E28" s="3">
        <v>4.718</v>
      </c>
      <c r="F28" s="3">
        <v>14.33</v>
      </c>
      <c r="G28" s="3">
        <v>20.05</v>
      </c>
      <c r="W28" s="3">
        <f t="shared" si="2"/>
        <v>0</v>
      </c>
      <c r="X28" s="3">
        <f t="shared" si="2"/>
        <v>0</v>
      </c>
      <c r="Y28" s="3">
        <f t="shared" si="2"/>
        <v>0</v>
      </c>
      <c r="Z28" s="3">
        <f t="shared" si="2"/>
        <v>0</v>
      </c>
      <c r="AA28" s="3">
        <f t="shared" si="2"/>
        <v>0</v>
      </c>
    </row>
    <row r="29" spans="3:27" x14ac:dyDescent="0.35">
      <c r="C29" s="3">
        <f t="shared" si="0"/>
        <v>128</v>
      </c>
      <c r="D29" s="3">
        <f t="shared" si="1"/>
        <v>7</v>
      </c>
      <c r="E29" s="7">
        <v>5.01</v>
      </c>
      <c r="F29" s="3">
        <v>13.75</v>
      </c>
      <c r="G29" s="3">
        <v>18.66</v>
      </c>
      <c r="H29" s="7">
        <v>23.8</v>
      </c>
      <c r="W29" s="3">
        <f t="shared" si="2"/>
        <v>-25.5</v>
      </c>
      <c r="X29" s="3">
        <f t="shared" si="2"/>
        <v>0</v>
      </c>
      <c r="Y29" s="3">
        <f t="shared" si="2"/>
        <v>0</v>
      </c>
      <c r="Z29" s="3">
        <f t="shared" si="2"/>
        <v>0</v>
      </c>
      <c r="AA29" s="3">
        <f t="shared" si="2"/>
        <v>0</v>
      </c>
    </row>
    <row r="30" spans="3:27" x14ac:dyDescent="0.35">
      <c r="C30" s="3">
        <f>POWER(2,D30)</f>
        <v>64</v>
      </c>
      <c r="D30" s="3">
        <v>6</v>
      </c>
      <c r="E30" s="3">
        <v>5.45</v>
      </c>
      <c r="F30" s="3">
        <v>12.58</v>
      </c>
      <c r="G30" s="7">
        <v>17.02</v>
      </c>
      <c r="H30" s="7">
        <v>22.4</v>
      </c>
      <c r="I30" s="7">
        <v>25.5</v>
      </c>
    </row>
    <row r="32" spans="3:27" x14ac:dyDescent="0.35">
      <c r="E32" s="9" t="s">
        <v>16</v>
      </c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5"/>
    </row>
    <row r="33" spans="1:21" x14ac:dyDescent="0.35">
      <c r="E33" s="3">
        <v>2</v>
      </c>
      <c r="F33" s="3">
        <v>3</v>
      </c>
      <c r="G33" s="3">
        <v>4</v>
      </c>
      <c r="H33" s="3">
        <v>6</v>
      </c>
      <c r="I33" s="3">
        <v>8</v>
      </c>
      <c r="J33" s="3">
        <v>10</v>
      </c>
      <c r="K33" s="3">
        <v>12</v>
      </c>
      <c r="L33" s="3">
        <v>14</v>
      </c>
      <c r="M33" s="3">
        <v>16</v>
      </c>
      <c r="N33" s="3">
        <v>18</v>
      </c>
      <c r="O33" s="3">
        <v>20</v>
      </c>
      <c r="P33" s="3">
        <v>24</v>
      </c>
      <c r="Q33" s="3">
        <v>28</v>
      </c>
      <c r="R33" s="3">
        <v>32</v>
      </c>
      <c r="S33" s="3">
        <v>40</v>
      </c>
      <c r="T33" s="3">
        <v>50</v>
      </c>
    </row>
    <row r="34" spans="1:21" x14ac:dyDescent="0.35">
      <c r="D34" s="3">
        <f t="shared" ref="D34:D39" si="3">D35+1</f>
        <v>12</v>
      </c>
      <c r="E34" s="3">
        <f>(E24-F24)/(E$19-F$19)</f>
        <v>-3.68</v>
      </c>
      <c r="F34" s="3">
        <f t="shared" ref="E34:S40" si="4">(F24-G24)/(F$19-G$19)</f>
        <v>0</v>
      </c>
      <c r="G34" s="3">
        <f t="shared" si="4"/>
        <v>0</v>
      </c>
      <c r="H34" s="3">
        <f t="shared" si="4"/>
        <v>0</v>
      </c>
      <c r="I34" s="3">
        <f t="shared" si="4"/>
        <v>0</v>
      </c>
      <c r="J34" s="3">
        <f t="shared" si="4"/>
        <v>0</v>
      </c>
      <c r="K34" s="3">
        <f t="shared" si="4"/>
        <v>0</v>
      </c>
      <c r="L34" s="3">
        <f t="shared" si="4"/>
        <v>0</v>
      </c>
      <c r="M34" s="3">
        <f t="shared" si="4"/>
        <v>0</v>
      </c>
      <c r="N34" s="3">
        <f t="shared" si="4"/>
        <v>0</v>
      </c>
      <c r="O34" s="3">
        <f t="shared" si="4"/>
        <v>0</v>
      </c>
      <c r="P34" s="3">
        <f t="shared" si="4"/>
        <v>0</v>
      </c>
      <c r="Q34" s="3">
        <f t="shared" si="4"/>
        <v>0</v>
      </c>
      <c r="R34" s="3">
        <f t="shared" si="4"/>
        <v>0</v>
      </c>
      <c r="S34" s="3">
        <f t="shared" si="4"/>
        <v>0</v>
      </c>
    </row>
    <row r="35" spans="1:21" x14ac:dyDescent="0.35">
      <c r="D35" s="3">
        <f t="shared" si="3"/>
        <v>11</v>
      </c>
      <c r="E35" s="3">
        <f t="shared" si="4"/>
        <v>-4.1100000000000003</v>
      </c>
      <c r="F35" s="3">
        <f t="shared" si="4"/>
        <v>0</v>
      </c>
      <c r="G35" s="3">
        <f t="shared" si="4"/>
        <v>0</v>
      </c>
      <c r="H35" s="3">
        <f t="shared" si="4"/>
        <v>0</v>
      </c>
      <c r="I35" s="3">
        <f t="shared" si="4"/>
        <v>0</v>
      </c>
      <c r="J35" s="3">
        <f t="shared" si="4"/>
        <v>0</v>
      </c>
      <c r="K35" s="3">
        <f t="shared" si="4"/>
        <v>0</v>
      </c>
      <c r="L35" s="3">
        <f t="shared" si="4"/>
        <v>0</v>
      </c>
      <c r="M35" s="3">
        <f t="shared" si="4"/>
        <v>0</v>
      </c>
      <c r="N35" s="3">
        <f t="shared" si="4"/>
        <v>0</v>
      </c>
      <c r="O35" s="3">
        <f t="shared" si="4"/>
        <v>0</v>
      </c>
      <c r="P35" s="3">
        <f t="shared" si="4"/>
        <v>0</v>
      </c>
      <c r="Q35" s="3">
        <f t="shared" si="4"/>
        <v>0</v>
      </c>
      <c r="R35" s="3">
        <f t="shared" si="4"/>
        <v>0</v>
      </c>
      <c r="S35" s="3">
        <f t="shared" si="4"/>
        <v>0</v>
      </c>
    </row>
    <row r="36" spans="1:21" x14ac:dyDescent="0.35">
      <c r="D36" s="3">
        <f t="shared" si="3"/>
        <v>10</v>
      </c>
      <c r="E36" s="3">
        <f>(E26-F26)/(E$19-F$19)</f>
        <v>-4.3099999999999996</v>
      </c>
      <c r="F36" s="3">
        <f t="shared" si="4"/>
        <v>0</v>
      </c>
      <c r="G36" s="3">
        <f t="shared" si="4"/>
        <v>0</v>
      </c>
      <c r="H36" s="3">
        <f t="shared" si="4"/>
        <v>0</v>
      </c>
      <c r="I36" s="3">
        <f t="shared" si="4"/>
        <v>0</v>
      </c>
      <c r="J36" s="3">
        <f t="shared" si="4"/>
        <v>0</v>
      </c>
      <c r="K36" s="3">
        <f t="shared" si="4"/>
        <v>0</v>
      </c>
      <c r="L36" s="3">
        <f t="shared" si="4"/>
        <v>0</v>
      </c>
      <c r="M36" s="3">
        <f t="shared" si="4"/>
        <v>0</v>
      </c>
      <c r="N36" s="3">
        <f t="shared" si="4"/>
        <v>0</v>
      </c>
      <c r="O36" s="3">
        <f t="shared" si="4"/>
        <v>0</v>
      </c>
      <c r="P36" s="3">
        <f t="shared" si="4"/>
        <v>0</v>
      </c>
      <c r="Q36" s="3">
        <f t="shared" si="4"/>
        <v>0</v>
      </c>
      <c r="R36" s="3">
        <f t="shared" si="4"/>
        <v>0</v>
      </c>
      <c r="S36" s="3">
        <f t="shared" si="4"/>
        <v>0</v>
      </c>
    </row>
    <row r="37" spans="1:21" x14ac:dyDescent="0.35">
      <c r="D37" s="3">
        <f t="shared" si="3"/>
        <v>9</v>
      </c>
      <c r="E37" s="3">
        <f>(E27-F27)/(E$19-F$19)</f>
        <v>11.919999999999998</v>
      </c>
      <c r="F37" s="3">
        <f t="shared" si="4"/>
        <v>4.9500000000000028</v>
      </c>
      <c r="G37" s="3">
        <f t="shared" si="4"/>
        <v>-10.675000000000001</v>
      </c>
      <c r="H37" s="3">
        <f t="shared" si="4"/>
        <v>0</v>
      </c>
      <c r="I37" s="3">
        <f t="shared" si="4"/>
        <v>0</v>
      </c>
      <c r="J37" s="3">
        <f t="shared" si="4"/>
        <v>0</v>
      </c>
      <c r="K37" s="3">
        <f t="shared" si="4"/>
        <v>0</v>
      </c>
      <c r="L37" s="3">
        <f t="shared" si="4"/>
        <v>0</v>
      </c>
      <c r="M37" s="3">
        <f t="shared" si="4"/>
        <v>0</v>
      </c>
      <c r="N37" s="3">
        <f t="shared" si="4"/>
        <v>0</v>
      </c>
      <c r="O37" s="3">
        <f t="shared" si="4"/>
        <v>0</v>
      </c>
      <c r="P37" s="3">
        <f t="shared" si="4"/>
        <v>0</v>
      </c>
      <c r="Q37" s="3">
        <f t="shared" si="4"/>
        <v>0</v>
      </c>
      <c r="R37" s="3">
        <f t="shared" si="4"/>
        <v>0</v>
      </c>
      <c r="S37" s="3">
        <f t="shared" si="4"/>
        <v>0</v>
      </c>
    </row>
    <row r="38" spans="1:21" x14ac:dyDescent="0.35">
      <c r="D38" s="3">
        <f t="shared" si="3"/>
        <v>8</v>
      </c>
      <c r="E38" s="3">
        <f>(E28-F28)/(E$19-F$19)</f>
        <v>9.6120000000000001</v>
      </c>
      <c r="F38" s="3">
        <f t="shared" si="4"/>
        <v>5.7200000000000006</v>
      </c>
      <c r="G38" s="3">
        <f t="shared" si="4"/>
        <v>-10.025</v>
      </c>
      <c r="H38" s="3">
        <f t="shared" si="4"/>
        <v>0</v>
      </c>
      <c r="I38" s="3">
        <f t="shared" si="4"/>
        <v>0</v>
      </c>
      <c r="J38" s="3">
        <f t="shared" si="4"/>
        <v>0</v>
      </c>
      <c r="K38" s="3">
        <f t="shared" si="4"/>
        <v>0</v>
      </c>
      <c r="L38" s="3">
        <f t="shared" si="4"/>
        <v>0</v>
      </c>
      <c r="M38" s="3">
        <f t="shared" si="4"/>
        <v>0</v>
      </c>
      <c r="N38" s="3">
        <f t="shared" si="4"/>
        <v>0</v>
      </c>
      <c r="O38" s="3">
        <f t="shared" si="4"/>
        <v>0</v>
      </c>
      <c r="P38" s="3">
        <f t="shared" si="4"/>
        <v>0</v>
      </c>
      <c r="Q38" s="3">
        <f t="shared" si="4"/>
        <v>0</v>
      </c>
      <c r="R38" s="3">
        <f t="shared" si="4"/>
        <v>0</v>
      </c>
      <c r="S38" s="3">
        <f t="shared" si="4"/>
        <v>0</v>
      </c>
    </row>
    <row r="39" spans="1:21" x14ac:dyDescent="0.35">
      <c r="D39" s="3">
        <f t="shared" si="3"/>
        <v>7</v>
      </c>
      <c r="E39" s="3">
        <f t="shared" si="4"/>
        <v>8.74</v>
      </c>
      <c r="F39" s="3">
        <f t="shared" si="4"/>
        <v>4.91</v>
      </c>
      <c r="G39" s="3">
        <f t="shared" si="4"/>
        <v>2.5700000000000003</v>
      </c>
      <c r="H39" s="3">
        <f t="shared" si="4"/>
        <v>-11.9</v>
      </c>
      <c r="I39" s="3">
        <f t="shared" si="4"/>
        <v>0</v>
      </c>
      <c r="J39" s="3">
        <f t="shared" si="4"/>
        <v>0</v>
      </c>
      <c r="K39" s="3">
        <f t="shared" si="4"/>
        <v>0</v>
      </c>
      <c r="L39" s="3">
        <f t="shared" si="4"/>
        <v>0</v>
      </c>
      <c r="M39" s="3">
        <f t="shared" si="4"/>
        <v>0</v>
      </c>
      <c r="N39" s="3">
        <f t="shared" si="4"/>
        <v>0</v>
      </c>
      <c r="O39" s="3">
        <f t="shared" si="4"/>
        <v>0</v>
      </c>
      <c r="P39" s="3">
        <f t="shared" si="4"/>
        <v>0</v>
      </c>
      <c r="Q39" s="3">
        <f t="shared" si="4"/>
        <v>0</v>
      </c>
      <c r="R39" s="3">
        <f t="shared" si="4"/>
        <v>0</v>
      </c>
      <c r="S39" s="3">
        <f t="shared" si="4"/>
        <v>0</v>
      </c>
    </row>
    <row r="40" spans="1:21" x14ac:dyDescent="0.35">
      <c r="D40" s="3">
        <v>6</v>
      </c>
      <c r="E40" s="3">
        <f t="shared" si="4"/>
        <v>7.13</v>
      </c>
      <c r="F40" s="3">
        <f t="shared" si="4"/>
        <v>4.4399999999999995</v>
      </c>
      <c r="G40" s="3">
        <f t="shared" si="4"/>
        <v>2.6899999999999995</v>
      </c>
      <c r="H40" s="3">
        <f t="shared" si="4"/>
        <v>1.5500000000000007</v>
      </c>
      <c r="I40" s="3">
        <f t="shared" si="4"/>
        <v>-12.75</v>
      </c>
      <c r="J40" s="3">
        <f t="shared" si="4"/>
        <v>0</v>
      </c>
      <c r="K40" s="3">
        <f t="shared" si="4"/>
        <v>0</v>
      </c>
      <c r="L40" s="3">
        <f t="shared" si="4"/>
        <v>0</v>
      </c>
      <c r="M40" s="3">
        <f t="shared" si="4"/>
        <v>0</v>
      </c>
      <c r="N40" s="3">
        <f t="shared" si="4"/>
        <v>0</v>
      </c>
      <c r="O40" s="3">
        <f t="shared" si="4"/>
        <v>0</v>
      </c>
      <c r="P40" s="3">
        <f t="shared" si="4"/>
        <v>0</v>
      </c>
      <c r="Q40" s="3">
        <f t="shared" si="4"/>
        <v>0</v>
      </c>
      <c r="R40" s="3">
        <f t="shared" si="4"/>
        <v>0</v>
      </c>
      <c r="S40" s="3">
        <f t="shared" si="4"/>
        <v>0</v>
      </c>
    </row>
    <row r="42" spans="1:21" x14ac:dyDescent="0.35">
      <c r="E42" s="9" t="s">
        <v>12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</row>
    <row r="43" spans="1:21" x14ac:dyDescent="0.35">
      <c r="C43" s="3" t="str">
        <f t="shared" ref="C43:C49" si="5">CONCATENATE(D43,"p")</f>
        <v>28p</v>
      </c>
      <c r="D43" s="3">
        <v>28</v>
      </c>
      <c r="E43" s="3">
        <f t="shared" ref="E43:T50" si="6">$B$54*($B$48*LOG(E$19,2)+$A$48-($B$50*$D43+$B$49)*POWER(E$19,-$A$49)+$D43)</f>
        <v>5.5370972820972915</v>
      </c>
      <c r="F43" s="3">
        <f t="shared" si="6"/>
        <v>38.111649082156113</v>
      </c>
      <c r="G43" s="3">
        <f t="shared" si="6"/>
        <v>48.988875</v>
      </c>
      <c r="H43" s="3">
        <f t="shared" si="6"/>
        <v>57.432927531073965</v>
      </c>
      <c r="I43" s="3">
        <f t="shared" si="6"/>
        <v>61.26125304006554</v>
      </c>
      <c r="J43" s="3">
        <f t="shared" si="6"/>
        <v>63.6713786013514</v>
      </c>
      <c r="K43" s="3">
        <f t="shared" si="6"/>
        <v>65.439595654510455</v>
      </c>
      <c r="L43" s="3">
        <f t="shared" si="6"/>
        <v>66.846733651232967</v>
      </c>
      <c r="M43" s="3">
        <f t="shared" si="6"/>
        <v>68.021839843750001</v>
      </c>
      <c r="N43" s="3">
        <f t="shared" si="6"/>
        <v>69.034338800048289</v>
      </c>
      <c r="O43" s="3">
        <f t="shared" si="6"/>
        <v>69.925903222230787</v>
      </c>
      <c r="P43" s="3">
        <f t="shared" si="6"/>
        <v>71.446104356039129</v>
      </c>
      <c r="Q43" s="3">
        <f t="shared" si="6"/>
        <v>72.715883047161313</v>
      </c>
      <c r="R43" s="3">
        <f t="shared" si="6"/>
        <v>73.808070407502044</v>
      </c>
      <c r="S43" s="3">
        <f t="shared" si="6"/>
        <v>75.622673785691958</v>
      </c>
      <c r="T43" s="3">
        <f t="shared" si="6"/>
        <v>77.429063441503899</v>
      </c>
      <c r="U43" s="3">
        <f t="shared" ref="F43:U50" si="7">$B$54*($B$48*LOG(U$19,2)+$A$48-($B$50*$D43+$B$49)*POWER(U$19,-$A$49)+$D43)</f>
        <v>81.220846430094426</v>
      </c>
    </row>
    <row r="44" spans="1:21" x14ac:dyDescent="0.35">
      <c r="C44" s="3" t="str">
        <f t="shared" si="5"/>
        <v>24p</v>
      </c>
      <c r="D44" s="3">
        <v>24</v>
      </c>
      <c r="E44" s="3">
        <f t="shared" si="6"/>
        <v>4.7521495831236127</v>
      </c>
      <c r="F44" s="3">
        <f t="shared" si="7"/>
        <v>33.519920093112709</v>
      </c>
      <c r="G44" s="3">
        <f t="shared" si="7"/>
        <v>43.285125000000001</v>
      </c>
      <c r="H44" s="3">
        <f t="shared" si="7"/>
        <v>51.056227314898372</v>
      </c>
      <c r="I44" s="3">
        <f t="shared" si="7"/>
        <v>54.687973424472609</v>
      </c>
      <c r="J44" s="3">
        <f t="shared" si="7"/>
        <v>57.018263586265086</v>
      </c>
      <c r="K44" s="3">
        <f t="shared" si="7"/>
        <v>58.747354123602854</v>
      </c>
      <c r="L44" s="3">
        <f t="shared" si="7"/>
        <v>60.132822579685211</v>
      </c>
      <c r="M44" s="3">
        <f t="shared" si="7"/>
        <v>61.294847656249999</v>
      </c>
      <c r="N44" s="3">
        <f t="shared" si="7"/>
        <v>62.298927492645106</v>
      </c>
      <c r="O44" s="3">
        <f t="shared" si="7"/>
        <v>63.184797996640661</v>
      </c>
      <c r="P44" s="3">
        <f t="shared" si="7"/>
        <v>64.698082474283652</v>
      </c>
      <c r="Q44" s="3">
        <f t="shared" si="7"/>
        <v>65.964030495622865</v>
      </c>
      <c r="R44" s="3">
        <f t="shared" si="7"/>
        <v>67.053905419514763</v>
      </c>
      <c r="S44" s="3">
        <f t="shared" si="7"/>
        <v>68.866013941470513</v>
      </c>
      <c r="T44" s="3">
        <f t="shared" si="7"/>
        <v>70.670975458240235</v>
      </c>
      <c r="U44" s="3">
        <f t="shared" si="7"/>
        <v>74.461436891794747</v>
      </c>
    </row>
    <row r="45" spans="1:21" x14ac:dyDescent="0.35">
      <c r="C45" s="3" t="str">
        <f t="shared" si="5"/>
        <v>12p</v>
      </c>
      <c r="D45" s="3">
        <f t="shared" ref="D45:D49" si="8">D46+1</f>
        <v>12</v>
      </c>
      <c r="E45" s="3">
        <f t="shared" si="6"/>
        <v>2.3973064862025932</v>
      </c>
      <c r="F45" s="3">
        <f t="shared" si="7"/>
        <v>19.744733125982492</v>
      </c>
      <c r="G45" s="3">
        <f t="shared" si="7"/>
        <v>26.173874999999999</v>
      </c>
      <c r="H45" s="3">
        <f t="shared" si="7"/>
        <v>31.926126666371587</v>
      </c>
      <c r="I45" s="3">
        <f t="shared" si="7"/>
        <v>34.968134577693824</v>
      </c>
      <c r="J45" s="3">
        <f t="shared" si="7"/>
        <v>37.058918541006165</v>
      </c>
      <c r="K45" s="3">
        <f t="shared" si="7"/>
        <v>38.670629530880028</v>
      </c>
      <c r="L45" s="3">
        <f t="shared" si="7"/>
        <v>39.991089365041951</v>
      </c>
      <c r="M45" s="3">
        <f t="shared" si="7"/>
        <v>41.113871093749999</v>
      </c>
      <c r="N45" s="3">
        <f t="shared" si="7"/>
        <v>42.09269357043555</v>
      </c>
      <c r="O45" s="3">
        <f t="shared" si="7"/>
        <v>42.961482319870285</v>
      </c>
      <c r="P45" s="3">
        <f t="shared" si="7"/>
        <v>44.454016829017192</v>
      </c>
      <c r="Q45" s="3">
        <f t="shared" si="7"/>
        <v>45.708472841007513</v>
      </c>
      <c r="R45" s="3">
        <f t="shared" si="7"/>
        <v>46.791410455552935</v>
      </c>
      <c r="S45" s="3">
        <f t="shared" si="7"/>
        <v>48.596034408806169</v>
      </c>
      <c r="T45" s="3">
        <f t="shared" si="7"/>
        <v>50.396711508449222</v>
      </c>
      <c r="U45" s="3">
        <f t="shared" si="7"/>
        <v>54.183208276895677</v>
      </c>
    </row>
    <row r="46" spans="1:21" x14ac:dyDescent="0.35">
      <c r="C46" s="3" t="str">
        <f t="shared" si="5"/>
        <v>11p</v>
      </c>
      <c r="D46" s="3">
        <f t="shared" si="8"/>
        <v>11</v>
      </c>
      <c r="E46" s="3">
        <f t="shared" si="6"/>
        <v>2.2010695614591747</v>
      </c>
      <c r="F46" s="3">
        <f t="shared" si="7"/>
        <v>18.596800878721638</v>
      </c>
      <c r="G46" s="3">
        <f t="shared" si="7"/>
        <v>24.747937499999999</v>
      </c>
      <c r="H46" s="3">
        <f t="shared" si="7"/>
        <v>30.331951612327689</v>
      </c>
      <c r="I46" s="3">
        <f t="shared" si="7"/>
        <v>33.324814673795593</v>
      </c>
      <c r="J46" s="3">
        <f t="shared" si="7"/>
        <v>35.395639787234586</v>
      </c>
      <c r="K46" s="3">
        <f t="shared" si="7"/>
        <v>36.997569148153133</v>
      </c>
      <c r="L46" s="3">
        <f t="shared" si="7"/>
        <v>38.312611597155012</v>
      </c>
      <c r="M46" s="3">
        <f t="shared" si="7"/>
        <v>39.432123046874999</v>
      </c>
      <c r="N46" s="3">
        <f t="shared" si="7"/>
        <v>40.408840743584754</v>
      </c>
      <c r="O46" s="3">
        <f t="shared" si="7"/>
        <v>41.276206013472752</v>
      </c>
      <c r="P46" s="3">
        <f t="shared" si="7"/>
        <v>42.767011358578316</v>
      </c>
      <c r="Q46" s="3">
        <f t="shared" si="7"/>
        <v>44.020509703122904</v>
      </c>
      <c r="R46" s="3">
        <f t="shared" si="7"/>
        <v>45.102869208556115</v>
      </c>
      <c r="S46" s="3">
        <f t="shared" si="7"/>
        <v>46.906869447750807</v>
      </c>
      <c r="T46" s="3">
        <f t="shared" si="7"/>
        <v>48.707189512633299</v>
      </c>
      <c r="U46" s="3">
        <f t="shared" si="7"/>
        <v>52.493355892320743</v>
      </c>
    </row>
    <row r="47" spans="1:21" x14ac:dyDescent="0.35">
      <c r="C47" s="3" t="str">
        <f t="shared" si="5"/>
        <v>10p</v>
      </c>
      <c r="D47" s="3">
        <f t="shared" si="8"/>
        <v>10</v>
      </c>
      <c r="E47" s="3">
        <f t="shared" si="6"/>
        <v>2.0048326367157565</v>
      </c>
      <c r="F47" s="3">
        <f t="shared" si="7"/>
        <v>17.44886863146079</v>
      </c>
      <c r="G47" s="3">
        <f t="shared" si="7"/>
        <v>23.321999999999999</v>
      </c>
      <c r="H47" s="3">
        <f t="shared" si="7"/>
        <v>28.737776558283791</v>
      </c>
      <c r="I47" s="3">
        <f t="shared" si="7"/>
        <v>31.681494769897363</v>
      </c>
      <c r="J47" s="3">
        <f t="shared" si="7"/>
        <v>33.732361033463</v>
      </c>
      <c r="K47" s="3">
        <f t="shared" si="7"/>
        <v>35.324508765426224</v>
      </c>
      <c r="L47" s="3">
        <f t="shared" si="7"/>
        <v>36.634133829268066</v>
      </c>
      <c r="M47" s="3">
        <f t="shared" si="7"/>
        <v>37.750374999999998</v>
      </c>
      <c r="N47" s="3">
        <f t="shared" si="7"/>
        <v>38.724987916733959</v>
      </c>
      <c r="O47" s="3">
        <f t="shared" si="7"/>
        <v>39.590929707075226</v>
      </c>
      <c r="P47" s="3">
        <f t="shared" si="7"/>
        <v>41.080005888139446</v>
      </c>
      <c r="Q47" s="3">
        <f t="shared" si="7"/>
        <v>42.332546565238289</v>
      </c>
      <c r="R47" s="3">
        <f t="shared" si="7"/>
        <v>43.414327961559295</v>
      </c>
      <c r="S47" s="3">
        <f t="shared" si="7"/>
        <v>45.217704486695446</v>
      </c>
      <c r="T47" s="3">
        <f t="shared" si="7"/>
        <v>47.017667516817383</v>
      </c>
      <c r="U47" s="3">
        <f t="shared" si="7"/>
        <v>50.803503507745823</v>
      </c>
    </row>
    <row r="48" spans="1:21" x14ac:dyDescent="0.35">
      <c r="A48" s="3">
        <v>-0.8</v>
      </c>
      <c r="B48" s="3">
        <v>3.3</v>
      </c>
      <c r="C48" s="3" t="str">
        <f t="shared" si="5"/>
        <v>9p</v>
      </c>
      <c r="D48" s="3">
        <f t="shared" si="8"/>
        <v>9</v>
      </c>
      <c r="E48" s="3">
        <f t="shared" si="6"/>
        <v>1.8085957119723384</v>
      </c>
      <c r="F48" s="3">
        <f t="shared" si="7"/>
        <v>16.300936384199936</v>
      </c>
      <c r="G48" s="3">
        <f t="shared" si="7"/>
        <v>21.896062499999999</v>
      </c>
      <c r="H48" s="3">
        <f t="shared" si="7"/>
        <v>27.143601504239893</v>
      </c>
      <c r="I48" s="3">
        <f t="shared" si="7"/>
        <v>30.038174865999128</v>
      </c>
      <c r="J48" s="3">
        <f t="shared" si="7"/>
        <v>32.069082279691429</v>
      </c>
      <c r="K48" s="3">
        <f t="shared" si="7"/>
        <v>33.651448382699328</v>
      </c>
      <c r="L48" s="3">
        <f t="shared" si="7"/>
        <v>34.955656061381134</v>
      </c>
      <c r="M48" s="3">
        <f t="shared" si="7"/>
        <v>36.068626953124998</v>
      </c>
      <c r="N48" s="3">
        <f t="shared" si="7"/>
        <v>37.04113508988317</v>
      </c>
      <c r="O48" s="3">
        <f t="shared" si="7"/>
        <v>37.905653400677693</v>
      </c>
      <c r="P48" s="3">
        <f t="shared" si="7"/>
        <v>39.39300041770057</v>
      </c>
      <c r="Q48" s="3">
        <f t="shared" si="7"/>
        <v>40.644583427353673</v>
      </c>
      <c r="R48" s="3">
        <f t="shared" si="7"/>
        <v>41.725786714562474</v>
      </c>
      <c r="S48" s="3">
        <f t="shared" si="7"/>
        <v>43.528539525640085</v>
      </c>
      <c r="T48" s="3">
        <f t="shared" si="7"/>
        <v>45.32814552100146</v>
      </c>
      <c r="U48" s="3">
        <f t="shared" si="7"/>
        <v>49.113651123170897</v>
      </c>
    </row>
    <row r="49" spans="1:21" x14ac:dyDescent="0.35">
      <c r="A49" s="3">
        <v>2.5</v>
      </c>
      <c r="B49" s="3">
        <v>14</v>
      </c>
      <c r="C49" s="3" t="str">
        <f t="shared" si="5"/>
        <v>8p</v>
      </c>
      <c r="D49" s="3">
        <f t="shared" si="8"/>
        <v>8</v>
      </c>
      <c r="E49" s="3">
        <f t="shared" si="6"/>
        <v>1.61235878722892</v>
      </c>
      <c r="F49" s="3">
        <f t="shared" si="7"/>
        <v>15.153004136939085</v>
      </c>
      <c r="G49" s="3">
        <f t="shared" si="7"/>
        <v>20.470124999999999</v>
      </c>
      <c r="H49" s="3">
        <f t="shared" si="7"/>
        <v>25.549426450195991</v>
      </c>
      <c r="I49" s="3">
        <f t="shared" si="7"/>
        <v>28.394854962100897</v>
      </c>
      <c r="J49" s="3">
        <f t="shared" si="7"/>
        <v>30.405803525919854</v>
      </c>
      <c r="K49" s="3">
        <f t="shared" si="7"/>
        <v>31.978387999972426</v>
      </c>
      <c r="L49" s="3">
        <f t="shared" si="7"/>
        <v>33.277178293494188</v>
      </c>
      <c r="M49" s="3">
        <f t="shared" si="7"/>
        <v>34.386878906249997</v>
      </c>
      <c r="N49" s="3">
        <f t="shared" si="7"/>
        <v>35.357282263032367</v>
      </c>
      <c r="O49" s="3">
        <f t="shared" si="7"/>
        <v>36.22037709428016</v>
      </c>
      <c r="P49" s="3">
        <f t="shared" si="7"/>
        <v>37.705994947261701</v>
      </c>
      <c r="Q49" s="3">
        <f t="shared" si="7"/>
        <v>38.956620289469065</v>
      </c>
      <c r="R49" s="3">
        <f t="shared" si="7"/>
        <v>40.037245467565654</v>
      </c>
      <c r="S49" s="3">
        <f t="shared" si="7"/>
        <v>41.839374564584723</v>
      </c>
      <c r="T49" s="3">
        <f t="shared" si="7"/>
        <v>43.638623525185544</v>
      </c>
      <c r="U49" s="3">
        <f t="shared" si="7"/>
        <v>47.423798738595977</v>
      </c>
    </row>
    <row r="50" spans="1:21" x14ac:dyDescent="0.35">
      <c r="B50" s="3">
        <v>5</v>
      </c>
      <c r="C50" s="3" t="str">
        <f>CONCATENATE(D50,"p")</f>
        <v>7p</v>
      </c>
      <c r="D50" s="3">
        <f>D51+1</f>
        <v>7</v>
      </c>
      <c r="E50" s="3">
        <f t="shared" si="6"/>
        <v>1.4161218624855016</v>
      </c>
      <c r="F50" s="3">
        <f t="shared" si="7"/>
        <v>14.005071889678232</v>
      </c>
      <c r="G50" s="3">
        <f t="shared" si="7"/>
        <v>19.0441875</v>
      </c>
      <c r="H50" s="3">
        <f t="shared" si="7"/>
        <v>23.955251396152093</v>
      </c>
      <c r="I50" s="3">
        <f t="shared" si="7"/>
        <v>26.75153505820267</v>
      </c>
      <c r="J50" s="3">
        <f t="shared" si="7"/>
        <v>28.742524772148272</v>
      </c>
      <c r="K50" s="3">
        <f t="shared" si="7"/>
        <v>30.305327617245524</v>
      </c>
      <c r="L50" s="3">
        <f t="shared" si="7"/>
        <v>31.598700525607253</v>
      </c>
      <c r="M50" s="3">
        <f t="shared" si="7"/>
        <v>32.705130859374997</v>
      </c>
      <c r="N50" s="3">
        <f t="shared" si="7"/>
        <v>33.673429436181571</v>
      </c>
      <c r="O50" s="3">
        <f t="shared" si="7"/>
        <v>34.535100787882634</v>
      </c>
      <c r="P50" s="3">
        <f t="shared" si="7"/>
        <v>36.018989476822831</v>
      </c>
      <c r="Q50" s="3">
        <f t="shared" si="7"/>
        <v>37.268657151584449</v>
      </c>
      <c r="R50" s="3">
        <f t="shared" si="7"/>
        <v>38.348704220568834</v>
      </c>
      <c r="S50" s="3">
        <f t="shared" si="7"/>
        <v>40.150209603529362</v>
      </c>
      <c r="T50" s="3">
        <f t="shared" si="7"/>
        <v>41.949101529369628</v>
      </c>
      <c r="U50" s="3">
        <f t="shared" si="7"/>
        <v>45.733946354021057</v>
      </c>
    </row>
    <row r="51" spans="1:21" x14ac:dyDescent="0.35">
      <c r="C51" s="3" t="str">
        <f>CONCATENATE(D51,"p")</f>
        <v>6p</v>
      </c>
      <c r="D51" s="3">
        <v>6</v>
      </c>
      <c r="E51" s="3">
        <f>$B$54*($B$48*LOG(E$19,2)+$A$48-($B$50*$D51+$B$49)*POWER(E$19,-$A$49)+$D51)</f>
        <v>1.2198849377420835</v>
      </c>
      <c r="F51" s="3">
        <f t="shared" ref="F51:U51" si="9">$B$54*($B$48*LOG(F$19,2)+$A$48-($B$50*$D51+$B$49)*POWER(F$19,-$A$49)+$D51)</f>
        <v>12.857139642417382</v>
      </c>
      <c r="G51" s="3">
        <f t="shared" si="9"/>
        <v>17.61825</v>
      </c>
      <c r="H51" s="3">
        <f t="shared" si="9"/>
        <v>22.361076342108195</v>
      </c>
      <c r="I51" s="3">
        <f t="shared" si="9"/>
        <v>25.108215154304435</v>
      </c>
      <c r="J51" s="3">
        <f t="shared" si="9"/>
        <v>27.079246018376697</v>
      </c>
      <c r="K51" s="3">
        <f t="shared" si="9"/>
        <v>28.632267234518622</v>
      </c>
      <c r="L51" s="3">
        <f t="shared" si="9"/>
        <v>29.920222757720317</v>
      </c>
      <c r="M51" s="3">
        <f t="shared" si="9"/>
        <v>31.023382812499996</v>
      </c>
      <c r="N51" s="3">
        <f t="shared" si="9"/>
        <v>31.989576609330779</v>
      </c>
      <c r="O51" s="3">
        <f t="shared" si="9"/>
        <v>32.849824481485093</v>
      </c>
      <c r="P51" s="3">
        <f t="shared" si="9"/>
        <v>34.331984006383962</v>
      </c>
      <c r="Q51" s="3">
        <f t="shared" si="9"/>
        <v>35.580694013699841</v>
      </c>
      <c r="R51" s="3">
        <f t="shared" si="9"/>
        <v>36.660162973572014</v>
      </c>
      <c r="S51" s="3">
        <f t="shared" si="9"/>
        <v>38.461044642474</v>
      </c>
      <c r="T51" s="3">
        <f t="shared" si="9"/>
        <v>40.259579533553712</v>
      </c>
      <c r="U51" s="3">
        <f t="shared" si="9"/>
        <v>44.044093969446131</v>
      </c>
    </row>
    <row r="53" spans="1:21" x14ac:dyDescent="0.35"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5"/>
    </row>
    <row r="54" spans="1:21" x14ac:dyDescent="0.35">
      <c r="B54" s="7">
        <v>1.69</v>
      </c>
    </row>
  </sheetData>
  <mergeCells count="5">
    <mergeCell ref="E17:T17"/>
    <mergeCell ref="E18:T18"/>
    <mergeCell ref="W19:AA19"/>
    <mergeCell ref="E32:T32"/>
    <mergeCell ref="E42:T4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A54"/>
  <sheetViews>
    <sheetView topLeftCell="A19" workbookViewId="0">
      <selection activeCell="B55" sqref="B55"/>
    </sheetView>
  </sheetViews>
  <sheetFormatPr defaultColWidth="9.1796875" defaultRowHeight="14.5" x14ac:dyDescent="0.35"/>
  <cols>
    <col min="1" max="16384" width="9.1796875" style="3"/>
  </cols>
  <sheetData>
    <row r="6" spans="9:11" x14ac:dyDescent="0.35">
      <c r="I6" s="3">
        <v>8</v>
      </c>
      <c r="J6" s="3">
        <v>10</v>
      </c>
      <c r="K6" s="3">
        <v>12</v>
      </c>
    </row>
    <row r="17" spans="3:27" x14ac:dyDescent="0.35">
      <c r="E17" s="9" t="s">
        <v>13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5"/>
    </row>
    <row r="18" spans="3:27" x14ac:dyDescent="0.35">
      <c r="E18" s="10" t="s">
        <v>15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6"/>
    </row>
    <row r="19" spans="3:27" x14ac:dyDescent="0.35">
      <c r="C19" s="3" t="s">
        <v>2</v>
      </c>
      <c r="D19" s="3" t="s">
        <v>14</v>
      </c>
      <c r="E19" s="3">
        <v>2</v>
      </c>
      <c r="F19" s="3">
        <v>3</v>
      </c>
      <c r="G19" s="3">
        <v>4</v>
      </c>
      <c r="H19" s="3">
        <v>6</v>
      </c>
      <c r="I19" s="3">
        <v>8</v>
      </c>
      <c r="J19" s="3">
        <v>10</v>
      </c>
      <c r="K19" s="3">
        <v>12</v>
      </c>
      <c r="L19" s="3">
        <v>14</v>
      </c>
      <c r="M19" s="3">
        <v>16</v>
      </c>
      <c r="N19" s="3">
        <v>18</v>
      </c>
      <c r="O19" s="3">
        <v>20</v>
      </c>
      <c r="P19" s="3">
        <v>24</v>
      </c>
      <c r="Q19" s="3">
        <v>28</v>
      </c>
      <c r="R19" s="3">
        <v>32</v>
      </c>
      <c r="S19" s="3">
        <v>40</v>
      </c>
      <c r="T19" s="3">
        <v>50</v>
      </c>
      <c r="U19" s="3">
        <v>80</v>
      </c>
      <c r="W19" s="9" t="s">
        <v>17</v>
      </c>
      <c r="X19" s="9"/>
      <c r="Y19" s="9"/>
      <c r="Z19" s="9"/>
      <c r="AA19" s="9"/>
    </row>
    <row r="20" spans="3:27" x14ac:dyDescent="0.35">
      <c r="C20" s="3">
        <f t="shared" ref="C20:C29" si="0">POWER(2,D20)</f>
        <v>1048576</v>
      </c>
      <c r="D20" s="3">
        <v>20</v>
      </c>
      <c r="W20" s="5"/>
      <c r="X20" s="5"/>
      <c r="Y20" s="5"/>
      <c r="Z20" s="5"/>
      <c r="AA20" s="5"/>
    </row>
    <row r="21" spans="3:27" x14ac:dyDescent="0.35">
      <c r="C21" s="3">
        <f t="shared" si="0"/>
        <v>262144</v>
      </c>
      <c r="D21" s="3">
        <v>18</v>
      </c>
      <c r="W21" s="5"/>
      <c r="X21" s="5"/>
      <c r="Y21" s="5"/>
      <c r="Z21" s="5"/>
      <c r="AA21" s="5"/>
    </row>
    <row r="22" spans="3:27" x14ac:dyDescent="0.35">
      <c r="C22" s="3">
        <f t="shared" si="0"/>
        <v>65536</v>
      </c>
      <c r="D22" s="3">
        <v>16</v>
      </c>
      <c r="W22" s="5"/>
      <c r="X22" s="5"/>
      <c r="Y22" s="5"/>
      <c r="Z22" s="5"/>
      <c r="AA22" s="5"/>
    </row>
    <row r="23" spans="3:27" x14ac:dyDescent="0.35">
      <c r="C23" s="3">
        <f t="shared" si="0"/>
        <v>16384</v>
      </c>
      <c r="D23" s="3">
        <v>14</v>
      </c>
      <c r="W23" s="5"/>
      <c r="X23" s="5"/>
      <c r="Y23" s="5"/>
      <c r="Z23" s="5"/>
      <c r="AA23" s="5"/>
    </row>
    <row r="24" spans="3:27" x14ac:dyDescent="0.35">
      <c r="C24" s="3">
        <f t="shared" si="0"/>
        <v>4096</v>
      </c>
      <c r="D24" s="3">
        <f t="shared" ref="D24:D29" si="1">D25+1</f>
        <v>12</v>
      </c>
      <c r="W24" s="3">
        <f t="shared" ref="W24:AA29" si="2">I24-I25</f>
        <v>0</v>
      </c>
      <c r="X24" s="3">
        <f t="shared" si="2"/>
        <v>0</v>
      </c>
      <c r="Y24" s="3">
        <f t="shared" si="2"/>
        <v>0</v>
      </c>
      <c r="Z24" s="3">
        <f t="shared" si="2"/>
        <v>0</v>
      </c>
      <c r="AA24" s="3">
        <f t="shared" si="2"/>
        <v>0</v>
      </c>
    </row>
    <row r="25" spans="3:27" x14ac:dyDescent="0.35">
      <c r="C25" s="3">
        <f t="shared" si="0"/>
        <v>2048</v>
      </c>
      <c r="D25" s="3">
        <f t="shared" si="1"/>
        <v>11</v>
      </c>
      <c r="W25" s="3">
        <f t="shared" si="2"/>
        <v>0</v>
      </c>
      <c r="X25" s="3">
        <f t="shared" si="2"/>
        <v>0</v>
      </c>
      <c r="Y25" s="3">
        <f t="shared" si="2"/>
        <v>0</v>
      </c>
      <c r="Z25" s="3">
        <f t="shared" si="2"/>
        <v>0</v>
      </c>
      <c r="AA25" s="3">
        <f t="shared" si="2"/>
        <v>0</v>
      </c>
    </row>
    <row r="26" spans="3:27" x14ac:dyDescent="0.35">
      <c r="C26" s="3">
        <f t="shared" si="0"/>
        <v>1024</v>
      </c>
      <c r="D26" s="3">
        <f t="shared" si="1"/>
        <v>10</v>
      </c>
      <c r="W26" s="3">
        <f t="shared" si="2"/>
        <v>0</v>
      </c>
      <c r="X26" s="3">
        <f t="shared" si="2"/>
        <v>0</v>
      </c>
      <c r="Y26" s="3">
        <f t="shared" si="2"/>
        <v>0</v>
      </c>
      <c r="Z26" s="3">
        <f t="shared" si="2"/>
        <v>0</v>
      </c>
      <c r="AA26" s="3">
        <f t="shared" si="2"/>
        <v>0</v>
      </c>
    </row>
    <row r="27" spans="3:27" x14ac:dyDescent="0.35">
      <c r="C27" s="3">
        <f t="shared" si="0"/>
        <v>512</v>
      </c>
      <c r="D27" s="3">
        <f t="shared" si="1"/>
        <v>9</v>
      </c>
      <c r="W27" s="3">
        <f t="shared" si="2"/>
        <v>0</v>
      </c>
      <c r="X27" s="3">
        <f t="shared" si="2"/>
        <v>0</v>
      </c>
      <c r="Y27" s="3">
        <f t="shared" si="2"/>
        <v>0</v>
      </c>
      <c r="Z27" s="3">
        <f t="shared" si="2"/>
        <v>0</v>
      </c>
      <c r="AA27" s="3">
        <f t="shared" si="2"/>
        <v>0</v>
      </c>
    </row>
    <row r="28" spans="3:27" x14ac:dyDescent="0.35">
      <c r="C28" s="3">
        <f t="shared" si="0"/>
        <v>256</v>
      </c>
      <c r="D28" s="3">
        <f t="shared" si="1"/>
        <v>8</v>
      </c>
      <c r="W28" s="3">
        <f t="shared" si="2"/>
        <v>0</v>
      </c>
      <c r="X28" s="3">
        <f t="shared" si="2"/>
        <v>0</v>
      </c>
      <c r="Y28" s="3">
        <f t="shared" si="2"/>
        <v>0</v>
      </c>
      <c r="Z28" s="3">
        <f t="shared" si="2"/>
        <v>0</v>
      </c>
      <c r="AA28" s="3">
        <f t="shared" si="2"/>
        <v>0</v>
      </c>
    </row>
    <row r="29" spans="3:27" x14ac:dyDescent="0.35">
      <c r="C29" s="3">
        <f t="shared" si="0"/>
        <v>128</v>
      </c>
      <c r="D29" s="3">
        <f t="shared" si="1"/>
        <v>7</v>
      </c>
      <c r="E29" s="7"/>
      <c r="H29" s="7"/>
      <c r="W29" s="3">
        <f t="shared" si="2"/>
        <v>0</v>
      </c>
      <c r="X29" s="3">
        <f t="shared" si="2"/>
        <v>0</v>
      </c>
      <c r="Y29" s="3">
        <f t="shared" si="2"/>
        <v>0</v>
      </c>
      <c r="Z29" s="3">
        <f t="shared" si="2"/>
        <v>0</v>
      </c>
      <c r="AA29" s="3">
        <f t="shared" si="2"/>
        <v>0</v>
      </c>
    </row>
    <row r="30" spans="3:27" x14ac:dyDescent="0.35">
      <c r="C30" s="3">
        <f>POWER(2,D30)</f>
        <v>64</v>
      </c>
      <c r="D30" s="3">
        <v>6</v>
      </c>
      <c r="E30" s="3">
        <v>7.93</v>
      </c>
      <c r="F30" s="3">
        <v>17.420000000000002</v>
      </c>
      <c r="G30" s="7">
        <v>23.5</v>
      </c>
      <c r="H30" s="7"/>
      <c r="I30" s="7"/>
    </row>
    <row r="32" spans="3:27" x14ac:dyDescent="0.35">
      <c r="E32" s="9" t="s">
        <v>16</v>
      </c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5"/>
    </row>
    <row r="33" spans="1:21" x14ac:dyDescent="0.35">
      <c r="E33" s="3">
        <v>2</v>
      </c>
      <c r="F33" s="3">
        <v>3</v>
      </c>
      <c r="G33" s="3">
        <v>4</v>
      </c>
      <c r="H33" s="3">
        <v>6</v>
      </c>
      <c r="I33" s="3">
        <v>8</v>
      </c>
      <c r="J33" s="3">
        <v>10</v>
      </c>
      <c r="K33" s="3">
        <v>12</v>
      </c>
      <c r="L33" s="3">
        <v>14</v>
      </c>
      <c r="M33" s="3">
        <v>16</v>
      </c>
      <c r="N33" s="3">
        <v>18</v>
      </c>
      <c r="O33" s="3">
        <v>20</v>
      </c>
      <c r="P33" s="3">
        <v>24</v>
      </c>
      <c r="Q33" s="3">
        <v>28</v>
      </c>
      <c r="R33" s="3">
        <v>32</v>
      </c>
      <c r="S33" s="3">
        <v>40</v>
      </c>
      <c r="T33" s="3">
        <v>50</v>
      </c>
    </row>
    <row r="34" spans="1:21" x14ac:dyDescent="0.35">
      <c r="D34" s="3">
        <f t="shared" ref="D34:D39" si="3">D35+1</f>
        <v>12</v>
      </c>
      <c r="E34" s="3">
        <f>(E24-F24)/(E$19-F$19)</f>
        <v>0</v>
      </c>
      <c r="F34" s="3">
        <f t="shared" ref="E34:S40" si="4">(F24-G24)/(F$19-G$19)</f>
        <v>0</v>
      </c>
      <c r="G34" s="3">
        <f t="shared" si="4"/>
        <v>0</v>
      </c>
      <c r="H34" s="3">
        <f t="shared" si="4"/>
        <v>0</v>
      </c>
      <c r="I34" s="3">
        <f t="shared" si="4"/>
        <v>0</v>
      </c>
      <c r="J34" s="3">
        <f t="shared" si="4"/>
        <v>0</v>
      </c>
      <c r="K34" s="3">
        <f t="shared" si="4"/>
        <v>0</v>
      </c>
      <c r="L34" s="3">
        <f t="shared" si="4"/>
        <v>0</v>
      </c>
      <c r="M34" s="3">
        <f t="shared" si="4"/>
        <v>0</v>
      </c>
      <c r="N34" s="3">
        <f t="shared" si="4"/>
        <v>0</v>
      </c>
      <c r="O34" s="3">
        <f t="shared" si="4"/>
        <v>0</v>
      </c>
      <c r="P34" s="3">
        <f t="shared" si="4"/>
        <v>0</v>
      </c>
      <c r="Q34" s="3">
        <f t="shared" si="4"/>
        <v>0</v>
      </c>
      <c r="R34" s="3">
        <f t="shared" si="4"/>
        <v>0</v>
      </c>
      <c r="S34" s="3">
        <f t="shared" si="4"/>
        <v>0</v>
      </c>
    </row>
    <row r="35" spans="1:21" x14ac:dyDescent="0.35">
      <c r="D35" s="3">
        <f t="shared" si="3"/>
        <v>11</v>
      </c>
      <c r="E35" s="3">
        <f t="shared" si="4"/>
        <v>0</v>
      </c>
      <c r="F35" s="3">
        <f t="shared" si="4"/>
        <v>0</v>
      </c>
      <c r="G35" s="3">
        <f t="shared" si="4"/>
        <v>0</v>
      </c>
      <c r="H35" s="3">
        <f t="shared" si="4"/>
        <v>0</v>
      </c>
      <c r="I35" s="3">
        <f t="shared" si="4"/>
        <v>0</v>
      </c>
      <c r="J35" s="3">
        <f t="shared" si="4"/>
        <v>0</v>
      </c>
      <c r="K35" s="3">
        <f t="shared" si="4"/>
        <v>0</v>
      </c>
      <c r="L35" s="3">
        <f t="shared" si="4"/>
        <v>0</v>
      </c>
      <c r="M35" s="3">
        <f t="shared" si="4"/>
        <v>0</v>
      </c>
      <c r="N35" s="3">
        <f t="shared" si="4"/>
        <v>0</v>
      </c>
      <c r="O35" s="3">
        <f t="shared" si="4"/>
        <v>0</v>
      </c>
      <c r="P35" s="3">
        <f t="shared" si="4"/>
        <v>0</v>
      </c>
      <c r="Q35" s="3">
        <f t="shared" si="4"/>
        <v>0</v>
      </c>
      <c r="R35" s="3">
        <f t="shared" si="4"/>
        <v>0</v>
      </c>
      <c r="S35" s="3">
        <f t="shared" si="4"/>
        <v>0</v>
      </c>
    </row>
    <row r="36" spans="1:21" x14ac:dyDescent="0.35">
      <c r="D36" s="3">
        <f t="shared" si="3"/>
        <v>10</v>
      </c>
      <c r="E36" s="3">
        <f>(E26-F26)/(E$19-F$19)</f>
        <v>0</v>
      </c>
      <c r="F36" s="3">
        <f t="shared" si="4"/>
        <v>0</v>
      </c>
      <c r="G36" s="3">
        <f t="shared" si="4"/>
        <v>0</v>
      </c>
      <c r="H36" s="3">
        <f t="shared" si="4"/>
        <v>0</v>
      </c>
      <c r="I36" s="3">
        <f t="shared" si="4"/>
        <v>0</v>
      </c>
      <c r="J36" s="3">
        <f t="shared" si="4"/>
        <v>0</v>
      </c>
      <c r="K36" s="3">
        <f t="shared" si="4"/>
        <v>0</v>
      </c>
      <c r="L36" s="3">
        <f t="shared" si="4"/>
        <v>0</v>
      </c>
      <c r="M36" s="3">
        <f t="shared" si="4"/>
        <v>0</v>
      </c>
      <c r="N36" s="3">
        <f t="shared" si="4"/>
        <v>0</v>
      </c>
      <c r="O36" s="3">
        <f t="shared" si="4"/>
        <v>0</v>
      </c>
      <c r="P36" s="3">
        <f t="shared" si="4"/>
        <v>0</v>
      </c>
      <c r="Q36" s="3">
        <f t="shared" si="4"/>
        <v>0</v>
      </c>
      <c r="R36" s="3">
        <f t="shared" si="4"/>
        <v>0</v>
      </c>
      <c r="S36" s="3">
        <f t="shared" si="4"/>
        <v>0</v>
      </c>
    </row>
    <row r="37" spans="1:21" x14ac:dyDescent="0.35">
      <c r="D37" s="3">
        <f t="shared" si="3"/>
        <v>9</v>
      </c>
      <c r="E37" s="3">
        <f>(E27-F27)/(E$19-F$19)</f>
        <v>0</v>
      </c>
      <c r="F37" s="3">
        <f t="shared" si="4"/>
        <v>0</v>
      </c>
      <c r="G37" s="3">
        <f t="shared" si="4"/>
        <v>0</v>
      </c>
      <c r="H37" s="3">
        <f t="shared" si="4"/>
        <v>0</v>
      </c>
      <c r="I37" s="3">
        <f t="shared" si="4"/>
        <v>0</v>
      </c>
      <c r="J37" s="3">
        <f t="shared" si="4"/>
        <v>0</v>
      </c>
      <c r="K37" s="3">
        <f t="shared" si="4"/>
        <v>0</v>
      </c>
      <c r="L37" s="3">
        <f t="shared" si="4"/>
        <v>0</v>
      </c>
      <c r="M37" s="3">
        <f t="shared" si="4"/>
        <v>0</v>
      </c>
      <c r="N37" s="3">
        <f t="shared" si="4"/>
        <v>0</v>
      </c>
      <c r="O37" s="3">
        <f t="shared" si="4"/>
        <v>0</v>
      </c>
      <c r="P37" s="3">
        <f t="shared" si="4"/>
        <v>0</v>
      </c>
      <c r="Q37" s="3">
        <f t="shared" si="4"/>
        <v>0</v>
      </c>
      <c r="R37" s="3">
        <f t="shared" si="4"/>
        <v>0</v>
      </c>
      <c r="S37" s="3">
        <f t="shared" si="4"/>
        <v>0</v>
      </c>
    </row>
    <row r="38" spans="1:21" x14ac:dyDescent="0.35">
      <c r="D38" s="3">
        <f t="shared" si="3"/>
        <v>8</v>
      </c>
      <c r="E38" s="3">
        <f>(E28-F28)/(E$19-F$19)</f>
        <v>0</v>
      </c>
      <c r="F38" s="3">
        <f t="shared" si="4"/>
        <v>0</v>
      </c>
      <c r="G38" s="3">
        <f t="shared" si="4"/>
        <v>0</v>
      </c>
      <c r="H38" s="3">
        <f t="shared" si="4"/>
        <v>0</v>
      </c>
      <c r="I38" s="3">
        <f t="shared" si="4"/>
        <v>0</v>
      </c>
      <c r="J38" s="3">
        <f t="shared" si="4"/>
        <v>0</v>
      </c>
      <c r="K38" s="3">
        <f t="shared" si="4"/>
        <v>0</v>
      </c>
      <c r="L38" s="3">
        <f t="shared" si="4"/>
        <v>0</v>
      </c>
      <c r="M38" s="3">
        <f t="shared" si="4"/>
        <v>0</v>
      </c>
      <c r="N38" s="3">
        <f t="shared" si="4"/>
        <v>0</v>
      </c>
      <c r="O38" s="3">
        <f t="shared" si="4"/>
        <v>0</v>
      </c>
      <c r="P38" s="3">
        <f t="shared" si="4"/>
        <v>0</v>
      </c>
      <c r="Q38" s="3">
        <f t="shared" si="4"/>
        <v>0</v>
      </c>
      <c r="R38" s="3">
        <f t="shared" si="4"/>
        <v>0</v>
      </c>
      <c r="S38" s="3">
        <f t="shared" si="4"/>
        <v>0</v>
      </c>
    </row>
    <row r="39" spans="1:21" x14ac:dyDescent="0.35">
      <c r="D39" s="3">
        <f t="shared" si="3"/>
        <v>7</v>
      </c>
      <c r="E39" s="3">
        <f t="shared" si="4"/>
        <v>0</v>
      </c>
      <c r="F39" s="3">
        <f t="shared" si="4"/>
        <v>0</v>
      </c>
      <c r="G39" s="3">
        <f t="shared" si="4"/>
        <v>0</v>
      </c>
      <c r="H39" s="3">
        <f t="shared" si="4"/>
        <v>0</v>
      </c>
      <c r="I39" s="3">
        <f t="shared" si="4"/>
        <v>0</v>
      </c>
      <c r="J39" s="3">
        <f t="shared" si="4"/>
        <v>0</v>
      </c>
      <c r="K39" s="3">
        <f t="shared" si="4"/>
        <v>0</v>
      </c>
      <c r="L39" s="3">
        <f t="shared" si="4"/>
        <v>0</v>
      </c>
      <c r="M39" s="3">
        <f t="shared" si="4"/>
        <v>0</v>
      </c>
      <c r="N39" s="3">
        <f t="shared" si="4"/>
        <v>0</v>
      </c>
      <c r="O39" s="3">
        <f t="shared" si="4"/>
        <v>0</v>
      </c>
      <c r="P39" s="3">
        <f t="shared" si="4"/>
        <v>0</v>
      </c>
      <c r="Q39" s="3">
        <f t="shared" si="4"/>
        <v>0</v>
      </c>
      <c r="R39" s="3">
        <f t="shared" si="4"/>
        <v>0</v>
      </c>
      <c r="S39" s="3">
        <f t="shared" si="4"/>
        <v>0</v>
      </c>
    </row>
    <row r="40" spans="1:21" x14ac:dyDescent="0.35">
      <c r="D40" s="3">
        <v>6</v>
      </c>
      <c r="E40" s="3">
        <f t="shared" si="4"/>
        <v>9.490000000000002</v>
      </c>
      <c r="F40" s="3">
        <f t="shared" si="4"/>
        <v>6.0799999999999983</v>
      </c>
      <c r="G40" s="3">
        <f t="shared" si="4"/>
        <v>-11.75</v>
      </c>
      <c r="H40" s="3">
        <f t="shared" si="4"/>
        <v>0</v>
      </c>
      <c r="I40" s="3">
        <f t="shared" si="4"/>
        <v>0</v>
      </c>
      <c r="J40" s="3">
        <f t="shared" si="4"/>
        <v>0</v>
      </c>
      <c r="K40" s="3">
        <f t="shared" si="4"/>
        <v>0</v>
      </c>
      <c r="L40" s="3">
        <f t="shared" si="4"/>
        <v>0</v>
      </c>
      <c r="M40" s="3">
        <f t="shared" si="4"/>
        <v>0</v>
      </c>
      <c r="N40" s="3">
        <f t="shared" si="4"/>
        <v>0</v>
      </c>
      <c r="O40" s="3">
        <f t="shared" si="4"/>
        <v>0</v>
      </c>
      <c r="P40" s="3">
        <f t="shared" si="4"/>
        <v>0</v>
      </c>
      <c r="Q40" s="3">
        <f t="shared" si="4"/>
        <v>0</v>
      </c>
      <c r="R40" s="3">
        <f t="shared" si="4"/>
        <v>0</v>
      </c>
      <c r="S40" s="3">
        <f t="shared" si="4"/>
        <v>0</v>
      </c>
    </row>
    <row r="42" spans="1:21" x14ac:dyDescent="0.35">
      <c r="E42" s="9" t="s">
        <v>12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</row>
    <row r="43" spans="1:21" x14ac:dyDescent="0.35">
      <c r="C43" s="3" t="str">
        <f t="shared" ref="C43:C49" si="5">CONCATENATE(D43,"p")</f>
        <v>28p</v>
      </c>
      <c r="D43" s="3">
        <v>28</v>
      </c>
      <c r="E43" s="3">
        <f t="shared" ref="E43:T51" si="6">$B$54*($B$48*LOG(E$19,2)+$A$48-($B$50*$D43+$B$49)*POWER(E$19,-$A$49)+$D43)</f>
        <v>7.5356945259312251</v>
      </c>
      <c r="F43" s="3">
        <f t="shared" si="6"/>
        <v>51.867924786366302</v>
      </c>
      <c r="G43" s="3">
        <f t="shared" si="6"/>
        <v>66.671250000000001</v>
      </c>
      <c r="H43" s="3">
        <f t="shared" si="6"/>
        <v>78.163155811520781</v>
      </c>
      <c r="I43" s="3">
        <f t="shared" si="6"/>
        <v>83.373302953935337</v>
      </c>
      <c r="J43" s="3">
        <f t="shared" si="6"/>
        <v>86.653355492963442</v>
      </c>
      <c r="K43" s="3">
        <f t="shared" si="6"/>
        <v>89.059804736907722</v>
      </c>
      <c r="L43" s="3">
        <f t="shared" si="6"/>
        <v>90.974844614104043</v>
      </c>
      <c r="M43" s="3">
        <f t="shared" si="6"/>
        <v>92.57410156249999</v>
      </c>
      <c r="N43" s="3">
        <f t="shared" si="6"/>
        <v>93.952058721959204</v>
      </c>
      <c r="O43" s="3">
        <f t="shared" si="6"/>
        <v>95.165430420787459</v>
      </c>
      <c r="P43" s="3">
        <f t="shared" si="6"/>
        <v>97.234343206443782</v>
      </c>
      <c r="Q43" s="3">
        <f t="shared" si="6"/>
        <v>98.962444383710661</v>
      </c>
      <c r="R43" s="3">
        <f t="shared" si="6"/>
        <v>100.44885321731047</v>
      </c>
      <c r="S43" s="3">
        <f t="shared" si="6"/>
        <v>102.91843177934408</v>
      </c>
      <c r="T43" s="3">
        <f t="shared" si="6"/>
        <v>105.37683190263844</v>
      </c>
      <c r="U43" s="3">
        <f t="shared" ref="U43:U51" si="7">$B$54*($B$48*LOG(U$19,2)+$A$48-($B$50*$D43+$B$49)*POWER(U$19,-$A$49)+$D43)</f>
        <v>110.53724662083856</v>
      </c>
    </row>
    <row r="44" spans="1:21" x14ac:dyDescent="0.35">
      <c r="C44" s="3" t="str">
        <f t="shared" si="5"/>
        <v>24p</v>
      </c>
      <c r="D44" s="3">
        <v>24</v>
      </c>
      <c r="E44" s="3">
        <f t="shared" si="6"/>
        <v>6.4674225095765143</v>
      </c>
      <c r="F44" s="3">
        <f t="shared" si="6"/>
        <v>45.618826162224394</v>
      </c>
      <c r="G44" s="3">
        <f t="shared" si="6"/>
        <v>58.908749999999998</v>
      </c>
      <c r="H44" s="3">
        <f t="shared" si="6"/>
        <v>69.484806404891273</v>
      </c>
      <c r="I44" s="3">
        <f t="shared" si="6"/>
        <v>74.42741945342425</v>
      </c>
      <c r="J44" s="3">
        <f t="shared" si="6"/>
        <v>77.598820265331184</v>
      </c>
      <c r="K44" s="3">
        <f t="shared" si="6"/>
        <v>79.952020404903294</v>
      </c>
      <c r="L44" s="3">
        <f t="shared" si="6"/>
        <v>81.837569191287557</v>
      </c>
      <c r="M44" s="3">
        <f t="shared" si="6"/>
        <v>83.419023437499987</v>
      </c>
      <c r="N44" s="3">
        <f t="shared" si="6"/>
        <v>84.785522623126468</v>
      </c>
      <c r="O44" s="3">
        <f t="shared" si="6"/>
        <v>85.991145202528699</v>
      </c>
      <c r="P44" s="3">
        <f t="shared" si="6"/>
        <v>88.050644787486632</v>
      </c>
      <c r="Q44" s="3">
        <f t="shared" si="6"/>
        <v>89.773532627179037</v>
      </c>
      <c r="R44" s="3">
        <f t="shared" si="6"/>
        <v>91.256794357919503</v>
      </c>
      <c r="S44" s="3">
        <f t="shared" si="6"/>
        <v>93.722977553480575</v>
      </c>
      <c r="T44" s="3">
        <f t="shared" si="6"/>
        <v>96.179434055593219</v>
      </c>
      <c r="U44" s="3">
        <f t="shared" si="7"/>
        <v>101.33805020776799</v>
      </c>
    </row>
    <row r="45" spans="1:21" x14ac:dyDescent="0.35">
      <c r="C45" s="3" t="str">
        <f t="shared" si="5"/>
        <v>12p</v>
      </c>
      <c r="D45" s="3">
        <f t="shared" ref="D45:D49" si="8">D46+1</f>
        <v>12</v>
      </c>
      <c r="E45" s="3">
        <f t="shared" si="6"/>
        <v>3.2626064605124045</v>
      </c>
      <c r="F45" s="3">
        <f t="shared" si="6"/>
        <v>26.871530289798656</v>
      </c>
      <c r="G45" s="3">
        <f t="shared" si="6"/>
        <v>35.621249999999996</v>
      </c>
      <c r="H45" s="3">
        <f t="shared" si="6"/>
        <v>43.44975818500275</v>
      </c>
      <c r="I45" s="3">
        <f t="shared" si="6"/>
        <v>47.589768951891003</v>
      </c>
      <c r="J45" s="3">
        <f t="shared" si="6"/>
        <v>50.435214582434426</v>
      </c>
      <c r="K45" s="3">
        <f t="shared" si="6"/>
        <v>52.628667408889974</v>
      </c>
      <c r="L45" s="3">
        <f t="shared" si="6"/>
        <v>54.425742922838154</v>
      </c>
      <c r="M45" s="3">
        <f t="shared" si="6"/>
        <v>55.953789062499993</v>
      </c>
      <c r="N45" s="3">
        <f t="shared" si="6"/>
        <v>57.285914326628266</v>
      </c>
      <c r="O45" s="3">
        <f t="shared" si="6"/>
        <v>58.468289547752455</v>
      </c>
      <c r="P45" s="3">
        <f t="shared" si="6"/>
        <v>60.499549530615113</v>
      </c>
      <c r="Q45" s="3">
        <f t="shared" si="6"/>
        <v>62.206797357584186</v>
      </c>
      <c r="R45" s="3">
        <f t="shared" si="6"/>
        <v>63.680617779746591</v>
      </c>
      <c r="S45" s="3">
        <f t="shared" si="6"/>
        <v>66.136614875890047</v>
      </c>
      <c r="T45" s="3">
        <f t="shared" si="6"/>
        <v>68.58724051445752</v>
      </c>
      <c r="U45" s="3">
        <f t="shared" si="7"/>
        <v>73.740460968556235</v>
      </c>
    </row>
    <row r="46" spans="1:21" x14ac:dyDescent="0.35">
      <c r="C46" s="3" t="str">
        <f t="shared" si="5"/>
        <v>11p</v>
      </c>
      <c r="D46" s="3">
        <f t="shared" si="8"/>
        <v>11</v>
      </c>
      <c r="E46" s="3">
        <f t="shared" si="6"/>
        <v>2.9955384564237288</v>
      </c>
      <c r="F46" s="3">
        <f t="shared" si="6"/>
        <v>25.309255633763176</v>
      </c>
      <c r="G46" s="3">
        <f t="shared" si="6"/>
        <v>33.680624999999999</v>
      </c>
      <c r="H46" s="3">
        <f t="shared" si="6"/>
        <v>41.280170833345373</v>
      </c>
      <c r="I46" s="3">
        <f t="shared" si="6"/>
        <v>45.353298076763231</v>
      </c>
      <c r="J46" s="3">
        <f t="shared" si="6"/>
        <v>48.171580775526358</v>
      </c>
      <c r="K46" s="3">
        <f t="shared" si="6"/>
        <v>50.351721325888875</v>
      </c>
      <c r="L46" s="3">
        <f t="shared" si="6"/>
        <v>52.141424067134032</v>
      </c>
      <c r="M46" s="3">
        <f t="shared" si="6"/>
        <v>53.665019531249996</v>
      </c>
      <c r="N46" s="3">
        <f t="shared" si="6"/>
        <v>54.994280301920085</v>
      </c>
      <c r="O46" s="3">
        <f t="shared" si="6"/>
        <v>56.174718243187762</v>
      </c>
      <c r="P46" s="3">
        <f t="shared" si="6"/>
        <v>58.203624925875815</v>
      </c>
      <c r="Q46" s="3">
        <f t="shared" si="6"/>
        <v>59.909569418451284</v>
      </c>
      <c r="R46" s="3">
        <f t="shared" si="6"/>
        <v>61.382603064898852</v>
      </c>
      <c r="S46" s="3">
        <f t="shared" si="6"/>
        <v>63.837751319424171</v>
      </c>
      <c r="T46" s="3">
        <f t="shared" si="6"/>
        <v>66.287891052696196</v>
      </c>
      <c r="U46" s="3">
        <f t="shared" si="7"/>
        <v>71.44066186528859</v>
      </c>
    </row>
    <row r="47" spans="1:21" x14ac:dyDescent="0.35">
      <c r="C47" s="3" t="str">
        <f t="shared" si="5"/>
        <v>10p</v>
      </c>
      <c r="D47" s="3">
        <f t="shared" si="8"/>
        <v>10</v>
      </c>
      <c r="E47" s="3">
        <f t="shared" si="6"/>
        <v>2.7284704523350531</v>
      </c>
      <c r="F47" s="3">
        <f t="shared" si="6"/>
        <v>23.746980977727699</v>
      </c>
      <c r="G47" s="3">
        <f t="shared" si="6"/>
        <v>31.74</v>
      </c>
      <c r="H47" s="3">
        <f t="shared" si="6"/>
        <v>39.110583481687996</v>
      </c>
      <c r="I47" s="3">
        <f t="shared" si="6"/>
        <v>43.116827201635466</v>
      </c>
      <c r="J47" s="3">
        <f t="shared" si="6"/>
        <v>45.90794696861829</v>
      </c>
      <c r="K47" s="3">
        <f t="shared" si="6"/>
        <v>48.07477524288776</v>
      </c>
      <c r="L47" s="3">
        <f t="shared" si="6"/>
        <v>49.857105211429911</v>
      </c>
      <c r="M47" s="3">
        <f t="shared" si="6"/>
        <v>51.376249999999992</v>
      </c>
      <c r="N47" s="3">
        <f t="shared" si="6"/>
        <v>52.70264627721189</v>
      </c>
      <c r="O47" s="3">
        <f t="shared" si="6"/>
        <v>53.88114693862309</v>
      </c>
      <c r="P47" s="3">
        <f t="shared" si="6"/>
        <v>55.907700321136524</v>
      </c>
      <c r="Q47" s="3">
        <f t="shared" si="6"/>
        <v>57.612341479318381</v>
      </c>
      <c r="R47" s="3">
        <f t="shared" si="6"/>
        <v>59.084588350051106</v>
      </c>
      <c r="S47" s="3">
        <f t="shared" si="6"/>
        <v>61.538887762958296</v>
      </c>
      <c r="T47" s="3">
        <f t="shared" si="6"/>
        <v>63.988541590934894</v>
      </c>
      <c r="U47" s="3">
        <f t="shared" si="7"/>
        <v>69.140862762020944</v>
      </c>
    </row>
    <row r="48" spans="1:21" x14ac:dyDescent="0.35">
      <c r="A48" s="3">
        <v>-0.8</v>
      </c>
      <c r="B48" s="3">
        <v>3.3</v>
      </c>
      <c r="C48" s="3" t="str">
        <f t="shared" si="5"/>
        <v>9p</v>
      </c>
      <c r="D48" s="3">
        <f t="shared" si="8"/>
        <v>9</v>
      </c>
      <c r="E48" s="3">
        <f t="shared" si="6"/>
        <v>2.4614024482463774</v>
      </c>
      <c r="F48" s="3">
        <f t="shared" si="6"/>
        <v>22.184706321692222</v>
      </c>
      <c r="G48" s="3">
        <f t="shared" si="6"/>
        <v>29.799374999999998</v>
      </c>
      <c r="H48" s="3">
        <f t="shared" si="6"/>
        <v>36.940996130030619</v>
      </c>
      <c r="I48" s="3">
        <f t="shared" si="6"/>
        <v>40.880356326507687</v>
      </c>
      <c r="J48" s="3">
        <f t="shared" si="6"/>
        <v>43.64431316171023</v>
      </c>
      <c r="K48" s="3">
        <f t="shared" si="6"/>
        <v>45.797829159886653</v>
      </c>
      <c r="L48" s="3">
        <f t="shared" si="6"/>
        <v>47.572786355725803</v>
      </c>
      <c r="M48" s="3">
        <f t="shared" si="6"/>
        <v>49.087480468749995</v>
      </c>
      <c r="N48" s="3">
        <f t="shared" si="6"/>
        <v>50.411012252503717</v>
      </c>
      <c r="O48" s="3">
        <f t="shared" si="6"/>
        <v>51.587575634058396</v>
      </c>
      <c r="P48" s="3">
        <f t="shared" si="6"/>
        <v>53.611775716397226</v>
      </c>
      <c r="Q48" s="3">
        <f t="shared" si="6"/>
        <v>55.315113540185472</v>
      </c>
      <c r="R48" s="3">
        <f t="shared" si="6"/>
        <v>56.786573635203361</v>
      </c>
      <c r="S48" s="3">
        <f t="shared" si="6"/>
        <v>59.240024206492414</v>
      </c>
      <c r="T48" s="3">
        <f t="shared" si="6"/>
        <v>61.689192129173584</v>
      </c>
      <c r="U48" s="3">
        <f t="shared" si="7"/>
        <v>66.841063658753285</v>
      </c>
    </row>
    <row r="49" spans="1:21" x14ac:dyDescent="0.35">
      <c r="A49" s="3">
        <v>2.5</v>
      </c>
      <c r="B49" s="3">
        <v>14</v>
      </c>
      <c r="C49" s="3" t="str">
        <f t="shared" si="5"/>
        <v>8p</v>
      </c>
      <c r="D49" s="3">
        <f t="shared" si="8"/>
        <v>8</v>
      </c>
      <c r="E49" s="3">
        <f t="shared" si="6"/>
        <v>2.1943344441577017</v>
      </c>
      <c r="F49" s="3">
        <f t="shared" si="6"/>
        <v>20.622431665656741</v>
      </c>
      <c r="G49" s="3">
        <f t="shared" si="6"/>
        <v>27.858750000000001</v>
      </c>
      <c r="H49" s="3">
        <f t="shared" si="6"/>
        <v>34.771408778373242</v>
      </c>
      <c r="I49" s="3">
        <f t="shared" si="6"/>
        <v>38.643885451379916</v>
      </c>
      <c r="J49" s="3">
        <f t="shared" si="6"/>
        <v>41.380679354802169</v>
      </c>
      <c r="K49" s="3">
        <f t="shared" si="6"/>
        <v>43.520883076885546</v>
      </c>
      <c r="L49" s="3">
        <f t="shared" si="6"/>
        <v>45.288467500021682</v>
      </c>
      <c r="M49" s="3">
        <f t="shared" si="6"/>
        <v>46.79871093749999</v>
      </c>
      <c r="N49" s="3">
        <f t="shared" si="6"/>
        <v>48.119378227795529</v>
      </c>
      <c r="O49" s="3">
        <f t="shared" si="6"/>
        <v>49.29400432949371</v>
      </c>
      <c r="P49" s="3">
        <f t="shared" si="6"/>
        <v>51.315851111657935</v>
      </c>
      <c r="Q49" s="3">
        <f t="shared" si="6"/>
        <v>53.017885601052569</v>
      </c>
      <c r="R49" s="3">
        <f t="shared" si="6"/>
        <v>54.488558920355622</v>
      </c>
      <c r="S49" s="3">
        <f t="shared" si="6"/>
        <v>56.941160650026546</v>
      </c>
      <c r="T49" s="3">
        <f t="shared" si="6"/>
        <v>59.389842667412282</v>
      </c>
      <c r="U49" s="3">
        <f t="shared" si="7"/>
        <v>64.54126455548564</v>
      </c>
    </row>
    <row r="50" spans="1:21" x14ac:dyDescent="0.35">
      <c r="B50" s="3">
        <v>5</v>
      </c>
      <c r="C50" s="3" t="str">
        <f>CONCATENATE(D50,"p")</f>
        <v>7p</v>
      </c>
      <c r="D50" s="3">
        <f>D51+1</f>
        <v>7</v>
      </c>
      <c r="E50" s="3">
        <f t="shared" si="6"/>
        <v>1.9272664400690258</v>
      </c>
      <c r="F50" s="3">
        <f t="shared" si="6"/>
        <v>19.06015700962126</v>
      </c>
      <c r="G50" s="3">
        <f t="shared" si="6"/>
        <v>25.918125</v>
      </c>
      <c r="H50" s="3">
        <f t="shared" si="6"/>
        <v>32.601821426715865</v>
      </c>
      <c r="I50" s="3">
        <f t="shared" si="6"/>
        <v>36.407414576252151</v>
      </c>
      <c r="J50" s="3">
        <f t="shared" si="6"/>
        <v>39.117045547894101</v>
      </c>
      <c r="K50" s="3">
        <f t="shared" si="6"/>
        <v>41.243936993884439</v>
      </c>
      <c r="L50" s="3">
        <f t="shared" si="6"/>
        <v>43.00414864431756</v>
      </c>
      <c r="M50" s="3">
        <f t="shared" si="6"/>
        <v>44.509941406249993</v>
      </c>
      <c r="N50" s="3">
        <f t="shared" si="6"/>
        <v>45.827744203087342</v>
      </c>
      <c r="O50" s="3">
        <f t="shared" si="6"/>
        <v>47.000433024929023</v>
      </c>
      <c r="P50" s="3">
        <f t="shared" si="6"/>
        <v>49.019926506918644</v>
      </c>
      <c r="Q50" s="3">
        <f t="shared" si="6"/>
        <v>50.72065766191966</v>
      </c>
      <c r="R50" s="3">
        <f t="shared" si="6"/>
        <v>52.190544205507877</v>
      </c>
      <c r="S50" s="3">
        <f t="shared" si="6"/>
        <v>54.642297093560664</v>
      </c>
      <c r="T50" s="3">
        <f t="shared" si="6"/>
        <v>57.090493205650972</v>
      </c>
      <c r="U50" s="3">
        <f t="shared" si="7"/>
        <v>62.241465452218002</v>
      </c>
    </row>
    <row r="51" spans="1:21" x14ac:dyDescent="0.35">
      <c r="C51" s="3" t="str">
        <f>CONCATENATE(D51,"p")</f>
        <v>6p</v>
      </c>
      <c r="D51" s="3">
        <v>6</v>
      </c>
      <c r="E51" s="3">
        <f>$B$54*($B$48*LOG(E$19,2)+$A$48-($B$50*$D51+$B$49)*POWER(E$19,-$A$49)+$D51)</f>
        <v>1.6601984359803501</v>
      </c>
      <c r="F51" s="3">
        <f t="shared" si="6"/>
        <v>17.497882353585783</v>
      </c>
      <c r="G51" s="3">
        <f t="shared" si="6"/>
        <v>23.977499999999999</v>
      </c>
      <c r="H51" s="3">
        <f t="shared" si="6"/>
        <v>30.432234075058489</v>
      </c>
      <c r="I51" s="3">
        <f t="shared" si="6"/>
        <v>34.170943701124379</v>
      </c>
      <c r="J51" s="3">
        <f t="shared" si="6"/>
        <v>36.85341174098604</v>
      </c>
      <c r="K51" s="3">
        <f t="shared" si="6"/>
        <v>38.966990910883325</v>
      </c>
      <c r="L51" s="3">
        <f t="shared" si="6"/>
        <v>40.719829788613445</v>
      </c>
      <c r="M51" s="3">
        <f t="shared" si="6"/>
        <v>42.221171874999996</v>
      </c>
      <c r="N51" s="3">
        <f t="shared" si="6"/>
        <v>43.536110178379161</v>
      </c>
      <c r="O51" s="3">
        <f t="shared" si="6"/>
        <v>44.70686172036433</v>
      </c>
      <c r="P51" s="3">
        <f t="shared" si="6"/>
        <v>46.724001902179353</v>
      </c>
      <c r="Q51" s="3">
        <f t="shared" si="6"/>
        <v>48.423429722786757</v>
      </c>
      <c r="R51" s="3">
        <f t="shared" si="6"/>
        <v>49.892529490660131</v>
      </c>
      <c r="S51" s="3">
        <f t="shared" si="6"/>
        <v>52.343433537094789</v>
      </c>
      <c r="T51" s="3">
        <f t="shared" si="6"/>
        <v>54.791143743889663</v>
      </c>
      <c r="U51" s="3">
        <f t="shared" si="7"/>
        <v>59.941666348950349</v>
      </c>
    </row>
    <row r="53" spans="1:21" x14ac:dyDescent="0.35"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5"/>
    </row>
    <row r="54" spans="1:21" x14ac:dyDescent="0.35">
      <c r="B54" s="7">
        <v>2.2999999999999998</v>
      </c>
    </row>
  </sheetData>
  <mergeCells count="5">
    <mergeCell ref="E17:T17"/>
    <mergeCell ref="E18:T18"/>
    <mergeCell ref="W19:AA19"/>
    <mergeCell ref="E32:T32"/>
    <mergeCell ref="E42:T4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39" sqref="N39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h=3</vt:lpstr>
      <vt:lpstr>h=2,s=0</vt:lpstr>
      <vt:lpstr>h=2,s=1</vt:lpstr>
      <vt:lpstr>h=2,s=2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Rindal</dc:creator>
  <cp:lastModifiedBy>Peter</cp:lastModifiedBy>
  <dcterms:created xsi:type="dcterms:W3CDTF">2017-06-15T07:08:27Z</dcterms:created>
  <dcterms:modified xsi:type="dcterms:W3CDTF">2017-10-16T18:52:28Z</dcterms:modified>
</cp:coreProperties>
</file>