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"/>
    </mc:Choice>
  </mc:AlternateContent>
  <xr:revisionPtr revIDLastSave="0" documentId="13_ncr:1_{538C6F27-0114-448E-93D9-DBA469455448}" xr6:coauthVersionLast="45" xr6:coauthVersionMax="45" xr10:uidLastSave="{00000000-0000-0000-0000-000000000000}"/>
  <bookViews>
    <workbookView xWindow="-120" yWindow="-120" windowWidth="20730" windowHeight="11160" xr2:uid="{26BEDB0B-0DD1-4BFA-912F-45213625A520}"/>
  </bookViews>
  <sheets>
    <sheet name="Activitate Laborator4 Ender" sheetId="1" r:id="rId1"/>
  </sheets>
  <definedNames>
    <definedName name="_xlnm._FilterDatabase" localSheetId="0" hidden="1">'Activitate Laborator4 Ender'!$B$37:$G$37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9" i="1" l="1"/>
  <c r="F59" i="1"/>
  <c r="N30" i="1" l="1"/>
  <c r="N29" i="1"/>
  <c r="O29" i="1" s="1"/>
  <c r="P29" i="1" s="1"/>
  <c r="Q29" i="1" s="1"/>
  <c r="N28" i="1"/>
  <c r="O28" i="1" s="1"/>
  <c r="P28" i="1" s="1"/>
  <c r="Q28" i="1" s="1"/>
  <c r="N27" i="1"/>
  <c r="N26" i="1"/>
  <c r="O26" i="1" s="1"/>
  <c r="P26" i="1" s="1"/>
  <c r="Q26" i="1" s="1"/>
  <c r="N25" i="1"/>
  <c r="O25" i="1" s="1"/>
  <c r="P25" i="1" s="1"/>
  <c r="Q25" i="1" s="1"/>
  <c r="N24" i="1"/>
  <c r="N23" i="1"/>
  <c r="O23" i="1" s="1"/>
  <c r="P23" i="1" s="1"/>
  <c r="Q23" i="1" s="1"/>
  <c r="N22" i="1"/>
  <c r="O22" i="1" s="1"/>
  <c r="P22" i="1" s="1"/>
  <c r="Q22" i="1" s="1"/>
  <c r="N21" i="1"/>
  <c r="V20" i="1"/>
  <c r="N20" i="1"/>
  <c r="L2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2" i="1"/>
  <c r="E2" i="1" s="1"/>
  <c r="F2" i="1" s="1"/>
  <c r="O21" i="1" l="1"/>
  <c r="P21" i="1" s="1"/>
  <c r="Q21" i="1" s="1"/>
  <c r="O24" i="1"/>
  <c r="P24" i="1" s="1"/>
  <c r="Q24" i="1" s="1"/>
  <c r="O27" i="1"/>
  <c r="P27" i="1" s="1"/>
  <c r="Q27" i="1" s="1"/>
  <c r="O30" i="1"/>
  <c r="P30" i="1" s="1"/>
  <c r="Q30" i="1" s="1"/>
  <c r="O20" i="1"/>
  <c r="P20" i="1" s="1"/>
  <c r="Q20" i="1" s="1"/>
  <c r="G6" i="1"/>
  <c r="G4" i="1"/>
  <c r="G3" i="1"/>
  <c r="G8" i="1"/>
  <c r="G2" i="1"/>
  <c r="G7" i="1"/>
  <c r="G12" i="1"/>
  <c r="G11" i="1"/>
  <c r="G5" i="1"/>
  <c r="G10" i="1"/>
  <c r="G9" i="1"/>
</calcChain>
</file>

<file path=xl/sharedStrings.xml><?xml version="1.0" encoding="utf-8"?>
<sst xmlns="http://schemas.openxmlformats.org/spreadsheetml/2006/main" count="325" uniqueCount="92">
  <si>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</si>
  <si>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</si>
  <si>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</si>
  <si>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</si>
  <si>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</si>
  <si>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</si>
  <si>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</si>
  <si>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</si>
  <si>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</si>
  <si>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</si>
  <si>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</si>
  <si>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S [kVA]</t>
  </si>
  <si>
    <t>P [kW]</t>
  </si>
  <si>
    <t>Q [kvar]</t>
  </si>
  <si>
    <t>CU6</t>
  </si>
  <si>
    <t>CU5</t>
  </si>
  <si>
    <t>CU4</t>
  </si>
  <si>
    <t>CU3</t>
  </si>
  <si>
    <t>CU2</t>
  </si>
  <si>
    <t>CU1</t>
  </si>
  <si>
    <t>CI1</t>
  </si>
  <si>
    <t>CI2</t>
  </si>
  <si>
    <t>CI4</t>
  </si>
  <si>
    <t>CI3</t>
  </si>
  <si>
    <t>Consumator</t>
  </si>
  <si>
    <t>Amplasare</t>
  </si>
  <si>
    <t>ST – 20 kV</t>
  </si>
  <si>
    <t>Qcomp [kvar]</t>
  </si>
  <si>
    <t>Qcomp efectiv [kvar]</t>
  </si>
  <si>
    <t>SEN</t>
  </si>
  <si>
    <t>ST_HV</t>
  </si>
  <si>
    <t>ST_MT_1</t>
  </si>
  <si>
    <t>ST_MT_2</t>
  </si>
  <si>
    <t>Nod</t>
  </si>
  <si>
    <t>U[kV]</t>
  </si>
  <si>
    <t>u[%]</t>
  </si>
  <si>
    <t>Nr.Crt</t>
  </si>
  <si>
    <t>Nr. Crt</t>
  </si>
  <si>
    <t>Inainte de compensare</t>
  </si>
  <si>
    <t>Dupa compensare</t>
  </si>
  <si>
    <t>Compensat</t>
  </si>
  <si>
    <t>Necompensat</t>
  </si>
  <si>
    <t>L322</t>
  </si>
  <si>
    <t>Line</t>
  </si>
  <si>
    <t>Load</t>
  </si>
  <si>
    <t>L203</t>
  </si>
  <si>
    <t>L-279</t>
  </si>
  <si>
    <t>L327</t>
  </si>
  <si>
    <t>L208</t>
  </si>
  <si>
    <t>L213</t>
  </si>
  <si>
    <t>L218</t>
  </si>
  <si>
    <t>L303</t>
  </si>
  <si>
    <t>L-291</t>
  </si>
  <si>
    <t>L-287</t>
  </si>
  <si>
    <t>L-283</t>
  </si>
  <si>
    <t>Network Feeder</t>
  </si>
  <si>
    <t>L39</t>
  </si>
  <si>
    <t>Transf_1</t>
  </si>
  <si>
    <t>2W Transformer</t>
  </si>
  <si>
    <t>TR2-103</t>
  </si>
  <si>
    <t>CIRCB-354</t>
  </si>
  <si>
    <t>Circuit-Breaker</t>
  </si>
  <si>
    <t>Tip</t>
  </si>
  <si>
    <t>P</t>
  </si>
  <si>
    <t>Q</t>
  </si>
  <si>
    <t>Element</t>
  </si>
  <si>
    <t>L1-2</t>
  </si>
  <si>
    <t>L2-3</t>
  </si>
  <si>
    <t>L3-4</t>
  </si>
  <si>
    <t>L4-5</t>
  </si>
  <si>
    <t>L5-6</t>
  </si>
  <si>
    <t>L6-7</t>
  </si>
  <si>
    <t>L7-8</t>
  </si>
  <si>
    <t>L8-9</t>
  </si>
  <si>
    <t>L9-10</t>
  </si>
  <si>
    <t>Obs</t>
  </si>
  <si>
    <t>ΔP [kW]</t>
  </si>
  <si>
    <t>-</t>
  </si>
  <si>
    <t>L10 Suprainc</t>
  </si>
  <si>
    <t>P [MW]</t>
  </si>
  <si>
    <t>Q [MVAr]</t>
  </si>
  <si>
    <t>Linia deconectata (pentru caz compensat)</t>
  </si>
  <si>
    <t>NECOMPENSAT-ETAPA1</t>
  </si>
  <si>
    <t>COMPENSAT-ETAPA2</t>
  </si>
  <si>
    <t xml:space="preserve">Pierderi </t>
  </si>
  <si>
    <t>kW</t>
  </si>
  <si>
    <t>active</t>
  </si>
  <si>
    <t>Activitate Laborator 4 (mai jos)</t>
  </si>
  <si>
    <t>L10, L9 Suprainc</t>
  </si>
  <si>
    <t>L1,L2,L3,L4,L5,L6,L7 Suprainc</t>
  </si>
  <si>
    <t>cos ϕ</t>
  </si>
  <si>
    <t>Tan 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</si>
</sst>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2" fillId="0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u[%] Necompensat</a:t>
            </a:r>
            <a:r>
              <a:rPr lang="en-US" baseline="0"/>
              <a:t> vs Compensat</a:t>
            </a:r>
            <a:endParaRPr lang="en-US"/>
          </a:p>
        </c:rich>
      </c:tx>
      <c:layout>
        <c:manualLayout>
          <c:xMode val="edge"/>
          <c:yMode val="edge"/>
          <c:x val="0.16414448193975753"/>
          <c:y val="3.99334372837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Necompensat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'Activitate Laborator4 Ender'!$C$38:$C$51</c:f>
              <c:strCache>
                <c:ptCount val="14"/>
                <c:pt idx="0">
                  <c:v>SEN</c:v>
                </c:pt>
                <c:pt idx="1">
                  <c:v>ST_HV</c:v>
                </c:pt>
                <c:pt idx="2">
                  <c:v>ST_MT_1</c:v>
                </c:pt>
                <c:pt idx="3">
                  <c:v>ST_MT_2</c:v>
                </c:pt>
                <c:pt idx="4">
                  <c:v>C1</c:v>
                </c:pt>
                <c:pt idx="5">
                  <c:v>C2</c:v>
                </c:pt>
                <c:pt idx="6">
                  <c:v>C3</c:v>
                </c:pt>
                <c:pt idx="7">
                  <c:v>C4</c:v>
                </c:pt>
                <c:pt idx="8">
                  <c:v>C5</c:v>
                </c:pt>
                <c:pt idx="9">
                  <c:v>C6</c:v>
                </c:pt>
                <c:pt idx="10">
                  <c:v>C7</c:v>
                </c:pt>
                <c:pt idx="11">
                  <c:v>C8</c:v>
                </c:pt>
                <c:pt idx="12">
                  <c:v>C9</c:v>
                </c:pt>
                <c:pt idx="13">
                  <c:v>C10</c:v>
                </c:pt>
              </c:strCache>
            </c:strRef>
          </c:cat>
          <c:val>
            <c:numRef>
              <c:f>'Activitate Laborator4 Ender'!$E$38:$E$51</c:f>
              <c:numCache>
                <c:formatCode>General</c:formatCode>
                <c:ptCount val="14"/>
                <c:pt idx="0">
                  <c:v>100</c:v>
                </c:pt>
                <c:pt idx="1">
                  <c:v>96.54</c:v>
                </c:pt>
                <c:pt idx="2">
                  <c:v>98.43</c:v>
                </c:pt>
                <c:pt idx="3">
                  <c:v>103.67</c:v>
                </c:pt>
                <c:pt idx="4">
                  <c:v>95.97</c:v>
                </c:pt>
                <c:pt idx="5">
                  <c:v>94.23</c:v>
                </c:pt>
                <c:pt idx="6">
                  <c:v>91.75</c:v>
                </c:pt>
                <c:pt idx="7">
                  <c:v>90.58</c:v>
                </c:pt>
                <c:pt idx="8">
                  <c:v>88.9</c:v>
                </c:pt>
                <c:pt idx="9">
                  <c:v>88.21</c:v>
                </c:pt>
                <c:pt idx="10">
                  <c:v>87.17</c:v>
                </c:pt>
                <c:pt idx="11">
                  <c:v>97.99</c:v>
                </c:pt>
                <c:pt idx="12">
                  <c:v>99.12</c:v>
                </c:pt>
                <c:pt idx="13">
                  <c:v>101.2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8-4A3F-A517-8C8605D564B4}"/>
            </c:ext>
          </c:extLst>
        </c:ser>
        <c:ser>
          <c:idx val="1"/>
          <c:order val="1"/>
          <c:tx>
            <c:v>Compensat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'Activitate Laborator4 Ender'!$C$38:$C$51</c:f>
              <c:strCache>
                <c:ptCount val="14"/>
                <c:pt idx="0">
                  <c:v>SEN</c:v>
                </c:pt>
                <c:pt idx="1">
                  <c:v>ST_HV</c:v>
                </c:pt>
                <c:pt idx="2">
                  <c:v>ST_MT_1</c:v>
                </c:pt>
                <c:pt idx="3">
                  <c:v>ST_MT_2</c:v>
                </c:pt>
                <c:pt idx="4">
                  <c:v>C1</c:v>
                </c:pt>
                <c:pt idx="5">
                  <c:v>C2</c:v>
                </c:pt>
                <c:pt idx="6">
                  <c:v>C3</c:v>
                </c:pt>
                <c:pt idx="7">
                  <c:v>C4</c:v>
                </c:pt>
                <c:pt idx="8">
                  <c:v>C5</c:v>
                </c:pt>
                <c:pt idx="9">
                  <c:v>C6</c:v>
                </c:pt>
                <c:pt idx="10">
                  <c:v>C7</c:v>
                </c:pt>
                <c:pt idx="11">
                  <c:v>C8</c:v>
                </c:pt>
                <c:pt idx="12">
                  <c:v>C9</c:v>
                </c:pt>
                <c:pt idx="13">
                  <c:v>C10</c:v>
                </c:pt>
              </c:strCache>
            </c:strRef>
          </c:cat>
          <c:val>
            <c:numRef>
              <c:f>'Activitate Laborator4 Ender'!$G$38:$G$51</c:f>
              <c:numCache>
                <c:formatCode>General</c:formatCode>
                <c:ptCount val="14"/>
                <c:pt idx="0">
                  <c:v>100</c:v>
                </c:pt>
                <c:pt idx="1">
                  <c:v>96.86</c:v>
                </c:pt>
                <c:pt idx="2">
                  <c:v>99.13</c:v>
                </c:pt>
                <c:pt idx="3">
                  <c:v>105.09</c:v>
                </c:pt>
                <c:pt idx="4">
                  <c:v>96.84</c:v>
                </c:pt>
                <c:pt idx="5">
                  <c:v>95.23</c:v>
                </c:pt>
                <c:pt idx="6">
                  <c:v>92.96</c:v>
                </c:pt>
                <c:pt idx="7">
                  <c:v>91.9</c:v>
                </c:pt>
                <c:pt idx="8">
                  <c:v>90.39</c:v>
                </c:pt>
                <c:pt idx="9">
                  <c:v>89.79</c:v>
                </c:pt>
                <c:pt idx="10">
                  <c:v>88.9</c:v>
                </c:pt>
                <c:pt idx="11">
                  <c:v>100.63</c:v>
                </c:pt>
                <c:pt idx="12">
                  <c:v>101.5</c:v>
                </c:pt>
                <c:pt idx="13">
                  <c:v>103.11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8-4A3F-A517-8C8605D5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57856"/>
        <c:axId val="699263432"/>
      </c:barChart>
      <c:catAx>
        <c:axId val="6992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3432"/>
        <c:crosses val="autoZero"/>
        <c:auto val="1"/>
        <c:lblAlgn val="ctr"/>
        <c:lblOffset val="100"/>
        <c:noMultiLvlLbl val="0"/>
      </c:catAx>
      <c:valAx>
        <c:axId val="6992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'Activitate Laborator4 Ender'!$N$55</c:f>
              <c:strCache>
                <c:ptCount val="1"/>
                <c:pt idx="0">
                  <c:v>ΔP 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6-4916-8D36-EF6DF86E31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E6-4916-8D36-EF6DF86E31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6-4916-8D36-EF6DF86E31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E6-4916-8D36-EF6DF86E31C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E6-4916-8D36-EF6DF86E31C3}"/>
              </c:ext>
            </c:extLst>
          </c:dPt>
          <c:cat>
            <c:strRef>
              <c:f>'Activitate Laborator4 Ender'!$O$54:$W$54</c:f>
              <c:strCache>
                <c:ptCount val="9"/>
                <c:pt idx="0">
                  <c:v>L1-2</c:v>
                </c:pt>
                <c:pt idx="1">
                  <c:v>L2-3</c:v>
                </c:pt>
                <c:pt idx="2">
                  <c:v>L3-4</c:v>
                </c:pt>
                <c:pt idx="3">
                  <c:v>L4-5</c:v>
                </c:pt>
                <c:pt idx="4">
                  <c:v>L5-6</c:v>
                </c:pt>
                <c:pt idx="5">
                  <c:v>L6-7</c:v>
                </c:pt>
                <c:pt idx="6">
                  <c:v>L7-8</c:v>
                </c:pt>
                <c:pt idx="7">
                  <c:v>L8-9</c:v>
                </c:pt>
                <c:pt idx="8">
                  <c:v>L9-10</c:v>
                </c:pt>
              </c:strCache>
            </c:strRef>
          </c:cat>
          <c:val>
            <c:numRef>
              <c:f>'Activitate Laborator4 Ender'!$O$55:$W$55</c:f>
              <c:numCache>
                <c:formatCode>General</c:formatCode>
                <c:ptCount val="9"/>
                <c:pt idx="0">
                  <c:v>1677.8789999999999</c:v>
                </c:pt>
                <c:pt idx="1">
                  <c:v>1512.3309999999999</c:v>
                </c:pt>
                <c:pt idx="2">
                  <c:v>1426.12</c:v>
                </c:pt>
                <c:pt idx="3">
                  <c:v>1262.5119999999999</c:v>
                </c:pt>
                <c:pt idx="4">
                  <c:v>1138.326</c:v>
                </c:pt>
                <c:pt idx="5">
                  <c:v>1083.6510000000001</c:v>
                </c:pt>
                <c:pt idx="6">
                  <c:v>1160.914</c:v>
                </c:pt>
                <c:pt idx="7">
                  <c:v>1730.452</c:v>
                </c:pt>
                <c:pt idx="8">
                  <c:v>4709.2709999999997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916-8D36-EF6DF86E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336344"/>
        <c:axId val="824337656"/>
      </c:barChart>
      <c:catAx>
        <c:axId val="8243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37656"/>
        <c:crosses val="autoZero"/>
        <c:auto val="1"/>
        <c:lblAlgn val="ctr"/>
        <c:lblOffset val="100"/>
        <c:noMultiLvlLbl val="0"/>
      </c:catAx>
      <c:valAx>
        <c:axId val="8243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36</xdr:row>
      <xdr:rowOff>14286</xdr:rowOff>
    </xdr:from>
    <xdr:to>
      <xdr:col>12</xdr:col>
      <xdr:colOff>438150</xdr:colOff>
      <xdr:row>51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C8485-FAFB-4B71-AB49-F77529B8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91408</xdr:colOff>
      <xdr:row>35</xdr:row>
      <xdr:rowOff>226026</xdr:rowOff>
    </xdr:from>
    <xdr:to>
      <xdr:col>24</xdr:col>
      <xdr:colOff>168195</xdr:colOff>
      <xdr:row>51</xdr:row>
      <xdr:rowOff>133683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98EA7-0953-4D82-A824-CC822A4D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618289</xdr:colOff>
      <xdr:row>85</xdr:row>
      <xdr:rowOff>100264</xdr:rowOff>
    </xdr:from>
    <xdr:to>
      <xdr:col>27</xdr:col>
      <xdr:colOff>472466</xdr:colOff>
      <xdr:row>123</xdr:row>
      <xdr:rowOff>67645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66D885-8DE8-430C-B78F-7E7A08C4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30263" y="16610264"/>
          <a:ext cx="12885714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16710</xdr:colOff>
      <xdr:row>59</xdr:row>
      <xdr:rowOff>50132</xdr:rowOff>
    </xdr:from>
    <xdr:to>
      <xdr:col>8</xdr:col>
      <xdr:colOff>710996</xdr:colOff>
      <xdr:row>83</xdr:row>
      <xdr:rowOff>181410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A3C6A6-4E57-48D5-A778-86CEF4CC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10" y="11780921"/>
          <a:ext cx="8314286" cy="45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16710</xdr:colOff>
      <xdr:row>59</xdr:row>
      <xdr:rowOff>33422</xdr:rowOff>
    </xdr:from>
    <xdr:to>
      <xdr:col>21</xdr:col>
      <xdr:colOff>64120</xdr:colOff>
      <xdr:row>83</xdr:row>
      <xdr:rowOff>174224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FE1385-ADF9-485D-9647-3EFC8C5BC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0657" y="11764211"/>
          <a:ext cx="8400000" cy="45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501020-AE16-4FFF-A17E-CDA41E7824F5}" name="Table1" displayName="Table1" ref="G19:J33" totalsRowShown="0">
  <autoFilter ref="G19:J33" xr:uid="{412A48EA-757E-48FB-8B20-B6E827A272EE}"/>
  <sortState xmlns:xlrd2="http://schemas.microsoft.com/office/spreadsheetml/2017/richdata2" ref="G20:J33">
    <sortCondition ref="G19:G33"/>
  </sortState>
  <tableColumns count="4">
    <tableColumn id="1" xr3:uid="{C39134DC-49EF-4075-8943-36FDD0CCA3E0}" name="Nr.Crt"/>
    <tableColumn id="2" xr3:uid="{9CAD7E20-167B-4679-8224-E3884D2AA5AC}" name="Nod"/>
    <tableColumn id="3" xr3:uid="{1F9B37E9-CB6E-486C-9E64-2A58A6A1A5C7}" name="U[kV]"/>
    <tableColumn id="4" xr3:uid="{3F3E3EA2-B260-4898-9A26-DB6C980BBF4A}" name="u[%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FC4047-ACF9-4A64-9642-7228AB3E16F1}" name="Table4" displayName="Table4" ref="B19:E33" totalsRowShown="0">
  <autoFilter ref="B19:E33" xr:uid="{325A317C-75EE-4254-A357-8E22CDCFB26A}"/>
  <sortState xmlns:xlrd2="http://schemas.microsoft.com/office/spreadsheetml/2017/richdata2" ref="B20:E33">
    <sortCondition ref="B19:B33"/>
  </sortState>
  <tableColumns count="4">
    <tableColumn id="1" xr3:uid="{6DA9E21F-F57A-40EE-8015-9FB68850A5B0}" name="Nr. Crt"/>
    <tableColumn id="2" xr3:uid="{5D615981-9D0D-41CD-B635-5E3BFAFC2D43}" name="Nod"/>
    <tableColumn id="3" xr3:uid="{968C718B-4768-48D5-872D-2F5CF8AAAA7D}" name="U[kV]"/>
    <tableColumn id="4" xr3:uid="{08112D14-983C-4A80-B3DE-9EE35C47B766}" name="u[%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5E3FA-6EB9-4D0C-8438-D39F8CB2BC0F}" name="Table5" displayName="Table5" ref="C107:G149" totalsRowShown="0">
  <autoFilter ref="C107:G149" xr:uid="{E5986DD8-4FBC-4A38-AB78-15A1F43F6056}"/>
  <tableColumns count="5">
    <tableColumn id="1" xr3:uid="{1192A5C9-1F6C-4873-992D-9E5DE5F4643E}" name="Nod"/>
    <tableColumn id="2" xr3:uid="{028D2DFB-7B43-40FC-B9AD-84982CF2940D}" name="Element"/>
    <tableColumn id="3" xr3:uid="{6342AB42-2608-4FE2-B448-FA6F01C727AB}" name="Tip"/>
    <tableColumn id="4" xr3:uid="{56226B6C-C7EF-45BC-A951-0E21AD28C26D}" name="P"/>
    <tableColumn id="5" xr3:uid="{F199877B-F519-4D00-AA5E-D085C03BA401}" name="Q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0CD2-B422-4790-958D-CEC33E682713}">
  <dimension ref="B1:X149"/>
  <sheetViews>
    <sheetView tabSelected="1" zoomScaleNormal="100" workbookViewId="0">
      <selection activeCell="B14" sqref="B14:X14"/>
    </sheetView>
  </sheetViews>
  <sheetFormatPr defaultRowHeight="15" x14ac:dyDescent="0.25"/>
  <cols>
    <col min="2" max="2" width="12.28515625" customWidth="1"/>
    <col min="3" max="3" width="12.5703125" customWidth="1"/>
    <col min="4" max="4" width="12.7109375" customWidth="1"/>
    <col min="5" max="5" width="12" customWidth="1"/>
    <col min="6" max="6" width="15.42578125" bestFit="1" customWidth="1"/>
    <col min="7" max="7" width="16" bestFit="1" customWidth="1"/>
    <col min="8" max="8" width="24" bestFit="1" customWidth="1"/>
    <col min="9" max="9" width="15" bestFit="1" customWidth="1"/>
    <col min="10" max="10" width="12.85546875" bestFit="1" customWidth="1"/>
    <col min="11" max="12" width="10.85546875" bestFit="1" customWidth="1"/>
    <col min="13" max="13" width="11.28515625" bestFit="1" customWidth="1"/>
    <col min="14" max="14" width="11" bestFit="1" customWidth="1"/>
    <col min="15" max="15" width="14.28515625" customWidth="1"/>
    <col min="16" max="16" width="13.42578125" bestFit="1" customWidth="1"/>
    <col min="17" max="17" width="16" bestFit="1" customWidth="1"/>
    <col min="18" max="18" width="16.5703125" bestFit="1" customWidth="1"/>
    <col min="19" max="19" width="24.85546875" bestFit="1" customWidth="1"/>
    <col min="20" max="20" width="15.42578125" bestFit="1" customWidth="1"/>
    <col min="21" max="21" width="13.42578125" bestFit="1" customWidth="1"/>
    <col min="22" max="22" width="12.85546875" bestFit="1" customWidth="1"/>
    <col min="23" max="23" width="10" bestFit="1" customWidth="1"/>
  </cols>
  <sheetData>
    <row r="1" spans="2:24" s="16" customFormat="1" ht="16.5" thickBot="1" x14ac:dyDescent="0.3">
      <c r="B1" s="11" t="s">
        <v>11</v>
      </c>
      <c r="C1" s="12" t="s">
        <v>90</v>
      </c>
      <c r="D1" s="12" t="s">
        <v>12</v>
      </c>
      <c r="E1" s="12" t="s">
        <v>13</v>
      </c>
      <c r="F1" s="12" t="s">
        <v>91</v>
      </c>
      <c r="G1" s="12" t="s">
        <v>27</v>
      </c>
      <c r="H1" s="12" t="s">
        <v>28</v>
      </c>
      <c r="I1" s="12" t="s">
        <v>24</v>
      </c>
      <c r="J1" s="13" t="s">
        <v>25</v>
      </c>
      <c r="K1" s="14" t="s">
        <v>90</v>
      </c>
      <c r="L1" s="15" t="s">
        <v>91</v>
      </c>
      <c r="N1" s="26"/>
      <c r="O1" s="26"/>
      <c r="P1" s="26"/>
      <c r="Q1" s="26"/>
    </row>
    <row r="2" spans="2:24" ht="16.5" thickBot="1" x14ac:dyDescent="0.3">
      <c r="B2" s="7">
        <v>850</v>
      </c>
      <c r="C2" s="8">
        <v>0.89</v>
      </c>
      <c r="D2" s="8">
        <f>B2*C2</f>
        <v>756.5</v>
      </c>
      <c r="E2" s="8">
        <f>(B2^2-D2^2)^0.5</f>
        <v>387.56644591605192</v>
      </c>
      <c r="F2" s="7">
        <f>E2/D2</f>
        <v>0.51231519618777521</v>
      </c>
      <c r="G2" s="8">
        <f>D2*(F2-L$2)</f>
        <v>21.1767736062165</v>
      </c>
      <c r="H2" s="7">
        <v>20</v>
      </c>
      <c r="I2" s="9" t="s">
        <v>14</v>
      </c>
      <c r="J2" s="9" t="s">
        <v>9</v>
      </c>
      <c r="K2" s="6">
        <v>0.9</v>
      </c>
      <c r="L2" s="10">
        <f>TAN(ACOS(K2))</f>
        <v>0.48432210483785254</v>
      </c>
    </row>
    <row r="3" spans="2:24" ht="15.75" x14ac:dyDescent="0.25">
      <c r="B3" s="1">
        <v>450</v>
      </c>
      <c r="C3" s="5">
        <v>0.9</v>
      </c>
      <c r="D3" s="5">
        <f t="shared" ref="D3:D12" si="0">B3*C3</f>
        <v>405</v>
      </c>
      <c r="E3" s="5">
        <f t="shared" ref="E3:E12" si="1">(B3^2-D3^2)^0.5</f>
        <v>196.1504524593303</v>
      </c>
      <c r="F3" s="7">
        <f t="shared" ref="F3:F12" si="2">E3/D3</f>
        <v>0.4843221048378526</v>
      </c>
      <c r="G3" s="8">
        <f t="shared" ref="G3:G12" si="3">D3*(F3-L$2)</f>
        <v>2.248201624865942E-14</v>
      </c>
      <c r="H3" s="1">
        <v>0</v>
      </c>
      <c r="I3" s="2" t="s">
        <v>15</v>
      </c>
      <c r="J3" s="9" t="s">
        <v>8</v>
      </c>
      <c r="K3" s="3"/>
      <c r="L3" s="3"/>
    </row>
    <row r="4" spans="2:24" ht="15.75" x14ac:dyDescent="0.25">
      <c r="B4" s="1">
        <v>275</v>
      </c>
      <c r="C4" s="5">
        <v>0.86</v>
      </c>
      <c r="D4" s="5">
        <f t="shared" si="0"/>
        <v>236.5</v>
      </c>
      <c r="E4" s="5">
        <f t="shared" si="1"/>
        <v>140.33085904390381</v>
      </c>
      <c r="F4" s="7">
        <f t="shared" si="2"/>
        <v>0.59336515451967786</v>
      </c>
      <c r="G4" s="8">
        <f t="shared" si="3"/>
        <v>25.78868124975169</v>
      </c>
      <c r="H4" s="1">
        <v>25</v>
      </c>
      <c r="I4" s="2" t="s">
        <v>16</v>
      </c>
      <c r="J4" s="9" t="s">
        <v>7</v>
      </c>
      <c r="K4" s="3"/>
      <c r="L4" s="3"/>
    </row>
    <row r="5" spans="2:24" ht="15.75" x14ac:dyDescent="0.25">
      <c r="B5" s="1">
        <v>650</v>
      </c>
      <c r="C5" s="5">
        <v>0.87</v>
      </c>
      <c r="D5" s="5">
        <f t="shared" si="0"/>
        <v>565.5</v>
      </c>
      <c r="E5" s="5">
        <f t="shared" si="1"/>
        <v>320.4836189261473</v>
      </c>
      <c r="F5" s="7">
        <f t="shared" si="2"/>
        <v>0.56672611658027816</v>
      </c>
      <c r="G5" s="8">
        <f t="shared" si="3"/>
        <v>46.599468640341691</v>
      </c>
      <c r="H5" s="1">
        <v>45</v>
      </c>
      <c r="I5" s="2" t="s">
        <v>17</v>
      </c>
      <c r="J5" s="9" t="s">
        <v>6</v>
      </c>
      <c r="K5" s="3"/>
      <c r="L5" s="3"/>
    </row>
    <row r="6" spans="2:24" ht="15.75" x14ac:dyDescent="0.25">
      <c r="B6" s="1">
        <v>725</v>
      </c>
      <c r="C6" s="5">
        <v>0.89</v>
      </c>
      <c r="D6" s="5">
        <f t="shared" si="0"/>
        <v>645.25</v>
      </c>
      <c r="E6" s="5">
        <f t="shared" si="1"/>
        <v>330.57138034016191</v>
      </c>
      <c r="F6" s="7">
        <f t="shared" si="2"/>
        <v>0.5123151961877751</v>
      </c>
      <c r="G6" s="8">
        <f t="shared" si="3"/>
        <v>18.062542193537531</v>
      </c>
      <c r="H6" s="1">
        <v>20</v>
      </c>
      <c r="I6" s="2" t="s">
        <v>18</v>
      </c>
      <c r="J6" s="9" t="s">
        <v>5</v>
      </c>
      <c r="K6" s="3"/>
      <c r="L6" s="3"/>
    </row>
    <row r="7" spans="2:24" ht="15.75" x14ac:dyDescent="0.25">
      <c r="B7" s="1">
        <v>525</v>
      </c>
      <c r="C7" s="5">
        <v>0.9</v>
      </c>
      <c r="D7" s="5">
        <f t="shared" si="0"/>
        <v>472.5</v>
      </c>
      <c r="E7" s="5">
        <f t="shared" si="1"/>
        <v>228.84219453588537</v>
      </c>
      <c r="F7" s="7">
        <f t="shared" si="2"/>
        <v>0.48432210483785265</v>
      </c>
      <c r="G7" s="8">
        <f t="shared" si="3"/>
        <v>5.2458037913538647E-14</v>
      </c>
      <c r="H7" s="1">
        <v>0</v>
      </c>
      <c r="I7" s="2" t="s">
        <v>19</v>
      </c>
      <c r="J7" s="9" t="s">
        <v>4</v>
      </c>
      <c r="K7" s="3"/>
      <c r="L7" s="3"/>
    </row>
    <row r="8" spans="2:24" ht="15.75" x14ac:dyDescent="0.25">
      <c r="B8" s="1">
        <v>2375</v>
      </c>
      <c r="C8" s="5">
        <v>0.77</v>
      </c>
      <c r="D8" s="5">
        <f t="shared" si="0"/>
        <v>1828.75</v>
      </c>
      <c r="E8" s="5">
        <f t="shared" si="1"/>
        <v>1515.3542283901807</v>
      </c>
      <c r="F8" s="7">
        <f t="shared" si="2"/>
        <v>0.82862842290645555</v>
      </c>
      <c r="G8" s="8">
        <f t="shared" si="3"/>
        <v>629.65017916795773</v>
      </c>
      <c r="H8" s="1">
        <v>630</v>
      </c>
      <c r="I8" s="2" t="s">
        <v>22</v>
      </c>
      <c r="J8" s="9" t="s">
        <v>3</v>
      </c>
      <c r="K8" s="3"/>
      <c r="L8" s="3"/>
    </row>
    <row r="9" spans="2:24" ht="15.75" x14ac:dyDescent="0.25">
      <c r="B9" s="1">
        <v>2150</v>
      </c>
      <c r="C9" s="5">
        <v>0.72</v>
      </c>
      <c r="D9" s="5">
        <f t="shared" si="0"/>
        <v>1548</v>
      </c>
      <c r="E9" s="5">
        <f t="shared" si="1"/>
        <v>1492.0442352691825</v>
      </c>
      <c r="F9" s="7">
        <f t="shared" si="2"/>
        <v>0.96385286516097068</v>
      </c>
      <c r="G9" s="8">
        <f t="shared" si="3"/>
        <v>742.31361698018691</v>
      </c>
      <c r="H9" s="1">
        <v>740</v>
      </c>
      <c r="I9" s="2" t="s">
        <v>23</v>
      </c>
      <c r="J9" s="9" t="s">
        <v>2</v>
      </c>
      <c r="K9" s="3"/>
      <c r="L9" s="3"/>
    </row>
    <row r="10" spans="2:24" ht="15.75" x14ac:dyDescent="0.25">
      <c r="B10" s="1">
        <v>2400</v>
      </c>
      <c r="C10" s="5">
        <v>0.75</v>
      </c>
      <c r="D10" s="5">
        <f t="shared" si="0"/>
        <v>1800</v>
      </c>
      <c r="E10" s="5">
        <f t="shared" si="1"/>
        <v>1587.4507866387544</v>
      </c>
      <c r="F10" s="7">
        <f t="shared" si="2"/>
        <v>0.88191710368819687</v>
      </c>
      <c r="G10" s="8">
        <f t="shared" si="3"/>
        <v>715.67099793061982</v>
      </c>
      <c r="H10" s="1">
        <v>715</v>
      </c>
      <c r="I10" s="2" t="s">
        <v>21</v>
      </c>
      <c r="J10" s="9" t="s">
        <v>1</v>
      </c>
      <c r="K10" s="3"/>
      <c r="L10" s="3"/>
    </row>
    <row r="11" spans="2:24" ht="15.75" x14ac:dyDescent="0.25">
      <c r="B11" s="1">
        <v>2550</v>
      </c>
      <c r="C11" s="5">
        <v>0.8</v>
      </c>
      <c r="D11" s="5">
        <f t="shared" si="0"/>
        <v>2040</v>
      </c>
      <c r="E11" s="5">
        <f t="shared" si="1"/>
        <v>1530</v>
      </c>
      <c r="F11" s="7">
        <f t="shared" si="2"/>
        <v>0.75</v>
      </c>
      <c r="G11" s="8">
        <f t="shared" si="3"/>
        <v>541.98290613078086</v>
      </c>
      <c r="H11" s="1">
        <v>540</v>
      </c>
      <c r="I11" s="2" t="s">
        <v>20</v>
      </c>
      <c r="J11" s="9" t="s">
        <v>0</v>
      </c>
      <c r="K11" s="3"/>
      <c r="L11" s="3"/>
    </row>
    <row r="12" spans="2:24" ht="15.75" x14ac:dyDescent="0.25">
      <c r="B12" s="4">
        <v>20000</v>
      </c>
      <c r="C12" s="5">
        <v>0.88</v>
      </c>
      <c r="D12" s="5">
        <f t="shared" si="0"/>
        <v>17600</v>
      </c>
      <c r="E12" s="5">
        <f t="shared" si="1"/>
        <v>9499.4736696303335</v>
      </c>
      <c r="F12" s="7">
        <f t="shared" si="2"/>
        <v>0.53974282213808711</v>
      </c>
      <c r="G12" s="8">
        <f t="shared" si="3"/>
        <v>975.40462448412836</v>
      </c>
      <c r="H12" s="1">
        <v>975</v>
      </c>
      <c r="I12" s="2" t="s">
        <v>10</v>
      </c>
      <c r="J12" s="1" t="s">
        <v>26</v>
      </c>
      <c r="K12" s="3"/>
      <c r="L12" s="3"/>
    </row>
    <row r="14" spans="2:24" ht="21" x14ac:dyDescent="0.35">
      <c r="B14" s="33" t="s">
        <v>87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7" spans="2:22" ht="23.25" x14ac:dyDescent="0.35">
      <c r="B17" s="35" t="s">
        <v>38</v>
      </c>
      <c r="C17" s="35"/>
      <c r="D17" s="35"/>
      <c r="E17" s="35"/>
      <c r="G17" s="35" t="s">
        <v>39</v>
      </c>
      <c r="H17" s="35"/>
      <c r="I17" s="35"/>
      <c r="J17" s="35"/>
      <c r="K17" s="35"/>
    </row>
    <row r="18" spans="2:22" ht="15.75" thickBot="1" x14ac:dyDescent="0.3"/>
    <row r="19" spans="2:22" ht="16.5" thickBot="1" x14ac:dyDescent="0.3">
      <c r="B19" t="s">
        <v>37</v>
      </c>
      <c r="C19" t="s">
        <v>33</v>
      </c>
      <c r="D19" t="s">
        <v>34</v>
      </c>
      <c r="E19" s="26" t="s">
        <v>35</v>
      </c>
      <c r="G19" t="s">
        <v>36</v>
      </c>
      <c r="H19" t="s">
        <v>33</v>
      </c>
      <c r="I19" t="s">
        <v>34</v>
      </c>
      <c r="J19" t="s">
        <v>35</v>
      </c>
      <c r="L19" s="11" t="s">
        <v>11</v>
      </c>
      <c r="M19" s="12" t="s">
        <v>90</v>
      </c>
      <c r="N19" s="12" t="s">
        <v>12</v>
      </c>
      <c r="O19" s="12" t="s">
        <v>13</v>
      </c>
      <c r="P19" s="12" t="s">
        <v>91</v>
      </c>
      <c r="Q19" s="12" t="s">
        <v>27</v>
      </c>
      <c r="R19" s="12" t="s">
        <v>28</v>
      </c>
      <c r="S19" s="12" t="s">
        <v>24</v>
      </c>
      <c r="T19" s="13" t="s">
        <v>25</v>
      </c>
      <c r="U19" s="14" t="s">
        <v>90</v>
      </c>
      <c r="V19" s="15" t="s">
        <v>91</v>
      </c>
    </row>
    <row r="20" spans="2:22" ht="16.5" thickBot="1" x14ac:dyDescent="0.3">
      <c r="B20">
        <v>1</v>
      </c>
      <c r="C20" t="s">
        <v>29</v>
      </c>
      <c r="D20">
        <v>110</v>
      </c>
      <c r="E20">
        <v>100</v>
      </c>
      <c r="G20">
        <v>1</v>
      </c>
      <c r="H20" t="s">
        <v>29</v>
      </c>
      <c r="I20">
        <v>110</v>
      </c>
      <c r="J20">
        <v>100</v>
      </c>
      <c r="L20" s="7">
        <v>850</v>
      </c>
      <c r="M20" s="8">
        <v>0.89</v>
      </c>
      <c r="N20" s="8">
        <f t="shared" ref="N20:N30" si="4">L20*M20</f>
        <v>756.5</v>
      </c>
      <c r="O20" s="8">
        <f t="shared" ref="O20:O30" si="5">(L20^2-N20^2)^0.5</f>
        <v>387.56644591605192</v>
      </c>
      <c r="P20" s="7">
        <f t="shared" ref="P20:P30" si="6">O20/N20</f>
        <v>0.51231519618777521</v>
      </c>
      <c r="Q20" s="8">
        <f t="shared" ref="Q20:Q30" si="7">N20*(P20-W$2)</f>
        <v>387.56644591605198</v>
      </c>
      <c r="R20" s="7">
        <v>20</v>
      </c>
      <c r="S20" s="9" t="s">
        <v>14</v>
      </c>
      <c r="T20" s="9" t="s">
        <v>9</v>
      </c>
      <c r="U20" s="6">
        <v>0.9</v>
      </c>
      <c r="V20" s="10">
        <f>TAN(ACOS(U20))</f>
        <v>0.48432210483785254</v>
      </c>
    </row>
    <row r="21" spans="2:22" ht="15.75" x14ac:dyDescent="0.25">
      <c r="B21">
        <v>2</v>
      </c>
      <c r="C21" t="s">
        <v>30</v>
      </c>
      <c r="D21">
        <v>106.19199999999999</v>
      </c>
      <c r="E21">
        <v>96.54</v>
      </c>
      <c r="G21">
        <v>2</v>
      </c>
      <c r="H21" t="s">
        <v>30</v>
      </c>
      <c r="I21">
        <v>106.544</v>
      </c>
      <c r="J21">
        <v>96.86</v>
      </c>
      <c r="L21" s="1">
        <v>450</v>
      </c>
      <c r="M21" s="5">
        <v>0.9</v>
      </c>
      <c r="N21" s="5">
        <f t="shared" si="4"/>
        <v>405</v>
      </c>
      <c r="O21" s="5">
        <f t="shared" si="5"/>
        <v>196.1504524593303</v>
      </c>
      <c r="P21" s="7">
        <f t="shared" si="6"/>
        <v>0.4843221048378526</v>
      </c>
      <c r="Q21" s="8">
        <f t="shared" si="7"/>
        <v>196.1504524593303</v>
      </c>
      <c r="R21" s="1">
        <v>0</v>
      </c>
      <c r="S21" s="2" t="s">
        <v>15</v>
      </c>
      <c r="T21" s="9" t="s">
        <v>8</v>
      </c>
      <c r="U21" s="3"/>
      <c r="V21" s="3"/>
    </row>
    <row r="22" spans="2:22" ht="15.75" x14ac:dyDescent="0.25">
      <c r="B22">
        <v>3</v>
      </c>
      <c r="C22" t="s">
        <v>31</v>
      </c>
      <c r="D22">
        <v>19.686</v>
      </c>
      <c r="E22">
        <v>98.43</v>
      </c>
      <c r="G22">
        <v>3</v>
      </c>
      <c r="H22" t="s">
        <v>31</v>
      </c>
      <c r="I22">
        <v>19.826000000000001</v>
      </c>
      <c r="J22">
        <v>99.13</v>
      </c>
      <c r="L22" s="1">
        <v>275</v>
      </c>
      <c r="M22" s="5">
        <v>0.86</v>
      </c>
      <c r="N22" s="5">
        <f t="shared" si="4"/>
        <v>236.5</v>
      </c>
      <c r="O22" s="5">
        <f t="shared" si="5"/>
        <v>140.33085904390381</v>
      </c>
      <c r="P22" s="7">
        <f t="shared" si="6"/>
        <v>0.59336515451967786</v>
      </c>
      <c r="Q22" s="8">
        <f t="shared" si="7"/>
        <v>140.33085904390381</v>
      </c>
      <c r="R22" s="1">
        <v>25</v>
      </c>
      <c r="S22" s="2" t="s">
        <v>16</v>
      </c>
      <c r="T22" s="9" t="s">
        <v>7</v>
      </c>
      <c r="U22" s="3"/>
      <c r="V22" s="3"/>
    </row>
    <row r="23" spans="2:22" ht="15.75" x14ac:dyDescent="0.25">
      <c r="B23">
        <v>4</v>
      </c>
      <c r="C23" t="s">
        <v>32</v>
      </c>
      <c r="D23">
        <v>20.733000000000001</v>
      </c>
      <c r="E23">
        <v>103.67</v>
      </c>
      <c r="G23">
        <v>4</v>
      </c>
      <c r="H23" t="s">
        <v>32</v>
      </c>
      <c r="I23">
        <v>21.018000000000001</v>
      </c>
      <c r="J23">
        <v>105.09</v>
      </c>
      <c r="L23" s="1">
        <v>650</v>
      </c>
      <c r="M23" s="5">
        <v>0.87</v>
      </c>
      <c r="N23" s="5">
        <f t="shared" si="4"/>
        <v>565.5</v>
      </c>
      <c r="O23" s="5">
        <f t="shared" si="5"/>
        <v>320.4836189261473</v>
      </c>
      <c r="P23" s="7">
        <f t="shared" si="6"/>
        <v>0.56672611658027816</v>
      </c>
      <c r="Q23" s="8">
        <f t="shared" si="7"/>
        <v>320.4836189261473</v>
      </c>
      <c r="R23" s="1">
        <v>45</v>
      </c>
      <c r="S23" s="2" t="s">
        <v>17</v>
      </c>
      <c r="T23" s="9" t="s">
        <v>6</v>
      </c>
      <c r="U23" s="3"/>
      <c r="V23" s="3"/>
    </row>
    <row r="24" spans="2:22" ht="15.75" x14ac:dyDescent="0.25">
      <c r="B24">
        <v>5</v>
      </c>
      <c r="C24" t="s">
        <v>9</v>
      </c>
      <c r="D24">
        <v>19.193999999999999</v>
      </c>
      <c r="E24">
        <v>95.97</v>
      </c>
      <c r="G24">
        <v>5</v>
      </c>
      <c r="H24" t="s">
        <v>9</v>
      </c>
      <c r="I24">
        <v>19.367999999999999</v>
      </c>
      <c r="J24">
        <v>96.84</v>
      </c>
      <c r="L24" s="1">
        <v>725</v>
      </c>
      <c r="M24" s="5">
        <v>0.89</v>
      </c>
      <c r="N24" s="5">
        <f t="shared" si="4"/>
        <v>645.25</v>
      </c>
      <c r="O24" s="5">
        <f t="shared" si="5"/>
        <v>330.57138034016191</v>
      </c>
      <c r="P24" s="7">
        <f t="shared" si="6"/>
        <v>0.5123151961877751</v>
      </c>
      <c r="Q24" s="8">
        <f t="shared" si="7"/>
        <v>330.57138034016191</v>
      </c>
      <c r="R24" s="1">
        <v>20</v>
      </c>
      <c r="S24" s="2" t="s">
        <v>18</v>
      </c>
      <c r="T24" s="9" t="s">
        <v>5</v>
      </c>
      <c r="U24" s="3"/>
      <c r="V24" s="3"/>
    </row>
    <row r="25" spans="2:22" ht="15.75" x14ac:dyDescent="0.25">
      <c r="B25">
        <v>6</v>
      </c>
      <c r="C25" t="s">
        <v>8</v>
      </c>
      <c r="D25">
        <v>18.846</v>
      </c>
      <c r="E25">
        <v>94.23</v>
      </c>
      <c r="G25">
        <v>6</v>
      </c>
      <c r="H25" t="s">
        <v>8</v>
      </c>
      <c r="I25">
        <v>19.047000000000001</v>
      </c>
      <c r="J25">
        <v>95.23</v>
      </c>
      <c r="L25" s="1">
        <v>525</v>
      </c>
      <c r="M25" s="5">
        <v>0.9</v>
      </c>
      <c r="N25" s="5">
        <f t="shared" si="4"/>
        <v>472.5</v>
      </c>
      <c r="O25" s="5">
        <f t="shared" si="5"/>
        <v>228.84219453588537</v>
      </c>
      <c r="P25" s="7">
        <f t="shared" si="6"/>
        <v>0.48432210483785265</v>
      </c>
      <c r="Q25" s="8">
        <f t="shared" si="7"/>
        <v>228.84219453588537</v>
      </c>
      <c r="R25" s="1">
        <v>0</v>
      </c>
      <c r="S25" s="2" t="s">
        <v>19</v>
      </c>
      <c r="T25" s="9" t="s">
        <v>4</v>
      </c>
      <c r="U25" s="3"/>
      <c r="V25" s="3"/>
    </row>
    <row r="26" spans="2:22" ht="15.75" x14ac:dyDescent="0.25">
      <c r="B26">
        <v>7</v>
      </c>
      <c r="C26" t="s">
        <v>7</v>
      </c>
      <c r="D26">
        <v>18.350000000000001</v>
      </c>
      <c r="E26">
        <v>91.75</v>
      </c>
      <c r="G26">
        <v>7</v>
      </c>
      <c r="H26" t="s">
        <v>7</v>
      </c>
      <c r="I26">
        <v>18.591999999999999</v>
      </c>
      <c r="J26">
        <v>92.96</v>
      </c>
      <c r="L26" s="1">
        <v>2375</v>
      </c>
      <c r="M26" s="5">
        <v>0.77</v>
      </c>
      <c r="N26" s="5">
        <f t="shared" si="4"/>
        <v>1828.75</v>
      </c>
      <c r="O26" s="5">
        <f t="shared" si="5"/>
        <v>1515.3542283901807</v>
      </c>
      <c r="P26" s="7">
        <f t="shared" si="6"/>
        <v>0.82862842290645555</v>
      </c>
      <c r="Q26" s="8">
        <f t="shared" si="7"/>
        <v>1515.3542283901807</v>
      </c>
      <c r="R26" s="1">
        <v>630</v>
      </c>
      <c r="S26" s="2" t="s">
        <v>22</v>
      </c>
      <c r="T26" s="9" t="s">
        <v>3</v>
      </c>
      <c r="U26" s="3"/>
      <c r="V26" s="3"/>
    </row>
    <row r="27" spans="2:22" ht="15.75" x14ac:dyDescent="0.25">
      <c r="B27">
        <v>8</v>
      </c>
      <c r="C27" t="s">
        <v>6</v>
      </c>
      <c r="D27">
        <v>18.116</v>
      </c>
      <c r="E27">
        <v>90.58</v>
      </c>
      <c r="G27">
        <v>8</v>
      </c>
      <c r="H27" t="s">
        <v>6</v>
      </c>
      <c r="I27">
        <v>18.379000000000001</v>
      </c>
      <c r="J27">
        <v>91.9</v>
      </c>
      <c r="L27" s="1">
        <v>2150</v>
      </c>
      <c r="M27" s="5">
        <v>0.72</v>
      </c>
      <c r="N27" s="5">
        <f t="shared" si="4"/>
        <v>1548</v>
      </c>
      <c r="O27" s="5">
        <f t="shared" si="5"/>
        <v>1492.0442352691825</v>
      </c>
      <c r="P27" s="7">
        <f t="shared" si="6"/>
        <v>0.96385286516097068</v>
      </c>
      <c r="Q27" s="8">
        <f t="shared" si="7"/>
        <v>1492.0442352691825</v>
      </c>
      <c r="R27" s="1">
        <v>740</v>
      </c>
      <c r="S27" s="2" t="s">
        <v>23</v>
      </c>
      <c r="T27" s="9" t="s">
        <v>2</v>
      </c>
      <c r="U27" s="3"/>
      <c r="V27" s="3"/>
    </row>
    <row r="28" spans="2:22" ht="15.75" x14ac:dyDescent="0.25">
      <c r="B28">
        <v>9</v>
      </c>
      <c r="C28" t="s">
        <v>5</v>
      </c>
      <c r="D28">
        <v>17.78</v>
      </c>
      <c r="E28">
        <v>88.9</v>
      </c>
      <c r="G28">
        <v>9</v>
      </c>
      <c r="H28" t="s">
        <v>5</v>
      </c>
      <c r="I28">
        <v>18.077999999999999</v>
      </c>
      <c r="J28">
        <v>90.39</v>
      </c>
      <c r="L28" s="1">
        <v>2400</v>
      </c>
      <c r="M28" s="5">
        <v>0.75</v>
      </c>
      <c r="N28" s="5">
        <f t="shared" si="4"/>
        <v>1800</v>
      </c>
      <c r="O28" s="5">
        <f t="shared" si="5"/>
        <v>1587.4507866387544</v>
      </c>
      <c r="P28" s="7">
        <f t="shared" si="6"/>
        <v>0.88191710368819687</v>
      </c>
      <c r="Q28" s="8">
        <f t="shared" si="7"/>
        <v>1587.4507866387544</v>
      </c>
      <c r="R28" s="1">
        <v>715</v>
      </c>
      <c r="S28" s="2" t="s">
        <v>21</v>
      </c>
      <c r="T28" s="9" t="s">
        <v>1</v>
      </c>
      <c r="U28" s="3"/>
      <c r="V28" s="3"/>
    </row>
    <row r="29" spans="2:22" ht="15.75" x14ac:dyDescent="0.25">
      <c r="B29">
        <v>10</v>
      </c>
      <c r="C29" t="s">
        <v>4</v>
      </c>
      <c r="D29">
        <v>17.641999999999999</v>
      </c>
      <c r="E29">
        <v>88.21</v>
      </c>
      <c r="G29">
        <v>10</v>
      </c>
      <c r="H29" t="s">
        <v>4</v>
      </c>
      <c r="I29">
        <v>17.957000000000001</v>
      </c>
      <c r="J29">
        <v>89.79</v>
      </c>
      <c r="L29" s="1">
        <v>2550</v>
      </c>
      <c r="M29" s="5">
        <v>0.8</v>
      </c>
      <c r="N29" s="5">
        <f t="shared" si="4"/>
        <v>2040</v>
      </c>
      <c r="O29" s="5">
        <f t="shared" si="5"/>
        <v>1530</v>
      </c>
      <c r="P29" s="7">
        <f t="shared" si="6"/>
        <v>0.75</v>
      </c>
      <c r="Q29" s="8">
        <f t="shared" si="7"/>
        <v>1530</v>
      </c>
      <c r="R29" s="1">
        <v>540</v>
      </c>
      <c r="S29" s="2" t="s">
        <v>20</v>
      </c>
      <c r="T29" s="9" t="s">
        <v>0</v>
      </c>
      <c r="U29" s="3"/>
      <c r="V29" s="3"/>
    </row>
    <row r="30" spans="2:22" ht="15.75" x14ac:dyDescent="0.25">
      <c r="B30">
        <v>11</v>
      </c>
      <c r="C30" t="s">
        <v>3</v>
      </c>
      <c r="D30">
        <v>17.434000000000001</v>
      </c>
      <c r="E30">
        <v>87.17</v>
      </c>
      <c r="G30">
        <v>11</v>
      </c>
      <c r="H30" t="s">
        <v>3</v>
      </c>
      <c r="I30">
        <v>17.78</v>
      </c>
      <c r="J30">
        <v>88.9</v>
      </c>
      <c r="L30" s="4">
        <v>20000</v>
      </c>
      <c r="M30" s="5">
        <v>0.88</v>
      </c>
      <c r="N30" s="5">
        <f t="shared" si="4"/>
        <v>17600</v>
      </c>
      <c r="O30" s="5">
        <f t="shared" si="5"/>
        <v>9499.4736696303335</v>
      </c>
      <c r="P30" s="7">
        <f t="shared" si="6"/>
        <v>0.53974282213808711</v>
      </c>
      <c r="Q30" s="8">
        <f t="shared" si="7"/>
        <v>9499.4736696303335</v>
      </c>
      <c r="R30" s="1">
        <v>975</v>
      </c>
      <c r="S30" s="2" t="s">
        <v>10</v>
      </c>
      <c r="T30" s="1" t="s">
        <v>26</v>
      </c>
      <c r="U30" s="3"/>
      <c r="V30" s="3"/>
    </row>
    <row r="31" spans="2:22" x14ac:dyDescent="0.25">
      <c r="B31">
        <v>12</v>
      </c>
      <c r="C31" t="s">
        <v>2</v>
      </c>
      <c r="D31">
        <v>19.597000000000001</v>
      </c>
      <c r="E31">
        <v>97.99</v>
      </c>
      <c r="G31">
        <v>12</v>
      </c>
      <c r="H31" t="s">
        <v>2</v>
      </c>
      <c r="I31">
        <v>20.126000000000001</v>
      </c>
      <c r="J31">
        <v>100.63</v>
      </c>
    </row>
    <row r="32" spans="2:22" x14ac:dyDescent="0.25">
      <c r="B32">
        <v>13</v>
      </c>
      <c r="C32" t="s">
        <v>1</v>
      </c>
      <c r="D32">
        <v>19.824000000000002</v>
      </c>
      <c r="E32">
        <v>99.12</v>
      </c>
      <c r="G32">
        <v>13</v>
      </c>
      <c r="H32" t="s">
        <v>1</v>
      </c>
      <c r="I32">
        <v>20.298999999999999</v>
      </c>
      <c r="J32">
        <v>101.5</v>
      </c>
    </row>
    <row r="33" spans="2:18" x14ac:dyDescent="0.25">
      <c r="B33">
        <v>14</v>
      </c>
      <c r="C33" t="s">
        <v>0</v>
      </c>
      <c r="D33">
        <v>20.239000000000001</v>
      </c>
      <c r="E33">
        <v>101.2</v>
      </c>
      <c r="G33">
        <v>14</v>
      </c>
      <c r="H33" t="s">
        <v>0</v>
      </c>
      <c r="I33">
        <v>20.622</v>
      </c>
      <c r="J33">
        <v>103.11</v>
      </c>
    </row>
    <row r="36" spans="2:18" ht="18.75" x14ac:dyDescent="0.3">
      <c r="D36" s="36" t="s">
        <v>41</v>
      </c>
      <c r="E36" s="36"/>
      <c r="F36" s="36" t="s">
        <v>40</v>
      </c>
      <c r="G36" s="36"/>
    </row>
    <row r="37" spans="2:18" ht="15.75" x14ac:dyDescent="0.25">
      <c r="B37" s="17" t="s">
        <v>37</v>
      </c>
      <c r="C37" s="18" t="s">
        <v>33</v>
      </c>
      <c r="D37" s="18" t="s">
        <v>34</v>
      </c>
      <c r="E37" s="27" t="s">
        <v>35</v>
      </c>
      <c r="F37" s="18" t="s">
        <v>34</v>
      </c>
      <c r="G37" s="27" t="s">
        <v>35</v>
      </c>
      <c r="N37" s="17" t="s">
        <v>33</v>
      </c>
      <c r="O37" s="18" t="s">
        <v>65</v>
      </c>
      <c r="P37" s="18" t="s">
        <v>62</v>
      </c>
      <c r="Q37" s="18" t="s">
        <v>79</v>
      </c>
      <c r="R37" s="19" t="s">
        <v>80</v>
      </c>
    </row>
    <row r="38" spans="2:18" x14ac:dyDescent="0.25">
      <c r="B38" s="20">
        <v>1</v>
      </c>
      <c r="C38" s="21" t="s">
        <v>29</v>
      </c>
      <c r="D38" s="21">
        <v>110</v>
      </c>
      <c r="E38" s="22">
        <v>100</v>
      </c>
      <c r="F38" s="21">
        <v>110</v>
      </c>
      <c r="G38" s="22">
        <v>100</v>
      </c>
      <c r="N38" s="20" t="s">
        <v>9</v>
      </c>
      <c r="O38" s="21" t="s">
        <v>14</v>
      </c>
      <c r="P38" s="21" t="s">
        <v>44</v>
      </c>
      <c r="Q38" s="21">
        <v>0.75600000000000001</v>
      </c>
      <c r="R38" s="22">
        <v>0.38800000000000001</v>
      </c>
    </row>
    <row r="39" spans="2:18" x14ac:dyDescent="0.25">
      <c r="B39" s="20">
        <v>2</v>
      </c>
      <c r="C39" s="21" t="s">
        <v>30</v>
      </c>
      <c r="D39" s="21">
        <v>106.19199999999999</v>
      </c>
      <c r="E39" s="22">
        <v>96.54</v>
      </c>
      <c r="F39" s="21">
        <v>106.544</v>
      </c>
      <c r="G39" s="22">
        <v>96.86</v>
      </c>
      <c r="N39" s="20" t="s">
        <v>8</v>
      </c>
      <c r="O39" s="21" t="s">
        <v>15</v>
      </c>
      <c r="P39" s="21" t="s">
        <v>44</v>
      </c>
      <c r="Q39" s="21">
        <v>0.40500000000000003</v>
      </c>
      <c r="R39" s="22">
        <v>0.19600000000000001</v>
      </c>
    </row>
    <row r="40" spans="2:18" x14ac:dyDescent="0.25">
      <c r="B40" s="20">
        <v>3</v>
      </c>
      <c r="C40" s="21" t="s">
        <v>31</v>
      </c>
      <c r="D40" s="21">
        <v>19.686</v>
      </c>
      <c r="E40" s="22">
        <v>98.43</v>
      </c>
      <c r="F40" s="21">
        <v>19.826000000000001</v>
      </c>
      <c r="G40" s="22">
        <v>99.13</v>
      </c>
      <c r="N40" s="20" t="s">
        <v>7</v>
      </c>
      <c r="O40" s="21" t="s">
        <v>16</v>
      </c>
      <c r="P40" s="21" t="s">
        <v>44</v>
      </c>
      <c r="Q40" s="21">
        <v>0.23599999999999999</v>
      </c>
      <c r="R40" s="22">
        <v>0.14000000000000001</v>
      </c>
    </row>
    <row r="41" spans="2:18" x14ac:dyDescent="0.25">
      <c r="B41" s="20">
        <v>4</v>
      </c>
      <c r="C41" s="21" t="s">
        <v>32</v>
      </c>
      <c r="D41" s="21">
        <v>20.733000000000001</v>
      </c>
      <c r="E41" s="22">
        <v>103.67</v>
      </c>
      <c r="F41" s="21">
        <v>21.018000000000001</v>
      </c>
      <c r="G41" s="22">
        <v>105.09</v>
      </c>
      <c r="N41" s="20" t="s">
        <v>6</v>
      </c>
      <c r="O41" s="21" t="s">
        <v>17</v>
      </c>
      <c r="P41" s="21" t="s">
        <v>44</v>
      </c>
      <c r="Q41" s="21">
        <v>0.56599999999999995</v>
      </c>
      <c r="R41" s="22">
        <v>0.32</v>
      </c>
    </row>
    <row r="42" spans="2:18" x14ac:dyDescent="0.25">
      <c r="B42" s="20">
        <v>5</v>
      </c>
      <c r="C42" s="21" t="s">
        <v>9</v>
      </c>
      <c r="D42" s="21">
        <v>19.193999999999999</v>
      </c>
      <c r="E42" s="22">
        <v>95.97</v>
      </c>
      <c r="F42" s="21">
        <v>19.367999999999999</v>
      </c>
      <c r="G42" s="22">
        <v>96.84</v>
      </c>
      <c r="N42" s="20" t="s">
        <v>5</v>
      </c>
      <c r="O42" s="21" t="s">
        <v>18</v>
      </c>
      <c r="P42" s="21" t="s">
        <v>44</v>
      </c>
      <c r="Q42" s="21">
        <v>0.64500000000000002</v>
      </c>
      <c r="R42" s="22">
        <v>0.33100000000000002</v>
      </c>
    </row>
    <row r="43" spans="2:18" x14ac:dyDescent="0.25">
      <c r="B43" s="20">
        <v>6</v>
      </c>
      <c r="C43" s="21" t="s">
        <v>8</v>
      </c>
      <c r="D43" s="21">
        <v>18.846</v>
      </c>
      <c r="E43" s="22">
        <v>94.23</v>
      </c>
      <c r="F43" s="21">
        <v>19.047000000000001</v>
      </c>
      <c r="G43" s="22">
        <v>95.23</v>
      </c>
      <c r="N43" s="20" t="s">
        <v>4</v>
      </c>
      <c r="O43" s="21" t="s">
        <v>19</v>
      </c>
      <c r="P43" s="21" t="s">
        <v>44</v>
      </c>
      <c r="Q43" s="21">
        <v>0.47199999999999998</v>
      </c>
      <c r="R43" s="22">
        <v>0.22900000000000001</v>
      </c>
    </row>
    <row r="44" spans="2:18" x14ac:dyDescent="0.25">
      <c r="B44" s="20">
        <v>7</v>
      </c>
      <c r="C44" s="21" t="s">
        <v>7</v>
      </c>
      <c r="D44" s="21">
        <v>18.350000000000001</v>
      </c>
      <c r="E44" s="22">
        <v>91.75</v>
      </c>
      <c r="F44" s="21">
        <v>18.591999999999999</v>
      </c>
      <c r="G44" s="22">
        <v>92.96</v>
      </c>
      <c r="N44" s="20" t="s">
        <v>3</v>
      </c>
      <c r="O44" s="21" t="s">
        <v>22</v>
      </c>
      <c r="P44" s="21" t="s">
        <v>44</v>
      </c>
      <c r="Q44" s="21">
        <v>1.829</v>
      </c>
      <c r="R44" s="22">
        <v>1.5149999999999999</v>
      </c>
    </row>
    <row r="45" spans="2:18" x14ac:dyDescent="0.25">
      <c r="B45" s="20">
        <v>8</v>
      </c>
      <c r="C45" s="21" t="s">
        <v>6</v>
      </c>
      <c r="D45" s="21">
        <v>18.116</v>
      </c>
      <c r="E45" s="22">
        <v>90.58</v>
      </c>
      <c r="F45" s="21">
        <v>18.379000000000001</v>
      </c>
      <c r="G45" s="22">
        <v>91.9</v>
      </c>
      <c r="N45" s="20" t="s">
        <v>2</v>
      </c>
      <c r="O45" s="21" t="s">
        <v>23</v>
      </c>
      <c r="P45" s="21" t="s">
        <v>44</v>
      </c>
      <c r="Q45" s="21">
        <v>1.548</v>
      </c>
      <c r="R45" s="22">
        <v>1.492</v>
      </c>
    </row>
    <row r="46" spans="2:18" x14ac:dyDescent="0.25">
      <c r="B46" s="20">
        <v>9</v>
      </c>
      <c r="C46" s="21" t="s">
        <v>5</v>
      </c>
      <c r="D46" s="21">
        <v>17.78</v>
      </c>
      <c r="E46" s="22">
        <v>88.9</v>
      </c>
      <c r="F46" s="21">
        <v>18.077999999999999</v>
      </c>
      <c r="G46" s="22">
        <v>90.39</v>
      </c>
      <c r="N46" s="20" t="s">
        <v>1</v>
      </c>
      <c r="O46" s="21" t="s">
        <v>21</v>
      </c>
      <c r="P46" s="21" t="s">
        <v>44</v>
      </c>
      <c r="Q46" s="21">
        <v>1.8</v>
      </c>
      <c r="R46" s="22">
        <v>1.587</v>
      </c>
    </row>
    <row r="47" spans="2:18" x14ac:dyDescent="0.25">
      <c r="B47" s="20">
        <v>10</v>
      </c>
      <c r="C47" s="21" t="s">
        <v>4</v>
      </c>
      <c r="D47" s="21">
        <v>17.641999999999999</v>
      </c>
      <c r="E47" s="22">
        <v>88.21</v>
      </c>
      <c r="F47" s="21">
        <v>17.957000000000001</v>
      </c>
      <c r="G47" s="22">
        <v>89.79</v>
      </c>
      <c r="N47" s="20" t="s">
        <v>0</v>
      </c>
      <c r="O47" s="21" t="s">
        <v>20</v>
      </c>
      <c r="P47" s="21" t="s">
        <v>44</v>
      </c>
      <c r="Q47" s="21">
        <v>2.04</v>
      </c>
      <c r="R47" s="22">
        <v>1.53</v>
      </c>
    </row>
    <row r="48" spans="2:18" x14ac:dyDescent="0.25">
      <c r="B48" s="20">
        <v>11</v>
      </c>
      <c r="C48" s="21" t="s">
        <v>3</v>
      </c>
      <c r="D48" s="21">
        <v>17.434000000000001</v>
      </c>
      <c r="E48" s="22">
        <v>87.17</v>
      </c>
      <c r="F48" s="21">
        <v>17.78</v>
      </c>
      <c r="G48" s="22">
        <v>88.9</v>
      </c>
      <c r="N48" s="23" t="s">
        <v>31</v>
      </c>
      <c r="O48" s="24" t="s">
        <v>10</v>
      </c>
      <c r="P48" s="24" t="s">
        <v>44</v>
      </c>
      <c r="Q48" s="24">
        <v>17.600000000000001</v>
      </c>
      <c r="R48" s="25">
        <v>9.5</v>
      </c>
    </row>
    <row r="49" spans="2:23" x14ac:dyDescent="0.25">
      <c r="B49" s="20">
        <v>12</v>
      </c>
      <c r="C49" s="21" t="s">
        <v>2</v>
      </c>
      <c r="D49" s="21">
        <v>19.597000000000001</v>
      </c>
      <c r="E49" s="22">
        <v>97.99</v>
      </c>
      <c r="F49" s="21">
        <v>20.126000000000001</v>
      </c>
      <c r="G49" s="22">
        <v>100.63</v>
      </c>
    </row>
    <row r="50" spans="2:23" x14ac:dyDescent="0.25">
      <c r="B50" s="20">
        <v>13</v>
      </c>
      <c r="C50" s="21" t="s">
        <v>1</v>
      </c>
      <c r="D50" s="21">
        <v>19.824000000000002</v>
      </c>
      <c r="E50" s="22">
        <v>99.12</v>
      </c>
      <c r="F50" s="21">
        <v>20.298999999999999</v>
      </c>
      <c r="G50" s="22">
        <v>101.5</v>
      </c>
    </row>
    <row r="51" spans="2:23" x14ac:dyDescent="0.25">
      <c r="B51" s="23">
        <v>14</v>
      </c>
      <c r="C51" s="24" t="s">
        <v>0</v>
      </c>
      <c r="D51" s="24">
        <v>20.239000000000001</v>
      </c>
      <c r="E51" s="25">
        <v>101.2</v>
      </c>
      <c r="F51" s="24">
        <v>20.622</v>
      </c>
      <c r="G51" s="25">
        <v>103.11</v>
      </c>
    </row>
    <row r="53" spans="2:23" ht="18.75" x14ac:dyDescent="0.3">
      <c r="K53" s="30"/>
      <c r="L53" s="30"/>
      <c r="M53" s="30"/>
      <c r="N53" s="34" t="s">
        <v>81</v>
      </c>
      <c r="O53" s="34"/>
      <c r="P53" s="34"/>
      <c r="Q53" s="34"/>
      <c r="R53" s="34"/>
    </row>
    <row r="54" spans="2:23" x14ac:dyDescent="0.25">
      <c r="O54" t="s">
        <v>66</v>
      </c>
      <c r="P54" t="s">
        <v>67</v>
      </c>
      <c r="Q54" t="s">
        <v>68</v>
      </c>
      <c r="R54" t="s">
        <v>69</v>
      </c>
      <c r="S54" t="s">
        <v>70</v>
      </c>
      <c r="T54" t="s">
        <v>71</v>
      </c>
      <c r="U54" t="s">
        <v>72</v>
      </c>
      <c r="V54" t="s">
        <v>73</v>
      </c>
      <c r="W54" t="s">
        <v>74</v>
      </c>
    </row>
    <row r="55" spans="2:23" x14ac:dyDescent="0.25">
      <c r="N55" t="s">
        <v>76</v>
      </c>
      <c r="O55">
        <v>1677.8789999999999</v>
      </c>
      <c r="P55">
        <v>1512.3309999999999</v>
      </c>
      <c r="Q55">
        <v>1426.12</v>
      </c>
      <c r="R55">
        <v>1262.5119999999999</v>
      </c>
      <c r="S55">
        <v>1138.326</v>
      </c>
      <c r="T55" s="29">
        <v>1083.6510000000001</v>
      </c>
      <c r="U55">
        <v>1160.914</v>
      </c>
      <c r="V55">
        <v>1730.452</v>
      </c>
      <c r="W55">
        <v>4709.2709999999997</v>
      </c>
    </row>
    <row r="56" spans="2:23" x14ac:dyDescent="0.25">
      <c r="N56" t="s">
        <v>75</v>
      </c>
      <c r="O56" t="s">
        <v>88</v>
      </c>
      <c r="P56" t="s">
        <v>78</v>
      </c>
      <c r="Q56" t="s">
        <v>78</v>
      </c>
      <c r="R56" t="s">
        <v>78</v>
      </c>
      <c r="S56" s="28" t="s">
        <v>77</v>
      </c>
      <c r="T56" s="28" t="s">
        <v>77</v>
      </c>
      <c r="U56" s="28" t="s">
        <v>77</v>
      </c>
      <c r="V56" s="28" t="s">
        <v>77</v>
      </c>
      <c r="W56" t="s">
        <v>89</v>
      </c>
    </row>
    <row r="59" spans="2:23" ht="21" x14ac:dyDescent="0.35">
      <c r="B59" s="31" t="s">
        <v>82</v>
      </c>
      <c r="C59" s="31"/>
      <c r="D59" s="31" t="s">
        <v>84</v>
      </c>
      <c r="E59" s="31" t="s">
        <v>86</v>
      </c>
      <c r="F59" s="31">
        <f>1366.417</f>
        <v>1366.4169999999999</v>
      </c>
      <c r="G59" s="31" t="s">
        <v>85</v>
      </c>
      <c r="N59" s="32" t="s">
        <v>83</v>
      </c>
      <c r="O59" s="32"/>
      <c r="P59" s="32"/>
      <c r="Q59" s="31" t="s">
        <v>84</v>
      </c>
      <c r="R59" s="31" t="s">
        <v>86</v>
      </c>
      <c r="S59" s="31">
        <f>1160.914</f>
        <v>1160.914</v>
      </c>
      <c r="T59" s="31" t="s">
        <v>85</v>
      </c>
    </row>
    <row r="107" spans="2:7" x14ac:dyDescent="0.25">
      <c r="C107" t="s">
        <v>33</v>
      </c>
      <c r="D107" t="s">
        <v>65</v>
      </c>
      <c r="E107" t="s">
        <v>62</v>
      </c>
      <c r="F107" t="s">
        <v>63</v>
      </c>
      <c r="G107" t="s">
        <v>64</v>
      </c>
    </row>
    <row r="108" spans="2:7" x14ac:dyDescent="0.25">
      <c r="B108">
        <v>322</v>
      </c>
      <c r="C108" t="s">
        <v>9</v>
      </c>
      <c r="D108" t="s">
        <v>42</v>
      </c>
      <c r="E108" t="s">
        <v>43</v>
      </c>
      <c r="F108">
        <v>-5.226</v>
      </c>
      <c r="G108">
        <v>-3.3519999999999999</v>
      </c>
    </row>
    <row r="109" spans="2:7" x14ac:dyDescent="0.25">
      <c r="B109">
        <v>126</v>
      </c>
      <c r="C109" t="s">
        <v>9</v>
      </c>
      <c r="D109" t="s">
        <v>14</v>
      </c>
      <c r="E109" t="s">
        <v>44</v>
      </c>
      <c r="F109">
        <v>0.75600000000000001</v>
      </c>
      <c r="G109">
        <v>0.38800000000000001</v>
      </c>
    </row>
    <row r="110" spans="2:7" x14ac:dyDescent="0.25">
      <c r="B110">
        <v>203</v>
      </c>
      <c r="C110" t="s">
        <v>9</v>
      </c>
      <c r="D110" t="s">
        <v>45</v>
      </c>
      <c r="E110" t="s">
        <v>43</v>
      </c>
      <c r="F110">
        <v>4.4690000000000003</v>
      </c>
      <c r="G110">
        <v>2.964</v>
      </c>
    </row>
    <row r="111" spans="2:7" x14ac:dyDescent="0.25">
      <c r="B111">
        <v>279</v>
      </c>
      <c r="C111" t="s">
        <v>0</v>
      </c>
      <c r="D111" t="s">
        <v>46</v>
      </c>
      <c r="E111" t="s">
        <v>43</v>
      </c>
      <c r="F111">
        <v>3.4430000000000001</v>
      </c>
      <c r="G111">
        <v>3.145</v>
      </c>
    </row>
    <row r="112" spans="2:7" x14ac:dyDescent="0.25">
      <c r="B112">
        <v>327</v>
      </c>
      <c r="C112" t="s">
        <v>0</v>
      </c>
      <c r="D112" t="s">
        <v>47</v>
      </c>
      <c r="E112" t="s">
        <v>43</v>
      </c>
      <c r="F112">
        <v>-5.4829999999999997</v>
      </c>
      <c r="G112">
        <v>-4.6749999999999998</v>
      </c>
    </row>
    <row r="113" spans="2:7" x14ac:dyDescent="0.25">
      <c r="B113">
        <v>269</v>
      </c>
      <c r="C113" t="s">
        <v>0</v>
      </c>
      <c r="D113" t="s">
        <v>20</v>
      </c>
      <c r="E113" t="s">
        <v>44</v>
      </c>
      <c r="F113">
        <v>2.04</v>
      </c>
      <c r="G113">
        <v>1.53</v>
      </c>
    </row>
    <row r="114" spans="2:7" x14ac:dyDescent="0.25">
      <c r="B114">
        <v>138</v>
      </c>
      <c r="C114" t="s">
        <v>8</v>
      </c>
      <c r="D114" t="s">
        <v>15</v>
      </c>
      <c r="E114" t="s">
        <v>44</v>
      </c>
      <c r="F114">
        <v>0.40500000000000003</v>
      </c>
      <c r="G114">
        <v>0.19600000000000001</v>
      </c>
    </row>
    <row r="115" spans="2:7" x14ac:dyDescent="0.25">
      <c r="B115">
        <v>203</v>
      </c>
      <c r="C115" t="s">
        <v>8</v>
      </c>
      <c r="D115" t="s">
        <v>45</v>
      </c>
      <c r="E115" t="s">
        <v>43</v>
      </c>
      <c r="F115">
        <v>-4.3929999999999998</v>
      </c>
      <c r="G115">
        <v>-2.9060000000000001</v>
      </c>
    </row>
    <row r="116" spans="2:7" x14ac:dyDescent="0.25">
      <c r="B116">
        <v>208</v>
      </c>
      <c r="C116" t="s">
        <v>8</v>
      </c>
      <c r="D116" t="s">
        <v>48</v>
      </c>
      <c r="E116" t="s">
        <v>43</v>
      </c>
      <c r="F116">
        <v>3.988</v>
      </c>
      <c r="G116">
        <v>2.71</v>
      </c>
    </row>
    <row r="117" spans="2:7" x14ac:dyDescent="0.25">
      <c r="B117">
        <v>149</v>
      </c>
      <c r="C117" t="s">
        <v>7</v>
      </c>
      <c r="D117" t="s">
        <v>16</v>
      </c>
      <c r="E117" t="s">
        <v>44</v>
      </c>
      <c r="F117">
        <v>0.23599999999999999</v>
      </c>
      <c r="G117">
        <v>0.14000000000000001</v>
      </c>
    </row>
    <row r="118" spans="2:7" x14ac:dyDescent="0.25">
      <c r="B118">
        <v>213</v>
      </c>
      <c r="C118" t="s">
        <v>7</v>
      </c>
      <c r="D118" t="s">
        <v>49</v>
      </c>
      <c r="E118" t="s">
        <v>43</v>
      </c>
      <c r="F118">
        <v>3.6509999999999998</v>
      </c>
      <c r="G118">
        <v>2.4950000000000001</v>
      </c>
    </row>
    <row r="119" spans="2:7" x14ac:dyDescent="0.25">
      <c r="B119">
        <v>208</v>
      </c>
      <c r="C119" t="s">
        <v>7</v>
      </c>
      <c r="D119" t="s">
        <v>48</v>
      </c>
      <c r="E119" t="s">
        <v>43</v>
      </c>
      <c r="F119">
        <v>-3.887</v>
      </c>
      <c r="G119">
        <v>-2.6360000000000001</v>
      </c>
    </row>
    <row r="120" spans="2:7" x14ac:dyDescent="0.25">
      <c r="B120">
        <v>160</v>
      </c>
      <c r="C120" t="s">
        <v>6</v>
      </c>
      <c r="D120" t="s">
        <v>17</v>
      </c>
      <c r="E120" t="s">
        <v>44</v>
      </c>
      <c r="F120">
        <v>0.56599999999999995</v>
      </c>
      <c r="G120">
        <v>0.32</v>
      </c>
    </row>
    <row r="121" spans="2:7" x14ac:dyDescent="0.25">
      <c r="B121">
        <v>218</v>
      </c>
      <c r="C121" t="s">
        <v>6</v>
      </c>
      <c r="D121" t="s">
        <v>50</v>
      </c>
      <c r="E121" t="s">
        <v>43</v>
      </c>
      <c r="F121">
        <v>3.0409999999999999</v>
      </c>
      <c r="G121">
        <v>2.1419999999999999</v>
      </c>
    </row>
    <row r="122" spans="2:7" x14ac:dyDescent="0.25">
      <c r="B122">
        <v>213</v>
      </c>
      <c r="C122" t="s">
        <v>6</v>
      </c>
      <c r="D122" t="s">
        <v>49</v>
      </c>
      <c r="E122" t="s">
        <v>43</v>
      </c>
      <c r="F122">
        <v>-3.6070000000000002</v>
      </c>
      <c r="G122">
        <v>-2.4620000000000002</v>
      </c>
    </row>
    <row r="123" spans="2:7" x14ac:dyDescent="0.25">
      <c r="B123">
        <v>303</v>
      </c>
      <c r="C123" t="s">
        <v>5</v>
      </c>
      <c r="D123" t="s">
        <v>51</v>
      </c>
      <c r="E123" t="s">
        <v>43</v>
      </c>
      <c r="F123">
        <v>2.3410000000000002</v>
      </c>
      <c r="G123">
        <v>1.7709999999999999</v>
      </c>
    </row>
    <row r="124" spans="2:7" x14ac:dyDescent="0.25">
      <c r="B124">
        <v>193</v>
      </c>
      <c r="C124" t="s">
        <v>5</v>
      </c>
      <c r="D124" t="s">
        <v>18</v>
      </c>
      <c r="E124" t="s">
        <v>44</v>
      </c>
      <c r="F124">
        <v>0.64500000000000002</v>
      </c>
      <c r="G124">
        <v>0.33100000000000002</v>
      </c>
    </row>
    <row r="125" spans="2:7" x14ac:dyDescent="0.25">
      <c r="B125">
        <v>218</v>
      </c>
      <c r="C125" t="s">
        <v>5</v>
      </c>
      <c r="D125" t="s">
        <v>50</v>
      </c>
      <c r="E125" t="s">
        <v>43</v>
      </c>
      <c r="F125">
        <v>-2.9870000000000001</v>
      </c>
      <c r="G125">
        <v>-2.1019999999999999</v>
      </c>
    </row>
    <row r="126" spans="2:7" x14ac:dyDescent="0.25">
      <c r="B126">
        <v>277</v>
      </c>
      <c r="C126" t="s">
        <v>4</v>
      </c>
      <c r="D126" t="s">
        <v>19</v>
      </c>
      <c r="E126" t="s">
        <v>44</v>
      </c>
      <c r="F126">
        <v>0.47199999999999998</v>
      </c>
      <c r="G126">
        <v>0.22900000000000001</v>
      </c>
    </row>
    <row r="127" spans="2:7" x14ac:dyDescent="0.25">
      <c r="B127">
        <v>291</v>
      </c>
      <c r="C127" t="s">
        <v>4</v>
      </c>
      <c r="D127" t="s">
        <v>52</v>
      </c>
      <c r="E127" t="s">
        <v>43</v>
      </c>
      <c r="F127">
        <v>1.851</v>
      </c>
      <c r="G127">
        <v>1.53</v>
      </c>
    </row>
    <row r="128" spans="2:7" x14ac:dyDescent="0.25">
      <c r="B128">
        <v>303</v>
      </c>
      <c r="C128" t="s">
        <v>4</v>
      </c>
      <c r="D128" t="s">
        <v>51</v>
      </c>
      <c r="E128" t="s">
        <v>43</v>
      </c>
      <c r="F128">
        <v>-2.3239999999999998</v>
      </c>
      <c r="G128">
        <v>-1.7589999999999999</v>
      </c>
    </row>
    <row r="129" spans="2:7" x14ac:dyDescent="0.25">
      <c r="B129">
        <v>275</v>
      </c>
      <c r="C129" t="s">
        <v>3</v>
      </c>
      <c r="D129" t="s">
        <v>22</v>
      </c>
      <c r="E129" t="s">
        <v>44</v>
      </c>
      <c r="F129">
        <v>1.829</v>
      </c>
      <c r="G129">
        <v>1.5149999999999999</v>
      </c>
    </row>
    <row r="130" spans="2:7" x14ac:dyDescent="0.25">
      <c r="B130">
        <v>291</v>
      </c>
      <c r="C130" t="s">
        <v>3</v>
      </c>
      <c r="D130" t="s">
        <v>52</v>
      </c>
      <c r="E130" t="s">
        <v>43</v>
      </c>
      <c r="F130">
        <v>-1.829</v>
      </c>
      <c r="G130">
        <v>-1.5149999999999999</v>
      </c>
    </row>
    <row r="131" spans="2:7" x14ac:dyDescent="0.25">
      <c r="B131">
        <v>287</v>
      </c>
      <c r="C131" t="s">
        <v>3</v>
      </c>
      <c r="D131" t="s">
        <v>53</v>
      </c>
      <c r="E131" t="s">
        <v>43</v>
      </c>
      <c r="F131">
        <v>0</v>
      </c>
      <c r="G131">
        <v>0</v>
      </c>
    </row>
    <row r="132" spans="2:7" x14ac:dyDescent="0.25">
      <c r="B132">
        <v>283</v>
      </c>
      <c r="C132" t="s">
        <v>2</v>
      </c>
      <c r="D132" t="s">
        <v>54</v>
      </c>
      <c r="E132" t="s">
        <v>43</v>
      </c>
      <c r="F132">
        <v>-1.548</v>
      </c>
      <c r="G132">
        <v>-1.492</v>
      </c>
    </row>
    <row r="133" spans="2:7" x14ac:dyDescent="0.25">
      <c r="B133">
        <v>273</v>
      </c>
      <c r="C133" t="s">
        <v>2</v>
      </c>
      <c r="D133" t="s">
        <v>23</v>
      </c>
      <c r="E133" t="s">
        <v>44</v>
      </c>
      <c r="F133">
        <v>1.548</v>
      </c>
      <c r="G133">
        <v>1.492</v>
      </c>
    </row>
    <row r="134" spans="2:7" x14ac:dyDescent="0.25">
      <c r="B134">
        <v>287</v>
      </c>
      <c r="C134" t="s">
        <v>2</v>
      </c>
      <c r="D134" t="s">
        <v>53</v>
      </c>
      <c r="E134" t="s">
        <v>43</v>
      </c>
      <c r="F134">
        <v>0</v>
      </c>
      <c r="G134">
        <v>0</v>
      </c>
    </row>
    <row r="135" spans="2:7" x14ac:dyDescent="0.25">
      <c r="B135">
        <v>283</v>
      </c>
      <c r="C135" t="s">
        <v>1</v>
      </c>
      <c r="D135" t="s">
        <v>54</v>
      </c>
      <c r="E135" t="s">
        <v>43</v>
      </c>
      <c r="F135">
        <v>1.5680000000000001</v>
      </c>
      <c r="G135">
        <v>1.5029999999999999</v>
      </c>
    </row>
    <row r="136" spans="2:7" x14ac:dyDescent="0.25">
      <c r="B136">
        <v>279</v>
      </c>
      <c r="C136" t="s">
        <v>1</v>
      </c>
      <c r="D136" t="s">
        <v>46</v>
      </c>
      <c r="E136" t="s">
        <v>43</v>
      </c>
      <c r="F136">
        <v>-3.3679999999999999</v>
      </c>
      <c r="G136">
        <v>-3.09</v>
      </c>
    </row>
    <row r="137" spans="2:7" x14ac:dyDescent="0.25">
      <c r="B137">
        <v>271</v>
      </c>
      <c r="C137" t="s">
        <v>1</v>
      </c>
      <c r="D137" t="s">
        <v>21</v>
      </c>
      <c r="E137" t="s">
        <v>44</v>
      </c>
      <c r="F137">
        <v>1.8</v>
      </c>
      <c r="G137">
        <v>1.587</v>
      </c>
    </row>
    <row r="138" spans="2:7" x14ac:dyDescent="0.25">
      <c r="B138">
        <v>316</v>
      </c>
      <c r="C138" t="s">
        <v>29</v>
      </c>
      <c r="D138" t="s">
        <v>29</v>
      </c>
      <c r="E138" t="s">
        <v>55</v>
      </c>
      <c r="F138">
        <v>-29.263999999999999</v>
      </c>
      <c r="G138">
        <v>-22.571999999999999</v>
      </c>
    </row>
    <row r="139" spans="2:7" x14ac:dyDescent="0.25">
      <c r="B139">
        <v>39</v>
      </c>
      <c r="C139" t="s">
        <v>29</v>
      </c>
      <c r="D139" t="s">
        <v>56</v>
      </c>
      <c r="E139" t="s">
        <v>43</v>
      </c>
      <c r="F139">
        <v>29.263999999999999</v>
      </c>
      <c r="G139">
        <v>22.571999999999999</v>
      </c>
    </row>
    <row r="140" spans="2:7" x14ac:dyDescent="0.25">
      <c r="B140">
        <v>39</v>
      </c>
      <c r="C140" t="s">
        <v>30</v>
      </c>
      <c r="D140" t="s">
        <v>56</v>
      </c>
      <c r="E140" t="s">
        <v>43</v>
      </c>
      <c r="F140">
        <v>-28.724</v>
      </c>
      <c r="G140">
        <v>-22.117000000000001</v>
      </c>
    </row>
    <row r="141" spans="2:7" x14ac:dyDescent="0.25">
      <c r="B141">
        <v>84</v>
      </c>
      <c r="C141" t="s">
        <v>30</v>
      </c>
      <c r="D141" t="s">
        <v>57</v>
      </c>
      <c r="E141" t="s">
        <v>58</v>
      </c>
      <c r="F141">
        <v>23.068000000000001</v>
      </c>
      <c r="G141">
        <v>16.853999999999999</v>
      </c>
    </row>
    <row r="142" spans="2:7" x14ac:dyDescent="0.25">
      <c r="B142">
        <v>103</v>
      </c>
      <c r="C142" t="s">
        <v>30</v>
      </c>
      <c r="D142" t="s">
        <v>59</v>
      </c>
      <c r="E142" t="s">
        <v>58</v>
      </c>
      <c r="F142">
        <v>5.6559999999999997</v>
      </c>
      <c r="G142">
        <v>5.2629999999999999</v>
      </c>
    </row>
    <row r="143" spans="2:7" x14ac:dyDescent="0.25">
      <c r="B143">
        <v>322</v>
      </c>
      <c r="C143" t="s">
        <v>31</v>
      </c>
      <c r="D143" t="s">
        <v>42</v>
      </c>
      <c r="E143" t="s">
        <v>43</v>
      </c>
      <c r="F143">
        <v>5.3520000000000003</v>
      </c>
      <c r="G143">
        <v>3.4470000000000001</v>
      </c>
    </row>
    <row r="144" spans="2:7" x14ac:dyDescent="0.25">
      <c r="B144">
        <v>344</v>
      </c>
      <c r="C144" t="s">
        <v>31</v>
      </c>
      <c r="D144" t="s">
        <v>10</v>
      </c>
      <c r="E144" t="s">
        <v>44</v>
      </c>
      <c r="F144">
        <v>17.600000000000001</v>
      </c>
      <c r="G144">
        <v>9.5</v>
      </c>
    </row>
    <row r="145" spans="2:7" x14ac:dyDescent="0.25">
      <c r="B145">
        <v>354</v>
      </c>
      <c r="C145" t="s">
        <v>31</v>
      </c>
      <c r="D145" t="s">
        <v>60</v>
      </c>
      <c r="E145" t="s">
        <v>61</v>
      </c>
      <c r="F145">
        <v>0</v>
      </c>
      <c r="G145">
        <v>0</v>
      </c>
    </row>
    <row r="146" spans="2:7" x14ac:dyDescent="0.25">
      <c r="B146">
        <v>84</v>
      </c>
      <c r="C146" t="s">
        <v>31</v>
      </c>
      <c r="D146" t="s">
        <v>57</v>
      </c>
      <c r="E146" t="s">
        <v>58</v>
      </c>
      <c r="F146">
        <v>-22.952000000000002</v>
      </c>
      <c r="G146">
        <v>-12.946999999999999</v>
      </c>
    </row>
    <row r="147" spans="2:7" x14ac:dyDescent="0.25">
      <c r="B147">
        <v>327</v>
      </c>
      <c r="C147" t="s">
        <v>32</v>
      </c>
      <c r="D147" t="s">
        <v>47</v>
      </c>
      <c r="E147" t="s">
        <v>43</v>
      </c>
      <c r="F147">
        <v>5.6219999999999999</v>
      </c>
      <c r="G147">
        <v>4.7809999999999997</v>
      </c>
    </row>
    <row r="148" spans="2:7" x14ac:dyDescent="0.25">
      <c r="B148">
        <v>354</v>
      </c>
      <c r="C148" t="s">
        <v>32</v>
      </c>
      <c r="D148" t="s">
        <v>60</v>
      </c>
      <c r="E148" t="s">
        <v>61</v>
      </c>
      <c r="F148">
        <v>0</v>
      </c>
      <c r="G148">
        <v>0</v>
      </c>
    </row>
    <row r="149" spans="2:7" x14ac:dyDescent="0.25">
      <c r="B149">
        <v>103</v>
      </c>
      <c r="C149" t="s">
        <v>32</v>
      </c>
      <c r="D149" t="s">
        <v>59</v>
      </c>
      <c r="E149" t="s">
        <v>58</v>
      </c>
      <c r="F149">
        <v>-5.6219999999999999</v>
      </c>
      <c r="G149">
        <v>-4.7809999999999997</v>
      </c>
    </row>
  </sheetData>
  <autoFilter ref="B37:G37" xr:uid="{6D459072-FA05-489D-A412-4C8FA39C7171}"/>
  <mergeCells count="6">
    <mergeCell ref="B14:X14"/>
    <mergeCell ref="N53:R53"/>
    <mergeCell ref="B17:E17"/>
    <mergeCell ref="D36:E36"/>
    <mergeCell ref="F36:G36"/>
    <mergeCell ref="G17:K17"/>
  </mergeCells>
  <phoneticPr fontId="1" type="noConversion"/>
  <conditionalFormatting sqref="T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Activitate Laborator4 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Demirbec</dc:creator>
  <cp:lastModifiedBy>hp</cp:lastModifiedBy>
  <dcterms:created xsi:type="dcterms:W3CDTF">2021-03-13T23:21:57Z</dcterms:created>
  <dcterms:modified xsi:type="dcterms:W3CDTF">2021-03-30T14:31:21Z</dcterms:modified>
</cp:coreProperties>
</file>