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xlyl\OneDrive\文档\Others\TRPG\人物卡\Fate Atrous Grail\0.5\"/>
    </mc:Choice>
  </mc:AlternateContent>
  <xr:revisionPtr revIDLastSave="0" documentId="13_ncr:1_{2D081BEC-D7A0-4295-896E-BE6057E72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4" i="1" l="1"/>
  <c r="W14" i="1"/>
  <c r="G36" i="1"/>
  <c r="G35" i="1"/>
  <c r="G32" i="1"/>
  <c r="G31" i="1"/>
  <c r="E33" i="1"/>
  <c r="C33" i="1"/>
  <c r="E32" i="1"/>
  <c r="C32" i="1"/>
  <c r="E31" i="1"/>
  <c r="C31" i="1"/>
  <c r="G29" i="1"/>
  <c r="G27" i="1"/>
  <c r="G28" i="1"/>
  <c r="E29" i="1"/>
  <c r="C29" i="1"/>
  <c r="C28" i="1"/>
  <c r="C30" i="1"/>
  <c r="E30" i="1"/>
  <c r="E28" i="1"/>
  <c r="AA12" i="1" l="1"/>
  <c r="D24" i="1" s="1"/>
  <c r="Z12" i="1"/>
  <c r="D23" i="1" s="1"/>
  <c r="Z14" i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C24" i="1" l="1"/>
  <c r="Z6" i="1"/>
  <c r="E20" i="1" s="1"/>
  <c r="AA4" i="1"/>
  <c r="C21" i="1" s="1"/>
  <c r="AA5" i="1"/>
  <c r="D21" i="1" s="1"/>
  <c r="E3" i="2"/>
  <c r="H3" i="2"/>
  <c r="AA7" i="1"/>
  <c r="F21" i="1" s="1"/>
  <c r="AA8" i="1"/>
  <c r="G21" i="1" s="1"/>
  <c r="F3" i="2"/>
  <c r="G3" i="2"/>
  <c r="D3" i="2"/>
  <c r="AB64" i="1" l="1"/>
  <c r="Z64" i="1"/>
  <c r="X57" i="1" s="1"/>
  <c r="AB46" i="1"/>
  <c r="Z46" i="1"/>
  <c r="AB28" i="1"/>
  <c r="Z28" i="1"/>
  <c r="X21" i="1" l="1"/>
  <c r="X39" i="1"/>
  <c r="X14" i="1"/>
  <c r="AB14" i="1"/>
</calcChain>
</file>

<file path=xl/sharedStrings.xml><?xml version="1.0" encoding="utf-8"?>
<sst xmlns="http://schemas.openxmlformats.org/spreadsheetml/2006/main" count="388" uniqueCount="235">
  <si>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</si>
  <si>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</si>
  <si>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</si>
  <si>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</si>
  <si>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</si>
  <si>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</si>
  <si>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</si>
  <si>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</si>
  <si>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</si>
  <si>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</si>
  <si>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</si>
  <si>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</si>
  <si>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</si>
  <si>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</si>
  <si>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</si>
  <si>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</si>
  <si>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</si>
  <si>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</si>
  <si>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</si>
  <si>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</si>
  <si>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</si>
  <si>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</si>
  <si>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</si>
  <si>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</si>
  <si>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</si>
  <si>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</si>
  <si>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</si>
  <si>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</si>
  <si>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</si>
  <si>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</si>
  <si>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</si>
  <si>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</si>
  <si>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</si>
  <si>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</si>
  <si>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</si>
  <si>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</si>
  <si>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</si>
  <si>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</si>
  <si>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</si>
  <si>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</si>
  <si>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</si>
  <si>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</si>
  <si>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</si>
  <si>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</si>
  <si>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</si>
  <si>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</si>
  <si>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</si>
  <si>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</si>
  <si>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</si>
  <si>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</si>
  <si>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</si>
  <si>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</si>
  <si>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</si>
  <si>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</si>
  <si>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</si>
  <si>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</si>
  <si>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</si>
  <si>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</si>
  <si>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</si>
  <si>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</si>
  <si>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</si>
  <si>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</si>
  <si>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</si>
  <si>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</si>
  <si>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</si>
  <si>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</si>
  <si>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</si>
  <si>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</si>
  <si>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</si>
  <si>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</si>
  <si>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</si>
  <si>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</si>
  <si>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</si>
  <si>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</si>
  <si>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</si>
  <si>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</si>
  <si>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</si>
  <si>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</si>
  <si>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</si>
  <si>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</si>
  <si>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</si>
  <si>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</si>
  <si>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</si>
  <si>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</si>
  <si>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</si>
  <si>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</si>
  <si>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</si>
  <si>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</si>
  <si>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</si>
  <si>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</si>
  <si>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</si>
  <si>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</si>
  <si>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</si>
  <si>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</si>
  <si>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</si>
  <si>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</si>
  <si>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</si>
  <si>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</si>
  <si>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</si>
  <si>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</si>
  <si>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</si>
  <si>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</si>
  <si>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</si>
  <si>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</si>
  <si>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</si>
  <si>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</si>
  <si>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</si>
  <si>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</si>
  <si>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</si>
  <si>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</si>
  <si>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</si>
  <si>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</si>
  <si>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</si>
  <si>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</si>
  <si>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</si>
  <si>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</si>
  <si>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</si>
  <si>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</si>
  <si>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</si>
  <si>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</si>
  <si>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</si>
  <si>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</si>
  <si>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</si>
  <si>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</si>
  <si>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</si>
  <si>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</si>
  <si>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</si>
  <si>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</si>
  <si>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</si>
  <si>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</si>
  <si>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</si>
  <si>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</si>
  <si>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</si>
  <si>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</si>
  <si>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</si>
  <si>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</si>
  <si>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</si>
  <si>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</si>
  <si>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</si>
  <si>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</si>
  <si>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</si>
  <si>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</si>
  <si>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</si>
  <si>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</si>
  <si>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</si>
  <si>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</si>
  <si>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</si>
  <si>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</si>
  <si>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</si>
  <si>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</si>
  <si>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</si>
  <si>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</si>
  <si>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宝具投掷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</si>
  <si>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</si>
  <si>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</si>
  <si>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</si>
  <si>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</si>
  <si>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</si>
  <si>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</si>
  <si>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</si>
  <si>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</si>
  <si>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</si>
  <si>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</si>
  <si>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</si>
  <si>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魔力消耗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</si>
  <si>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</si>
  <si>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</si>
  <si>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</si>
  <si>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</si>
  <si>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</si>
  <si>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</si>
  <si>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</si>
  <si>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</si>
  <si>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</si>
  <si>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</si>
  <si>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</si>
  <si>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</si>
  <si>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</si>
  <si>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</si>
  <si>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</si>
  <si>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</si>
  <si>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</si>
  <si>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</si>
  <si>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</si>
  <si>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</si>
  <si>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</si>
  <si>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</si>
  <si>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</si>
  <si>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</si>
  <si>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</si>
  <si>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</si>
  <si>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</si>
  <si>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</si>
  <si>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</si>
  <si>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</si>
  <si>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</si>
  <si>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</si>
  <si>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</si>
  <si>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</si>
  <si>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</si>
  <si>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</si>
  <si>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</si>
  <si>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</si>
  <si>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</si>
  <si>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</si>
  <si>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</si>
  <si>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</si>
  <si>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</si>
  <si>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</si>
  <si>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</si>
  <si>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</si>
  <si>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</si>
  <si>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</si>
  <si>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</si>
  <si>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</si>
  <si>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</si>
  <si>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</si>
  <si>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</si>
  <si>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</si>
  <si>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</si>
  <si>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</si>
  <si>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</si>
  <si>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</si>
  <si>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</si>
  <si>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</si>
  <si>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</si>
  <si>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</si>
  <si>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</si>
  <si>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</si>
  <si>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</si>
  <si>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</si>
  <si>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</si>
  <si>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</si>
  <si>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FGO</t>
    <phoneticPr fontId="1" type="noConversion"/>
  </si>
  <si>
    <t>FSF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</si>
</sst>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42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2" xfId="0" applyFont="1" applyBorder="1" applyAlignment="1"/>
    <xf numFmtId="0" fontId="4" fillId="0" borderId="4" xfId="0" applyFont="1" applyBorder="1"/>
    <xf numFmtId="0" fontId="4" fillId="0" borderId="3" xfId="0" applyFont="1" applyBorder="1" applyAlignment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4" fillId="0" borderId="0" xfId="0" applyFont="1" applyFill="1" applyBorder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/>
    <xf numFmtId="0" fontId="4" fillId="0" borderId="5" xfId="0" applyFont="1" applyBorder="1" applyAlignment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 applyBorder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0" xfId="0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3" fillId="2" borderId="0" xfId="1" applyAlignment="1">
      <alignment horizontal="center" vertical="center"/>
    </xf>
    <xf numFmtId="0" fontId="4" fillId="0" borderId="44" xfId="0" applyFont="1" applyBorder="1"/>
    <xf numFmtId="0" fontId="4" fillId="0" borderId="37" xfId="0" applyFont="1" applyBorder="1" applyAlignment="1"/>
    <xf numFmtId="0" fontId="4" fillId="0" borderId="27" xfId="0" applyFont="1" applyBorder="1" applyAlignment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 applyAlignment="1"/>
    <xf numFmtId="176" fontId="5" fillId="2" borderId="19" xfId="1" applyNumberFormat="1" applyFont="1" applyBorder="1" applyAlignment="1"/>
    <xf numFmtId="0" fontId="3" fillId="2" borderId="0" xfId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0" fontId="4" fillId="0" borderId="5" xfId="0" applyFont="1" applyFill="1" applyBorder="1"/>
    <xf numFmtId="176" fontId="5" fillId="2" borderId="45" xfId="1" applyNumberFormat="1" applyFont="1" applyBorder="1" applyAlignment="1"/>
    <xf numFmtId="0" fontId="9" fillId="7" borderId="49" xfId="6" applyBorder="1"/>
    <xf numFmtId="0" fontId="9" fillId="7" borderId="51" xfId="6" applyBorder="1"/>
    <xf numFmtId="0" fontId="9" fillId="7" borderId="50" xfId="6" applyBorder="1"/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0" fontId="5" fillId="2" borderId="26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5" fillId="2" borderId="14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5" borderId="27" xfId="4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1" applyFont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5" fillId="2" borderId="1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2" borderId="6" xfId="1" applyFont="1" applyBorder="1" applyAlignment="1">
      <alignment horizontal="left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5" borderId="0" xfId="4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5" fillId="2" borderId="22" xfId="1" applyFont="1" applyBorder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3" fillId="2" borderId="0" xfId="1" applyAlignment="1">
      <alignment horizontal="center" vertical="center"/>
    </xf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F18" zoomScaleNormal="100" workbookViewId="0">
      <selection activeCell="W25" sqref="W25:X25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104" t="s">
        <v>17</v>
      </c>
      <c r="C2" s="105"/>
      <c r="D2" s="105"/>
      <c r="E2" s="105"/>
      <c r="F2" s="105"/>
      <c r="G2" s="106"/>
      <c r="I2" s="104" t="s">
        <v>20</v>
      </c>
      <c r="J2" s="105"/>
      <c r="K2" s="105"/>
      <c r="L2" s="105"/>
      <c r="M2" s="106"/>
      <c r="O2" s="104" t="s">
        <v>26</v>
      </c>
      <c r="P2" s="105"/>
      <c r="Q2" s="105"/>
      <c r="R2" s="105"/>
      <c r="S2" s="106"/>
      <c r="U2" s="104" t="s">
        <v>79</v>
      </c>
      <c r="V2" s="105"/>
      <c r="W2" s="105"/>
      <c r="X2" s="105"/>
      <c r="Y2" s="105"/>
      <c r="Z2" s="105"/>
      <c r="AA2" s="105"/>
      <c r="AB2" s="106"/>
    </row>
    <row r="3" spans="2:28" ht="13.95" customHeight="1" x14ac:dyDescent="0.25">
      <c r="B3" s="2" t="s">
        <v>8</v>
      </c>
      <c r="C3" s="184"/>
      <c r="D3" s="184"/>
      <c r="E3" s="184"/>
      <c r="F3" s="184"/>
      <c r="G3" s="185"/>
      <c r="I3" s="40" t="s">
        <v>94</v>
      </c>
      <c r="J3" s="161"/>
      <c r="K3" s="162"/>
      <c r="L3" s="162"/>
      <c r="M3" s="163"/>
      <c r="O3" s="40" t="s">
        <v>94</v>
      </c>
      <c r="P3" s="161"/>
      <c r="Q3" s="162"/>
      <c r="R3" s="162"/>
      <c r="S3" s="163"/>
      <c r="U3" s="2" t="s">
        <v>0</v>
      </c>
      <c r="V3" s="3" t="s">
        <v>76</v>
      </c>
      <c r="W3" s="3" t="s">
        <v>1</v>
      </c>
      <c r="X3" s="14" t="s">
        <v>30</v>
      </c>
      <c r="Y3" s="3" t="s">
        <v>57</v>
      </c>
      <c r="Z3" s="20" t="s">
        <v>2</v>
      </c>
      <c r="AA3" s="20" t="s">
        <v>58</v>
      </c>
      <c r="AB3" s="4" t="s">
        <v>39</v>
      </c>
    </row>
    <row r="4" spans="2:28" x14ac:dyDescent="0.25">
      <c r="B4" s="5" t="s">
        <v>9</v>
      </c>
      <c r="C4" s="154"/>
      <c r="D4" s="154"/>
      <c r="E4" s="154"/>
      <c r="F4" s="154"/>
      <c r="G4" s="183"/>
      <c r="I4" s="41" t="s">
        <v>96</v>
      </c>
      <c r="J4" s="42" t="s">
        <v>95</v>
      </c>
      <c r="K4" s="42" t="s">
        <v>98</v>
      </c>
      <c r="L4" s="42" t="s">
        <v>21</v>
      </c>
      <c r="M4" s="43" t="s">
        <v>22</v>
      </c>
      <c r="O4" s="41" t="s">
        <v>96</v>
      </c>
      <c r="P4" s="42" t="s">
        <v>95</v>
      </c>
      <c r="Q4" s="42" t="s">
        <v>98</v>
      </c>
      <c r="R4" s="42" t="s">
        <v>21</v>
      </c>
      <c r="S4" s="43" t="s">
        <v>22</v>
      </c>
      <c r="U4" s="21" t="s">
        <v>3</v>
      </c>
      <c r="V4" s="58">
        <v>3</v>
      </c>
      <c r="W4" s="22"/>
      <c r="X4" s="22">
        <f>W4*5</f>
        <v>0</v>
      </c>
      <c r="Y4" s="22">
        <f>V4+W4</f>
        <v>3</v>
      </c>
      <c r="Z4" s="22" t="str">
        <f>VLOOKUP($Y4, 属性评级!B3:D18,3,FALSE)</f>
        <v>E</v>
      </c>
      <c r="AA4" s="22">
        <f>VLOOKUP(Y4, 属性评级!$B$3:$D$18,2,FALSE)</f>
        <v>10</v>
      </c>
      <c r="AB4" s="23"/>
    </row>
    <row r="5" spans="2:28" x14ac:dyDescent="0.25">
      <c r="B5" s="8" t="s">
        <v>10</v>
      </c>
      <c r="C5" s="138" t="s">
        <v>116</v>
      </c>
      <c r="D5" s="138"/>
      <c r="E5" s="9" t="s">
        <v>11</v>
      </c>
      <c r="F5" s="10" t="s">
        <v>157</v>
      </c>
      <c r="G5" s="11" t="s">
        <v>162</v>
      </c>
      <c r="I5" s="44"/>
      <c r="J5" s="45"/>
      <c r="K5" s="45"/>
      <c r="L5" s="45"/>
      <c r="M5" s="46"/>
      <c r="O5" s="44"/>
      <c r="P5" s="45"/>
      <c r="Q5" s="45"/>
      <c r="R5" s="45"/>
      <c r="S5" s="46"/>
      <c r="U5" s="8" t="s">
        <v>56</v>
      </c>
      <c r="V5" s="59">
        <v>3</v>
      </c>
      <c r="W5" s="10"/>
      <c r="X5" s="10">
        <f>W5*5</f>
        <v>0</v>
      </c>
      <c r="Y5" s="10">
        <f>V5+W5</f>
        <v>3</v>
      </c>
      <c r="Z5" s="10" t="str">
        <f>VLOOKUP($Y5, 属性评级!B3:D18,3,FALSE)</f>
        <v>E</v>
      </c>
      <c r="AA5" s="10">
        <f>VLOOKUP(Y5, 属性评级!$B$3:$D$18,2,FALSE)</f>
        <v>10</v>
      </c>
      <c r="AB5" s="11"/>
    </row>
    <row r="6" spans="2:28" x14ac:dyDescent="0.25">
      <c r="B6" s="5" t="s">
        <v>12</v>
      </c>
      <c r="C6" s="154"/>
      <c r="D6" s="154"/>
      <c r="E6" s="154"/>
      <c r="F6" s="154"/>
      <c r="G6" s="183"/>
      <c r="I6" s="41" t="s">
        <v>97</v>
      </c>
      <c r="J6" s="170"/>
      <c r="K6" s="171"/>
      <c r="L6" s="171"/>
      <c r="M6" s="172"/>
      <c r="O6" s="41" t="s">
        <v>97</v>
      </c>
      <c r="P6" s="170"/>
      <c r="Q6" s="171"/>
      <c r="R6" s="171"/>
      <c r="S6" s="172"/>
      <c r="U6" s="5" t="s">
        <v>4</v>
      </c>
      <c r="V6" s="60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138"/>
      <c r="D7" s="138"/>
      <c r="E7" s="138"/>
      <c r="F7" s="138"/>
      <c r="G7" s="158"/>
      <c r="I7" s="44"/>
      <c r="J7" s="173"/>
      <c r="K7" s="174"/>
      <c r="L7" s="174"/>
      <c r="M7" s="175"/>
      <c r="O7" s="44"/>
      <c r="P7" s="173"/>
      <c r="Q7" s="174"/>
      <c r="R7" s="174"/>
      <c r="S7" s="175"/>
      <c r="U7" s="8" t="s">
        <v>201</v>
      </c>
      <c r="V7" s="59">
        <v>3</v>
      </c>
      <c r="W7" s="10"/>
      <c r="X7" s="10">
        <f>W7*5</f>
        <v>0</v>
      </c>
      <c r="Y7" s="10">
        <f>V7+W7</f>
        <v>3</v>
      </c>
      <c r="Z7" s="10" t="str">
        <f>VLOOKUP($Y7, 属性评级!B3:D18,3,FALSE)</f>
        <v>E</v>
      </c>
      <c r="AA7" s="10">
        <f>VLOOKUP(Y7, 属性评级!$B$3:$D$18,2,FALSE)</f>
        <v>10</v>
      </c>
      <c r="AB7" s="11"/>
    </row>
    <row r="8" spans="2:28" ht="13.8" thickBot="1" x14ac:dyDescent="0.3">
      <c r="B8" s="12" t="s">
        <v>14</v>
      </c>
      <c r="C8" s="181"/>
      <c r="D8" s="181"/>
      <c r="E8" s="181"/>
      <c r="F8" s="181"/>
      <c r="G8" s="182"/>
      <c r="I8" s="39" t="s">
        <v>23</v>
      </c>
      <c r="J8" s="178"/>
      <c r="K8" s="179"/>
      <c r="L8" s="179"/>
      <c r="M8" s="180"/>
      <c r="O8" s="39" t="s">
        <v>23</v>
      </c>
      <c r="P8" s="178"/>
      <c r="Q8" s="179"/>
      <c r="R8" s="179"/>
      <c r="S8" s="180"/>
      <c r="U8" s="5" t="s">
        <v>202</v>
      </c>
      <c r="V8" s="60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40" t="s">
        <v>24</v>
      </c>
      <c r="J9" s="176"/>
      <c r="K9" s="151"/>
      <c r="L9" s="151"/>
      <c r="M9" s="177"/>
      <c r="O9" s="40" t="s">
        <v>24</v>
      </c>
      <c r="P9" s="176"/>
      <c r="Q9" s="151"/>
      <c r="R9" s="151"/>
      <c r="S9" s="177"/>
      <c r="U9" s="8" t="s">
        <v>5</v>
      </c>
      <c r="V9" s="59">
        <v>3</v>
      </c>
      <c r="W9" s="52"/>
      <c r="X9" s="52"/>
      <c r="Y9" s="52"/>
      <c r="Z9" s="10" t="str">
        <f>VLOOKUP($V9, 属性评级!B3:D18,3,FALSE)</f>
        <v>E</v>
      </c>
      <c r="AA9" s="10">
        <f>VLOOKUP(V9, 属性评级!$B$3:$D$18,2,FALSE)</f>
        <v>10</v>
      </c>
      <c r="AB9" s="11"/>
    </row>
    <row r="10" spans="2:28" ht="14.4" customHeight="1" thickBot="1" x14ac:dyDescent="0.3">
      <c r="B10" s="200" t="s">
        <v>18</v>
      </c>
      <c r="C10" s="201"/>
      <c r="D10" s="202"/>
      <c r="E10" s="104" t="s">
        <v>38</v>
      </c>
      <c r="F10" s="105"/>
      <c r="G10" s="105"/>
      <c r="I10" s="121" t="s">
        <v>25</v>
      </c>
      <c r="J10" s="164"/>
      <c r="K10" s="165"/>
      <c r="L10" s="165"/>
      <c r="M10" s="166"/>
      <c r="O10" s="121" t="s">
        <v>25</v>
      </c>
      <c r="P10" s="164"/>
      <c r="Q10" s="165"/>
      <c r="R10" s="165"/>
      <c r="S10" s="166"/>
      <c r="U10" s="5" t="s">
        <v>59</v>
      </c>
      <c r="V10" s="60">
        <v>3</v>
      </c>
      <c r="W10" s="52"/>
      <c r="X10" s="52"/>
      <c r="Y10" s="52"/>
      <c r="Z10" s="52"/>
      <c r="AA10" s="60">
        <f>V10</f>
        <v>3</v>
      </c>
      <c r="AB10" s="7"/>
    </row>
    <row r="11" spans="2:28" ht="13.95" customHeight="1" x14ac:dyDescent="0.25">
      <c r="B11" s="203"/>
      <c r="C11" s="204"/>
      <c r="D11" s="205"/>
      <c r="E11" s="15" t="s">
        <v>34</v>
      </c>
      <c r="F11" s="184"/>
      <c r="G11" s="185"/>
      <c r="I11" s="121"/>
      <c r="J11" s="164"/>
      <c r="K11" s="165"/>
      <c r="L11" s="165"/>
      <c r="M11" s="166"/>
      <c r="O11" s="121"/>
      <c r="P11" s="164"/>
      <c r="Q11" s="165"/>
      <c r="R11" s="165"/>
      <c r="S11" s="166"/>
      <c r="U11" s="8" t="s">
        <v>60</v>
      </c>
      <c r="V11" s="59">
        <v>3</v>
      </c>
      <c r="W11" s="52"/>
      <c r="X11" s="52"/>
      <c r="Y11" s="52"/>
      <c r="Z11" s="52"/>
      <c r="AA11" s="62">
        <f>V11</f>
        <v>3</v>
      </c>
      <c r="AB11" s="27"/>
    </row>
    <row r="12" spans="2:28" ht="13.8" thickBot="1" x14ac:dyDescent="0.3">
      <c r="B12" s="203"/>
      <c r="C12" s="204"/>
      <c r="D12" s="205"/>
      <c r="E12" s="17" t="s">
        <v>35</v>
      </c>
      <c r="F12" s="186"/>
      <c r="G12" s="183"/>
      <c r="I12" s="149"/>
      <c r="J12" s="167"/>
      <c r="K12" s="168"/>
      <c r="L12" s="168"/>
      <c r="M12" s="169"/>
      <c r="O12" s="149"/>
      <c r="P12" s="167"/>
      <c r="Q12" s="168"/>
      <c r="R12" s="168"/>
      <c r="S12" s="169"/>
      <c r="U12" s="28" t="s">
        <v>6</v>
      </c>
      <c r="V12" s="61">
        <v>8</v>
      </c>
      <c r="W12" s="53"/>
      <c r="X12" s="53"/>
      <c r="Y12" s="53"/>
      <c r="Z12" s="29" t="str">
        <f>VLOOKUP($V12, 属性评级!F3:G13,2,FALSE)</f>
        <v>E</v>
      </c>
      <c r="AA12" s="61">
        <f>V12</f>
        <v>8</v>
      </c>
      <c r="AB12" s="30"/>
    </row>
    <row r="13" spans="2:28" ht="14.4" customHeight="1" thickTop="1" thickBot="1" x14ac:dyDescent="0.3">
      <c r="B13" s="203"/>
      <c r="C13" s="204"/>
      <c r="D13" s="205"/>
      <c r="E13" s="209" t="s">
        <v>37</v>
      </c>
      <c r="F13" s="210"/>
      <c r="G13" s="211"/>
      <c r="U13" s="8" t="s">
        <v>75</v>
      </c>
      <c r="V13" s="10" t="s">
        <v>76</v>
      </c>
      <c r="W13" s="10" t="s">
        <v>73</v>
      </c>
      <c r="X13" s="10" t="s">
        <v>74</v>
      </c>
      <c r="Y13" s="31" t="s">
        <v>75</v>
      </c>
      <c r="Z13" s="10" t="s">
        <v>77</v>
      </c>
      <c r="AA13" s="10" t="s">
        <v>73</v>
      </c>
      <c r="AB13" s="11" t="s">
        <v>74</v>
      </c>
    </row>
    <row r="14" spans="2:28" ht="13.8" thickBot="1" x14ac:dyDescent="0.3">
      <c r="B14" s="203"/>
      <c r="C14" s="204"/>
      <c r="D14" s="205"/>
      <c r="E14" s="17" t="s">
        <v>36</v>
      </c>
      <c r="F14" s="186"/>
      <c r="G14" s="183"/>
      <c r="I14" s="104" t="s">
        <v>99</v>
      </c>
      <c r="J14" s="105"/>
      <c r="K14" s="105"/>
      <c r="L14" s="105"/>
      <c r="M14" s="106"/>
      <c r="O14" s="104" t="s">
        <v>190</v>
      </c>
      <c r="P14" s="105"/>
      <c r="Q14" s="105"/>
      <c r="R14" s="105"/>
      <c r="S14" s="106"/>
      <c r="U14" s="12" t="s">
        <v>72</v>
      </c>
      <c r="V14" s="18"/>
      <c r="W14" s="18">
        <f>V14 * 6</f>
        <v>0</v>
      </c>
      <c r="X14" s="18">
        <f>W14-SUM(X4:X8) - Z28 - Z46 -Z64 -Q27 -Q30 -Q33 -Q36-Q39 - Q44 - Q47 -Q50</f>
        <v>0</v>
      </c>
      <c r="Y14" s="32" t="s">
        <v>78</v>
      </c>
      <c r="Z14" s="65">
        <f>V12</f>
        <v>8</v>
      </c>
      <c r="AA14" s="18">
        <f>Z14 * 6</f>
        <v>48</v>
      </c>
      <c r="AB14" s="19">
        <f>AA14 - AB28 - AB46-AB64</f>
        <v>48</v>
      </c>
    </row>
    <row r="15" spans="2:28" ht="13.8" thickBot="1" x14ac:dyDescent="0.3">
      <c r="B15" s="203"/>
      <c r="C15" s="204"/>
      <c r="D15" s="205"/>
      <c r="E15" s="155" t="s">
        <v>39</v>
      </c>
      <c r="F15" s="157"/>
      <c r="G15" s="158"/>
      <c r="I15" s="40" t="s">
        <v>103</v>
      </c>
      <c r="J15" s="161"/>
      <c r="K15" s="162"/>
      <c r="L15" s="162"/>
      <c r="M15" s="163"/>
      <c r="O15" s="40" t="s">
        <v>191</v>
      </c>
      <c r="P15" s="161"/>
      <c r="Q15" s="162"/>
      <c r="R15" s="162"/>
      <c r="S15" s="163"/>
    </row>
    <row r="16" spans="2:28" ht="14.25" customHeight="1" thickBot="1" x14ac:dyDescent="0.3">
      <c r="B16" s="206"/>
      <c r="C16" s="207"/>
      <c r="D16" s="208"/>
      <c r="E16" s="156"/>
      <c r="F16" s="159"/>
      <c r="G16" s="160"/>
      <c r="I16" s="41" t="s">
        <v>223</v>
      </c>
      <c r="J16" s="123"/>
      <c r="K16" s="124"/>
      <c r="L16" s="124"/>
      <c r="M16" s="125"/>
      <c r="O16" s="41" t="s">
        <v>192</v>
      </c>
      <c r="P16" s="42" t="s">
        <v>54</v>
      </c>
      <c r="Q16" s="42" t="s">
        <v>193</v>
      </c>
      <c r="R16" s="42" t="s">
        <v>194</v>
      </c>
      <c r="S16" s="43" t="s">
        <v>195</v>
      </c>
      <c r="U16" s="104" t="s">
        <v>46</v>
      </c>
      <c r="V16" s="105"/>
      <c r="W16" s="105"/>
      <c r="X16" s="105"/>
      <c r="Y16" s="105"/>
      <c r="Z16" s="105"/>
      <c r="AA16" s="105"/>
      <c r="AB16" s="106"/>
    </row>
    <row r="17" spans="2:28" ht="14.25" customHeight="1" thickBot="1" x14ac:dyDescent="0.3">
      <c r="I17" s="44"/>
      <c r="J17" s="126"/>
      <c r="K17" s="127"/>
      <c r="L17" s="127"/>
      <c r="M17" s="128"/>
      <c r="O17" s="44"/>
      <c r="P17" s="45"/>
      <c r="Q17" s="45"/>
      <c r="R17" s="45"/>
      <c r="S17" s="46"/>
      <c r="U17" s="2" t="s">
        <v>167</v>
      </c>
      <c r="V17" s="184"/>
      <c r="W17" s="184"/>
      <c r="X17" s="184"/>
      <c r="Y17" s="184"/>
      <c r="Z17" s="184"/>
      <c r="AA17" s="14" t="s">
        <v>47</v>
      </c>
      <c r="AB17" s="16"/>
    </row>
    <row r="18" spans="2:28" ht="13.8" thickBot="1" x14ac:dyDescent="0.3">
      <c r="B18" s="104" t="s">
        <v>215</v>
      </c>
      <c r="C18" s="105"/>
      <c r="D18" s="105"/>
      <c r="E18" s="105"/>
      <c r="F18" s="105"/>
      <c r="G18" s="106"/>
      <c r="I18" s="41" t="s">
        <v>224</v>
      </c>
      <c r="J18" s="170"/>
      <c r="K18" s="171"/>
      <c r="L18" s="171"/>
      <c r="M18" s="172"/>
      <c r="O18" s="41" t="s">
        <v>39</v>
      </c>
      <c r="P18" s="170"/>
      <c r="Q18" s="171"/>
      <c r="R18" s="171"/>
      <c r="S18" s="172"/>
      <c r="U18" s="5" t="s">
        <v>179</v>
      </c>
      <c r="V18" s="153"/>
      <c r="W18" s="154"/>
      <c r="X18" s="154"/>
      <c r="Y18" s="6" t="s">
        <v>15</v>
      </c>
      <c r="Z18" s="6"/>
      <c r="AA18" s="6" t="s">
        <v>16</v>
      </c>
      <c r="AB18" s="7"/>
    </row>
    <row r="19" spans="2:28" x14ac:dyDescent="0.25">
      <c r="B19" s="8" t="s">
        <v>61</v>
      </c>
      <c r="C19" s="10" t="s">
        <v>65</v>
      </c>
      <c r="D19" s="10" t="s">
        <v>64</v>
      </c>
      <c r="E19" s="26" t="s">
        <v>66</v>
      </c>
      <c r="F19" s="10" t="s">
        <v>199</v>
      </c>
      <c r="G19" s="87" t="s">
        <v>200</v>
      </c>
      <c r="I19" s="44"/>
      <c r="J19" s="173"/>
      <c r="K19" s="174"/>
      <c r="L19" s="174"/>
      <c r="M19" s="175"/>
      <c r="O19" s="44"/>
      <c r="P19" s="173"/>
      <c r="Q19" s="174"/>
      <c r="R19" s="174"/>
      <c r="S19" s="175"/>
      <c r="U19" s="8" t="s">
        <v>180</v>
      </c>
      <c r="V19" s="97"/>
      <c r="W19" s="138"/>
      <c r="X19" s="138"/>
      <c r="Y19" s="10" t="s">
        <v>15</v>
      </c>
      <c r="Z19" s="10"/>
      <c r="AA19" s="10" t="s">
        <v>16</v>
      </c>
      <c r="AB19" s="11"/>
    </row>
    <row r="20" spans="2:28" x14ac:dyDescent="0.25">
      <c r="B20" s="21" t="s">
        <v>62</v>
      </c>
      <c r="C20" s="22" t="str">
        <f>Z4</f>
        <v>E</v>
      </c>
      <c r="D20" s="22" t="str">
        <f>Z5</f>
        <v>E</v>
      </c>
      <c r="E20" s="22" t="str">
        <f>Z6</f>
        <v>E</v>
      </c>
      <c r="F20" s="22" t="str">
        <f>Z7</f>
        <v>E</v>
      </c>
      <c r="G20" s="23" t="str">
        <f>Z8</f>
        <v>E</v>
      </c>
      <c r="I20" s="39" t="s">
        <v>102</v>
      </c>
      <c r="J20" s="178"/>
      <c r="K20" s="179"/>
      <c r="L20" s="179"/>
      <c r="M20" s="180"/>
      <c r="O20" s="39" t="s">
        <v>196</v>
      </c>
      <c r="P20" s="178"/>
      <c r="Q20" s="179"/>
      <c r="R20" s="179"/>
      <c r="S20" s="180"/>
      <c r="U20" s="5" t="s">
        <v>181</v>
      </c>
      <c r="V20" s="153"/>
      <c r="W20" s="154"/>
      <c r="X20" s="154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3" t="s">
        <v>63</v>
      </c>
      <c r="C21" s="24">
        <f>AA4</f>
        <v>10</v>
      </c>
      <c r="D21" s="24">
        <f>AA5</f>
        <v>10</v>
      </c>
      <c r="E21" s="24">
        <f>AA6</f>
        <v>10</v>
      </c>
      <c r="F21" s="24">
        <f>AA7</f>
        <v>10</v>
      </c>
      <c r="G21" s="25">
        <f>AA8</f>
        <v>10</v>
      </c>
      <c r="I21" s="40" t="s">
        <v>101</v>
      </c>
      <c r="J21" s="176"/>
      <c r="K21" s="151"/>
      <c r="L21" s="151"/>
      <c r="M21" s="177"/>
      <c r="O21" s="40" t="s">
        <v>197</v>
      </c>
      <c r="P21" s="176"/>
      <c r="Q21" s="151"/>
      <c r="R21" s="151"/>
      <c r="S21" s="177"/>
      <c r="U21" s="8" t="s">
        <v>109</v>
      </c>
      <c r="V21" s="70"/>
      <c r="W21" s="71" t="s">
        <v>164</v>
      </c>
      <c r="X21" s="71">
        <f>W28+Z28+AB28</f>
        <v>0</v>
      </c>
      <c r="Y21" s="71" t="s">
        <v>106</v>
      </c>
      <c r="Z21" s="71"/>
      <c r="AA21" s="71" t="s">
        <v>54</v>
      </c>
      <c r="AB21" s="71"/>
    </row>
    <row r="22" spans="2:28" x14ac:dyDescent="0.25">
      <c r="B22" s="8" t="s">
        <v>61</v>
      </c>
      <c r="C22" s="20" t="s">
        <v>67</v>
      </c>
      <c r="D22" s="20" t="s">
        <v>68</v>
      </c>
      <c r="E22" s="20" t="s">
        <v>69</v>
      </c>
      <c r="F22" s="10" t="s">
        <v>70</v>
      </c>
      <c r="G22" s="11" t="s">
        <v>71</v>
      </c>
      <c r="I22" s="121" t="s">
        <v>100</v>
      </c>
      <c r="J22" s="164"/>
      <c r="K22" s="165"/>
      <c r="L22" s="165"/>
      <c r="M22" s="166"/>
      <c r="O22" s="121" t="s">
        <v>198</v>
      </c>
      <c r="P22" s="164"/>
      <c r="Q22" s="165"/>
      <c r="R22" s="165"/>
      <c r="S22" s="166"/>
      <c r="U22" s="239" t="s">
        <v>52</v>
      </c>
      <c r="V22" s="47" t="s">
        <v>48</v>
      </c>
      <c r="W22" s="238"/>
      <c r="X22" s="238"/>
      <c r="Y22" s="47" t="s">
        <v>49</v>
      </c>
      <c r="Z22" s="48"/>
      <c r="AA22" s="47" t="s">
        <v>108</v>
      </c>
      <c r="AB22" s="38"/>
    </row>
    <row r="23" spans="2:28" x14ac:dyDescent="0.25">
      <c r="B23" s="21" t="s">
        <v>62</v>
      </c>
      <c r="C23" s="22" t="str">
        <f>Z9</f>
        <v>E</v>
      </c>
      <c r="D23" s="22" t="str">
        <f>Z12</f>
        <v>E</v>
      </c>
      <c r="E23" s="50"/>
      <c r="F23" s="50"/>
      <c r="G23" s="51"/>
      <c r="I23" s="121"/>
      <c r="J23" s="164"/>
      <c r="K23" s="165"/>
      <c r="L23" s="165"/>
      <c r="M23" s="166"/>
      <c r="O23" s="121"/>
      <c r="P23" s="164"/>
      <c r="Q23" s="165"/>
      <c r="R23" s="165"/>
      <c r="S23" s="166"/>
      <c r="U23" s="121"/>
      <c r="V23" s="54" t="s">
        <v>110</v>
      </c>
      <c r="W23" s="237"/>
      <c r="X23" s="237"/>
      <c r="Y23" s="54" t="s">
        <v>15</v>
      </c>
      <c r="Z23" s="54"/>
      <c r="AA23" s="54" t="s">
        <v>16</v>
      </c>
      <c r="AB23" s="55"/>
    </row>
    <row r="24" spans="2:28" ht="13.8" thickBot="1" x14ac:dyDescent="0.3">
      <c r="B24" s="13" t="s">
        <v>63</v>
      </c>
      <c r="C24" s="24">
        <f>AA9</f>
        <v>10</v>
      </c>
      <c r="D24" s="63">
        <f>AA12</f>
        <v>8</v>
      </c>
      <c r="E24" s="63">
        <f>AA10</f>
        <v>3</v>
      </c>
      <c r="F24" s="63">
        <f>AA11</f>
        <v>3</v>
      </c>
      <c r="G24" s="25">
        <v>10</v>
      </c>
      <c r="I24" s="149"/>
      <c r="J24" s="167"/>
      <c r="K24" s="168"/>
      <c r="L24" s="168"/>
      <c r="M24" s="169"/>
      <c r="O24" s="149"/>
      <c r="P24" s="167"/>
      <c r="Q24" s="168"/>
      <c r="R24" s="168"/>
      <c r="S24" s="169"/>
      <c r="U24" s="121"/>
      <c r="V24" s="10" t="s">
        <v>50</v>
      </c>
      <c r="W24" s="151"/>
      <c r="X24" s="151"/>
      <c r="Y24" s="10" t="s">
        <v>49</v>
      </c>
      <c r="Z24" s="26"/>
      <c r="AA24" s="10" t="s">
        <v>108</v>
      </c>
      <c r="AB24" s="11"/>
    </row>
    <row r="25" spans="2:28" ht="13.8" thickBot="1" x14ac:dyDescent="0.3">
      <c r="U25" s="121"/>
      <c r="V25" s="54" t="s">
        <v>110</v>
      </c>
      <c r="W25" s="237"/>
      <c r="X25" s="237"/>
      <c r="Y25" s="54" t="s">
        <v>15</v>
      </c>
      <c r="Z25" s="54"/>
      <c r="AA25" s="54" t="s">
        <v>16</v>
      </c>
      <c r="AB25" s="55"/>
    </row>
    <row r="26" spans="2:28" ht="13.8" thickBot="1" x14ac:dyDescent="0.3">
      <c r="B26" s="212" t="s">
        <v>217</v>
      </c>
      <c r="C26" s="213"/>
      <c r="D26" s="213"/>
      <c r="E26" s="213"/>
      <c r="F26" s="213"/>
      <c r="G26" s="214"/>
      <c r="I26" s="104" t="s">
        <v>31</v>
      </c>
      <c r="J26" s="105"/>
      <c r="K26" s="105"/>
      <c r="L26" s="105"/>
      <c r="M26" s="105"/>
      <c r="N26" s="105"/>
      <c r="O26" s="105"/>
      <c r="P26" s="105"/>
      <c r="Q26" s="105"/>
      <c r="R26" s="105"/>
      <c r="S26" s="106"/>
      <c r="U26" s="121"/>
      <c r="V26" s="10" t="s">
        <v>51</v>
      </c>
      <c r="W26" s="151"/>
      <c r="X26" s="151"/>
      <c r="Y26" s="10" t="s">
        <v>49</v>
      </c>
      <c r="Z26" s="26"/>
      <c r="AA26" s="10" t="s">
        <v>108</v>
      </c>
      <c r="AB26" s="11"/>
    </row>
    <row r="27" spans="2:28" x14ac:dyDescent="0.25">
      <c r="B27" s="37" t="s">
        <v>82</v>
      </c>
      <c r="C27" s="33"/>
      <c r="D27" s="34" t="s">
        <v>85</v>
      </c>
      <c r="E27" s="33"/>
      <c r="F27" s="34" t="s">
        <v>91</v>
      </c>
      <c r="G27" s="38">
        <f>E21</f>
        <v>10</v>
      </c>
      <c r="I27" s="40" t="s">
        <v>32</v>
      </c>
      <c r="J27" s="97"/>
      <c r="K27" s="138"/>
      <c r="L27" s="138"/>
      <c r="M27" s="138"/>
      <c r="N27" s="138"/>
      <c r="O27" s="98"/>
      <c r="P27" s="9" t="s">
        <v>30</v>
      </c>
      <c r="Q27" s="10">
        <v>0</v>
      </c>
      <c r="R27" s="9" t="s">
        <v>2</v>
      </c>
      <c r="S27" s="11"/>
      <c r="U27" s="139"/>
      <c r="V27" s="56" t="s">
        <v>110</v>
      </c>
      <c r="W27" s="152"/>
      <c r="X27" s="152"/>
      <c r="Y27" s="56" t="s">
        <v>15</v>
      </c>
      <c r="Z27" s="56"/>
      <c r="AA27" s="56" t="s">
        <v>16</v>
      </c>
      <c r="AB27" s="57"/>
    </row>
    <row r="28" spans="2:28" ht="13.8" customHeight="1" x14ac:dyDescent="0.25">
      <c r="B28" s="17" t="s">
        <v>81</v>
      </c>
      <c r="C28" s="36">
        <f>C29</f>
        <v>33</v>
      </c>
      <c r="D28" s="35" t="s">
        <v>80</v>
      </c>
      <c r="E28" s="36">
        <f>E29</f>
        <v>40</v>
      </c>
      <c r="F28" s="35" t="s">
        <v>92</v>
      </c>
      <c r="G28" s="7">
        <f>D21</f>
        <v>10</v>
      </c>
      <c r="I28" s="121" t="s">
        <v>33</v>
      </c>
      <c r="J28" s="140"/>
      <c r="K28" s="141"/>
      <c r="L28" s="141"/>
      <c r="M28" s="141"/>
      <c r="N28" s="141"/>
      <c r="O28" s="141"/>
      <c r="P28" s="141"/>
      <c r="Q28" s="141"/>
      <c r="R28" s="141"/>
      <c r="S28" s="142"/>
      <c r="U28" s="82" t="s">
        <v>39</v>
      </c>
      <c r="V28" s="240"/>
      <c r="W28" s="240"/>
      <c r="X28" s="49" t="s">
        <v>107</v>
      </c>
      <c r="Y28" s="49" t="s">
        <v>15</v>
      </c>
      <c r="Z28" s="49">
        <f>SUM(Z18:Z20) + Z23+Z25+Z27</f>
        <v>0</v>
      </c>
      <c r="AA28" s="49" t="s">
        <v>16</v>
      </c>
      <c r="AB28" s="69">
        <f>SUM(AB18:AB20) + AB23+AB25+AB27</f>
        <v>0</v>
      </c>
    </row>
    <row r="29" spans="2:28" ht="13.8" customHeight="1" x14ac:dyDescent="0.25">
      <c r="B29" s="15" t="s">
        <v>86</v>
      </c>
      <c r="C29" s="77">
        <f>C21*职阶数值!D3+职阶数值!E3</f>
        <v>33</v>
      </c>
      <c r="D29" s="78" t="s">
        <v>87</v>
      </c>
      <c r="E29" s="77">
        <f>G21*职阶数值!F3+职阶数值!G3</f>
        <v>40</v>
      </c>
      <c r="F29" s="78" t="s">
        <v>93</v>
      </c>
      <c r="G29" s="11">
        <f>G21</f>
        <v>10</v>
      </c>
      <c r="I29" s="139"/>
      <c r="J29" s="143"/>
      <c r="K29" s="144"/>
      <c r="L29" s="144"/>
      <c r="M29" s="144"/>
      <c r="N29" s="144"/>
      <c r="O29" s="144"/>
      <c r="P29" s="144"/>
      <c r="Q29" s="144"/>
      <c r="R29" s="144"/>
      <c r="S29" s="145"/>
      <c r="U29" s="121" t="s">
        <v>53</v>
      </c>
      <c r="V29" s="113"/>
      <c r="W29" s="114"/>
      <c r="X29" s="114"/>
      <c r="Y29" s="114"/>
      <c r="Z29" s="114"/>
      <c r="AA29" s="114"/>
      <c r="AB29" s="115"/>
    </row>
    <row r="30" spans="2:28" ht="13.8" thickBot="1" x14ac:dyDescent="0.3">
      <c r="B30" s="79" t="s">
        <v>189</v>
      </c>
      <c r="C30" s="83">
        <f>SUM(V4:V11)</f>
        <v>24</v>
      </c>
      <c r="D30" s="81" t="s">
        <v>178</v>
      </c>
      <c r="E30" s="80">
        <f>CEILING(C30 / 5, 1)</f>
        <v>5</v>
      </c>
      <c r="F30" s="81"/>
      <c r="G30" s="19"/>
      <c r="I30" s="40" t="s">
        <v>173</v>
      </c>
      <c r="J30" s="97"/>
      <c r="K30" s="138"/>
      <c r="L30" s="138"/>
      <c r="M30" s="138"/>
      <c r="N30" s="138"/>
      <c r="O30" s="98"/>
      <c r="P30" s="9" t="s">
        <v>30</v>
      </c>
      <c r="Q30" s="10">
        <v>0</v>
      </c>
      <c r="R30" s="9" t="s">
        <v>2</v>
      </c>
      <c r="S30" s="11"/>
      <c r="U30" s="121"/>
      <c r="V30" s="113"/>
      <c r="W30" s="114"/>
      <c r="X30" s="114"/>
      <c r="Y30" s="114"/>
      <c r="Z30" s="114"/>
      <c r="AA30" s="114"/>
      <c r="AB30" s="115"/>
    </row>
    <row r="31" spans="2:28" ht="13.2" customHeight="1" x14ac:dyDescent="0.25">
      <c r="B31" s="37" t="s">
        <v>83</v>
      </c>
      <c r="C31" s="64">
        <f>E24</f>
        <v>3</v>
      </c>
      <c r="D31" s="34" t="s">
        <v>84</v>
      </c>
      <c r="E31" s="33">
        <f>E21</f>
        <v>10</v>
      </c>
      <c r="F31" s="33" t="s">
        <v>19</v>
      </c>
      <c r="G31" s="38">
        <f>C24</f>
        <v>10</v>
      </c>
      <c r="I31" s="121" t="s">
        <v>33</v>
      </c>
      <c r="J31" s="140"/>
      <c r="K31" s="141"/>
      <c r="L31" s="141"/>
      <c r="M31" s="141"/>
      <c r="N31" s="141"/>
      <c r="O31" s="141"/>
      <c r="P31" s="141"/>
      <c r="Q31" s="141"/>
      <c r="R31" s="141"/>
      <c r="S31" s="142"/>
      <c r="U31" s="121"/>
      <c r="V31" s="113"/>
      <c r="W31" s="114"/>
      <c r="X31" s="114"/>
      <c r="Y31" s="114"/>
      <c r="Z31" s="114"/>
      <c r="AA31" s="114"/>
      <c r="AB31" s="115"/>
    </row>
    <row r="32" spans="2:28" x14ac:dyDescent="0.25">
      <c r="B32" s="17" t="s">
        <v>88</v>
      </c>
      <c r="C32" s="36">
        <f>G21</f>
        <v>10</v>
      </c>
      <c r="D32" s="35" t="s">
        <v>89</v>
      </c>
      <c r="E32" s="36">
        <f>F21</f>
        <v>10</v>
      </c>
      <c r="F32" s="36" t="s">
        <v>205</v>
      </c>
      <c r="G32" s="88">
        <f>MIN(E24,F24)</f>
        <v>3</v>
      </c>
      <c r="I32" s="139"/>
      <c r="J32" s="143"/>
      <c r="K32" s="144"/>
      <c r="L32" s="144"/>
      <c r="M32" s="144"/>
      <c r="N32" s="144"/>
      <c r="O32" s="144"/>
      <c r="P32" s="144"/>
      <c r="Q32" s="144"/>
      <c r="R32" s="144"/>
      <c r="S32" s="145"/>
      <c r="U32" s="121"/>
      <c r="V32" s="113"/>
      <c r="W32" s="114"/>
      <c r="X32" s="114"/>
      <c r="Y32" s="114"/>
      <c r="Z32" s="114"/>
      <c r="AA32" s="114"/>
      <c r="AB32" s="115"/>
    </row>
    <row r="33" spans="2:28" ht="13.95" customHeight="1" x14ac:dyDescent="0.25">
      <c r="B33" s="15" t="s">
        <v>90</v>
      </c>
      <c r="C33" s="77">
        <f>MAX(C21+D21+E21, C21+F21+G21)</f>
        <v>30</v>
      </c>
      <c r="D33" s="78" t="s">
        <v>150</v>
      </c>
      <c r="E33" s="77">
        <f>C21* 2</f>
        <v>20</v>
      </c>
      <c r="F33" s="77" t="s">
        <v>214</v>
      </c>
      <c r="G33" s="11">
        <v>1</v>
      </c>
      <c r="I33" s="40" t="s">
        <v>176</v>
      </c>
      <c r="J33" s="97"/>
      <c r="K33" s="138"/>
      <c r="L33" s="138"/>
      <c r="M33" s="138"/>
      <c r="N33" s="138"/>
      <c r="O33" s="98"/>
      <c r="P33" s="9" t="s">
        <v>30</v>
      </c>
      <c r="Q33" s="10">
        <v>0</v>
      </c>
      <c r="R33" s="9" t="s">
        <v>2</v>
      </c>
      <c r="S33" s="11"/>
      <c r="U33" s="121"/>
      <c r="V33" s="113"/>
      <c r="W33" s="114"/>
      <c r="X33" s="114"/>
      <c r="Y33" s="114"/>
      <c r="Z33" s="114"/>
      <c r="AA33" s="114"/>
      <c r="AB33" s="115"/>
    </row>
    <row r="34" spans="2:28" ht="13.2" customHeight="1" thickBot="1" x14ac:dyDescent="0.3">
      <c r="B34" s="79" t="s">
        <v>216</v>
      </c>
      <c r="C34" s="80">
        <v>1</v>
      </c>
      <c r="D34" s="81" t="s">
        <v>218</v>
      </c>
      <c r="E34" s="83">
        <v>1</v>
      </c>
      <c r="F34" s="83" t="s">
        <v>177</v>
      </c>
      <c r="G34" s="19">
        <v>1</v>
      </c>
      <c r="I34" s="121" t="s">
        <v>33</v>
      </c>
      <c r="J34" s="140"/>
      <c r="K34" s="141"/>
      <c r="L34" s="141"/>
      <c r="M34" s="141"/>
      <c r="N34" s="141"/>
      <c r="O34" s="141"/>
      <c r="P34" s="141"/>
      <c r="Q34" s="141"/>
      <c r="R34" s="141"/>
      <c r="S34" s="142"/>
      <c r="U34" s="149"/>
      <c r="V34" s="146"/>
      <c r="W34" s="147"/>
      <c r="X34" s="147"/>
      <c r="Y34" s="147"/>
      <c r="Z34" s="147"/>
      <c r="AA34" s="147"/>
      <c r="AB34" s="148"/>
    </row>
    <row r="35" spans="2:28" x14ac:dyDescent="0.25">
      <c r="B35" s="215" t="s">
        <v>208</v>
      </c>
      <c r="C35" s="216"/>
      <c r="D35" s="34">
        <v>30</v>
      </c>
      <c r="E35" s="217" t="s">
        <v>206</v>
      </c>
      <c r="F35" s="216"/>
      <c r="G35" s="38">
        <f>D35*2</f>
        <v>60</v>
      </c>
      <c r="I35" s="139"/>
      <c r="J35" s="143"/>
      <c r="K35" s="144"/>
      <c r="L35" s="144"/>
      <c r="M35" s="144"/>
      <c r="N35" s="144"/>
      <c r="O35" s="144"/>
      <c r="P35" s="144"/>
      <c r="Q35" s="144"/>
      <c r="R35" s="144"/>
      <c r="S35" s="145"/>
      <c r="U35" s="2" t="s">
        <v>165</v>
      </c>
      <c r="V35" s="184"/>
      <c r="W35" s="184"/>
      <c r="X35" s="184"/>
      <c r="Y35" s="184"/>
      <c r="Z35" s="184"/>
      <c r="AA35" s="14" t="s">
        <v>2</v>
      </c>
      <c r="AB35" s="16"/>
    </row>
    <row r="36" spans="2:28" ht="13.95" customHeight="1" x14ac:dyDescent="0.25">
      <c r="B36" s="218" t="s">
        <v>209</v>
      </c>
      <c r="C36" s="219"/>
      <c r="D36" s="35">
        <v>50</v>
      </c>
      <c r="E36" s="220" t="s">
        <v>207</v>
      </c>
      <c r="F36" s="219"/>
      <c r="G36" s="7">
        <f>D36*2</f>
        <v>100</v>
      </c>
      <c r="I36" s="40" t="s">
        <v>175</v>
      </c>
      <c r="J36" s="97"/>
      <c r="K36" s="138"/>
      <c r="L36" s="138"/>
      <c r="M36" s="138"/>
      <c r="N36" s="138"/>
      <c r="O36" s="98"/>
      <c r="P36" s="9" t="s">
        <v>30</v>
      </c>
      <c r="Q36" s="10">
        <v>0</v>
      </c>
      <c r="R36" s="9" t="s">
        <v>2</v>
      </c>
      <c r="S36" s="11"/>
      <c r="U36" s="5" t="s">
        <v>179</v>
      </c>
      <c r="V36" s="153"/>
      <c r="W36" s="154"/>
      <c r="X36" s="154"/>
      <c r="Y36" s="6" t="s">
        <v>15</v>
      </c>
      <c r="Z36" s="6"/>
      <c r="AA36" s="6" t="s">
        <v>16</v>
      </c>
      <c r="AB36" s="7"/>
    </row>
    <row r="37" spans="2:28" x14ac:dyDescent="0.25">
      <c r="B37" s="221" t="s">
        <v>210</v>
      </c>
      <c r="C37" s="222"/>
      <c r="D37" s="78" t="s">
        <v>222</v>
      </c>
      <c r="E37" s="223" t="s">
        <v>211</v>
      </c>
      <c r="F37" s="222"/>
      <c r="G37" s="11">
        <v>0</v>
      </c>
      <c r="I37" s="121" t="s">
        <v>33</v>
      </c>
      <c r="J37" s="140"/>
      <c r="K37" s="141"/>
      <c r="L37" s="141"/>
      <c r="M37" s="141"/>
      <c r="N37" s="141"/>
      <c r="O37" s="141"/>
      <c r="P37" s="141"/>
      <c r="Q37" s="141"/>
      <c r="R37" s="141"/>
      <c r="S37" s="142"/>
      <c r="U37" s="8" t="s">
        <v>180</v>
      </c>
      <c r="V37" s="97"/>
      <c r="W37" s="138"/>
      <c r="X37" s="138"/>
      <c r="Y37" s="10" t="s">
        <v>15</v>
      </c>
      <c r="Z37" s="10"/>
      <c r="AA37" s="10" t="s">
        <v>16</v>
      </c>
      <c r="AB37" s="11"/>
    </row>
    <row r="38" spans="2:28" ht="13.95" customHeight="1" thickBot="1" x14ac:dyDescent="0.3">
      <c r="B38" s="224" t="s">
        <v>212</v>
      </c>
      <c r="C38" s="103"/>
      <c r="D38" s="81" t="s">
        <v>222</v>
      </c>
      <c r="E38" s="102" t="s">
        <v>213</v>
      </c>
      <c r="F38" s="103"/>
      <c r="G38" s="19">
        <v>0</v>
      </c>
      <c r="I38" s="139"/>
      <c r="J38" s="143"/>
      <c r="K38" s="144"/>
      <c r="L38" s="144"/>
      <c r="M38" s="144"/>
      <c r="N38" s="144"/>
      <c r="O38" s="144"/>
      <c r="P38" s="144"/>
      <c r="Q38" s="144"/>
      <c r="R38" s="144"/>
      <c r="S38" s="145"/>
      <c r="U38" s="5" t="s">
        <v>181</v>
      </c>
      <c r="V38" s="153"/>
      <c r="W38" s="154"/>
      <c r="X38" s="154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40" t="s">
        <v>174</v>
      </c>
      <c r="J39" s="97"/>
      <c r="K39" s="138"/>
      <c r="L39" s="138"/>
      <c r="M39" s="138"/>
      <c r="N39" s="138"/>
      <c r="O39" s="98"/>
      <c r="P39" s="9" t="s">
        <v>30</v>
      </c>
      <c r="Q39" s="10">
        <v>0</v>
      </c>
      <c r="R39" s="9" t="s">
        <v>2</v>
      </c>
      <c r="S39" s="11"/>
      <c r="U39" s="8" t="s">
        <v>109</v>
      </c>
      <c r="V39" s="70"/>
      <c r="W39" s="71" t="s">
        <v>164</v>
      </c>
      <c r="X39" s="71">
        <f>W46+Z46+AB46</f>
        <v>0</v>
      </c>
      <c r="Y39" s="71" t="s">
        <v>106</v>
      </c>
      <c r="Z39" s="71"/>
      <c r="AA39" s="71" t="s">
        <v>54</v>
      </c>
      <c r="AB39" s="71"/>
    </row>
    <row r="40" spans="2:28" ht="13.95" customHeight="1" thickBot="1" x14ac:dyDescent="0.3">
      <c r="B40" s="104" t="s">
        <v>43</v>
      </c>
      <c r="C40" s="105"/>
      <c r="D40" s="105"/>
      <c r="E40" s="105"/>
      <c r="F40" s="105"/>
      <c r="G40" s="106"/>
      <c r="I40" s="121" t="s">
        <v>33</v>
      </c>
      <c r="J40" s="140"/>
      <c r="K40" s="141"/>
      <c r="L40" s="141"/>
      <c r="M40" s="141"/>
      <c r="N40" s="141"/>
      <c r="O40" s="141"/>
      <c r="P40" s="141"/>
      <c r="Q40" s="141"/>
      <c r="R40" s="141"/>
      <c r="S40" s="142"/>
      <c r="U40" s="239" t="s">
        <v>52</v>
      </c>
      <c r="V40" s="47" t="s">
        <v>48</v>
      </c>
      <c r="W40" s="238"/>
      <c r="X40" s="238"/>
      <c r="Y40" s="47" t="s">
        <v>49</v>
      </c>
      <c r="Z40" s="48"/>
      <c r="AA40" s="47" t="s">
        <v>108</v>
      </c>
      <c r="AB40" s="38"/>
    </row>
    <row r="41" spans="2:28" ht="13.95" customHeight="1" thickBot="1" x14ac:dyDescent="0.3">
      <c r="B41" s="196" t="s">
        <v>45</v>
      </c>
      <c r="C41" s="93"/>
      <c r="D41" s="92"/>
      <c r="E41" s="184"/>
      <c r="F41" s="184"/>
      <c r="G41" s="185"/>
      <c r="I41" s="149"/>
      <c r="J41" s="150"/>
      <c r="K41" s="100"/>
      <c r="L41" s="100"/>
      <c r="M41" s="100"/>
      <c r="N41" s="100"/>
      <c r="O41" s="100"/>
      <c r="P41" s="100"/>
      <c r="Q41" s="100"/>
      <c r="R41" s="100"/>
      <c r="S41" s="101"/>
      <c r="U41" s="121"/>
      <c r="V41" s="54" t="s">
        <v>110</v>
      </c>
      <c r="W41" s="237"/>
      <c r="X41" s="237"/>
      <c r="Y41" s="54" t="s">
        <v>15</v>
      </c>
      <c r="Z41" s="54"/>
      <c r="AA41" s="54" t="s">
        <v>16</v>
      </c>
      <c r="AB41" s="55"/>
    </row>
    <row r="42" spans="2:28" ht="13.95" customHeight="1" thickBot="1" x14ac:dyDescent="0.3">
      <c r="B42" s="191" t="s">
        <v>203</v>
      </c>
      <c r="C42" s="192"/>
      <c r="D42" s="153"/>
      <c r="E42" s="154"/>
      <c r="F42" s="154"/>
      <c r="G42" s="183"/>
      <c r="U42" s="121"/>
      <c r="V42" s="10" t="s">
        <v>50</v>
      </c>
      <c r="W42" s="151"/>
      <c r="X42" s="151"/>
      <c r="Y42" s="10" t="s">
        <v>49</v>
      </c>
      <c r="Z42" s="26"/>
      <c r="AA42" s="10" t="s">
        <v>108</v>
      </c>
      <c r="AB42" s="11"/>
    </row>
    <row r="43" spans="2:28" ht="13.95" customHeight="1" thickBot="1" x14ac:dyDescent="0.3">
      <c r="B43" s="120" t="s">
        <v>44</v>
      </c>
      <c r="C43" s="193"/>
      <c r="D43" s="187"/>
      <c r="E43" s="187"/>
      <c r="F43" s="187"/>
      <c r="G43" s="188"/>
      <c r="I43" s="104" t="s">
        <v>7</v>
      </c>
      <c r="J43" s="105"/>
      <c r="K43" s="105"/>
      <c r="L43" s="105"/>
      <c r="M43" s="105"/>
      <c r="N43" s="105"/>
      <c r="O43" s="105"/>
      <c r="P43" s="105"/>
      <c r="Q43" s="105"/>
      <c r="R43" s="105"/>
      <c r="S43" s="106"/>
      <c r="U43" s="121"/>
      <c r="V43" s="54" t="s">
        <v>110</v>
      </c>
      <c r="W43" s="237"/>
      <c r="X43" s="237"/>
      <c r="Y43" s="54" t="s">
        <v>15</v>
      </c>
      <c r="Z43" s="54"/>
      <c r="AA43" s="54" t="s">
        <v>16</v>
      </c>
      <c r="AB43" s="55"/>
    </row>
    <row r="44" spans="2:28" ht="14.4" customHeight="1" x14ac:dyDescent="0.25">
      <c r="B44" s="120"/>
      <c r="C44" s="193"/>
      <c r="D44" s="187"/>
      <c r="E44" s="187"/>
      <c r="F44" s="187"/>
      <c r="G44" s="188"/>
      <c r="I44" s="40" t="s">
        <v>40</v>
      </c>
      <c r="J44" s="225"/>
      <c r="K44" s="226"/>
      <c r="L44" s="226"/>
      <c r="M44" s="226"/>
      <c r="N44" s="226"/>
      <c r="O44" s="227"/>
      <c r="P44" s="9" t="s">
        <v>30</v>
      </c>
      <c r="Q44" s="10">
        <v>0</v>
      </c>
      <c r="R44" s="9" t="s">
        <v>2</v>
      </c>
      <c r="S44" s="11"/>
      <c r="U44" s="121"/>
      <c r="V44" s="10" t="s">
        <v>51</v>
      </c>
      <c r="W44" s="151"/>
      <c r="X44" s="151"/>
      <c r="Y44" s="10" t="s">
        <v>49</v>
      </c>
      <c r="Z44" s="26"/>
      <c r="AA44" s="10" t="s">
        <v>108</v>
      </c>
      <c r="AB44" s="11"/>
    </row>
    <row r="45" spans="2:28" ht="14.25" customHeight="1" x14ac:dyDescent="0.25">
      <c r="B45" s="120"/>
      <c r="C45" s="193"/>
      <c r="D45" s="187"/>
      <c r="E45" s="187"/>
      <c r="F45" s="187"/>
      <c r="G45" s="188"/>
      <c r="I45" s="121" t="s">
        <v>33</v>
      </c>
      <c r="J45" s="140"/>
      <c r="K45" s="141"/>
      <c r="L45" s="141"/>
      <c r="M45" s="141"/>
      <c r="N45" s="141"/>
      <c r="O45" s="141"/>
      <c r="P45" s="141"/>
      <c r="Q45" s="141"/>
      <c r="R45" s="141"/>
      <c r="S45" s="142"/>
      <c r="U45" s="139"/>
      <c r="V45" s="56" t="s">
        <v>110</v>
      </c>
      <c r="W45" s="152"/>
      <c r="X45" s="152"/>
      <c r="Y45" s="56" t="s">
        <v>15</v>
      </c>
      <c r="Z45" s="56"/>
      <c r="AA45" s="56" t="s">
        <v>16</v>
      </c>
      <c r="AB45" s="57"/>
    </row>
    <row r="46" spans="2:28" ht="13.2" customHeight="1" x14ac:dyDescent="0.25">
      <c r="B46" s="120"/>
      <c r="C46" s="193"/>
      <c r="D46" s="187"/>
      <c r="E46" s="187"/>
      <c r="F46" s="187"/>
      <c r="G46" s="188"/>
      <c r="I46" s="139"/>
      <c r="J46" s="143"/>
      <c r="K46" s="144"/>
      <c r="L46" s="144"/>
      <c r="M46" s="144"/>
      <c r="N46" s="144"/>
      <c r="O46" s="144"/>
      <c r="P46" s="144"/>
      <c r="Q46" s="144"/>
      <c r="R46" s="144"/>
      <c r="S46" s="145"/>
      <c r="U46" s="82" t="s">
        <v>39</v>
      </c>
      <c r="V46" s="240"/>
      <c r="W46" s="240"/>
      <c r="X46" s="49" t="s">
        <v>107</v>
      </c>
      <c r="Y46" s="49" t="s">
        <v>15</v>
      </c>
      <c r="Z46" s="49">
        <f>SUM(Z36:Z38) + Z41+Z43+Z45</f>
        <v>0</v>
      </c>
      <c r="AA46" s="49" t="s">
        <v>16</v>
      </c>
      <c r="AB46" s="69">
        <f>SUM(AB36:AB38) + AB41+AB43+AB45</f>
        <v>0</v>
      </c>
    </row>
    <row r="47" spans="2:28" ht="12.75" customHeight="1" thickBot="1" x14ac:dyDescent="0.3">
      <c r="B47" s="122"/>
      <c r="C47" s="194"/>
      <c r="D47" s="189"/>
      <c r="E47" s="189"/>
      <c r="F47" s="189"/>
      <c r="G47" s="190"/>
      <c r="I47" s="40" t="s">
        <v>41</v>
      </c>
      <c r="J47" s="97"/>
      <c r="K47" s="138"/>
      <c r="L47" s="138"/>
      <c r="M47" s="138"/>
      <c r="N47" s="138"/>
      <c r="O47" s="98"/>
      <c r="P47" s="9" t="s">
        <v>30</v>
      </c>
      <c r="Q47" s="10">
        <v>0</v>
      </c>
      <c r="R47" s="9" t="s">
        <v>2</v>
      </c>
      <c r="S47" s="11"/>
      <c r="U47" s="121" t="s">
        <v>53</v>
      </c>
      <c r="V47" s="113"/>
      <c r="W47" s="114"/>
      <c r="X47" s="114"/>
      <c r="Y47" s="114"/>
      <c r="Z47" s="114"/>
      <c r="AA47" s="114"/>
      <c r="AB47" s="115"/>
    </row>
    <row r="48" spans="2:28" ht="13.2" customHeight="1" x14ac:dyDescent="0.25">
      <c r="B48" s="195" t="s">
        <v>104</v>
      </c>
      <c r="C48" s="197"/>
      <c r="D48" s="198"/>
      <c r="E48" s="198"/>
      <c r="F48" s="198"/>
      <c r="G48" s="199"/>
      <c r="I48" s="121" t="s">
        <v>33</v>
      </c>
      <c r="J48" s="140"/>
      <c r="K48" s="141"/>
      <c r="L48" s="141"/>
      <c r="M48" s="141"/>
      <c r="N48" s="141"/>
      <c r="O48" s="141"/>
      <c r="P48" s="141"/>
      <c r="Q48" s="141"/>
      <c r="R48" s="141"/>
      <c r="S48" s="142"/>
      <c r="U48" s="121"/>
      <c r="V48" s="113"/>
      <c r="W48" s="114"/>
      <c r="X48" s="114"/>
      <c r="Y48" s="114"/>
      <c r="Z48" s="114"/>
      <c r="AA48" s="114"/>
      <c r="AB48" s="115"/>
    </row>
    <row r="49" spans="2:28" ht="14.4" customHeight="1" x14ac:dyDescent="0.25">
      <c r="B49" s="121"/>
      <c r="C49" s="164"/>
      <c r="D49" s="165"/>
      <c r="E49" s="165"/>
      <c r="F49" s="165"/>
      <c r="G49" s="166"/>
      <c r="I49" s="139"/>
      <c r="J49" s="143"/>
      <c r="K49" s="144"/>
      <c r="L49" s="144"/>
      <c r="M49" s="144"/>
      <c r="N49" s="144"/>
      <c r="O49" s="144"/>
      <c r="P49" s="144"/>
      <c r="Q49" s="144"/>
      <c r="R49" s="144"/>
      <c r="S49" s="145"/>
      <c r="U49" s="121"/>
      <c r="V49" s="113"/>
      <c r="W49" s="114"/>
      <c r="X49" s="114"/>
      <c r="Y49" s="114"/>
      <c r="Z49" s="114"/>
      <c r="AA49" s="114"/>
      <c r="AB49" s="115"/>
    </row>
    <row r="50" spans="2:28" ht="14.25" customHeight="1" x14ac:dyDescent="0.25">
      <c r="B50" s="121"/>
      <c r="C50" s="164"/>
      <c r="D50" s="165"/>
      <c r="E50" s="165"/>
      <c r="F50" s="165"/>
      <c r="G50" s="166"/>
      <c r="I50" s="40" t="s">
        <v>42</v>
      </c>
      <c r="J50" s="97"/>
      <c r="K50" s="138"/>
      <c r="L50" s="138"/>
      <c r="M50" s="138"/>
      <c r="N50" s="138"/>
      <c r="O50" s="98"/>
      <c r="P50" s="9" t="s">
        <v>30</v>
      </c>
      <c r="Q50" s="10">
        <v>0</v>
      </c>
      <c r="R50" s="9" t="s">
        <v>2</v>
      </c>
      <c r="S50" s="11"/>
      <c r="U50" s="121"/>
      <c r="V50" s="113"/>
      <c r="W50" s="114"/>
      <c r="X50" s="114"/>
      <c r="Y50" s="114"/>
      <c r="Z50" s="114"/>
      <c r="AA50" s="114"/>
      <c r="AB50" s="115"/>
    </row>
    <row r="51" spans="2:28" ht="13.8" customHeight="1" x14ac:dyDescent="0.25">
      <c r="B51" s="121"/>
      <c r="C51" s="164"/>
      <c r="D51" s="165"/>
      <c r="E51" s="165"/>
      <c r="F51" s="165"/>
      <c r="G51" s="166"/>
      <c r="I51" s="121" t="s">
        <v>33</v>
      </c>
      <c r="J51" s="140"/>
      <c r="K51" s="141"/>
      <c r="L51" s="141"/>
      <c r="M51" s="141"/>
      <c r="N51" s="141"/>
      <c r="O51" s="141"/>
      <c r="P51" s="141"/>
      <c r="Q51" s="141"/>
      <c r="R51" s="141"/>
      <c r="S51" s="142"/>
      <c r="U51" s="121"/>
      <c r="V51" s="113"/>
      <c r="W51" s="114"/>
      <c r="X51" s="114"/>
      <c r="Y51" s="114"/>
      <c r="Z51" s="114"/>
      <c r="AA51" s="114"/>
      <c r="AB51" s="115"/>
    </row>
    <row r="52" spans="2:28" ht="13.95" customHeight="1" thickBot="1" x14ac:dyDescent="0.3">
      <c r="B52" s="149"/>
      <c r="C52" s="167"/>
      <c r="D52" s="168"/>
      <c r="E52" s="168"/>
      <c r="F52" s="168"/>
      <c r="G52" s="169"/>
      <c r="I52" s="149"/>
      <c r="J52" s="150"/>
      <c r="K52" s="100"/>
      <c r="L52" s="100"/>
      <c r="M52" s="100"/>
      <c r="N52" s="100"/>
      <c r="O52" s="100"/>
      <c r="P52" s="100"/>
      <c r="Q52" s="100"/>
      <c r="R52" s="100"/>
      <c r="S52" s="101"/>
      <c r="U52" s="149"/>
      <c r="V52" s="146"/>
      <c r="W52" s="147"/>
      <c r="X52" s="147"/>
      <c r="Y52" s="147"/>
      <c r="Z52" s="147"/>
      <c r="AA52" s="147"/>
      <c r="AB52" s="148"/>
    </row>
    <row r="53" spans="2:28" ht="13.8" customHeight="1" thickBot="1" x14ac:dyDescent="0.3">
      <c r="B53" s="119" t="s">
        <v>55</v>
      </c>
      <c r="C53" s="136"/>
      <c r="D53" s="136"/>
      <c r="E53" s="136"/>
      <c r="F53" s="136"/>
      <c r="G53" s="137"/>
      <c r="U53" s="2" t="s">
        <v>166</v>
      </c>
      <c r="V53" s="184"/>
      <c r="W53" s="184"/>
      <c r="X53" s="184"/>
      <c r="Y53" s="184"/>
      <c r="Z53" s="184"/>
      <c r="AA53" s="14" t="s">
        <v>2</v>
      </c>
      <c r="AB53" s="16"/>
    </row>
    <row r="54" spans="2:28" ht="13.95" customHeight="1" thickBot="1" x14ac:dyDescent="0.3">
      <c r="B54" s="120"/>
      <c r="C54" s="187"/>
      <c r="D54" s="187"/>
      <c r="E54" s="187"/>
      <c r="F54" s="187"/>
      <c r="G54" s="188"/>
      <c r="I54" s="104" t="s">
        <v>27</v>
      </c>
      <c r="J54" s="105"/>
      <c r="K54" s="105"/>
      <c r="L54" s="105"/>
      <c r="M54" s="106"/>
      <c r="O54" s="104" t="s">
        <v>188</v>
      </c>
      <c r="P54" s="105"/>
      <c r="Q54" s="105"/>
      <c r="R54" s="105"/>
      <c r="S54" s="106"/>
      <c r="U54" s="5" t="s">
        <v>179</v>
      </c>
      <c r="V54" s="153"/>
      <c r="W54" s="154"/>
      <c r="X54" s="154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20"/>
      <c r="C55" s="187"/>
      <c r="D55" s="187"/>
      <c r="E55" s="187"/>
      <c r="F55" s="187"/>
      <c r="G55" s="188"/>
      <c r="I55" s="119" t="s">
        <v>28</v>
      </c>
      <c r="J55" s="107"/>
      <c r="K55" s="108"/>
      <c r="L55" s="108"/>
      <c r="M55" s="109"/>
      <c r="O55" s="119" t="s">
        <v>185</v>
      </c>
      <c r="P55" s="107"/>
      <c r="Q55" s="108"/>
      <c r="R55" s="108"/>
      <c r="S55" s="109"/>
      <c r="U55" s="8" t="s">
        <v>180</v>
      </c>
      <c r="V55" s="97"/>
      <c r="W55" s="138"/>
      <c r="X55" s="138"/>
      <c r="Y55" s="10" t="s">
        <v>15</v>
      </c>
      <c r="Z55" s="10"/>
      <c r="AA55" s="10" t="s">
        <v>16</v>
      </c>
      <c r="AB55" s="11"/>
    </row>
    <row r="56" spans="2:28" ht="13.8" customHeight="1" x14ac:dyDescent="0.25">
      <c r="B56" s="120"/>
      <c r="C56" s="187"/>
      <c r="D56" s="187"/>
      <c r="E56" s="187"/>
      <c r="F56" s="187"/>
      <c r="G56" s="188"/>
      <c r="I56" s="120"/>
      <c r="J56" s="110"/>
      <c r="K56" s="111"/>
      <c r="L56" s="111"/>
      <c r="M56" s="112"/>
      <c r="O56" s="120"/>
      <c r="P56" s="110"/>
      <c r="Q56" s="111"/>
      <c r="R56" s="111"/>
      <c r="S56" s="112"/>
      <c r="U56" s="5" t="s">
        <v>181</v>
      </c>
      <c r="V56" s="153"/>
      <c r="W56" s="154"/>
      <c r="X56" s="154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22"/>
      <c r="C57" s="189"/>
      <c r="D57" s="189"/>
      <c r="E57" s="189"/>
      <c r="F57" s="189"/>
      <c r="G57" s="190"/>
      <c r="I57" s="120"/>
      <c r="J57" s="110"/>
      <c r="K57" s="111"/>
      <c r="L57" s="111"/>
      <c r="M57" s="112"/>
      <c r="O57" s="120"/>
      <c r="P57" s="110"/>
      <c r="Q57" s="111"/>
      <c r="R57" s="111"/>
      <c r="S57" s="112"/>
      <c r="U57" s="8" t="s">
        <v>109</v>
      </c>
      <c r="V57" s="70"/>
      <c r="W57" s="71" t="s">
        <v>164</v>
      </c>
      <c r="X57" s="71">
        <f>W64+Z64+AB64</f>
        <v>0</v>
      </c>
      <c r="Y57" s="71" t="s">
        <v>106</v>
      </c>
      <c r="Z57" s="71"/>
      <c r="AA57" s="71" t="s">
        <v>54</v>
      </c>
      <c r="AB57" s="71"/>
    </row>
    <row r="58" spans="2:28" ht="13.8" thickBot="1" x14ac:dyDescent="0.3">
      <c r="I58" s="121" t="s">
        <v>105</v>
      </c>
      <c r="J58" s="113"/>
      <c r="K58" s="114"/>
      <c r="L58" s="114"/>
      <c r="M58" s="115"/>
      <c r="O58" s="121" t="s">
        <v>186</v>
      </c>
      <c r="P58" s="113"/>
      <c r="Q58" s="114"/>
      <c r="R58" s="114"/>
      <c r="S58" s="115"/>
      <c r="U58" s="239" t="s">
        <v>52</v>
      </c>
      <c r="V58" s="47" t="s">
        <v>48</v>
      </c>
      <c r="W58" s="238"/>
      <c r="X58" s="238"/>
      <c r="Y58" s="47" t="s">
        <v>49</v>
      </c>
      <c r="Z58" s="48"/>
      <c r="AA58" s="47" t="s">
        <v>108</v>
      </c>
      <c r="AB58" s="38"/>
    </row>
    <row r="59" spans="2:28" ht="13.8" thickBot="1" x14ac:dyDescent="0.3">
      <c r="B59" s="104" t="s">
        <v>111</v>
      </c>
      <c r="C59" s="105"/>
      <c r="D59" s="105"/>
      <c r="E59" s="105"/>
      <c r="F59" s="105"/>
      <c r="G59" s="106"/>
      <c r="I59" s="121"/>
      <c r="J59" s="113"/>
      <c r="K59" s="114"/>
      <c r="L59" s="114"/>
      <c r="M59" s="115"/>
      <c r="O59" s="121"/>
      <c r="P59" s="113"/>
      <c r="Q59" s="114"/>
      <c r="R59" s="114"/>
      <c r="S59" s="115"/>
      <c r="U59" s="121"/>
      <c r="V59" s="54" t="s">
        <v>110</v>
      </c>
      <c r="W59" s="237"/>
      <c r="X59" s="237"/>
      <c r="Y59" s="54" t="s">
        <v>15</v>
      </c>
      <c r="Z59" s="54"/>
      <c r="AA59" s="54" t="s">
        <v>16</v>
      </c>
      <c r="AB59" s="55"/>
    </row>
    <row r="60" spans="2:28" ht="13.8" customHeight="1" x14ac:dyDescent="0.25">
      <c r="B60" s="72" t="s">
        <v>169</v>
      </c>
      <c r="C60" s="135"/>
      <c r="D60" s="136"/>
      <c r="E60" s="136"/>
      <c r="F60" s="136"/>
      <c r="G60" s="137"/>
      <c r="I60" s="121"/>
      <c r="J60" s="113"/>
      <c r="K60" s="114"/>
      <c r="L60" s="114"/>
      <c r="M60" s="115"/>
      <c r="O60" s="121"/>
      <c r="P60" s="113"/>
      <c r="Q60" s="114"/>
      <c r="R60" s="114"/>
      <c r="S60" s="115"/>
      <c r="U60" s="121"/>
      <c r="V60" s="10" t="s">
        <v>50</v>
      </c>
      <c r="W60" s="151"/>
      <c r="X60" s="151"/>
      <c r="Y60" s="10" t="s">
        <v>49</v>
      </c>
      <c r="Z60" s="26"/>
      <c r="AA60" s="10" t="s">
        <v>108</v>
      </c>
      <c r="AB60" s="11"/>
    </row>
    <row r="61" spans="2:28" ht="13.8" customHeight="1" x14ac:dyDescent="0.25">
      <c r="B61" s="74" t="s">
        <v>170</v>
      </c>
      <c r="C61" s="75"/>
      <c r="D61" s="73" t="s">
        <v>171</v>
      </c>
      <c r="E61" s="75"/>
      <c r="F61" s="73" t="s">
        <v>172</v>
      </c>
      <c r="G61" s="76"/>
      <c r="I61" s="120" t="s">
        <v>29</v>
      </c>
      <c r="J61" s="110"/>
      <c r="K61" s="111"/>
      <c r="L61" s="111"/>
      <c r="M61" s="112"/>
      <c r="O61" s="120" t="s">
        <v>187</v>
      </c>
      <c r="P61" s="110"/>
      <c r="Q61" s="111"/>
      <c r="R61" s="111"/>
      <c r="S61" s="112"/>
      <c r="U61" s="121"/>
      <c r="V61" s="54" t="s">
        <v>110</v>
      </c>
      <c r="W61" s="237"/>
      <c r="X61" s="237"/>
      <c r="Y61" s="54" t="s">
        <v>15</v>
      </c>
      <c r="Z61" s="54"/>
      <c r="AA61" s="54" t="s">
        <v>16</v>
      </c>
      <c r="AB61" s="55"/>
    </row>
    <row r="62" spans="2:28" ht="13.8" customHeight="1" x14ac:dyDescent="0.25">
      <c r="B62" s="129"/>
      <c r="C62" s="130"/>
      <c r="D62" s="130"/>
      <c r="E62" s="130"/>
      <c r="F62" s="130"/>
      <c r="G62" s="131"/>
      <c r="I62" s="120"/>
      <c r="J62" s="110"/>
      <c r="K62" s="111"/>
      <c r="L62" s="111"/>
      <c r="M62" s="112"/>
      <c r="O62" s="120"/>
      <c r="P62" s="110"/>
      <c r="Q62" s="111"/>
      <c r="R62" s="111"/>
      <c r="S62" s="112"/>
      <c r="U62" s="121"/>
      <c r="V62" s="10" t="s">
        <v>51</v>
      </c>
      <c r="W62" s="151"/>
      <c r="X62" s="151"/>
      <c r="Y62" s="10" t="s">
        <v>49</v>
      </c>
      <c r="Z62" s="26"/>
      <c r="AA62" s="10" t="s">
        <v>108</v>
      </c>
      <c r="AB62" s="11"/>
    </row>
    <row r="63" spans="2:28" ht="14.4" customHeight="1" thickBot="1" x14ac:dyDescent="0.3">
      <c r="B63" s="129"/>
      <c r="C63" s="130"/>
      <c r="D63" s="130"/>
      <c r="E63" s="130"/>
      <c r="F63" s="130"/>
      <c r="G63" s="131"/>
      <c r="I63" s="122"/>
      <c r="J63" s="116"/>
      <c r="K63" s="117"/>
      <c r="L63" s="117"/>
      <c r="M63" s="118"/>
      <c r="O63" s="122"/>
      <c r="P63" s="116"/>
      <c r="Q63" s="117"/>
      <c r="R63" s="117"/>
      <c r="S63" s="118"/>
      <c r="U63" s="139"/>
      <c r="V63" s="56" t="s">
        <v>110</v>
      </c>
      <c r="W63" s="152"/>
      <c r="X63" s="152"/>
      <c r="Y63" s="56" t="s">
        <v>15</v>
      </c>
      <c r="Z63" s="56"/>
      <c r="AA63" s="56" t="s">
        <v>16</v>
      </c>
      <c r="AB63" s="57"/>
    </row>
    <row r="64" spans="2:28" ht="14.4" customHeight="1" thickBot="1" x14ac:dyDescent="0.3">
      <c r="B64" s="129"/>
      <c r="C64" s="130"/>
      <c r="D64" s="130"/>
      <c r="E64" s="130"/>
      <c r="F64" s="130"/>
      <c r="G64" s="131"/>
      <c r="U64" s="82" t="s">
        <v>39</v>
      </c>
      <c r="V64" s="240"/>
      <c r="W64" s="240"/>
      <c r="X64" s="49" t="s">
        <v>107</v>
      </c>
      <c r="Y64" s="49" t="s">
        <v>15</v>
      </c>
      <c r="Z64" s="49">
        <f>SUM(Z54:Z56) + Z59+Z61+Z63</f>
        <v>0</v>
      </c>
      <c r="AA64" s="49" t="s">
        <v>16</v>
      </c>
      <c r="AB64" s="69">
        <f>SUM(AB54:AB56) + AB59+AB61+AB63</f>
        <v>0</v>
      </c>
    </row>
    <row r="65" spans="2:28" ht="14.4" customHeight="1" thickBot="1" x14ac:dyDescent="0.3">
      <c r="B65" s="129"/>
      <c r="C65" s="130"/>
      <c r="D65" s="130"/>
      <c r="E65" s="130"/>
      <c r="F65" s="130"/>
      <c r="G65" s="131"/>
      <c r="I65" s="104" t="s">
        <v>105</v>
      </c>
      <c r="J65" s="105"/>
      <c r="K65" s="105"/>
      <c r="L65" s="105"/>
      <c r="M65" s="106"/>
      <c r="O65" s="104" t="s">
        <v>29</v>
      </c>
      <c r="P65" s="105"/>
      <c r="Q65" s="105"/>
      <c r="R65" s="105"/>
      <c r="S65" s="106"/>
      <c r="U65" s="121" t="s">
        <v>53</v>
      </c>
      <c r="V65" s="113"/>
      <c r="W65" s="114"/>
      <c r="X65" s="114"/>
      <c r="Y65" s="114"/>
      <c r="Z65" s="114"/>
      <c r="AA65" s="114"/>
      <c r="AB65" s="115"/>
    </row>
    <row r="66" spans="2:28" ht="13.8" customHeight="1" x14ac:dyDescent="0.25">
      <c r="B66" s="129"/>
      <c r="C66" s="130"/>
      <c r="D66" s="130"/>
      <c r="E66" s="130"/>
      <c r="F66" s="130"/>
      <c r="G66" s="131"/>
      <c r="I66" s="85" t="s">
        <v>182</v>
      </c>
      <c r="J66" s="92"/>
      <c r="K66" s="93"/>
      <c r="L66" s="86" t="s">
        <v>108</v>
      </c>
      <c r="M66" s="4"/>
      <c r="O66" s="85" t="s">
        <v>219</v>
      </c>
      <c r="P66" s="92"/>
      <c r="Q66" s="93"/>
      <c r="R66" s="86" t="s">
        <v>108</v>
      </c>
      <c r="S66" s="4"/>
      <c r="U66" s="121"/>
      <c r="V66" s="113"/>
      <c r="W66" s="114"/>
      <c r="X66" s="114"/>
      <c r="Y66" s="114"/>
      <c r="Z66" s="114"/>
      <c r="AA66" s="114"/>
      <c r="AB66" s="115"/>
    </row>
    <row r="67" spans="2:28" ht="14.4" customHeight="1" x14ac:dyDescent="0.25">
      <c r="B67" s="129"/>
      <c r="C67" s="130"/>
      <c r="D67" s="130"/>
      <c r="E67" s="130"/>
      <c r="F67" s="130"/>
      <c r="G67" s="131"/>
      <c r="I67" s="94"/>
      <c r="J67" s="95"/>
      <c r="K67" s="95"/>
      <c r="L67" s="95"/>
      <c r="M67" s="96"/>
      <c r="O67" s="94"/>
      <c r="P67" s="95"/>
      <c r="Q67" s="95"/>
      <c r="R67" s="95"/>
      <c r="S67" s="96"/>
      <c r="U67" s="121"/>
      <c r="V67" s="113"/>
      <c r="W67" s="114"/>
      <c r="X67" s="114"/>
      <c r="Y67" s="114"/>
      <c r="Z67" s="114"/>
      <c r="AA67" s="114"/>
      <c r="AB67" s="115"/>
    </row>
    <row r="68" spans="2:28" ht="13.8" customHeight="1" thickBot="1" x14ac:dyDescent="0.3">
      <c r="B68" s="132"/>
      <c r="C68" s="133"/>
      <c r="D68" s="133"/>
      <c r="E68" s="133"/>
      <c r="F68" s="133"/>
      <c r="G68" s="134"/>
      <c r="I68" s="40" t="s">
        <v>183</v>
      </c>
      <c r="J68" s="97"/>
      <c r="K68" s="98"/>
      <c r="L68" s="9" t="s">
        <v>108</v>
      </c>
      <c r="M68" s="11"/>
      <c r="O68" s="40" t="s">
        <v>220</v>
      </c>
      <c r="P68" s="97"/>
      <c r="Q68" s="98"/>
      <c r="R68" s="9" t="s">
        <v>108</v>
      </c>
      <c r="S68" s="11"/>
      <c r="U68" s="121"/>
      <c r="V68" s="113"/>
      <c r="W68" s="114"/>
      <c r="X68" s="114"/>
      <c r="Y68" s="114"/>
      <c r="Z68" s="114"/>
      <c r="AA68" s="114"/>
      <c r="AB68" s="115"/>
    </row>
    <row r="69" spans="2:28" ht="13.8" thickBot="1" x14ac:dyDescent="0.3">
      <c r="I69" s="94"/>
      <c r="J69" s="95"/>
      <c r="K69" s="95"/>
      <c r="L69" s="95"/>
      <c r="M69" s="96"/>
      <c r="O69" s="94"/>
      <c r="P69" s="95"/>
      <c r="Q69" s="95"/>
      <c r="R69" s="95"/>
      <c r="S69" s="96"/>
      <c r="U69" s="121"/>
      <c r="V69" s="113"/>
      <c r="W69" s="114"/>
      <c r="X69" s="114"/>
      <c r="Y69" s="114"/>
      <c r="Z69" s="114"/>
      <c r="AA69" s="114"/>
      <c r="AB69" s="115"/>
    </row>
    <row r="70" spans="2:28" ht="14.4" customHeight="1" thickBot="1" x14ac:dyDescent="0.3">
      <c r="B70" s="104" t="s">
        <v>204</v>
      </c>
      <c r="C70" s="105"/>
      <c r="D70" s="105"/>
      <c r="E70" s="105"/>
      <c r="F70" s="105"/>
      <c r="G70" s="106"/>
      <c r="I70" s="40" t="s">
        <v>184</v>
      </c>
      <c r="J70" s="97"/>
      <c r="K70" s="98"/>
      <c r="L70" s="9" t="s">
        <v>108</v>
      </c>
      <c r="M70" s="11"/>
      <c r="O70" s="40" t="s">
        <v>221</v>
      </c>
      <c r="P70" s="97"/>
      <c r="Q70" s="98"/>
      <c r="R70" s="9" t="s">
        <v>108</v>
      </c>
      <c r="S70" s="11"/>
      <c r="U70" s="149"/>
      <c r="V70" s="146"/>
      <c r="W70" s="147"/>
      <c r="X70" s="147"/>
      <c r="Y70" s="147"/>
      <c r="Z70" s="147"/>
      <c r="AA70" s="147"/>
      <c r="AB70" s="148"/>
    </row>
    <row r="71" spans="2:28" ht="14.4" customHeight="1" thickBot="1" x14ac:dyDescent="0.3">
      <c r="B71" s="228"/>
      <c r="C71" s="229"/>
      <c r="D71" s="229"/>
      <c r="E71" s="229"/>
      <c r="F71" s="229"/>
      <c r="G71" s="230"/>
      <c r="I71" s="99"/>
      <c r="J71" s="100"/>
      <c r="K71" s="100"/>
      <c r="L71" s="100"/>
      <c r="M71" s="101"/>
      <c r="O71" s="99"/>
      <c r="P71" s="100"/>
      <c r="Q71" s="100"/>
      <c r="R71" s="100"/>
      <c r="S71" s="101"/>
    </row>
    <row r="72" spans="2:28" x14ac:dyDescent="0.25">
      <c r="B72" s="231"/>
      <c r="C72" s="232"/>
      <c r="D72" s="232"/>
      <c r="E72" s="232"/>
      <c r="F72" s="232"/>
      <c r="G72" s="233"/>
    </row>
    <row r="73" spans="2:28" ht="14.4" customHeight="1" x14ac:dyDescent="0.25">
      <c r="B73" s="231"/>
      <c r="C73" s="232"/>
      <c r="D73" s="232"/>
      <c r="E73" s="232"/>
      <c r="F73" s="232"/>
      <c r="G73" s="233"/>
    </row>
    <row r="74" spans="2:28" ht="13.8" thickBot="1" x14ac:dyDescent="0.3">
      <c r="B74" s="234"/>
      <c r="C74" s="235"/>
      <c r="D74" s="235"/>
      <c r="E74" s="235"/>
      <c r="F74" s="235"/>
      <c r="G74" s="236"/>
    </row>
  </sheetData>
  <mergeCells count="168">
    <mergeCell ref="V65:AB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V64:W64"/>
    <mergeCell ref="U65:U70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J51:S52"/>
    <mergeCell ref="J47:O47"/>
    <mergeCell ref="J50:O50"/>
    <mergeCell ref="I43:S43"/>
    <mergeCell ref="J45:S46"/>
    <mergeCell ref="J44:O44"/>
    <mergeCell ref="I45:I46"/>
    <mergeCell ref="B70:G70"/>
    <mergeCell ref="B71:G74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I14:M14"/>
    <mergeCell ref="J15:M15"/>
    <mergeCell ref="J18:M19"/>
    <mergeCell ref="J20:M20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V47:AB52"/>
    <mergeCell ref="I40:I41"/>
    <mergeCell ref="J40:S41"/>
    <mergeCell ref="W44:X44"/>
    <mergeCell ref="W45:X4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8:B52"/>
    <mergeCell ref="B41:C41"/>
    <mergeCell ref="B43:B47"/>
    <mergeCell ref="C48:G52"/>
    <mergeCell ref="B18:G18"/>
    <mergeCell ref="B26:G26"/>
    <mergeCell ref="B35:C35"/>
    <mergeCell ref="E35:F35"/>
    <mergeCell ref="B36:C36"/>
    <mergeCell ref="E36:F36"/>
    <mergeCell ref="J70:K70"/>
    <mergeCell ref="O65:S65"/>
    <mergeCell ref="J16:M17"/>
    <mergeCell ref="B59:G59"/>
    <mergeCell ref="B62:G68"/>
    <mergeCell ref="C60:G60"/>
    <mergeCell ref="I55:I57"/>
    <mergeCell ref="I58:I60"/>
    <mergeCell ref="I61:I63"/>
    <mergeCell ref="I26:S26"/>
    <mergeCell ref="J27:O27"/>
    <mergeCell ref="I28:I29"/>
    <mergeCell ref="J28:S29"/>
    <mergeCell ref="J30:O30"/>
    <mergeCell ref="I31:I32"/>
    <mergeCell ref="J31:S32"/>
    <mergeCell ref="B53:B57"/>
    <mergeCell ref="C53:G57"/>
    <mergeCell ref="B37:C37"/>
    <mergeCell ref="E37:F37"/>
    <mergeCell ref="B38:C38"/>
    <mergeCell ref="I51:I52"/>
    <mergeCell ref="I48:I49"/>
    <mergeCell ref="J48:S49"/>
    <mergeCell ref="P66:Q66"/>
    <mergeCell ref="O67:S67"/>
    <mergeCell ref="P68:Q68"/>
    <mergeCell ref="O69:S69"/>
    <mergeCell ref="P70:Q70"/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840465-89A8-4356-A68C-7BC2D1826222}">
          <x14:formula1>
            <xm:f>属性评级!$F$16:$F$18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属性评级!$G$16:$G$18</xm:f>
          </x14:formula1>
          <xm:sqref>G5</xm:sqref>
        </x14:dataValidation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H18"/>
  <sheetViews>
    <sheetView workbookViewId="0">
      <selection activeCell="B29" sqref="B29"/>
    </sheetView>
  </sheetViews>
  <sheetFormatPr defaultRowHeight="13.8" x14ac:dyDescent="0.25"/>
  <cols>
    <col min="2" max="2" width="11.21875" customWidth="1"/>
    <col min="3" max="3" width="13" customWidth="1"/>
  </cols>
  <sheetData>
    <row r="2" spans="2:8" x14ac:dyDescent="0.25">
      <c r="B2" s="66"/>
      <c r="C2" s="66" t="s">
        <v>10</v>
      </c>
      <c r="D2" s="66" t="s">
        <v>112</v>
      </c>
      <c r="E2" s="66" t="s">
        <v>113</v>
      </c>
      <c r="F2" s="66" t="s">
        <v>114</v>
      </c>
      <c r="G2" s="66" t="s">
        <v>115</v>
      </c>
      <c r="H2" s="66" t="s">
        <v>168</v>
      </c>
    </row>
    <row r="3" spans="2:8" x14ac:dyDescent="0.25">
      <c r="B3" s="68" t="s">
        <v>125</v>
      </c>
      <c r="C3" s="67" t="str">
        <f>角色卡!C5</f>
        <v>Saber</v>
      </c>
      <c r="D3" s="67">
        <f>VLOOKUP($C$3, $C$4:$G$10, 2, FALSE)</f>
        <v>3</v>
      </c>
      <c r="E3" s="67">
        <f>VLOOKUP($C$3, $C$4:$G$10, 3, FALSE)</f>
        <v>3</v>
      </c>
      <c r="F3" s="67">
        <f>VLOOKUP($C$3, $C$4:$G$10, 4, FALSE)</f>
        <v>4</v>
      </c>
      <c r="G3" s="67">
        <f>VLOOKUP($C$3, $C$4:$G$10, 5, FALSE)</f>
        <v>0</v>
      </c>
      <c r="H3" s="67">
        <f>VLOOKUP($C$3, $C$4:$H$10, 6, FALSE)</f>
        <v>23</v>
      </c>
    </row>
    <row r="4" spans="2:8" x14ac:dyDescent="0.25">
      <c r="B4" s="241" t="s">
        <v>124</v>
      </c>
      <c r="C4" s="67" t="s">
        <v>117</v>
      </c>
      <c r="D4" s="67">
        <v>3</v>
      </c>
      <c r="E4" s="67">
        <v>3</v>
      </c>
      <c r="F4" s="67">
        <v>4</v>
      </c>
      <c r="G4" s="67">
        <v>0</v>
      </c>
      <c r="H4" s="67">
        <v>23</v>
      </c>
    </row>
    <row r="5" spans="2:8" x14ac:dyDescent="0.25">
      <c r="B5" s="241"/>
      <c r="C5" s="67" t="s">
        <v>118</v>
      </c>
      <c r="D5" s="67">
        <v>3</v>
      </c>
      <c r="E5" s="67">
        <v>0</v>
      </c>
      <c r="F5" s="67">
        <v>3</v>
      </c>
      <c r="G5" s="67">
        <v>6</v>
      </c>
      <c r="H5" s="67">
        <v>15</v>
      </c>
    </row>
    <row r="6" spans="2:8" x14ac:dyDescent="0.25">
      <c r="B6" s="241"/>
      <c r="C6" s="67" t="s">
        <v>119</v>
      </c>
      <c r="D6" s="67">
        <v>3</v>
      </c>
      <c r="E6" s="67">
        <v>-3</v>
      </c>
      <c r="F6" s="67">
        <v>3</v>
      </c>
      <c r="G6" s="67">
        <v>9</v>
      </c>
      <c r="H6" s="67">
        <v>15</v>
      </c>
    </row>
    <row r="7" spans="2:8" x14ac:dyDescent="0.25">
      <c r="B7" s="241"/>
      <c r="C7" s="67" t="s">
        <v>121</v>
      </c>
      <c r="D7" s="67">
        <v>3</v>
      </c>
      <c r="E7" s="67">
        <v>6</v>
      </c>
      <c r="F7" s="67">
        <v>4</v>
      </c>
      <c r="G7" s="67">
        <v>0</v>
      </c>
      <c r="H7" s="67">
        <v>0</v>
      </c>
    </row>
    <row r="8" spans="2:8" x14ac:dyDescent="0.25">
      <c r="B8" s="241"/>
      <c r="C8" s="67" t="s">
        <v>120</v>
      </c>
      <c r="D8" s="67">
        <v>2</v>
      </c>
      <c r="E8" s="67">
        <v>3</v>
      </c>
      <c r="F8" s="67">
        <v>5</v>
      </c>
      <c r="G8" s="67">
        <v>9</v>
      </c>
      <c r="H8" s="67">
        <v>0</v>
      </c>
    </row>
    <row r="9" spans="2:8" x14ac:dyDescent="0.25">
      <c r="B9" s="241"/>
      <c r="C9" s="67" t="s">
        <v>122</v>
      </c>
      <c r="D9" s="67">
        <v>2</v>
      </c>
      <c r="E9" s="67">
        <v>3</v>
      </c>
      <c r="F9" s="67">
        <v>4</v>
      </c>
      <c r="G9" s="67">
        <v>3</v>
      </c>
      <c r="H9" s="67">
        <v>0</v>
      </c>
    </row>
    <row r="10" spans="2:8" x14ac:dyDescent="0.25">
      <c r="B10" s="241"/>
      <c r="C10" s="90" t="s">
        <v>123</v>
      </c>
      <c r="D10" s="90">
        <v>4</v>
      </c>
      <c r="E10" s="90">
        <v>0</v>
      </c>
      <c r="F10" s="90">
        <v>3</v>
      </c>
      <c r="G10" s="90">
        <v>0</v>
      </c>
      <c r="H10" s="90">
        <v>0</v>
      </c>
    </row>
    <row r="11" spans="2:8" x14ac:dyDescent="0.25">
      <c r="B11" s="241" t="s">
        <v>233</v>
      </c>
      <c r="C11" s="91" t="s">
        <v>225</v>
      </c>
      <c r="D11" s="91"/>
      <c r="E11" s="91"/>
      <c r="F11" s="91"/>
      <c r="G11" s="91"/>
      <c r="H11" s="91"/>
    </row>
    <row r="12" spans="2:8" x14ac:dyDescent="0.25">
      <c r="B12" s="241"/>
      <c r="C12" s="91" t="s">
        <v>226</v>
      </c>
      <c r="D12" s="91"/>
      <c r="E12" s="91"/>
      <c r="F12" s="91"/>
      <c r="G12" s="91"/>
      <c r="H12" s="91"/>
    </row>
    <row r="13" spans="2:8" x14ac:dyDescent="0.25">
      <c r="B13" s="241"/>
      <c r="C13" s="91" t="s">
        <v>227</v>
      </c>
      <c r="D13" s="91"/>
      <c r="E13" s="91"/>
      <c r="F13" s="91"/>
      <c r="G13" s="91"/>
      <c r="H13" s="91"/>
    </row>
    <row r="14" spans="2:8" x14ac:dyDescent="0.25">
      <c r="B14" s="241"/>
      <c r="C14" s="91" t="s">
        <v>228</v>
      </c>
      <c r="D14" s="91"/>
      <c r="E14" s="91"/>
      <c r="F14" s="91"/>
      <c r="G14" s="91"/>
      <c r="H14" s="91"/>
    </row>
    <row r="15" spans="2:8" x14ac:dyDescent="0.25">
      <c r="B15" s="241"/>
      <c r="C15" s="91" t="s">
        <v>229</v>
      </c>
      <c r="D15" s="91"/>
      <c r="E15" s="91"/>
      <c r="F15" s="91"/>
      <c r="G15" s="91"/>
      <c r="H15" s="91"/>
    </row>
    <row r="16" spans="2:8" x14ac:dyDescent="0.25">
      <c r="B16" s="241"/>
      <c r="C16" s="91" t="s">
        <v>230</v>
      </c>
      <c r="D16" s="91"/>
      <c r="E16" s="91"/>
      <c r="F16" s="91"/>
      <c r="G16" s="91"/>
      <c r="H16" s="91"/>
    </row>
    <row r="17" spans="2:8" x14ac:dyDescent="0.25">
      <c r="B17" s="241"/>
      <c r="C17" s="91" t="s">
        <v>231</v>
      </c>
      <c r="D17" s="91"/>
      <c r="E17" s="91"/>
      <c r="F17" s="91"/>
      <c r="G17" s="91"/>
      <c r="H17" s="91"/>
    </row>
    <row r="18" spans="2:8" x14ac:dyDescent="0.25">
      <c r="B18" s="84" t="s">
        <v>234</v>
      </c>
      <c r="C18" s="89" t="s">
        <v>232</v>
      </c>
      <c r="D18" s="91"/>
      <c r="E18" s="91"/>
      <c r="F18" s="91"/>
      <c r="G18" s="91"/>
      <c r="H18" s="91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G18"/>
  <sheetViews>
    <sheetView workbookViewId="0">
      <selection activeCell="H19" sqref="H19"/>
    </sheetView>
  </sheetViews>
  <sheetFormatPr defaultRowHeight="13.8" x14ac:dyDescent="0.25"/>
  <sheetData>
    <row r="2" spans="2:7" x14ac:dyDescent="0.25">
      <c r="B2" s="66" t="s">
        <v>151</v>
      </c>
      <c r="C2" s="66" t="s">
        <v>126</v>
      </c>
      <c r="D2" s="66" t="s">
        <v>154</v>
      </c>
      <c r="F2" s="66" t="s">
        <v>152</v>
      </c>
      <c r="G2" s="66" t="s">
        <v>153</v>
      </c>
    </row>
    <row r="3" spans="2:7" x14ac:dyDescent="0.25">
      <c r="B3" s="67">
        <v>3</v>
      </c>
      <c r="C3" s="67">
        <v>10</v>
      </c>
      <c r="D3" s="67" t="s">
        <v>128</v>
      </c>
      <c r="F3" s="67">
        <v>8</v>
      </c>
      <c r="G3" s="67" t="s">
        <v>127</v>
      </c>
    </row>
    <row r="4" spans="2:7" x14ac:dyDescent="0.25">
      <c r="B4" s="67">
        <v>4</v>
      </c>
      <c r="C4" s="67">
        <v>10</v>
      </c>
      <c r="D4" s="67" t="s">
        <v>128</v>
      </c>
      <c r="F4" s="67">
        <v>9</v>
      </c>
      <c r="G4" s="67" t="s">
        <v>130</v>
      </c>
    </row>
    <row r="5" spans="2:7" x14ac:dyDescent="0.25">
      <c r="B5" s="67">
        <v>5</v>
      </c>
      <c r="C5" s="67">
        <v>10</v>
      </c>
      <c r="D5" s="67" t="s">
        <v>129</v>
      </c>
      <c r="F5" s="67">
        <v>10</v>
      </c>
      <c r="G5" s="67" t="s">
        <v>132</v>
      </c>
    </row>
    <row r="6" spans="2:7" x14ac:dyDescent="0.25">
      <c r="B6" s="67">
        <v>6</v>
      </c>
      <c r="C6" s="67">
        <v>11</v>
      </c>
      <c r="D6" s="67" t="s">
        <v>131</v>
      </c>
      <c r="F6" s="67">
        <v>11</v>
      </c>
      <c r="G6" s="67" t="s">
        <v>134</v>
      </c>
    </row>
    <row r="7" spans="2:7" x14ac:dyDescent="0.25">
      <c r="B7" s="67">
        <v>7</v>
      </c>
      <c r="C7" s="67">
        <v>11</v>
      </c>
      <c r="D7" s="67" t="s">
        <v>131</v>
      </c>
      <c r="F7" s="67">
        <v>12</v>
      </c>
      <c r="G7" s="67" t="s">
        <v>136</v>
      </c>
    </row>
    <row r="8" spans="2:7" x14ac:dyDescent="0.25">
      <c r="B8" s="67">
        <v>8</v>
      </c>
      <c r="C8" s="67">
        <v>11</v>
      </c>
      <c r="D8" s="67" t="s">
        <v>133</v>
      </c>
      <c r="F8" s="67">
        <v>13</v>
      </c>
      <c r="G8" s="67" t="s">
        <v>138</v>
      </c>
    </row>
    <row r="9" spans="2:7" x14ac:dyDescent="0.25">
      <c r="B9" s="67">
        <v>9</v>
      </c>
      <c r="C9" s="67">
        <v>12</v>
      </c>
      <c r="D9" s="67" t="s">
        <v>135</v>
      </c>
      <c r="F9" s="67">
        <v>14</v>
      </c>
      <c r="G9" s="67" t="s">
        <v>140</v>
      </c>
    </row>
    <row r="10" spans="2:7" x14ac:dyDescent="0.25">
      <c r="B10" s="67">
        <v>10</v>
      </c>
      <c r="C10" s="67">
        <v>12</v>
      </c>
      <c r="D10" s="67" t="s">
        <v>137</v>
      </c>
      <c r="F10" s="67">
        <v>15</v>
      </c>
      <c r="G10" s="67" t="s">
        <v>142</v>
      </c>
    </row>
    <row r="11" spans="2:7" x14ac:dyDescent="0.25">
      <c r="B11" s="67">
        <v>11</v>
      </c>
      <c r="C11" s="67">
        <v>13</v>
      </c>
      <c r="D11" s="67" t="s">
        <v>139</v>
      </c>
      <c r="F11" s="67">
        <v>16</v>
      </c>
      <c r="G11" s="67" t="s">
        <v>144</v>
      </c>
    </row>
    <row r="12" spans="2:7" x14ac:dyDescent="0.25">
      <c r="B12" s="67">
        <v>12</v>
      </c>
      <c r="C12" s="67">
        <v>13</v>
      </c>
      <c r="D12" s="67" t="s">
        <v>139</v>
      </c>
      <c r="F12" s="67">
        <v>17</v>
      </c>
      <c r="G12" s="67" t="s">
        <v>146</v>
      </c>
    </row>
    <row r="13" spans="2:7" x14ac:dyDescent="0.25">
      <c r="B13" s="67">
        <v>13</v>
      </c>
      <c r="C13" s="67">
        <v>13</v>
      </c>
      <c r="D13" s="67" t="s">
        <v>141</v>
      </c>
      <c r="F13" s="67">
        <v>18</v>
      </c>
      <c r="G13" s="67" t="s">
        <v>148</v>
      </c>
    </row>
    <row r="14" spans="2:7" x14ac:dyDescent="0.25">
      <c r="B14" s="67">
        <v>14</v>
      </c>
      <c r="C14" s="67">
        <v>14</v>
      </c>
      <c r="D14" s="67" t="s">
        <v>143</v>
      </c>
    </row>
    <row r="15" spans="2:7" x14ac:dyDescent="0.25">
      <c r="B15" s="67">
        <v>15</v>
      </c>
      <c r="C15" s="67">
        <v>14</v>
      </c>
      <c r="D15" s="67" t="s">
        <v>143</v>
      </c>
      <c r="F15" s="66" t="s">
        <v>155</v>
      </c>
      <c r="G15" s="66" t="s">
        <v>156</v>
      </c>
    </row>
    <row r="16" spans="2:7" x14ac:dyDescent="0.25">
      <c r="B16" s="67">
        <v>16</v>
      </c>
      <c r="C16" s="67">
        <v>14</v>
      </c>
      <c r="D16" s="67" t="s">
        <v>145</v>
      </c>
      <c r="F16" s="67" t="s">
        <v>158</v>
      </c>
      <c r="G16" s="67" t="s">
        <v>163</v>
      </c>
    </row>
    <row r="17" spans="2:7" x14ac:dyDescent="0.25">
      <c r="B17" s="67">
        <v>17</v>
      </c>
      <c r="C17" s="67">
        <v>14</v>
      </c>
      <c r="D17" s="67" t="s">
        <v>147</v>
      </c>
      <c r="F17" s="67" t="s">
        <v>159</v>
      </c>
      <c r="G17" s="67" t="s">
        <v>159</v>
      </c>
    </row>
    <row r="18" spans="2:7" x14ac:dyDescent="0.25">
      <c r="B18" s="67">
        <v>18</v>
      </c>
      <c r="C18" s="67">
        <v>15</v>
      </c>
      <c r="D18" s="67" t="s">
        <v>149</v>
      </c>
      <c r="F18" s="67" t="s">
        <v>160</v>
      </c>
      <c r="G18" s="67" t="s">
        <v>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李一龙</cp:lastModifiedBy>
  <dcterms:created xsi:type="dcterms:W3CDTF">2015-06-05T18:19:34Z</dcterms:created>
  <dcterms:modified xsi:type="dcterms:W3CDTF">2022-08-14T03:54:08Z</dcterms:modified>
</cp:coreProperties>
</file>