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I ALEJANDRO\Dropbox\PC\Desktop\Ejemplo\"/>
    </mc:Choice>
  </mc:AlternateContent>
  <bookViews>
    <workbookView xWindow="0" yWindow="0" windowWidth="20490" windowHeight="7050"/>
  </bookViews>
  <sheets>
    <sheet name="Venta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" l="1"/>
  <c r="L18" i="1"/>
  <c r="M18" i="1"/>
  <c r="M19" i="1"/>
  <c r="L17" i="1"/>
  <c r="L16" i="1"/>
  <c r="L24" i="1" l="1"/>
  <c r="L25" i="1" s="1"/>
  <c r="M24" i="1"/>
  <c r="M25" i="1" s="1"/>
  <c r="L23" i="1"/>
  <c r="C23" i="1"/>
  <c r="M17" i="1"/>
  <c r="M16" i="1"/>
  <c r="M15" i="1"/>
  <c r="L15" i="1"/>
  <c r="O5" i="1"/>
  <c r="O4" i="1"/>
  <c r="O3" i="1"/>
  <c r="N6" i="1"/>
  <c r="Y15" i="1"/>
  <c r="C5" i="1"/>
  <c r="O17" i="1" s="1"/>
  <c r="C4" i="1"/>
  <c r="D4" i="1" s="1"/>
  <c r="G4" i="1" s="1"/>
  <c r="C3" i="1"/>
  <c r="C11" i="1"/>
  <c r="O11" i="1"/>
  <c r="O10" i="1"/>
  <c r="C10" i="1"/>
  <c r="B10" i="1"/>
  <c r="M9" i="1"/>
  <c r="M8" i="1"/>
  <c r="N7" i="1"/>
  <c r="O6" i="1"/>
  <c r="M5" i="1"/>
  <c r="D5" i="1"/>
  <c r="G5" i="1" s="1"/>
  <c r="M4" i="1"/>
  <c r="M3" i="1"/>
  <c r="D3" i="1"/>
  <c r="A1" i="1"/>
  <c r="L8" i="1" s="1"/>
  <c r="O7" i="1" l="1"/>
  <c r="M10" i="1"/>
  <c r="C6" i="1"/>
  <c r="G6" i="1" s="1"/>
  <c r="C7" i="1"/>
  <c r="D6" i="1"/>
  <c r="O15" i="1"/>
  <c r="O19" i="1"/>
  <c r="O18" i="1"/>
  <c r="G3" i="1"/>
  <c r="M6" i="1"/>
  <c r="O16" i="1"/>
  <c r="M23" i="1"/>
  <c r="N11" i="1" l="1"/>
  <c r="L9" i="1"/>
  <c r="N10" i="1"/>
  <c r="L10" i="1" s="1"/>
  <c r="L3" i="1" l="1"/>
  <c r="L5" i="1"/>
  <c r="B7" i="1"/>
  <c r="L4" i="1"/>
  <c r="B6" i="1"/>
  <c r="L6" i="1" s="1"/>
  <c r="N17" i="1"/>
  <c r="B11" i="1"/>
  <c r="N18" i="1" l="1"/>
  <c r="N19" i="1"/>
  <c r="N15" i="1"/>
  <c r="N16" i="1"/>
</calcChain>
</file>

<file path=xl/sharedStrings.xml><?xml version="1.0" encoding="utf-8"?>
<sst xmlns="http://schemas.openxmlformats.org/spreadsheetml/2006/main" count="107" uniqueCount="59">
  <si>
    <t>Día Anterior</t>
  </si>
  <si>
    <t>Mes</t>
  </si>
  <si>
    <t>Vtas. Proyect</t>
  </si>
  <si>
    <t>Dif. Mes ant.</t>
  </si>
  <si>
    <t>Unidades</t>
  </si>
  <si>
    <t xml:space="preserve">Valores </t>
  </si>
  <si>
    <t>Dólares</t>
  </si>
  <si>
    <t>Precio prom. $</t>
  </si>
  <si>
    <t>Precio prom. U$D</t>
  </si>
  <si>
    <t>Ventas Full Und</t>
  </si>
  <si>
    <t>Ventas Full $</t>
  </si>
  <si>
    <t>Precio prom. Full</t>
  </si>
  <si>
    <t>Peso Val. Full</t>
  </si>
  <si>
    <t>TOTAL VENTA ON LINE</t>
  </si>
  <si>
    <t>Local</t>
  </si>
  <si>
    <t>TOTAL</t>
  </si>
  <si>
    <t>Venta Tienda Ppal</t>
  </si>
  <si>
    <t>Competencia</t>
  </si>
  <si>
    <t>Vs Competencia</t>
  </si>
  <si>
    <t>Vta Competencia</t>
  </si>
  <si>
    <t>Tienda 2</t>
  </si>
  <si>
    <t>Tienda 3</t>
  </si>
  <si>
    <t>Tienda 4</t>
  </si>
  <si>
    <t>Tienda 5</t>
  </si>
  <si>
    <t>Tienda 6</t>
  </si>
  <si>
    <t>Val</t>
  </si>
  <si>
    <t>Rubro 1</t>
  </si>
  <si>
    <t>Rubro 2</t>
  </si>
  <si>
    <t>Rubro 3</t>
  </si>
  <si>
    <t>Rubro 4</t>
  </si>
  <si>
    <t>Rubro 5</t>
  </si>
  <si>
    <t>Rubro 6</t>
  </si>
  <si>
    <t>Accesorios para Vehículos</t>
  </si>
  <si>
    <t>Acc. para Motos y Cuatriciclos</t>
  </si>
  <si>
    <t>Indumentaria y Calzado</t>
  </si>
  <si>
    <t>Conjuntos Térmicos</t>
  </si>
  <si>
    <t>Deportes y Fitness</t>
  </si>
  <si>
    <t>Bicicletas y Ciclismo </t>
  </si>
  <si>
    <t>Bicicletas </t>
  </si>
  <si>
    <t>Adultos</t>
  </si>
  <si>
    <t>Mountain Bike</t>
  </si>
  <si>
    <t>Rodado 29</t>
  </si>
  <si>
    <t>Cascos</t>
  </si>
  <si>
    <t>Integral</t>
  </si>
  <si>
    <t>Hogar, Muebles y Jardín </t>
  </si>
  <si>
    <t>Jardines y Exteriores </t>
  </si>
  <si>
    <t>Herramientas para Jardín </t>
  </si>
  <si>
    <t>Motosierras</t>
  </si>
  <si>
    <t>Motosierras a Explosión</t>
  </si>
  <si>
    <t>Neumáticos </t>
  </si>
  <si>
    <t>Cubiertas para Motos </t>
  </si>
  <si>
    <t>R18</t>
  </si>
  <si>
    <t>R17</t>
  </si>
  <si>
    <t>Repuestos para Motos</t>
  </si>
  <si>
    <t>Chasis</t>
  </si>
  <si>
    <t>Escapes</t>
  </si>
  <si>
    <t>Guantes</t>
  </si>
  <si>
    <t>Desmalezadora</t>
  </si>
  <si>
    <t>Trajes de Lluvia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</si>
</sst>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theme="4" tint="0.79998168889431442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2" tint="-9.9917600024414813E-2"/>
      </bottom>
      <diagonal/>
    </border>
    <border>
      <left style="thin">
        <color indexed="64"/>
      </left>
      <right style="thin">
        <color theme="2" tint="-9.9948118533890809E-2"/>
      </right>
      <top style="thin">
        <color indexed="64"/>
      </top>
      <bottom style="thin">
        <color theme="2" tint="-9.9917600024414813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indexed="64"/>
      </top>
      <bottom style="thin">
        <color theme="2" tint="-9.9917600024414813E-2"/>
      </bottom>
      <diagonal/>
    </border>
    <border>
      <left style="thin">
        <color theme="2" tint="-9.9948118533890809E-2"/>
      </left>
      <right style="thin">
        <color indexed="64"/>
      </right>
      <top style="thin">
        <color indexed="64"/>
      </top>
      <bottom style="thin">
        <color theme="2" tint="-9.9917600024414813E-2"/>
      </bottom>
      <diagonal/>
    </border>
    <border>
      <left style="thin">
        <color indexed="64"/>
      </left>
      <right style="thin">
        <color indexed="64"/>
      </right>
      <top style="thin">
        <color theme="2" tint="-9.9917600024414813E-2"/>
      </top>
      <bottom style="thin">
        <color theme="2" tint="-9.9917600024414813E-2"/>
      </bottom>
      <diagonal/>
    </border>
    <border>
      <left style="thin">
        <color indexed="64"/>
      </left>
      <right style="thin">
        <color theme="2" tint="-9.9948118533890809E-2"/>
      </right>
      <top style="thin">
        <color theme="2" tint="-9.9917600024414813E-2"/>
      </top>
      <bottom style="thin">
        <color theme="2" tint="-9.9917600024414813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17600024414813E-2"/>
      </top>
      <bottom style="thin">
        <color theme="2" tint="-9.9917600024414813E-2"/>
      </bottom>
      <diagonal/>
    </border>
    <border>
      <left style="thin">
        <color theme="2" tint="-9.9948118533890809E-2"/>
      </left>
      <right style="thin">
        <color indexed="64"/>
      </right>
      <top style="thin">
        <color theme="2" tint="-9.9917600024414813E-2"/>
      </top>
      <bottom style="thin">
        <color theme="2" tint="-9.9917600024414813E-2"/>
      </bottom>
      <diagonal/>
    </border>
    <border>
      <left style="thin">
        <color indexed="64"/>
      </left>
      <right style="thin">
        <color indexed="64"/>
      </right>
      <top style="thin">
        <color theme="2" tint="-9.9917600024414813E-2"/>
      </top>
      <bottom style="thin">
        <color indexed="64"/>
      </bottom>
      <diagonal/>
    </border>
    <border>
      <left style="thin">
        <color indexed="64"/>
      </left>
      <right style="thin">
        <color theme="2" tint="-9.9948118533890809E-2"/>
      </right>
      <top style="thin">
        <color theme="2" tint="-9.9917600024414813E-2"/>
      </top>
      <bottom style="thin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17600024414813E-2"/>
      </top>
      <bottom style="thin">
        <color indexed="64"/>
      </bottom>
      <diagonal/>
    </border>
    <border>
      <left style="thin">
        <color theme="2" tint="-9.9948118533890809E-2"/>
      </left>
      <right style="thin">
        <color indexed="64"/>
      </right>
      <top style="thin">
        <color theme="2" tint="-9.9917600024414813E-2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8">
    <xf numFmtId="0" fontId="0" fillId="0" borderId="0" xfId="0"/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3" fontId="0" fillId="0" borderId="14" xfId="1" applyNumberFormat="1" applyFont="1" applyBorder="1" applyAlignment="1">
      <alignment horizontal="center" vertical="center"/>
    </xf>
    <xf numFmtId="9" fontId="0" fillId="0" borderId="13" xfId="2" applyNumberFormat="1" applyFont="1" applyBorder="1" applyAlignment="1">
      <alignment horizontal="center" vertical="center"/>
    </xf>
    <xf numFmtId="9" fontId="0" fillId="0" borderId="14" xfId="2" applyNumberFormat="1" applyFont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3" fontId="0" fillId="5" borderId="13" xfId="0" applyNumberFormat="1" applyFill="1" applyBorder="1" applyAlignment="1">
      <alignment horizontal="center" vertical="center"/>
    </xf>
    <xf numFmtId="3" fontId="0" fillId="5" borderId="14" xfId="1" applyNumberFormat="1" applyFont="1" applyFill="1" applyBorder="1" applyAlignment="1">
      <alignment horizontal="center" vertical="center"/>
    </xf>
    <xf numFmtId="9" fontId="0" fillId="5" borderId="13" xfId="2" applyNumberFormat="1" applyFont="1" applyFill="1" applyBorder="1" applyAlignment="1">
      <alignment horizontal="center" vertical="center"/>
    </xf>
    <xf numFmtId="9" fontId="0" fillId="5" borderId="14" xfId="2" applyNumberFormat="1" applyFont="1" applyFill="1" applyBorder="1" applyAlignment="1">
      <alignment horizontal="center" vertical="center"/>
    </xf>
    <xf numFmtId="3" fontId="0" fillId="5" borderId="13" xfId="1" applyNumberFormat="1" applyFont="1" applyFill="1" applyBorder="1" applyAlignment="1">
      <alignment horizontal="center" vertical="center"/>
    </xf>
    <xf numFmtId="3" fontId="0" fillId="0" borderId="13" xfId="1" applyNumberFormat="1" applyFont="1" applyBorder="1" applyAlignment="1">
      <alignment horizontal="center" vertical="center"/>
    </xf>
    <xf numFmtId="3" fontId="0" fillId="5" borderId="14" xfId="0" applyNumberFormat="1" applyFill="1" applyBorder="1" applyAlignment="1">
      <alignment horizontal="center" vertical="center"/>
    </xf>
    <xf numFmtId="9" fontId="0" fillId="5" borderId="24" xfId="2" applyNumberFormat="1" applyFont="1" applyFill="1" applyBorder="1" applyAlignment="1">
      <alignment horizontal="center" vertical="center"/>
    </xf>
    <xf numFmtId="9" fontId="0" fillId="5" borderId="25" xfId="2" applyNumberFormat="1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3" fontId="0" fillId="0" borderId="24" xfId="0" applyNumberFormat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9" fontId="0" fillId="0" borderId="0" xfId="2" applyNumberFormat="1" applyFont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3" fontId="0" fillId="5" borderId="10" xfId="0" applyNumberFormat="1" applyFill="1" applyBorder="1" applyAlignment="1">
      <alignment horizontal="center" vertical="center"/>
    </xf>
    <xf numFmtId="3" fontId="0" fillId="5" borderId="11" xfId="1" applyNumberFormat="1" applyFont="1" applyFill="1" applyBorder="1" applyAlignment="1">
      <alignment horizontal="center" vertical="center"/>
    </xf>
    <xf numFmtId="9" fontId="0" fillId="5" borderId="10" xfId="2" applyNumberFormat="1" applyFont="1" applyFill="1" applyBorder="1" applyAlignment="1">
      <alignment horizontal="center" vertical="center"/>
    </xf>
    <xf numFmtId="9" fontId="0" fillId="5" borderId="11" xfId="2" applyNumberFormat="1" applyFont="1" applyFill="1" applyBorder="1" applyAlignment="1">
      <alignment horizontal="center" vertical="center"/>
    </xf>
    <xf numFmtId="3" fontId="0" fillId="5" borderId="10" xfId="1" applyNumberFormat="1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center" vertical="center"/>
    </xf>
    <xf numFmtId="3" fontId="0" fillId="5" borderId="24" xfId="0" applyNumberFormat="1" applyFill="1" applyBorder="1" applyAlignment="1">
      <alignment horizontal="center" vertical="center"/>
    </xf>
    <xf numFmtId="3" fontId="0" fillId="5" borderId="25" xfId="0" applyNumberForma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9" fontId="0" fillId="0" borderId="3" xfId="2" applyNumberFormat="1" applyFont="1" applyBorder="1" applyAlignment="1">
      <alignment horizontal="center" vertical="center"/>
    </xf>
    <xf numFmtId="9" fontId="0" fillId="0" borderId="4" xfId="2" applyFont="1" applyBorder="1" applyAlignment="1">
      <alignment horizontal="center" vertical="center"/>
    </xf>
    <xf numFmtId="164" fontId="0" fillId="0" borderId="0" xfId="2" applyNumberFormat="1" applyFont="1" applyBorder="1" applyAlignment="1">
      <alignment horizontal="center" vertical="center"/>
    </xf>
    <xf numFmtId="9" fontId="0" fillId="0" borderId="2" xfId="2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3" fontId="0" fillId="0" borderId="11" xfId="1" applyNumberFormat="1" applyFont="1" applyBorder="1" applyAlignment="1">
      <alignment horizontal="center" vertical="center"/>
    </xf>
    <xf numFmtId="9" fontId="0" fillId="0" borderId="10" xfId="2" applyNumberFormat="1" applyFont="1" applyBorder="1" applyAlignment="1">
      <alignment horizontal="center" vertical="center"/>
    </xf>
    <xf numFmtId="9" fontId="0" fillId="0" borderId="11" xfId="2" applyNumberFormat="1" applyFont="1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9" fontId="0" fillId="0" borderId="24" xfId="2" applyNumberFormat="1" applyFont="1" applyBorder="1" applyAlignment="1">
      <alignment horizontal="center" vertical="center"/>
    </xf>
    <xf numFmtId="9" fontId="0" fillId="0" borderId="25" xfId="2" applyNumberFormat="1" applyFont="1" applyBorder="1" applyAlignment="1">
      <alignment horizontal="center" vertical="center"/>
    </xf>
    <xf numFmtId="3" fontId="0" fillId="5" borderId="28" xfId="0" applyNumberFormat="1" applyFill="1" applyBorder="1" applyAlignment="1">
      <alignment horizontal="center" vertical="center"/>
    </xf>
    <xf numFmtId="3" fontId="0" fillId="5" borderId="29" xfId="0" applyNumberFormat="1" applyFill="1" applyBorder="1" applyAlignment="1">
      <alignment horizontal="center" vertical="center"/>
    </xf>
    <xf numFmtId="9" fontId="0" fillId="0" borderId="24" xfId="2" applyFont="1" applyBorder="1" applyAlignment="1">
      <alignment horizontal="center" vertical="center"/>
    </xf>
    <xf numFmtId="9" fontId="0" fillId="0" borderId="25" xfId="2" applyFont="1" applyBorder="1" applyAlignment="1">
      <alignment horizontal="center" vertical="center"/>
    </xf>
    <xf numFmtId="3" fontId="0" fillId="5" borderId="30" xfId="0" applyNumberFormat="1" applyFill="1" applyBorder="1" applyAlignment="1">
      <alignment horizontal="center" vertical="center"/>
    </xf>
    <xf numFmtId="3" fontId="0" fillId="5" borderId="31" xfId="0" applyNumberFormat="1" applyFill="1" applyBorder="1" applyAlignment="1">
      <alignment horizontal="center" vertical="center"/>
    </xf>
    <xf numFmtId="165" fontId="0" fillId="0" borderId="0" xfId="1" applyNumberFormat="1" applyFont="1"/>
    <xf numFmtId="0" fontId="2" fillId="6" borderId="32" xfId="0" applyFont="1" applyFill="1" applyBorder="1"/>
    <xf numFmtId="0" fontId="2" fillId="6" borderId="33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3" fontId="0" fillId="5" borderId="21" xfId="1" applyNumberFormat="1" applyFont="1" applyFill="1" applyBorder="1" applyAlignment="1">
      <alignment horizontal="center" vertical="center"/>
    </xf>
    <xf numFmtId="3" fontId="0" fillId="5" borderId="22" xfId="1" applyNumberFormat="1" applyFont="1" applyFill="1" applyBorder="1" applyAlignment="1">
      <alignment horizontal="center" vertical="center"/>
    </xf>
    <xf numFmtId="3" fontId="0" fillId="5" borderId="23" xfId="1" applyNumberFormat="1" applyFont="1" applyFill="1" applyBorder="1" applyAlignment="1">
      <alignment horizontal="center" vertical="center"/>
    </xf>
    <xf numFmtId="9" fontId="0" fillId="5" borderId="21" xfId="2" applyNumberFormat="1" applyFont="1" applyFill="1" applyBorder="1" applyAlignment="1">
      <alignment horizontal="center" vertical="center"/>
    </xf>
    <xf numFmtId="9" fontId="0" fillId="5" borderId="22" xfId="2" applyNumberFormat="1" applyFont="1" applyFill="1" applyBorder="1" applyAlignment="1">
      <alignment horizontal="center" vertical="center"/>
    </xf>
    <xf numFmtId="9" fontId="0" fillId="5" borderId="23" xfId="2" applyNumberFormat="1" applyFont="1" applyFill="1" applyBorder="1" applyAlignment="1">
      <alignment horizontal="center" vertical="center"/>
    </xf>
    <xf numFmtId="3" fontId="0" fillId="0" borderId="15" xfId="1" applyNumberFormat="1" applyFont="1" applyBorder="1" applyAlignment="1">
      <alignment horizontal="center" vertical="center"/>
    </xf>
    <xf numFmtId="3" fontId="0" fillId="0" borderId="16" xfId="1" applyNumberFormat="1" applyFont="1" applyBorder="1" applyAlignment="1">
      <alignment horizontal="center" vertical="center"/>
    </xf>
    <xf numFmtId="3" fontId="0" fillId="0" borderId="17" xfId="1" applyNumberFormat="1" applyFont="1" applyBorder="1" applyAlignment="1">
      <alignment horizontal="center" vertical="center"/>
    </xf>
    <xf numFmtId="9" fontId="0" fillId="0" borderId="15" xfId="2" applyNumberFormat="1" applyFont="1" applyBorder="1" applyAlignment="1">
      <alignment horizontal="center" vertical="center"/>
    </xf>
    <xf numFmtId="9" fontId="0" fillId="0" borderId="16" xfId="2" applyNumberFormat="1" applyFont="1" applyBorder="1" applyAlignment="1">
      <alignment horizontal="center" vertical="center"/>
    </xf>
    <xf numFmtId="9" fontId="0" fillId="0" borderId="17" xfId="2" applyNumberFormat="1" applyFont="1" applyBorder="1" applyAlignment="1">
      <alignment horizontal="center" vertical="center"/>
    </xf>
    <xf numFmtId="3" fontId="0" fillId="5" borderId="18" xfId="1" applyNumberFormat="1" applyFont="1" applyFill="1" applyBorder="1" applyAlignment="1">
      <alignment horizontal="center" vertical="center"/>
    </xf>
    <xf numFmtId="3" fontId="0" fillId="5" borderId="19" xfId="1" applyNumberFormat="1" applyFont="1" applyFill="1" applyBorder="1" applyAlignment="1">
      <alignment horizontal="center" vertical="center"/>
    </xf>
    <xf numFmtId="3" fontId="0" fillId="5" borderId="20" xfId="1" applyNumberFormat="1" applyFont="1" applyFill="1" applyBorder="1" applyAlignment="1">
      <alignment horizontal="center" vertical="center"/>
    </xf>
    <xf numFmtId="9" fontId="0" fillId="5" borderId="18" xfId="2" applyNumberFormat="1" applyFont="1" applyFill="1" applyBorder="1" applyAlignment="1">
      <alignment horizontal="center" vertical="center"/>
    </xf>
    <xf numFmtId="9" fontId="0" fillId="5" borderId="19" xfId="2" applyNumberFormat="1" applyFont="1" applyFill="1" applyBorder="1" applyAlignment="1">
      <alignment horizontal="center" vertical="center"/>
    </xf>
    <xf numFmtId="9" fontId="0" fillId="5" borderId="20" xfId="2" applyNumberFormat="1" applyFont="1" applyFill="1" applyBorder="1" applyAlignment="1">
      <alignment horizontal="center" vertical="center"/>
    </xf>
    <xf numFmtId="3" fontId="0" fillId="0" borderId="18" xfId="1" applyNumberFormat="1" applyFont="1" applyBorder="1" applyAlignment="1">
      <alignment horizontal="center" vertical="center"/>
    </xf>
    <xf numFmtId="3" fontId="0" fillId="0" borderId="19" xfId="1" applyNumberFormat="1" applyFont="1" applyBorder="1" applyAlignment="1">
      <alignment horizontal="center" vertical="center"/>
    </xf>
    <xf numFmtId="3" fontId="0" fillId="0" borderId="20" xfId="1" applyNumberFormat="1" applyFont="1" applyBorder="1" applyAlignment="1">
      <alignment horizontal="center" vertical="center"/>
    </xf>
    <xf numFmtId="9" fontId="0" fillId="0" borderId="18" xfId="2" applyNumberFormat="1" applyFont="1" applyBorder="1" applyAlignment="1">
      <alignment horizontal="center" vertical="center"/>
    </xf>
    <xf numFmtId="9" fontId="0" fillId="0" borderId="19" xfId="2" applyNumberFormat="1" applyFont="1" applyBorder="1" applyAlignment="1">
      <alignment horizontal="center" vertical="center"/>
    </xf>
    <xf numFmtId="9" fontId="0" fillId="0" borderId="20" xfId="2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2" borderId="5" xfId="0" applyNumberForma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wrapText="1"/>
    </xf>
  </cellXfs>
  <cellStyles count="3">
    <cellStyle name="Millares" xfId="1" builtinId="3"/>
    <cellStyle name="Normal" xfId="0" builtinId="0"/>
    <cellStyle name="Porcentaje" xfId="2" builtinId="5"/>
  </cellStyles>
  <dxfs count="16">
    <dxf>
      <font>
        <b/>
        <i val="0"/>
        <color theme="9"/>
      </font>
    </dxf>
    <dxf>
      <font>
        <b/>
        <i val="0"/>
        <color rgb="FFFF0000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133350</xdr:rowOff>
    </xdr:from>
    <xdr:to>
      <xdr:col>11</xdr:col>
      <xdr:colOff>533400</xdr:colOff>
      <xdr:row>25</xdr:row>
      <xdr:rowOff>0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9489" b="21402"/>
        <a:stretch/>
      </xdr:blipFill>
      <xdr:spPr>
        <a:xfrm>
          <a:off x="0" y="2419350"/>
          <a:ext cx="12315825" cy="2343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showGridLines="0" tabSelected="1" workbookViewId="0">
      <selection sqref="A1:O19"/>
    </sheetView>
  </sheetViews>
  <sheetFormatPr baseColWidth="10" defaultRowHeight="15" x14ac:dyDescent="0.25"/>
  <cols>
    <col min="1" max="1" width="16.5703125" bestFit="1" customWidth="1"/>
    <col min="25" max="25" width="14.140625" bestFit="1" customWidth="1"/>
  </cols>
  <sheetData>
    <row r="1" spans="1:25" ht="15.75" thickBot="1" x14ac:dyDescent="0.3">
      <c r="A1" s="105">
        <f ca="1">TODAY()-1</f>
        <v>44707</v>
      </c>
      <c r="B1" s="76" t="s">
        <v>16</v>
      </c>
      <c r="C1" s="107"/>
      <c r="D1" s="107"/>
      <c r="E1" s="107"/>
      <c r="F1" s="107"/>
      <c r="G1" s="107"/>
      <c r="H1" s="107"/>
      <c r="I1" s="107"/>
      <c r="J1" s="107"/>
      <c r="K1" s="77"/>
      <c r="L1" s="76" t="s">
        <v>18</v>
      </c>
      <c r="M1" s="77"/>
      <c r="N1" s="76" t="s">
        <v>17</v>
      </c>
      <c r="O1" s="77"/>
    </row>
    <row r="2" spans="1:25" ht="15.75" thickBot="1" x14ac:dyDescent="0.3">
      <c r="A2" s="106"/>
      <c r="B2" s="1" t="s">
        <v>0</v>
      </c>
      <c r="C2" s="2" t="s">
        <v>1</v>
      </c>
      <c r="D2" s="78" t="s">
        <v>2</v>
      </c>
      <c r="E2" s="79"/>
      <c r="F2" s="80"/>
      <c r="G2" s="78" t="s">
        <v>3</v>
      </c>
      <c r="H2" s="79"/>
      <c r="I2" s="79"/>
      <c r="J2" s="79"/>
      <c r="K2" s="80"/>
      <c r="L2" s="1" t="s">
        <v>0</v>
      </c>
      <c r="M2" s="3" t="s">
        <v>1</v>
      </c>
      <c r="N2" s="1" t="s">
        <v>0</v>
      </c>
      <c r="O2" s="2" t="s">
        <v>1</v>
      </c>
    </row>
    <row r="3" spans="1:25" x14ac:dyDescent="0.25">
      <c r="A3" s="5" t="s">
        <v>4</v>
      </c>
      <c r="B3" s="6">
        <v>350</v>
      </c>
      <c r="C3" s="7">
        <f>B3*22</f>
        <v>7700</v>
      </c>
      <c r="D3" s="87">
        <f>($X$12*C3)/$X$11</f>
        <v>10850</v>
      </c>
      <c r="E3" s="88"/>
      <c r="F3" s="89"/>
      <c r="G3" s="90">
        <f>(D3/$Y$12)-1</f>
        <v>-0.11232921541356455</v>
      </c>
      <c r="H3" s="91"/>
      <c r="I3" s="91"/>
      <c r="J3" s="91"/>
      <c r="K3" s="92"/>
      <c r="L3" s="8">
        <f>IFERROR((B3/N3)-1,0)</f>
        <v>-0.125</v>
      </c>
      <c r="M3" s="9">
        <f t="shared" ref="M3:M5" si="0">(C3/O3)-1</f>
        <v>-0.125</v>
      </c>
      <c r="N3" s="6">
        <v>400</v>
      </c>
      <c r="O3" s="7">
        <f>N3*22</f>
        <v>8800</v>
      </c>
      <c r="Y3">
        <v>12223</v>
      </c>
    </row>
    <row r="4" spans="1:25" x14ac:dyDescent="0.25">
      <c r="A4" s="10" t="s">
        <v>5</v>
      </c>
      <c r="B4" s="11">
        <v>34587823</v>
      </c>
      <c r="C4" s="17">
        <f>B4*22</f>
        <v>760932106</v>
      </c>
      <c r="D4" s="93">
        <f>($X$12*C4)/$X$11</f>
        <v>1072222513</v>
      </c>
      <c r="E4" s="94"/>
      <c r="F4" s="95"/>
      <c r="G4" s="96">
        <f>(D4/$Y$13)-1</f>
        <v>-4.7748982566418241E-2</v>
      </c>
      <c r="H4" s="97"/>
      <c r="I4" s="97"/>
      <c r="J4" s="97"/>
      <c r="K4" s="98"/>
      <c r="L4" s="13">
        <f t="shared" ref="L4:L6" si="1">IFERROR((B4/N4)-1,0)</f>
        <v>-6.2126670924194438E-2</v>
      </c>
      <c r="M4" s="14">
        <f t="shared" si="0"/>
        <v>-6.2126670924194438E-2</v>
      </c>
      <c r="N4" s="15">
        <v>36878992</v>
      </c>
      <c r="O4" s="12">
        <f t="shared" ref="O4:O5" si="2">N4*22</f>
        <v>811337824</v>
      </c>
      <c r="Y4">
        <v>1125987</v>
      </c>
    </row>
    <row r="5" spans="1:25" x14ac:dyDescent="0.25">
      <c r="A5" s="5" t="s">
        <v>6</v>
      </c>
      <c r="B5" s="6">
        <v>22102</v>
      </c>
      <c r="C5" s="7">
        <f>B5*22</f>
        <v>486244</v>
      </c>
      <c r="D5" s="99">
        <f>($X$12*C5)/$X$11</f>
        <v>685162</v>
      </c>
      <c r="E5" s="100"/>
      <c r="F5" s="101"/>
      <c r="G5" s="102">
        <f>(D5/$Y$14)-1</f>
        <v>-0.1274044829342843</v>
      </c>
      <c r="H5" s="103"/>
      <c r="I5" s="103"/>
      <c r="J5" s="103"/>
      <c r="K5" s="104"/>
      <c r="L5" s="8">
        <f t="shared" si="1"/>
        <v>-8.8690058961777951E-2</v>
      </c>
      <c r="M5" s="9">
        <f t="shared" si="0"/>
        <v>-8.8690058961777951E-2</v>
      </c>
      <c r="N5" s="16">
        <v>24253</v>
      </c>
      <c r="O5" s="7">
        <f t="shared" si="2"/>
        <v>533566</v>
      </c>
      <c r="Y5">
        <v>785200</v>
      </c>
    </row>
    <row r="6" spans="1:25" ht="15.75" thickBot="1" x14ac:dyDescent="0.3">
      <c r="A6" s="10" t="s">
        <v>7</v>
      </c>
      <c r="B6" s="11">
        <f>B4/B3</f>
        <v>98822.351428571434</v>
      </c>
      <c r="C6" s="17">
        <f>C4/C3</f>
        <v>98822.351428571434</v>
      </c>
      <c r="D6" s="81">
        <f>D4/D3</f>
        <v>98822.351428571434</v>
      </c>
      <c r="E6" s="82"/>
      <c r="F6" s="83"/>
      <c r="G6" s="84">
        <f>(C6/$Y$15)-1</f>
        <v>7.2752459547527293E-2</v>
      </c>
      <c r="H6" s="85"/>
      <c r="I6" s="85"/>
      <c r="J6" s="85"/>
      <c r="K6" s="86"/>
      <c r="L6" s="18">
        <f t="shared" si="1"/>
        <v>7.1855233229492166E-2</v>
      </c>
      <c r="M6" s="19">
        <f>(C6/O6)-1</f>
        <v>7.1855233229492166E-2</v>
      </c>
      <c r="N6" s="11">
        <f>IFERROR(N4/N3,0)</f>
        <v>92197.48</v>
      </c>
      <c r="O6" s="17">
        <f>O4/O3</f>
        <v>92197.48</v>
      </c>
    </row>
    <row r="7" spans="1:25" ht="15.75" thickBot="1" x14ac:dyDescent="0.3">
      <c r="A7" s="20" t="s">
        <v>8</v>
      </c>
      <c r="B7" s="21">
        <f>B5/B3</f>
        <v>63.148571428571429</v>
      </c>
      <c r="C7" s="22">
        <f>C5/C3</f>
        <v>63.148571428571429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1">
        <f>IFERROR(N5/N3,0)</f>
        <v>60.6325</v>
      </c>
      <c r="O7" s="22">
        <f>O5/O3</f>
        <v>60.6325</v>
      </c>
    </row>
    <row r="8" spans="1:25" x14ac:dyDescent="0.25">
      <c r="A8" s="24" t="s">
        <v>9</v>
      </c>
      <c r="B8" s="25">
        <v>100</v>
      </c>
      <c r="C8" s="26">
        <v>640</v>
      </c>
      <c r="E8" s="23"/>
      <c r="F8" s="23"/>
      <c r="G8" s="23"/>
      <c r="H8" s="23"/>
      <c r="I8" s="23"/>
      <c r="J8" s="23"/>
      <c r="K8" s="23"/>
      <c r="L8" s="27">
        <f>IFERROR((B8/N8)-1,0)</f>
        <v>-0.19999999999999996</v>
      </c>
      <c r="M8" s="28">
        <f>IFERROR((C8/O8)-1,0)</f>
        <v>-0.58468526930564568</v>
      </c>
      <c r="N8" s="29">
        <v>125</v>
      </c>
      <c r="O8" s="26">
        <v>1541</v>
      </c>
    </row>
    <row r="9" spans="1:25" x14ac:dyDescent="0.25">
      <c r="A9" s="5" t="s">
        <v>10</v>
      </c>
      <c r="B9" s="6">
        <v>345879</v>
      </c>
      <c r="C9" s="7">
        <v>4981619.5</v>
      </c>
      <c r="E9" s="23"/>
      <c r="F9" s="23"/>
      <c r="G9" s="23"/>
      <c r="H9" s="23"/>
      <c r="I9" s="23"/>
      <c r="J9" s="23"/>
      <c r="K9" s="23"/>
      <c r="L9" s="8">
        <f t="shared" ref="L9:M10" si="3">IFERROR((B9/N9)-1,0)</f>
        <v>-0.86635045818030065</v>
      </c>
      <c r="M9" s="9">
        <f t="shared" si="3"/>
        <v>-0.8025892152298163</v>
      </c>
      <c r="N9" s="16">
        <v>2587955</v>
      </c>
      <c r="O9" s="7">
        <v>25234789</v>
      </c>
    </row>
    <row r="10" spans="1:25" ht="15.75" thickBot="1" x14ac:dyDescent="0.3">
      <c r="A10" s="30" t="s">
        <v>11</v>
      </c>
      <c r="B10" s="31">
        <f>IFERROR(B9/B8,0)</f>
        <v>3458.79</v>
      </c>
      <c r="C10" s="32">
        <f>IFERROR(C9/C8,0)</f>
        <v>7783.7804687500002</v>
      </c>
      <c r="E10" s="23"/>
      <c r="F10" s="23"/>
      <c r="G10" s="23"/>
      <c r="H10" s="23"/>
      <c r="I10" s="23"/>
      <c r="J10" s="23"/>
      <c r="K10" s="23"/>
      <c r="L10" s="18">
        <f t="shared" si="3"/>
        <v>-0.83293807272537579</v>
      </c>
      <c r="M10" s="19">
        <f t="shared" si="3"/>
        <v>-0.52467184479554196</v>
      </c>
      <c r="N10" s="31">
        <f>IFERROR(N9/N8,0)</f>
        <v>20703.64</v>
      </c>
      <c r="O10" s="32">
        <f>IFERROR(O9/O8,0)</f>
        <v>16375.593121349773</v>
      </c>
    </row>
    <row r="11" spans="1:25" ht="15.75" thickBot="1" x14ac:dyDescent="0.3">
      <c r="A11" s="33" t="s">
        <v>12</v>
      </c>
      <c r="B11" s="34">
        <f>B9/L16</f>
        <v>9.5272464611361029E-3</v>
      </c>
      <c r="C11" s="35">
        <f>C9/M16</f>
        <v>6.058081386537662E-3</v>
      </c>
      <c r="E11" s="36"/>
      <c r="F11" s="36"/>
      <c r="G11" s="36"/>
      <c r="H11" s="36"/>
      <c r="I11" s="36"/>
      <c r="J11" s="36"/>
      <c r="K11" s="36"/>
      <c r="L11" s="36"/>
      <c r="M11" s="36"/>
      <c r="N11" s="37">
        <f>N9/N4</f>
        <v>7.0174233612458822E-2</v>
      </c>
      <c r="O11" s="35">
        <f>O9/O4</f>
        <v>3.1102690215512496E-2</v>
      </c>
      <c r="X11">
        <v>22</v>
      </c>
    </row>
    <row r="12" spans="1:25" ht="15.75" thickBot="1" x14ac:dyDescent="0.3">
      <c r="A12" s="38"/>
      <c r="X12">
        <v>31</v>
      </c>
      <c r="Y12" s="56">
        <v>12223</v>
      </c>
    </row>
    <row r="13" spans="1:25" ht="15.75" thickBot="1" x14ac:dyDescent="0.3">
      <c r="B13" s="76" t="s">
        <v>20</v>
      </c>
      <c r="C13" s="77"/>
      <c r="D13" s="76" t="s">
        <v>21</v>
      </c>
      <c r="E13" s="77"/>
      <c r="F13" s="76" t="s">
        <v>22</v>
      </c>
      <c r="G13" s="77"/>
      <c r="H13" s="76" t="s">
        <v>23</v>
      </c>
      <c r="I13" s="77"/>
      <c r="J13" s="76" t="s">
        <v>24</v>
      </c>
      <c r="K13" s="77"/>
      <c r="L13" s="72" t="s">
        <v>13</v>
      </c>
      <c r="M13" s="73"/>
      <c r="N13" s="74" t="s">
        <v>19</v>
      </c>
      <c r="O13" s="75"/>
      <c r="Y13" s="56">
        <v>1125987259</v>
      </c>
    </row>
    <row r="14" spans="1:25" ht="30.75" thickBot="1" x14ac:dyDescent="0.3">
      <c r="B14" s="39" t="s">
        <v>0</v>
      </c>
      <c r="C14" s="40" t="s">
        <v>1</v>
      </c>
      <c r="D14" s="41" t="s">
        <v>0</v>
      </c>
      <c r="E14" s="40" t="s">
        <v>1</v>
      </c>
      <c r="F14" s="41" t="s">
        <v>0</v>
      </c>
      <c r="G14" s="40" t="s">
        <v>1</v>
      </c>
      <c r="H14" s="41" t="s">
        <v>0</v>
      </c>
      <c r="I14" s="40" t="s">
        <v>1</v>
      </c>
      <c r="J14" s="41" t="s">
        <v>0</v>
      </c>
      <c r="K14" s="40" t="s">
        <v>1</v>
      </c>
      <c r="L14" s="39" t="s">
        <v>0</v>
      </c>
      <c r="M14" s="40" t="s">
        <v>1</v>
      </c>
      <c r="N14" s="40" t="s">
        <v>0</v>
      </c>
      <c r="O14" s="42" t="s">
        <v>1</v>
      </c>
      <c r="Y14" s="56">
        <v>785200</v>
      </c>
    </row>
    <row r="15" spans="1:25" x14ac:dyDescent="0.25">
      <c r="A15" s="4" t="s">
        <v>4</v>
      </c>
      <c r="B15" s="43">
        <v>15</v>
      </c>
      <c r="C15" s="44">
        <v>177</v>
      </c>
      <c r="D15" s="43">
        <v>0</v>
      </c>
      <c r="E15" s="44">
        <v>9</v>
      </c>
      <c r="F15" s="43">
        <v>35</v>
      </c>
      <c r="G15" s="44">
        <v>1792</v>
      </c>
      <c r="H15" s="43">
        <v>0</v>
      </c>
      <c r="I15" s="44">
        <v>14</v>
      </c>
      <c r="J15" s="43">
        <v>278</v>
      </c>
      <c r="K15" s="44">
        <v>8613</v>
      </c>
      <c r="L15" s="43">
        <f>B15+F15+H15+J15+B3</f>
        <v>678</v>
      </c>
      <c r="M15" s="44">
        <f t="shared" ref="M15:M18" si="4">C15+G15+I15+K15+C3</f>
        <v>18296</v>
      </c>
      <c r="N15" s="45">
        <f>IFERROR((L15/N3)-1,0)</f>
        <v>0.69500000000000006</v>
      </c>
      <c r="O15" s="46">
        <f t="shared" ref="O15:O19" si="5">(M15/O3)-1</f>
        <v>1.0790909090909091</v>
      </c>
      <c r="Y15">
        <f>Y13/Y12</f>
        <v>92120.368076576939</v>
      </c>
    </row>
    <row r="16" spans="1:25" x14ac:dyDescent="0.25">
      <c r="A16" s="10" t="s">
        <v>5</v>
      </c>
      <c r="B16" s="11">
        <v>267195</v>
      </c>
      <c r="C16" s="17">
        <v>2437399</v>
      </c>
      <c r="D16" s="11">
        <v>0</v>
      </c>
      <c r="E16" s="17">
        <v>172667</v>
      </c>
      <c r="F16" s="11">
        <v>378328</v>
      </c>
      <c r="G16" s="17">
        <v>29058609.424366023</v>
      </c>
      <c r="H16" s="11">
        <v>0</v>
      </c>
      <c r="I16" s="17">
        <v>140439</v>
      </c>
      <c r="J16" s="11">
        <v>1070847.6000000001</v>
      </c>
      <c r="K16" s="17">
        <v>29741214.659999996</v>
      </c>
      <c r="L16" s="11">
        <f>B16+F16+H16+J16+B4</f>
        <v>36304193.600000001</v>
      </c>
      <c r="M16" s="17">
        <f t="shared" si="4"/>
        <v>822309768.08436608</v>
      </c>
      <c r="N16" s="13">
        <f t="shared" ref="N16:N19" si="6">IFERROR((L16/N4)-1,0)</f>
        <v>-1.5586065909827473E-2</v>
      </c>
      <c r="O16" s="14">
        <f>(M16/O4)-1</f>
        <v>1.3523274473107971E-2</v>
      </c>
    </row>
    <row r="17" spans="1:15" x14ac:dyDescent="0.25">
      <c r="A17" s="5" t="s">
        <v>6</v>
      </c>
      <c r="B17" s="6">
        <v>2255.9523809523812</v>
      </c>
      <c r="C17" s="47">
        <v>20805.008451083537</v>
      </c>
      <c r="D17" s="6">
        <v>0</v>
      </c>
      <c r="E17" s="47">
        <v>1468.9794217005963</v>
      </c>
      <c r="F17" s="6">
        <v>3194.2586963863569</v>
      </c>
      <c r="G17" s="47">
        <v>248173.51938645955</v>
      </c>
      <c r="H17" s="6">
        <v>0</v>
      </c>
      <c r="I17" s="47">
        <v>1205.3492743595791</v>
      </c>
      <c r="J17" s="6">
        <v>9041.2664640324183</v>
      </c>
      <c r="K17" s="47">
        <v>253451.95360234939</v>
      </c>
      <c r="L17" s="6">
        <f>B17+F17+H17+J17+B5</f>
        <v>36593.477541371154</v>
      </c>
      <c r="M17" s="47">
        <f t="shared" si="4"/>
        <v>1009879.8307142521</v>
      </c>
      <c r="N17" s="8">
        <f t="shared" si="6"/>
        <v>0.50882272466792378</v>
      </c>
      <c r="O17" s="9">
        <f t="shared" si="5"/>
        <v>0.89269899265367747</v>
      </c>
    </row>
    <row r="18" spans="1:15" x14ac:dyDescent="0.25">
      <c r="A18" s="10" t="s">
        <v>7</v>
      </c>
      <c r="B18" s="11">
        <v>17813</v>
      </c>
      <c r="C18" s="17">
        <v>13770.615819209039</v>
      </c>
      <c r="D18" s="11">
        <v>0</v>
      </c>
      <c r="E18" s="17">
        <v>19185.222222222223</v>
      </c>
      <c r="F18" s="11">
        <v>10809.371428571429</v>
      </c>
      <c r="G18" s="17">
        <v>16215.741866275683</v>
      </c>
      <c r="H18" s="11">
        <v>0</v>
      </c>
      <c r="I18" s="17">
        <v>10031.357142857143</v>
      </c>
      <c r="J18" s="11">
        <v>3851.969784172662</v>
      </c>
      <c r="K18" s="17">
        <v>3453.0610309996514</v>
      </c>
      <c r="L18" s="11">
        <f>L16/L15</f>
        <v>53546.008259587026</v>
      </c>
      <c r="M18" s="17">
        <f>M16/M15</f>
        <v>44944.784001113141</v>
      </c>
      <c r="N18" s="13">
        <f t="shared" si="6"/>
        <v>-0.41922481764591579</v>
      </c>
      <c r="O18" s="14">
        <f t="shared" si="5"/>
        <v>-0.51251613383453498</v>
      </c>
    </row>
    <row r="19" spans="1:15" ht="15.75" thickBot="1" x14ac:dyDescent="0.3">
      <c r="A19" s="20" t="s">
        <v>8</v>
      </c>
      <c r="B19" s="21">
        <v>150.39682539682542</v>
      </c>
      <c r="C19" s="22">
        <v>117.5424206275906</v>
      </c>
      <c r="D19" s="21">
        <v>0</v>
      </c>
      <c r="E19" s="22">
        <v>163.21993574451071</v>
      </c>
      <c r="F19" s="21">
        <v>91.264534182467344</v>
      </c>
      <c r="G19" s="22">
        <v>138.48968715762251</v>
      </c>
      <c r="H19" s="21">
        <v>0</v>
      </c>
      <c r="I19" s="22">
        <v>86.096376739969941</v>
      </c>
      <c r="J19" s="21">
        <v>32.522541237526681</v>
      </c>
      <c r="K19" s="22">
        <v>29.426675212161776</v>
      </c>
      <c r="L19" s="21">
        <f>L17/L15</f>
        <v>53.972680739485476</v>
      </c>
      <c r="M19" s="22">
        <f>M17/M15</f>
        <v>55.196755067460217</v>
      </c>
      <c r="N19" s="48">
        <f t="shared" si="6"/>
        <v>-0.10983910049090051</v>
      </c>
      <c r="O19" s="49">
        <f t="shared" si="5"/>
        <v>-8.9650681277199218E-2</v>
      </c>
    </row>
    <row r="20" spans="1:15" ht="15.75" thickBot="1" x14ac:dyDescent="0.3"/>
    <row r="21" spans="1:15" ht="15.75" thickBot="1" x14ac:dyDescent="0.3">
      <c r="B21" s="76" t="s">
        <v>14</v>
      </c>
      <c r="C21" s="77"/>
      <c r="L21" s="72" t="s">
        <v>15</v>
      </c>
      <c r="M21" s="73"/>
    </row>
    <row r="22" spans="1:15" ht="15.75" thickBot="1" x14ac:dyDescent="0.3">
      <c r="B22" s="54" t="s">
        <v>0</v>
      </c>
      <c r="C22" s="55" t="s">
        <v>1</v>
      </c>
      <c r="L22" s="39" t="s">
        <v>0</v>
      </c>
      <c r="M22" s="40" t="s">
        <v>1</v>
      </c>
    </row>
    <row r="23" spans="1:15" ht="15.75" thickBot="1" x14ac:dyDescent="0.3">
      <c r="A23" s="4" t="s">
        <v>4</v>
      </c>
      <c r="B23" s="43">
        <v>35</v>
      </c>
      <c r="C23" s="44">
        <f>B23*22</f>
        <v>770</v>
      </c>
      <c r="L23" s="50">
        <f>B24+L16</f>
        <v>36304193.600000001</v>
      </c>
      <c r="M23" s="51">
        <f>C23+M16</f>
        <v>822310538.08436608</v>
      </c>
    </row>
    <row r="24" spans="1:15" ht="15.75" thickBot="1" x14ac:dyDescent="0.3">
      <c r="A24" s="10" t="s">
        <v>5</v>
      </c>
      <c r="B24" s="11"/>
      <c r="C24" s="17"/>
      <c r="L24" s="50">
        <f>B25+L17</f>
        <v>36593.477541371154</v>
      </c>
      <c r="M24" s="51">
        <f>C24+M17</f>
        <v>1009879.8307142521</v>
      </c>
    </row>
    <row r="25" spans="1:15" ht="15.75" thickBot="1" x14ac:dyDescent="0.3">
      <c r="A25" s="5" t="s">
        <v>6</v>
      </c>
      <c r="B25" s="6"/>
      <c r="C25" s="47"/>
      <c r="L25" s="52">
        <f>B24/L24</f>
        <v>0</v>
      </c>
      <c r="M25" s="53">
        <f>C24/M24</f>
        <v>0</v>
      </c>
    </row>
    <row r="26" spans="1:15" x14ac:dyDescent="0.25">
      <c r="A26" s="10" t="s">
        <v>7</v>
      </c>
      <c r="B26" s="11"/>
      <c r="C26" s="17"/>
    </row>
    <row r="27" spans="1:15" ht="15.75" thickBot="1" x14ac:dyDescent="0.3">
      <c r="A27" s="20" t="s">
        <v>8</v>
      </c>
      <c r="B27" s="21"/>
      <c r="C27" s="22"/>
    </row>
  </sheetData>
  <mergeCells count="23">
    <mergeCell ref="L1:M1"/>
    <mergeCell ref="N1:O1"/>
    <mergeCell ref="G4:K4"/>
    <mergeCell ref="D5:F5"/>
    <mergeCell ref="G5:K5"/>
    <mergeCell ref="A1:A2"/>
    <mergeCell ref="B1:K1"/>
    <mergeCell ref="L13:M13"/>
    <mergeCell ref="N13:O13"/>
    <mergeCell ref="B21:C21"/>
    <mergeCell ref="L21:M21"/>
    <mergeCell ref="D2:F2"/>
    <mergeCell ref="G2:K2"/>
    <mergeCell ref="D6:F6"/>
    <mergeCell ref="G6:K6"/>
    <mergeCell ref="B13:C13"/>
    <mergeCell ref="D13:E13"/>
    <mergeCell ref="F13:G13"/>
    <mergeCell ref="H13:I13"/>
    <mergeCell ref="J13:K13"/>
    <mergeCell ref="D3:F3"/>
    <mergeCell ref="G3:K3"/>
    <mergeCell ref="D4:F4"/>
  </mergeCells>
  <conditionalFormatting sqref="N15:O18 E7:M11 G3:I4 L3:M6">
    <cfRule type="cellIs" dxfId="15" priority="15" operator="lessThan">
      <formula>0</formula>
    </cfRule>
    <cfRule type="cellIs" dxfId="14" priority="16" operator="greaterThan">
      <formula>0</formula>
    </cfRule>
  </conditionalFormatting>
  <conditionalFormatting sqref="G6:I6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G5:I5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D7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D3:D4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D6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D5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N19:O1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showGridLines="0" topLeftCell="A13" workbookViewId="0">
      <selection activeCell="T18" sqref="T18"/>
    </sheetView>
  </sheetViews>
  <sheetFormatPr baseColWidth="10" defaultRowHeight="15" x14ac:dyDescent="0.25"/>
  <cols>
    <col min="1" max="1" width="3.85546875" bestFit="1" customWidth="1"/>
    <col min="2" max="2" width="24" bestFit="1" customWidth="1"/>
    <col min="3" max="3" width="27.28515625" bestFit="1" customWidth="1"/>
    <col min="4" max="4" width="23.5703125" bestFit="1" customWidth="1"/>
    <col min="5" max="5" width="18.5703125" bestFit="1" customWidth="1"/>
    <col min="6" max="6" width="22.28515625" bestFit="1" customWidth="1"/>
  </cols>
  <sheetData>
    <row r="1" spans="1:7" x14ac:dyDescent="0.25">
      <c r="A1" s="57" t="s">
        <v>25</v>
      </c>
      <c r="B1" s="58" t="s">
        <v>26</v>
      </c>
      <c r="C1" s="59" t="s">
        <v>27</v>
      </c>
      <c r="D1" s="59" t="s">
        <v>28</v>
      </c>
      <c r="E1" s="59" t="s">
        <v>29</v>
      </c>
      <c r="F1" s="59" t="s">
        <v>30</v>
      </c>
      <c r="G1" s="59" t="s">
        <v>31</v>
      </c>
    </row>
    <row r="2" spans="1:7" x14ac:dyDescent="0.25">
      <c r="A2" s="60">
        <v>1</v>
      </c>
      <c r="B2" s="61" t="s">
        <v>32</v>
      </c>
      <c r="C2" s="62" t="s">
        <v>33</v>
      </c>
      <c r="D2" s="62" t="s">
        <v>34</v>
      </c>
      <c r="E2" s="62" t="s">
        <v>35</v>
      </c>
      <c r="F2" s="62"/>
      <c r="G2" s="63"/>
    </row>
    <row r="3" spans="1:7" x14ac:dyDescent="0.25">
      <c r="A3" s="64">
        <v>2</v>
      </c>
      <c r="B3" s="65" t="s">
        <v>36</v>
      </c>
      <c r="C3" s="66" t="s">
        <v>37</v>
      </c>
      <c r="D3" s="66" t="s">
        <v>38</v>
      </c>
      <c r="E3" s="66" t="s">
        <v>39</v>
      </c>
      <c r="F3" s="66" t="s">
        <v>40</v>
      </c>
      <c r="G3" s="67" t="s">
        <v>41</v>
      </c>
    </row>
    <row r="4" spans="1:7" x14ac:dyDescent="0.25">
      <c r="A4" s="64">
        <v>3</v>
      </c>
      <c r="B4" s="65" t="s">
        <v>32</v>
      </c>
      <c r="C4" s="66" t="s">
        <v>33</v>
      </c>
      <c r="D4" s="66" t="s">
        <v>42</v>
      </c>
      <c r="E4" s="66" t="s">
        <v>43</v>
      </c>
      <c r="F4" s="66"/>
      <c r="G4" s="67"/>
    </row>
    <row r="5" spans="1:7" x14ac:dyDescent="0.25">
      <c r="A5" s="64">
        <v>4</v>
      </c>
      <c r="B5" s="65" t="s">
        <v>44</v>
      </c>
      <c r="C5" s="66" t="s">
        <v>45</v>
      </c>
      <c r="D5" s="66" t="s">
        <v>46</v>
      </c>
      <c r="E5" s="66" t="s">
        <v>47</v>
      </c>
      <c r="F5" s="66" t="s">
        <v>48</v>
      </c>
      <c r="G5" s="67"/>
    </row>
    <row r="6" spans="1:7" x14ac:dyDescent="0.25">
      <c r="A6" s="64">
        <v>5</v>
      </c>
      <c r="B6" s="65" t="s">
        <v>32</v>
      </c>
      <c r="C6" s="66" t="s">
        <v>49</v>
      </c>
      <c r="D6" s="66" t="s">
        <v>50</v>
      </c>
      <c r="E6" s="66" t="s">
        <v>51</v>
      </c>
      <c r="F6" s="66"/>
      <c r="G6" s="67"/>
    </row>
    <row r="7" spans="1:7" x14ac:dyDescent="0.25">
      <c r="A7" s="64">
        <v>6</v>
      </c>
      <c r="B7" s="65" t="s">
        <v>32</v>
      </c>
      <c r="C7" s="66" t="s">
        <v>49</v>
      </c>
      <c r="D7" s="66" t="s">
        <v>50</v>
      </c>
      <c r="E7" s="66" t="s">
        <v>52</v>
      </c>
      <c r="F7" s="66"/>
      <c r="G7" s="67"/>
    </row>
    <row r="8" spans="1:7" x14ac:dyDescent="0.25">
      <c r="A8" s="64">
        <v>7</v>
      </c>
      <c r="B8" s="65" t="s">
        <v>32</v>
      </c>
      <c r="C8" s="66" t="s">
        <v>53</v>
      </c>
      <c r="D8" s="66" t="s">
        <v>54</v>
      </c>
      <c r="E8" s="66" t="s">
        <v>55</v>
      </c>
      <c r="F8" s="66"/>
      <c r="G8" s="67"/>
    </row>
    <row r="9" spans="1:7" x14ac:dyDescent="0.25">
      <c r="A9" s="64">
        <v>8</v>
      </c>
      <c r="B9" s="65" t="s">
        <v>32</v>
      </c>
      <c r="C9" s="66" t="s">
        <v>33</v>
      </c>
      <c r="D9" s="66" t="s">
        <v>34</v>
      </c>
      <c r="E9" s="66" t="s">
        <v>56</v>
      </c>
      <c r="F9" s="66"/>
      <c r="G9" s="67"/>
    </row>
    <row r="10" spans="1:7" x14ac:dyDescent="0.25">
      <c r="A10" s="64">
        <v>9</v>
      </c>
      <c r="B10" s="65" t="s">
        <v>44</v>
      </c>
      <c r="C10" s="66" t="s">
        <v>45</v>
      </c>
      <c r="D10" s="66" t="s">
        <v>46</v>
      </c>
      <c r="E10" s="66" t="s">
        <v>57</v>
      </c>
      <c r="F10" s="66"/>
      <c r="G10" s="67"/>
    </row>
    <row r="11" spans="1:7" x14ac:dyDescent="0.25">
      <c r="A11" s="68">
        <v>10</v>
      </c>
      <c r="B11" s="69" t="s">
        <v>32</v>
      </c>
      <c r="C11" s="70" t="s">
        <v>33</v>
      </c>
      <c r="D11" s="70" t="s">
        <v>34</v>
      </c>
      <c r="E11" s="70" t="s">
        <v>58</v>
      </c>
      <c r="F11" s="70"/>
      <c r="G11" s="7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Venta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 ALEJANDRO</dc:creator>
  <cp:lastModifiedBy>STI ALEJANDRO</cp:lastModifiedBy>
  <dcterms:created xsi:type="dcterms:W3CDTF">2022-05-23T18:43:59Z</dcterms:created>
  <dcterms:modified xsi:type="dcterms:W3CDTF">2022-05-27T23:47:32Z</dcterms:modified>
</cp:coreProperties>
</file>