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DEF1FACC-3471-49B0-8A8D-3F0080BA9E61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Reference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B13" i="1" l="1"/>
  <c r="C12" i="2"/>
  <c r="B16" i="1" s="1"/>
  <c r="B12" i="2"/>
  <c r="B22" i="1" s="1"/>
  <c r="B19" i="1" l="1"/>
  <c r="B15" i="1" l="1"/>
  <c r="B20" i="1" s="1"/>
  <c r="B14" i="1"/>
  <c r="B23" i="1" l="1"/>
  <c r="B17" i="1"/>
  <c r="B21" i="1"/>
  <c r="B24" i="1" l="1"/>
</calcChain>
</file>

<file path=xl/sharedStrings.xml><?xml version="1.0" encoding="utf-8"?>
<sst xmlns="http://schemas.openxmlformats.org/spreadsheetml/2006/main" count="73" uniqueCount="71">
  <si>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</si>
  <si>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</si>
  <si>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</si>
  <si>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</si>
  <si>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</si>
  <si>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</si>
  <si>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</si>
  <si>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</si>
  <si>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</si>
  <si>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</si>
  <si>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</si>
  <si>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</si>
  <si>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</si>
  <si>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</si>
  <si>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</si>
  <si>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</si>
  <si>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</si>
  <si>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</si>
  <si>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</si>
  <si>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</si>
  <si>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</si>
  <si>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</si>
  <si>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</si>
  <si>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</si>
  <si>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Recommendations: </t>
  </si>
  <si>
    <t xml:space="preserve">Optimal Load (in): </t>
  </si>
  <si>
    <t>Ramp and Plunge Rate (in/min):</t>
  </si>
  <si>
    <t xml:space="preserve">Feed Rate (in/min): </t>
  </si>
  <si>
    <t>Calculated Values: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</si>
  <si>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</si>
  <si>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</si>
  <si>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</si>
  <si>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</si>
  <si>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</si>
  <si>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</si>
  <si>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</si>
  <si>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</si>
  <si>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</si>
  <si>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Created by Shelby Ryan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</si>
  <si>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</si>
  <si>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</si>
  <si>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</si>
  <si>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</si>
  <si>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</si>
  <si>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</si>
  <si>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</si>
  <si>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</si>
  <si>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</si>
  <si>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</si>
  <si>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</si>
  <si>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</si>
  <si>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</si>
  <si>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</si>
  <si>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2. Enter the tool diameter in inches</t>
  </si>
  <si>
    <t>3. Enter the number of flutes on your tool</t>
  </si>
  <si>
    <t>4. Enter the correct SFM value for the given material from the SFM Look up chart</t>
  </si>
  <si>
    <t>SFM Look Up Chart:</t>
  </si>
  <si>
    <t>5. Select the radial width of cut from the drop down menu</t>
  </si>
  <si>
    <t>Radial Width of Cut (% Tool Diameter):</t>
  </si>
  <si>
    <t>6. Enter the desired axial depth of cut. If unkown, enter the value located in B16</t>
  </si>
  <si>
    <t>Recommended Axial Depth of Cut (in):</t>
  </si>
  <si>
    <t>7. Enter the chip load in inch per tooth. Refference B27 and B28 for more information</t>
  </si>
  <si>
    <t>8. Enter the max RPM of your machine</t>
  </si>
  <si>
    <t>9. Enter the output variables into your CAM software of choice, B18-B24</t>
  </si>
  <si>
    <t>How to use the HEM Feeds and Speeds Calculator:</t>
  </si>
  <si>
    <t>1. Select the material you plan on machining from the drop down menu located in B4</t>
  </si>
  <si>
    <t>Tool Diameter &lt; 0.5   ===&gt;</t>
  </si>
  <si>
    <t>Tool Diameter &gt; 0.5  ====&gt;</t>
  </si>
  <si>
    <t>% Tool Diameter:</t>
  </si>
  <si>
    <t xml:space="preserve">Material machinability Ratings: </t>
  </si>
  <si>
    <t>Axial Depth based on Width of Cut: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</si>
</sst>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0" fillId="2" borderId="1" xfId="0" quotePrefix="1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13817</xdr:colOff>
      <xdr:row>1</xdr:row>
      <xdr:rowOff>22411</xdr:rowOff>
    </xdr:from>
    <xdr:to>
      <xdr:col>5</xdr:col>
      <xdr:colOff>577968</xdr:colOff>
      <xdr:row>38</xdr:row>
      <xdr:rowOff>30707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DC0D8-4287-4589-87A5-8C06D5E19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3846229" y="212911"/>
          <a:ext cx="4127621" cy="7056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B13" sqref="B13"/>
    </sheetView>
  </sheetViews>
  <sheetFormatPr defaultRowHeight="15" x14ac:dyDescent="0.25"/>
  <cols>
    <col min="1" max="1" width="37" customWidth="1"/>
    <col min="2" max="2" width="25" customWidth="1"/>
    <col min="3" max="3" width="17.85546875" style="8" customWidth="1"/>
    <col min="4" max="4" width="26.5703125" style="8" customWidth="1"/>
    <col min="5" max="6" width="9.140625" style="8"/>
    <col min="7" max="7" width="79" style="8" customWidth="1"/>
    <col min="8" max="21" width="9.140625" style="8"/>
  </cols>
  <sheetData>
    <row r="1" spans="1:10" x14ac:dyDescent="0.25">
      <c r="A1" t="s">
        <v>37</v>
      </c>
      <c r="C1" s="8" t="s">
        <v>56</v>
      </c>
      <c r="G1" s="8" t="s">
        <v>64</v>
      </c>
    </row>
    <row r="2" spans="1:10" x14ac:dyDescent="0.25">
      <c r="A2" t="s">
        <v>38</v>
      </c>
      <c r="G2" s="8" t="s">
        <v>65</v>
      </c>
    </row>
    <row r="3" spans="1:10" x14ac:dyDescent="0.25">
      <c r="A3" s="3"/>
      <c r="B3" s="2" t="s">
        <v>29</v>
      </c>
      <c r="G3" s="8" t="s">
        <v>53</v>
      </c>
    </row>
    <row r="4" spans="1:10" x14ac:dyDescent="0.25">
      <c r="A4" s="3" t="s">
        <v>0</v>
      </c>
      <c r="B4" s="2" t="s">
        <v>46</v>
      </c>
      <c r="G4" s="16" t="s">
        <v>54</v>
      </c>
    </row>
    <row r="5" spans="1:10" x14ac:dyDescent="0.25">
      <c r="A5" s="3" t="s">
        <v>31</v>
      </c>
      <c r="B5" s="4">
        <v>0.375</v>
      </c>
      <c r="G5" s="16" t="s">
        <v>55</v>
      </c>
    </row>
    <row r="6" spans="1:10" x14ac:dyDescent="0.25">
      <c r="A6" s="3" t="s">
        <v>5</v>
      </c>
      <c r="B6" s="11">
        <v>4</v>
      </c>
      <c r="G6" s="16" t="s">
        <v>57</v>
      </c>
    </row>
    <row r="7" spans="1:10" x14ac:dyDescent="0.25">
      <c r="A7" s="3" t="s">
        <v>6</v>
      </c>
      <c r="B7" s="10">
        <v>600</v>
      </c>
      <c r="G7" s="16" t="s">
        <v>59</v>
      </c>
    </row>
    <row r="8" spans="1:10" x14ac:dyDescent="0.25">
      <c r="A8" s="3" t="s">
        <v>58</v>
      </c>
      <c r="B8" s="2" t="s">
        <v>10</v>
      </c>
      <c r="G8" s="16" t="s">
        <v>61</v>
      </c>
    </row>
    <row r="9" spans="1:10" x14ac:dyDescent="0.25">
      <c r="A9" s="3" t="s">
        <v>32</v>
      </c>
      <c r="B9" s="4">
        <v>0.75</v>
      </c>
      <c r="G9" s="16" t="s">
        <v>62</v>
      </c>
    </row>
    <row r="10" spans="1:10" x14ac:dyDescent="0.25">
      <c r="A10" s="3" t="s">
        <v>35</v>
      </c>
      <c r="B10" s="2">
        <v>1.5E-3</v>
      </c>
      <c r="G10" s="16" t="s">
        <v>63</v>
      </c>
    </row>
    <row r="11" spans="1:10" x14ac:dyDescent="0.25">
      <c r="A11" s="6" t="s">
        <v>20</v>
      </c>
      <c r="B11" s="2">
        <v>6000</v>
      </c>
    </row>
    <row r="12" spans="1:10" x14ac:dyDescent="0.25">
      <c r="A12" s="3"/>
      <c r="B12" s="7" t="s">
        <v>28</v>
      </c>
    </row>
    <row r="13" spans="1:10" x14ac:dyDescent="0.25">
      <c r="A13" s="3" t="s">
        <v>8</v>
      </c>
      <c r="B13" s="14">
        <f>B7/(0.262*B5)</f>
        <v>6106.8702290076335</v>
      </c>
    </row>
    <row r="14" spans="1:10" x14ac:dyDescent="0.25">
      <c r="A14" s="3" t="s">
        <v>34</v>
      </c>
      <c r="B14" s="15">
        <f>((B5/2)/B22)^2*B10</f>
        <v>3.7499999999999992E-2</v>
      </c>
      <c r="J14"/>
    </row>
    <row r="15" spans="1:10" x14ac:dyDescent="0.25">
      <c r="A15" s="3" t="s">
        <v>33</v>
      </c>
      <c r="B15" s="15">
        <f>(B10*(B5/2))/SQRT((B5*B22)-B22^2)</f>
        <v>2.5000000000000001E-3</v>
      </c>
    </row>
    <row r="16" spans="1:10" x14ac:dyDescent="0.25">
      <c r="A16" s="6" t="s">
        <v>60</v>
      </c>
      <c r="B16" s="15">
        <f>'Reference Tables'!C12*Calculations!B5</f>
        <v>0.5625</v>
      </c>
    </row>
    <row r="17" spans="1:2" x14ac:dyDescent="0.25">
      <c r="A17" s="6" t="s">
        <v>36</v>
      </c>
      <c r="B17" s="15">
        <f>B16*B22*B20</f>
        <v>1.265625</v>
      </c>
    </row>
    <row r="18" spans="1:2" x14ac:dyDescent="0.25">
      <c r="A18" s="3"/>
      <c r="B18" s="5" t="s">
        <v>30</v>
      </c>
    </row>
    <row r="19" spans="1:2" x14ac:dyDescent="0.25">
      <c r="A19" s="3" t="s">
        <v>7</v>
      </c>
      <c r="B19" s="5">
        <f xml:space="preserve"> IF(B7/(0.262*B5)&gt;B11,B11,B7/(0.262*B5))</f>
        <v>6000</v>
      </c>
    </row>
    <row r="20" spans="1:2" x14ac:dyDescent="0.25">
      <c r="A20" s="3" t="s">
        <v>27</v>
      </c>
      <c r="B20" s="13">
        <f>B19*B6*B15</f>
        <v>60</v>
      </c>
    </row>
    <row r="21" spans="1:2" x14ac:dyDescent="0.25">
      <c r="A21" s="3" t="s">
        <v>26</v>
      </c>
      <c r="B21" s="13">
        <f>0.35*B20</f>
        <v>21</v>
      </c>
    </row>
    <row r="22" spans="1:2" x14ac:dyDescent="0.25">
      <c r="A22" s="3" t="s">
        <v>25</v>
      </c>
      <c r="B22" s="5">
        <f>B5*'Reference Tables'!B12</f>
        <v>3.7500000000000006E-2</v>
      </c>
    </row>
    <row r="23" spans="1:2" x14ac:dyDescent="0.25">
      <c r="A23" s="3" t="s">
        <v>19</v>
      </c>
      <c r="B23" s="12">
        <f>B22*B9*B20*'Reference Tables'!F20</f>
        <v>0.42187500000000006</v>
      </c>
    </row>
    <row r="24" spans="1:2" x14ac:dyDescent="0.25">
      <c r="A24" s="6" t="s">
        <v>21</v>
      </c>
      <c r="B24" s="12">
        <f>B9*B22*B20</f>
        <v>1.6875000000000002</v>
      </c>
    </row>
    <row r="25" spans="1:2" x14ac:dyDescent="0.25">
      <c r="A25" s="3"/>
      <c r="B25" s="3"/>
    </row>
    <row r="26" spans="1:2" s="8" customFormat="1" x14ac:dyDescent="0.25">
      <c r="A26" s="3" t="s">
        <v>24</v>
      </c>
      <c r="B26" s="3"/>
    </row>
    <row r="27" spans="1:2" s="8" customFormat="1" x14ac:dyDescent="0.25">
      <c r="A27" s="3" t="s">
        <v>66</v>
      </c>
      <c r="B27" s="3" t="s">
        <v>22</v>
      </c>
    </row>
    <row r="28" spans="1:2" s="8" customFormat="1" x14ac:dyDescent="0.25">
      <c r="A28" s="3" t="s">
        <v>67</v>
      </c>
      <c r="B28" s="3" t="s">
        <v>23</v>
      </c>
    </row>
    <row r="29" spans="1:2" s="8" customFormat="1" x14ac:dyDescent="0.25"/>
    <row r="30" spans="1:2" s="8" customFormat="1" x14ac:dyDescent="0.25"/>
    <row r="31" spans="1:2" s="8" customFormat="1" x14ac:dyDescent="0.25"/>
    <row r="32" spans="1:2" s="8" customFormat="1" x14ac:dyDescent="0.25"/>
    <row r="33" spans="1:1" s="8" customFormat="1" x14ac:dyDescent="0.25"/>
    <row r="34" spans="1:1" s="8" customFormat="1" x14ac:dyDescent="0.25"/>
    <row r="35" spans="1:1" s="8" customFormat="1" x14ac:dyDescent="0.25"/>
    <row r="36" spans="1:1" s="8" customFormat="1" x14ac:dyDescent="0.25"/>
    <row r="37" spans="1:1" s="8" customFormat="1" x14ac:dyDescent="0.25"/>
    <row r="38" spans="1:1" s="8" customFormat="1" x14ac:dyDescent="0.25"/>
    <row r="39" spans="1:1" s="8" customFormat="1" x14ac:dyDescent="0.25"/>
    <row r="40" spans="1:1" s="8" customFormat="1" x14ac:dyDescent="0.25"/>
    <row r="41" spans="1:1" s="8" customFormat="1" x14ac:dyDescent="0.25"/>
    <row r="42" spans="1:1" s="8" customFormat="1" x14ac:dyDescent="0.25"/>
    <row r="43" spans="1:1" s="8" customFormat="1" x14ac:dyDescent="0.25">
      <c r="A43" s="9"/>
    </row>
    <row r="44" spans="1:1" s="8" customFormat="1" x14ac:dyDescent="0.25">
      <c r="A44" s="9"/>
    </row>
    <row r="45" spans="1:1" s="8" customFormat="1" x14ac:dyDescent="0.25">
      <c r="A45" s="9"/>
    </row>
    <row r="46" spans="1:1" s="8" customFormat="1" x14ac:dyDescent="0.25">
      <c r="A46" s="9"/>
    </row>
    <row r="47" spans="1:1" s="8" customFormat="1" x14ac:dyDescent="0.25">
      <c r="A47" s="9"/>
    </row>
    <row r="48" spans="1:1" s="8" customFormat="1" x14ac:dyDescent="0.25">
      <c r="A48" s="9"/>
    </row>
    <row r="49" spans="1:1" s="8" customFormat="1" x14ac:dyDescent="0.25">
      <c r="A49" s="9"/>
    </row>
    <row r="50" spans="1:1" s="8" customFormat="1" x14ac:dyDescent="0.25">
      <c r="A50" s="9"/>
    </row>
    <row r="51" spans="1:1" s="8" customFormat="1" x14ac:dyDescent="0.25">
      <c r="A51" s="9"/>
    </row>
    <row r="52" spans="1:1" s="8" customFormat="1" x14ac:dyDescent="0.25">
      <c r="A52" s="9"/>
    </row>
    <row r="53" spans="1:1" s="8" customFormat="1" x14ac:dyDescent="0.25"/>
    <row r="54" spans="1:1" s="8" customFormat="1" x14ac:dyDescent="0.25"/>
    <row r="55" spans="1:1" s="8" customFormat="1" x14ac:dyDescent="0.25"/>
    <row r="56" spans="1:1" s="8" customFormat="1" x14ac:dyDescent="0.25"/>
    <row r="57" spans="1:1" s="8" customFormat="1" x14ac:dyDescent="0.25"/>
    <row r="58" spans="1:1" s="8" customFormat="1" x14ac:dyDescent="0.25"/>
    <row r="59" spans="1:1" s="8" customFormat="1" x14ac:dyDescent="0.25"/>
    <row r="60" spans="1:1" s="8" customFormat="1" x14ac:dyDescent="0.25"/>
    <row r="61" spans="1:1" s="8" customFormat="1" x14ac:dyDescent="0.25"/>
    <row r="62" spans="1:1" s="8" customFormat="1" x14ac:dyDescent="0.25"/>
    <row r="63" spans="1:1" s="8" customFormat="1" x14ac:dyDescent="0.25"/>
    <row r="64" spans="1:1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33EFF2-B2CC-4C93-B8BE-852D842C47D7}">
          <x14:formula1>
            <xm:f>'Reference Tables'!$A$2:$A$11</xm:f>
          </x14:formula1>
          <xm:sqref>B8</xm:sqref>
        </x14:dataValidation>
        <x14:dataValidation type="list" allowBlank="1" showInputMessage="1" showErrorMessage="1" xr:uid="{9766C611-05C6-465B-9D0D-63914E19F83E}">
          <x14:formula1>
            <xm:f>'Reference Tables'!$E$2:$E$19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F20"/>
  <sheetViews>
    <sheetView zoomScaleNormal="100" workbookViewId="0">
      <selection activeCell="C19" sqref="C19"/>
    </sheetView>
  </sheetViews>
  <sheetFormatPr defaultRowHeight="15" x14ac:dyDescent="0.25"/>
  <cols>
    <col min="1" max="1" width="23" customWidth="1"/>
    <col min="3" max="3" width="32" customWidth="1"/>
    <col min="5" max="5" width="29" customWidth="1"/>
  </cols>
  <sheetData>
    <row r="1" spans="1:6" x14ac:dyDescent="0.25">
      <c r="A1" t="s">
        <v>68</v>
      </c>
      <c r="C1" t="s">
        <v>70</v>
      </c>
      <c r="E1" t="s">
        <v>69</v>
      </c>
    </row>
    <row r="2" spans="1:6" x14ac:dyDescent="0.25">
      <c r="A2" s="1" t="s">
        <v>9</v>
      </c>
      <c r="B2">
        <v>0.05</v>
      </c>
      <c r="C2">
        <v>1.65</v>
      </c>
      <c r="E2" t="s">
        <v>46</v>
      </c>
      <c r="F2">
        <v>0.25</v>
      </c>
    </row>
    <row r="3" spans="1:6" x14ac:dyDescent="0.25">
      <c r="A3" s="1" t="s">
        <v>10</v>
      </c>
      <c r="B3">
        <v>0.1</v>
      </c>
      <c r="C3">
        <v>1.5</v>
      </c>
      <c r="E3" t="s">
        <v>47</v>
      </c>
      <c r="F3">
        <v>0.25</v>
      </c>
    </row>
    <row r="4" spans="1:6" x14ac:dyDescent="0.25">
      <c r="A4" s="1" t="s">
        <v>11</v>
      </c>
      <c r="B4">
        <v>0.15</v>
      </c>
      <c r="C4">
        <v>1.25</v>
      </c>
      <c r="E4" t="s">
        <v>48</v>
      </c>
      <c r="F4">
        <v>0.5</v>
      </c>
    </row>
    <row r="5" spans="1:6" x14ac:dyDescent="0.25">
      <c r="A5" s="1" t="s">
        <v>12</v>
      </c>
      <c r="B5">
        <v>0.2</v>
      </c>
      <c r="C5">
        <v>1</v>
      </c>
      <c r="E5" t="s">
        <v>49</v>
      </c>
      <c r="F5">
        <v>0.4</v>
      </c>
    </row>
    <row r="6" spans="1:6" x14ac:dyDescent="0.25">
      <c r="A6" s="1" t="s">
        <v>13</v>
      </c>
      <c r="B6">
        <v>0.25</v>
      </c>
      <c r="C6">
        <v>0.75</v>
      </c>
      <c r="E6" t="s">
        <v>50</v>
      </c>
      <c r="F6">
        <v>0.5</v>
      </c>
    </row>
    <row r="7" spans="1:6" x14ac:dyDescent="0.25">
      <c r="A7" s="1" t="s">
        <v>14</v>
      </c>
      <c r="B7">
        <v>0.3</v>
      </c>
      <c r="C7">
        <v>0.5</v>
      </c>
      <c r="E7" t="s">
        <v>1</v>
      </c>
      <c r="F7">
        <v>1.4</v>
      </c>
    </row>
    <row r="8" spans="1:6" x14ac:dyDescent="0.25">
      <c r="A8" s="1" t="s">
        <v>15</v>
      </c>
      <c r="B8">
        <v>0.35</v>
      </c>
      <c r="C8">
        <v>0.42499999999999999</v>
      </c>
      <c r="E8" t="s">
        <v>2</v>
      </c>
      <c r="F8">
        <v>1.7</v>
      </c>
    </row>
    <row r="9" spans="1:6" x14ac:dyDescent="0.25">
      <c r="A9" s="1" t="s">
        <v>16</v>
      </c>
      <c r="B9">
        <v>0.4</v>
      </c>
      <c r="C9">
        <v>0.375</v>
      </c>
      <c r="E9" t="s">
        <v>3</v>
      </c>
      <c r="F9">
        <v>2</v>
      </c>
    </row>
    <row r="10" spans="1:6" x14ac:dyDescent="0.25">
      <c r="A10" s="1" t="s">
        <v>17</v>
      </c>
      <c r="B10">
        <v>0.35</v>
      </c>
      <c r="C10">
        <v>0.33</v>
      </c>
      <c r="E10" t="s">
        <v>4</v>
      </c>
      <c r="F10">
        <v>2.5</v>
      </c>
    </row>
    <row r="11" spans="1:6" x14ac:dyDescent="0.25">
      <c r="A11" s="1" t="s">
        <v>18</v>
      </c>
      <c r="B11">
        <v>0.5</v>
      </c>
      <c r="C11">
        <v>0.16500000000000001</v>
      </c>
      <c r="E11" t="s">
        <v>39</v>
      </c>
      <c r="F11">
        <v>0.5</v>
      </c>
    </row>
    <row r="12" spans="1:6" x14ac:dyDescent="0.25">
      <c r="B12">
        <f>VLOOKUP(Calculations!B8,A2:B11,2,0)</f>
        <v>0.1</v>
      </c>
      <c r="C12">
        <f>VLOOKUP(Calculations!B8,A1:C10,3,0)</f>
        <v>1.5</v>
      </c>
      <c r="E12" t="s">
        <v>40</v>
      </c>
      <c r="F12">
        <v>0.56000000000000005</v>
      </c>
    </row>
    <row r="13" spans="1:6" x14ac:dyDescent="0.25">
      <c r="A13" s="1"/>
      <c r="B13" s="1"/>
      <c r="E13" t="s">
        <v>41</v>
      </c>
      <c r="F13">
        <v>0.67</v>
      </c>
    </row>
    <row r="14" spans="1:6" x14ac:dyDescent="0.25">
      <c r="E14" t="s">
        <v>42</v>
      </c>
      <c r="F14">
        <v>1.67</v>
      </c>
    </row>
    <row r="15" spans="1:6" x14ac:dyDescent="0.25">
      <c r="E15" t="s">
        <v>43</v>
      </c>
      <c r="F15">
        <v>2.5</v>
      </c>
    </row>
    <row r="16" spans="1:6" x14ac:dyDescent="0.25">
      <c r="E16" t="s">
        <v>44</v>
      </c>
      <c r="F16">
        <v>1.67</v>
      </c>
    </row>
    <row r="17" spans="5:6" x14ac:dyDescent="0.25">
      <c r="E17" t="s">
        <v>45</v>
      </c>
      <c r="F17">
        <v>1.33</v>
      </c>
    </row>
    <row r="18" spans="5:6" x14ac:dyDescent="0.25">
      <c r="E18" t="s">
        <v>51</v>
      </c>
      <c r="F18">
        <v>1</v>
      </c>
    </row>
    <row r="19" spans="5:6" x14ac:dyDescent="0.25">
      <c r="E19" t="s">
        <v>52</v>
      </c>
      <c r="F19">
        <v>2.5</v>
      </c>
    </row>
    <row r="20" spans="5:6" x14ac:dyDescent="0.25">
      <c r="F20">
        <f>VLOOKUP(Calculations!B4,E2:F19,2,0)</f>
        <v>0.25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Reference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2020-03-23T21:51:47Z</dcterms:modified>
</cp:coreProperties>
</file>