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dobens-my.sharepoint.com/personal/endrigo_camargo_rodobens_com_br/Documents/Área de Trabalho/"/>
    </mc:Choice>
  </mc:AlternateContent>
  <xr:revisionPtr revIDLastSave="4288" documentId="8_{D016180B-5997-488D-9B94-F862523B151B}" xr6:coauthVersionLast="47" xr6:coauthVersionMax="47" xr10:uidLastSave="{88A16CDC-334C-434E-80F5-1B1D7667CE74}"/>
  <bookViews>
    <workbookView xWindow="-108" yWindow="-108" windowWidth="23256" windowHeight="12576" xr2:uid="{0E3C1489-0E2A-409A-85E5-46501B9A6CAA}"/>
  </bookViews>
  <sheets>
    <sheet name="Planilha1" sheetId="1" r:id="rId1"/>
  </sheets>
  <definedNames>
    <definedName name="solver_adj" localSheetId="0" hidden="1">Planilha1!$C$10:$I$10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0" localSheetId="0" hidden="1">Planilha1!$J$7</definedName>
    <definedName name="solver_lhs1" localSheetId="0" hidden="1">Planilha1!$C$10:$I$10</definedName>
    <definedName name="solver_lhs2" localSheetId="0" hidden="1">Planilha1!$J$3</definedName>
    <definedName name="solver_lhs3" localSheetId="0" hidden="1">Planilha1!$J$4</definedName>
    <definedName name="solver_lhs4" localSheetId="0" hidden="1">Planilha1!$J$5</definedName>
    <definedName name="solver_lhs5" localSheetId="0" hidden="1">Planilha1!$J$7</definedName>
    <definedName name="solver_lhs6" localSheetId="0" hidden="1">Planilha1!$J$6</definedName>
    <definedName name="solver_lhs7" localSheetId="0" hidden="1">Planilha1!$J$7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Planilha1!$J$2</definedName>
    <definedName name="solver_pre" localSheetId="0" hidden="1">0.000001</definedName>
    <definedName name="solver_rbv" localSheetId="0" hidden="1">2</definedName>
    <definedName name="solver_rel0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hs0" localSheetId="0" hidden="1">Planilha1!$L$7</definedName>
    <definedName name="solver_rhs1" localSheetId="0" hidden="1">0</definedName>
    <definedName name="solver_rhs2" localSheetId="0" hidden="1">Planilha1!$L$3</definedName>
    <definedName name="solver_rhs3" localSheetId="0" hidden="1">Planilha1!$L$4</definedName>
    <definedName name="solver_rhs4" localSheetId="0" hidden="1">Planilha1!$L$5</definedName>
    <definedName name="solver_rhs5" localSheetId="0" hidden="1">Planilha1!$L$7</definedName>
    <definedName name="solver_rhs6" localSheetId="0" hidden="1">Planilha1!$L$6</definedName>
    <definedName name="solver_rhs7" localSheetId="0" hidden="1">Planilha1!$L$7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5" i="1" l="1"/>
  <c r="O119" i="1"/>
  <c r="O118" i="1"/>
  <c r="O117" i="1"/>
  <c r="O116" i="1"/>
  <c r="L115" i="1"/>
  <c r="G115" i="1"/>
  <c r="E115" i="1"/>
  <c r="D115" i="1"/>
  <c r="C115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Q101" i="1"/>
  <c r="Q100" i="1"/>
  <c r="Q99" i="1"/>
  <c r="Q98" i="1"/>
  <c r="Q97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S80" i="1"/>
  <c r="S79" i="1"/>
  <c r="S78" i="1"/>
  <c r="S77" i="1"/>
  <c r="S76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S60" i="1"/>
  <c r="H62" i="1"/>
  <c r="O61" i="1"/>
  <c r="G61" i="1"/>
  <c r="M59" i="1"/>
  <c r="F59" i="1"/>
  <c r="E59" i="1"/>
  <c r="O58" i="1"/>
  <c r="E58" i="1"/>
  <c r="N57" i="1"/>
  <c r="M56" i="1"/>
  <c r="J56" i="1"/>
  <c r="E56" i="1"/>
  <c r="Q50" i="1"/>
  <c r="Q62" i="1" s="1"/>
  <c r="P50" i="1"/>
  <c r="P61" i="1" s="1"/>
  <c r="O50" i="1"/>
  <c r="O59" i="1" s="1"/>
  <c r="N50" i="1"/>
  <c r="N58" i="1" s="1"/>
  <c r="M50" i="1"/>
  <c r="M57" i="1" s="1"/>
  <c r="L50" i="1"/>
  <c r="L56" i="1" s="1"/>
  <c r="K50" i="1"/>
  <c r="K58" i="1" s="1"/>
  <c r="J50" i="1"/>
  <c r="J57" i="1" s="1"/>
  <c r="I50" i="1"/>
  <c r="I62" i="1" s="1"/>
  <c r="H50" i="1"/>
  <c r="H61" i="1" s="1"/>
  <c r="G50" i="1"/>
  <c r="G59" i="1" s="1"/>
  <c r="F50" i="1"/>
  <c r="F58" i="1" s="1"/>
  <c r="E50" i="1"/>
  <c r="E57" i="1" s="1"/>
  <c r="D50" i="1"/>
  <c r="D56" i="1" s="1"/>
  <c r="C50" i="1"/>
  <c r="C58" i="1" s="1"/>
  <c r="S36" i="1"/>
  <c r="S35" i="1"/>
  <c r="S34" i="1"/>
  <c r="S33" i="1"/>
  <c r="S32" i="1"/>
  <c r="Q38" i="1"/>
  <c r="P38" i="1"/>
  <c r="N38" i="1"/>
  <c r="M38" i="1"/>
  <c r="L38" i="1"/>
  <c r="K38" i="1"/>
  <c r="J38" i="1"/>
  <c r="I38" i="1"/>
  <c r="H38" i="1"/>
  <c r="G38" i="1"/>
  <c r="F38" i="1"/>
  <c r="E38" i="1"/>
  <c r="D38" i="1"/>
  <c r="C38" i="1"/>
  <c r="O38" i="1"/>
  <c r="J7" i="1"/>
  <c r="J6" i="1"/>
  <c r="J5" i="1"/>
  <c r="J4" i="1"/>
  <c r="J3" i="1"/>
  <c r="J2" i="1"/>
  <c r="E68" i="1" l="1"/>
  <c r="E69" i="1"/>
  <c r="E70" i="1" s="1"/>
  <c r="M69" i="1"/>
  <c r="M70" i="1" s="1"/>
  <c r="J66" i="1"/>
  <c r="M66" i="1"/>
  <c r="K56" i="1"/>
  <c r="D58" i="1"/>
  <c r="H59" i="1"/>
  <c r="H69" i="1" s="1"/>
  <c r="H70" i="1" s="1"/>
  <c r="G62" i="1"/>
  <c r="C57" i="1"/>
  <c r="G58" i="1"/>
  <c r="N59" i="1"/>
  <c r="O62" i="1"/>
  <c r="D57" i="1"/>
  <c r="L58" i="1"/>
  <c r="P59" i="1"/>
  <c r="P69" i="1" s="1"/>
  <c r="P70" i="1" s="1"/>
  <c r="P62" i="1"/>
  <c r="F57" i="1"/>
  <c r="M58" i="1"/>
  <c r="M68" i="1" s="1"/>
  <c r="F61" i="1"/>
  <c r="C56" i="1"/>
  <c r="K57" i="1"/>
  <c r="L57" i="1"/>
  <c r="N61" i="1"/>
  <c r="Q61" i="1"/>
  <c r="F56" i="1"/>
  <c r="N56" i="1"/>
  <c r="G57" i="1"/>
  <c r="O57" i="1"/>
  <c r="H58" i="1"/>
  <c r="P58" i="1"/>
  <c r="I59" i="1"/>
  <c r="I69" i="1" s="1"/>
  <c r="I70" i="1" s="1"/>
  <c r="Q59" i="1"/>
  <c r="J61" i="1"/>
  <c r="J71" i="1" s="1"/>
  <c r="C62" i="1"/>
  <c r="K62" i="1"/>
  <c r="I61" i="1"/>
  <c r="J62" i="1"/>
  <c r="G56" i="1"/>
  <c r="O56" i="1"/>
  <c r="H57" i="1"/>
  <c r="P57" i="1"/>
  <c r="P67" i="1" s="1"/>
  <c r="I58" i="1"/>
  <c r="Q58" i="1"/>
  <c r="J59" i="1"/>
  <c r="J69" i="1" s="1"/>
  <c r="J70" i="1" s="1"/>
  <c r="C61" i="1"/>
  <c r="K61" i="1"/>
  <c r="D62" i="1"/>
  <c r="L62" i="1"/>
  <c r="H56" i="1"/>
  <c r="H66" i="1" s="1"/>
  <c r="P56" i="1"/>
  <c r="I57" i="1"/>
  <c r="Q57" i="1"/>
  <c r="J58" i="1"/>
  <c r="C59" i="1"/>
  <c r="K59" i="1"/>
  <c r="K69" i="1" s="1"/>
  <c r="K70" i="1" s="1"/>
  <c r="D61" i="1"/>
  <c r="L61" i="1"/>
  <c r="L71" i="1" s="1"/>
  <c r="E62" i="1"/>
  <c r="M62" i="1"/>
  <c r="I56" i="1"/>
  <c r="Q56" i="1"/>
  <c r="D59" i="1"/>
  <c r="L59" i="1"/>
  <c r="L69" i="1" s="1"/>
  <c r="L70" i="1" s="1"/>
  <c r="E61" i="1"/>
  <c r="M61" i="1"/>
  <c r="M71" i="1" s="1"/>
  <c r="F62" i="1"/>
  <c r="N62" i="1"/>
  <c r="E71" i="1" l="1"/>
  <c r="D71" i="1"/>
  <c r="P71" i="1"/>
  <c r="H71" i="1"/>
  <c r="L72" i="1"/>
  <c r="H67" i="1"/>
  <c r="Q69" i="1"/>
  <c r="Q67" i="1" s="1"/>
  <c r="S67" i="1" s="1"/>
  <c r="S59" i="1"/>
  <c r="Q71" i="1"/>
  <c r="P72" i="1"/>
  <c r="G72" i="1"/>
  <c r="L66" i="1"/>
  <c r="O69" i="1"/>
  <c r="G69" i="1"/>
  <c r="D69" i="1"/>
  <c r="C69" i="1"/>
  <c r="C70" i="1" s="1"/>
  <c r="K71" i="1"/>
  <c r="G66" i="1"/>
  <c r="P68" i="1"/>
  <c r="L67" i="1"/>
  <c r="L68" i="1"/>
  <c r="C68" i="1"/>
  <c r="D72" i="1"/>
  <c r="Q72" i="1"/>
  <c r="I72" i="1"/>
  <c r="Q66" i="1"/>
  <c r="S66" i="1" s="1"/>
  <c r="S56" i="1"/>
  <c r="J68" i="1"/>
  <c r="C71" i="1"/>
  <c r="J72" i="1"/>
  <c r="H68" i="1"/>
  <c r="K67" i="1"/>
  <c r="M67" i="1"/>
  <c r="E67" i="1"/>
  <c r="K66" i="1"/>
  <c r="F69" i="1"/>
  <c r="F70" i="1" s="1"/>
  <c r="O66" i="1"/>
  <c r="I66" i="1"/>
  <c r="S57" i="1"/>
  <c r="I71" i="1"/>
  <c r="O67" i="1"/>
  <c r="C66" i="1"/>
  <c r="O72" i="1"/>
  <c r="H72" i="1"/>
  <c r="M72" i="1"/>
  <c r="I67" i="1"/>
  <c r="S58" i="1"/>
  <c r="K72" i="1"/>
  <c r="G67" i="1"/>
  <c r="F71" i="1"/>
  <c r="N69" i="1"/>
  <c r="N70" i="1" s="1"/>
  <c r="J67" i="1"/>
  <c r="K68" i="1"/>
  <c r="F72" i="1"/>
  <c r="E72" i="1"/>
  <c r="P66" i="1"/>
  <c r="I68" i="1"/>
  <c r="C72" i="1"/>
  <c r="G68" i="1"/>
  <c r="E66" i="1"/>
  <c r="N66" i="1" l="1"/>
  <c r="N67" i="1"/>
  <c r="N72" i="1"/>
  <c r="F68" i="1"/>
  <c r="N68" i="1"/>
  <c r="C67" i="1"/>
  <c r="D70" i="1"/>
  <c r="D66" i="1"/>
  <c r="S69" i="1"/>
  <c r="Q70" i="1"/>
  <c r="S70" i="1" s="1"/>
  <c r="F67" i="1"/>
  <c r="N71" i="1"/>
  <c r="Q68" i="1"/>
  <c r="S68" i="1" s="1"/>
  <c r="D68" i="1"/>
  <c r="G70" i="1"/>
  <c r="G71" i="1"/>
  <c r="F66" i="1"/>
  <c r="D67" i="1"/>
  <c r="O70" i="1"/>
  <c r="O71" i="1"/>
  <c r="O68" i="1"/>
</calcChain>
</file>

<file path=xl/sharedStrings.xml><?xml version="1.0" encoding="utf-8"?>
<sst xmlns="http://schemas.openxmlformats.org/spreadsheetml/2006/main" count="299" uniqueCount="95">
  <si>
    <t>Quantidade por porção</t>
  </si>
  <si>
    <t>Carboidratos</t>
  </si>
  <si>
    <t>Proteínas</t>
  </si>
  <si>
    <t>Gorduras totais</t>
  </si>
  <si>
    <t>Gorduras saturadas</t>
  </si>
  <si>
    <t>Sódio</t>
  </si>
  <si>
    <t>total diário</t>
  </si>
  <si>
    <t>unidade</t>
  </si>
  <si>
    <t>kcal</t>
  </si>
  <si>
    <t>g</t>
  </si>
  <si>
    <t>mg</t>
  </si>
  <si>
    <t>cerveja - lata</t>
  </si>
  <si>
    <t>bacon - 1 fatia</t>
  </si>
  <si>
    <t>paçoca rolha - 1 un.</t>
  </si>
  <si>
    <t>pão frances</t>
  </si>
  <si>
    <t>hamburguer caseiro</t>
  </si>
  <si>
    <t>&gt;=</t>
  </si>
  <si>
    <t>&lt;=</t>
  </si>
  <si>
    <t>min</t>
  </si>
  <si>
    <t>qtd</t>
  </si>
  <si>
    <t>total</t>
  </si>
  <si>
    <t>Calorias</t>
  </si>
  <si>
    <t>cast.de caju torr. sal - 10g</t>
  </si>
  <si>
    <t>choc. meio amargo - 25g</t>
  </si>
  <si>
    <t>Formato canônico</t>
  </si>
  <si>
    <t>Função de maximização, caso contrário multiplica Z por -1</t>
  </si>
  <si>
    <t>restrições com sinal &lt;=</t>
  </si>
  <si>
    <t>adiciona uma variável de folga Xs</t>
  </si>
  <si>
    <t>caso contrário adiciona -1*Xs e adiciona uma variável artifical +1*Xr</t>
  </si>
  <si>
    <t>se a restrição for = adiciona uma variável artificial +1*Xr</t>
  </si>
  <si>
    <t>Tableau simplex</t>
  </si>
  <si>
    <t>Z</t>
  </si>
  <si>
    <t>X1</t>
  </si>
  <si>
    <t>X2</t>
  </si>
  <si>
    <t>X3</t>
  </si>
  <si>
    <t>X4</t>
  </si>
  <si>
    <t>X5</t>
  </si>
  <si>
    <t>X6</t>
  </si>
  <si>
    <t>X7</t>
  </si>
  <si>
    <t>X8</t>
  </si>
  <si>
    <t>b</t>
  </si>
  <si>
    <t>X9</t>
  </si>
  <si>
    <t>Xr1</t>
  </si>
  <si>
    <t>Xr2</t>
  </si>
  <si>
    <t>X10</t>
  </si>
  <si>
    <t>X11</t>
  </si>
  <si>
    <t>X12</t>
  </si>
  <si>
    <t>Var folga</t>
  </si>
  <si>
    <t>Var artificial</t>
  </si>
  <si>
    <t>2º passo, faz b/Xn (coluna trabalho) o menor valor será o pivô</t>
  </si>
  <si>
    <t>3º passo divide a linha do pivô pelo valor do pivô</t>
  </si>
  <si>
    <t>3º passo</t>
  </si>
  <si>
    <t>4º passo zera as demais linhas da coluna de trabalho multiplicando a linha do pivo e somando a elas</t>
  </si>
  <si>
    <t>4º passo</t>
  </si>
  <si>
    <t>2ª iteração</t>
  </si>
  <si>
    <t>1º passo</t>
  </si>
  <si>
    <t>2º passo</t>
  </si>
  <si>
    <t>3ª iteração</t>
  </si>
  <si>
    <t>isso deve ser minimizado, por isso o sinal -</t>
  </si>
  <si>
    <t>x8</t>
  </si>
  <si>
    <t>x9</t>
  </si>
  <si>
    <t>x10</t>
  </si>
  <si>
    <t>x11</t>
  </si>
  <si>
    <t>x12</t>
  </si>
  <si>
    <t>-Z</t>
  </si>
  <si>
    <t>-w</t>
  </si>
  <si>
    <t>Se tiver Xr, precisa fazer o método das duas fases, a somatório das Xr deve ser 0, se w for &gt;0 então o problema não tem solução</t>
  </si>
  <si>
    <t>Começa resolvendo a liinha w, zerando Xr1 e Xr2</t>
  </si>
  <si>
    <t>fazer w-x8 e w-x9</t>
  </si>
  <si>
    <t>Tableau ajustado</t>
  </si>
  <si>
    <t>1º passo, ver o valor mais negativo da w -&gt;coluna de trabalho</t>
  </si>
  <si>
    <t>2º passo b/x5</t>
  </si>
  <si>
    <t>pivô</t>
  </si>
  <si>
    <t>x9-4,4x12</t>
  </si>
  <si>
    <t>x8-26x12</t>
  </si>
  <si>
    <t>x10-1,5x12</t>
  </si>
  <si>
    <t>x11-0,3x12</t>
  </si>
  <si>
    <t>-z-137x12</t>
  </si>
  <si>
    <t>-w+30,4x12</t>
  </si>
  <si>
    <t>final</t>
  </si>
  <si>
    <t>Condição de parada: linha w sem valor negativo</t>
  </si>
  <si>
    <t>divida x11 por 4,3</t>
  </si>
  <si>
    <t>zera as demais linhas</t>
  </si>
  <si>
    <t>&lt;0 não pode</t>
  </si>
  <si>
    <t>divida x8 por 10,7 e</t>
  </si>
  <si>
    <t>4ª iteração</t>
  </si>
  <si>
    <t>divida x9 por 15,4 e</t>
  </si>
  <si>
    <t>Não há mais índice positivo na linha w, como o valor final deu 0, há solução possível para o problema</t>
  </si>
  <si>
    <t>Novo tableau simplex - sem variáves artificiais e linha w</t>
  </si>
  <si>
    <t>não pode&lt;0</t>
  </si>
  <si>
    <t>1ª iteração</t>
  </si>
  <si>
    <t>divide x9 por 0,1 e</t>
  </si>
  <si>
    <t>zera as demais</t>
  </si>
  <si>
    <t>Condição de parada: linha Z sem valor negativo - ok</t>
  </si>
  <si>
    <t>valores ótimos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</si>
</sst>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"/>
    <numFmt numFmtId="165" formatCode="#,##0.0;\-"/>
    <numFmt numFmtId="166" formatCode="#,##0.0;\-#,##0.0;\-"/>
    <numFmt numFmtId="168" formatCode="#,##0.000;\-#,##0.000;\-"/>
    <numFmt numFmtId="171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43" fontId="0" fillId="0" borderId="0" xfId="1" applyFont="1"/>
    <xf numFmtId="0" fontId="3" fillId="2" borderId="0" xfId="0" applyFont="1" applyFill="1" applyAlignment="1">
      <alignment horizontal="left"/>
    </xf>
    <xf numFmtId="1" fontId="3" fillId="4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164" fontId="3" fillId="2" borderId="1" xfId="0" applyNumberFormat="1" applyFont="1" applyFill="1" applyBorder="1" applyAlignment="1">
      <alignment horizontal="center" wrapText="1"/>
    </xf>
    <xf numFmtId="164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0" xfId="0" applyFont="1" applyAlignment="1">
      <alignment vertical="center" wrapText="1"/>
    </xf>
    <xf numFmtId="9" fontId="2" fillId="0" borderId="0" xfId="0" applyNumberFormat="1" applyFont="1" applyAlignment="1">
      <alignment vertical="center" wrapText="1"/>
    </xf>
    <xf numFmtId="164" fontId="0" fillId="0" borderId="0" xfId="0" applyNumberFormat="1" applyAlignment="1">
      <alignment horizontal="center"/>
    </xf>
    <xf numFmtId="0" fontId="2" fillId="0" borderId="1" xfId="0" applyFont="1" applyBorder="1" applyAlignment="1">
      <alignment vertical="center" wrapText="1"/>
    </xf>
    <xf numFmtId="0" fontId="0" fillId="0" borderId="2" xfId="0" applyBorder="1" applyAlignment="1">
      <alignment horizontal="center"/>
    </xf>
    <xf numFmtId="165" fontId="3" fillId="2" borderId="0" xfId="1" applyNumberFormat="1" applyFont="1" applyFill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3" fillId="5" borderId="0" xfId="0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166" fontId="3" fillId="2" borderId="0" xfId="1" applyNumberFormat="1" applyFont="1" applyFill="1" applyBorder="1" applyAlignment="1">
      <alignment horizontal="center"/>
    </xf>
    <xf numFmtId="166" fontId="3" fillId="0" borderId="0" xfId="1" applyNumberFormat="1" applyFont="1" applyBorder="1" applyAlignment="1">
      <alignment horizontal="center"/>
    </xf>
    <xf numFmtId="166" fontId="3" fillId="4" borderId="3" xfId="1" applyNumberFormat="1" applyFont="1" applyFill="1" applyBorder="1" applyAlignment="1">
      <alignment horizontal="center"/>
    </xf>
    <xf numFmtId="166" fontId="3" fillId="0" borderId="0" xfId="1" applyNumberFormat="1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2" borderId="3" xfId="1" applyNumberFormat="1" applyFont="1" applyFill="1" applyBorder="1" applyAlignment="1">
      <alignment horizontal="center"/>
    </xf>
    <xf numFmtId="166" fontId="3" fillId="0" borderId="1" xfId="1" applyNumberFormat="1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/>
    <xf numFmtId="164" fontId="0" fillId="0" borderId="0" xfId="0" quotePrefix="1" applyNumberFormat="1" applyAlignment="1">
      <alignment horizontal="center"/>
    </xf>
    <xf numFmtId="166" fontId="3" fillId="2" borderId="1" xfId="1" applyNumberFormat="1" applyFont="1" applyFill="1" applyBorder="1" applyAlignment="1">
      <alignment horizontal="center"/>
    </xf>
    <xf numFmtId="166" fontId="3" fillId="2" borderId="4" xfId="1" applyNumberFormat="1" applyFont="1" applyFill="1" applyBorder="1" applyAlignment="1">
      <alignment horizontal="center"/>
    </xf>
    <xf numFmtId="164" fontId="0" fillId="0" borderId="0" xfId="0" applyNumberFormat="1" applyAlignment="1">
      <alignment horizontal="left"/>
    </xf>
    <xf numFmtId="0" fontId="2" fillId="0" borderId="0" xfId="0" quotePrefix="1" applyFont="1" applyAlignment="1">
      <alignment vertical="center" wrapText="1"/>
    </xf>
    <xf numFmtId="0" fontId="2" fillId="0" borderId="1" xfId="0" quotePrefix="1" applyFont="1" applyBorder="1" applyAlignment="1">
      <alignment vertical="center" wrapText="1"/>
    </xf>
    <xf numFmtId="0" fontId="3" fillId="0" borderId="0" xfId="0" applyFont="1" applyAlignment="1">
      <alignment vertical="center"/>
    </xf>
    <xf numFmtId="166" fontId="3" fillId="0" borderId="3" xfId="1" applyNumberFormat="1" applyFon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3" fillId="0" borderId="1" xfId="1" applyNumberFormat="1" applyFont="1" applyBorder="1" applyAlignment="1">
      <alignment horizontal="center"/>
    </xf>
    <xf numFmtId="166" fontId="3" fillId="4" borderId="4" xfId="1" applyNumberFormat="1" applyFont="1" applyFill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vertical="center" wrapText="1"/>
    </xf>
    <xf numFmtId="0" fontId="4" fillId="0" borderId="0" xfId="0" applyFont="1"/>
    <xf numFmtId="168" fontId="0" fillId="0" borderId="0" xfId="0" applyNumberFormat="1" applyAlignment="1">
      <alignment horizontal="center"/>
    </xf>
    <xf numFmtId="166" fontId="0" fillId="5" borderId="0" xfId="0" applyNumberFormat="1" applyFill="1" applyAlignment="1">
      <alignment horizontal="center"/>
    </xf>
    <xf numFmtId="166" fontId="0" fillId="5" borderId="1" xfId="0" applyNumberFormat="1" applyFill="1" applyBorder="1" applyAlignment="1">
      <alignment horizontal="center"/>
    </xf>
    <xf numFmtId="171" fontId="3" fillId="4" borderId="0" xfId="0" applyNumberFormat="1" applyFont="1" applyFill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3FCC-4768-4A66-82F6-F5985D5E8C23}">
  <dimension ref="A1:T119"/>
  <sheetViews>
    <sheetView showGridLines="0" tabSelected="1" workbookViewId="0">
      <selection activeCell="G10" sqref="G10"/>
    </sheetView>
  </sheetViews>
  <sheetFormatPr defaultRowHeight="14.4" x14ac:dyDescent="0.3"/>
  <cols>
    <col min="1" max="1" width="20.109375" bestFit="1" customWidth="1"/>
    <col min="2" max="2" width="8.21875" bestFit="1" customWidth="1"/>
    <col min="3" max="3" width="11.21875" customWidth="1"/>
    <col min="4" max="4" width="12.5546875" customWidth="1"/>
    <col min="5" max="5" width="7.6640625" customWidth="1"/>
    <col min="6" max="6" width="7" customWidth="1"/>
    <col min="7" max="7" width="8.44140625" customWidth="1"/>
    <col min="8" max="8" width="11.6640625" customWidth="1"/>
    <col min="9" max="9" width="15" customWidth="1"/>
    <col min="10" max="10" width="7.44140625" bestFit="1" customWidth="1"/>
    <col min="11" max="11" width="5.77734375" bestFit="1" customWidth="1"/>
    <col min="12" max="12" width="10" bestFit="1" customWidth="1"/>
    <col min="17" max="17" width="12.109375" bestFit="1" customWidth="1"/>
    <col min="19" max="19" width="11.44140625" bestFit="1" customWidth="1"/>
  </cols>
  <sheetData>
    <row r="1" spans="1:13" ht="28.8" x14ac:dyDescent="0.3">
      <c r="A1" s="7" t="s">
        <v>0</v>
      </c>
      <c r="B1" s="8" t="s">
        <v>7</v>
      </c>
      <c r="C1" s="9" t="s">
        <v>13</v>
      </c>
      <c r="D1" s="9" t="s">
        <v>23</v>
      </c>
      <c r="E1" s="9" t="s">
        <v>11</v>
      </c>
      <c r="F1" s="9" t="s">
        <v>12</v>
      </c>
      <c r="G1" s="10" t="s">
        <v>14</v>
      </c>
      <c r="H1" s="10" t="s">
        <v>15</v>
      </c>
      <c r="I1" s="10" t="s">
        <v>22</v>
      </c>
      <c r="J1" s="11" t="s">
        <v>20</v>
      </c>
      <c r="K1" s="11"/>
      <c r="L1" s="11" t="s">
        <v>6</v>
      </c>
    </row>
    <row r="2" spans="1:13" x14ac:dyDescent="0.3">
      <c r="A2" s="3" t="s">
        <v>21</v>
      </c>
      <c r="B2" s="6" t="s">
        <v>8</v>
      </c>
      <c r="C2" s="22">
        <v>78</v>
      </c>
      <c r="D2" s="23">
        <v>131</v>
      </c>
      <c r="E2" s="22">
        <v>149</v>
      </c>
      <c r="F2" s="22">
        <v>42</v>
      </c>
      <c r="G2" s="23">
        <v>137</v>
      </c>
      <c r="H2" s="23">
        <v>124</v>
      </c>
      <c r="I2" s="23">
        <v>50</v>
      </c>
      <c r="J2" s="24">
        <f t="shared" ref="J2:J7" si="0">SUMPRODUCT(C2:I2,$C$10:$I$10)</f>
        <v>2399.8024508494636</v>
      </c>
      <c r="K2" s="5" t="s">
        <v>18</v>
      </c>
      <c r="L2" s="5"/>
      <c r="M2" t="s">
        <v>31</v>
      </c>
    </row>
    <row r="3" spans="1:13" x14ac:dyDescent="0.3">
      <c r="A3" s="3" t="s">
        <v>1</v>
      </c>
      <c r="B3" s="6" t="s">
        <v>9</v>
      </c>
      <c r="C3" s="22">
        <v>7.1</v>
      </c>
      <c r="D3" s="23">
        <v>15</v>
      </c>
      <c r="E3" s="22">
        <v>11.3</v>
      </c>
      <c r="F3" s="22">
        <v>0.12</v>
      </c>
      <c r="G3" s="23">
        <v>25.95</v>
      </c>
      <c r="H3" s="23">
        <v>1.93</v>
      </c>
      <c r="I3" s="23">
        <v>2</v>
      </c>
      <c r="J3" s="25">
        <f t="shared" si="0"/>
        <v>300</v>
      </c>
      <c r="K3" s="5" t="s">
        <v>16</v>
      </c>
      <c r="L3" s="5">
        <v>300</v>
      </c>
    </row>
    <row r="4" spans="1:13" x14ac:dyDescent="0.3">
      <c r="A4" s="3" t="s">
        <v>2</v>
      </c>
      <c r="B4" s="6" t="s">
        <v>9</v>
      </c>
      <c r="C4" s="22">
        <v>2.6</v>
      </c>
      <c r="D4" s="23">
        <v>1.6</v>
      </c>
      <c r="E4" s="22">
        <v>1.5</v>
      </c>
      <c r="F4" s="22">
        <v>3.03</v>
      </c>
      <c r="G4" s="23">
        <v>4.4000000000000004</v>
      </c>
      <c r="H4" s="23">
        <v>16.36</v>
      </c>
      <c r="I4" s="23">
        <v>2</v>
      </c>
      <c r="J4" s="25">
        <f t="shared" si="0"/>
        <v>50</v>
      </c>
      <c r="K4" s="5" t="s">
        <v>16</v>
      </c>
      <c r="L4" s="5">
        <v>50</v>
      </c>
    </row>
    <row r="5" spans="1:13" x14ac:dyDescent="0.3">
      <c r="A5" s="3" t="s">
        <v>3</v>
      </c>
      <c r="B5" s="6" t="s">
        <v>9</v>
      </c>
      <c r="C5" s="22">
        <v>4.3</v>
      </c>
      <c r="D5" s="23">
        <v>6.9</v>
      </c>
      <c r="E5" s="22">
        <v>0</v>
      </c>
      <c r="F5" s="22">
        <v>3.18</v>
      </c>
      <c r="G5" s="23">
        <v>1.5</v>
      </c>
      <c r="H5" s="23">
        <v>5.08</v>
      </c>
      <c r="I5" s="23">
        <v>5</v>
      </c>
      <c r="J5" s="25">
        <f t="shared" si="0"/>
        <v>48.507089049275152</v>
      </c>
      <c r="K5" s="5" t="s">
        <v>17</v>
      </c>
      <c r="L5" s="5">
        <v>65</v>
      </c>
    </row>
    <row r="6" spans="1:13" x14ac:dyDescent="0.3">
      <c r="A6" s="3" t="s">
        <v>4</v>
      </c>
      <c r="B6" s="6" t="s">
        <v>9</v>
      </c>
      <c r="C6" s="22">
        <v>0.8</v>
      </c>
      <c r="D6" s="23">
        <v>4.3</v>
      </c>
      <c r="E6" s="22">
        <v>0</v>
      </c>
      <c r="F6" s="22">
        <v>1.05</v>
      </c>
      <c r="G6" s="23">
        <v>0.32</v>
      </c>
      <c r="H6" s="23">
        <v>2.0699999999999998</v>
      </c>
      <c r="I6" s="23">
        <v>1</v>
      </c>
      <c r="J6" s="25">
        <f t="shared" si="0"/>
        <v>19.999999999999996</v>
      </c>
      <c r="K6" s="5" t="s">
        <v>17</v>
      </c>
      <c r="L6" s="5">
        <v>20</v>
      </c>
    </row>
    <row r="7" spans="1:13" x14ac:dyDescent="0.3">
      <c r="A7" s="3" t="s">
        <v>5</v>
      </c>
      <c r="B7" s="6" t="s">
        <v>10</v>
      </c>
      <c r="C7" s="22">
        <v>17</v>
      </c>
      <c r="D7" s="23">
        <v>8.1</v>
      </c>
      <c r="E7" s="22">
        <v>7</v>
      </c>
      <c r="F7" s="22">
        <v>192</v>
      </c>
      <c r="G7" s="23">
        <v>304</v>
      </c>
      <c r="H7" s="23">
        <v>248</v>
      </c>
      <c r="I7" s="23">
        <v>110</v>
      </c>
      <c r="J7" s="25">
        <f t="shared" si="0"/>
        <v>1999.9999999999998</v>
      </c>
      <c r="K7" s="5" t="s">
        <v>17</v>
      </c>
      <c r="L7" s="5">
        <v>2000</v>
      </c>
    </row>
    <row r="8" spans="1:13" x14ac:dyDescent="0.3">
      <c r="E8" s="2"/>
    </row>
    <row r="9" spans="1:13" x14ac:dyDescent="0.3">
      <c r="E9" s="2"/>
    </row>
    <row r="10" spans="1:13" x14ac:dyDescent="0.3">
      <c r="A10" s="3" t="s">
        <v>19</v>
      </c>
      <c r="C10" s="54">
        <v>3.4252858911219888</v>
      </c>
      <c r="D10" s="54">
        <v>3.5550640785170722</v>
      </c>
      <c r="E10" s="54">
        <v>5.5183084014128623</v>
      </c>
      <c r="F10" s="54">
        <v>0</v>
      </c>
      <c r="G10" s="54">
        <v>6.165611717121867</v>
      </c>
      <c r="H10" s="4">
        <v>0</v>
      </c>
      <c r="I10" s="4">
        <v>0</v>
      </c>
    </row>
    <row r="11" spans="1:13" x14ac:dyDescent="0.3">
      <c r="A11" s="1"/>
    </row>
    <row r="12" spans="1:13" x14ac:dyDescent="0.3">
      <c r="A12" s="3" t="s">
        <v>24</v>
      </c>
    </row>
    <row r="13" spans="1:13" x14ac:dyDescent="0.3">
      <c r="A13" s="3" t="s">
        <v>25</v>
      </c>
    </row>
    <row r="14" spans="1:13" x14ac:dyDescent="0.3">
      <c r="A14" s="3" t="s">
        <v>26</v>
      </c>
      <c r="B14" t="s">
        <v>27</v>
      </c>
    </row>
    <row r="15" spans="1:13" x14ac:dyDescent="0.3">
      <c r="B15" t="s">
        <v>28</v>
      </c>
    </row>
    <row r="16" spans="1:13" x14ac:dyDescent="0.3">
      <c r="A16" s="17"/>
      <c r="B16" t="s">
        <v>29</v>
      </c>
    </row>
    <row r="17" spans="1:19" x14ac:dyDescent="0.3">
      <c r="A17" s="17"/>
    </row>
    <row r="18" spans="1:19" x14ac:dyDescent="0.3">
      <c r="A18" s="3" t="s">
        <v>66</v>
      </c>
    </row>
    <row r="19" spans="1:19" x14ac:dyDescent="0.3">
      <c r="A19" s="42" t="s">
        <v>67</v>
      </c>
    </row>
    <row r="20" spans="1:19" x14ac:dyDescent="0.3">
      <c r="A20" s="17"/>
      <c r="J20" t="s">
        <v>47</v>
      </c>
      <c r="O20" t="s">
        <v>48</v>
      </c>
    </row>
    <row r="21" spans="1:19" x14ac:dyDescent="0.3">
      <c r="A21" s="7" t="s">
        <v>30</v>
      </c>
      <c r="B21" s="12"/>
      <c r="C21" s="13" t="s">
        <v>32</v>
      </c>
      <c r="D21" s="13" t="s">
        <v>33</v>
      </c>
      <c r="E21" s="13" t="s">
        <v>34</v>
      </c>
      <c r="F21" s="13" t="s">
        <v>35</v>
      </c>
      <c r="G21" s="13" t="s">
        <v>36</v>
      </c>
      <c r="H21" s="13" t="s">
        <v>37</v>
      </c>
      <c r="I21" s="13" t="s">
        <v>38</v>
      </c>
      <c r="J21" s="14" t="s">
        <v>39</v>
      </c>
      <c r="K21" s="14" t="s">
        <v>41</v>
      </c>
      <c r="L21" s="14" t="s">
        <v>44</v>
      </c>
      <c r="M21" s="14" t="s">
        <v>45</v>
      </c>
      <c r="N21" s="14" t="s">
        <v>46</v>
      </c>
      <c r="O21" s="15" t="s">
        <v>42</v>
      </c>
      <c r="P21" s="15" t="s">
        <v>43</v>
      </c>
      <c r="Q21" s="16" t="s">
        <v>40</v>
      </c>
    </row>
    <row r="22" spans="1:19" x14ac:dyDescent="0.3">
      <c r="B22" s="17" t="s">
        <v>59</v>
      </c>
      <c r="C22" s="26">
        <v>7.1</v>
      </c>
      <c r="D22" s="27">
        <v>15</v>
      </c>
      <c r="E22" s="27">
        <v>11.3</v>
      </c>
      <c r="F22" s="26">
        <v>0.12</v>
      </c>
      <c r="G22" s="27">
        <v>25.95</v>
      </c>
      <c r="H22" s="27">
        <v>1.93</v>
      </c>
      <c r="I22" s="27">
        <v>2</v>
      </c>
      <c r="J22" s="29">
        <v>-1</v>
      </c>
      <c r="K22" s="29">
        <v>0</v>
      </c>
      <c r="L22" s="29">
        <v>0</v>
      </c>
      <c r="M22" s="29">
        <v>0</v>
      </c>
      <c r="N22" s="29">
        <v>0</v>
      </c>
      <c r="O22" s="30">
        <v>1</v>
      </c>
      <c r="P22" s="30">
        <v>0</v>
      </c>
      <c r="Q22" s="31">
        <v>300</v>
      </c>
      <c r="S22" s="19"/>
    </row>
    <row r="23" spans="1:19" x14ac:dyDescent="0.3">
      <c r="B23" s="17" t="s">
        <v>60</v>
      </c>
      <c r="C23" s="26">
        <v>2.6</v>
      </c>
      <c r="D23" s="27">
        <v>1.6</v>
      </c>
      <c r="E23" s="27">
        <v>1.5</v>
      </c>
      <c r="F23" s="26">
        <v>3.03</v>
      </c>
      <c r="G23" s="27">
        <v>4.4000000000000004</v>
      </c>
      <c r="H23" s="27">
        <v>16.36</v>
      </c>
      <c r="I23" s="27">
        <v>2</v>
      </c>
      <c r="J23" s="29">
        <v>0</v>
      </c>
      <c r="K23" s="29">
        <v>-1</v>
      </c>
      <c r="L23" s="29">
        <v>0</v>
      </c>
      <c r="M23" s="29">
        <v>0</v>
      </c>
      <c r="N23" s="29">
        <v>0</v>
      </c>
      <c r="O23" s="30">
        <v>0</v>
      </c>
      <c r="P23" s="30">
        <v>1</v>
      </c>
      <c r="Q23" s="31">
        <v>50</v>
      </c>
      <c r="S23" s="19"/>
    </row>
    <row r="24" spans="1:19" x14ac:dyDescent="0.3">
      <c r="B24" s="18" t="s">
        <v>61</v>
      </c>
      <c r="C24" s="26">
        <v>4.3</v>
      </c>
      <c r="D24" s="27">
        <v>6.9</v>
      </c>
      <c r="E24" s="27">
        <v>0</v>
      </c>
      <c r="F24" s="26">
        <v>3.18</v>
      </c>
      <c r="G24" s="27">
        <v>1.5</v>
      </c>
      <c r="H24" s="27">
        <v>5.08</v>
      </c>
      <c r="I24" s="27">
        <v>5</v>
      </c>
      <c r="J24" s="29">
        <v>0</v>
      </c>
      <c r="K24" s="29">
        <v>0</v>
      </c>
      <c r="L24" s="29">
        <v>1</v>
      </c>
      <c r="M24" s="29">
        <v>0</v>
      </c>
      <c r="N24" s="29">
        <v>0</v>
      </c>
      <c r="O24" s="30">
        <v>0</v>
      </c>
      <c r="P24" s="30">
        <v>0</v>
      </c>
      <c r="Q24" s="31">
        <v>65</v>
      </c>
      <c r="S24" s="19"/>
    </row>
    <row r="25" spans="1:19" x14ac:dyDescent="0.3">
      <c r="B25" s="17" t="s">
        <v>62</v>
      </c>
      <c r="C25" s="26">
        <v>0.8</v>
      </c>
      <c r="D25" s="27">
        <v>4.3</v>
      </c>
      <c r="E25" s="27">
        <v>0</v>
      </c>
      <c r="F25" s="26">
        <v>1.05</v>
      </c>
      <c r="G25" s="27">
        <v>0.32</v>
      </c>
      <c r="H25" s="27">
        <v>2.0699999999999998</v>
      </c>
      <c r="I25" s="27">
        <v>1</v>
      </c>
      <c r="J25" s="29">
        <v>0</v>
      </c>
      <c r="K25" s="29">
        <v>0</v>
      </c>
      <c r="L25" s="29">
        <v>0</v>
      </c>
      <c r="M25" s="29">
        <v>1</v>
      </c>
      <c r="N25" s="29">
        <v>0</v>
      </c>
      <c r="O25" s="30">
        <v>0</v>
      </c>
      <c r="P25" s="30">
        <v>0</v>
      </c>
      <c r="Q25" s="31">
        <v>20</v>
      </c>
      <c r="S25" s="19"/>
    </row>
    <row r="26" spans="1:19" x14ac:dyDescent="0.3">
      <c r="A26" s="12"/>
      <c r="B26" s="20" t="s">
        <v>63</v>
      </c>
      <c r="C26" s="37">
        <v>17</v>
      </c>
      <c r="D26" s="46">
        <v>8.1</v>
      </c>
      <c r="E26" s="46">
        <v>7</v>
      </c>
      <c r="F26" s="37">
        <v>192</v>
      </c>
      <c r="G26" s="46">
        <v>304</v>
      </c>
      <c r="H26" s="46">
        <v>248</v>
      </c>
      <c r="I26" s="46">
        <v>110</v>
      </c>
      <c r="J26" s="33">
        <v>0</v>
      </c>
      <c r="K26" s="33">
        <v>0</v>
      </c>
      <c r="L26" s="33">
        <v>0</v>
      </c>
      <c r="M26" s="33">
        <v>0</v>
      </c>
      <c r="N26" s="33">
        <v>1</v>
      </c>
      <c r="O26" s="34">
        <v>0</v>
      </c>
      <c r="P26" s="34">
        <v>0</v>
      </c>
      <c r="Q26" s="48">
        <v>2000</v>
      </c>
      <c r="S26" s="19"/>
    </row>
    <row r="27" spans="1:19" x14ac:dyDescent="0.3">
      <c r="B27" s="40" t="s">
        <v>64</v>
      </c>
      <c r="C27" s="30">
        <v>78</v>
      </c>
      <c r="D27" s="30">
        <v>131</v>
      </c>
      <c r="E27" s="30">
        <v>149</v>
      </c>
      <c r="F27" s="30">
        <v>42</v>
      </c>
      <c r="G27" s="30">
        <v>137</v>
      </c>
      <c r="H27" s="30">
        <v>124</v>
      </c>
      <c r="I27" s="30">
        <v>50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35"/>
      <c r="P27" s="35"/>
      <c r="Q27" s="35"/>
      <c r="S27" s="39" t="s">
        <v>58</v>
      </c>
    </row>
    <row r="28" spans="1:19" x14ac:dyDescent="0.3">
      <c r="A28" s="12"/>
      <c r="B28" s="41" t="s">
        <v>65</v>
      </c>
      <c r="C28" s="33">
        <v>0</v>
      </c>
      <c r="D28" s="33">
        <v>0</v>
      </c>
      <c r="E28" s="33">
        <v>0</v>
      </c>
      <c r="F28" s="33">
        <v>0</v>
      </c>
      <c r="G28" s="33">
        <v>0</v>
      </c>
      <c r="H28" s="33">
        <v>0</v>
      </c>
      <c r="I28" s="33">
        <v>0</v>
      </c>
      <c r="J28" s="33">
        <v>0</v>
      </c>
      <c r="K28" s="33">
        <v>0</v>
      </c>
      <c r="L28" s="33">
        <v>0</v>
      </c>
      <c r="M28" s="33">
        <v>0</v>
      </c>
      <c r="N28" s="33">
        <v>0</v>
      </c>
      <c r="O28" s="34">
        <v>1</v>
      </c>
      <c r="P28" s="34">
        <v>1</v>
      </c>
      <c r="Q28" s="34">
        <v>0</v>
      </c>
      <c r="S28" t="s">
        <v>68</v>
      </c>
    </row>
    <row r="30" spans="1:19" ht="15" thickBot="1" x14ac:dyDescent="0.35">
      <c r="G30" t="s">
        <v>55</v>
      </c>
    </row>
    <row r="31" spans="1:19" x14ac:dyDescent="0.3">
      <c r="A31" s="7" t="s">
        <v>69</v>
      </c>
      <c r="B31" s="12"/>
      <c r="C31" s="13" t="s">
        <v>32</v>
      </c>
      <c r="D31" s="13" t="s">
        <v>33</v>
      </c>
      <c r="E31" s="13" t="s">
        <v>34</v>
      </c>
      <c r="F31" s="13" t="s">
        <v>35</v>
      </c>
      <c r="G31" s="21" t="s">
        <v>36</v>
      </c>
      <c r="H31" s="13" t="s">
        <v>37</v>
      </c>
      <c r="I31" s="13" t="s">
        <v>38</v>
      </c>
      <c r="J31" s="14" t="s">
        <v>39</v>
      </c>
      <c r="K31" s="14" t="s">
        <v>41</v>
      </c>
      <c r="L31" s="14" t="s">
        <v>44</v>
      </c>
      <c r="M31" s="14" t="s">
        <v>45</v>
      </c>
      <c r="N31" s="14" t="s">
        <v>46</v>
      </c>
      <c r="O31" s="15" t="s">
        <v>42</v>
      </c>
      <c r="P31" s="15" t="s">
        <v>43</v>
      </c>
      <c r="Q31" s="16" t="s">
        <v>40</v>
      </c>
      <c r="S31" t="s">
        <v>71</v>
      </c>
    </row>
    <row r="32" spans="1:19" x14ac:dyDescent="0.3">
      <c r="B32" s="17" t="s">
        <v>59</v>
      </c>
      <c r="C32" s="26">
        <v>7.1</v>
      </c>
      <c r="D32" s="27">
        <v>15</v>
      </c>
      <c r="E32" s="27">
        <v>11.3</v>
      </c>
      <c r="F32" s="26">
        <v>0.12</v>
      </c>
      <c r="G32" s="43">
        <v>25.95</v>
      </c>
      <c r="H32" s="27">
        <v>1.93</v>
      </c>
      <c r="I32" s="27">
        <v>2</v>
      </c>
      <c r="J32" s="29">
        <v>-1</v>
      </c>
      <c r="K32" s="29">
        <v>0</v>
      </c>
      <c r="L32" s="29">
        <v>0</v>
      </c>
      <c r="M32" s="29">
        <v>0</v>
      </c>
      <c r="N32" s="29">
        <v>0</v>
      </c>
      <c r="O32" s="30">
        <v>1</v>
      </c>
      <c r="P32" s="30">
        <v>0</v>
      </c>
      <c r="Q32" s="31">
        <v>300</v>
      </c>
      <c r="S32" s="2">
        <f>Q32/G32</f>
        <v>11.560693641618498</v>
      </c>
    </row>
    <row r="33" spans="1:20" x14ac:dyDescent="0.3">
      <c r="B33" s="17" t="s">
        <v>60</v>
      </c>
      <c r="C33" s="26">
        <v>2.6</v>
      </c>
      <c r="D33" s="27">
        <v>1.6</v>
      </c>
      <c r="E33" s="27">
        <v>1.5</v>
      </c>
      <c r="F33" s="26">
        <v>3.03</v>
      </c>
      <c r="G33" s="43">
        <v>4.4000000000000004</v>
      </c>
      <c r="H33" s="27">
        <v>16.36</v>
      </c>
      <c r="I33" s="27">
        <v>2</v>
      </c>
      <c r="J33" s="29">
        <v>0</v>
      </c>
      <c r="K33" s="29">
        <v>-1</v>
      </c>
      <c r="L33" s="29">
        <v>0</v>
      </c>
      <c r="M33" s="29">
        <v>0</v>
      </c>
      <c r="N33" s="29">
        <v>0</v>
      </c>
      <c r="O33" s="30">
        <v>0</v>
      </c>
      <c r="P33" s="30">
        <v>1</v>
      </c>
      <c r="Q33" s="31">
        <v>50</v>
      </c>
      <c r="S33" s="2">
        <f t="shared" ref="S33:S36" si="1">Q33/G33</f>
        <v>11.363636363636363</v>
      </c>
    </row>
    <row r="34" spans="1:20" x14ac:dyDescent="0.3">
      <c r="B34" s="18" t="s">
        <v>61</v>
      </c>
      <c r="C34" s="26">
        <v>4.3</v>
      </c>
      <c r="D34" s="27">
        <v>6.9</v>
      </c>
      <c r="E34" s="27">
        <v>0</v>
      </c>
      <c r="F34" s="26">
        <v>3.18</v>
      </c>
      <c r="G34" s="43">
        <v>1.5</v>
      </c>
      <c r="H34" s="27">
        <v>5.08</v>
      </c>
      <c r="I34" s="27">
        <v>5</v>
      </c>
      <c r="J34" s="29">
        <v>0</v>
      </c>
      <c r="K34" s="29">
        <v>0</v>
      </c>
      <c r="L34" s="29">
        <v>1</v>
      </c>
      <c r="M34" s="29">
        <v>0</v>
      </c>
      <c r="N34" s="29">
        <v>0</v>
      </c>
      <c r="O34" s="30">
        <v>0</v>
      </c>
      <c r="P34" s="30">
        <v>0</v>
      </c>
      <c r="Q34" s="31">
        <v>65</v>
      </c>
      <c r="S34" s="2">
        <f t="shared" si="1"/>
        <v>43.333333333333336</v>
      </c>
    </row>
    <row r="35" spans="1:20" x14ac:dyDescent="0.3">
      <c r="B35" s="17" t="s">
        <v>62</v>
      </c>
      <c r="C35" s="26">
        <v>0.8</v>
      </c>
      <c r="D35" s="27">
        <v>4.3</v>
      </c>
      <c r="E35" s="27">
        <v>0</v>
      </c>
      <c r="F35" s="26">
        <v>1.05</v>
      </c>
      <c r="G35" s="43">
        <v>0.32</v>
      </c>
      <c r="H35" s="27">
        <v>2.0699999999999998</v>
      </c>
      <c r="I35" s="27">
        <v>1</v>
      </c>
      <c r="J35" s="29">
        <v>0</v>
      </c>
      <c r="K35" s="29">
        <v>0</v>
      </c>
      <c r="L35" s="29">
        <v>0</v>
      </c>
      <c r="M35" s="29">
        <v>1</v>
      </c>
      <c r="N35" s="29">
        <v>0</v>
      </c>
      <c r="O35" s="30">
        <v>0</v>
      </c>
      <c r="P35" s="30">
        <v>0</v>
      </c>
      <c r="Q35" s="31">
        <v>20</v>
      </c>
      <c r="S35" s="2">
        <f t="shared" si="1"/>
        <v>62.5</v>
      </c>
    </row>
    <row r="36" spans="1:20" x14ac:dyDescent="0.3">
      <c r="A36" s="12"/>
      <c r="B36" s="20" t="s">
        <v>63</v>
      </c>
      <c r="C36" s="37">
        <v>17</v>
      </c>
      <c r="D36" s="46">
        <v>8.1</v>
      </c>
      <c r="E36" s="46">
        <v>7</v>
      </c>
      <c r="F36" s="37">
        <v>192</v>
      </c>
      <c r="G36" s="47">
        <v>304</v>
      </c>
      <c r="H36" s="46">
        <v>248</v>
      </c>
      <c r="I36" s="46">
        <v>110</v>
      </c>
      <c r="J36" s="33">
        <v>0</v>
      </c>
      <c r="K36" s="33">
        <v>0</v>
      </c>
      <c r="L36" s="33">
        <v>0</v>
      </c>
      <c r="M36" s="33">
        <v>0</v>
      </c>
      <c r="N36" s="33">
        <v>1</v>
      </c>
      <c r="O36" s="34">
        <v>0</v>
      </c>
      <c r="P36" s="34">
        <v>0</v>
      </c>
      <c r="Q36" s="48">
        <v>2000</v>
      </c>
      <c r="S36" s="2">
        <f t="shared" si="1"/>
        <v>6.5789473684210522</v>
      </c>
      <c r="T36" t="s">
        <v>72</v>
      </c>
    </row>
    <row r="37" spans="1:20" x14ac:dyDescent="0.3">
      <c r="B37" s="40" t="s">
        <v>64</v>
      </c>
      <c r="C37" s="30">
        <v>78</v>
      </c>
      <c r="D37" s="30">
        <v>131</v>
      </c>
      <c r="E37" s="30">
        <v>149</v>
      </c>
      <c r="F37" s="30">
        <v>42</v>
      </c>
      <c r="G37" s="44">
        <v>137</v>
      </c>
      <c r="H37" s="30">
        <v>124</v>
      </c>
      <c r="I37" s="30">
        <v>50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35"/>
      <c r="P37" s="35"/>
      <c r="Q37" s="35"/>
      <c r="S37" s="2"/>
    </row>
    <row r="38" spans="1:20" ht="15" thickBot="1" x14ac:dyDescent="0.35">
      <c r="A38" s="12"/>
      <c r="B38" s="41" t="s">
        <v>65</v>
      </c>
      <c r="C38" s="34">
        <f t="shared" ref="C38:N38" si="2">C28-C22-C23</f>
        <v>-9.6999999999999993</v>
      </c>
      <c r="D38" s="34">
        <f t="shared" si="2"/>
        <v>-16.600000000000001</v>
      </c>
      <c r="E38" s="34">
        <f t="shared" si="2"/>
        <v>-12.8</v>
      </c>
      <c r="F38" s="34">
        <f t="shared" si="2"/>
        <v>-3.15</v>
      </c>
      <c r="G38" s="45">
        <f t="shared" si="2"/>
        <v>-30.35</v>
      </c>
      <c r="H38" s="34">
        <f t="shared" si="2"/>
        <v>-18.29</v>
      </c>
      <c r="I38" s="34">
        <f t="shared" si="2"/>
        <v>-4</v>
      </c>
      <c r="J38" s="34">
        <f t="shared" si="2"/>
        <v>1</v>
      </c>
      <c r="K38" s="34">
        <f t="shared" si="2"/>
        <v>1</v>
      </c>
      <c r="L38" s="34">
        <f t="shared" si="2"/>
        <v>0</v>
      </c>
      <c r="M38" s="34">
        <f t="shared" si="2"/>
        <v>0</v>
      </c>
      <c r="N38" s="34">
        <f t="shared" si="2"/>
        <v>0</v>
      </c>
      <c r="O38" s="34">
        <f>O28-O22-O23</f>
        <v>0</v>
      </c>
      <c r="P38" s="34">
        <f t="shared" ref="P38:Q38" si="3">P28-P22-P23</f>
        <v>0</v>
      </c>
      <c r="Q38" s="34">
        <f t="shared" si="3"/>
        <v>-350</v>
      </c>
    </row>
    <row r="39" spans="1:20" x14ac:dyDescent="0.3">
      <c r="B39" s="40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30"/>
      <c r="P39" s="30"/>
      <c r="Q39" s="30"/>
    </row>
    <row r="40" spans="1:20" x14ac:dyDescent="0.3">
      <c r="A40" t="s">
        <v>70</v>
      </c>
    </row>
    <row r="41" spans="1:20" x14ac:dyDescent="0.3">
      <c r="A41" t="s">
        <v>49</v>
      </c>
    </row>
    <row r="42" spans="1:20" x14ac:dyDescent="0.3">
      <c r="A42" t="s">
        <v>50</v>
      </c>
    </row>
    <row r="43" spans="1:20" x14ac:dyDescent="0.3">
      <c r="A43" t="s">
        <v>52</v>
      </c>
    </row>
    <row r="44" spans="1:20" x14ac:dyDescent="0.3">
      <c r="A44" s="17"/>
    </row>
    <row r="45" spans="1:20" x14ac:dyDescent="0.3">
      <c r="A45" s="7" t="s">
        <v>30</v>
      </c>
      <c r="B45" s="12"/>
      <c r="C45" s="13" t="s">
        <v>32</v>
      </c>
      <c r="D45" s="13" t="s">
        <v>33</v>
      </c>
      <c r="E45" s="13" t="s">
        <v>34</v>
      </c>
      <c r="F45" s="13" t="s">
        <v>35</v>
      </c>
      <c r="G45" s="13" t="s">
        <v>36</v>
      </c>
      <c r="H45" s="13" t="s">
        <v>37</v>
      </c>
      <c r="I45" s="13" t="s">
        <v>38</v>
      </c>
      <c r="J45" s="14" t="s">
        <v>39</v>
      </c>
      <c r="K45" s="14" t="s">
        <v>41</v>
      </c>
      <c r="L45" s="14" t="s">
        <v>44</v>
      </c>
      <c r="M45" s="14" t="s">
        <v>45</v>
      </c>
      <c r="N45" s="14" t="s">
        <v>46</v>
      </c>
      <c r="O45" s="15" t="s">
        <v>42</v>
      </c>
      <c r="P45" s="15" t="s">
        <v>43</v>
      </c>
      <c r="Q45" s="16" t="s">
        <v>40</v>
      </c>
      <c r="S45" t="s">
        <v>53</v>
      </c>
    </row>
    <row r="46" spans="1:20" x14ac:dyDescent="0.3">
      <c r="A46" s="17" t="s">
        <v>51</v>
      </c>
      <c r="B46" s="17" t="s">
        <v>59</v>
      </c>
      <c r="C46" s="26">
        <v>7.1</v>
      </c>
      <c r="D46" s="27">
        <v>15</v>
      </c>
      <c r="E46" s="27">
        <v>11.3</v>
      </c>
      <c r="F46" s="26">
        <v>0.12</v>
      </c>
      <c r="G46" s="26">
        <v>25.95</v>
      </c>
      <c r="H46" s="27">
        <v>1.93</v>
      </c>
      <c r="I46" s="27">
        <v>2</v>
      </c>
      <c r="J46" s="29">
        <v>-1</v>
      </c>
      <c r="K46" s="29">
        <v>0</v>
      </c>
      <c r="L46" s="29">
        <v>0</v>
      </c>
      <c r="M46" s="29">
        <v>0</v>
      </c>
      <c r="N46" s="29">
        <v>0</v>
      </c>
      <c r="O46" s="30">
        <v>1</v>
      </c>
      <c r="P46" s="30">
        <v>0</v>
      </c>
      <c r="Q46" s="31">
        <v>300</v>
      </c>
      <c r="S46" t="s">
        <v>74</v>
      </c>
    </row>
    <row r="47" spans="1:20" x14ac:dyDescent="0.3">
      <c r="B47" s="17" t="s">
        <v>60</v>
      </c>
      <c r="C47" s="26">
        <v>2.6</v>
      </c>
      <c r="D47" s="27">
        <v>1.6</v>
      </c>
      <c r="E47" s="27">
        <v>1.5</v>
      </c>
      <c r="F47" s="26">
        <v>3.03</v>
      </c>
      <c r="G47" s="26">
        <v>4.4000000000000004</v>
      </c>
      <c r="H47" s="27">
        <v>16.36</v>
      </c>
      <c r="I47" s="27">
        <v>2</v>
      </c>
      <c r="J47" s="29">
        <v>0</v>
      </c>
      <c r="K47" s="29">
        <v>-1</v>
      </c>
      <c r="L47" s="29">
        <v>0</v>
      </c>
      <c r="M47" s="29">
        <v>0</v>
      </c>
      <c r="N47" s="29">
        <v>0</v>
      </c>
      <c r="O47" s="30">
        <v>0</v>
      </c>
      <c r="P47" s="30">
        <v>1</v>
      </c>
      <c r="Q47" s="31">
        <v>50</v>
      </c>
      <c r="S47" s="36" t="s">
        <v>73</v>
      </c>
    </row>
    <row r="48" spans="1:20" x14ac:dyDescent="0.3">
      <c r="B48" s="18" t="s">
        <v>61</v>
      </c>
      <c r="C48" s="26">
        <v>4.3</v>
      </c>
      <c r="D48" s="27">
        <v>6.9</v>
      </c>
      <c r="E48" s="27">
        <v>0</v>
      </c>
      <c r="F48" s="26">
        <v>3.18</v>
      </c>
      <c r="G48" s="26">
        <v>1.5</v>
      </c>
      <c r="H48" s="27">
        <v>5.08</v>
      </c>
      <c r="I48" s="27">
        <v>5</v>
      </c>
      <c r="J48" s="29">
        <v>0</v>
      </c>
      <c r="K48" s="29">
        <v>0</v>
      </c>
      <c r="L48" s="29">
        <v>1</v>
      </c>
      <c r="M48" s="29">
        <v>0</v>
      </c>
      <c r="N48" s="29">
        <v>0</v>
      </c>
      <c r="O48" s="30">
        <v>0</v>
      </c>
      <c r="P48" s="30">
        <v>0</v>
      </c>
      <c r="Q48" s="31">
        <v>65</v>
      </c>
      <c r="S48" s="19" t="s">
        <v>75</v>
      </c>
    </row>
    <row r="49" spans="1:20" x14ac:dyDescent="0.3">
      <c r="B49" s="17" t="s">
        <v>62</v>
      </c>
      <c r="C49" s="26">
        <v>0.8</v>
      </c>
      <c r="D49" s="27">
        <v>4.3</v>
      </c>
      <c r="E49" s="27">
        <v>0</v>
      </c>
      <c r="F49" s="26">
        <v>1.05</v>
      </c>
      <c r="G49" s="26">
        <v>0.32</v>
      </c>
      <c r="H49" s="27">
        <v>2.0699999999999998</v>
      </c>
      <c r="I49" s="27">
        <v>1</v>
      </c>
      <c r="J49" s="29">
        <v>0</v>
      </c>
      <c r="K49" s="29">
        <v>0</v>
      </c>
      <c r="L49" s="29">
        <v>0</v>
      </c>
      <c r="M49" s="29">
        <v>1</v>
      </c>
      <c r="N49" s="29">
        <v>0</v>
      </c>
      <c r="O49" s="30">
        <v>0</v>
      </c>
      <c r="P49" s="30">
        <v>0</v>
      </c>
      <c r="Q49" s="31">
        <v>20</v>
      </c>
      <c r="S49" s="19" t="s">
        <v>76</v>
      </c>
    </row>
    <row r="50" spans="1:20" x14ac:dyDescent="0.3">
      <c r="A50" s="12"/>
      <c r="B50" s="20" t="s">
        <v>63</v>
      </c>
      <c r="C50" s="37">
        <f>C36/$G$36</f>
        <v>5.5921052631578948E-2</v>
      </c>
      <c r="D50" s="37">
        <f t="shared" ref="D50:Q50" si="4">D36/$G$36</f>
        <v>2.6644736842105263E-2</v>
      </c>
      <c r="E50" s="37">
        <f t="shared" si="4"/>
        <v>2.3026315789473683E-2</v>
      </c>
      <c r="F50" s="37">
        <f t="shared" si="4"/>
        <v>0.63157894736842102</v>
      </c>
      <c r="G50" s="37">
        <f t="shared" si="4"/>
        <v>1</v>
      </c>
      <c r="H50" s="37">
        <f t="shared" si="4"/>
        <v>0.81578947368421051</v>
      </c>
      <c r="I50" s="37">
        <f t="shared" si="4"/>
        <v>0.36184210526315791</v>
      </c>
      <c r="J50" s="37">
        <f t="shared" si="4"/>
        <v>0</v>
      </c>
      <c r="K50" s="37">
        <f t="shared" si="4"/>
        <v>0</v>
      </c>
      <c r="L50" s="37">
        <f t="shared" si="4"/>
        <v>0</v>
      </c>
      <c r="M50" s="37">
        <f t="shared" si="4"/>
        <v>0</v>
      </c>
      <c r="N50" s="37">
        <f t="shared" si="4"/>
        <v>3.2894736842105261E-3</v>
      </c>
      <c r="O50" s="37">
        <f t="shared" si="4"/>
        <v>0</v>
      </c>
      <c r="P50" s="37">
        <f t="shared" si="4"/>
        <v>0</v>
      </c>
      <c r="Q50" s="37">
        <f t="shared" si="4"/>
        <v>6.5789473684210522</v>
      </c>
      <c r="S50" s="36"/>
    </row>
    <row r="51" spans="1:20" x14ac:dyDescent="0.3">
      <c r="B51" s="40" t="s">
        <v>64</v>
      </c>
      <c r="C51" s="30">
        <v>78</v>
      </c>
      <c r="D51" s="30">
        <v>131</v>
      </c>
      <c r="E51" s="30">
        <v>149</v>
      </c>
      <c r="F51" s="30">
        <v>42</v>
      </c>
      <c r="G51" s="30">
        <v>137</v>
      </c>
      <c r="H51" s="30">
        <v>124</v>
      </c>
      <c r="I51" s="30">
        <v>50</v>
      </c>
      <c r="J51" s="29">
        <v>0</v>
      </c>
      <c r="K51" s="29">
        <v>0</v>
      </c>
      <c r="L51" s="29">
        <v>0</v>
      </c>
      <c r="M51" s="29">
        <v>0</v>
      </c>
      <c r="N51" s="29">
        <v>0</v>
      </c>
      <c r="O51" s="30"/>
      <c r="P51" s="30"/>
      <c r="Q51" s="30"/>
      <c r="S51" s="36" t="s">
        <v>77</v>
      </c>
    </row>
    <row r="52" spans="1:20" x14ac:dyDescent="0.3">
      <c r="A52" s="12"/>
      <c r="B52" s="41" t="s">
        <v>65</v>
      </c>
      <c r="C52" s="34">
        <v>-9.6999999999999993</v>
      </c>
      <c r="D52" s="34">
        <v>-16.600000000000001</v>
      </c>
      <c r="E52" s="34">
        <v>-12.8</v>
      </c>
      <c r="F52" s="34">
        <v>-3.15</v>
      </c>
      <c r="G52" s="34">
        <v>-30.35</v>
      </c>
      <c r="H52" s="34">
        <v>-18.29</v>
      </c>
      <c r="I52" s="34">
        <v>-4</v>
      </c>
      <c r="J52" s="34">
        <v>1</v>
      </c>
      <c r="K52" s="34">
        <v>1</v>
      </c>
      <c r="L52" s="34">
        <v>0</v>
      </c>
      <c r="M52" s="34">
        <v>0</v>
      </c>
      <c r="N52" s="34">
        <v>0</v>
      </c>
      <c r="O52" s="34">
        <v>0</v>
      </c>
      <c r="P52" s="34">
        <v>0</v>
      </c>
      <c r="Q52" s="34">
        <v>-350</v>
      </c>
      <c r="S52" s="36" t="s">
        <v>78</v>
      </c>
    </row>
    <row r="54" spans="1:20" ht="15" thickBot="1" x14ac:dyDescent="0.35">
      <c r="D54" t="s">
        <v>55</v>
      </c>
    </row>
    <row r="55" spans="1:20" x14ac:dyDescent="0.3">
      <c r="A55" s="7" t="s">
        <v>79</v>
      </c>
      <c r="B55" s="12"/>
      <c r="C55" s="13" t="s">
        <v>32</v>
      </c>
      <c r="D55" s="21" t="s">
        <v>33</v>
      </c>
      <c r="E55" s="13" t="s">
        <v>34</v>
      </c>
      <c r="F55" s="13" t="s">
        <v>35</v>
      </c>
      <c r="G55" s="13" t="s">
        <v>36</v>
      </c>
      <c r="H55" s="13" t="s">
        <v>37</v>
      </c>
      <c r="I55" s="13" t="s">
        <v>38</v>
      </c>
      <c r="J55" s="14" t="s">
        <v>39</v>
      </c>
      <c r="K55" s="14" t="s">
        <v>41</v>
      </c>
      <c r="L55" s="14" t="s">
        <v>44</v>
      </c>
      <c r="M55" s="14" t="s">
        <v>45</v>
      </c>
      <c r="N55" s="14" t="s">
        <v>46</v>
      </c>
      <c r="O55" s="15" t="s">
        <v>42</v>
      </c>
      <c r="P55" s="15" t="s">
        <v>43</v>
      </c>
      <c r="Q55" s="16" t="s">
        <v>40</v>
      </c>
      <c r="S55" t="s">
        <v>56</v>
      </c>
    </row>
    <row r="56" spans="1:20" x14ac:dyDescent="0.3">
      <c r="A56" s="17"/>
      <c r="B56" s="17" t="s">
        <v>59</v>
      </c>
      <c r="C56" s="26">
        <f>C46-$G46*C$50</f>
        <v>5.6488486842105257</v>
      </c>
      <c r="D56" s="43">
        <f t="shared" ref="D56:Q56" si="5">D46-$G46*D$50</f>
        <v>14.308569078947368</v>
      </c>
      <c r="E56" s="27">
        <f t="shared" si="5"/>
        <v>10.702467105263159</v>
      </c>
      <c r="F56" s="26">
        <f t="shared" si="5"/>
        <v>-16.269473684210524</v>
      </c>
      <c r="G56" s="26">
        <f t="shared" si="5"/>
        <v>0</v>
      </c>
      <c r="H56" s="27">
        <f t="shared" si="5"/>
        <v>-19.239736842105263</v>
      </c>
      <c r="I56" s="27">
        <f t="shared" si="5"/>
        <v>-7.3898026315789469</v>
      </c>
      <c r="J56" s="29">
        <f t="shared" si="5"/>
        <v>-1</v>
      </c>
      <c r="K56" s="29">
        <f t="shared" si="5"/>
        <v>0</v>
      </c>
      <c r="L56" s="29">
        <f t="shared" si="5"/>
        <v>0</v>
      </c>
      <c r="M56" s="29">
        <f t="shared" si="5"/>
        <v>0</v>
      </c>
      <c r="N56" s="29">
        <f t="shared" si="5"/>
        <v>-8.5361842105263153E-2</v>
      </c>
      <c r="O56" s="30">
        <f t="shared" si="5"/>
        <v>1</v>
      </c>
      <c r="P56" s="30">
        <f t="shared" si="5"/>
        <v>0</v>
      </c>
      <c r="Q56" s="31">
        <f t="shared" si="5"/>
        <v>129.2763157894737</v>
      </c>
      <c r="S56" s="19">
        <f>Q56/D56</f>
        <v>9.0348877708311068</v>
      </c>
    </row>
    <row r="57" spans="1:20" x14ac:dyDescent="0.3">
      <c r="B57" s="17" t="s">
        <v>60</v>
      </c>
      <c r="C57" s="26">
        <f t="shared" ref="C57:Q57" si="6">C47-$G47*C$50</f>
        <v>2.3539473684210526</v>
      </c>
      <c r="D57" s="43">
        <f t="shared" si="6"/>
        <v>1.4827631578947369</v>
      </c>
      <c r="E57" s="27">
        <f t="shared" si="6"/>
        <v>1.3986842105263158</v>
      </c>
      <c r="F57" s="26">
        <f t="shared" si="6"/>
        <v>0.25105263157894697</v>
      </c>
      <c r="G57" s="26">
        <f t="shared" si="6"/>
        <v>0</v>
      </c>
      <c r="H57" s="27">
        <f t="shared" si="6"/>
        <v>12.770526315789473</v>
      </c>
      <c r="I57" s="27">
        <f t="shared" si="6"/>
        <v>0.40789473684210509</v>
      </c>
      <c r="J57" s="29">
        <f t="shared" si="6"/>
        <v>0</v>
      </c>
      <c r="K57" s="29">
        <f t="shared" si="6"/>
        <v>-1</v>
      </c>
      <c r="L57" s="29">
        <f t="shared" si="6"/>
        <v>0</v>
      </c>
      <c r="M57" s="29">
        <f t="shared" si="6"/>
        <v>0</v>
      </c>
      <c r="N57" s="29">
        <f t="shared" si="6"/>
        <v>-1.4473684210526316E-2</v>
      </c>
      <c r="O57" s="30">
        <f t="shared" si="6"/>
        <v>0</v>
      </c>
      <c r="P57" s="30">
        <f t="shared" si="6"/>
        <v>1</v>
      </c>
      <c r="Q57" s="31">
        <f t="shared" si="6"/>
        <v>21.052631578947366</v>
      </c>
      <c r="S57" s="19">
        <f t="shared" ref="S57:S60" si="7">Q57/D57</f>
        <v>14.198242967432778</v>
      </c>
    </row>
    <row r="58" spans="1:20" x14ac:dyDescent="0.3">
      <c r="B58" s="18" t="s">
        <v>61</v>
      </c>
      <c r="C58" s="26">
        <f t="shared" ref="C58:Q58" si="8">C48-$G48*C$50</f>
        <v>4.2161184210526317</v>
      </c>
      <c r="D58" s="43">
        <f t="shared" si="8"/>
        <v>6.8600328947368423</v>
      </c>
      <c r="E58" s="27">
        <f t="shared" si="8"/>
        <v>-3.4539473684210523E-2</v>
      </c>
      <c r="F58" s="26">
        <f t="shared" si="8"/>
        <v>2.2326315789473687</v>
      </c>
      <c r="G58" s="26">
        <f t="shared" si="8"/>
        <v>0</v>
      </c>
      <c r="H58" s="27">
        <f t="shared" si="8"/>
        <v>3.8563157894736841</v>
      </c>
      <c r="I58" s="27">
        <f t="shared" si="8"/>
        <v>4.4572368421052628</v>
      </c>
      <c r="J58" s="29">
        <f t="shared" si="8"/>
        <v>0</v>
      </c>
      <c r="K58" s="29">
        <f t="shared" si="8"/>
        <v>0</v>
      </c>
      <c r="L58" s="29">
        <f t="shared" si="8"/>
        <v>1</v>
      </c>
      <c r="M58" s="29">
        <f t="shared" si="8"/>
        <v>0</v>
      </c>
      <c r="N58" s="29">
        <f t="shared" si="8"/>
        <v>-4.9342105263157892E-3</v>
      </c>
      <c r="O58" s="30">
        <f t="shared" si="8"/>
        <v>0</v>
      </c>
      <c r="P58" s="30">
        <f t="shared" si="8"/>
        <v>0</v>
      </c>
      <c r="Q58" s="31">
        <f t="shared" si="8"/>
        <v>55.131578947368425</v>
      </c>
      <c r="S58" s="19">
        <f t="shared" si="7"/>
        <v>8.036634779064471</v>
      </c>
    </row>
    <row r="59" spans="1:20" x14ac:dyDescent="0.3">
      <c r="B59" s="17" t="s">
        <v>62</v>
      </c>
      <c r="C59" s="26">
        <f t="shared" ref="C59:Q59" si="9">C49-$G49*C$50</f>
        <v>0.78210526315789475</v>
      </c>
      <c r="D59" s="28">
        <f t="shared" si="9"/>
        <v>4.2914736842105263</v>
      </c>
      <c r="E59" s="27">
        <f t="shared" si="9"/>
        <v>-7.3684210526315788E-3</v>
      </c>
      <c r="F59" s="26">
        <f t="shared" si="9"/>
        <v>0.84789473684210526</v>
      </c>
      <c r="G59" s="26">
        <f t="shared" si="9"/>
        <v>0</v>
      </c>
      <c r="H59" s="27">
        <f t="shared" si="9"/>
        <v>1.8089473684210524</v>
      </c>
      <c r="I59" s="27">
        <f t="shared" si="9"/>
        <v>0.88421052631578945</v>
      </c>
      <c r="J59" s="29">
        <f t="shared" si="9"/>
        <v>0</v>
      </c>
      <c r="K59" s="29">
        <f t="shared" si="9"/>
        <v>0</v>
      </c>
      <c r="L59" s="29">
        <f t="shared" si="9"/>
        <v>0</v>
      </c>
      <c r="M59" s="29">
        <f t="shared" si="9"/>
        <v>1</v>
      </c>
      <c r="N59" s="29">
        <f t="shared" si="9"/>
        <v>-1.0526315789473684E-3</v>
      </c>
      <c r="O59" s="30">
        <f t="shared" si="9"/>
        <v>0</v>
      </c>
      <c r="P59" s="30">
        <f t="shared" si="9"/>
        <v>0</v>
      </c>
      <c r="Q59" s="31">
        <f t="shared" si="9"/>
        <v>17.894736842105264</v>
      </c>
      <c r="S59" s="19">
        <f t="shared" si="7"/>
        <v>4.169834923593907</v>
      </c>
      <c r="T59" t="s">
        <v>72</v>
      </c>
    </row>
    <row r="60" spans="1:20" x14ac:dyDescent="0.3">
      <c r="A60" s="12"/>
      <c r="B60" s="20" t="s">
        <v>63</v>
      </c>
      <c r="C60" s="37">
        <v>5.5921052631578948E-2</v>
      </c>
      <c r="D60" s="38">
        <v>2.6644736842105263E-2</v>
      </c>
      <c r="E60" s="37">
        <v>2.3026315789473683E-2</v>
      </c>
      <c r="F60" s="37">
        <v>0.63157894736842102</v>
      </c>
      <c r="G60" s="37">
        <v>1</v>
      </c>
      <c r="H60" s="37">
        <v>0.81578947368421051</v>
      </c>
      <c r="I60" s="37">
        <v>0.36184210526315791</v>
      </c>
      <c r="J60" s="37">
        <v>0</v>
      </c>
      <c r="K60" s="37">
        <v>0</v>
      </c>
      <c r="L60" s="37">
        <v>0</v>
      </c>
      <c r="M60" s="37">
        <v>0</v>
      </c>
      <c r="N60" s="37">
        <v>3.2894736842105261E-3</v>
      </c>
      <c r="O60" s="37">
        <v>0</v>
      </c>
      <c r="P60" s="37">
        <v>0</v>
      </c>
      <c r="Q60" s="37">
        <v>6.5789473684210522</v>
      </c>
      <c r="S60" s="19">
        <f t="shared" si="7"/>
        <v>246.91358024691357</v>
      </c>
    </row>
    <row r="61" spans="1:20" x14ac:dyDescent="0.3">
      <c r="B61" s="40" t="s">
        <v>64</v>
      </c>
      <c r="C61" s="30">
        <f t="shared" ref="C61:Q61" si="10">C51-$G51*C$50</f>
        <v>70.338815789473685</v>
      </c>
      <c r="D61" s="44">
        <f t="shared" si="10"/>
        <v>127.34967105263158</v>
      </c>
      <c r="E61" s="30">
        <f t="shared" si="10"/>
        <v>145.84539473684211</v>
      </c>
      <c r="F61" s="30">
        <f t="shared" si="10"/>
        <v>-44.526315789473685</v>
      </c>
      <c r="G61" s="30">
        <f t="shared" si="10"/>
        <v>0</v>
      </c>
      <c r="H61" s="30">
        <f t="shared" si="10"/>
        <v>12.236842105263165</v>
      </c>
      <c r="I61" s="30">
        <f t="shared" si="10"/>
        <v>0.42763157894736992</v>
      </c>
      <c r="J61" s="29">
        <f t="shared" si="10"/>
        <v>0</v>
      </c>
      <c r="K61" s="29">
        <f t="shared" si="10"/>
        <v>0</v>
      </c>
      <c r="L61" s="29">
        <f t="shared" si="10"/>
        <v>0</v>
      </c>
      <c r="M61" s="29">
        <f t="shared" si="10"/>
        <v>0</v>
      </c>
      <c r="N61" s="29">
        <f t="shared" si="10"/>
        <v>-0.45065789473684209</v>
      </c>
      <c r="O61" s="30">
        <f t="shared" si="10"/>
        <v>0</v>
      </c>
      <c r="P61" s="30">
        <f t="shared" si="10"/>
        <v>0</v>
      </c>
      <c r="Q61" s="30">
        <f t="shared" si="10"/>
        <v>-901.31578947368416</v>
      </c>
    </row>
    <row r="62" spans="1:20" ht="15" thickBot="1" x14ac:dyDescent="0.35">
      <c r="A62" s="12"/>
      <c r="B62" s="41" t="s">
        <v>65</v>
      </c>
      <c r="C62" s="34">
        <f t="shared" ref="C62:Q62" si="11">C52-$G52*C$50</f>
        <v>-8.0027960526315773</v>
      </c>
      <c r="D62" s="45">
        <f t="shared" si="11"/>
        <v>-15.791332236842107</v>
      </c>
      <c r="E62" s="34">
        <f t="shared" si="11"/>
        <v>-12.101151315789474</v>
      </c>
      <c r="F62" s="34">
        <f t="shared" si="11"/>
        <v>16.018421052631581</v>
      </c>
      <c r="G62" s="34">
        <f t="shared" si="11"/>
        <v>0</v>
      </c>
      <c r="H62" s="34">
        <f t="shared" si="11"/>
        <v>6.4692105263157913</v>
      </c>
      <c r="I62" s="34">
        <f t="shared" si="11"/>
        <v>6.9819078947368425</v>
      </c>
      <c r="J62" s="34">
        <f t="shared" si="11"/>
        <v>1</v>
      </c>
      <c r="K62" s="34">
        <f t="shared" si="11"/>
        <v>1</v>
      </c>
      <c r="L62" s="34">
        <f t="shared" si="11"/>
        <v>0</v>
      </c>
      <c r="M62" s="34">
        <f t="shared" si="11"/>
        <v>0</v>
      </c>
      <c r="N62" s="34">
        <f t="shared" si="11"/>
        <v>9.9835526315789472E-2</v>
      </c>
      <c r="O62" s="34">
        <f t="shared" si="11"/>
        <v>0</v>
      </c>
      <c r="P62" s="34">
        <f t="shared" si="11"/>
        <v>0</v>
      </c>
      <c r="Q62" s="34">
        <f t="shared" si="11"/>
        <v>-150.32894736842107</v>
      </c>
    </row>
    <row r="64" spans="1:20" ht="15" thickBot="1" x14ac:dyDescent="0.35">
      <c r="A64" t="s">
        <v>80</v>
      </c>
      <c r="E64" t="s">
        <v>55</v>
      </c>
    </row>
    <row r="65" spans="1:20" x14ac:dyDescent="0.3">
      <c r="A65" s="7" t="s">
        <v>54</v>
      </c>
      <c r="B65" s="12"/>
      <c r="C65" s="13" t="s">
        <v>32</v>
      </c>
      <c r="D65" s="13" t="s">
        <v>33</v>
      </c>
      <c r="E65" s="21" t="s">
        <v>34</v>
      </c>
      <c r="F65" s="13" t="s">
        <v>35</v>
      </c>
      <c r="G65" s="13" t="s">
        <v>36</v>
      </c>
      <c r="H65" s="13" t="s">
        <v>37</v>
      </c>
      <c r="I65" s="13" t="s">
        <v>38</v>
      </c>
      <c r="J65" s="14" t="s">
        <v>39</v>
      </c>
      <c r="K65" s="14" t="s">
        <v>41</v>
      </c>
      <c r="L65" s="14" t="s">
        <v>44</v>
      </c>
      <c r="M65" s="14" t="s">
        <v>45</v>
      </c>
      <c r="N65" s="14" t="s">
        <v>46</v>
      </c>
      <c r="O65" s="15" t="s">
        <v>42</v>
      </c>
      <c r="P65" s="15" t="s">
        <v>43</v>
      </c>
      <c r="Q65" s="16" t="s">
        <v>40</v>
      </c>
      <c r="S65" t="s">
        <v>56</v>
      </c>
    </row>
    <row r="66" spans="1:20" x14ac:dyDescent="0.3">
      <c r="A66" s="49" t="s">
        <v>81</v>
      </c>
      <c r="B66" s="17" t="s">
        <v>59</v>
      </c>
      <c r="C66" s="26">
        <f>C56-$D56*C$69</f>
        <v>3.0411647023473711</v>
      </c>
      <c r="D66" s="26">
        <f t="shared" ref="D66:Q66" si="12">D56-$D56*D$69</f>
        <v>0</v>
      </c>
      <c r="E66" s="28">
        <f t="shared" si="12"/>
        <v>10.727034787461061</v>
      </c>
      <c r="F66" s="26">
        <f t="shared" si="12"/>
        <v>-19.096511971412099</v>
      </c>
      <c r="G66" s="26">
        <f t="shared" si="12"/>
        <v>0</v>
      </c>
      <c r="H66" s="26">
        <f t="shared" si="12"/>
        <v>-25.271102821690498</v>
      </c>
      <c r="I66" s="26">
        <f t="shared" si="12"/>
        <v>-10.337924495327332</v>
      </c>
      <c r="J66" s="26">
        <f t="shared" si="12"/>
        <v>-1</v>
      </c>
      <c r="K66" s="26">
        <f t="shared" si="12"/>
        <v>0</v>
      </c>
      <c r="L66" s="26">
        <f t="shared" si="12"/>
        <v>0</v>
      </c>
      <c r="M66" s="26">
        <f t="shared" si="12"/>
        <v>-3.3341854411440064</v>
      </c>
      <c r="N66" s="26">
        <f t="shared" si="12"/>
        <v>-8.1852173219848404E-2</v>
      </c>
      <c r="O66" s="26">
        <f t="shared" si="12"/>
        <v>1</v>
      </c>
      <c r="P66" s="26">
        <f t="shared" si="12"/>
        <v>0</v>
      </c>
      <c r="Q66" s="26">
        <f t="shared" si="12"/>
        <v>69.611944737423059</v>
      </c>
      <c r="S66" s="19">
        <f>Q66/E66</f>
        <v>6.4893930258148469</v>
      </c>
      <c r="T66" t="s">
        <v>72</v>
      </c>
    </row>
    <row r="67" spans="1:20" x14ac:dyDescent="0.3">
      <c r="A67" t="s">
        <v>82</v>
      </c>
      <c r="B67" s="17" t="s">
        <v>60</v>
      </c>
      <c r="C67" s="26">
        <f t="shared" ref="C67:Q67" si="13">C57-$D57*C$69</f>
        <v>2.0837192474674384</v>
      </c>
      <c r="D67" s="26">
        <f t="shared" si="13"/>
        <v>0</v>
      </c>
      <c r="E67" s="32">
        <f t="shared" si="13"/>
        <v>1.4012301013024602</v>
      </c>
      <c r="F67" s="26">
        <f t="shared" si="13"/>
        <v>-4.1906657018813687E-2</v>
      </c>
      <c r="G67" s="26">
        <f t="shared" si="13"/>
        <v>0</v>
      </c>
      <c r="H67" s="26">
        <f t="shared" si="13"/>
        <v>12.14551013024602</v>
      </c>
      <c r="I67" s="26">
        <f t="shared" si="13"/>
        <v>0.10238784370477549</v>
      </c>
      <c r="J67" s="26">
        <f t="shared" si="13"/>
        <v>0</v>
      </c>
      <c r="K67" s="26">
        <f t="shared" si="13"/>
        <v>-1</v>
      </c>
      <c r="L67" s="26">
        <f t="shared" si="13"/>
        <v>0</v>
      </c>
      <c r="M67" s="26">
        <f t="shared" si="13"/>
        <v>-0.34551374819102748</v>
      </c>
      <c r="N67" s="26">
        <f t="shared" si="13"/>
        <v>-1.4109985528219971E-2</v>
      </c>
      <c r="O67" s="26">
        <f t="shared" si="13"/>
        <v>0</v>
      </c>
      <c r="P67" s="26">
        <f t="shared" si="13"/>
        <v>1</v>
      </c>
      <c r="Q67" s="26">
        <f t="shared" si="13"/>
        <v>14.869753979739507</v>
      </c>
      <c r="S67" s="19">
        <f t="shared" ref="S67:S70" si="14">Q67/E67</f>
        <v>10.611928737412857</v>
      </c>
    </row>
    <row r="68" spans="1:20" x14ac:dyDescent="0.3">
      <c r="B68" s="18" t="s">
        <v>61</v>
      </c>
      <c r="C68" s="26">
        <f t="shared" ref="C68:Q68" si="15">C58-$D58*C$69</f>
        <v>2.9659027079398563</v>
      </c>
      <c r="D68" s="26">
        <f t="shared" si="15"/>
        <v>0</v>
      </c>
      <c r="E68" s="32">
        <f t="shared" si="15"/>
        <v>-2.2760859967131886E-2</v>
      </c>
      <c r="F68" s="26">
        <f t="shared" si="15"/>
        <v>0.87724967193210568</v>
      </c>
      <c r="G68" s="26">
        <f t="shared" si="15"/>
        <v>0</v>
      </c>
      <c r="H68" s="26">
        <f t="shared" si="15"/>
        <v>0.96466612193087942</v>
      </c>
      <c r="I68" s="26">
        <f t="shared" si="15"/>
        <v>3.0438031960558263</v>
      </c>
      <c r="J68" s="26">
        <f t="shared" si="15"/>
        <v>0</v>
      </c>
      <c r="K68" s="26">
        <f t="shared" si="15"/>
        <v>0</v>
      </c>
      <c r="L68" s="26">
        <f t="shared" si="15"/>
        <v>1</v>
      </c>
      <c r="M68" s="26">
        <f t="shared" si="15"/>
        <v>-1.5985261473178149</v>
      </c>
      <c r="N68" s="26">
        <f t="shared" si="15"/>
        <v>-3.2515514238759839E-3</v>
      </c>
      <c r="O68" s="26">
        <f t="shared" si="15"/>
        <v>0</v>
      </c>
      <c r="P68" s="26">
        <f t="shared" si="15"/>
        <v>0</v>
      </c>
      <c r="Q68" s="26">
        <f t="shared" si="15"/>
        <v>26.526374205891734</v>
      </c>
      <c r="S68" s="19">
        <f t="shared" si="14"/>
        <v>-1165.4381356503</v>
      </c>
      <c r="T68" t="s">
        <v>83</v>
      </c>
    </row>
    <row r="69" spans="1:20" x14ac:dyDescent="0.3">
      <c r="B69" s="17" t="s">
        <v>62</v>
      </c>
      <c r="C69" s="26">
        <f>C59/$D$59</f>
        <v>0.18224631460178076</v>
      </c>
      <c r="D69" s="26">
        <f t="shared" ref="D69:Q69" si="16">D59/$D$59</f>
        <v>1</v>
      </c>
      <c r="E69" s="32">
        <f t="shared" si="16"/>
        <v>-1.7169908508916087E-3</v>
      </c>
      <c r="F69" s="26">
        <f t="shared" si="16"/>
        <v>0.19757659005617012</v>
      </c>
      <c r="G69" s="26">
        <f t="shared" si="16"/>
        <v>0</v>
      </c>
      <c r="H69" s="26">
        <f t="shared" si="16"/>
        <v>0.42152125389388989</v>
      </c>
      <c r="I69" s="26">
        <f t="shared" si="16"/>
        <v>0.20603890210699305</v>
      </c>
      <c r="J69" s="26">
        <f t="shared" si="16"/>
        <v>0</v>
      </c>
      <c r="K69" s="26">
        <f t="shared" si="16"/>
        <v>0</v>
      </c>
      <c r="L69" s="26">
        <f t="shared" si="16"/>
        <v>0</v>
      </c>
      <c r="M69" s="26">
        <f t="shared" si="16"/>
        <v>0.23302018690671833</v>
      </c>
      <c r="N69" s="26">
        <f t="shared" si="16"/>
        <v>-2.4528440727022982E-4</v>
      </c>
      <c r="O69" s="26">
        <f t="shared" si="16"/>
        <v>0</v>
      </c>
      <c r="P69" s="26">
        <f t="shared" si="16"/>
        <v>0</v>
      </c>
      <c r="Q69" s="26">
        <f t="shared" si="16"/>
        <v>4.169834923593907</v>
      </c>
      <c r="S69" s="19">
        <f t="shared" si="14"/>
        <v>-2428.5714285714284</v>
      </c>
      <c r="T69" t="s">
        <v>83</v>
      </c>
    </row>
    <row r="70" spans="1:20" x14ac:dyDescent="0.3">
      <c r="A70" s="12"/>
      <c r="B70" s="20" t="s">
        <v>63</v>
      </c>
      <c r="C70" s="37">
        <f t="shared" ref="C70:Q70" si="17">C60-$D60*C$69</f>
        <v>5.1065147538570971E-2</v>
      </c>
      <c r="D70" s="37">
        <f t="shared" si="17"/>
        <v>0</v>
      </c>
      <c r="E70" s="38">
        <f t="shared" si="17"/>
        <v>2.3072064558855992E-2</v>
      </c>
      <c r="F70" s="37">
        <f t="shared" si="17"/>
        <v>0.62631457112021383</v>
      </c>
      <c r="G70" s="37">
        <f t="shared" si="17"/>
        <v>1</v>
      </c>
      <c r="H70" s="37">
        <f t="shared" si="17"/>
        <v>0.80455815080085358</v>
      </c>
      <c r="I70" s="37">
        <f t="shared" si="17"/>
        <v>0.35635225293728079</v>
      </c>
      <c r="J70" s="37">
        <f t="shared" si="17"/>
        <v>0</v>
      </c>
      <c r="K70" s="37">
        <f t="shared" si="17"/>
        <v>0</v>
      </c>
      <c r="L70" s="37">
        <f t="shared" si="17"/>
        <v>0</v>
      </c>
      <c r="M70" s="37">
        <f t="shared" si="17"/>
        <v>-6.2087615590276923E-3</v>
      </c>
      <c r="N70" s="37">
        <f t="shared" si="17"/>
        <v>3.2960092226937132E-3</v>
      </c>
      <c r="O70" s="37">
        <f t="shared" si="17"/>
        <v>0</v>
      </c>
      <c r="P70" s="37">
        <f t="shared" si="17"/>
        <v>0</v>
      </c>
      <c r="Q70" s="37">
        <f t="shared" si="17"/>
        <v>6.467843214206872</v>
      </c>
      <c r="S70" s="19">
        <f t="shared" si="14"/>
        <v>280.33222591362124</v>
      </c>
    </row>
    <row r="71" spans="1:20" x14ac:dyDescent="0.3">
      <c r="B71" s="40" t="s">
        <v>64</v>
      </c>
      <c r="C71" s="30">
        <f t="shared" ref="C71:Q71" si="18">C61-$D61*C$69</f>
        <v>47.129807574382497</v>
      </c>
      <c r="D71" s="30">
        <f t="shared" si="18"/>
        <v>0</v>
      </c>
      <c r="E71" s="44">
        <f t="shared" si="18"/>
        <v>146.06405295690354</v>
      </c>
      <c r="F71" s="30">
        <f t="shared" si="18"/>
        <v>-69.687629540827587</v>
      </c>
      <c r="G71" s="30">
        <f t="shared" si="18"/>
        <v>0</v>
      </c>
      <c r="H71" s="30">
        <f t="shared" si="18"/>
        <v>-41.443750919816509</v>
      </c>
      <c r="I71" s="30">
        <f t="shared" si="18"/>
        <v>-25.811354828423553</v>
      </c>
      <c r="J71" s="29">
        <f t="shared" si="18"/>
        <v>0</v>
      </c>
      <c r="K71" s="29">
        <f t="shared" si="18"/>
        <v>0</v>
      </c>
      <c r="L71" s="29">
        <f t="shared" si="18"/>
        <v>0</v>
      </c>
      <c r="M71" s="29">
        <f t="shared" si="18"/>
        <v>-29.675044151193308</v>
      </c>
      <c r="N71" s="29">
        <f t="shared" si="18"/>
        <v>-0.41942100615663863</v>
      </c>
      <c r="O71" s="30">
        <f t="shared" si="18"/>
        <v>0</v>
      </c>
      <c r="P71" s="30">
        <f t="shared" si="18"/>
        <v>0</v>
      </c>
      <c r="Q71" s="30">
        <f t="shared" si="18"/>
        <v>-1432.3428953371433</v>
      </c>
      <c r="S71" s="19"/>
    </row>
    <row r="72" spans="1:20" ht="15" thickBot="1" x14ac:dyDescent="0.35">
      <c r="A72" s="12"/>
      <c r="B72" s="41" t="s">
        <v>65</v>
      </c>
      <c r="C72" s="34">
        <f t="shared" ref="C72:Q72" si="19">C62-$D62*C$69</f>
        <v>-5.1248839498148087</v>
      </c>
      <c r="D72" s="34">
        <f t="shared" si="19"/>
        <v>0</v>
      </c>
      <c r="E72" s="45">
        <f t="shared" si="19"/>
        <v>-12.128264888763521</v>
      </c>
      <c r="F72" s="34">
        <f t="shared" si="19"/>
        <v>19.138418628430919</v>
      </c>
      <c r="G72" s="34">
        <f t="shared" si="19"/>
        <v>0</v>
      </c>
      <c r="H72" s="34">
        <f t="shared" si="19"/>
        <v>13.125592691444481</v>
      </c>
      <c r="I72" s="34">
        <f t="shared" si="19"/>
        <v>10.235536651622557</v>
      </c>
      <c r="J72" s="34">
        <f t="shared" si="19"/>
        <v>1</v>
      </c>
      <c r="K72" s="34">
        <f t="shared" si="19"/>
        <v>1</v>
      </c>
      <c r="L72" s="34">
        <f t="shared" si="19"/>
        <v>0</v>
      </c>
      <c r="M72" s="34">
        <f t="shared" si="19"/>
        <v>3.6796991893350341</v>
      </c>
      <c r="N72" s="34">
        <f t="shared" si="19"/>
        <v>9.5962158748068377E-2</v>
      </c>
      <c r="O72" s="34">
        <f t="shared" si="19"/>
        <v>0</v>
      </c>
      <c r="P72" s="34">
        <f t="shared" si="19"/>
        <v>0</v>
      </c>
      <c r="Q72" s="34">
        <f t="shared" si="19"/>
        <v>-84.481698717162558</v>
      </c>
      <c r="S72" s="19"/>
    </row>
    <row r="74" spans="1:20" ht="15" thickBot="1" x14ac:dyDescent="0.35">
      <c r="H74" t="s">
        <v>55</v>
      </c>
    </row>
    <row r="75" spans="1:20" x14ac:dyDescent="0.3">
      <c r="A75" s="7" t="s">
        <v>57</v>
      </c>
      <c r="B75" s="12"/>
      <c r="C75" s="13" t="s">
        <v>32</v>
      </c>
      <c r="D75" s="13" t="s">
        <v>33</v>
      </c>
      <c r="E75" s="13" t="s">
        <v>34</v>
      </c>
      <c r="F75" s="13" t="s">
        <v>35</v>
      </c>
      <c r="G75" s="13" t="s">
        <v>36</v>
      </c>
      <c r="H75" s="21" t="s">
        <v>37</v>
      </c>
      <c r="I75" s="13" t="s">
        <v>38</v>
      </c>
      <c r="J75" s="14" t="s">
        <v>39</v>
      </c>
      <c r="K75" s="14" t="s">
        <v>41</v>
      </c>
      <c r="L75" s="14" t="s">
        <v>44</v>
      </c>
      <c r="M75" s="14" t="s">
        <v>45</v>
      </c>
      <c r="N75" s="14" t="s">
        <v>46</v>
      </c>
      <c r="O75" s="15" t="s">
        <v>42</v>
      </c>
      <c r="P75" s="15" t="s">
        <v>43</v>
      </c>
      <c r="Q75" s="16" t="s">
        <v>40</v>
      </c>
      <c r="S75" t="s">
        <v>56</v>
      </c>
    </row>
    <row r="76" spans="1:20" x14ac:dyDescent="0.3">
      <c r="A76" s="49" t="s">
        <v>84</v>
      </c>
      <c r="B76" s="17" t="s">
        <v>59</v>
      </c>
      <c r="C76" s="26">
        <f>C66/$E$66</f>
        <v>0.28350469282547858</v>
      </c>
      <c r="D76" s="26">
        <f t="shared" ref="D76:Q76" si="20">D66/$E$66</f>
        <v>0</v>
      </c>
      <c r="E76" s="26">
        <f t="shared" si="20"/>
        <v>1</v>
      </c>
      <c r="F76" s="26">
        <f t="shared" si="20"/>
        <v>-1.7802228061881744</v>
      </c>
      <c r="G76" s="26">
        <f t="shared" si="20"/>
        <v>0</v>
      </c>
      <c r="H76" s="32">
        <f t="shared" si="20"/>
        <v>-2.3558330258451425</v>
      </c>
      <c r="I76" s="26">
        <f t="shared" si="20"/>
        <v>-0.96372620208255833</v>
      </c>
      <c r="J76" s="26">
        <f t="shared" si="20"/>
        <v>-9.3222406733397573E-2</v>
      </c>
      <c r="K76" s="26">
        <f t="shared" si="20"/>
        <v>0</v>
      </c>
      <c r="L76" s="26">
        <f t="shared" si="20"/>
        <v>0</v>
      </c>
      <c r="M76" s="26">
        <f t="shared" si="20"/>
        <v>-0.31082079131889917</v>
      </c>
      <c r="N76" s="26">
        <f t="shared" si="20"/>
        <v>-7.6304565839132197E-3</v>
      </c>
      <c r="O76" s="26">
        <f t="shared" si="20"/>
        <v>9.3222406733397573E-2</v>
      </c>
      <c r="P76" s="26">
        <f t="shared" si="20"/>
        <v>0</v>
      </c>
      <c r="Q76" s="26">
        <f t="shared" si="20"/>
        <v>6.4893930258148469</v>
      </c>
      <c r="S76" s="19">
        <f>Q76/H76</f>
        <v>-2.7546065254292849</v>
      </c>
      <c r="T76" t="s">
        <v>83</v>
      </c>
    </row>
    <row r="77" spans="1:20" x14ac:dyDescent="0.3">
      <c r="A77" t="s">
        <v>82</v>
      </c>
      <c r="B77" s="17" t="s">
        <v>60</v>
      </c>
      <c r="C77" s="26">
        <f>C67-C$76*$E67</f>
        <v>1.6864639380198703</v>
      </c>
      <c r="D77" s="26">
        <f t="shared" ref="D77:Q77" si="21">D67-D$76*$E67</f>
        <v>0</v>
      </c>
      <c r="E77" s="26">
        <f t="shared" si="21"/>
        <v>0</v>
      </c>
      <c r="F77" s="26">
        <f t="shared" si="21"/>
        <v>2.4525951260371919</v>
      </c>
      <c r="G77" s="26">
        <f t="shared" si="21"/>
        <v>0</v>
      </c>
      <c r="H77" s="28">
        <f t="shared" si="21"/>
        <v>15.446574279702691</v>
      </c>
      <c r="I77" s="26">
        <f t="shared" si="21"/>
        <v>1.4527900074767537</v>
      </c>
      <c r="J77" s="26">
        <f t="shared" si="21"/>
        <v>0.13062604243069784</v>
      </c>
      <c r="K77" s="26">
        <f t="shared" si="21"/>
        <v>-1</v>
      </c>
      <c r="L77" s="26">
        <f t="shared" si="21"/>
        <v>0</v>
      </c>
      <c r="M77" s="26">
        <f t="shared" si="21"/>
        <v>9.001770071566445E-2</v>
      </c>
      <c r="N77" s="26">
        <f t="shared" si="21"/>
        <v>-3.4179600761592259E-3</v>
      </c>
      <c r="O77" s="26">
        <f t="shared" si="21"/>
        <v>-0.13062604243069784</v>
      </c>
      <c r="P77" s="26">
        <f t="shared" si="21"/>
        <v>1</v>
      </c>
      <c r="Q77" s="26">
        <f t="shared" si="21"/>
        <v>5.7766211327854897</v>
      </c>
      <c r="S77" s="19">
        <f t="shared" ref="S77:S80" si="22">Q77/H77</f>
        <v>0.37397425656873062</v>
      </c>
      <c r="T77" t="s">
        <v>72</v>
      </c>
    </row>
    <row r="78" spans="1:20" x14ac:dyDescent="0.3">
      <c r="B78" s="18" t="s">
        <v>61</v>
      </c>
      <c r="C78" s="26">
        <f t="shared" ref="C78:Q78" si="23">C68-C$76*$E68</f>
        <v>2.972355518553282</v>
      </c>
      <c r="D78" s="26">
        <f t="shared" si="23"/>
        <v>0</v>
      </c>
      <c r="E78" s="26">
        <f t="shared" si="23"/>
        <v>0</v>
      </c>
      <c r="F78" s="26">
        <f t="shared" si="23"/>
        <v>0.83673026993016208</v>
      </c>
      <c r="G78" s="26">
        <f t="shared" si="23"/>
        <v>0</v>
      </c>
      <c r="H78" s="32">
        <f t="shared" si="23"/>
        <v>0.91104533632367357</v>
      </c>
      <c r="I78" s="26">
        <f t="shared" si="23"/>
        <v>3.0218679589235693</v>
      </c>
      <c r="J78" s="26">
        <f t="shared" si="23"/>
        <v>-2.1218221454578747E-3</v>
      </c>
      <c r="K78" s="26">
        <f t="shared" si="23"/>
        <v>0</v>
      </c>
      <c r="L78" s="26">
        <f t="shared" si="23"/>
        <v>1</v>
      </c>
      <c r="M78" s="26">
        <f t="shared" si="23"/>
        <v>-1.6056006958238975</v>
      </c>
      <c r="N78" s="26">
        <f t="shared" si="23"/>
        <v>-3.4252271776677124E-3</v>
      </c>
      <c r="O78" s="26">
        <f t="shared" si="23"/>
        <v>2.1218221454578747E-3</v>
      </c>
      <c r="P78" s="26">
        <f t="shared" si="23"/>
        <v>0</v>
      </c>
      <c r="Q78" s="26">
        <f t="shared" si="23"/>
        <v>26.674078371823988</v>
      </c>
      <c r="S78" s="19">
        <f t="shared" si="22"/>
        <v>29.27854115302479</v>
      </c>
    </row>
    <row r="79" spans="1:20" x14ac:dyDescent="0.3">
      <c r="B79" s="17" t="s">
        <v>62</v>
      </c>
      <c r="C79" s="26">
        <f t="shared" ref="C79:Q79" si="24">C69-C$76*$E69</f>
        <v>0.18273308956554693</v>
      </c>
      <c r="D79" s="26">
        <f t="shared" si="24"/>
        <v>1</v>
      </c>
      <c r="E79" s="26">
        <f t="shared" si="24"/>
        <v>0</v>
      </c>
      <c r="F79" s="26">
        <f t="shared" si="24"/>
        <v>0.19451996378539643</v>
      </c>
      <c r="G79" s="26">
        <f t="shared" si="24"/>
        <v>0</v>
      </c>
      <c r="H79" s="32">
        <f t="shared" si="24"/>
        <v>0.41747631014228548</v>
      </c>
      <c r="I79" s="26">
        <f t="shared" si="24"/>
        <v>0.20438419303525279</v>
      </c>
      <c r="J79" s="26">
        <f t="shared" si="24"/>
        <v>-1.6006201945933994E-4</v>
      </c>
      <c r="K79" s="26">
        <f t="shared" si="24"/>
        <v>0</v>
      </c>
      <c r="L79" s="26">
        <f t="shared" si="24"/>
        <v>0</v>
      </c>
      <c r="M79" s="26">
        <f t="shared" si="24"/>
        <v>0.23248651045175689</v>
      </c>
      <c r="N79" s="26">
        <f t="shared" si="24"/>
        <v>-2.5838583141293446E-4</v>
      </c>
      <c r="O79" s="26">
        <f t="shared" si="24"/>
        <v>1.6006201945933994E-4</v>
      </c>
      <c r="P79" s="26">
        <f t="shared" si="24"/>
        <v>0</v>
      </c>
      <c r="Q79" s="26">
        <f t="shared" si="24"/>
        <v>4.1809771520470704</v>
      </c>
      <c r="S79" s="19">
        <f t="shared" si="22"/>
        <v>10.014884798186747</v>
      </c>
    </row>
    <row r="80" spans="1:20" x14ac:dyDescent="0.3">
      <c r="A80" s="12"/>
      <c r="B80" s="20" t="s">
        <v>63</v>
      </c>
      <c r="C80" s="37">
        <f t="shared" ref="C80:Q80" si="25">C70-C$76*$E70</f>
        <v>4.452410896296289E-2</v>
      </c>
      <c r="D80" s="37">
        <f t="shared" si="25"/>
        <v>0</v>
      </c>
      <c r="E80" s="37">
        <f t="shared" si="25"/>
        <v>0</v>
      </c>
      <c r="F80" s="37">
        <f t="shared" si="25"/>
        <v>0.66738798663373511</v>
      </c>
      <c r="G80" s="37">
        <f t="shared" si="25"/>
        <v>1</v>
      </c>
      <c r="H80" s="38">
        <f t="shared" si="25"/>
        <v>0.85891208246303774</v>
      </c>
      <c r="I80" s="37">
        <f t="shared" si="25"/>
        <v>0.37858740608879066</v>
      </c>
      <c r="J80" s="37">
        <f t="shared" si="25"/>
        <v>2.1508333864848806E-3</v>
      </c>
      <c r="K80" s="37">
        <f t="shared" si="25"/>
        <v>0</v>
      </c>
      <c r="L80" s="37">
        <f t="shared" si="25"/>
        <v>0</v>
      </c>
      <c r="M80" s="37">
        <f t="shared" si="25"/>
        <v>9.6251580451665528E-4</v>
      </c>
      <c r="N80" s="37">
        <f t="shared" si="25"/>
        <v>3.4720596096113067E-3</v>
      </c>
      <c r="O80" s="37">
        <f t="shared" si="25"/>
        <v>-2.1508333864848806E-3</v>
      </c>
      <c r="P80" s="37">
        <f t="shared" si="25"/>
        <v>0</v>
      </c>
      <c r="Q80" s="37">
        <f t="shared" si="25"/>
        <v>6.3181195193674817</v>
      </c>
      <c r="S80" s="19">
        <f t="shared" si="22"/>
        <v>7.3559560383054388</v>
      </c>
    </row>
    <row r="81" spans="1:18" x14ac:dyDescent="0.3">
      <c r="B81" s="40" t="s">
        <v>64</v>
      </c>
      <c r="C81" s="30">
        <f t="shared" ref="C81:Q81" si="26">C71-C$76*$E71</f>
        <v>5.71996310799112</v>
      </c>
      <c r="D81" s="30">
        <f t="shared" si="26"/>
        <v>0</v>
      </c>
      <c r="E81" s="30">
        <f t="shared" si="26"/>
        <v>0</v>
      </c>
      <c r="F81" s="30">
        <f t="shared" si="26"/>
        <v>190.33892869732938</v>
      </c>
      <c r="G81" s="30">
        <f t="shared" si="26"/>
        <v>0</v>
      </c>
      <c r="H81" s="44">
        <f t="shared" si="26"/>
        <v>302.65876892485068</v>
      </c>
      <c r="I81" s="30">
        <f t="shared" si="26"/>
        <v>114.95440018851875</v>
      </c>
      <c r="J81" s="29">
        <f t="shared" si="26"/>
        <v>13.616442553876984</v>
      </c>
      <c r="K81" s="29">
        <f t="shared" si="26"/>
        <v>0</v>
      </c>
      <c r="L81" s="29">
        <f t="shared" si="26"/>
        <v>0</v>
      </c>
      <c r="M81" s="29">
        <f t="shared" si="26"/>
        <v>15.724700372117045</v>
      </c>
      <c r="N81" s="29">
        <f t="shared" si="26"/>
        <v>0.69511440840141514</v>
      </c>
      <c r="O81" s="30">
        <f t="shared" si="26"/>
        <v>-13.616442553876984</v>
      </c>
      <c r="P81" s="30">
        <f t="shared" si="26"/>
        <v>0</v>
      </c>
      <c r="Q81" s="30">
        <f t="shared" si="26"/>
        <v>-2380.2099419179235</v>
      </c>
    </row>
    <row r="82" spans="1:18" ht="15" thickBot="1" x14ac:dyDescent="0.35">
      <c r="A82" s="12"/>
      <c r="B82" s="41" t="s">
        <v>65</v>
      </c>
      <c r="C82" s="34">
        <f t="shared" ref="C82:Q82" si="27">C72-C$76*$E72</f>
        <v>-1.6864639380198696</v>
      </c>
      <c r="D82" s="34">
        <f t="shared" si="27"/>
        <v>0</v>
      </c>
      <c r="E82" s="34">
        <f t="shared" si="27"/>
        <v>0</v>
      </c>
      <c r="F82" s="34">
        <f t="shared" si="27"/>
        <v>-2.4525951260371848</v>
      </c>
      <c r="G82" s="34">
        <f t="shared" si="27"/>
        <v>0</v>
      </c>
      <c r="H82" s="45">
        <f t="shared" si="27"/>
        <v>-15.446574279702684</v>
      </c>
      <c r="I82" s="34">
        <f t="shared" si="27"/>
        <v>-1.4527900074767537</v>
      </c>
      <c r="J82" s="34">
        <f t="shared" si="27"/>
        <v>-0.13062604243069775</v>
      </c>
      <c r="K82" s="34">
        <f t="shared" si="27"/>
        <v>1</v>
      </c>
      <c r="L82" s="34">
        <f t="shared" si="27"/>
        <v>0</v>
      </c>
      <c r="M82" s="34">
        <f t="shared" si="27"/>
        <v>-9.0017700715664173E-2</v>
      </c>
      <c r="N82" s="34">
        <f t="shared" si="27"/>
        <v>3.4179600761592294E-3</v>
      </c>
      <c r="O82" s="34">
        <f t="shared" si="27"/>
        <v>1.1306260424306978</v>
      </c>
      <c r="P82" s="34">
        <f t="shared" si="27"/>
        <v>0</v>
      </c>
      <c r="Q82" s="34">
        <f t="shared" si="27"/>
        <v>-5.7766211327854791</v>
      </c>
    </row>
    <row r="85" spans="1:18" x14ac:dyDescent="0.3">
      <c r="A85" s="7" t="s">
        <v>85</v>
      </c>
      <c r="B85" s="12"/>
      <c r="C85" s="13" t="s">
        <v>32</v>
      </c>
      <c r="D85" s="13" t="s">
        <v>33</v>
      </c>
      <c r="E85" s="13" t="s">
        <v>34</v>
      </c>
      <c r="F85" s="13" t="s">
        <v>35</v>
      </c>
      <c r="G85" s="13" t="s">
        <v>36</v>
      </c>
      <c r="H85" s="13" t="s">
        <v>37</v>
      </c>
      <c r="I85" s="13" t="s">
        <v>38</v>
      </c>
      <c r="J85" s="14" t="s">
        <v>39</v>
      </c>
      <c r="K85" s="14" t="s">
        <v>41</v>
      </c>
      <c r="L85" s="14" t="s">
        <v>44</v>
      </c>
      <c r="M85" s="14" t="s">
        <v>45</v>
      </c>
      <c r="N85" s="14" t="s">
        <v>46</v>
      </c>
      <c r="O85" s="15" t="s">
        <v>42</v>
      </c>
      <c r="P85" s="15" t="s">
        <v>43</v>
      </c>
      <c r="Q85" s="16" t="s">
        <v>40</v>
      </c>
    </row>
    <row r="86" spans="1:18" x14ac:dyDescent="0.3">
      <c r="A86" s="49" t="s">
        <v>86</v>
      </c>
      <c r="B86" s="17" t="s">
        <v>59</v>
      </c>
      <c r="C86" s="26">
        <f>C76-C$87*$H76</f>
        <v>0.54071560381075479</v>
      </c>
      <c r="D86" s="26">
        <f t="shared" ref="D86:Q86" si="28">D76-D$87*$H76</f>
        <v>0</v>
      </c>
      <c r="E86" s="26">
        <f t="shared" si="28"/>
        <v>1</v>
      </c>
      <c r="F86" s="26">
        <f t="shared" si="28"/>
        <v>-1.4061654590819228</v>
      </c>
      <c r="G86" s="26">
        <f t="shared" si="28"/>
        <v>0</v>
      </c>
      <c r="H86" s="26">
        <f t="shared" si="28"/>
        <v>0</v>
      </c>
      <c r="I86" s="26">
        <f t="shared" si="28"/>
        <v>-0.74215405169780502</v>
      </c>
      <c r="J86" s="26">
        <f t="shared" si="28"/>
        <v>-7.3299986446456772E-2</v>
      </c>
      <c r="K86" s="26">
        <f t="shared" si="28"/>
        <v>-0.15251491904847697</v>
      </c>
      <c r="L86" s="26">
        <f t="shared" si="28"/>
        <v>0</v>
      </c>
      <c r="M86" s="26">
        <f t="shared" si="28"/>
        <v>-0.29709174898131957</v>
      </c>
      <c r="N86" s="26">
        <f t="shared" si="28"/>
        <v>-8.1517464882395699E-3</v>
      </c>
      <c r="O86" s="26">
        <f t="shared" si="28"/>
        <v>7.3299986446456772E-2</v>
      </c>
      <c r="P86" s="26">
        <f t="shared" si="28"/>
        <v>0.15251491904847697</v>
      </c>
      <c r="Q86" s="26">
        <f t="shared" si="28"/>
        <v>7.3704139302553475</v>
      </c>
    </row>
    <row r="87" spans="1:18" x14ac:dyDescent="0.3">
      <c r="A87" t="s">
        <v>82</v>
      </c>
      <c r="B87" s="17" t="s">
        <v>60</v>
      </c>
      <c r="C87" s="26">
        <f>C77/$H$77</f>
        <v>0.10918045046634965</v>
      </c>
      <c r="D87" s="26">
        <f t="shared" ref="D87:Q87" si="29">D77/$H$77</f>
        <v>0</v>
      </c>
      <c r="E87" s="26">
        <f t="shared" si="29"/>
        <v>0</v>
      </c>
      <c r="F87" s="26">
        <f t="shared" si="29"/>
        <v>0.158779227136465</v>
      </c>
      <c r="G87" s="26">
        <f t="shared" si="29"/>
        <v>0</v>
      </c>
      <c r="H87" s="26">
        <f t="shared" si="29"/>
        <v>1</v>
      </c>
      <c r="I87" s="26">
        <f t="shared" si="29"/>
        <v>9.4052569920682519E-2</v>
      </c>
      <c r="J87" s="26">
        <f t="shared" si="29"/>
        <v>8.4566351130907231E-3</v>
      </c>
      <c r="K87" s="26">
        <f t="shared" si="29"/>
        <v>-6.4739273698637051E-2</v>
      </c>
      <c r="L87" s="26">
        <f t="shared" si="29"/>
        <v>0</v>
      </c>
      <c r="M87" s="26">
        <f t="shared" si="29"/>
        <v>5.8276805643533974E-3</v>
      </c>
      <c r="N87" s="26">
        <f t="shared" si="29"/>
        <v>-2.2127625286148646E-4</v>
      </c>
      <c r="O87" s="26">
        <f t="shared" si="29"/>
        <v>-8.4566351130907231E-3</v>
      </c>
      <c r="P87" s="26">
        <f t="shared" si="29"/>
        <v>6.4739273698637051E-2</v>
      </c>
      <c r="Q87" s="26">
        <f t="shared" si="29"/>
        <v>0.37397425656873062</v>
      </c>
    </row>
    <row r="88" spans="1:18" x14ac:dyDescent="0.3">
      <c r="B88" s="18" t="s">
        <v>61</v>
      </c>
      <c r="C88" s="26">
        <f t="shared" ref="C88:Q88" si="30">C78-C$87*$H78</f>
        <v>2.8728871783381962</v>
      </c>
      <c r="D88" s="26">
        <f t="shared" si="30"/>
        <v>0</v>
      </c>
      <c r="E88" s="26">
        <f t="shared" si="30"/>
        <v>0</v>
      </c>
      <c r="F88" s="26">
        <f t="shared" si="30"/>
        <v>0.69207519554240837</v>
      </c>
      <c r="G88" s="26">
        <f t="shared" si="30"/>
        <v>0</v>
      </c>
      <c r="H88" s="26">
        <f t="shared" si="30"/>
        <v>0</v>
      </c>
      <c r="I88" s="26">
        <f t="shared" si="30"/>
        <v>2.9361818037280751</v>
      </c>
      <c r="J88" s="26">
        <f t="shared" si="30"/>
        <v>-9.8262001262302001E-3</v>
      </c>
      <c r="K88" s="26">
        <f t="shared" si="30"/>
        <v>5.8980413380125149E-2</v>
      </c>
      <c r="L88" s="26">
        <f t="shared" si="30"/>
        <v>1</v>
      </c>
      <c r="M88" s="26">
        <f t="shared" si="30"/>
        <v>-1.6109099770236357</v>
      </c>
      <c r="N88" s="26">
        <f t="shared" si="30"/>
        <v>-3.2236344794590774E-3</v>
      </c>
      <c r="O88" s="26">
        <f t="shared" si="30"/>
        <v>9.8262001262302001E-3</v>
      </c>
      <c r="P88" s="26">
        <f t="shared" si="30"/>
        <v>-5.8980413380125149E-2</v>
      </c>
      <c r="Q88" s="26">
        <f t="shared" si="30"/>
        <v>26.333370869471935</v>
      </c>
    </row>
    <row r="89" spans="1:18" x14ac:dyDescent="0.3">
      <c r="B89" s="17" t="s">
        <v>62</v>
      </c>
      <c r="C89" s="26">
        <f t="shared" ref="C89:Q89" si="31">C79-C$87*$H79</f>
        <v>0.13715283796518271</v>
      </c>
      <c r="D89" s="26">
        <f t="shared" si="31"/>
        <v>1</v>
      </c>
      <c r="E89" s="26">
        <f t="shared" si="31"/>
        <v>0</v>
      </c>
      <c r="F89" s="26">
        <f t="shared" si="31"/>
        <v>0.12823339791322119</v>
      </c>
      <c r="G89" s="26">
        <f t="shared" si="31"/>
        <v>0</v>
      </c>
      <c r="H89" s="26">
        <f t="shared" si="31"/>
        <v>0</v>
      </c>
      <c r="I89" s="26">
        <f t="shared" si="31"/>
        <v>0.16511947318536696</v>
      </c>
      <c r="J89" s="26">
        <f t="shared" si="31"/>
        <v>-3.690506842692144E-3</v>
      </c>
      <c r="K89" s="26">
        <f t="shared" si="31"/>
        <v>2.7027113104998505E-2</v>
      </c>
      <c r="L89" s="26">
        <f t="shared" si="31"/>
        <v>0</v>
      </c>
      <c r="M89" s="26">
        <f t="shared" si="31"/>
        <v>0.23005359187306273</v>
      </c>
      <c r="N89" s="26">
        <f t="shared" si="31"/>
        <v>-1.6600823784620976E-4</v>
      </c>
      <c r="O89" s="26">
        <f t="shared" si="31"/>
        <v>3.690506842692144E-3</v>
      </c>
      <c r="P89" s="26">
        <f t="shared" si="31"/>
        <v>-2.7027113104998505E-2</v>
      </c>
      <c r="Q89" s="26">
        <f t="shared" si="31"/>
        <v>4.0248517593265527</v>
      </c>
    </row>
    <row r="90" spans="1:18" x14ac:dyDescent="0.3">
      <c r="A90" s="12"/>
      <c r="B90" s="20" t="s">
        <v>63</v>
      </c>
      <c r="C90" s="37">
        <f t="shared" ref="C90:Q90" si="32">C80-C$87*$H80</f>
        <v>-4.9252299111342025E-2</v>
      </c>
      <c r="D90" s="37">
        <f t="shared" si="32"/>
        <v>0</v>
      </c>
      <c r="E90" s="37">
        <f t="shared" si="32"/>
        <v>0</v>
      </c>
      <c r="F90" s="37">
        <f t="shared" si="32"/>
        <v>0.53101059000208228</v>
      </c>
      <c r="G90" s="37">
        <f t="shared" si="32"/>
        <v>1</v>
      </c>
      <c r="H90" s="37">
        <f t="shared" si="32"/>
        <v>0</v>
      </c>
      <c r="I90" s="37">
        <f t="shared" si="32"/>
        <v>0.29780451739721675</v>
      </c>
      <c r="J90" s="37">
        <f t="shared" si="32"/>
        <v>-5.1126726891299185E-3</v>
      </c>
      <c r="K90" s="37">
        <f t="shared" si="32"/>
        <v>5.5605344389640918E-2</v>
      </c>
      <c r="L90" s="37">
        <f t="shared" si="32"/>
        <v>0</v>
      </c>
      <c r="M90" s="37">
        <f t="shared" si="32"/>
        <v>-4.0429494449414922E-3</v>
      </c>
      <c r="N90" s="37">
        <f t="shared" si="32"/>
        <v>3.6621164567561836E-3</v>
      </c>
      <c r="O90" s="37">
        <f t="shared" si="32"/>
        <v>5.1126726891299185E-3</v>
      </c>
      <c r="P90" s="37">
        <f t="shared" si="32"/>
        <v>-5.5605344389640918E-2</v>
      </c>
      <c r="Q90" s="37">
        <f t="shared" si="32"/>
        <v>5.9969085118704673</v>
      </c>
    </row>
    <row r="91" spans="1:18" x14ac:dyDescent="0.3">
      <c r="B91" s="40" t="s">
        <v>64</v>
      </c>
      <c r="C91" s="30">
        <f t="shared" ref="C91:Q91" si="33">C81-C$87*$H81</f>
        <v>-27.324457620814904</v>
      </c>
      <c r="D91" s="30">
        <f t="shared" si="33"/>
        <v>0</v>
      </c>
      <c r="E91" s="30">
        <f t="shared" si="33"/>
        <v>0</v>
      </c>
      <c r="F91" s="30">
        <f t="shared" si="33"/>
        <v>142.28300328136766</v>
      </c>
      <c r="G91" s="30">
        <f t="shared" si="33"/>
        <v>0</v>
      </c>
      <c r="H91" s="30">
        <f t="shared" si="33"/>
        <v>0</v>
      </c>
      <c r="I91" s="30">
        <f t="shared" si="33"/>
        <v>86.488565162106539</v>
      </c>
      <c r="J91" s="29">
        <f t="shared" si="33"/>
        <v>11.05696778130228</v>
      </c>
      <c r="K91" s="29">
        <f t="shared" si="33"/>
        <v>19.593908878718455</v>
      </c>
      <c r="L91" s="29">
        <f t="shared" si="33"/>
        <v>0</v>
      </c>
      <c r="M91" s="29">
        <f t="shared" si="33"/>
        <v>13.960901746822566</v>
      </c>
      <c r="N91" s="29">
        <f t="shared" si="33"/>
        <v>0.76208560668477654</v>
      </c>
      <c r="O91" s="30">
        <f t="shared" si="33"/>
        <v>-11.05696778130228</v>
      </c>
      <c r="P91" s="30">
        <f t="shared" si="33"/>
        <v>-19.593908878718455</v>
      </c>
      <c r="Q91" s="30">
        <f t="shared" si="33"/>
        <v>-2493.3965300206019</v>
      </c>
    </row>
    <row r="92" spans="1:18" x14ac:dyDescent="0.3">
      <c r="A92" s="12"/>
      <c r="B92" s="41" t="s">
        <v>65</v>
      </c>
      <c r="C92" s="34">
        <f t="shared" ref="C92:Q92" si="34">C82-C$87*$H82</f>
        <v>0</v>
      </c>
      <c r="D92" s="34">
        <f t="shared" si="34"/>
        <v>0</v>
      </c>
      <c r="E92" s="34">
        <f t="shared" si="34"/>
        <v>0</v>
      </c>
      <c r="F92" s="34">
        <f t="shared" si="34"/>
        <v>5.773159728050814E-15</v>
      </c>
      <c r="G92" s="34">
        <f t="shared" si="34"/>
        <v>0</v>
      </c>
      <c r="H92" s="34">
        <f t="shared" si="34"/>
        <v>0</v>
      </c>
      <c r="I92" s="34">
        <f t="shared" si="34"/>
        <v>0</v>
      </c>
      <c r="J92" s="34">
        <f t="shared" si="34"/>
        <v>0</v>
      </c>
      <c r="K92" s="34">
        <f t="shared" si="34"/>
        <v>0</v>
      </c>
      <c r="L92" s="34">
        <f t="shared" si="34"/>
        <v>0</v>
      </c>
      <c r="M92" s="34">
        <f t="shared" si="34"/>
        <v>2.3592239273284576E-16</v>
      </c>
      <c r="N92" s="34">
        <f t="shared" si="34"/>
        <v>5.2041704279304213E-18</v>
      </c>
      <c r="O92" s="34">
        <f t="shared" si="34"/>
        <v>1</v>
      </c>
      <c r="P92" s="34">
        <f t="shared" si="34"/>
        <v>0.99999999999999956</v>
      </c>
      <c r="Q92" s="53">
        <f t="shared" si="34"/>
        <v>7.9936057773011271E-15</v>
      </c>
      <c r="R92" s="30"/>
    </row>
    <row r="94" spans="1:18" x14ac:dyDescent="0.3">
      <c r="A94" t="s">
        <v>87</v>
      </c>
    </row>
    <row r="95" spans="1:18" ht="15" thickBot="1" x14ac:dyDescent="0.35">
      <c r="A95" s="50" t="s">
        <v>88</v>
      </c>
    </row>
    <row r="96" spans="1:18" x14ac:dyDescent="0.3">
      <c r="A96" s="7"/>
      <c r="B96" s="12"/>
      <c r="C96" s="21" t="s">
        <v>32</v>
      </c>
      <c r="D96" s="13" t="s">
        <v>33</v>
      </c>
      <c r="E96" s="13" t="s">
        <v>34</v>
      </c>
      <c r="F96" s="13" t="s">
        <v>35</v>
      </c>
      <c r="G96" s="13" t="s">
        <v>36</v>
      </c>
      <c r="H96" s="13" t="s">
        <v>37</v>
      </c>
      <c r="I96" s="13" t="s">
        <v>38</v>
      </c>
      <c r="J96" s="14" t="s">
        <v>39</v>
      </c>
      <c r="K96" s="14" t="s">
        <v>41</v>
      </c>
      <c r="L96" s="14" t="s">
        <v>44</v>
      </c>
      <c r="M96" s="14" t="s">
        <v>45</v>
      </c>
      <c r="N96" s="14" t="s">
        <v>46</v>
      </c>
      <c r="O96" s="16" t="s">
        <v>40</v>
      </c>
      <c r="Q96" s="5" t="s">
        <v>56</v>
      </c>
    </row>
    <row r="97" spans="1:18" x14ac:dyDescent="0.3">
      <c r="A97" s="49"/>
      <c r="B97" s="17" t="s">
        <v>59</v>
      </c>
      <c r="C97" s="32">
        <v>0.54071560381075479</v>
      </c>
      <c r="D97" s="26">
        <v>0</v>
      </c>
      <c r="E97" s="26">
        <v>1</v>
      </c>
      <c r="F97" s="26">
        <v>-1.4061654590819228</v>
      </c>
      <c r="G97" s="26">
        <v>0</v>
      </c>
      <c r="H97" s="26">
        <v>0</v>
      </c>
      <c r="I97" s="26">
        <v>-0.74215405169780502</v>
      </c>
      <c r="J97" s="26">
        <v>-7.3299986446456772E-2</v>
      </c>
      <c r="K97" s="26">
        <v>-0.15251491904847697</v>
      </c>
      <c r="L97" s="26">
        <v>0</v>
      </c>
      <c r="M97" s="26">
        <v>-0.29709174898131957</v>
      </c>
      <c r="N97" s="26">
        <v>-8.1517464882395699E-3</v>
      </c>
      <c r="O97" s="26">
        <v>7.3704139302553475</v>
      </c>
      <c r="Q97" s="19">
        <f>O97/C97</f>
        <v>13.63085118741075</v>
      </c>
    </row>
    <row r="98" spans="1:18" x14ac:dyDescent="0.3">
      <c r="B98" s="17" t="s">
        <v>60</v>
      </c>
      <c r="C98" s="28">
        <v>0.10918045046634965</v>
      </c>
      <c r="D98" s="26">
        <v>0</v>
      </c>
      <c r="E98" s="26">
        <v>0</v>
      </c>
      <c r="F98" s="26">
        <v>0.158779227136465</v>
      </c>
      <c r="G98" s="26">
        <v>0</v>
      </c>
      <c r="H98" s="26">
        <v>1</v>
      </c>
      <c r="I98" s="26">
        <v>9.4052569920682519E-2</v>
      </c>
      <c r="J98" s="26">
        <v>8.4566351130907231E-3</v>
      </c>
      <c r="K98" s="26">
        <v>-6.4739273698637051E-2</v>
      </c>
      <c r="L98" s="26">
        <v>0</v>
      </c>
      <c r="M98" s="26">
        <v>5.8276805643533974E-3</v>
      </c>
      <c r="N98" s="26">
        <v>-2.2127625286148646E-4</v>
      </c>
      <c r="O98" s="26">
        <v>0.37397425656873062</v>
      </c>
      <c r="Q98" s="19">
        <f t="shared" ref="Q98:Q101" si="35">O98/C98</f>
        <v>3.4252858911219888</v>
      </c>
      <c r="R98" t="s">
        <v>72</v>
      </c>
    </row>
    <row r="99" spans="1:18" x14ac:dyDescent="0.3">
      <c r="B99" s="18" t="s">
        <v>61</v>
      </c>
      <c r="C99" s="32">
        <v>2.8728871783381962</v>
      </c>
      <c r="D99" s="26">
        <v>0</v>
      </c>
      <c r="E99" s="26">
        <v>0</v>
      </c>
      <c r="F99" s="26">
        <v>0.69207519554240837</v>
      </c>
      <c r="G99" s="26">
        <v>0</v>
      </c>
      <c r="H99" s="26">
        <v>0</v>
      </c>
      <c r="I99" s="26">
        <v>2.9361818037280751</v>
      </c>
      <c r="J99" s="26">
        <v>-9.8262001262302001E-3</v>
      </c>
      <c r="K99" s="26">
        <v>5.8980413380125149E-2</v>
      </c>
      <c r="L99" s="26">
        <v>1</v>
      </c>
      <c r="M99" s="26">
        <v>-1.6109099770236357</v>
      </c>
      <c r="N99" s="26">
        <v>-3.2236344794590774E-3</v>
      </c>
      <c r="O99" s="26">
        <v>26.333370869471935</v>
      </c>
      <c r="Q99" s="19">
        <f t="shared" si="35"/>
        <v>9.1661695133828083</v>
      </c>
    </row>
    <row r="100" spans="1:18" x14ac:dyDescent="0.3">
      <c r="B100" s="17" t="s">
        <v>62</v>
      </c>
      <c r="C100" s="32">
        <v>0.13715283796518271</v>
      </c>
      <c r="D100" s="26">
        <v>1</v>
      </c>
      <c r="E100" s="26">
        <v>0</v>
      </c>
      <c r="F100" s="26">
        <v>0.12823339791322119</v>
      </c>
      <c r="G100" s="26">
        <v>0</v>
      </c>
      <c r="H100" s="26">
        <v>0</v>
      </c>
      <c r="I100" s="26">
        <v>0.16511947318536696</v>
      </c>
      <c r="J100" s="26">
        <v>-3.690506842692144E-3</v>
      </c>
      <c r="K100" s="26">
        <v>2.7027113104998505E-2</v>
      </c>
      <c r="L100" s="26">
        <v>0</v>
      </c>
      <c r="M100" s="26">
        <v>0.23005359187306273</v>
      </c>
      <c r="N100" s="26">
        <v>-1.6600823784620976E-4</v>
      </c>
      <c r="O100" s="26">
        <v>4.0248517593265527</v>
      </c>
      <c r="Q100" s="19">
        <f t="shared" si="35"/>
        <v>29.345741721715534</v>
      </c>
    </row>
    <row r="101" spans="1:18" x14ac:dyDescent="0.3">
      <c r="A101" s="12"/>
      <c r="B101" s="20" t="s">
        <v>63</v>
      </c>
      <c r="C101" s="38">
        <v>-4.9252299111342025E-2</v>
      </c>
      <c r="D101" s="37">
        <v>0</v>
      </c>
      <c r="E101" s="37">
        <v>0</v>
      </c>
      <c r="F101" s="37">
        <v>0.53101059000208228</v>
      </c>
      <c r="G101" s="37">
        <v>1</v>
      </c>
      <c r="H101" s="37">
        <v>0</v>
      </c>
      <c r="I101" s="37">
        <v>0.29780451739721675</v>
      </c>
      <c r="J101" s="37">
        <v>-5.1126726891299185E-3</v>
      </c>
      <c r="K101" s="37">
        <v>5.5605344389640918E-2</v>
      </c>
      <c r="L101" s="37">
        <v>0</v>
      </c>
      <c r="M101" s="37">
        <v>-4.0429494449414922E-3</v>
      </c>
      <c r="N101" s="37">
        <v>3.6621164567561836E-3</v>
      </c>
      <c r="O101" s="37">
        <v>5.9969085118704673</v>
      </c>
      <c r="Q101" s="19">
        <f t="shared" si="35"/>
        <v>-121.75895582688594</v>
      </c>
      <c r="R101" t="s">
        <v>89</v>
      </c>
    </row>
    <row r="102" spans="1:18" ht="15" thickBot="1" x14ac:dyDescent="0.35">
      <c r="B102" s="40" t="s">
        <v>64</v>
      </c>
      <c r="C102" s="45">
        <v>-27.324457620814904</v>
      </c>
      <c r="D102" s="30">
        <v>0</v>
      </c>
      <c r="E102" s="30">
        <v>0</v>
      </c>
      <c r="F102" s="30">
        <v>142.28300328136766</v>
      </c>
      <c r="G102" s="30">
        <v>0</v>
      </c>
      <c r="H102" s="30">
        <v>0</v>
      </c>
      <c r="I102" s="30">
        <v>86.488565162106539</v>
      </c>
      <c r="J102" s="29">
        <v>11.05696778130228</v>
      </c>
      <c r="K102" s="29">
        <v>19.593908878718455</v>
      </c>
      <c r="L102" s="29">
        <v>0</v>
      </c>
      <c r="M102" s="29">
        <v>13.960901746822566</v>
      </c>
      <c r="N102" s="29">
        <v>0.76208560668477654</v>
      </c>
      <c r="O102" s="30">
        <v>-2493.3965300206019</v>
      </c>
    </row>
    <row r="105" spans="1:18" x14ac:dyDescent="0.3">
      <c r="A105" s="7" t="s">
        <v>90</v>
      </c>
      <c r="B105" s="12"/>
      <c r="C105" s="13" t="s">
        <v>32</v>
      </c>
      <c r="D105" s="13" t="s">
        <v>33</v>
      </c>
      <c r="E105" s="13" t="s">
        <v>34</v>
      </c>
      <c r="F105" s="13" t="s">
        <v>35</v>
      </c>
      <c r="G105" s="13" t="s">
        <v>36</v>
      </c>
      <c r="H105" s="13" t="s">
        <v>37</v>
      </c>
      <c r="I105" s="13" t="s">
        <v>38</v>
      </c>
      <c r="J105" s="14" t="s">
        <v>39</v>
      </c>
      <c r="K105" s="14" t="s">
        <v>41</v>
      </c>
      <c r="L105" s="14" t="s">
        <v>44</v>
      </c>
      <c r="M105" s="14" t="s">
        <v>45</v>
      </c>
      <c r="N105" s="14" t="s">
        <v>46</v>
      </c>
      <c r="O105" s="16" t="s">
        <v>40</v>
      </c>
      <c r="Q105" s="5"/>
    </row>
    <row r="106" spans="1:18" x14ac:dyDescent="0.3">
      <c r="A106" s="49" t="s">
        <v>91</v>
      </c>
      <c r="B106" s="17" t="s">
        <v>59</v>
      </c>
      <c r="C106" s="26">
        <f>C97-C$107*$C97</f>
        <v>0</v>
      </c>
      <c r="D106" s="26">
        <f t="shared" ref="D106:O106" si="36">D97-D$107*$C97</f>
        <v>0</v>
      </c>
      <c r="E106" s="26">
        <f t="shared" si="36"/>
        <v>1</v>
      </c>
      <c r="F106" s="26">
        <f t="shared" si="36"/>
        <v>-2.1925187421741161</v>
      </c>
      <c r="G106" s="26">
        <f t="shared" si="36"/>
        <v>0</v>
      </c>
      <c r="H106" s="26">
        <f t="shared" si="36"/>
        <v>-4.9524947140368134</v>
      </c>
      <c r="I106" s="26">
        <f t="shared" si="36"/>
        <v>-1.207948907071563</v>
      </c>
      <c r="J106" s="26">
        <f t="shared" si="36"/>
        <v>-0.11518142714257669</v>
      </c>
      <c r="K106" s="26">
        <f t="shared" si="36"/>
        <v>0.1681059917346055</v>
      </c>
      <c r="L106" s="26">
        <f t="shared" si="36"/>
        <v>0</v>
      </c>
      <c r="M106" s="26">
        <f t="shared" si="36"/>
        <v>-0.32595330617137486</v>
      </c>
      <c r="N106" s="26">
        <f t="shared" si="36"/>
        <v>-7.0558770156011856E-3</v>
      </c>
      <c r="O106" s="26">
        <f t="shared" si="36"/>
        <v>5.5183084014128623</v>
      </c>
      <c r="Q106" s="19"/>
    </row>
    <row r="107" spans="1:18" x14ac:dyDescent="0.3">
      <c r="A107" t="s">
        <v>92</v>
      </c>
      <c r="B107" s="17" t="s">
        <v>60</v>
      </c>
      <c r="C107" s="26">
        <f>C98/$C$98</f>
        <v>1</v>
      </c>
      <c r="D107" s="26">
        <f t="shared" ref="D107:O107" si="37">D98/$C$98</f>
        <v>0</v>
      </c>
      <c r="E107" s="26">
        <f t="shared" si="37"/>
        <v>0</v>
      </c>
      <c r="F107" s="26">
        <f t="shared" si="37"/>
        <v>1.4542825795118157</v>
      </c>
      <c r="G107" s="26">
        <f t="shared" si="37"/>
        <v>0</v>
      </c>
      <c r="H107" s="26">
        <f t="shared" si="37"/>
        <v>9.1591488744425771</v>
      </c>
      <c r="I107" s="26">
        <f t="shared" si="37"/>
        <v>0.86144148992745107</v>
      </c>
      <c r="J107" s="26">
        <f t="shared" si="37"/>
        <v>7.7455579977636482E-2</v>
      </c>
      <c r="K107" s="26">
        <f t="shared" si="37"/>
        <v>-0.59295664582910146</v>
      </c>
      <c r="L107" s="26">
        <f t="shared" si="37"/>
        <v>0</v>
      </c>
      <c r="M107" s="26">
        <f t="shared" si="37"/>
        <v>5.3376593881608307E-2</v>
      </c>
      <c r="N107" s="26">
        <f t="shared" si="37"/>
        <v>-2.0267021423371547E-3</v>
      </c>
      <c r="O107" s="26">
        <f t="shared" si="37"/>
        <v>3.4252858911219888</v>
      </c>
      <c r="Q107" s="19"/>
    </row>
    <row r="108" spans="1:18" x14ac:dyDescent="0.3">
      <c r="B108" s="18" t="s">
        <v>61</v>
      </c>
      <c r="C108" s="26">
        <f t="shared" ref="C108:O108" si="38">C99-C$107*$C99</f>
        <v>0</v>
      </c>
      <c r="D108" s="26">
        <f t="shared" si="38"/>
        <v>0</v>
      </c>
      <c r="E108" s="26">
        <f t="shared" si="38"/>
        <v>0</v>
      </c>
      <c r="F108" s="26">
        <f t="shared" si="38"/>
        <v>-3.4859145808176852</v>
      </c>
      <c r="G108" s="26">
        <f t="shared" si="38"/>
        <v>0</v>
      </c>
      <c r="H108" s="26">
        <f t="shared" si="38"/>
        <v>-26.3132013658768</v>
      </c>
      <c r="I108" s="26">
        <f t="shared" si="38"/>
        <v>0.4613575924269484</v>
      </c>
      <c r="J108" s="26">
        <f t="shared" si="38"/>
        <v>-0.23234734273473076</v>
      </c>
      <c r="K108" s="26">
        <f t="shared" si="38"/>
        <v>1.7624779584929735</v>
      </c>
      <c r="L108" s="26">
        <f t="shared" si="38"/>
        <v>1</v>
      </c>
      <c r="M108" s="26">
        <f t="shared" si="38"/>
        <v>-1.7642549092094733</v>
      </c>
      <c r="N108" s="26">
        <f t="shared" si="38"/>
        <v>2.598852119571888E-3</v>
      </c>
      <c r="O108" s="26">
        <f t="shared" si="38"/>
        <v>16.492910950724848</v>
      </c>
      <c r="Q108" s="19"/>
    </row>
    <row r="109" spans="1:18" x14ac:dyDescent="0.3">
      <c r="B109" s="17" t="s">
        <v>62</v>
      </c>
      <c r="C109" s="26">
        <f t="shared" ref="C109:O109" si="39">C100-C$107*$C100</f>
        <v>0</v>
      </c>
      <c r="D109" s="26">
        <f t="shared" si="39"/>
        <v>1</v>
      </c>
      <c r="E109" s="26">
        <f t="shared" si="39"/>
        <v>0</v>
      </c>
      <c r="F109" s="26">
        <f t="shared" si="39"/>
        <v>-7.122558507015081E-2</v>
      </c>
      <c r="G109" s="26">
        <f t="shared" si="39"/>
        <v>0</v>
      </c>
      <c r="H109" s="26">
        <f t="shared" si="39"/>
        <v>-1.2562032614754084</v>
      </c>
      <c r="I109" s="26">
        <f t="shared" si="39"/>
        <v>4.6970328100861686E-2</v>
      </c>
      <c r="J109" s="26">
        <f t="shared" si="39"/>
        <v>-1.4313759452864172E-2</v>
      </c>
      <c r="K109" s="26">
        <f t="shared" si="39"/>
        <v>0.10835279987077549</v>
      </c>
      <c r="L109" s="26">
        <f t="shared" si="39"/>
        <v>0</v>
      </c>
      <c r="M109" s="26">
        <f t="shared" si="39"/>
        <v>0.22273284054128514</v>
      </c>
      <c r="N109" s="26">
        <f t="shared" si="39"/>
        <v>1.1195971268544667E-4</v>
      </c>
      <c r="O109" s="26">
        <f t="shared" si="39"/>
        <v>3.5550640785170722</v>
      </c>
      <c r="Q109" s="19"/>
    </row>
    <row r="110" spans="1:18" x14ac:dyDescent="0.3">
      <c r="A110" s="12"/>
      <c r="B110" s="20" t="s">
        <v>63</v>
      </c>
      <c r="C110" s="37">
        <f t="shared" ref="C110:O110" si="40">C101-C$107*$C101</f>
        <v>0</v>
      </c>
      <c r="D110" s="37">
        <f t="shared" si="40"/>
        <v>0</v>
      </c>
      <c r="E110" s="37">
        <f t="shared" si="40"/>
        <v>0</v>
      </c>
      <c r="F110" s="37">
        <f t="shared" si="40"/>
        <v>0.6026373506006123</v>
      </c>
      <c r="G110" s="37">
        <f t="shared" si="40"/>
        <v>1</v>
      </c>
      <c r="H110" s="37">
        <f t="shared" si="40"/>
        <v>0.45110913996935748</v>
      </c>
      <c r="I110" s="37">
        <f t="shared" si="40"/>
        <v>0.34023249132604372</v>
      </c>
      <c r="J110" s="37">
        <f t="shared" si="40"/>
        <v>-1.2978072962288919E-3</v>
      </c>
      <c r="K110" s="37">
        <f t="shared" si="40"/>
        <v>2.6400866309207915E-2</v>
      </c>
      <c r="L110" s="37">
        <f t="shared" si="40"/>
        <v>0</v>
      </c>
      <c r="M110" s="37">
        <f t="shared" si="40"/>
        <v>-1.4140294775398911E-3</v>
      </c>
      <c r="N110" s="37">
        <f t="shared" si="40"/>
        <v>3.5622967166321962E-3</v>
      </c>
      <c r="O110" s="37">
        <f t="shared" si="40"/>
        <v>6.165611717121867</v>
      </c>
      <c r="Q110" s="19"/>
    </row>
    <row r="111" spans="1:18" x14ac:dyDescent="0.3">
      <c r="B111" s="40" t="s">
        <v>64</v>
      </c>
      <c r="C111" s="30">
        <f t="shared" ref="C111:O111" si="41">C102-C$107*$C102</f>
        <v>0</v>
      </c>
      <c r="D111" s="30">
        <f t="shared" si="41"/>
        <v>0</v>
      </c>
      <c r="E111" s="30">
        <f t="shared" si="41"/>
        <v>0</v>
      </c>
      <c r="F111" s="30">
        <f t="shared" si="41"/>
        <v>182.02048599392765</v>
      </c>
      <c r="G111" s="30">
        <f t="shared" si="41"/>
        <v>0</v>
      </c>
      <c r="H111" s="30">
        <f t="shared" si="41"/>
        <v>250.26877526244073</v>
      </c>
      <c r="I111" s="30">
        <f t="shared" si="41"/>
        <v>110.02698664644083</v>
      </c>
      <c r="J111" s="29">
        <f t="shared" si="41"/>
        <v>13.173399493896847</v>
      </c>
      <c r="K111" s="29">
        <f t="shared" si="41"/>
        <v>3.3916901387806213</v>
      </c>
      <c r="L111" s="29">
        <f t="shared" si="41"/>
        <v>0</v>
      </c>
      <c r="M111" s="29">
        <f t="shared" si="41"/>
        <v>15.41938822428402</v>
      </c>
      <c r="N111" s="29">
        <f t="shared" si="41"/>
        <v>0.70670706988647014</v>
      </c>
      <c r="O111" s="52">
        <f t="shared" si="41"/>
        <v>-2399.8024508494636</v>
      </c>
    </row>
    <row r="113" spans="1:15" x14ac:dyDescent="0.3">
      <c r="A113" t="s">
        <v>93</v>
      </c>
    </row>
    <row r="114" spans="1:15" x14ac:dyDescent="0.3">
      <c r="C114" s="13" t="s">
        <v>32</v>
      </c>
      <c r="D114" s="13" t="s">
        <v>33</v>
      </c>
      <c r="E114" s="13" t="s">
        <v>34</v>
      </c>
      <c r="F114" s="13" t="s">
        <v>35</v>
      </c>
      <c r="G114" s="13" t="s">
        <v>36</v>
      </c>
      <c r="H114" s="13" t="s">
        <v>37</v>
      </c>
      <c r="I114" s="13" t="s">
        <v>38</v>
      </c>
      <c r="J114" s="14" t="s">
        <v>39</v>
      </c>
      <c r="K114" s="14" t="s">
        <v>41</v>
      </c>
      <c r="L114" s="14" t="s">
        <v>44</v>
      </c>
      <c r="M114" s="14" t="s">
        <v>45</v>
      </c>
      <c r="N114" s="14" t="s">
        <v>46</v>
      </c>
      <c r="O114" s="16" t="s">
        <v>40</v>
      </c>
    </row>
    <row r="115" spans="1:15" x14ac:dyDescent="0.3">
      <c r="A115" t="s">
        <v>94</v>
      </c>
      <c r="C115" s="51">
        <f>O107</f>
        <v>3.4252858911219888</v>
      </c>
      <c r="D115" s="51">
        <f>O109</f>
        <v>3.5550640785170722</v>
      </c>
      <c r="E115" s="51">
        <f>O106</f>
        <v>5.5183084014128623</v>
      </c>
      <c r="G115" s="51">
        <f>O110</f>
        <v>6.165611717121867</v>
      </c>
      <c r="L115" s="51">
        <f>O108</f>
        <v>16.492910950724848</v>
      </c>
      <c r="O115">
        <f>SUMPRODUCT($C$115:$N$115,C106:N106)</f>
        <v>5.5183084014128623</v>
      </c>
    </row>
    <row r="116" spans="1:15" x14ac:dyDescent="0.3">
      <c r="O116">
        <f t="shared" ref="O116:O119" si="42">SUMPRODUCT($C$115:$N$115,C107:N107)</f>
        <v>3.4252858911219888</v>
      </c>
    </row>
    <row r="117" spans="1:15" x14ac:dyDescent="0.3">
      <c r="O117">
        <f t="shared" si="42"/>
        <v>16.492910950724848</v>
      </c>
    </row>
    <row r="118" spans="1:15" x14ac:dyDescent="0.3">
      <c r="O118">
        <f t="shared" si="42"/>
        <v>3.5550640785170722</v>
      </c>
    </row>
    <row r="119" spans="1:15" x14ac:dyDescent="0.3">
      <c r="O119">
        <f t="shared" si="42"/>
        <v>6.165611717121867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Endrigo Olivieri Camargo</dc:creator>
  <cp:lastModifiedBy>Endrigo Olivieri Camargo</cp:lastModifiedBy>
  <dcterms:created xsi:type="dcterms:W3CDTF">2023-10-26T20:27:19Z</dcterms:created>
  <dcterms:modified xsi:type="dcterms:W3CDTF">2023-10-31T22:08:05Z</dcterms:modified>
</cp:coreProperties>
</file>