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7995" firstSheet="6" activeTab="6"/>
  </bookViews>
  <sheets>
    <sheet name="Plan Viat  1Q Ene16 Almacen " sheetId="23" r:id="rId1"/>
    <sheet name="BCR Viat 1Q Ene16 Almacen" sheetId="26" r:id="rId2"/>
    <sheet name="PLan Subs Tran 1Q Ene16 Almacen" sheetId="33" r:id="rId3"/>
    <sheet name="BCR SubsTran 1Q Ene16 Almacen" sheetId="34" r:id="rId4"/>
    <sheet name="Plan SubsTran 1Q Ene16 Distrib" sheetId="29" r:id="rId5"/>
    <sheet name="BCR SubTran 1Q Ene16 Distrib" sheetId="30" r:id="rId6"/>
    <sheet name="Plan Viat 1Q Ene16 Distrib" sheetId="27" r:id="rId7"/>
    <sheet name="BCR Viat 1Q Ene16 Distrib" sheetId="22" r:id="rId8"/>
  </sheets>
  <definedNames>
    <definedName name="_xlnm._FilterDatabase" localSheetId="0" hidden="1">'Plan Viat  1Q Ene16 Almacen '!$A$5:$BO$25</definedName>
  </definedNames>
  <calcPr calcId="144525"/>
</workbook>
</file>

<file path=xl/calcChain.xml><?xml version="1.0" encoding="utf-8"?>
<calcChain xmlns="http://schemas.openxmlformats.org/spreadsheetml/2006/main">
  <c r="C13" i="22" l="1"/>
  <c r="BP7" i="27"/>
  <c r="BP8" i="27"/>
  <c r="BQ8" i="27" s="1"/>
  <c r="BP9" i="27"/>
  <c r="BQ9" i="27" s="1"/>
  <c r="BP10" i="27"/>
  <c r="BP11" i="27"/>
  <c r="BP12" i="27"/>
  <c r="BQ12" i="27" s="1"/>
  <c r="BP13" i="27"/>
  <c r="BQ13" i="27" s="1"/>
  <c r="BP14" i="27"/>
  <c r="BP15" i="27"/>
  <c r="BP16" i="27"/>
  <c r="BQ16" i="27" s="1"/>
  <c r="BO8" i="27"/>
  <c r="BO9" i="27"/>
  <c r="BO10" i="27"/>
  <c r="BQ10" i="27" s="1"/>
  <c r="BO11" i="27"/>
  <c r="BQ11" i="27" s="1"/>
  <c r="BO12" i="27"/>
  <c r="BO13" i="27"/>
  <c r="BO14" i="27"/>
  <c r="BQ14" i="27" s="1"/>
  <c r="BO15" i="27"/>
  <c r="BQ15" i="27" s="1"/>
  <c r="BO16" i="27"/>
  <c r="BO17" i="27"/>
  <c r="BO7" i="27"/>
  <c r="BQ7" i="27" s="1"/>
  <c r="Q18" i="27"/>
  <c r="R18" i="27"/>
  <c r="U18" i="27"/>
  <c r="V18" i="27"/>
  <c r="W18" i="27"/>
  <c r="X18" i="27"/>
  <c r="Y18" i="27"/>
  <c r="Z18" i="27"/>
  <c r="AA18" i="27"/>
  <c r="AB18" i="27"/>
  <c r="K18" i="27"/>
  <c r="L18" i="27"/>
  <c r="C15" i="30"/>
  <c r="X8" i="29"/>
  <c r="Y8" i="29" s="1"/>
  <c r="BQ18" i="27" l="1"/>
  <c r="BQ20" i="27" s="1"/>
  <c r="Y11" i="29"/>
  <c r="Y15" i="29"/>
  <c r="X9" i="29"/>
  <c r="Y9" i="29" s="1"/>
  <c r="X10" i="29"/>
  <c r="Y10" i="29" s="1"/>
  <c r="X11" i="29"/>
  <c r="X12" i="29"/>
  <c r="Y12" i="29" s="1"/>
  <c r="X13" i="29"/>
  <c r="Y13" i="29" s="1"/>
  <c r="X14" i="29"/>
  <c r="Y14" i="29" s="1"/>
  <c r="X15" i="29"/>
  <c r="X16" i="29"/>
  <c r="Y16" i="29" s="1"/>
  <c r="X17" i="29"/>
  <c r="Y17" i="29" s="1"/>
  <c r="X18" i="29"/>
  <c r="Y18" i="29" s="1"/>
  <c r="C7" i="34"/>
  <c r="Y19" i="29" l="1"/>
  <c r="Y21" i="29" s="1"/>
  <c r="C20" i="26"/>
  <c r="BN7" i="23"/>
  <c r="BN8" i="23"/>
  <c r="BN9" i="23"/>
  <c r="BN10" i="23"/>
  <c r="BN11" i="23"/>
  <c r="BN12" i="23"/>
  <c r="BN13" i="23"/>
  <c r="BN14" i="23"/>
  <c r="BN15" i="23"/>
  <c r="BN16" i="23"/>
  <c r="BN17" i="23"/>
  <c r="BN18" i="23"/>
  <c r="BN19" i="23"/>
  <c r="BN20" i="23"/>
  <c r="BN21" i="23"/>
  <c r="BN22" i="23"/>
  <c r="BN23" i="23"/>
  <c r="BM8" i="23"/>
  <c r="BO8" i="23" s="1"/>
  <c r="BM9" i="23"/>
  <c r="BO9" i="23" s="1"/>
  <c r="BM10" i="23"/>
  <c r="BM11" i="23"/>
  <c r="BM12" i="23"/>
  <c r="BM13" i="23"/>
  <c r="BM14" i="23"/>
  <c r="BO14" i="23" s="1"/>
  <c r="BM15" i="23"/>
  <c r="BO15" i="23" s="1"/>
  <c r="BM16" i="23"/>
  <c r="BM17" i="23"/>
  <c r="BM18" i="23"/>
  <c r="BO18" i="23" s="1"/>
  <c r="BM19" i="23"/>
  <c r="BO19" i="23" s="1"/>
  <c r="BM20" i="23"/>
  <c r="BM21" i="23"/>
  <c r="BM22" i="23"/>
  <c r="BO22" i="23" s="1"/>
  <c r="BM23" i="23"/>
  <c r="BO23" i="23" s="1"/>
  <c r="BM24" i="23"/>
  <c r="BM7" i="23"/>
  <c r="BO7" i="23" s="1"/>
  <c r="BO13" i="23" l="1"/>
  <c r="BO10" i="23"/>
  <c r="BO11" i="23"/>
  <c r="BO16" i="23"/>
  <c r="BO12" i="23"/>
  <c r="BO21" i="23"/>
  <c r="BO17" i="23"/>
  <c r="BO20" i="23"/>
  <c r="BO25" i="23" l="1"/>
  <c r="I25" i="23" l="1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J25" i="23"/>
  <c r="AK25" i="23"/>
  <c r="AL25" i="23"/>
  <c r="AM25" i="23"/>
  <c r="AN25" i="23"/>
  <c r="BN25" i="23" l="1"/>
  <c r="BM25" i="23"/>
  <c r="V11" i="33" l="1"/>
  <c r="V10" i="33"/>
  <c r="V9" i="33"/>
  <c r="V8" i="33"/>
  <c r="W11" i="33" l="1"/>
  <c r="W10" i="33"/>
  <c r="W9" i="33"/>
  <c r="W8" i="33"/>
  <c r="AZ25" i="23"/>
  <c r="AY25" i="23"/>
  <c r="W12" i="33" l="1"/>
  <c r="W14" i="33" s="1"/>
  <c r="J18" i="27"/>
  <c r="I18" i="27"/>
  <c r="H25" i="23" l="1"/>
  <c r="G25" i="23"/>
  <c r="C14" i="22" l="1"/>
  <c r="BP18" i="27"/>
  <c r="BO18" i="27"/>
  <c r="AO25" i="23" l="1"/>
  <c r="AP25" i="23"/>
  <c r="AQ25" i="23"/>
  <c r="AR25" i="23"/>
  <c r="AS25" i="23"/>
  <c r="AT25" i="23"/>
  <c r="AU25" i="23"/>
  <c r="AV25" i="23"/>
  <c r="AW25" i="23"/>
  <c r="AX25" i="23"/>
  <c r="BA25" i="23"/>
  <c r="BB25" i="23"/>
  <c r="BC25" i="23"/>
  <c r="BD25" i="23"/>
  <c r="BE25" i="23"/>
  <c r="BF25" i="23"/>
  <c r="BG25" i="23"/>
  <c r="BH25" i="23"/>
  <c r="BI25" i="23"/>
  <c r="BJ25" i="23"/>
  <c r="BK25" i="23"/>
  <c r="BL25" i="23"/>
  <c r="C8" i="34" l="1"/>
  <c r="AI18" i="27" l="1"/>
  <c r="AJ18" i="27"/>
  <c r="AK18" i="27"/>
  <c r="AL18" i="27"/>
  <c r="AM18" i="27"/>
  <c r="AN18" i="27"/>
  <c r="AO18" i="27"/>
  <c r="AP18" i="27"/>
  <c r="G18" i="27" l="1"/>
  <c r="AH18" i="27"/>
  <c r="AQ18" i="27"/>
  <c r="AR18" i="27"/>
  <c r="AS18" i="27"/>
  <c r="AT18" i="27"/>
  <c r="AU18" i="27"/>
  <c r="AV18" i="27"/>
  <c r="AC18" i="27"/>
  <c r="AD18" i="27"/>
  <c r="AE18" i="27"/>
  <c r="AF18" i="27"/>
  <c r="AG18" i="27"/>
  <c r="AW18" i="27"/>
  <c r="AX18" i="27"/>
  <c r="AY18" i="27"/>
  <c r="AZ18" i="27"/>
  <c r="BA18" i="27"/>
  <c r="BB18" i="27"/>
  <c r="H18" i="27"/>
  <c r="BP17" i="27"/>
  <c r="BQ17" i="27" s="1"/>
  <c r="F25" i="23"/>
  <c r="E25" i="23"/>
  <c r="BO27" i="23" l="1"/>
  <c r="C21" i="26" s="1"/>
  <c r="T18" i="27" l="1"/>
  <c r="S18" i="27"/>
  <c r="P18" i="27"/>
  <c r="O18" i="27"/>
  <c r="N18" i="27"/>
  <c r="M18" i="27"/>
  <c r="BN24" i="23"/>
  <c r="BC18" i="27" l="1"/>
  <c r="BD18" i="27"/>
  <c r="BE18" i="27"/>
  <c r="BF18" i="27"/>
  <c r="BG18" i="27"/>
  <c r="BH18" i="27"/>
  <c r="BI18" i="27"/>
  <c r="BJ18" i="27"/>
  <c r="C16" i="30" l="1"/>
  <c r="BN18" i="27"/>
  <c r="BM18" i="27"/>
  <c r="BL18" i="27"/>
  <c r="BK18" i="27"/>
  <c r="F18" i="27"/>
  <c r="E18" i="27"/>
  <c r="BO24" i="23"/>
</calcChain>
</file>

<file path=xl/comments1.xml><?xml version="1.0" encoding="utf-8"?>
<comments xmlns="http://schemas.openxmlformats.org/spreadsheetml/2006/main">
  <authors>
    <author>scarleth.brenes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 xml:space="preserve">No se aplico el día 26/12/15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 xml:space="preserve">No se aplico el día 26/12/15
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 xml:space="preserve">No se aplico el día 26/12/15
</t>
        </r>
      </text>
    </comment>
  </commentList>
</comments>
</file>

<file path=xl/sharedStrings.xml><?xml version="1.0" encoding="utf-8"?>
<sst xmlns="http://schemas.openxmlformats.org/spreadsheetml/2006/main" count="390" uniqueCount="94">
  <si>
    <t>N°</t>
  </si>
  <si>
    <t>NOMBRE Y APELLIDOS</t>
  </si>
  <si>
    <t>CUENTA</t>
  </si>
  <si>
    <t>PAGADORA</t>
  </si>
  <si>
    <t>Transp.</t>
  </si>
  <si>
    <t>TOTAL GENERAL A PAGAR:</t>
  </si>
  <si>
    <t>CARGO</t>
  </si>
  <si>
    <t>Validacion</t>
  </si>
  <si>
    <t>TOTAL</t>
  </si>
  <si>
    <t>Monto</t>
  </si>
  <si>
    <t>Dias</t>
  </si>
  <si>
    <t>Diario</t>
  </si>
  <si>
    <t>laborados</t>
  </si>
  <si>
    <t>Subsidio</t>
  </si>
  <si>
    <t>BANCANET</t>
  </si>
  <si>
    <t>CHEQUE</t>
  </si>
  <si>
    <t>efectivos</t>
  </si>
  <si>
    <t>Rosa María Valle Valle</t>
  </si>
  <si>
    <t>Ulises Ramon Cruz Berrios</t>
  </si>
  <si>
    <t>Miguel Antonio Mendoza Bonilla</t>
  </si>
  <si>
    <t>Harold Uldrich Gutierrez Acosta</t>
  </si>
  <si>
    <t>Aliment.</t>
  </si>
  <si>
    <t>Erlin Javier Blandon Ramirez</t>
  </si>
  <si>
    <t>UNIMARK, S.A.</t>
  </si>
  <si>
    <t>Subtotal</t>
  </si>
  <si>
    <t>NETO A</t>
  </si>
  <si>
    <t>PAGAR</t>
  </si>
  <si>
    <t>Asistente de Almacen</t>
  </si>
  <si>
    <t>Conductor</t>
  </si>
  <si>
    <t>Supervisor de Almacen</t>
  </si>
  <si>
    <t xml:space="preserve"> </t>
  </si>
  <si>
    <t>Elaborado por: _____________________</t>
  </si>
  <si>
    <t>Autorizado por: _____________________</t>
  </si>
  <si>
    <t>Ing. Nohelia Murillo Castillo</t>
  </si>
  <si>
    <t>Ing. Moises Valdivia</t>
  </si>
  <si>
    <t>Indendente de Operaciones</t>
  </si>
  <si>
    <t>Gerente Corp. Operaciones y Logistica</t>
  </si>
  <si>
    <t>Martes</t>
  </si>
  <si>
    <t>Miércoles</t>
  </si>
  <si>
    <t>Jueves</t>
  </si>
  <si>
    <t>Viernes</t>
  </si>
  <si>
    <t>Sábado</t>
  </si>
  <si>
    <t>Lunes</t>
  </si>
  <si>
    <t>PLANILLA PARA PAGO DE VIATICO DE TRANSPORTE A COLABORADORES DEL CENTRO DE DISTRIBUCION - CEDI</t>
  </si>
  <si>
    <t>Revisado por: _____________________</t>
  </si>
  <si>
    <t>UNIMAR, S.A.</t>
  </si>
  <si>
    <t>PLANILLA PARA PAGO DE SUBSIDIO DE TRANSPORTE A COLABORADORES DE CENTRO DE DISTRIBUCION - CEDI</t>
  </si>
  <si>
    <t>Domingo</t>
  </si>
  <si>
    <t>Auxiliar Institucional</t>
  </si>
  <si>
    <t>Eddy Alberto Rodriguez Perez</t>
  </si>
  <si>
    <t>Josue Francisco Mendoza Alvarado</t>
  </si>
  <si>
    <t>Carlos Antonio Moreira Davila</t>
  </si>
  <si>
    <t>Rene Salvador García Arancibia</t>
  </si>
  <si>
    <t xml:space="preserve">Conductor </t>
  </si>
  <si>
    <t xml:space="preserve">Aux. Distribucion </t>
  </si>
  <si>
    <t>Alvaro Antonio García Medina</t>
  </si>
  <si>
    <t>Digitador Almacen</t>
  </si>
  <si>
    <t>Auxiliar de Almacén</t>
  </si>
  <si>
    <t>Juan Gabriel Rivas Acuña</t>
  </si>
  <si>
    <t>Jorge Luis Martínez Lopez</t>
  </si>
  <si>
    <t>Javier Alexander Maradiaga Granado</t>
  </si>
  <si>
    <t>Responsable de Almacen</t>
  </si>
  <si>
    <t>PLANILLA PARA PAGO DE VIATICO DE ALIMENTACION Y TRANSPORTE A COLABORADORES DE ALMACEN CENTRAL EN TIPITAPA,</t>
  </si>
  <si>
    <t>Josue Daniel Obando Jarquin</t>
  </si>
  <si>
    <t>Camilo Antonio Buitrago</t>
  </si>
  <si>
    <t>PLANILLA PARA PAGO DE SUBSIDIO DE TRANSPORTE A COLABORADORES DE ALMACEN CENTRAL</t>
  </si>
  <si>
    <t>Yilton Danny Valverde Arauz</t>
  </si>
  <si>
    <t>Auxiliar Devoluciones</t>
  </si>
  <si>
    <t>Carlos Alberto Urbina Zamora</t>
  </si>
  <si>
    <t>Francisco José Escoto García</t>
  </si>
  <si>
    <t>ACV</t>
  </si>
  <si>
    <t>Fernando Boanerge Mercado Lopez</t>
  </si>
  <si>
    <t>Francisco Javier Rivas Díaz</t>
  </si>
  <si>
    <t>Emilio Jose Meneses Pérez</t>
  </si>
  <si>
    <t>Cristhian Jesús Duarte</t>
  </si>
  <si>
    <t>Pablo Isaac Orozco Sanchez</t>
  </si>
  <si>
    <r>
      <t>Fecha de elaboracion:</t>
    </r>
    <r>
      <rPr>
        <u/>
        <sz val="10"/>
        <color theme="1"/>
        <rFont val="Calibri"/>
        <family val="2"/>
        <scheme val="minor"/>
      </rPr>
      <t xml:space="preserve"> </t>
    </r>
    <r>
      <rPr>
        <b/>
        <u/>
        <sz val="10"/>
        <color theme="1"/>
        <rFont val="Calibri"/>
        <family val="2"/>
        <scheme val="minor"/>
      </rPr>
      <t>_15/01/2016</t>
    </r>
    <r>
      <rPr>
        <sz val="10"/>
        <color theme="1"/>
        <rFont val="Calibri"/>
        <family val="2"/>
        <scheme val="minor"/>
      </rPr>
      <t>__</t>
    </r>
  </si>
  <si>
    <t>QUE LABORARON JORNADA EXTRAORDINARIA EN EL PERIODO: DEL 26 DE DICIEMBRE DE 2015 AL 11 DE ENERO DE 2016</t>
  </si>
  <si>
    <t>PERIODO: DEL 01 AL 15 DE ENERO 2016</t>
  </si>
  <si>
    <t>Ulises Ramón Cruz Berrios</t>
  </si>
  <si>
    <t>Henry David Gutiérrez Romero</t>
  </si>
  <si>
    <t>Nohelia Guadalupe Murillo Castillo</t>
  </si>
  <si>
    <t>Super Intendente de Mantenimento</t>
  </si>
  <si>
    <t>Jorge Leonel Rojas Gómez</t>
  </si>
  <si>
    <t>Néstor Bladimir Castaño Medina</t>
  </si>
  <si>
    <t>Nolvin Mauricio Castillo Vanegas</t>
  </si>
  <si>
    <r>
      <t>Fecha de elaboracion:</t>
    </r>
    <r>
      <rPr>
        <b/>
        <sz val="10"/>
        <color theme="1"/>
        <rFont val="Calibri"/>
        <family val="2"/>
        <scheme val="minor"/>
      </rPr>
      <t xml:space="preserve"> _</t>
    </r>
    <r>
      <rPr>
        <b/>
        <u/>
        <sz val="10"/>
        <color theme="1"/>
        <rFont val="Calibri"/>
        <family val="2"/>
        <scheme val="minor"/>
      </rPr>
      <t>_15/01/2016</t>
    </r>
    <r>
      <rPr>
        <b/>
        <sz val="10"/>
        <color theme="1"/>
        <rFont val="Calibri"/>
        <family val="2"/>
        <scheme val="minor"/>
      </rPr>
      <t>___</t>
    </r>
  </si>
  <si>
    <t>Leopoldo Antonio Rodriguez Vanegas</t>
  </si>
  <si>
    <t>Rodolfo Alberto Villanueva Hernández</t>
  </si>
  <si>
    <t>Mario Jose Mendez Dominguez</t>
  </si>
  <si>
    <t>Responsable de Distribucion</t>
  </si>
  <si>
    <t>Darwin Francisco Urbina Baez</t>
  </si>
  <si>
    <r>
      <t>Fecha de elaboracion: __</t>
    </r>
    <r>
      <rPr>
        <b/>
        <u/>
        <sz val="10"/>
        <color theme="1"/>
        <rFont val="Calibri"/>
        <family val="2"/>
        <scheme val="minor"/>
      </rPr>
      <t>15/01/2016</t>
    </r>
    <r>
      <rPr>
        <sz val="10"/>
        <color theme="1"/>
        <rFont val="Calibri"/>
        <family val="2"/>
        <scheme val="minor"/>
      </rPr>
      <t>___</t>
    </r>
  </si>
  <si>
    <t>QUE LABORARON JORNADA EXTRAORDINARIA EN EL PERIODO: DEL 26 DE DICIEMBRE DE 2015 AL 11 DE ENERO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</si>
</sst>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C$&quot;\ #,##0.00_);[Red]\(&quot;C$&quot;\ #,##0.00\)"/>
    <numFmt numFmtId="165" formatCode="_(* #,##0.00_);_(* \(#,##0.00\);_(* &quot;-&quot;??_);_(@_)"/>
    <numFmt numFmtId="166" formatCode="_([$C$-4C0A]\ * #,##0.00_);_([$C$-4C0A]\ * \(#,##0.00\);_([$C$-4C0A]\ * &quot;-&quot;??_);_(@_)"/>
    <numFmt numFmtId="167" formatCode="&quot;C$&quot;\ #,##0.00"/>
    <numFmt numFmtId="168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165" fontId="9" fillId="0" borderId="0" applyFon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4" fontId="2" fillId="4" borderId="12" xfId="0" applyNumberFormat="1" applyFont="1" applyFill="1" applyBorder="1"/>
    <xf numFmtId="0" fontId="2" fillId="4" borderId="13" xfId="0" applyFont="1" applyFill="1" applyBorder="1"/>
    <xf numFmtId="40" fontId="8" fillId="4" borderId="14" xfId="0" applyNumberFormat="1" applyFont="1" applyFill="1" applyBorder="1"/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168" fontId="10" fillId="2" borderId="17" xfId="2" applyNumberFormat="1" applyFont="1" applyFill="1" applyBorder="1" applyAlignment="1">
      <alignment vertical="center"/>
    </xf>
    <xf numFmtId="165" fontId="10" fillId="2" borderId="18" xfId="1" applyNumberFormat="1" applyFont="1" applyFill="1" applyBorder="1" applyAlignment="1">
      <alignment vertical="center"/>
    </xf>
    <xf numFmtId="168" fontId="10" fillId="2" borderId="19" xfId="2" applyNumberFormat="1" applyFont="1" applyFill="1" applyBorder="1" applyAlignment="1">
      <alignment vertical="center"/>
    </xf>
    <xf numFmtId="167" fontId="10" fillId="2" borderId="20" xfId="1" applyNumberFormat="1" applyFont="1" applyFill="1" applyBorder="1" applyAlignment="1">
      <alignment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Continuous" vertical="center"/>
    </xf>
    <xf numFmtId="0" fontId="11" fillId="0" borderId="6" xfId="0" applyFont="1" applyFill="1" applyBorder="1" applyAlignment="1">
      <alignment horizontal="centerContinuous" vertical="center"/>
    </xf>
    <xf numFmtId="166" fontId="11" fillId="0" borderId="7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4" fontId="4" fillId="0" borderId="7" xfId="0" applyNumberFormat="1" applyFont="1" applyBorder="1" applyAlignment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Continuous" vertical="center"/>
    </xf>
    <xf numFmtId="0" fontId="1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3" fillId="3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4" fontId="4" fillId="0" borderId="16" xfId="0" applyNumberFormat="1" applyFont="1" applyFill="1" applyBorder="1" applyAlignment="1">
      <alignment vertical="center"/>
    </xf>
    <xf numFmtId="4" fontId="4" fillId="0" borderId="23" xfId="0" applyNumberFormat="1" applyFont="1" applyFill="1" applyBorder="1" applyAlignment="1">
      <alignment vertical="center"/>
    </xf>
    <xf numFmtId="4" fontId="4" fillId="0" borderId="23" xfId="0" applyNumberFormat="1" applyFont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6" fillId="0" borderId="23" xfId="1" applyFont="1" applyFill="1" applyBorder="1" applyAlignment="1">
      <alignment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2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vertical="center"/>
    </xf>
    <xf numFmtId="0" fontId="6" fillId="0" borderId="4" xfId="1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2" fillId="0" borderId="24" xfId="0" applyFont="1" applyBorder="1" applyAlignment="1">
      <alignment horizontal="centerContinuous" vertical="center"/>
    </xf>
    <xf numFmtId="0" fontId="6" fillId="0" borderId="25" xfId="1" applyFont="1" applyFill="1" applyBorder="1" applyAlignment="1">
      <alignment horizontal="centerContinuous" vertical="center"/>
    </xf>
    <xf numFmtId="4" fontId="2" fillId="0" borderId="7" xfId="0" applyNumberFormat="1" applyFont="1" applyBorder="1" applyAlignment="1">
      <alignment vertical="center"/>
    </xf>
    <xf numFmtId="166" fontId="0" fillId="0" borderId="0" xfId="0" applyNumberFormat="1" applyAlignment="1">
      <alignment vertical="center"/>
    </xf>
    <xf numFmtId="0" fontId="4" fillId="0" borderId="0" xfId="0" applyFont="1" applyAlignment="1">
      <alignment horizontal="left" vertical="center"/>
    </xf>
    <xf numFmtId="168" fontId="10" fillId="2" borderId="17" xfId="2" applyNumberFormat="1" applyFont="1" applyFill="1" applyBorder="1"/>
    <xf numFmtId="0" fontId="0" fillId="0" borderId="21" xfId="0" applyBorder="1" applyAlignment="1">
      <alignment vertical="center"/>
    </xf>
    <xf numFmtId="165" fontId="10" fillId="2" borderId="18" xfId="1" applyNumberFormat="1" applyFont="1" applyFill="1" applyBorder="1"/>
    <xf numFmtId="168" fontId="10" fillId="2" borderId="19" xfId="2" applyNumberFormat="1" applyFont="1" applyFill="1" applyBorder="1"/>
    <xf numFmtId="0" fontId="0" fillId="0" borderId="22" xfId="0" applyBorder="1" applyAlignment="1">
      <alignment vertical="center"/>
    </xf>
    <xf numFmtId="167" fontId="10" fillId="2" borderId="20" xfId="1" applyNumberFormat="1" applyFont="1" applyFill="1" applyBorder="1"/>
    <xf numFmtId="0" fontId="4" fillId="0" borderId="0" xfId="0" applyFont="1" applyAlignment="1">
      <alignment vertical="center"/>
    </xf>
    <xf numFmtId="4" fontId="4" fillId="0" borderId="0" xfId="0" applyNumberFormat="1" applyFont="1"/>
    <xf numFmtId="0" fontId="14" fillId="0" borderId="23" xfId="0" applyFont="1" applyBorder="1" applyAlignment="1">
      <alignment horizontal="center" vertical="center"/>
    </xf>
    <xf numFmtId="164" fontId="14" fillId="0" borderId="23" xfId="0" applyNumberFormat="1" applyFont="1" applyBorder="1" applyAlignment="1">
      <alignment vertical="center"/>
    </xf>
    <xf numFmtId="166" fontId="14" fillId="0" borderId="23" xfId="0" applyNumberFormat="1" applyFont="1" applyBorder="1" applyAlignment="1">
      <alignment vertical="center"/>
    </xf>
    <xf numFmtId="16" fontId="7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11" xfId="0" applyFont="1" applyFill="1" applyBorder="1"/>
    <xf numFmtId="0" fontId="1" fillId="2" borderId="0" xfId="0" applyFont="1" applyFill="1" applyBorder="1" applyAlignment="1">
      <alignment horizontal="centerContinuous" vertical="center"/>
    </xf>
    <xf numFmtId="0" fontId="6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2" fontId="0" fillId="0" borderId="0" xfId="0" applyNumberFormat="1"/>
    <xf numFmtId="4" fontId="6" fillId="0" borderId="23" xfId="1" applyNumberFormat="1" applyFont="1" applyFill="1" applyBorder="1" applyAlignment="1">
      <alignment vertical="center"/>
    </xf>
    <xf numFmtId="0" fontId="6" fillId="0" borderId="8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4" fontId="0" fillId="0" borderId="0" xfId="0" applyNumberFormat="1"/>
    <xf numFmtId="0" fontId="20" fillId="0" borderId="0" xfId="1" applyFont="1" applyFill="1" applyBorder="1" applyAlignment="1">
      <alignment vertical="center"/>
    </xf>
    <xf numFmtId="0" fontId="11" fillId="6" borderId="23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6" fillId="2" borderId="23" xfId="0" applyNumberFormat="1" applyFont="1" applyFill="1" applyBorder="1" applyAlignment="1">
      <alignment horizontal="center" vertical="center"/>
    </xf>
    <xf numFmtId="15" fontId="16" fillId="3" borderId="9" xfId="0" applyNumberFormat="1" applyFont="1" applyFill="1" applyBorder="1" applyAlignment="1">
      <alignment horizontal="center" vertical="center"/>
    </xf>
    <xf numFmtId="15" fontId="16" fillId="3" borderId="10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15" fontId="16" fillId="3" borderId="11" xfId="0" applyNumberFormat="1" applyFont="1" applyFill="1" applyBorder="1" applyAlignment="1">
      <alignment horizontal="center" vertical="center"/>
    </xf>
    <xf numFmtId="15" fontId="16" fillId="3" borderId="12" xfId="0" applyNumberFormat="1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95251</xdr:rowOff>
    </xdr:from>
    <xdr:to>
      <xdr:col>1</xdr:col>
      <xdr:colOff>1352550</xdr:colOff>
      <xdr:row>1</xdr:row>
      <xdr:rowOff>171450</xdr:rowOff>
    </xdr:to>
    <xdr:pic>
      <xdr:nvPicPr>
        <xdr:cNvPr id="2" name="0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972" b="16827"/>
        <a:stretch/>
      </xdr:blipFill>
      <xdr:spPr bwMode="auto">
        <a:xfrm>
          <a:off x="85725" y="95251"/>
          <a:ext cx="2286000" cy="48577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85725</xdr:colOff>
      <xdr:row>0</xdr:row>
      <xdr:rowOff>95251</xdr:rowOff>
    </xdr:from>
    <xdr:to>
      <xdr:col>1</xdr:col>
      <xdr:colOff>1352550</xdr:colOff>
      <xdr:row>1</xdr:row>
      <xdr:rowOff>171450</xdr:rowOff>
    </xdr:to>
    <xdr:pic>
      <xdr:nvPicPr>
        <xdr:cNvPr id="3" name="0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972" b="16827"/>
        <a:stretch/>
      </xdr:blipFill>
      <xdr:spPr bwMode="auto">
        <a:xfrm>
          <a:off x="85725" y="95251"/>
          <a:ext cx="1485900" cy="37147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161926</xdr:rowOff>
    </xdr:from>
    <xdr:to>
      <xdr:col>2</xdr:col>
      <xdr:colOff>9524</xdr:colOff>
      <xdr:row>2</xdr:row>
      <xdr:rowOff>0</xdr:rowOff>
    </xdr:to>
    <xdr:pic>
      <xdr:nvPicPr>
        <xdr:cNvPr id="2" name="0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972" b="16827"/>
        <a:stretch/>
      </xdr:blipFill>
      <xdr:spPr bwMode="auto">
        <a:xfrm>
          <a:off x="133349" y="161926"/>
          <a:ext cx="1400175" cy="21907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161926</xdr:rowOff>
    </xdr:from>
    <xdr:to>
      <xdr:col>1</xdr:col>
      <xdr:colOff>1819274</xdr:colOff>
      <xdr:row>2</xdr:row>
      <xdr:rowOff>0</xdr:rowOff>
    </xdr:to>
    <xdr:pic>
      <xdr:nvPicPr>
        <xdr:cNvPr id="2" name="0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972" b="16827"/>
        <a:stretch/>
      </xdr:blipFill>
      <xdr:spPr bwMode="auto">
        <a:xfrm>
          <a:off x="133349" y="161926"/>
          <a:ext cx="1885950" cy="33337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190501</xdr:rowOff>
    </xdr:from>
    <xdr:to>
      <xdr:col>1</xdr:col>
      <xdr:colOff>1501140</xdr:colOff>
      <xdr:row>2</xdr:row>
      <xdr:rowOff>152400</xdr:rowOff>
    </xdr:to>
    <xdr:pic>
      <xdr:nvPicPr>
        <xdr:cNvPr id="2" name="0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972" b="16827"/>
        <a:stretch/>
      </xdr:blipFill>
      <xdr:spPr bwMode="auto">
        <a:xfrm>
          <a:off x="228600" y="190501"/>
          <a:ext cx="1491615" cy="45719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6"/>
  <sheetViews>
    <sheetView workbookViewId="0">
      <pane xSplit="4" ySplit="6" topLeftCell="AK10" activePane="bottomRight" state="frozen"/>
      <selection pane="topRight" activeCell="E1" sqref="E1"/>
      <selection pane="bottomLeft" activeCell="A7" sqref="A7"/>
      <selection pane="bottomRight" activeCell="AK14" sqref="AK14"/>
    </sheetView>
  </sheetViews>
  <sheetFormatPr baseColWidth="10" defaultColWidth="9.140625" defaultRowHeight="15" x14ac:dyDescent="0.25"/>
  <cols>
    <col min="1" max="1" width="3.28515625" style="5" customWidth="1"/>
    <col min="2" max="2" width="30.7109375" style="5" bestFit="1" customWidth="1"/>
    <col min="3" max="3" width="28.7109375" style="5" bestFit="1" customWidth="1"/>
    <col min="4" max="4" width="9.7109375" style="5" customWidth="1"/>
    <col min="5" max="5" width="6.85546875" style="5" hidden="1" customWidth="1"/>
    <col min="6" max="6" width="5.7109375" style="5" hidden="1" customWidth="1"/>
    <col min="7" max="7" width="6.85546875" style="5" bestFit="1" customWidth="1"/>
    <col min="8" max="8" width="5.7109375" style="5" customWidth="1"/>
    <col min="9" max="24" width="5.7109375" style="5" hidden="1" customWidth="1"/>
    <col min="25" max="25" width="6.85546875" style="5" bestFit="1" customWidth="1"/>
    <col min="26" max="26" width="5.7109375" style="5" customWidth="1"/>
    <col min="27" max="27" width="6.85546875" style="5" customWidth="1"/>
    <col min="28" max="28" width="5.7109375" style="5" customWidth="1"/>
    <col min="29" max="29" width="6.85546875" style="5" customWidth="1"/>
    <col min="30" max="30" width="6.42578125" style="5" customWidth="1"/>
    <col min="31" max="31" width="8.140625" style="5" customWidth="1"/>
    <col min="32" max="32" width="6.42578125" style="5" customWidth="1"/>
    <col min="33" max="33" width="8.42578125" style="5" customWidth="1"/>
    <col min="34" max="38" width="6.42578125" style="5" customWidth="1"/>
    <col min="39" max="39" width="6.85546875" style="5" customWidth="1"/>
    <col min="40" max="40" width="6.42578125" style="5" customWidth="1"/>
    <col min="41" max="54" width="6.42578125" style="5" hidden="1" customWidth="1"/>
    <col min="55" max="55" width="6.85546875" style="5" hidden="1" customWidth="1"/>
    <col min="56" max="56" width="5.7109375" style="5" hidden="1" customWidth="1"/>
    <col min="57" max="57" width="6.85546875" style="5" hidden="1" customWidth="1"/>
    <col min="58" max="58" width="6.42578125" style="5" hidden="1" customWidth="1"/>
    <col min="59" max="59" width="7.85546875" style="5" hidden="1" customWidth="1"/>
    <col min="60" max="60" width="6.42578125" style="5" hidden="1" customWidth="1"/>
    <col min="61" max="61" width="6.85546875" style="5" hidden="1" customWidth="1"/>
    <col min="62" max="62" width="5.7109375" style="5" hidden="1" customWidth="1"/>
    <col min="63" max="63" width="6.85546875" style="5" hidden="1" customWidth="1"/>
    <col min="64" max="64" width="5.7109375" style="5" hidden="1" customWidth="1"/>
    <col min="65" max="65" width="10.7109375" style="5" bestFit="1" customWidth="1"/>
    <col min="66" max="66" width="6.42578125" style="5" bestFit="1" customWidth="1"/>
    <col min="67" max="67" width="9" style="5" bestFit="1" customWidth="1"/>
    <col min="68" max="69" width="9.140625" style="5"/>
    <col min="70" max="71" width="12.140625" style="5" bestFit="1" customWidth="1"/>
    <col min="72" max="74" width="9.140625" style="5"/>
    <col min="75" max="75" width="12.140625" style="5" bestFit="1" customWidth="1"/>
    <col min="76" max="16384" width="9.140625" style="5"/>
  </cols>
  <sheetData>
    <row r="1" spans="1:67" ht="23.25" x14ac:dyDescent="0.25">
      <c r="A1" s="26" t="s">
        <v>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</row>
    <row r="2" spans="1:67" ht="15.75" x14ac:dyDescent="0.25">
      <c r="A2" s="27" t="s">
        <v>62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</row>
    <row r="3" spans="1:67" ht="15.75" x14ac:dyDescent="0.25">
      <c r="A3" s="27" t="s">
        <v>77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</row>
    <row r="4" spans="1:6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x14ac:dyDescent="0.25">
      <c r="A5" s="83" t="s">
        <v>0</v>
      </c>
      <c r="B5" s="83" t="s">
        <v>1</v>
      </c>
      <c r="C5" s="83" t="s">
        <v>6</v>
      </c>
      <c r="D5" s="83" t="s">
        <v>2</v>
      </c>
      <c r="E5" s="81">
        <v>42288</v>
      </c>
      <c r="F5" s="82"/>
      <c r="G5" s="81">
        <v>42361</v>
      </c>
      <c r="H5" s="82"/>
      <c r="I5" s="81">
        <v>42365</v>
      </c>
      <c r="J5" s="82"/>
      <c r="K5" s="81">
        <v>42366</v>
      </c>
      <c r="L5" s="82"/>
      <c r="M5" s="81">
        <v>42367</v>
      </c>
      <c r="N5" s="82"/>
      <c r="O5" s="81">
        <v>42368</v>
      </c>
      <c r="P5" s="82"/>
      <c r="Q5" s="81">
        <v>42369</v>
      </c>
      <c r="R5" s="82"/>
      <c r="S5" s="81">
        <v>42370</v>
      </c>
      <c r="T5" s="82"/>
      <c r="U5" s="81">
        <v>42371</v>
      </c>
      <c r="V5" s="82"/>
      <c r="W5" s="81">
        <v>42372</v>
      </c>
      <c r="X5" s="82"/>
      <c r="Y5" s="81">
        <v>42373</v>
      </c>
      <c r="Z5" s="82"/>
      <c r="AA5" s="81">
        <v>42374</v>
      </c>
      <c r="AB5" s="82"/>
      <c r="AC5" s="81">
        <v>42375</v>
      </c>
      <c r="AD5" s="82"/>
      <c r="AE5" s="81">
        <v>42376</v>
      </c>
      <c r="AF5" s="82"/>
      <c r="AG5" s="81">
        <v>42377</v>
      </c>
      <c r="AH5" s="82"/>
      <c r="AI5" s="81">
        <v>42378</v>
      </c>
      <c r="AJ5" s="82"/>
      <c r="AK5" s="81">
        <v>42379</v>
      </c>
      <c r="AL5" s="82"/>
      <c r="AM5" s="81">
        <v>42380</v>
      </c>
      <c r="AN5" s="82"/>
      <c r="AO5" s="81">
        <v>42358</v>
      </c>
      <c r="AP5" s="82"/>
      <c r="AQ5" s="81">
        <v>42359</v>
      </c>
      <c r="AR5" s="82"/>
      <c r="AS5" s="81">
        <v>42360</v>
      </c>
      <c r="AT5" s="82"/>
      <c r="AU5" s="81">
        <v>42361</v>
      </c>
      <c r="AV5" s="82"/>
      <c r="AW5" s="81">
        <v>42362</v>
      </c>
      <c r="AX5" s="82"/>
      <c r="AY5" s="81">
        <v>42363</v>
      </c>
      <c r="AZ5" s="82"/>
      <c r="BA5" s="81">
        <v>42364</v>
      </c>
      <c r="BB5" s="82"/>
      <c r="BC5" s="81">
        <v>42349</v>
      </c>
      <c r="BD5" s="82"/>
      <c r="BE5" s="81">
        <v>42350</v>
      </c>
      <c r="BF5" s="82"/>
      <c r="BG5" s="81">
        <v>42336</v>
      </c>
      <c r="BH5" s="82"/>
      <c r="BI5" s="81">
        <v>42337</v>
      </c>
      <c r="BJ5" s="82"/>
      <c r="BK5" s="81">
        <v>42338</v>
      </c>
      <c r="BL5" s="82"/>
      <c r="BM5" s="81" t="s">
        <v>24</v>
      </c>
      <c r="BN5" s="82"/>
      <c r="BO5" s="29" t="s">
        <v>25</v>
      </c>
    </row>
    <row r="6" spans="1:67" x14ac:dyDescent="0.25">
      <c r="A6" s="84"/>
      <c r="B6" s="84"/>
      <c r="C6" s="84"/>
      <c r="D6" s="84" t="s">
        <v>3</v>
      </c>
      <c r="E6" s="30" t="s">
        <v>21</v>
      </c>
      <c r="F6" s="30" t="s">
        <v>4</v>
      </c>
      <c r="G6" s="30" t="s">
        <v>21</v>
      </c>
      <c r="H6" s="30" t="s">
        <v>4</v>
      </c>
      <c r="I6" s="30" t="s">
        <v>21</v>
      </c>
      <c r="J6" s="30" t="s">
        <v>4</v>
      </c>
      <c r="K6" s="30" t="s">
        <v>21</v>
      </c>
      <c r="L6" s="30" t="s">
        <v>4</v>
      </c>
      <c r="M6" s="30" t="s">
        <v>21</v>
      </c>
      <c r="N6" s="30" t="s">
        <v>4</v>
      </c>
      <c r="O6" s="30" t="s">
        <v>21</v>
      </c>
      <c r="P6" s="30" t="s">
        <v>4</v>
      </c>
      <c r="Q6" s="30" t="s">
        <v>21</v>
      </c>
      <c r="R6" s="30" t="s">
        <v>4</v>
      </c>
      <c r="S6" s="30" t="s">
        <v>21</v>
      </c>
      <c r="T6" s="30" t="s">
        <v>4</v>
      </c>
      <c r="U6" s="30" t="s">
        <v>21</v>
      </c>
      <c r="V6" s="30" t="s">
        <v>4</v>
      </c>
      <c r="W6" s="30" t="s">
        <v>21</v>
      </c>
      <c r="X6" s="30" t="s">
        <v>4</v>
      </c>
      <c r="Y6" s="30" t="s">
        <v>21</v>
      </c>
      <c r="Z6" s="30" t="s">
        <v>4</v>
      </c>
      <c r="AA6" s="30" t="s">
        <v>21</v>
      </c>
      <c r="AB6" s="30" t="s">
        <v>4</v>
      </c>
      <c r="AC6" s="30" t="s">
        <v>21</v>
      </c>
      <c r="AD6" s="30" t="s">
        <v>4</v>
      </c>
      <c r="AE6" s="30" t="s">
        <v>21</v>
      </c>
      <c r="AF6" s="30" t="s">
        <v>4</v>
      </c>
      <c r="AG6" s="30" t="s">
        <v>21</v>
      </c>
      <c r="AH6" s="30" t="s">
        <v>4</v>
      </c>
      <c r="AI6" s="30" t="s">
        <v>21</v>
      </c>
      <c r="AJ6" s="30" t="s">
        <v>4</v>
      </c>
      <c r="AK6" s="30" t="s">
        <v>21</v>
      </c>
      <c r="AL6" s="30" t="s">
        <v>4</v>
      </c>
      <c r="AM6" s="30" t="s">
        <v>21</v>
      </c>
      <c r="AN6" s="30" t="s">
        <v>4</v>
      </c>
      <c r="AO6" s="30" t="s">
        <v>21</v>
      </c>
      <c r="AP6" s="30" t="s">
        <v>4</v>
      </c>
      <c r="AQ6" s="30" t="s">
        <v>21</v>
      </c>
      <c r="AR6" s="30" t="s">
        <v>4</v>
      </c>
      <c r="AS6" s="30" t="s">
        <v>21</v>
      </c>
      <c r="AT6" s="30" t="s">
        <v>4</v>
      </c>
      <c r="AU6" s="30" t="s">
        <v>21</v>
      </c>
      <c r="AV6" s="30" t="s">
        <v>4</v>
      </c>
      <c r="AW6" s="30" t="s">
        <v>21</v>
      </c>
      <c r="AX6" s="30" t="s">
        <v>4</v>
      </c>
      <c r="AY6" s="30" t="s">
        <v>21</v>
      </c>
      <c r="AZ6" s="30" t="s">
        <v>4</v>
      </c>
      <c r="BA6" s="30" t="s">
        <v>21</v>
      </c>
      <c r="BB6" s="30" t="s">
        <v>4</v>
      </c>
      <c r="BC6" s="30" t="s">
        <v>21</v>
      </c>
      <c r="BD6" s="30" t="s">
        <v>4</v>
      </c>
      <c r="BE6" s="30" t="s">
        <v>21</v>
      </c>
      <c r="BF6" s="30" t="s">
        <v>4</v>
      </c>
      <c r="BG6" s="30" t="s">
        <v>21</v>
      </c>
      <c r="BH6" s="30" t="s">
        <v>4</v>
      </c>
      <c r="BI6" s="30" t="s">
        <v>21</v>
      </c>
      <c r="BJ6" s="30" t="s">
        <v>4</v>
      </c>
      <c r="BK6" s="30" t="s">
        <v>21</v>
      </c>
      <c r="BL6" s="30" t="s">
        <v>4</v>
      </c>
      <c r="BM6" s="31" t="s">
        <v>21</v>
      </c>
      <c r="BN6" s="31" t="s">
        <v>4</v>
      </c>
      <c r="BO6" s="32" t="s">
        <v>26</v>
      </c>
    </row>
    <row r="7" spans="1:67" s="37" customFormat="1" ht="15.95" customHeight="1" x14ac:dyDescent="0.25">
      <c r="A7" s="38">
        <v>1</v>
      </c>
      <c r="B7" s="71" t="s">
        <v>55</v>
      </c>
      <c r="C7" s="39" t="s">
        <v>56</v>
      </c>
      <c r="D7" s="33">
        <v>107054841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>
        <v>70</v>
      </c>
      <c r="AD7" s="35"/>
      <c r="AE7" s="35">
        <v>70</v>
      </c>
      <c r="AF7" s="35"/>
      <c r="AG7" s="35">
        <v>70</v>
      </c>
      <c r="AH7" s="35">
        <v>50</v>
      </c>
      <c r="AI7" s="35">
        <v>70</v>
      </c>
      <c r="AJ7" s="35"/>
      <c r="AK7" s="35">
        <v>70</v>
      </c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>
        <f>G7+I7+K7+M7+O7+Q7+S7+U7+W7+Y7+AA7+AC7+AE7+AG7+AI7+AK7+AM7</f>
        <v>350</v>
      </c>
      <c r="BN7" s="34">
        <f>H7+J7+L7+N7+P7+R7+T7+V7+X7+Z7+AB7+AD7+AF7+AH7+AJ7+AL7+AN7</f>
        <v>50</v>
      </c>
      <c r="BO7" s="34">
        <f>BM7+BN7</f>
        <v>400</v>
      </c>
    </row>
    <row r="8" spans="1:67" s="37" customFormat="1" ht="15.95" customHeight="1" x14ac:dyDescent="0.25">
      <c r="A8" s="38">
        <v>2</v>
      </c>
      <c r="B8" s="71" t="s">
        <v>58</v>
      </c>
      <c r="C8" s="39" t="s">
        <v>57</v>
      </c>
      <c r="D8" s="41">
        <v>107073195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>
        <v>70</v>
      </c>
      <c r="AD8" s="35"/>
      <c r="AE8" s="35">
        <v>70</v>
      </c>
      <c r="AF8" s="35"/>
      <c r="AG8" s="35">
        <v>70</v>
      </c>
      <c r="AH8" s="35"/>
      <c r="AI8" s="35">
        <v>70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>
        <f t="shared" ref="BM8:BN23" si="0">G8+I8+K8+M8+O8+Q8+S8+U8+W8+Y8+AA8+AC8+AE8+AG8+AI8+AK8+AM8</f>
        <v>280</v>
      </c>
      <c r="BN8" s="34">
        <f t="shared" si="0"/>
        <v>0</v>
      </c>
      <c r="BO8" s="34">
        <f t="shared" ref="BO8:BO23" si="1">BM8+BN8</f>
        <v>280</v>
      </c>
    </row>
    <row r="9" spans="1:67" s="37" customFormat="1" ht="15.95" customHeight="1" x14ac:dyDescent="0.25">
      <c r="A9" s="38">
        <v>3</v>
      </c>
      <c r="B9" s="71" t="s">
        <v>60</v>
      </c>
      <c r="C9" s="39" t="s">
        <v>57</v>
      </c>
      <c r="D9" s="42">
        <v>107059892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>
        <v>70</v>
      </c>
      <c r="AD9" s="35"/>
      <c r="AE9" s="35">
        <v>70</v>
      </c>
      <c r="AF9" s="35"/>
      <c r="AG9" s="35">
        <v>70</v>
      </c>
      <c r="AH9" s="35">
        <v>50</v>
      </c>
      <c r="AI9" s="35">
        <v>70</v>
      </c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>
        <f t="shared" si="0"/>
        <v>280</v>
      </c>
      <c r="BN9" s="34">
        <f t="shared" si="0"/>
        <v>50</v>
      </c>
      <c r="BO9" s="34">
        <f t="shared" si="1"/>
        <v>330</v>
      </c>
    </row>
    <row r="10" spans="1:67" s="37" customFormat="1" ht="15.95" customHeight="1" x14ac:dyDescent="0.25">
      <c r="A10" s="38">
        <v>4</v>
      </c>
      <c r="B10" s="71" t="s">
        <v>59</v>
      </c>
      <c r="C10" s="39" t="s">
        <v>57</v>
      </c>
      <c r="D10" s="42">
        <v>107026193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>
        <v>70</v>
      </c>
      <c r="AD10" s="35"/>
      <c r="AE10" s="35">
        <v>70</v>
      </c>
      <c r="AF10" s="35"/>
      <c r="AG10" s="35">
        <v>70</v>
      </c>
      <c r="AH10" s="35">
        <v>50</v>
      </c>
      <c r="AI10" s="35">
        <v>70</v>
      </c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>
        <f t="shared" si="0"/>
        <v>280</v>
      </c>
      <c r="BN10" s="34">
        <f t="shared" si="0"/>
        <v>50</v>
      </c>
      <c r="BO10" s="34">
        <f t="shared" si="1"/>
        <v>330</v>
      </c>
    </row>
    <row r="11" spans="1:67" s="37" customFormat="1" ht="15.95" customHeight="1" x14ac:dyDescent="0.25">
      <c r="A11" s="38">
        <v>5</v>
      </c>
      <c r="B11" s="71" t="s">
        <v>66</v>
      </c>
      <c r="C11" s="39" t="s">
        <v>57</v>
      </c>
      <c r="D11" s="33">
        <v>107086183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4">
        <v>70</v>
      </c>
      <c r="AD11" s="34"/>
      <c r="AE11" s="34">
        <v>70</v>
      </c>
      <c r="AF11" s="34"/>
      <c r="AG11" s="34">
        <v>70</v>
      </c>
      <c r="AH11" s="34">
        <v>50</v>
      </c>
      <c r="AI11" s="34">
        <v>70</v>
      </c>
      <c r="AJ11" s="34"/>
      <c r="AK11" s="34"/>
      <c r="AL11" s="34"/>
      <c r="AM11" s="34"/>
      <c r="AN11" s="34"/>
      <c r="AO11" s="34"/>
      <c r="AP11" s="34"/>
      <c r="AQ11" s="34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>
        <f t="shared" si="0"/>
        <v>280</v>
      </c>
      <c r="BN11" s="34">
        <f t="shared" si="0"/>
        <v>50</v>
      </c>
      <c r="BO11" s="34">
        <f t="shared" si="1"/>
        <v>330</v>
      </c>
    </row>
    <row r="12" spans="1:67" s="37" customFormat="1" ht="15.95" customHeight="1" x14ac:dyDescent="0.25">
      <c r="A12" s="38">
        <v>6</v>
      </c>
      <c r="B12" s="71" t="s">
        <v>81</v>
      </c>
      <c r="C12" s="39" t="s">
        <v>82</v>
      </c>
      <c r="D12" s="42">
        <v>107024799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>
        <v>160</v>
      </c>
      <c r="Z12" s="35"/>
      <c r="AA12" s="35"/>
      <c r="AB12" s="35"/>
      <c r="AC12" s="35">
        <v>130</v>
      </c>
      <c r="AD12" s="35"/>
      <c r="AE12" s="35">
        <v>210</v>
      </c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4">
        <f t="shared" si="0"/>
        <v>500</v>
      </c>
      <c r="BN12" s="34">
        <f t="shared" si="0"/>
        <v>0</v>
      </c>
      <c r="BO12" s="34">
        <f t="shared" si="1"/>
        <v>500</v>
      </c>
    </row>
    <row r="13" spans="1:67" s="37" customFormat="1" ht="15.95" customHeight="1" x14ac:dyDescent="0.25">
      <c r="A13" s="38">
        <v>7</v>
      </c>
      <c r="B13" s="71" t="s">
        <v>80</v>
      </c>
      <c r="C13" s="39" t="s">
        <v>61</v>
      </c>
      <c r="D13" s="42">
        <v>109010464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>
        <v>70</v>
      </c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4">
        <f t="shared" si="0"/>
        <v>70</v>
      </c>
      <c r="BN13" s="34">
        <f t="shared" si="0"/>
        <v>0</v>
      </c>
      <c r="BO13" s="34">
        <f t="shared" si="1"/>
        <v>70</v>
      </c>
    </row>
    <row r="14" spans="1:67" s="37" customFormat="1" ht="15.95" customHeight="1" x14ac:dyDescent="0.25">
      <c r="A14" s="38">
        <v>8</v>
      </c>
      <c r="B14" s="71" t="s">
        <v>20</v>
      </c>
      <c r="C14" s="39" t="s">
        <v>29</v>
      </c>
      <c r="D14" s="42">
        <v>107022221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>
        <v>70</v>
      </c>
      <c r="AF14" s="35"/>
      <c r="AG14" s="35">
        <v>70</v>
      </c>
      <c r="AH14" s="35"/>
      <c r="AI14" s="35"/>
      <c r="AJ14" s="35"/>
      <c r="AK14" s="35"/>
      <c r="AL14" s="35"/>
      <c r="AM14" s="35">
        <v>70</v>
      </c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4">
        <f t="shared" si="0"/>
        <v>210</v>
      </c>
      <c r="BN14" s="34">
        <f t="shared" si="0"/>
        <v>0</v>
      </c>
      <c r="BO14" s="34">
        <f>BM14+BN14</f>
        <v>210</v>
      </c>
    </row>
    <row r="15" spans="1:67" s="37" customFormat="1" ht="15.95" customHeight="1" x14ac:dyDescent="0.25">
      <c r="A15" s="38">
        <v>9</v>
      </c>
      <c r="B15" s="71" t="s">
        <v>17</v>
      </c>
      <c r="C15" s="39" t="s">
        <v>27</v>
      </c>
      <c r="D15" s="42">
        <v>100548975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>
        <v>70</v>
      </c>
      <c r="AF15" s="35"/>
      <c r="AG15" s="35">
        <v>70</v>
      </c>
      <c r="AH15" s="35"/>
      <c r="AI15" s="35"/>
      <c r="AJ15" s="35"/>
      <c r="AK15" s="35"/>
      <c r="AL15" s="35"/>
      <c r="AM15" s="35">
        <v>70</v>
      </c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4">
        <f t="shared" si="0"/>
        <v>210</v>
      </c>
      <c r="BN15" s="34">
        <f t="shared" si="0"/>
        <v>0</v>
      </c>
      <c r="BO15" s="34">
        <f t="shared" si="1"/>
        <v>210</v>
      </c>
    </row>
    <row r="16" spans="1:67" s="37" customFormat="1" ht="15.95" customHeight="1" x14ac:dyDescent="0.25">
      <c r="A16" s="38">
        <v>10</v>
      </c>
      <c r="B16" s="71" t="s">
        <v>63</v>
      </c>
      <c r="C16" s="39" t="s">
        <v>67</v>
      </c>
      <c r="D16" s="42">
        <v>107080635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>
        <v>70</v>
      </c>
      <c r="AF16" s="35"/>
      <c r="AG16" s="35">
        <v>70</v>
      </c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4">
        <f t="shared" si="0"/>
        <v>140</v>
      </c>
      <c r="BN16" s="34">
        <f t="shared" si="0"/>
        <v>0</v>
      </c>
      <c r="BO16" s="34">
        <f t="shared" si="1"/>
        <v>140</v>
      </c>
    </row>
    <row r="17" spans="1:75" s="37" customFormat="1" ht="15.95" customHeight="1" x14ac:dyDescent="0.25">
      <c r="A17" s="38">
        <v>11</v>
      </c>
      <c r="B17" s="71" t="s">
        <v>64</v>
      </c>
      <c r="C17" s="39" t="s">
        <v>57</v>
      </c>
      <c r="D17" s="42">
        <v>100548543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>
        <v>70</v>
      </c>
      <c r="AF17" s="35"/>
      <c r="AG17" s="35">
        <v>70</v>
      </c>
      <c r="AH17" s="35"/>
      <c r="AI17" s="35"/>
      <c r="AJ17" s="35"/>
      <c r="AK17" s="35"/>
      <c r="AL17" s="35"/>
      <c r="AM17" s="35">
        <v>70</v>
      </c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4">
        <f t="shared" si="0"/>
        <v>210</v>
      </c>
      <c r="BN17" s="34">
        <f t="shared" si="0"/>
        <v>0</v>
      </c>
      <c r="BO17" s="34">
        <f t="shared" si="1"/>
        <v>210</v>
      </c>
    </row>
    <row r="18" spans="1:75" s="37" customFormat="1" ht="15.95" customHeight="1" x14ac:dyDescent="0.25">
      <c r="A18" s="38">
        <v>12</v>
      </c>
      <c r="B18" s="71" t="s">
        <v>69</v>
      </c>
      <c r="C18" s="39" t="s">
        <v>57</v>
      </c>
      <c r="D18" s="42">
        <v>107069940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>
        <v>70</v>
      </c>
      <c r="AF18" s="35"/>
      <c r="AG18" s="35">
        <v>70</v>
      </c>
      <c r="AH18" s="35"/>
      <c r="AI18" s="35"/>
      <c r="AJ18" s="35"/>
      <c r="AK18" s="35"/>
      <c r="AL18" s="35"/>
      <c r="AM18" s="35">
        <v>70</v>
      </c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4">
        <f t="shared" si="0"/>
        <v>210</v>
      </c>
      <c r="BN18" s="34">
        <f t="shared" si="0"/>
        <v>0</v>
      </c>
      <c r="BO18" s="34">
        <f t="shared" si="1"/>
        <v>210</v>
      </c>
    </row>
    <row r="19" spans="1:75" s="37" customFormat="1" ht="15.95" customHeight="1" x14ac:dyDescent="0.25">
      <c r="A19" s="38">
        <v>13</v>
      </c>
      <c r="B19" s="71" t="s">
        <v>19</v>
      </c>
      <c r="C19" s="39" t="s">
        <v>48</v>
      </c>
      <c r="D19" s="42">
        <v>107023846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>
        <v>70</v>
      </c>
      <c r="AF19" s="35"/>
      <c r="AG19" s="35">
        <v>70</v>
      </c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4">
        <f t="shared" si="0"/>
        <v>140</v>
      </c>
      <c r="BN19" s="34">
        <f t="shared" si="0"/>
        <v>0</v>
      </c>
      <c r="BO19" s="34">
        <f t="shared" si="1"/>
        <v>140</v>
      </c>
    </row>
    <row r="20" spans="1:75" s="37" customFormat="1" ht="15.95" customHeight="1" x14ac:dyDescent="0.25">
      <c r="A20" s="38">
        <v>14</v>
      </c>
      <c r="B20" s="71" t="s">
        <v>79</v>
      </c>
      <c r="C20" s="39" t="s">
        <v>57</v>
      </c>
      <c r="D20" s="42">
        <v>107030683</v>
      </c>
      <c r="E20" s="35"/>
      <c r="F20" s="35"/>
      <c r="G20" s="35">
        <v>70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>
        <v>70</v>
      </c>
      <c r="AB20" s="35"/>
      <c r="AC20" s="35">
        <v>70</v>
      </c>
      <c r="AD20" s="35">
        <v>50</v>
      </c>
      <c r="AE20" s="35">
        <v>70</v>
      </c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4">
        <f t="shared" si="0"/>
        <v>280</v>
      </c>
      <c r="BN20" s="34">
        <f t="shared" si="0"/>
        <v>50</v>
      </c>
      <c r="BO20" s="34">
        <f t="shared" si="1"/>
        <v>330</v>
      </c>
    </row>
    <row r="21" spans="1:75" s="37" customFormat="1" ht="15.95" customHeight="1" x14ac:dyDescent="0.25">
      <c r="A21" s="38">
        <v>15</v>
      </c>
      <c r="B21" s="71" t="s">
        <v>83</v>
      </c>
      <c r="C21" s="39" t="s">
        <v>54</v>
      </c>
      <c r="D21" s="42">
        <v>107092782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>
        <v>70</v>
      </c>
      <c r="AF21" s="35"/>
      <c r="AG21" s="35">
        <v>70</v>
      </c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4">
        <f t="shared" si="0"/>
        <v>140</v>
      </c>
      <c r="BN21" s="34">
        <f t="shared" si="0"/>
        <v>0</v>
      </c>
      <c r="BO21" s="34">
        <f t="shared" si="1"/>
        <v>140</v>
      </c>
    </row>
    <row r="22" spans="1:75" s="37" customFormat="1" ht="15.95" customHeight="1" x14ac:dyDescent="0.25">
      <c r="A22" s="38">
        <v>16</v>
      </c>
      <c r="B22" s="71" t="s">
        <v>84</v>
      </c>
      <c r="C22" s="39" t="s">
        <v>54</v>
      </c>
      <c r="D22" s="42">
        <v>107086177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>
        <v>70</v>
      </c>
      <c r="AF22" s="35"/>
      <c r="AG22" s="35">
        <v>70</v>
      </c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4">
        <f t="shared" si="0"/>
        <v>140</v>
      </c>
      <c r="BN22" s="34">
        <f t="shared" si="0"/>
        <v>0</v>
      </c>
      <c r="BO22" s="34">
        <f t="shared" si="1"/>
        <v>140</v>
      </c>
    </row>
    <row r="23" spans="1:75" ht="15.95" customHeight="1" x14ac:dyDescent="0.25">
      <c r="A23" s="38">
        <v>17</v>
      </c>
      <c r="B23" s="71" t="s">
        <v>85</v>
      </c>
      <c r="C23" s="39" t="s">
        <v>54</v>
      </c>
      <c r="D23" s="42">
        <v>107092783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36"/>
      <c r="AE23" s="36">
        <v>70</v>
      </c>
      <c r="AF23" s="36"/>
      <c r="AG23" s="36">
        <v>70</v>
      </c>
      <c r="AH23" s="36"/>
      <c r="AI23" s="36"/>
      <c r="AJ23" s="36"/>
      <c r="AK23" s="36"/>
      <c r="AL23" s="36"/>
      <c r="AM23" s="36">
        <v>70</v>
      </c>
      <c r="AN23" s="36"/>
      <c r="AO23" s="36"/>
      <c r="AP23" s="36"/>
      <c r="AQ23" s="36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4">
        <f t="shared" si="0"/>
        <v>210</v>
      </c>
      <c r="BN23" s="34">
        <f t="shared" si="0"/>
        <v>0</v>
      </c>
      <c r="BO23" s="34">
        <f t="shared" si="1"/>
        <v>210</v>
      </c>
    </row>
    <row r="24" spans="1:75" ht="18" hidden="1" customHeight="1" x14ac:dyDescent="0.25">
      <c r="A24" s="38">
        <v>24</v>
      </c>
      <c r="B24" s="43" t="s">
        <v>20</v>
      </c>
      <c r="C24" s="43" t="s">
        <v>29</v>
      </c>
      <c r="D24" s="44">
        <v>107022221</v>
      </c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45"/>
      <c r="BE24" s="36"/>
      <c r="BF24" s="36"/>
      <c r="BG24" s="36"/>
      <c r="BH24" s="36"/>
      <c r="BI24" s="36"/>
      <c r="BJ24" s="36"/>
      <c r="BK24" s="36"/>
      <c r="BL24" s="36"/>
      <c r="BM24" s="34">
        <f t="shared" ref="BM24" si="2">G24+I24+K24+M24+O24+Q24+S24+U24+W24+Y24+AA24+AC24+AE24+AG24+AI24+AK24+AM24</f>
        <v>0</v>
      </c>
      <c r="BN24" s="36" t="e">
        <f>AD24+BD24+BF24+#REF!+BH24+BJ24+BL24+#REF!</f>
        <v>#REF!</v>
      </c>
      <c r="BO24" s="36" t="e">
        <f>#REF!+#REF!</f>
        <v>#REF!</v>
      </c>
    </row>
    <row r="25" spans="1:75" ht="18" customHeight="1" thickBot="1" x14ac:dyDescent="0.3">
      <c r="A25" s="46" t="s">
        <v>5</v>
      </c>
      <c r="B25" s="47"/>
      <c r="C25" s="47"/>
      <c r="D25" s="47"/>
      <c r="E25" s="22">
        <f>SUM(E7:E24)</f>
        <v>0</v>
      </c>
      <c r="F25" s="22">
        <f>SUM(F7:F24)</f>
        <v>0</v>
      </c>
      <c r="G25" s="22">
        <f>SUM(G7:G23)</f>
        <v>70</v>
      </c>
      <c r="H25" s="22">
        <f>SUM(H7:H23)</f>
        <v>0</v>
      </c>
      <c r="I25" s="22">
        <f t="shared" ref="I25:AN25" si="3">SUM(I7:I23)</f>
        <v>0</v>
      </c>
      <c r="J25" s="22">
        <f t="shared" si="3"/>
        <v>0</v>
      </c>
      <c r="K25" s="22">
        <f t="shared" si="3"/>
        <v>0</v>
      </c>
      <c r="L25" s="22">
        <f t="shared" si="3"/>
        <v>0</v>
      </c>
      <c r="M25" s="22">
        <f t="shared" si="3"/>
        <v>0</v>
      </c>
      <c r="N25" s="22">
        <f t="shared" si="3"/>
        <v>0</v>
      </c>
      <c r="O25" s="22">
        <f t="shared" si="3"/>
        <v>0</v>
      </c>
      <c r="P25" s="22">
        <f t="shared" si="3"/>
        <v>0</v>
      </c>
      <c r="Q25" s="22">
        <f t="shared" si="3"/>
        <v>0</v>
      </c>
      <c r="R25" s="22">
        <f t="shared" si="3"/>
        <v>0</v>
      </c>
      <c r="S25" s="22">
        <f t="shared" si="3"/>
        <v>0</v>
      </c>
      <c r="T25" s="22">
        <f t="shared" si="3"/>
        <v>0</v>
      </c>
      <c r="U25" s="22">
        <f t="shared" si="3"/>
        <v>0</v>
      </c>
      <c r="V25" s="22">
        <f t="shared" si="3"/>
        <v>0</v>
      </c>
      <c r="W25" s="22">
        <f t="shared" si="3"/>
        <v>0</v>
      </c>
      <c r="X25" s="22">
        <f t="shared" si="3"/>
        <v>0</v>
      </c>
      <c r="Y25" s="22">
        <f t="shared" si="3"/>
        <v>160</v>
      </c>
      <c r="Z25" s="22">
        <f t="shared" si="3"/>
        <v>0</v>
      </c>
      <c r="AA25" s="22">
        <f t="shared" si="3"/>
        <v>70</v>
      </c>
      <c r="AB25" s="22">
        <f t="shared" si="3"/>
        <v>0</v>
      </c>
      <c r="AC25" s="22">
        <f t="shared" si="3"/>
        <v>550</v>
      </c>
      <c r="AD25" s="22">
        <f t="shared" si="3"/>
        <v>50</v>
      </c>
      <c r="AE25" s="22">
        <f t="shared" si="3"/>
        <v>1260</v>
      </c>
      <c r="AF25" s="22">
        <f t="shared" si="3"/>
        <v>0</v>
      </c>
      <c r="AG25" s="22">
        <f t="shared" si="3"/>
        <v>1050</v>
      </c>
      <c r="AH25" s="22">
        <f t="shared" si="3"/>
        <v>200</v>
      </c>
      <c r="AI25" s="22">
        <f t="shared" si="3"/>
        <v>350</v>
      </c>
      <c r="AJ25" s="22">
        <f t="shared" si="3"/>
        <v>0</v>
      </c>
      <c r="AK25" s="22">
        <f t="shared" si="3"/>
        <v>70</v>
      </c>
      <c r="AL25" s="22">
        <f t="shared" si="3"/>
        <v>0</v>
      </c>
      <c r="AM25" s="22">
        <f t="shared" si="3"/>
        <v>350</v>
      </c>
      <c r="AN25" s="22">
        <f t="shared" si="3"/>
        <v>0</v>
      </c>
      <c r="AO25" s="22">
        <f t="shared" ref="AO25:BO25" si="4">SUM(AO7:AO23)</f>
        <v>0</v>
      </c>
      <c r="AP25" s="22">
        <f t="shared" si="4"/>
        <v>0</v>
      </c>
      <c r="AQ25" s="22">
        <f t="shared" si="4"/>
        <v>0</v>
      </c>
      <c r="AR25" s="22">
        <f t="shared" si="4"/>
        <v>0</v>
      </c>
      <c r="AS25" s="22">
        <f t="shared" si="4"/>
        <v>0</v>
      </c>
      <c r="AT25" s="22">
        <f t="shared" si="4"/>
        <v>0</v>
      </c>
      <c r="AU25" s="22">
        <f t="shared" si="4"/>
        <v>0</v>
      </c>
      <c r="AV25" s="22">
        <f t="shared" si="4"/>
        <v>0</v>
      </c>
      <c r="AW25" s="22">
        <f t="shared" si="4"/>
        <v>0</v>
      </c>
      <c r="AX25" s="22">
        <f t="shared" si="4"/>
        <v>0</v>
      </c>
      <c r="AY25" s="22">
        <f t="shared" si="4"/>
        <v>0</v>
      </c>
      <c r="AZ25" s="22">
        <f t="shared" si="4"/>
        <v>0</v>
      </c>
      <c r="BA25" s="22">
        <f t="shared" si="4"/>
        <v>0</v>
      </c>
      <c r="BB25" s="22">
        <f t="shared" si="4"/>
        <v>0</v>
      </c>
      <c r="BC25" s="22">
        <f t="shared" si="4"/>
        <v>0</v>
      </c>
      <c r="BD25" s="22">
        <f t="shared" si="4"/>
        <v>0</v>
      </c>
      <c r="BE25" s="22">
        <f t="shared" si="4"/>
        <v>0</v>
      </c>
      <c r="BF25" s="22">
        <f t="shared" si="4"/>
        <v>0</v>
      </c>
      <c r="BG25" s="22">
        <f t="shared" si="4"/>
        <v>0</v>
      </c>
      <c r="BH25" s="22">
        <f t="shared" si="4"/>
        <v>0</v>
      </c>
      <c r="BI25" s="22">
        <f t="shared" si="4"/>
        <v>0</v>
      </c>
      <c r="BJ25" s="22">
        <f t="shared" si="4"/>
        <v>0</v>
      </c>
      <c r="BK25" s="22">
        <f t="shared" si="4"/>
        <v>0</v>
      </c>
      <c r="BL25" s="22">
        <f t="shared" si="4"/>
        <v>0</v>
      </c>
      <c r="BM25" s="22">
        <f t="shared" si="4"/>
        <v>3930</v>
      </c>
      <c r="BN25" s="22">
        <f t="shared" si="4"/>
        <v>250</v>
      </c>
      <c r="BO25" s="48">
        <f t="shared" si="4"/>
        <v>4180</v>
      </c>
    </row>
    <row r="26" spans="1:75" ht="12.75" customHeight="1" thickTop="1" thickBo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W26" s="49"/>
    </row>
    <row r="27" spans="1:75" ht="12.75" customHeight="1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1" t="s">
        <v>14</v>
      </c>
      <c r="BN27" s="52"/>
      <c r="BO27" s="53">
        <f>BO25-BO28</f>
        <v>4180</v>
      </c>
    </row>
    <row r="28" spans="1:75" ht="12.75" customHeight="1" thickBot="1" x14ac:dyDescent="0.25">
      <c r="A28" s="50" t="s">
        <v>76</v>
      </c>
      <c r="B28" s="50"/>
      <c r="C28" s="50"/>
      <c r="BG28" s="50"/>
      <c r="BH28" s="50"/>
      <c r="BM28" s="54" t="s">
        <v>15</v>
      </c>
      <c r="BN28" s="55"/>
      <c r="BO28" s="56">
        <v>0</v>
      </c>
    </row>
    <row r="29" spans="1:75" ht="18" customHeight="1" x14ac:dyDescent="0.25">
      <c r="A29" s="50"/>
      <c r="B29" s="50"/>
      <c r="C29" s="50"/>
      <c r="BG29" s="50"/>
      <c r="BH29" s="50"/>
      <c r="BI29" s="50"/>
      <c r="BJ29" s="50"/>
      <c r="BK29" s="50"/>
      <c r="BL29" s="50"/>
      <c r="BM29" s="50"/>
      <c r="BN29" s="50"/>
      <c r="BO29" s="50"/>
    </row>
    <row r="30" spans="1:75" ht="12.95" customHeight="1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 t="s">
        <v>44</v>
      </c>
      <c r="AF30" s="50"/>
      <c r="AG30" s="50"/>
      <c r="AH30" s="50"/>
      <c r="AI30" s="50"/>
      <c r="AK30" s="4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F30" s="50" t="s">
        <v>32</v>
      </c>
      <c r="BI30" s="50"/>
      <c r="BJ30" s="50"/>
      <c r="BK30" s="50"/>
      <c r="BL30" s="50"/>
      <c r="BM30" s="50"/>
      <c r="BN30" s="50"/>
    </row>
    <row r="31" spans="1:75" ht="12.95" customHeight="1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 t="s">
        <v>33</v>
      </c>
      <c r="AF31" s="50"/>
      <c r="AG31" s="50"/>
      <c r="AH31" s="50"/>
      <c r="AI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F31" s="50" t="s">
        <v>34</v>
      </c>
      <c r="BI31" s="50"/>
      <c r="BJ31" s="50"/>
      <c r="BK31" s="50"/>
      <c r="BL31" s="50"/>
      <c r="BM31" s="50"/>
      <c r="BN31" s="50"/>
    </row>
    <row r="32" spans="1:75" ht="12.95" customHeight="1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 t="s">
        <v>35</v>
      </c>
      <c r="AF32" s="50"/>
      <c r="AG32" s="50"/>
      <c r="AH32" s="50"/>
      <c r="AI32" s="50"/>
      <c r="AK32" s="4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F32" s="50" t="s">
        <v>36</v>
      </c>
      <c r="BI32" s="50"/>
      <c r="BJ32" s="50"/>
      <c r="BK32" s="50"/>
      <c r="BL32" s="57"/>
      <c r="BM32" s="57"/>
      <c r="BN32" s="57"/>
    </row>
    <row r="33" spans="1:28" x14ac:dyDescent="0.25">
      <c r="B33" s="4"/>
    </row>
    <row r="34" spans="1:28" x14ac:dyDescent="0.25">
      <c r="B34" s="50"/>
    </row>
    <row r="35" spans="1:28" x14ac:dyDescent="0.25">
      <c r="B35" s="4"/>
    </row>
    <row r="36" spans="1:28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</sheetData>
  <mergeCells count="35">
    <mergeCell ref="G5:H5"/>
    <mergeCell ref="BK5:BL5"/>
    <mergeCell ref="BM5:BN5"/>
    <mergeCell ref="A5:A6"/>
    <mergeCell ref="B5:B6"/>
    <mergeCell ref="C5:C6"/>
    <mergeCell ref="D5:D6"/>
    <mergeCell ref="AC5:AD5"/>
    <mergeCell ref="BE5:BF5"/>
    <mergeCell ref="BG5:BH5"/>
    <mergeCell ref="BI5:BJ5"/>
    <mergeCell ref="BC5:BD5"/>
    <mergeCell ref="AE5:AF5"/>
    <mergeCell ref="AG5:AH5"/>
    <mergeCell ref="AI5:AJ5"/>
    <mergeCell ref="E5:F5"/>
    <mergeCell ref="AS5:AT5"/>
    <mergeCell ref="AU5:AV5"/>
    <mergeCell ref="AW5:AX5"/>
    <mergeCell ref="BA5:BB5"/>
    <mergeCell ref="Y5:Z5"/>
    <mergeCell ref="AK5:AL5"/>
    <mergeCell ref="AM5:AN5"/>
    <mergeCell ref="AO5:AP5"/>
    <mergeCell ref="AQ5:AR5"/>
    <mergeCell ref="AA5:AB5"/>
    <mergeCell ref="AY5:AZ5"/>
    <mergeCell ref="S5:T5"/>
    <mergeCell ref="U5:V5"/>
    <mergeCell ref="W5:X5"/>
    <mergeCell ref="I5:J5"/>
    <mergeCell ref="K5:L5"/>
    <mergeCell ref="M5:N5"/>
    <mergeCell ref="O5:P5"/>
    <mergeCell ref="Q5:R5"/>
  </mergeCells>
  <pageMargins left="0.39370078740157483" right="0.39370078740157483" top="0.74803149606299213" bottom="0.74803149606299213" header="0.31496062992125984" footer="0.31496062992125984"/>
  <pageSetup paperSize="5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baseColWidth="10" defaultRowHeight="15" x14ac:dyDescent="0.25"/>
  <cols>
    <col min="1" max="1" width="32.7109375" bestFit="1" customWidth="1"/>
    <col min="2" max="2" width="11" customWidth="1"/>
    <col min="3" max="3" width="9" bestFit="1" customWidth="1"/>
  </cols>
  <sheetData>
    <row r="1" spans="1:3" s="4" customFormat="1" x14ac:dyDescent="0.25"/>
    <row r="2" spans="1:3" s="4" customFormat="1" x14ac:dyDescent="0.25">
      <c r="A2" s="9" t="s">
        <v>55</v>
      </c>
      <c r="B2" s="10">
        <v>107054841</v>
      </c>
      <c r="C2" s="58">
        <v>400</v>
      </c>
    </row>
    <row r="3" spans="1:3" s="4" customFormat="1" x14ac:dyDescent="0.25">
      <c r="A3" s="9" t="s">
        <v>58</v>
      </c>
      <c r="B3" s="10">
        <v>107073195</v>
      </c>
      <c r="C3" s="58">
        <v>280</v>
      </c>
    </row>
    <row r="4" spans="1:3" s="4" customFormat="1" x14ac:dyDescent="0.25">
      <c r="A4" s="9" t="s">
        <v>60</v>
      </c>
      <c r="B4" s="10">
        <v>107059892</v>
      </c>
      <c r="C4" s="58">
        <v>330</v>
      </c>
    </row>
    <row r="5" spans="1:3" x14ac:dyDescent="0.25">
      <c r="A5" s="9" t="s">
        <v>59</v>
      </c>
      <c r="B5" s="10">
        <v>107026193</v>
      </c>
      <c r="C5" s="58">
        <v>330</v>
      </c>
    </row>
    <row r="6" spans="1:3" s="4" customFormat="1" x14ac:dyDescent="0.25">
      <c r="A6" s="9" t="s">
        <v>66</v>
      </c>
      <c r="B6" s="10">
        <v>107086183</v>
      </c>
      <c r="C6" s="58">
        <v>330</v>
      </c>
    </row>
    <row r="7" spans="1:3" s="4" customFormat="1" x14ac:dyDescent="0.25">
      <c r="A7" s="9" t="s">
        <v>81</v>
      </c>
      <c r="B7" s="10">
        <v>107024799</v>
      </c>
      <c r="C7" s="58">
        <v>500</v>
      </c>
    </row>
    <row r="8" spans="1:3" s="4" customFormat="1" x14ac:dyDescent="0.25">
      <c r="A8" s="9" t="s">
        <v>80</v>
      </c>
      <c r="B8" s="10">
        <v>109010464</v>
      </c>
      <c r="C8" s="58">
        <v>70</v>
      </c>
    </row>
    <row r="9" spans="1:3" s="4" customFormat="1" x14ac:dyDescent="0.25">
      <c r="A9" s="9" t="s">
        <v>20</v>
      </c>
      <c r="B9" s="10">
        <v>107022221</v>
      </c>
      <c r="C9" s="58">
        <v>210</v>
      </c>
    </row>
    <row r="10" spans="1:3" s="4" customFormat="1" x14ac:dyDescent="0.25">
      <c r="A10" s="9" t="s">
        <v>17</v>
      </c>
      <c r="B10" s="10">
        <v>100548975</v>
      </c>
      <c r="C10" s="58">
        <v>210</v>
      </c>
    </row>
    <row r="11" spans="1:3" s="4" customFormat="1" x14ac:dyDescent="0.25">
      <c r="A11" s="9" t="s">
        <v>63</v>
      </c>
      <c r="B11" s="10">
        <v>107080635</v>
      </c>
      <c r="C11" s="58">
        <v>140</v>
      </c>
    </row>
    <row r="12" spans="1:3" s="4" customFormat="1" x14ac:dyDescent="0.25">
      <c r="A12" s="9" t="s">
        <v>64</v>
      </c>
      <c r="B12" s="10">
        <v>100548543</v>
      </c>
      <c r="C12" s="58">
        <v>210</v>
      </c>
    </row>
    <row r="13" spans="1:3" s="4" customFormat="1" x14ac:dyDescent="0.25">
      <c r="A13" s="9" t="s">
        <v>69</v>
      </c>
      <c r="B13" s="10">
        <v>107069940</v>
      </c>
      <c r="C13" s="58">
        <v>210</v>
      </c>
    </row>
    <row r="14" spans="1:3" s="4" customFormat="1" x14ac:dyDescent="0.25">
      <c r="A14" s="9" t="s">
        <v>19</v>
      </c>
      <c r="B14" s="10">
        <v>107023846</v>
      </c>
      <c r="C14" s="58">
        <v>140</v>
      </c>
    </row>
    <row r="15" spans="1:3" x14ac:dyDescent="0.25">
      <c r="A15" s="9" t="s">
        <v>79</v>
      </c>
      <c r="B15" s="10">
        <v>107030683</v>
      </c>
      <c r="C15" s="58">
        <v>330</v>
      </c>
    </row>
    <row r="16" spans="1:3" x14ac:dyDescent="0.25">
      <c r="A16" s="9" t="s">
        <v>83</v>
      </c>
      <c r="B16" s="10">
        <v>107092782</v>
      </c>
      <c r="C16" s="58">
        <v>140</v>
      </c>
    </row>
    <row r="17" spans="1:3" x14ac:dyDescent="0.25">
      <c r="A17" s="9" t="s">
        <v>84</v>
      </c>
      <c r="B17" s="10">
        <v>107086177</v>
      </c>
      <c r="C17" s="58">
        <v>140</v>
      </c>
    </row>
    <row r="18" spans="1:3" x14ac:dyDescent="0.25">
      <c r="A18" s="9" t="s">
        <v>85</v>
      </c>
      <c r="B18" s="10">
        <v>107092783</v>
      </c>
      <c r="C18" s="58">
        <v>210</v>
      </c>
    </row>
    <row r="20" spans="1:3" x14ac:dyDescent="0.25">
      <c r="B20" s="64" t="s">
        <v>7</v>
      </c>
      <c r="C20" s="6">
        <f>SUM(C2:C18)</f>
        <v>4180</v>
      </c>
    </row>
    <row r="21" spans="1:3" x14ac:dyDescent="0.25">
      <c r="B21" s="7"/>
      <c r="C21" s="8">
        <f>C20-'Plan Viat  1Q Ene16 Almacen '!BO27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D1" workbookViewId="0">
      <selection activeCell="W8" sqref="W8:W11"/>
    </sheetView>
  </sheetViews>
  <sheetFormatPr baseColWidth="10" defaultRowHeight="15" x14ac:dyDescent="0.25"/>
  <cols>
    <col min="1" max="1" width="3" style="4" bestFit="1" customWidth="1"/>
    <col min="2" max="2" width="27.140625" style="4" bestFit="1" customWidth="1"/>
    <col min="3" max="3" width="20.7109375" style="4" bestFit="1" customWidth="1"/>
    <col min="4" max="4" width="10" style="4" bestFit="1" customWidth="1"/>
    <col min="5" max="5" width="8.42578125" style="4" bestFit="1" customWidth="1"/>
    <col min="6" max="20" width="8.42578125" style="4" customWidth="1"/>
    <col min="21" max="21" width="8.42578125" style="4" hidden="1" customWidth="1"/>
    <col min="22" max="22" width="10.140625" style="4" customWidth="1"/>
    <col min="23" max="16384" width="11.42578125" style="4"/>
  </cols>
  <sheetData>
    <row r="1" spans="1:26" ht="23.2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15.75" x14ac:dyDescent="0.25">
      <c r="A2" s="65" t="s">
        <v>65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5.75" x14ac:dyDescent="0.25">
      <c r="A3" s="65" t="s">
        <v>78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5" spans="1:26" x14ac:dyDescent="0.25">
      <c r="A5" s="86" t="s">
        <v>0</v>
      </c>
      <c r="B5" s="86" t="s">
        <v>1</v>
      </c>
      <c r="C5" s="86" t="s">
        <v>6</v>
      </c>
      <c r="D5" s="72" t="s">
        <v>2</v>
      </c>
      <c r="E5" s="15" t="s">
        <v>9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2" t="s">
        <v>10</v>
      </c>
      <c r="W5" s="89" t="s">
        <v>8</v>
      </c>
    </row>
    <row r="6" spans="1:26" x14ac:dyDescent="0.25">
      <c r="A6" s="87"/>
      <c r="B6" s="87"/>
      <c r="C6" s="87"/>
      <c r="D6" s="73" t="s">
        <v>3</v>
      </c>
      <c r="E6" s="16" t="s">
        <v>13</v>
      </c>
      <c r="F6" s="2" t="s">
        <v>40</v>
      </c>
      <c r="G6" s="2" t="s">
        <v>41</v>
      </c>
      <c r="H6" s="2" t="s">
        <v>47</v>
      </c>
      <c r="I6" s="2" t="s">
        <v>42</v>
      </c>
      <c r="J6" s="2" t="s">
        <v>37</v>
      </c>
      <c r="K6" s="2" t="s">
        <v>38</v>
      </c>
      <c r="L6" s="2" t="s">
        <v>39</v>
      </c>
      <c r="M6" s="2" t="s">
        <v>40</v>
      </c>
      <c r="N6" s="2" t="s">
        <v>41</v>
      </c>
      <c r="O6" s="2" t="s">
        <v>47</v>
      </c>
      <c r="P6" s="2" t="s">
        <v>42</v>
      </c>
      <c r="Q6" s="2" t="s">
        <v>37</v>
      </c>
      <c r="R6" s="2" t="s">
        <v>38</v>
      </c>
      <c r="S6" s="2" t="s">
        <v>39</v>
      </c>
      <c r="T6" s="2" t="s">
        <v>40</v>
      </c>
      <c r="U6" s="2" t="s">
        <v>41</v>
      </c>
      <c r="V6" s="73" t="s">
        <v>16</v>
      </c>
      <c r="W6" s="90"/>
    </row>
    <row r="7" spans="1:26" x14ac:dyDescent="0.25">
      <c r="A7" s="88"/>
      <c r="B7" s="88"/>
      <c r="C7" s="88"/>
      <c r="D7" s="74"/>
      <c r="E7" s="17" t="s">
        <v>11</v>
      </c>
      <c r="F7" s="62">
        <v>42370</v>
      </c>
      <c r="G7" s="62">
        <v>42371</v>
      </c>
      <c r="H7" s="62">
        <v>42372</v>
      </c>
      <c r="I7" s="62">
        <v>42373</v>
      </c>
      <c r="J7" s="62">
        <v>42374</v>
      </c>
      <c r="K7" s="62">
        <v>42375</v>
      </c>
      <c r="L7" s="62">
        <v>42376</v>
      </c>
      <c r="M7" s="62">
        <v>42377</v>
      </c>
      <c r="N7" s="62">
        <v>42378</v>
      </c>
      <c r="O7" s="62">
        <v>42379</v>
      </c>
      <c r="P7" s="62">
        <v>42380</v>
      </c>
      <c r="Q7" s="62">
        <v>42381</v>
      </c>
      <c r="R7" s="62">
        <v>42382</v>
      </c>
      <c r="S7" s="62">
        <v>42383</v>
      </c>
      <c r="T7" s="62">
        <v>42384</v>
      </c>
      <c r="U7" s="62">
        <v>42385</v>
      </c>
      <c r="V7" s="17" t="s">
        <v>12</v>
      </c>
      <c r="W7" s="91"/>
    </row>
    <row r="8" spans="1:26" x14ac:dyDescent="0.25">
      <c r="A8" s="59">
        <v>1</v>
      </c>
      <c r="B8" s="39" t="s">
        <v>18</v>
      </c>
      <c r="C8" s="39" t="s">
        <v>48</v>
      </c>
      <c r="D8" s="42">
        <v>107030683</v>
      </c>
      <c r="E8" s="60">
        <v>25</v>
      </c>
      <c r="F8" s="59">
        <v>0</v>
      </c>
      <c r="G8" s="78" t="s">
        <v>70</v>
      </c>
      <c r="H8" s="59">
        <v>0</v>
      </c>
      <c r="I8" s="78" t="s">
        <v>70</v>
      </c>
      <c r="J8" s="59">
        <v>0</v>
      </c>
      <c r="K8" s="59">
        <v>0</v>
      </c>
      <c r="L8" s="59">
        <v>0</v>
      </c>
      <c r="M8" s="59">
        <v>0</v>
      </c>
      <c r="N8" s="59">
        <v>1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0</v>
      </c>
      <c r="V8" s="59">
        <f>+SUM(F8:U8)</f>
        <v>1</v>
      </c>
      <c r="W8" s="61">
        <f>E8*V8</f>
        <v>25</v>
      </c>
    </row>
    <row r="9" spans="1:26" x14ac:dyDescent="0.25">
      <c r="A9" s="59">
        <v>2</v>
      </c>
      <c r="B9" s="39" t="s">
        <v>19</v>
      </c>
      <c r="C9" s="39" t="s">
        <v>57</v>
      </c>
      <c r="D9" s="42">
        <v>107023846</v>
      </c>
      <c r="E9" s="60">
        <v>25</v>
      </c>
      <c r="F9" s="59">
        <v>0</v>
      </c>
      <c r="G9" s="78" t="s">
        <v>70</v>
      </c>
      <c r="H9" s="59">
        <v>0</v>
      </c>
      <c r="I9" s="59">
        <v>0</v>
      </c>
      <c r="J9" s="59">
        <v>0</v>
      </c>
      <c r="K9" s="59">
        <v>0</v>
      </c>
      <c r="L9" s="59">
        <v>1</v>
      </c>
      <c r="M9" s="59">
        <v>1</v>
      </c>
      <c r="N9" s="79">
        <v>1</v>
      </c>
      <c r="O9" s="79">
        <v>0</v>
      </c>
      <c r="P9" s="7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f>+SUM(F9:U9)</f>
        <v>3</v>
      </c>
      <c r="W9" s="61">
        <f>E9*V9</f>
        <v>75</v>
      </c>
    </row>
    <row r="10" spans="1:26" x14ac:dyDescent="0.25">
      <c r="A10" s="59">
        <v>3</v>
      </c>
      <c r="B10" s="39" t="s">
        <v>69</v>
      </c>
      <c r="C10" s="39" t="s">
        <v>57</v>
      </c>
      <c r="D10" s="42">
        <v>107069940</v>
      </c>
      <c r="E10" s="60">
        <v>25</v>
      </c>
      <c r="F10" s="59">
        <v>0</v>
      </c>
      <c r="G10" s="78" t="s">
        <v>70</v>
      </c>
      <c r="H10" s="59">
        <v>0</v>
      </c>
      <c r="I10" s="59">
        <v>1</v>
      </c>
      <c r="J10" s="59">
        <v>1</v>
      </c>
      <c r="K10" s="59">
        <v>1</v>
      </c>
      <c r="L10" s="59">
        <v>1</v>
      </c>
      <c r="M10" s="59">
        <v>1</v>
      </c>
      <c r="N10" s="79">
        <v>1</v>
      </c>
      <c r="O10" s="79">
        <v>0</v>
      </c>
      <c r="P10" s="79">
        <v>1</v>
      </c>
      <c r="Q10" s="59">
        <v>1</v>
      </c>
      <c r="R10" s="59">
        <v>1</v>
      </c>
      <c r="S10" s="59">
        <v>1</v>
      </c>
      <c r="T10" s="59">
        <v>1</v>
      </c>
      <c r="U10" s="59">
        <v>0</v>
      </c>
      <c r="V10" s="59">
        <f>+SUM(F10:U10)</f>
        <v>11</v>
      </c>
      <c r="W10" s="61">
        <f>E10*V10</f>
        <v>275</v>
      </c>
    </row>
    <row r="11" spans="1:26" x14ac:dyDescent="0.25">
      <c r="A11" s="59">
        <v>4</v>
      </c>
      <c r="B11" s="39" t="s">
        <v>20</v>
      </c>
      <c r="C11" s="39" t="s">
        <v>29</v>
      </c>
      <c r="D11" s="42">
        <v>107022221</v>
      </c>
      <c r="E11" s="60">
        <v>25</v>
      </c>
      <c r="F11" s="59">
        <v>0</v>
      </c>
      <c r="G11" s="78" t="s">
        <v>70</v>
      </c>
      <c r="H11" s="59">
        <v>0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79">
        <v>1</v>
      </c>
      <c r="O11" s="79">
        <v>0</v>
      </c>
      <c r="P11" s="7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0</v>
      </c>
      <c r="V11" s="59">
        <f>+SUM(F11:U11)</f>
        <v>11</v>
      </c>
      <c r="W11" s="61">
        <f>E11*V11</f>
        <v>275</v>
      </c>
    </row>
    <row r="12" spans="1:26" ht="15.75" thickBot="1" x14ac:dyDescent="0.3">
      <c r="A12" s="18" t="s">
        <v>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>
        <f>SUM(W8:W11)</f>
        <v>650</v>
      </c>
    </row>
    <row r="13" spans="1:26" ht="16.5" thickTop="1" thickBot="1" x14ac:dyDescent="0.3"/>
    <row r="14" spans="1:26" x14ac:dyDescent="0.25">
      <c r="V14" s="11" t="s">
        <v>14</v>
      </c>
      <c r="W14" s="12">
        <f>W12</f>
        <v>650</v>
      </c>
    </row>
    <row r="15" spans="1:26" ht="15.75" thickBot="1" x14ac:dyDescent="0.3">
      <c r="V15" s="13" t="s">
        <v>15</v>
      </c>
      <c r="W15" s="14">
        <v>0</v>
      </c>
    </row>
  </sheetData>
  <mergeCells count="5">
    <mergeCell ref="A1:Z1"/>
    <mergeCell ref="A5:A7"/>
    <mergeCell ref="B5:B7"/>
    <mergeCell ref="C5:C7"/>
    <mergeCell ref="W5:W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8" sqref="C8"/>
    </sheetView>
  </sheetViews>
  <sheetFormatPr baseColWidth="10" defaultRowHeight="15" x14ac:dyDescent="0.25"/>
  <cols>
    <col min="1" max="1" width="28.140625" style="4" customWidth="1"/>
    <col min="2" max="2" width="10.85546875" style="4" customWidth="1"/>
    <col min="3" max="3" width="9.42578125" style="4" customWidth="1"/>
    <col min="4" max="16384" width="11.42578125" style="4"/>
  </cols>
  <sheetData>
    <row r="2" spans="1:3" x14ac:dyDescent="0.25">
      <c r="A2" s="77" t="s">
        <v>18</v>
      </c>
      <c r="B2" s="21">
        <v>107030683</v>
      </c>
      <c r="C2" s="76">
        <v>25</v>
      </c>
    </row>
    <row r="3" spans="1:3" x14ac:dyDescent="0.25">
      <c r="A3" s="77" t="s">
        <v>19</v>
      </c>
      <c r="B3" s="10">
        <v>107023846</v>
      </c>
      <c r="C3" s="76">
        <v>75</v>
      </c>
    </row>
    <row r="4" spans="1:3" x14ac:dyDescent="0.25">
      <c r="A4" s="77" t="s">
        <v>69</v>
      </c>
      <c r="B4" s="21">
        <v>107069940</v>
      </c>
      <c r="C4" s="76">
        <v>275</v>
      </c>
    </row>
    <row r="5" spans="1:3" x14ac:dyDescent="0.25">
      <c r="A5" s="77" t="s">
        <v>20</v>
      </c>
      <c r="B5" s="21">
        <v>107022221</v>
      </c>
      <c r="C5" s="76">
        <v>275</v>
      </c>
    </row>
    <row r="7" spans="1:3" x14ac:dyDescent="0.25">
      <c r="B7" s="64" t="s">
        <v>7</v>
      </c>
      <c r="C7" s="6">
        <f>SUM(C2:C5)</f>
        <v>650</v>
      </c>
    </row>
    <row r="8" spans="1:3" x14ac:dyDescent="0.25">
      <c r="B8" s="7"/>
      <c r="C8" s="8">
        <f>C7-'PLan Subs Tran 1Q Ene16 Almacen'!W14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5"/>
  <sheetViews>
    <sheetView topLeftCell="K1" workbookViewId="0">
      <selection activeCell="Y8" sqref="Y8:Y18"/>
    </sheetView>
  </sheetViews>
  <sheetFormatPr baseColWidth="10" defaultRowHeight="15" x14ac:dyDescent="0.25"/>
  <cols>
    <col min="1" max="1" width="3" style="4" bestFit="1" customWidth="1"/>
    <col min="2" max="2" width="32.5703125" style="4" bestFit="1" customWidth="1"/>
    <col min="3" max="3" width="31.7109375" style="4" bestFit="1" customWidth="1"/>
    <col min="4" max="4" width="10" style="4" bestFit="1" customWidth="1"/>
    <col min="5" max="5" width="8.42578125" style="4" bestFit="1" customWidth="1"/>
    <col min="6" max="6" width="7.85546875" style="4" hidden="1" customWidth="1"/>
    <col min="7" max="21" width="7.85546875" style="4" customWidth="1"/>
    <col min="22" max="23" width="7.85546875" style="4" hidden="1" customWidth="1"/>
    <col min="24" max="24" width="10.140625" style="4" customWidth="1"/>
    <col min="25" max="16384" width="11.42578125" style="4"/>
  </cols>
  <sheetData>
    <row r="1" spans="1:28" ht="23.25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ht="15.75" x14ac:dyDescent="0.25">
      <c r="A2" s="65" t="s">
        <v>46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5.75" x14ac:dyDescent="0.25">
      <c r="A3" s="65" t="s">
        <v>78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5" spans="1:28" x14ac:dyDescent="0.25">
      <c r="A5" s="86" t="s">
        <v>0</v>
      </c>
      <c r="B5" s="86" t="s">
        <v>1</v>
      </c>
      <c r="C5" s="86" t="s">
        <v>6</v>
      </c>
      <c r="D5" s="23" t="s">
        <v>2</v>
      </c>
      <c r="E5" s="15" t="s">
        <v>9</v>
      </c>
      <c r="F5" s="92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23" t="s">
        <v>10</v>
      </c>
      <c r="Y5" s="89" t="s">
        <v>8</v>
      </c>
    </row>
    <row r="6" spans="1:28" x14ac:dyDescent="0.25">
      <c r="A6" s="87"/>
      <c r="B6" s="87"/>
      <c r="C6" s="87"/>
      <c r="D6" s="24" t="s">
        <v>3</v>
      </c>
      <c r="E6" s="16" t="s">
        <v>13</v>
      </c>
      <c r="F6" s="2" t="s">
        <v>47</v>
      </c>
      <c r="G6" s="2" t="s">
        <v>40</v>
      </c>
      <c r="H6" s="2" t="s">
        <v>41</v>
      </c>
      <c r="I6" s="2" t="s">
        <v>47</v>
      </c>
      <c r="J6" s="2" t="s">
        <v>42</v>
      </c>
      <c r="K6" s="2" t="s">
        <v>37</v>
      </c>
      <c r="L6" s="2" t="s">
        <v>38</v>
      </c>
      <c r="M6" s="2" t="s">
        <v>39</v>
      </c>
      <c r="N6" s="2" t="s">
        <v>40</v>
      </c>
      <c r="O6" s="2" t="s">
        <v>41</v>
      </c>
      <c r="P6" s="2" t="s">
        <v>47</v>
      </c>
      <c r="Q6" s="2" t="s">
        <v>42</v>
      </c>
      <c r="R6" s="2" t="s">
        <v>37</v>
      </c>
      <c r="S6" s="2" t="s">
        <v>38</v>
      </c>
      <c r="T6" s="2" t="s">
        <v>39</v>
      </c>
      <c r="U6" s="2" t="s">
        <v>40</v>
      </c>
      <c r="V6" s="2" t="s">
        <v>39</v>
      </c>
      <c r="W6" s="2" t="s">
        <v>37</v>
      </c>
      <c r="X6" s="24" t="s">
        <v>16</v>
      </c>
      <c r="Y6" s="90"/>
    </row>
    <row r="7" spans="1:28" x14ac:dyDescent="0.25">
      <c r="A7" s="88"/>
      <c r="B7" s="88"/>
      <c r="C7" s="88"/>
      <c r="D7" s="25"/>
      <c r="E7" s="17" t="s">
        <v>11</v>
      </c>
      <c r="F7" s="62">
        <v>42232</v>
      </c>
      <c r="G7" s="62">
        <v>42370</v>
      </c>
      <c r="H7" s="62">
        <v>42371</v>
      </c>
      <c r="I7" s="62">
        <v>42372</v>
      </c>
      <c r="J7" s="62">
        <v>42373</v>
      </c>
      <c r="K7" s="62">
        <v>42374</v>
      </c>
      <c r="L7" s="62">
        <v>42375</v>
      </c>
      <c r="M7" s="62">
        <v>42376</v>
      </c>
      <c r="N7" s="62">
        <v>42377</v>
      </c>
      <c r="O7" s="62">
        <v>42378</v>
      </c>
      <c r="P7" s="62">
        <v>42379</v>
      </c>
      <c r="Q7" s="62">
        <v>42380</v>
      </c>
      <c r="R7" s="62">
        <v>42381</v>
      </c>
      <c r="S7" s="62">
        <v>42382</v>
      </c>
      <c r="T7" s="62">
        <v>42383</v>
      </c>
      <c r="U7" s="62">
        <v>42384</v>
      </c>
      <c r="V7" s="62">
        <v>42385</v>
      </c>
      <c r="W7" s="62">
        <v>42354</v>
      </c>
      <c r="X7" s="17" t="s">
        <v>12</v>
      </c>
      <c r="Y7" s="91"/>
    </row>
    <row r="8" spans="1:28" x14ac:dyDescent="0.25">
      <c r="A8" s="59">
        <v>1</v>
      </c>
      <c r="B8" s="39" t="s">
        <v>68</v>
      </c>
      <c r="C8" s="39" t="s">
        <v>28</v>
      </c>
      <c r="D8" s="40">
        <v>109007943</v>
      </c>
      <c r="E8" s="60">
        <v>25</v>
      </c>
      <c r="F8" s="59"/>
      <c r="G8" s="79">
        <v>0</v>
      </c>
      <c r="H8" s="79">
        <v>1</v>
      </c>
      <c r="I8" s="59">
        <v>0</v>
      </c>
      <c r="J8" s="59">
        <v>1</v>
      </c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59">
        <v>0</v>
      </c>
      <c r="Q8" s="59">
        <v>1</v>
      </c>
      <c r="R8" s="59">
        <v>1</v>
      </c>
      <c r="S8" s="59">
        <v>1</v>
      </c>
      <c r="T8" s="59">
        <v>1</v>
      </c>
      <c r="U8" s="59">
        <v>1</v>
      </c>
      <c r="V8" s="59">
        <v>0</v>
      </c>
      <c r="W8" s="59"/>
      <c r="X8" s="59">
        <f>+SUM(G8:V8)</f>
        <v>12</v>
      </c>
      <c r="Y8" s="61">
        <f>E8*X8</f>
        <v>300</v>
      </c>
    </row>
    <row r="9" spans="1:28" x14ac:dyDescent="0.25">
      <c r="A9" s="59">
        <v>2</v>
      </c>
      <c r="B9" s="39" t="s">
        <v>51</v>
      </c>
      <c r="C9" s="39" t="s">
        <v>28</v>
      </c>
      <c r="D9" s="40">
        <v>107084759</v>
      </c>
      <c r="E9" s="60">
        <v>25</v>
      </c>
      <c r="F9" s="59"/>
      <c r="G9" s="79">
        <v>0</v>
      </c>
      <c r="H9" s="79">
        <v>1</v>
      </c>
      <c r="I9" s="59">
        <v>0</v>
      </c>
      <c r="J9" s="59">
        <v>1</v>
      </c>
      <c r="K9" s="59">
        <v>1</v>
      </c>
      <c r="L9" s="59">
        <v>1</v>
      </c>
      <c r="M9" s="59">
        <v>1</v>
      </c>
      <c r="N9" s="59">
        <v>1</v>
      </c>
      <c r="O9" s="59">
        <v>1</v>
      </c>
      <c r="P9" s="59">
        <v>0</v>
      </c>
      <c r="Q9" s="59">
        <v>1</v>
      </c>
      <c r="R9" s="59">
        <v>1</v>
      </c>
      <c r="S9" s="59">
        <v>1</v>
      </c>
      <c r="T9" s="59">
        <v>1</v>
      </c>
      <c r="U9" s="59">
        <v>1</v>
      </c>
      <c r="V9" s="59">
        <v>0</v>
      </c>
      <c r="W9" s="59"/>
      <c r="X9" s="59">
        <f t="shared" ref="X9:X18" si="0">+SUM(G9:V9)</f>
        <v>12</v>
      </c>
      <c r="Y9" s="61">
        <f t="shared" ref="Y9:Y18" si="1">E9*X9</f>
        <v>300</v>
      </c>
    </row>
    <row r="10" spans="1:28" x14ac:dyDescent="0.25">
      <c r="A10" s="59">
        <v>3</v>
      </c>
      <c r="B10" s="39" t="s">
        <v>49</v>
      </c>
      <c r="C10" s="39" t="s">
        <v>28</v>
      </c>
      <c r="D10" s="40">
        <v>107049385</v>
      </c>
      <c r="E10" s="60">
        <v>25</v>
      </c>
      <c r="F10" s="59"/>
      <c r="G10" s="79">
        <v>0</v>
      </c>
      <c r="H10" s="79">
        <v>1</v>
      </c>
      <c r="I10" s="59">
        <v>0</v>
      </c>
      <c r="J10" s="59">
        <v>1</v>
      </c>
      <c r="K10" s="59">
        <v>1</v>
      </c>
      <c r="L10" s="59">
        <v>1</v>
      </c>
      <c r="M10" s="59">
        <v>1</v>
      </c>
      <c r="N10" s="59">
        <v>1</v>
      </c>
      <c r="O10" s="59">
        <v>1</v>
      </c>
      <c r="P10" s="59">
        <v>0</v>
      </c>
      <c r="Q10" s="59">
        <v>1</v>
      </c>
      <c r="R10" s="59">
        <v>1</v>
      </c>
      <c r="S10" s="59">
        <v>1</v>
      </c>
      <c r="T10" s="59">
        <v>1</v>
      </c>
      <c r="U10" s="59">
        <v>1</v>
      </c>
      <c r="V10" s="59">
        <v>0</v>
      </c>
      <c r="W10" s="59"/>
      <c r="X10" s="59">
        <f t="shared" si="0"/>
        <v>12</v>
      </c>
      <c r="Y10" s="61">
        <f t="shared" si="1"/>
        <v>300</v>
      </c>
    </row>
    <row r="11" spans="1:28" x14ac:dyDescent="0.25">
      <c r="A11" s="59">
        <v>4</v>
      </c>
      <c r="B11" s="39" t="s">
        <v>22</v>
      </c>
      <c r="C11" s="39" t="s">
        <v>53</v>
      </c>
      <c r="D11" s="40">
        <v>107000586</v>
      </c>
      <c r="E11" s="60">
        <v>25</v>
      </c>
      <c r="F11" s="59"/>
      <c r="G11" s="79">
        <v>0</v>
      </c>
      <c r="H11" s="79">
        <v>1</v>
      </c>
      <c r="I11" s="59">
        <v>0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0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0</v>
      </c>
      <c r="W11" s="59"/>
      <c r="X11" s="59">
        <f t="shared" si="0"/>
        <v>12</v>
      </c>
      <c r="Y11" s="61">
        <f t="shared" si="1"/>
        <v>300</v>
      </c>
    </row>
    <row r="12" spans="1:28" x14ac:dyDescent="0.25">
      <c r="A12" s="59">
        <v>5</v>
      </c>
      <c r="B12" s="39" t="s">
        <v>50</v>
      </c>
      <c r="C12" s="39" t="s">
        <v>28</v>
      </c>
      <c r="D12" s="40">
        <v>107084764</v>
      </c>
      <c r="E12" s="60">
        <v>25</v>
      </c>
      <c r="F12" s="59"/>
      <c r="G12" s="79">
        <v>0</v>
      </c>
      <c r="H12" s="79">
        <v>1</v>
      </c>
      <c r="I12" s="59">
        <v>0</v>
      </c>
      <c r="J12" s="59">
        <v>1</v>
      </c>
      <c r="K12" s="59">
        <v>1</v>
      </c>
      <c r="L12" s="59">
        <v>1</v>
      </c>
      <c r="M12" s="59">
        <v>1</v>
      </c>
      <c r="N12" s="59">
        <v>1</v>
      </c>
      <c r="O12" s="59">
        <v>1</v>
      </c>
      <c r="P12" s="59">
        <v>0</v>
      </c>
      <c r="Q12" s="59">
        <v>1</v>
      </c>
      <c r="R12" s="59">
        <v>1</v>
      </c>
      <c r="S12" s="59">
        <v>1</v>
      </c>
      <c r="T12" s="59">
        <v>1</v>
      </c>
      <c r="U12" s="59">
        <v>1</v>
      </c>
      <c r="V12" s="59">
        <v>0</v>
      </c>
      <c r="W12" s="59"/>
      <c r="X12" s="59">
        <f t="shared" si="0"/>
        <v>12</v>
      </c>
      <c r="Y12" s="61">
        <f t="shared" si="1"/>
        <v>300</v>
      </c>
    </row>
    <row r="13" spans="1:28" x14ac:dyDescent="0.25">
      <c r="A13" s="59">
        <v>6</v>
      </c>
      <c r="B13" s="39" t="s">
        <v>87</v>
      </c>
      <c r="C13" s="39" t="s">
        <v>28</v>
      </c>
      <c r="D13" s="40">
        <v>109010468</v>
      </c>
      <c r="E13" s="60">
        <v>25</v>
      </c>
      <c r="F13" s="59"/>
      <c r="G13" s="79">
        <v>0</v>
      </c>
      <c r="H13" s="79">
        <v>1</v>
      </c>
      <c r="I13" s="59">
        <v>0</v>
      </c>
      <c r="J13" s="59">
        <v>1</v>
      </c>
      <c r="K13" s="59">
        <v>1</v>
      </c>
      <c r="L13" s="59">
        <v>1</v>
      </c>
      <c r="M13" s="59">
        <v>1</v>
      </c>
      <c r="N13" s="59">
        <v>1</v>
      </c>
      <c r="O13" s="59">
        <v>1</v>
      </c>
      <c r="P13" s="59">
        <v>0</v>
      </c>
      <c r="Q13" s="59">
        <v>1</v>
      </c>
      <c r="R13" s="59">
        <v>1</v>
      </c>
      <c r="S13" s="59">
        <v>1</v>
      </c>
      <c r="T13" s="59">
        <v>1</v>
      </c>
      <c r="U13" s="59">
        <v>1</v>
      </c>
      <c r="V13" s="59">
        <v>0</v>
      </c>
      <c r="W13" s="59"/>
      <c r="X13" s="59">
        <f t="shared" si="0"/>
        <v>12</v>
      </c>
      <c r="Y13" s="61">
        <f t="shared" si="1"/>
        <v>300</v>
      </c>
    </row>
    <row r="14" spans="1:28" x14ac:dyDescent="0.25">
      <c r="A14" s="59">
        <v>7</v>
      </c>
      <c r="B14" s="39" t="s">
        <v>89</v>
      </c>
      <c r="C14" s="39" t="s">
        <v>90</v>
      </c>
      <c r="D14" s="40">
        <v>109007951</v>
      </c>
      <c r="E14" s="60">
        <v>25</v>
      </c>
      <c r="F14" s="59"/>
      <c r="G14" s="79">
        <v>0</v>
      </c>
      <c r="H14" s="78" t="s">
        <v>70</v>
      </c>
      <c r="I14" s="59">
        <v>0</v>
      </c>
      <c r="J14" s="59">
        <v>1</v>
      </c>
      <c r="K14" s="59">
        <v>1</v>
      </c>
      <c r="L14" s="59">
        <v>1</v>
      </c>
      <c r="M14" s="59">
        <v>1</v>
      </c>
      <c r="N14" s="59">
        <v>1</v>
      </c>
      <c r="O14" s="59">
        <v>1</v>
      </c>
      <c r="P14" s="59">
        <v>0</v>
      </c>
      <c r="Q14" s="59">
        <v>1</v>
      </c>
      <c r="R14" s="59">
        <v>1</v>
      </c>
      <c r="S14" s="59">
        <v>1</v>
      </c>
      <c r="T14" s="59">
        <v>1</v>
      </c>
      <c r="U14" s="59">
        <v>1</v>
      </c>
      <c r="V14" s="59">
        <v>0</v>
      </c>
      <c r="W14" s="59"/>
      <c r="X14" s="59">
        <f t="shared" si="0"/>
        <v>11</v>
      </c>
      <c r="Y14" s="61">
        <f t="shared" si="1"/>
        <v>275</v>
      </c>
    </row>
    <row r="15" spans="1:28" x14ac:dyDescent="0.25">
      <c r="A15" s="59">
        <v>8</v>
      </c>
      <c r="B15" s="39" t="s">
        <v>91</v>
      </c>
      <c r="C15" s="39" t="s">
        <v>54</v>
      </c>
      <c r="D15" s="40">
        <v>109007945</v>
      </c>
      <c r="E15" s="60">
        <v>25</v>
      </c>
      <c r="F15" s="59"/>
      <c r="G15" s="79">
        <v>0</v>
      </c>
      <c r="H15" s="78" t="s">
        <v>70</v>
      </c>
      <c r="I15" s="59">
        <v>0</v>
      </c>
      <c r="J15" s="59">
        <v>1</v>
      </c>
      <c r="K15" s="59">
        <v>1</v>
      </c>
      <c r="L15" s="59">
        <v>1</v>
      </c>
      <c r="M15" s="59">
        <v>1</v>
      </c>
      <c r="N15" s="59">
        <v>1</v>
      </c>
      <c r="O15" s="59">
        <v>1</v>
      </c>
      <c r="P15" s="59">
        <v>0</v>
      </c>
      <c r="Q15" s="59">
        <v>1</v>
      </c>
      <c r="R15" s="59">
        <v>1</v>
      </c>
      <c r="S15" s="59">
        <v>1</v>
      </c>
      <c r="T15" s="59">
        <v>1</v>
      </c>
      <c r="U15" s="59">
        <v>1</v>
      </c>
      <c r="V15" s="59">
        <v>0</v>
      </c>
      <c r="W15" s="59"/>
      <c r="X15" s="59">
        <f t="shared" si="0"/>
        <v>11</v>
      </c>
      <c r="Y15" s="61">
        <f t="shared" si="1"/>
        <v>275</v>
      </c>
    </row>
    <row r="16" spans="1:28" x14ac:dyDescent="0.25">
      <c r="A16" s="59">
        <v>9</v>
      </c>
      <c r="B16" s="39" t="s">
        <v>74</v>
      </c>
      <c r="C16" s="39" t="s">
        <v>54</v>
      </c>
      <c r="D16" s="40">
        <v>107046181</v>
      </c>
      <c r="E16" s="60">
        <v>25</v>
      </c>
      <c r="F16" s="59"/>
      <c r="G16" s="59">
        <v>0</v>
      </c>
      <c r="H16" s="78" t="s">
        <v>70</v>
      </c>
      <c r="I16" s="59">
        <v>0</v>
      </c>
      <c r="J16" s="59">
        <v>1</v>
      </c>
      <c r="K16" s="59">
        <v>1</v>
      </c>
      <c r="L16" s="59">
        <v>1</v>
      </c>
      <c r="M16" s="59">
        <v>1</v>
      </c>
      <c r="N16" s="59">
        <v>1</v>
      </c>
      <c r="O16" s="59">
        <v>1</v>
      </c>
      <c r="P16" s="59">
        <v>0</v>
      </c>
      <c r="Q16" s="79">
        <v>1</v>
      </c>
      <c r="R16" s="59">
        <v>1</v>
      </c>
      <c r="S16" s="59">
        <v>1</v>
      </c>
      <c r="T16" s="59">
        <v>1</v>
      </c>
      <c r="U16" s="59">
        <v>1</v>
      </c>
      <c r="V16" s="59">
        <v>0</v>
      </c>
      <c r="W16" s="59"/>
      <c r="X16" s="59">
        <f t="shared" si="0"/>
        <v>11</v>
      </c>
      <c r="Y16" s="61">
        <f t="shared" si="1"/>
        <v>275</v>
      </c>
    </row>
    <row r="17" spans="1:32" x14ac:dyDescent="0.25">
      <c r="A17" s="59">
        <v>10</v>
      </c>
      <c r="B17" s="39" t="s">
        <v>88</v>
      </c>
      <c r="C17" s="39" t="s">
        <v>54</v>
      </c>
      <c r="D17" s="42">
        <v>109010470</v>
      </c>
      <c r="E17" s="60">
        <v>25</v>
      </c>
      <c r="F17" s="59"/>
      <c r="G17" s="79">
        <v>0</v>
      </c>
      <c r="H17" s="59">
        <v>1</v>
      </c>
      <c r="I17" s="59">
        <v>0</v>
      </c>
      <c r="J17" s="59">
        <v>1</v>
      </c>
      <c r="K17" s="59">
        <v>1</v>
      </c>
      <c r="L17" s="59">
        <v>1</v>
      </c>
      <c r="M17" s="59">
        <v>1</v>
      </c>
      <c r="N17" s="59">
        <v>1</v>
      </c>
      <c r="O17" s="59">
        <v>1</v>
      </c>
      <c r="P17" s="59">
        <v>0</v>
      </c>
      <c r="Q17" s="79">
        <v>1</v>
      </c>
      <c r="R17" s="59">
        <v>1</v>
      </c>
      <c r="S17" s="59">
        <v>1</v>
      </c>
      <c r="T17" s="59">
        <v>1</v>
      </c>
      <c r="U17" s="59">
        <v>1</v>
      </c>
      <c r="V17" s="59">
        <v>0</v>
      </c>
      <c r="W17" s="59"/>
      <c r="X17" s="59">
        <f t="shared" si="0"/>
        <v>12</v>
      </c>
      <c r="Y17" s="61">
        <f t="shared" si="1"/>
        <v>300</v>
      </c>
    </row>
    <row r="18" spans="1:32" x14ac:dyDescent="0.25">
      <c r="A18" s="59">
        <v>11</v>
      </c>
      <c r="B18" s="39" t="s">
        <v>52</v>
      </c>
      <c r="C18" s="39" t="s">
        <v>54</v>
      </c>
      <c r="D18" s="42">
        <v>107084766</v>
      </c>
      <c r="E18" s="60">
        <v>25</v>
      </c>
      <c r="F18" s="59"/>
      <c r="G18" s="59">
        <v>0</v>
      </c>
      <c r="H18" s="59">
        <v>1</v>
      </c>
      <c r="I18" s="59">
        <v>0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  <c r="P18" s="59">
        <v>0</v>
      </c>
      <c r="Q18" s="7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0</v>
      </c>
      <c r="W18" s="59"/>
      <c r="X18" s="59">
        <f t="shared" si="0"/>
        <v>12</v>
      </c>
      <c r="Y18" s="61">
        <f t="shared" si="1"/>
        <v>300</v>
      </c>
    </row>
    <row r="19" spans="1:32" ht="15.75" thickBot="1" x14ac:dyDescent="0.3">
      <c r="A19" s="18" t="s">
        <v>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>
        <f>SUM(Y8:Y18)</f>
        <v>3225</v>
      </c>
    </row>
    <row r="20" spans="1:32" ht="12.95" customHeight="1" thickTop="1" thickBot="1" x14ac:dyDescent="0.3"/>
    <row r="21" spans="1:32" ht="12.95" customHeight="1" x14ac:dyDescent="0.25">
      <c r="X21" s="11" t="s">
        <v>14</v>
      </c>
      <c r="Y21" s="12">
        <f>Y19-Y22</f>
        <v>3225</v>
      </c>
    </row>
    <row r="22" spans="1:32" ht="12.95" customHeight="1" thickBot="1" x14ac:dyDescent="0.3">
      <c r="X22" s="13" t="s">
        <v>15</v>
      </c>
      <c r="Y22" s="14">
        <v>0</v>
      </c>
    </row>
    <row r="23" spans="1:32" ht="12.95" customHeight="1" x14ac:dyDescent="0.25">
      <c r="A23" s="50" t="s">
        <v>86</v>
      </c>
      <c r="B23" s="50"/>
      <c r="C23" s="50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2.95" customHeight="1" x14ac:dyDescent="0.25">
      <c r="A24" s="50"/>
      <c r="B24" s="50"/>
      <c r="C24" s="5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</row>
    <row r="25" spans="1:32" ht="12.95" customHeight="1" x14ac:dyDescent="0.25">
      <c r="A25" s="50"/>
      <c r="B25" s="50"/>
      <c r="C25" s="50" t="s">
        <v>31</v>
      </c>
      <c r="D25" s="50"/>
      <c r="E25" s="50"/>
      <c r="F25" s="50"/>
      <c r="G25" s="50"/>
      <c r="H25" s="50"/>
      <c r="I25" s="50"/>
      <c r="J25" s="50" t="s">
        <v>44</v>
      </c>
      <c r="K25" s="50"/>
      <c r="L25" s="50"/>
      <c r="O25" s="50"/>
      <c r="Q25" s="50"/>
      <c r="R25" s="50"/>
      <c r="S25" s="50"/>
      <c r="T25" s="50" t="s">
        <v>32</v>
      </c>
      <c r="U25" s="50"/>
      <c r="AE25" s="50"/>
      <c r="AF25" s="50"/>
    </row>
    <row r="26" spans="1:32" ht="12.95" customHeight="1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 t="s">
        <v>33</v>
      </c>
      <c r="K26" s="50"/>
      <c r="L26" s="50"/>
      <c r="O26" s="50"/>
      <c r="Q26" s="50"/>
      <c r="R26" s="50"/>
      <c r="S26" s="50"/>
      <c r="T26" s="50" t="s">
        <v>34</v>
      </c>
      <c r="U26" s="50"/>
      <c r="AE26" s="50"/>
      <c r="AF26" s="50"/>
    </row>
    <row r="27" spans="1:32" ht="12.95" customHeight="1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 t="s">
        <v>35</v>
      </c>
      <c r="K27" s="50"/>
      <c r="L27" s="50"/>
      <c r="O27" s="57"/>
      <c r="Q27" s="57"/>
      <c r="R27" s="57"/>
      <c r="S27" s="57"/>
      <c r="T27" s="50" t="s">
        <v>36</v>
      </c>
      <c r="U27" s="50"/>
      <c r="AE27" s="57"/>
      <c r="AF27" s="57"/>
    </row>
    <row r="28" spans="1:32" ht="12.95" customHeight="1" x14ac:dyDescent="0.25"/>
    <row r="29" spans="1:32" ht="12.95" customHeight="1" x14ac:dyDescent="0.25"/>
    <row r="30" spans="1:32" ht="12.95" customHeight="1" x14ac:dyDescent="0.25"/>
    <row r="31" spans="1:32" ht="12.95" customHeight="1" x14ac:dyDescent="0.25"/>
    <row r="32" spans="1:32" ht="12.95" customHeight="1" x14ac:dyDescent="0.25"/>
    <row r="33" ht="12.95" customHeight="1" x14ac:dyDescent="0.25"/>
    <row r="34" ht="12.95" customHeight="1" x14ac:dyDescent="0.25"/>
    <row r="35" ht="12.95" customHeight="1" x14ac:dyDescent="0.25"/>
    <row r="36" ht="12.95" customHeight="1" x14ac:dyDescent="0.25"/>
    <row r="37" ht="12.95" customHeight="1" x14ac:dyDescent="0.25"/>
    <row r="38" ht="12.95" customHeight="1" x14ac:dyDescent="0.25"/>
    <row r="39" ht="12.95" customHeight="1" x14ac:dyDescent="0.25"/>
    <row r="40" ht="12.95" customHeight="1" x14ac:dyDescent="0.25"/>
    <row r="41" ht="12.95" customHeight="1" x14ac:dyDescent="0.25"/>
    <row r="42" ht="12.95" customHeight="1" x14ac:dyDescent="0.25"/>
    <row r="43" ht="12.95" customHeight="1" x14ac:dyDescent="0.25"/>
    <row r="44" ht="12.95" customHeight="1" x14ac:dyDescent="0.25"/>
    <row r="45" ht="12.95" customHeight="1" x14ac:dyDescent="0.25"/>
    <row r="46" ht="12.95" customHeight="1" x14ac:dyDescent="0.25"/>
    <row r="47" ht="12.95" customHeight="1" x14ac:dyDescent="0.25"/>
    <row r="48" ht="12.95" customHeight="1" x14ac:dyDescent="0.25"/>
    <row r="49" ht="12.95" customHeight="1" x14ac:dyDescent="0.25"/>
    <row r="50" ht="12.95" customHeight="1" x14ac:dyDescent="0.25"/>
    <row r="51" ht="12.95" customHeight="1" x14ac:dyDescent="0.25"/>
    <row r="52" ht="12.95" customHeight="1" x14ac:dyDescent="0.25"/>
    <row r="53" ht="12.95" customHeight="1" x14ac:dyDescent="0.25"/>
    <row r="54" ht="12.95" customHeight="1" x14ac:dyDescent="0.25"/>
    <row r="55" ht="12.95" customHeight="1" x14ac:dyDescent="0.25"/>
    <row r="56" ht="12.95" customHeight="1" x14ac:dyDescent="0.25"/>
    <row r="57" ht="12.95" customHeight="1" x14ac:dyDescent="0.25"/>
    <row r="58" ht="12.95" customHeight="1" x14ac:dyDescent="0.25"/>
    <row r="59" ht="12.95" customHeight="1" x14ac:dyDescent="0.25"/>
    <row r="60" ht="12.95" customHeight="1" x14ac:dyDescent="0.25"/>
    <row r="61" ht="12.95" customHeight="1" x14ac:dyDescent="0.25"/>
    <row r="62" ht="12.95" customHeight="1" x14ac:dyDescent="0.25"/>
    <row r="63" ht="12.95" customHeight="1" x14ac:dyDescent="0.25"/>
    <row r="64" ht="12.95" customHeight="1" x14ac:dyDescent="0.25"/>
    <row r="65" ht="12.95" customHeight="1" x14ac:dyDescent="0.25"/>
    <row r="66" ht="12.95" customHeight="1" x14ac:dyDescent="0.25"/>
    <row r="67" ht="12.95" customHeight="1" x14ac:dyDescent="0.25"/>
    <row r="68" ht="12.95" customHeight="1" x14ac:dyDescent="0.25"/>
    <row r="69" ht="12.95" customHeight="1" x14ac:dyDescent="0.25"/>
    <row r="70" ht="12.95" customHeight="1" x14ac:dyDescent="0.25"/>
    <row r="71" ht="12.95" customHeight="1" x14ac:dyDescent="0.25"/>
    <row r="72" ht="12.95" customHeight="1" x14ac:dyDescent="0.25"/>
    <row r="73" ht="12.95" customHeight="1" x14ac:dyDescent="0.25"/>
    <row r="74" ht="12.95" customHeight="1" x14ac:dyDescent="0.25"/>
    <row r="75" ht="12.95" customHeight="1" x14ac:dyDescent="0.25"/>
    <row r="76" ht="12.95" customHeight="1" x14ac:dyDescent="0.25"/>
    <row r="77" ht="12.95" customHeight="1" x14ac:dyDescent="0.25"/>
    <row r="78" ht="12.95" customHeight="1" x14ac:dyDescent="0.25"/>
    <row r="79" ht="12.95" customHeight="1" x14ac:dyDescent="0.25"/>
    <row r="80" ht="12.95" customHeight="1" x14ac:dyDescent="0.25"/>
    <row r="81" ht="12.95" customHeight="1" x14ac:dyDescent="0.25"/>
    <row r="82" ht="12.95" customHeight="1" x14ac:dyDescent="0.25"/>
    <row r="83" ht="12.95" customHeight="1" x14ac:dyDescent="0.25"/>
    <row r="84" ht="12.95" customHeight="1" x14ac:dyDescent="0.25"/>
    <row r="85" ht="12.95" customHeight="1" x14ac:dyDescent="0.25"/>
    <row r="86" ht="12.95" customHeight="1" x14ac:dyDescent="0.25"/>
    <row r="87" ht="12.95" customHeight="1" x14ac:dyDescent="0.25"/>
    <row r="88" ht="12.95" customHeight="1" x14ac:dyDescent="0.25"/>
    <row r="89" ht="12.95" customHeight="1" x14ac:dyDescent="0.25"/>
    <row r="90" ht="12.95" customHeight="1" x14ac:dyDescent="0.25"/>
    <row r="91" ht="12.95" customHeight="1" x14ac:dyDescent="0.25"/>
    <row r="92" ht="12.95" customHeight="1" x14ac:dyDescent="0.25"/>
    <row r="93" ht="12.95" customHeight="1" x14ac:dyDescent="0.25"/>
    <row r="94" ht="12.95" customHeight="1" x14ac:dyDescent="0.25"/>
    <row r="95" ht="12.95" customHeight="1" x14ac:dyDescent="0.25"/>
    <row r="96" ht="12.95" customHeight="1" x14ac:dyDescent="0.25"/>
    <row r="97" ht="12.95" customHeight="1" x14ac:dyDescent="0.25"/>
    <row r="98" ht="12.95" customHeight="1" x14ac:dyDescent="0.25"/>
    <row r="99" ht="12.95" customHeight="1" x14ac:dyDescent="0.25"/>
    <row r="100" ht="12.95" customHeight="1" x14ac:dyDescent="0.25"/>
    <row r="101" ht="12.95" customHeight="1" x14ac:dyDescent="0.25"/>
    <row r="102" ht="12.95" customHeight="1" x14ac:dyDescent="0.25"/>
    <row r="103" ht="12.95" customHeight="1" x14ac:dyDescent="0.25"/>
    <row r="104" ht="12.95" customHeight="1" x14ac:dyDescent="0.25"/>
    <row r="105" ht="12.95" customHeight="1" x14ac:dyDescent="0.25"/>
    <row r="106" ht="12.95" customHeight="1" x14ac:dyDescent="0.25"/>
    <row r="107" ht="12.95" customHeight="1" x14ac:dyDescent="0.25"/>
    <row r="108" ht="12.95" customHeight="1" x14ac:dyDescent="0.25"/>
    <row r="109" ht="12.95" customHeight="1" x14ac:dyDescent="0.25"/>
    <row r="110" ht="12.95" customHeight="1" x14ac:dyDescent="0.25"/>
    <row r="111" ht="12.95" customHeight="1" x14ac:dyDescent="0.25"/>
    <row r="112" ht="12.95" customHeight="1" x14ac:dyDescent="0.25"/>
    <row r="113" ht="12.95" customHeight="1" x14ac:dyDescent="0.25"/>
    <row r="114" ht="12.95" customHeight="1" x14ac:dyDescent="0.25"/>
    <row r="115" ht="12.95" customHeight="1" x14ac:dyDescent="0.25"/>
    <row r="116" ht="12.95" customHeight="1" x14ac:dyDescent="0.25"/>
    <row r="117" ht="12.95" customHeight="1" x14ac:dyDescent="0.25"/>
    <row r="118" ht="12.95" customHeight="1" x14ac:dyDescent="0.25"/>
    <row r="119" ht="12.95" customHeight="1" x14ac:dyDescent="0.25"/>
    <row r="120" ht="12.95" customHeight="1" x14ac:dyDescent="0.25"/>
    <row r="121" ht="12.95" customHeight="1" x14ac:dyDescent="0.25"/>
    <row r="122" ht="12.95" customHeight="1" x14ac:dyDescent="0.25"/>
    <row r="123" ht="12.95" customHeight="1" x14ac:dyDescent="0.25"/>
    <row r="124" ht="12.95" customHeight="1" x14ac:dyDescent="0.25"/>
    <row r="125" ht="12.95" customHeight="1" x14ac:dyDescent="0.25"/>
    <row r="126" ht="12.95" customHeight="1" x14ac:dyDescent="0.25"/>
    <row r="127" ht="12.95" customHeight="1" x14ac:dyDescent="0.25"/>
    <row r="128" ht="12.95" customHeight="1" x14ac:dyDescent="0.25"/>
    <row r="129" ht="12.95" customHeight="1" x14ac:dyDescent="0.25"/>
    <row r="130" ht="12.95" customHeight="1" x14ac:dyDescent="0.25"/>
    <row r="131" ht="12.95" customHeight="1" x14ac:dyDescent="0.25"/>
    <row r="132" ht="12.95" customHeight="1" x14ac:dyDescent="0.25"/>
    <row r="133" ht="12.95" customHeight="1" x14ac:dyDescent="0.25"/>
    <row r="134" ht="12.95" customHeight="1" x14ac:dyDescent="0.25"/>
    <row r="135" ht="12.95" customHeight="1" x14ac:dyDescent="0.25"/>
    <row r="136" ht="12.95" customHeight="1" x14ac:dyDescent="0.25"/>
    <row r="137" ht="12.95" customHeight="1" x14ac:dyDescent="0.25"/>
    <row r="138" ht="12.95" customHeight="1" x14ac:dyDescent="0.25"/>
    <row r="139" ht="12.95" customHeight="1" x14ac:dyDescent="0.25"/>
    <row r="140" ht="12.95" customHeight="1" x14ac:dyDescent="0.25"/>
    <row r="141" ht="12.95" customHeight="1" x14ac:dyDescent="0.25"/>
    <row r="142" ht="12.95" customHeight="1" x14ac:dyDescent="0.25"/>
    <row r="143" ht="12.95" customHeight="1" x14ac:dyDescent="0.25"/>
    <row r="144" ht="12.95" customHeight="1" x14ac:dyDescent="0.25"/>
    <row r="145" ht="12.95" customHeight="1" x14ac:dyDescent="0.25"/>
    <row r="146" ht="12.95" customHeight="1" x14ac:dyDescent="0.25"/>
    <row r="147" ht="12.95" customHeight="1" x14ac:dyDescent="0.25"/>
    <row r="148" ht="12.95" customHeight="1" x14ac:dyDescent="0.25"/>
    <row r="149" ht="12.95" customHeight="1" x14ac:dyDescent="0.25"/>
    <row r="150" ht="12.95" customHeight="1" x14ac:dyDescent="0.25"/>
    <row r="151" ht="12.95" customHeight="1" x14ac:dyDescent="0.25"/>
    <row r="152" ht="12.95" customHeight="1" x14ac:dyDescent="0.25"/>
    <row r="153" ht="12.95" customHeight="1" x14ac:dyDescent="0.25"/>
    <row r="154" ht="12.95" customHeight="1" x14ac:dyDescent="0.25"/>
    <row r="155" ht="12.95" customHeight="1" x14ac:dyDescent="0.25"/>
    <row r="156" ht="12.95" customHeight="1" x14ac:dyDescent="0.25"/>
    <row r="157" ht="12.95" customHeight="1" x14ac:dyDescent="0.25"/>
    <row r="158" ht="12.95" customHeight="1" x14ac:dyDescent="0.25"/>
    <row r="159" ht="12.95" customHeight="1" x14ac:dyDescent="0.25"/>
    <row r="160" ht="12.95" customHeight="1" x14ac:dyDescent="0.25"/>
    <row r="161" ht="12.95" customHeight="1" x14ac:dyDescent="0.25"/>
    <row r="162" ht="12.95" customHeight="1" x14ac:dyDescent="0.25"/>
    <row r="163" ht="12.95" customHeight="1" x14ac:dyDescent="0.25"/>
    <row r="164" ht="12.95" customHeight="1" x14ac:dyDescent="0.25"/>
    <row r="165" ht="12.95" customHeight="1" x14ac:dyDescent="0.25"/>
    <row r="166" ht="12.95" customHeight="1" x14ac:dyDescent="0.25"/>
    <row r="167" ht="12.95" customHeight="1" x14ac:dyDescent="0.25"/>
    <row r="168" ht="12.95" customHeight="1" x14ac:dyDescent="0.25"/>
    <row r="169" ht="12.95" customHeight="1" x14ac:dyDescent="0.25"/>
    <row r="170" ht="12.95" customHeight="1" x14ac:dyDescent="0.25"/>
    <row r="171" ht="12.95" customHeight="1" x14ac:dyDescent="0.25"/>
    <row r="172" ht="12.95" customHeight="1" x14ac:dyDescent="0.25"/>
    <row r="173" ht="12.95" customHeight="1" x14ac:dyDescent="0.25"/>
    <row r="174" ht="12.95" customHeight="1" x14ac:dyDescent="0.25"/>
    <row r="175" ht="12.95" customHeight="1" x14ac:dyDescent="0.25"/>
    <row r="176" ht="12.95" customHeight="1" x14ac:dyDescent="0.25"/>
    <row r="177" ht="12.95" customHeight="1" x14ac:dyDescent="0.25"/>
    <row r="178" ht="12.95" customHeight="1" x14ac:dyDescent="0.25"/>
    <row r="179" ht="12.95" customHeight="1" x14ac:dyDescent="0.25"/>
    <row r="180" ht="12.95" customHeight="1" x14ac:dyDescent="0.25"/>
    <row r="181" ht="12.95" customHeight="1" x14ac:dyDescent="0.25"/>
    <row r="182" ht="12.95" customHeight="1" x14ac:dyDescent="0.25"/>
    <row r="183" ht="12.95" customHeight="1" x14ac:dyDescent="0.25"/>
    <row r="184" ht="12.95" customHeight="1" x14ac:dyDescent="0.25"/>
    <row r="185" ht="12.95" customHeight="1" x14ac:dyDescent="0.25"/>
    <row r="186" ht="12.95" customHeight="1" x14ac:dyDescent="0.25"/>
    <row r="187" ht="12.95" customHeight="1" x14ac:dyDescent="0.25"/>
    <row r="188" ht="12.95" customHeight="1" x14ac:dyDescent="0.25"/>
    <row r="189" ht="12.95" customHeight="1" x14ac:dyDescent="0.25"/>
    <row r="190" ht="12.95" customHeight="1" x14ac:dyDescent="0.25"/>
    <row r="191" ht="12.95" customHeight="1" x14ac:dyDescent="0.25"/>
    <row r="192" ht="12.95" customHeight="1" x14ac:dyDescent="0.25"/>
    <row r="193" ht="12.95" customHeight="1" x14ac:dyDescent="0.25"/>
    <row r="194" ht="12.95" customHeight="1" x14ac:dyDescent="0.25"/>
    <row r="195" ht="12.95" customHeight="1" x14ac:dyDescent="0.25"/>
    <row r="196" ht="12.95" customHeight="1" x14ac:dyDescent="0.25"/>
    <row r="197" ht="12.95" customHeight="1" x14ac:dyDescent="0.25"/>
    <row r="198" ht="12.95" customHeight="1" x14ac:dyDescent="0.25"/>
    <row r="199" ht="12.95" customHeight="1" x14ac:dyDescent="0.25"/>
    <row r="200" ht="12.95" customHeight="1" x14ac:dyDescent="0.25"/>
    <row r="201" ht="12.95" customHeight="1" x14ac:dyDescent="0.25"/>
    <row r="202" ht="12.95" customHeight="1" x14ac:dyDescent="0.25"/>
    <row r="203" ht="12.95" customHeight="1" x14ac:dyDescent="0.25"/>
    <row r="204" ht="12.95" customHeight="1" x14ac:dyDescent="0.25"/>
    <row r="205" ht="12.95" customHeight="1" x14ac:dyDescent="0.25"/>
  </sheetData>
  <mergeCells count="6">
    <mergeCell ref="A1:AB1"/>
    <mergeCell ref="A5:A7"/>
    <mergeCell ref="B5:B7"/>
    <mergeCell ref="C5:C7"/>
    <mergeCell ref="F5:W5"/>
    <mergeCell ref="Y5:Y7"/>
  </mergeCells>
  <pageMargins left="0.39370078740157483" right="0.39370078740157483" top="0.74803149606299213" bottom="0.74803149606299213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E26" sqref="E26"/>
    </sheetView>
  </sheetViews>
  <sheetFormatPr baseColWidth="10" defaultRowHeight="15" x14ac:dyDescent="0.25"/>
  <cols>
    <col min="1" max="1" width="32.5703125" style="4" bestFit="1" customWidth="1"/>
    <col min="2" max="2" width="11.42578125" style="4"/>
    <col min="3" max="3" width="9" style="4" bestFit="1" customWidth="1"/>
    <col min="4" max="16384" width="11.42578125" style="4"/>
  </cols>
  <sheetData>
    <row r="2" spans="1:3" x14ac:dyDescent="0.25">
      <c r="A2" s="66" t="s">
        <v>68</v>
      </c>
      <c r="B2" s="21">
        <v>109007943</v>
      </c>
      <c r="C2" s="68">
        <v>300</v>
      </c>
    </row>
    <row r="3" spans="1:3" x14ac:dyDescent="0.25">
      <c r="A3" s="66" t="s">
        <v>51</v>
      </c>
      <c r="B3" s="21">
        <v>107084759</v>
      </c>
      <c r="C3" s="68">
        <v>300</v>
      </c>
    </row>
    <row r="4" spans="1:3" x14ac:dyDescent="0.25">
      <c r="A4" s="66" t="s">
        <v>49</v>
      </c>
      <c r="B4" s="21">
        <v>107049385</v>
      </c>
      <c r="C4" s="68">
        <v>300</v>
      </c>
    </row>
    <row r="5" spans="1:3" x14ac:dyDescent="0.25">
      <c r="A5" s="66" t="s">
        <v>22</v>
      </c>
      <c r="B5" s="21">
        <v>107000586</v>
      </c>
      <c r="C5" s="68">
        <v>300</v>
      </c>
    </row>
    <row r="6" spans="1:3" x14ac:dyDescent="0.25">
      <c r="A6" s="66" t="s">
        <v>50</v>
      </c>
      <c r="B6" s="21">
        <v>107084764</v>
      </c>
      <c r="C6" s="68">
        <v>300</v>
      </c>
    </row>
    <row r="7" spans="1:3" x14ac:dyDescent="0.25">
      <c r="A7" s="66" t="s">
        <v>87</v>
      </c>
      <c r="B7" s="21">
        <v>109010468</v>
      </c>
      <c r="C7" s="68">
        <v>300</v>
      </c>
    </row>
    <row r="8" spans="1:3" x14ac:dyDescent="0.25">
      <c r="A8" s="66" t="s">
        <v>89</v>
      </c>
      <c r="B8" s="21">
        <v>109007951</v>
      </c>
      <c r="C8" s="68">
        <v>275</v>
      </c>
    </row>
    <row r="9" spans="1:3" x14ac:dyDescent="0.25">
      <c r="A9" s="66" t="s">
        <v>91</v>
      </c>
      <c r="B9" s="21">
        <v>109007945</v>
      </c>
      <c r="C9" s="68">
        <v>275</v>
      </c>
    </row>
    <row r="10" spans="1:3" x14ac:dyDescent="0.25">
      <c r="A10" s="66" t="s">
        <v>74</v>
      </c>
      <c r="B10" s="21">
        <v>107046181</v>
      </c>
      <c r="C10" s="68">
        <v>275</v>
      </c>
    </row>
    <row r="11" spans="1:3" x14ac:dyDescent="0.25">
      <c r="A11" s="66" t="s">
        <v>88</v>
      </c>
      <c r="B11" s="21">
        <v>109010470</v>
      </c>
      <c r="C11" s="68">
        <v>300</v>
      </c>
    </row>
    <row r="12" spans="1:3" x14ac:dyDescent="0.25">
      <c r="A12" s="66" t="s">
        <v>52</v>
      </c>
      <c r="B12" s="21">
        <v>107084766</v>
      </c>
      <c r="C12" s="68">
        <v>300</v>
      </c>
    </row>
    <row r="13" spans="1:3" x14ac:dyDescent="0.25">
      <c r="A13" s="66"/>
      <c r="B13" s="21"/>
      <c r="C13" s="68"/>
    </row>
    <row r="15" spans="1:3" x14ac:dyDescent="0.25">
      <c r="B15" s="64" t="s">
        <v>7</v>
      </c>
      <c r="C15" s="6">
        <f>SUM(C2:C12)</f>
        <v>3225</v>
      </c>
    </row>
    <row r="16" spans="1:3" x14ac:dyDescent="0.25">
      <c r="B16" s="7"/>
      <c r="C16" s="8">
        <f>C15-'Plan SubsTran 1Q Ene16 Distrib'!Y21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9"/>
  <sheetViews>
    <sheetView tabSelected="1" workbookViewId="0">
      <pane xSplit="4" ySplit="6" topLeftCell="AA7" activePane="bottomRight" state="frozen"/>
      <selection pane="topRight" activeCell="E1" sqref="E1"/>
      <selection pane="bottomLeft" activeCell="A7" sqref="A7"/>
      <selection pane="bottomRight" activeCell="BQ7" sqref="BQ7:BQ16"/>
    </sheetView>
  </sheetViews>
  <sheetFormatPr baseColWidth="10" defaultColWidth="9.140625" defaultRowHeight="15" x14ac:dyDescent="0.25"/>
  <cols>
    <col min="1" max="1" width="3.28515625" style="5" customWidth="1"/>
    <col min="2" max="2" width="29.5703125" style="5" customWidth="1"/>
    <col min="3" max="3" width="23.42578125" style="5" customWidth="1"/>
    <col min="4" max="4" width="15.85546875" style="5" customWidth="1"/>
    <col min="5" max="5" width="6.85546875" style="5" hidden="1" customWidth="1"/>
    <col min="6" max="8" width="6.42578125" style="5" hidden="1" customWidth="1"/>
    <col min="9" max="10" width="6.42578125" style="5" customWidth="1"/>
    <col min="11" max="11" width="6.85546875" style="5" customWidth="1"/>
    <col min="12" max="12" width="6.5703125" style="5" customWidth="1"/>
    <col min="13" max="14" width="6.42578125" style="5" customWidth="1"/>
    <col min="15" max="15" width="6.85546875" style="5" customWidth="1"/>
    <col min="16" max="18" width="6.42578125" style="5" customWidth="1"/>
    <col min="19" max="19" width="7" style="5" customWidth="1"/>
    <col min="20" max="20" width="6.42578125" style="5" customWidth="1"/>
    <col min="21" max="21" width="6.85546875" style="5" customWidth="1"/>
    <col min="22" max="28" width="6.42578125" style="5" customWidth="1"/>
    <col min="29" max="29" width="6.85546875" style="5" hidden="1" customWidth="1"/>
    <col min="30" max="30" width="6.42578125" style="5" hidden="1" customWidth="1"/>
    <col min="31" max="31" width="6.85546875" style="5" hidden="1" customWidth="1"/>
    <col min="32" max="32" width="6.42578125" style="5" hidden="1" customWidth="1"/>
    <col min="33" max="33" width="6.85546875" style="5" hidden="1" customWidth="1"/>
    <col min="34" max="38" width="6.42578125" style="5" hidden="1" customWidth="1"/>
    <col min="39" max="39" width="6.28515625" style="5" hidden="1" customWidth="1"/>
    <col min="40" max="48" width="6.42578125" style="5" hidden="1" customWidth="1"/>
    <col min="49" max="49" width="6.85546875" style="5" hidden="1" customWidth="1"/>
    <col min="50" max="50" width="6.42578125" style="5" hidden="1" customWidth="1"/>
    <col min="51" max="51" width="7.85546875" style="5" hidden="1" customWidth="1"/>
    <col min="52" max="54" width="6.42578125" style="5" hidden="1" customWidth="1"/>
    <col min="55" max="55" width="6.85546875" style="5" hidden="1" customWidth="1"/>
    <col min="56" max="56" width="5.7109375" style="5" hidden="1" customWidth="1"/>
    <col min="57" max="57" width="6.85546875" style="5" hidden="1" customWidth="1"/>
    <col min="58" max="58" width="5.7109375" style="5" hidden="1" customWidth="1"/>
    <col min="59" max="59" width="6.85546875" style="5" hidden="1" customWidth="1"/>
    <col min="60" max="60" width="5.7109375" style="5" hidden="1" customWidth="1"/>
    <col min="61" max="61" width="6.85546875" style="5" hidden="1" customWidth="1"/>
    <col min="62" max="62" width="6.42578125" style="5" hidden="1" customWidth="1"/>
    <col min="63" max="63" width="6.85546875" style="5" hidden="1" customWidth="1"/>
    <col min="64" max="64" width="5.7109375" style="5" hidden="1" customWidth="1"/>
    <col min="65" max="65" width="6.85546875" style="5" hidden="1" customWidth="1"/>
    <col min="66" max="66" width="5.7109375" style="5" hidden="1" customWidth="1"/>
    <col min="67" max="67" width="7.5703125" style="5" customWidth="1"/>
    <col min="68" max="68" width="7.85546875" style="5" bestFit="1" customWidth="1"/>
    <col min="69" max="69" width="9" style="5" bestFit="1" customWidth="1"/>
    <col min="70" max="71" width="9.140625" style="5"/>
    <col min="72" max="73" width="12.140625" style="5" bestFit="1" customWidth="1"/>
    <col min="74" max="76" width="9.140625" style="5"/>
    <col min="77" max="77" width="12.140625" style="5" bestFit="1" customWidth="1"/>
    <col min="78" max="16384" width="9.140625" style="5"/>
  </cols>
  <sheetData>
    <row r="1" spans="1:69" ht="23.25" x14ac:dyDescent="0.25">
      <c r="A1" s="26" t="s">
        <v>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</row>
    <row r="2" spans="1:69" ht="15.75" x14ac:dyDescent="0.25">
      <c r="A2" s="27" t="s">
        <v>43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</row>
    <row r="3" spans="1:69" ht="15.75" x14ac:dyDescent="0.25">
      <c r="A3" s="27" t="s">
        <v>93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6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x14ac:dyDescent="0.25">
      <c r="A5" s="83" t="s">
        <v>0</v>
      </c>
      <c r="B5" s="83" t="s">
        <v>1</v>
      </c>
      <c r="C5" s="83" t="s">
        <v>6</v>
      </c>
      <c r="D5" s="83" t="s">
        <v>2</v>
      </c>
      <c r="E5" s="81">
        <v>42180</v>
      </c>
      <c r="F5" s="82"/>
      <c r="G5" s="81">
        <v>42288</v>
      </c>
      <c r="H5" s="82"/>
      <c r="I5" s="81">
        <v>42361</v>
      </c>
      <c r="J5" s="82"/>
      <c r="K5" s="81">
        <v>42364</v>
      </c>
      <c r="L5" s="82"/>
      <c r="M5" s="81">
        <v>42366</v>
      </c>
      <c r="N5" s="82"/>
      <c r="O5" s="81">
        <v>42367</v>
      </c>
      <c r="P5" s="82"/>
      <c r="Q5" s="81">
        <v>42368</v>
      </c>
      <c r="R5" s="82"/>
      <c r="S5" s="81">
        <v>42373</v>
      </c>
      <c r="T5" s="82"/>
      <c r="U5" s="81">
        <v>42374</v>
      </c>
      <c r="V5" s="82"/>
      <c r="W5" s="81">
        <v>42376</v>
      </c>
      <c r="X5" s="82"/>
      <c r="Y5" s="81">
        <v>42377</v>
      </c>
      <c r="Z5" s="82"/>
      <c r="AA5" s="81">
        <v>42378</v>
      </c>
      <c r="AB5" s="82"/>
      <c r="AC5" s="81">
        <v>42345</v>
      </c>
      <c r="AD5" s="82"/>
      <c r="AE5" s="81">
        <v>42346</v>
      </c>
      <c r="AF5" s="82"/>
      <c r="AG5" s="81">
        <v>42347</v>
      </c>
      <c r="AH5" s="82"/>
      <c r="AI5" s="81">
        <v>42348</v>
      </c>
      <c r="AJ5" s="82"/>
      <c r="AK5" s="81">
        <v>42334</v>
      </c>
      <c r="AL5" s="82"/>
      <c r="AM5" s="81">
        <v>42314</v>
      </c>
      <c r="AN5" s="82"/>
      <c r="AO5" s="81">
        <v>42315</v>
      </c>
      <c r="AP5" s="82"/>
      <c r="AQ5" s="81">
        <v>42316</v>
      </c>
      <c r="AR5" s="82"/>
      <c r="AS5" s="81">
        <v>42317</v>
      </c>
      <c r="AT5" s="82"/>
      <c r="AU5" s="81">
        <v>42318</v>
      </c>
      <c r="AV5" s="82"/>
      <c r="AW5" s="81">
        <v>42319</v>
      </c>
      <c r="AX5" s="82"/>
      <c r="AY5" s="81">
        <v>42302</v>
      </c>
      <c r="AZ5" s="82"/>
      <c r="BA5" s="81">
        <v>42303</v>
      </c>
      <c r="BB5" s="82"/>
      <c r="BC5" s="81">
        <v>42239</v>
      </c>
      <c r="BD5" s="82"/>
      <c r="BE5" s="81">
        <v>42240</v>
      </c>
      <c r="BF5" s="82"/>
      <c r="BG5" s="81">
        <v>42241</v>
      </c>
      <c r="BH5" s="82"/>
      <c r="BI5" s="81">
        <v>42242</v>
      </c>
      <c r="BJ5" s="82"/>
      <c r="BK5" s="81">
        <v>42166</v>
      </c>
      <c r="BL5" s="82"/>
      <c r="BM5" s="81"/>
      <c r="BN5" s="82"/>
      <c r="BO5" s="94" t="s">
        <v>24</v>
      </c>
      <c r="BP5" s="95"/>
      <c r="BQ5" s="29" t="s">
        <v>25</v>
      </c>
    </row>
    <row r="6" spans="1:69" x14ac:dyDescent="0.25">
      <c r="A6" s="84"/>
      <c r="B6" s="84"/>
      <c r="C6" s="84"/>
      <c r="D6" s="84" t="s">
        <v>3</v>
      </c>
      <c r="E6" s="30" t="s">
        <v>21</v>
      </c>
      <c r="F6" s="30" t="s">
        <v>4</v>
      </c>
      <c r="G6" s="31" t="s">
        <v>21</v>
      </c>
      <c r="H6" s="31" t="s">
        <v>4</v>
      </c>
      <c r="I6" s="31" t="s">
        <v>21</v>
      </c>
      <c r="J6" s="31" t="s">
        <v>4</v>
      </c>
      <c r="K6" s="31" t="s">
        <v>21</v>
      </c>
      <c r="L6" s="31" t="s">
        <v>4</v>
      </c>
      <c r="M6" s="31" t="s">
        <v>21</v>
      </c>
      <c r="N6" s="31" t="s">
        <v>4</v>
      </c>
      <c r="O6" s="31" t="s">
        <v>21</v>
      </c>
      <c r="P6" s="31" t="s">
        <v>4</v>
      </c>
      <c r="Q6" s="31" t="s">
        <v>21</v>
      </c>
      <c r="R6" s="31" t="s">
        <v>4</v>
      </c>
      <c r="S6" s="31" t="s">
        <v>21</v>
      </c>
      <c r="T6" s="31" t="s">
        <v>4</v>
      </c>
      <c r="U6" s="31" t="s">
        <v>21</v>
      </c>
      <c r="V6" s="31" t="s">
        <v>4</v>
      </c>
      <c r="W6" s="31" t="s">
        <v>21</v>
      </c>
      <c r="X6" s="31" t="s">
        <v>4</v>
      </c>
      <c r="Y6" s="31" t="s">
        <v>21</v>
      </c>
      <c r="Z6" s="31" t="s">
        <v>4</v>
      </c>
      <c r="AA6" s="31" t="s">
        <v>21</v>
      </c>
      <c r="AB6" s="31" t="s">
        <v>4</v>
      </c>
      <c r="AC6" s="31" t="s">
        <v>21</v>
      </c>
      <c r="AD6" s="31" t="s">
        <v>4</v>
      </c>
      <c r="AE6" s="31" t="s">
        <v>21</v>
      </c>
      <c r="AF6" s="31" t="s">
        <v>4</v>
      </c>
      <c r="AG6" s="31" t="s">
        <v>21</v>
      </c>
      <c r="AH6" s="31" t="s">
        <v>4</v>
      </c>
      <c r="AI6" s="31" t="s">
        <v>21</v>
      </c>
      <c r="AJ6" s="31" t="s">
        <v>4</v>
      </c>
      <c r="AK6" s="31" t="s">
        <v>21</v>
      </c>
      <c r="AL6" s="31" t="s">
        <v>4</v>
      </c>
      <c r="AM6" s="31" t="s">
        <v>21</v>
      </c>
      <c r="AN6" s="31" t="s">
        <v>4</v>
      </c>
      <c r="AO6" s="31" t="s">
        <v>21</v>
      </c>
      <c r="AP6" s="31" t="s">
        <v>4</v>
      </c>
      <c r="AQ6" s="31" t="s">
        <v>21</v>
      </c>
      <c r="AR6" s="31" t="s">
        <v>4</v>
      </c>
      <c r="AS6" s="31" t="s">
        <v>21</v>
      </c>
      <c r="AT6" s="31" t="s">
        <v>4</v>
      </c>
      <c r="AU6" s="31" t="s">
        <v>21</v>
      </c>
      <c r="AV6" s="31" t="s">
        <v>4</v>
      </c>
      <c r="AW6" s="31" t="s">
        <v>21</v>
      </c>
      <c r="AX6" s="31" t="s">
        <v>4</v>
      </c>
      <c r="AY6" s="31" t="s">
        <v>21</v>
      </c>
      <c r="AZ6" s="31" t="s">
        <v>4</v>
      </c>
      <c r="BA6" s="31" t="s">
        <v>21</v>
      </c>
      <c r="BB6" s="31" t="s">
        <v>4</v>
      </c>
      <c r="BC6" s="31" t="s">
        <v>21</v>
      </c>
      <c r="BD6" s="31" t="s">
        <v>4</v>
      </c>
      <c r="BE6" s="31" t="s">
        <v>21</v>
      </c>
      <c r="BF6" s="31" t="s">
        <v>4</v>
      </c>
      <c r="BG6" s="31" t="s">
        <v>21</v>
      </c>
      <c r="BH6" s="31" t="s">
        <v>4</v>
      </c>
      <c r="BI6" s="31" t="s">
        <v>21</v>
      </c>
      <c r="BJ6" s="31" t="s">
        <v>4</v>
      </c>
      <c r="BK6" s="31" t="s">
        <v>21</v>
      </c>
      <c r="BL6" s="31" t="s">
        <v>4</v>
      </c>
      <c r="BM6" s="31" t="s">
        <v>21</v>
      </c>
      <c r="BN6" s="31" t="s">
        <v>4</v>
      </c>
      <c r="BO6" s="31" t="s">
        <v>21</v>
      </c>
      <c r="BP6" s="31" t="s">
        <v>4</v>
      </c>
      <c r="BQ6" s="32" t="s">
        <v>26</v>
      </c>
    </row>
    <row r="7" spans="1:69" x14ac:dyDescent="0.25">
      <c r="A7" s="39">
        <v>1</v>
      </c>
      <c r="B7" s="71" t="s">
        <v>68</v>
      </c>
      <c r="C7" s="39" t="s">
        <v>28</v>
      </c>
      <c r="D7" s="40">
        <v>109007943</v>
      </c>
      <c r="E7" s="39"/>
      <c r="F7" s="39"/>
      <c r="G7" s="39"/>
      <c r="H7" s="39"/>
      <c r="I7" s="35">
        <v>70</v>
      </c>
      <c r="J7" s="35">
        <v>50</v>
      </c>
      <c r="K7" s="35"/>
      <c r="L7" s="35"/>
      <c r="M7" s="35"/>
      <c r="N7" s="35"/>
      <c r="O7" s="35"/>
      <c r="P7" s="35">
        <v>50</v>
      </c>
      <c r="Q7" s="35">
        <v>70</v>
      </c>
      <c r="R7" s="35">
        <v>50</v>
      </c>
      <c r="S7" s="35">
        <v>70</v>
      </c>
      <c r="T7" s="35">
        <v>50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9"/>
      <c r="BH7" s="39"/>
      <c r="BI7" s="39"/>
      <c r="BJ7" s="39"/>
      <c r="BK7" s="39"/>
      <c r="BL7" s="39"/>
      <c r="BM7" s="39"/>
      <c r="BN7" s="39"/>
      <c r="BO7" s="69">
        <f>I7+K7+M7+O7+Q7+S7+U7+W7+Y7+AA7</f>
        <v>210</v>
      </c>
      <c r="BP7" s="69">
        <f>J7+L7+N7+P7+R7+T7+V7+X7+Z7+AB7</f>
        <v>200</v>
      </c>
      <c r="BQ7" s="69">
        <f>BO7+BP7</f>
        <v>410</v>
      </c>
    </row>
    <row r="8" spans="1:69" x14ac:dyDescent="0.25">
      <c r="A8" s="39">
        <v>2</v>
      </c>
      <c r="B8" s="71" t="s">
        <v>49</v>
      </c>
      <c r="C8" s="71" t="s">
        <v>28</v>
      </c>
      <c r="D8" s="80">
        <v>107049385</v>
      </c>
      <c r="E8" s="39"/>
      <c r="F8" s="39"/>
      <c r="G8" s="39"/>
      <c r="H8" s="39"/>
      <c r="I8" s="35"/>
      <c r="J8" s="35"/>
      <c r="K8" s="35"/>
      <c r="L8" s="35"/>
      <c r="M8" s="35"/>
      <c r="N8" s="35"/>
      <c r="O8" s="35"/>
      <c r="P8" s="39"/>
      <c r="Q8" s="39"/>
      <c r="R8" s="39"/>
      <c r="S8" s="35"/>
      <c r="T8" s="35"/>
      <c r="U8" s="35"/>
      <c r="V8" s="35"/>
      <c r="W8" s="35">
        <v>70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9"/>
      <c r="BH8" s="39"/>
      <c r="BI8" s="39"/>
      <c r="BJ8" s="39"/>
      <c r="BK8" s="39"/>
      <c r="BL8" s="39"/>
      <c r="BM8" s="39"/>
      <c r="BN8" s="39"/>
      <c r="BO8" s="69">
        <f t="shared" ref="BO8:BP16" si="0">I8+K8+M8+O8+Q8+S8+U8+W8+Y8+AA8</f>
        <v>70</v>
      </c>
      <c r="BP8" s="69">
        <f t="shared" si="0"/>
        <v>0</v>
      </c>
      <c r="BQ8" s="69">
        <f t="shared" ref="BQ8:BQ17" si="1">BO8+BP8</f>
        <v>70</v>
      </c>
    </row>
    <row r="9" spans="1:69" x14ac:dyDescent="0.25">
      <c r="A9" s="39">
        <v>3</v>
      </c>
      <c r="B9" s="71" t="s">
        <v>50</v>
      </c>
      <c r="C9" s="71" t="s">
        <v>28</v>
      </c>
      <c r="D9" s="80">
        <v>107084764</v>
      </c>
      <c r="E9" s="39"/>
      <c r="F9" s="39"/>
      <c r="G9" s="39"/>
      <c r="H9" s="39"/>
      <c r="I9" s="35"/>
      <c r="J9" s="35"/>
      <c r="K9" s="35">
        <v>80</v>
      </c>
      <c r="L9" s="35"/>
      <c r="M9" s="35"/>
      <c r="N9" s="35"/>
      <c r="O9" s="35"/>
      <c r="P9" s="39"/>
      <c r="Q9" s="39"/>
      <c r="R9" s="39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9"/>
      <c r="BH9" s="39"/>
      <c r="BI9" s="39"/>
      <c r="BJ9" s="39"/>
      <c r="BK9" s="39"/>
      <c r="BL9" s="39"/>
      <c r="BM9" s="39"/>
      <c r="BN9" s="39"/>
      <c r="BO9" s="69">
        <f t="shared" si="0"/>
        <v>80</v>
      </c>
      <c r="BP9" s="69">
        <f t="shared" si="0"/>
        <v>0</v>
      </c>
      <c r="BQ9" s="69">
        <f t="shared" si="1"/>
        <v>80</v>
      </c>
    </row>
    <row r="10" spans="1:69" x14ac:dyDescent="0.25">
      <c r="A10" s="39">
        <v>4</v>
      </c>
      <c r="B10" s="71" t="s">
        <v>51</v>
      </c>
      <c r="C10" s="71" t="s">
        <v>28</v>
      </c>
      <c r="D10" s="80">
        <v>107084759</v>
      </c>
      <c r="E10" s="39"/>
      <c r="F10" s="39"/>
      <c r="G10" s="39"/>
      <c r="H10" s="39"/>
      <c r="I10" s="35"/>
      <c r="J10" s="35"/>
      <c r="K10" s="35"/>
      <c r="L10" s="35"/>
      <c r="M10" s="35"/>
      <c r="N10" s="35"/>
      <c r="O10" s="35"/>
      <c r="P10" s="39"/>
      <c r="Q10" s="39"/>
      <c r="R10" s="39"/>
      <c r="S10" s="35"/>
      <c r="T10" s="35"/>
      <c r="U10" s="35">
        <v>70</v>
      </c>
      <c r="V10" s="35">
        <v>50</v>
      </c>
      <c r="W10" s="35">
        <v>70</v>
      </c>
      <c r="X10" s="35">
        <v>100</v>
      </c>
      <c r="Y10" s="35">
        <v>70</v>
      </c>
      <c r="Z10" s="35">
        <v>100</v>
      </c>
      <c r="AA10" s="35"/>
      <c r="AB10" s="35"/>
      <c r="AC10" s="35"/>
      <c r="AD10" s="35"/>
      <c r="AE10" s="35"/>
      <c r="AF10" s="35"/>
      <c r="AG10" s="35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9"/>
      <c r="BH10" s="39"/>
      <c r="BI10" s="39"/>
      <c r="BJ10" s="39"/>
      <c r="BK10" s="39"/>
      <c r="BL10" s="39"/>
      <c r="BM10" s="39"/>
      <c r="BN10" s="39"/>
      <c r="BO10" s="69">
        <f t="shared" si="0"/>
        <v>210</v>
      </c>
      <c r="BP10" s="69">
        <f t="shared" si="0"/>
        <v>250</v>
      </c>
      <c r="BQ10" s="69">
        <f t="shared" si="1"/>
        <v>460</v>
      </c>
    </row>
    <row r="11" spans="1:69" x14ac:dyDescent="0.25">
      <c r="A11" s="39">
        <v>5</v>
      </c>
      <c r="B11" s="71" t="s">
        <v>71</v>
      </c>
      <c r="C11" s="71" t="s">
        <v>54</v>
      </c>
      <c r="D11" s="80">
        <v>107084761</v>
      </c>
      <c r="E11" s="39"/>
      <c r="F11" s="39"/>
      <c r="G11" s="39"/>
      <c r="H11" s="39"/>
      <c r="I11" s="35"/>
      <c r="J11" s="35"/>
      <c r="K11" s="35">
        <v>140</v>
      </c>
      <c r="L11" s="35"/>
      <c r="M11" s="35"/>
      <c r="N11" s="35"/>
      <c r="O11" s="35"/>
      <c r="P11" s="39"/>
      <c r="Q11" s="39"/>
      <c r="R11" s="39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9"/>
      <c r="BH11" s="39"/>
      <c r="BI11" s="39"/>
      <c r="BJ11" s="39"/>
      <c r="BK11" s="39"/>
      <c r="BL11" s="39"/>
      <c r="BM11" s="39"/>
      <c r="BN11" s="39"/>
      <c r="BO11" s="69">
        <f t="shared" si="0"/>
        <v>140</v>
      </c>
      <c r="BP11" s="69">
        <f t="shared" si="0"/>
        <v>0</v>
      </c>
      <c r="BQ11" s="69">
        <f t="shared" si="1"/>
        <v>140</v>
      </c>
    </row>
    <row r="12" spans="1:69" x14ac:dyDescent="0.25">
      <c r="A12" s="39">
        <v>6</v>
      </c>
      <c r="B12" s="71" t="s">
        <v>87</v>
      </c>
      <c r="C12" s="71" t="s">
        <v>28</v>
      </c>
      <c r="D12" s="80">
        <v>109010468</v>
      </c>
      <c r="E12" s="39"/>
      <c r="F12" s="39"/>
      <c r="G12" s="39"/>
      <c r="H12" s="39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>
        <v>70</v>
      </c>
      <c r="Z12" s="35">
        <v>50</v>
      </c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9"/>
      <c r="BG12" s="39"/>
      <c r="BH12" s="39"/>
      <c r="BI12" s="39"/>
      <c r="BJ12" s="39"/>
      <c r="BK12" s="39"/>
      <c r="BL12" s="39"/>
      <c r="BM12" s="39"/>
      <c r="BN12" s="39"/>
      <c r="BO12" s="69">
        <f t="shared" si="0"/>
        <v>70</v>
      </c>
      <c r="BP12" s="69">
        <f t="shared" si="0"/>
        <v>50</v>
      </c>
      <c r="BQ12" s="69">
        <f t="shared" si="1"/>
        <v>120</v>
      </c>
    </row>
    <row r="13" spans="1:69" x14ac:dyDescent="0.25">
      <c r="A13" s="39">
        <v>7</v>
      </c>
      <c r="B13" s="71" t="s">
        <v>72</v>
      </c>
      <c r="C13" s="71" t="s">
        <v>54</v>
      </c>
      <c r="D13" s="80">
        <v>107049350</v>
      </c>
      <c r="E13" s="39"/>
      <c r="F13" s="39"/>
      <c r="G13" s="39"/>
      <c r="H13" s="39"/>
      <c r="I13" s="35"/>
      <c r="J13" s="35"/>
      <c r="K13" s="35">
        <v>60</v>
      </c>
      <c r="L13" s="35"/>
      <c r="M13" s="35"/>
      <c r="N13" s="35"/>
      <c r="O13" s="35"/>
      <c r="P13" s="35"/>
      <c r="Q13" s="35"/>
      <c r="R13" s="35">
        <v>50</v>
      </c>
      <c r="S13" s="35"/>
      <c r="T13" s="35"/>
      <c r="U13" s="35"/>
      <c r="V13" s="35"/>
      <c r="W13" s="35"/>
      <c r="X13" s="35"/>
      <c r="Y13" s="35">
        <v>70</v>
      </c>
      <c r="Z13" s="35">
        <v>50</v>
      </c>
      <c r="AA13" s="35">
        <v>80</v>
      </c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9"/>
      <c r="BG13" s="39"/>
      <c r="BH13" s="39"/>
      <c r="BI13" s="39"/>
      <c r="BJ13" s="39"/>
      <c r="BK13" s="39"/>
      <c r="BL13" s="39"/>
      <c r="BM13" s="39"/>
      <c r="BN13" s="39"/>
      <c r="BO13" s="69">
        <f t="shared" si="0"/>
        <v>210</v>
      </c>
      <c r="BP13" s="69">
        <f t="shared" si="0"/>
        <v>100</v>
      </c>
      <c r="BQ13" s="69">
        <f t="shared" si="1"/>
        <v>310</v>
      </c>
    </row>
    <row r="14" spans="1:69" x14ac:dyDescent="0.25">
      <c r="A14" s="39">
        <v>8</v>
      </c>
      <c r="B14" s="71" t="s">
        <v>88</v>
      </c>
      <c r="C14" s="71" t="s">
        <v>54</v>
      </c>
      <c r="D14" s="80">
        <v>109010470</v>
      </c>
      <c r="E14" s="39"/>
      <c r="F14" s="39"/>
      <c r="G14" s="39"/>
      <c r="H14" s="39"/>
      <c r="I14" s="35"/>
      <c r="J14" s="35"/>
      <c r="K14" s="35"/>
      <c r="L14" s="35"/>
      <c r="M14" s="35">
        <v>70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9"/>
      <c r="BG14" s="39"/>
      <c r="BH14" s="39"/>
      <c r="BI14" s="39"/>
      <c r="BJ14" s="39"/>
      <c r="BK14" s="39"/>
      <c r="BL14" s="39"/>
      <c r="BM14" s="39"/>
      <c r="BN14" s="39"/>
      <c r="BO14" s="69">
        <f t="shared" si="0"/>
        <v>70</v>
      </c>
      <c r="BP14" s="69">
        <f t="shared" si="0"/>
        <v>0</v>
      </c>
      <c r="BQ14" s="69">
        <f t="shared" si="1"/>
        <v>70</v>
      </c>
    </row>
    <row r="15" spans="1:69" x14ac:dyDescent="0.25">
      <c r="A15" s="39">
        <v>9</v>
      </c>
      <c r="B15" s="71" t="s">
        <v>75</v>
      </c>
      <c r="C15" s="71" t="s">
        <v>54</v>
      </c>
      <c r="D15" s="80">
        <v>107059924</v>
      </c>
      <c r="E15" s="39"/>
      <c r="F15" s="39"/>
      <c r="G15" s="39"/>
      <c r="H15" s="39"/>
      <c r="I15" s="35"/>
      <c r="J15" s="35"/>
      <c r="K15" s="35"/>
      <c r="L15" s="35"/>
      <c r="M15" s="35"/>
      <c r="N15" s="35"/>
      <c r="O15" s="35"/>
      <c r="P15" s="35">
        <v>50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80</v>
      </c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9"/>
      <c r="BG15" s="39"/>
      <c r="BH15" s="39"/>
      <c r="BI15" s="39"/>
      <c r="BJ15" s="39"/>
      <c r="BK15" s="39"/>
      <c r="BL15" s="39"/>
      <c r="BM15" s="39"/>
      <c r="BN15" s="39"/>
      <c r="BO15" s="69">
        <f t="shared" si="0"/>
        <v>80</v>
      </c>
      <c r="BP15" s="69">
        <f t="shared" si="0"/>
        <v>50</v>
      </c>
      <c r="BQ15" s="69">
        <f t="shared" si="1"/>
        <v>130</v>
      </c>
    </row>
    <row r="16" spans="1:69" x14ac:dyDescent="0.25">
      <c r="A16" s="39">
        <v>10</v>
      </c>
      <c r="B16" s="71" t="s">
        <v>73</v>
      </c>
      <c r="C16" s="71" t="s">
        <v>54</v>
      </c>
      <c r="D16" s="80">
        <v>107049348</v>
      </c>
      <c r="E16" s="39"/>
      <c r="F16" s="39"/>
      <c r="G16" s="39"/>
      <c r="H16" s="39"/>
      <c r="I16" s="35"/>
      <c r="J16" s="35"/>
      <c r="K16" s="35"/>
      <c r="L16" s="35"/>
      <c r="M16" s="35">
        <v>70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>
        <v>70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9"/>
      <c r="BG16" s="39"/>
      <c r="BH16" s="39"/>
      <c r="BI16" s="39"/>
      <c r="BJ16" s="39"/>
      <c r="BK16" s="39"/>
      <c r="BL16" s="39"/>
      <c r="BM16" s="39"/>
      <c r="BN16" s="39"/>
      <c r="BO16" s="69">
        <f t="shared" si="0"/>
        <v>140</v>
      </c>
      <c r="BP16" s="69">
        <f t="shared" si="0"/>
        <v>0</v>
      </c>
      <c r="BQ16" s="69">
        <f t="shared" si="1"/>
        <v>140</v>
      </c>
    </row>
    <row r="17" spans="1:77" ht="18" hidden="1" customHeight="1" x14ac:dyDescent="0.25">
      <c r="A17" s="39">
        <v>8</v>
      </c>
      <c r="B17" s="43" t="s">
        <v>20</v>
      </c>
      <c r="C17" s="43" t="s">
        <v>29</v>
      </c>
      <c r="D17" s="44">
        <v>107022221</v>
      </c>
      <c r="E17" s="36"/>
      <c r="F17" s="36"/>
      <c r="G17" s="36"/>
      <c r="H17" s="36"/>
      <c r="I17" s="36"/>
      <c r="J17" s="36"/>
      <c r="K17" s="36"/>
      <c r="L17" s="45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69">
        <f t="shared" ref="BO17" si="2">I17+K17+M17+O17+Q17+S17+U17+W17+Y17+AA17</f>
        <v>0</v>
      </c>
      <c r="BP17" s="69">
        <f>L17+N17+P17+T17+V17+AD17+AF17+AH17+AX17+AZ17+BB17</f>
        <v>0</v>
      </c>
      <c r="BQ17" s="69">
        <f t="shared" si="1"/>
        <v>0</v>
      </c>
    </row>
    <row r="18" spans="1:77" ht="18" customHeight="1" thickBot="1" x14ac:dyDescent="0.3">
      <c r="A18" s="46" t="s">
        <v>5</v>
      </c>
      <c r="B18" s="47"/>
      <c r="C18" s="47"/>
      <c r="D18" s="47"/>
      <c r="E18" s="22">
        <f>SUM(E17:E17)</f>
        <v>0</v>
      </c>
      <c r="F18" s="22">
        <f>SUM(F17:F17)</f>
        <v>0</v>
      </c>
      <c r="G18" s="22">
        <f t="shared" ref="G18:AL18" si="3">SUM(G7:G17)</f>
        <v>0</v>
      </c>
      <c r="H18" s="22">
        <f t="shared" si="3"/>
        <v>0</v>
      </c>
      <c r="I18" s="22">
        <f t="shared" si="3"/>
        <v>70</v>
      </c>
      <c r="J18" s="22">
        <f t="shared" si="3"/>
        <v>50</v>
      </c>
      <c r="K18" s="22">
        <f t="shared" si="3"/>
        <v>280</v>
      </c>
      <c r="L18" s="22">
        <f t="shared" si="3"/>
        <v>0</v>
      </c>
      <c r="M18" s="22">
        <f t="shared" si="3"/>
        <v>140</v>
      </c>
      <c r="N18" s="22">
        <f t="shared" si="3"/>
        <v>0</v>
      </c>
      <c r="O18" s="22">
        <f t="shared" si="3"/>
        <v>0</v>
      </c>
      <c r="P18" s="22">
        <f t="shared" si="3"/>
        <v>100</v>
      </c>
      <c r="Q18" s="22">
        <f t="shared" si="3"/>
        <v>70</v>
      </c>
      <c r="R18" s="22">
        <f t="shared" si="3"/>
        <v>100</v>
      </c>
      <c r="S18" s="22">
        <f t="shared" si="3"/>
        <v>70</v>
      </c>
      <c r="T18" s="22">
        <f t="shared" si="3"/>
        <v>50</v>
      </c>
      <c r="U18" s="22">
        <f t="shared" si="3"/>
        <v>70</v>
      </c>
      <c r="V18" s="22">
        <f t="shared" si="3"/>
        <v>50</v>
      </c>
      <c r="W18" s="22">
        <f t="shared" si="3"/>
        <v>140</v>
      </c>
      <c r="X18" s="22">
        <f t="shared" si="3"/>
        <v>100</v>
      </c>
      <c r="Y18" s="22">
        <f t="shared" si="3"/>
        <v>280</v>
      </c>
      <c r="Z18" s="22">
        <f t="shared" si="3"/>
        <v>200</v>
      </c>
      <c r="AA18" s="22">
        <f t="shared" si="3"/>
        <v>160</v>
      </c>
      <c r="AB18" s="22">
        <f t="shared" si="3"/>
        <v>0</v>
      </c>
      <c r="AC18" s="22">
        <f t="shared" si="3"/>
        <v>0</v>
      </c>
      <c r="AD18" s="22">
        <f t="shared" si="3"/>
        <v>0</v>
      </c>
      <c r="AE18" s="22">
        <f t="shared" si="3"/>
        <v>0</v>
      </c>
      <c r="AF18" s="22">
        <f t="shared" si="3"/>
        <v>0</v>
      </c>
      <c r="AG18" s="22">
        <f t="shared" si="3"/>
        <v>0</v>
      </c>
      <c r="AH18" s="22">
        <f t="shared" si="3"/>
        <v>0</v>
      </c>
      <c r="AI18" s="22">
        <f t="shared" si="3"/>
        <v>0</v>
      </c>
      <c r="AJ18" s="22">
        <f t="shared" si="3"/>
        <v>0</v>
      </c>
      <c r="AK18" s="22">
        <f t="shared" si="3"/>
        <v>0</v>
      </c>
      <c r="AL18" s="22">
        <f t="shared" si="3"/>
        <v>0</v>
      </c>
      <c r="AM18" s="22">
        <f t="shared" ref="AM18:BR18" si="4">SUM(AM7:AM17)</f>
        <v>0</v>
      </c>
      <c r="AN18" s="22">
        <f t="shared" si="4"/>
        <v>0</v>
      </c>
      <c r="AO18" s="22">
        <f t="shared" si="4"/>
        <v>0</v>
      </c>
      <c r="AP18" s="22">
        <f t="shared" si="4"/>
        <v>0</v>
      </c>
      <c r="AQ18" s="22">
        <f t="shared" si="4"/>
        <v>0</v>
      </c>
      <c r="AR18" s="22">
        <f t="shared" si="4"/>
        <v>0</v>
      </c>
      <c r="AS18" s="22">
        <f t="shared" si="4"/>
        <v>0</v>
      </c>
      <c r="AT18" s="22">
        <f t="shared" si="4"/>
        <v>0</v>
      </c>
      <c r="AU18" s="22">
        <f t="shared" si="4"/>
        <v>0</v>
      </c>
      <c r="AV18" s="22">
        <f t="shared" si="4"/>
        <v>0</v>
      </c>
      <c r="AW18" s="22">
        <f t="shared" si="4"/>
        <v>0</v>
      </c>
      <c r="AX18" s="22">
        <f t="shared" si="4"/>
        <v>0</v>
      </c>
      <c r="AY18" s="22">
        <f t="shared" si="4"/>
        <v>0</v>
      </c>
      <c r="AZ18" s="22">
        <f t="shared" si="4"/>
        <v>0</v>
      </c>
      <c r="BA18" s="22">
        <f t="shared" si="4"/>
        <v>0</v>
      </c>
      <c r="BB18" s="22">
        <f t="shared" si="4"/>
        <v>0</v>
      </c>
      <c r="BC18" s="22">
        <f t="shared" si="4"/>
        <v>0</v>
      </c>
      <c r="BD18" s="22">
        <f t="shared" si="4"/>
        <v>0</v>
      </c>
      <c r="BE18" s="22">
        <f t="shared" si="4"/>
        <v>0</v>
      </c>
      <c r="BF18" s="22">
        <f t="shared" si="4"/>
        <v>0</v>
      </c>
      <c r="BG18" s="22">
        <f t="shared" si="4"/>
        <v>0</v>
      </c>
      <c r="BH18" s="22">
        <f t="shared" si="4"/>
        <v>0</v>
      </c>
      <c r="BI18" s="22">
        <f t="shared" si="4"/>
        <v>0</v>
      </c>
      <c r="BJ18" s="22">
        <f t="shared" si="4"/>
        <v>0</v>
      </c>
      <c r="BK18" s="22">
        <f>SUM(BK17:BK17)</f>
        <v>0</v>
      </c>
      <c r="BL18" s="22">
        <f>SUM(BL17:BL17)</f>
        <v>0</v>
      </c>
      <c r="BM18" s="22" t="e">
        <f>#REF!+#REF!+#REF!+#REF!</f>
        <v>#REF!</v>
      </c>
      <c r="BN18" s="22" t="e">
        <f>#REF!+#REF!+#REF!+#REF!</f>
        <v>#REF!</v>
      </c>
      <c r="BO18" s="22">
        <f>SUM(BO7:BO16)</f>
        <v>1280</v>
      </c>
      <c r="BP18" s="22">
        <f>SUM(BP7:BP16)</f>
        <v>650</v>
      </c>
      <c r="BQ18" s="48">
        <f>SUM(BQ7:BQ16)</f>
        <v>1930</v>
      </c>
    </row>
    <row r="19" spans="1:77" ht="12.75" customHeight="1" thickTop="1" thickBo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Y19" s="49"/>
    </row>
    <row r="20" spans="1:77" ht="12.75" customHeight="1" x14ac:dyDescent="0.2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 t="s">
        <v>30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1" t="s">
        <v>14</v>
      </c>
      <c r="BP20" s="52"/>
      <c r="BQ20" s="53">
        <f>BQ18-BQ21</f>
        <v>1930</v>
      </c>
    </row>
    <row r="21" spans="1:77" ht="12.75" customHeight="1" thickBot="1" x14ac:dyDescent="0.25">
      <c r="A21" s="50" t="s">
        <v>92</v>
      </c>
      <c r="B21" s="50"/>
      <c r="C21" s="50"/>
      <c r="S21" s="50"/>
      <c r="T21" s="50"/>
      <c r="BM21" s="50"/>
      <c r="BN21" s="50"/>
      <c r="BO21" s="54" t="s">
        <v>15</v>
      </c>
      <c r="BP21" s="55"/>
      <c r="BQ21" s="56">
        <v>0</v>
      </c>
    </row>
    <row r="22" spans="1:77" ht="18" customHeight="1" x14ac:dyDescent="0.25">
      <c r="A22" s="50"/>
      <c r="B22" s="50"/>
      <c r="C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</row>
    <row r="23" spans="1:77" ht="12.95" customHeight="1" x14ac:dyDescent="0.25">
      <c r="A23" s="50"/>
      <c r="B23" s="50"/>
      <c r="C23" s="50" t="s">
        <v>31</v>
      </c>
      <c r="D23" s="50"/>
      <c r="E23" s="50"/>
      <c r="F23" s="50"/>
      <c r="G23" s="50"/>
      <c r="H23" s="50"/>
      <c r="I23" s="50"/>
      <c r="J23" s="50"/>
      <c r="K23" s="50"/>
      <c r="L23" s="50" t="s">
        <v>44</v>
      </c>
      <c r="M23" s="50"/>
      <c r="N23" s="50"/>
      <c r="O23" s="50"/>
      <c r="P23" s="50"/>
      <c r="Q23" s="50"/>
      <c r="R23" s="50"/>
      <c r="T23" s="4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 t="s">
        <v>32</v>
      </c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</row>
    <row r="24" spans="1:77" ht="12.95" customHeight="1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 t="s">
        <v>33</v>
      </c>
      <c r="M24" s="50"/>
      <c r="N24" s="50"/>
      <c r="O24" s="50"/>
      <c r="P24" s="50"/>
      <c r="Q24" s="50"/>
      <c r="R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 t="s">
        <v>34</v>
      </c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</row>
    <row r="25" spans="1:77" ht="12.95" customHeight="1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 t="s">
        <v>35</v>
      </c>
      <c r="M25" s="50"/>
      <c r="N25" s="50"/>
      <c r="O25" s="50"/>
      <c r="P25" s="50"/>
      <c r="Q25" s="50"/>
      <c r="R25" s="50"/>
      <c r="T25" s="4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 t="s">
        <v>36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</row>
    <row r="26" spans="1:77" x14ac:dyDescent="0.25">
      <c r="B26" s="4"/>
    </row>
    <row r="27" spans="1:77" x14ac:dyDescent="0.25">
      <c r="B27" s="50"/>
    </row>
    <row r="28" spans="1:77" x14ac:dyDescent="0.25">
      <c r="B28" s="4"/>
    </row>
    <row r="29" spans="1:77" x14ac:dyDescent="0.25">
      <c r="A29" s="57"/>
      <c r="B29" s="57"/>
      <c r="C29" s="57"/>
      <c r="D29" s="57"/>
    </row>
  </sheetData>
  <mergeCells count="36">
    <mergeCell ref="I5:J5"/>
    <mergeCell ref="G5:H5"/>
    <mergeCell ref="BE5:BF5"/>
    <mergeCell ref="K5:L5"/>
    <mergeCell ref="W5:X5"/>
    <mergeCell ref="Y5:Z5"/>
    <mergeCell ref="AA5:AB5"/>
    <mergeCell ref="AE5:AF5"/>
    <mergeCell ref="AG5:AH5"/>
    <mergeCell ref="AW5:AX5"/>
    <mergeCell ref="AY5:AZ5"/>
    <mergeCell ref="BA5:BB5"/>
    <mergeCell ref="AQ5:AR5"/>
    <mergeCell ref="AI5:AJ5"/>
    <mergeCell ref="AK5:AL5"/>
    <mergeCell ref="AM5:AN5"/>
    <mergeCell ref="AO5:AP5"/>
    <mergeCell ref="AS5:AT5"/>
    <mergeCell ref="AU5:AV5"/>
    <mergeCell ref="M5:N5"/>
    <mergeCell ref="O5:P5"/>
    <mergeCell ref="S5:T5"/>
    <mergeCell ref="U5:V5"/>
    <mergeCell ref="AC5:AD5"/>
    <mergeCell ref="Q5:R5"/>
    <mergeCell ref="BK5:BL5"/>
    <mergeCell ref="BM5:BN5"/>
    <mergeCell ref="BO5:BP5"/>
    <mergeCell ref="BI5:BJ5"/>
    <mergeCell ref="BC5:BD5"/>
    <mergeCell ref="BG5:BH5"/>
    <mergeCell ref="A5:A6"/>
    <mergeCell ref="B5:B6"/>
    <mergeCell ref="C5:C6"/>
    <mergeCell ref="D5:D6"/>
    <mergeCell ref="E5:F5"/>
  </mergeCells>
  <pageMargins left="0.39370078740157483" right="0.39370078740157483" top="0.74803149606299213" bottom="0.74803149606299213" header="0.31496062992125984" footer="0.31496062992125984"/>
  <pageSetup paperSize="5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14" sqref="C14"/>
    </sheetView>
  </sheetViews>
  <sheetFormatPr baseColWidth="10" defaultRowHeight="15" x14ac:dyDescent="0.25"/>
  <cols>
    <col min="1" max="1" width="32.5703125" bestFit="1" customWidth="1"/>
    <col min="3" max="3" width="9" bestFit="1" customWidth="1"/>
  </cols>
  <sheetData>
    <row r="2" spans="1:3" x14ac:dyDescent="0.25">
      <c r="A2" s="67" t="s">
        <v>68</v>
      </c>
      <c r="B2" s="63">
        <v>109007943</v>
      </c>
      <c r="C2" s="68">
        <v>410</v>
      </c>
    </row>
    <row r="3" spans="1:3" x14ac:dyDescent="0.25">
      <c r="A3" s="67" t="s">
        <v>49</v>
      </c>
      <c r="B3" s="63">
        <v>107049385</v>
      </c>
      <c r="C3" s="68">
        <v>70</v>
      </c>
    </row>
    <row r="4" spans="1:3" x14ac:dyDescent="0.25">
      <c r="A4" s="67" t="s">
        <v>50</v>
      </c>
      <c r="B4" s="63">
        <v>107084764</v>
      </c>
      <c r="C4" s="68">
        <v>80</v>
      </c>
    </row>
    <row r="5" spans="1:3" x14ac:dyDescent="0.25">
      <c r="A5" s="67" t="s">
        <v>51</v>
      </c>
      <c r="B5" s="63">
        <v>107084759</v>
      </c>
      <c r="C5" s="68">
        <v>460</v>
      </c>
    </row>
    <row r="6" spans="1:3" x14ac:dyDescent="0.25">
      <c r="A6" s="67" t="s">
        <v>71</v>
      </c>
      <c r="B6" s="63">
        <v>107084761</v>
      </c>
      <c r="C6" s="68">
        <v>140</v>
      </c>
    </row>
    <row r="7" spans="1:3" x14ac:dyDescent="0.25">
      <c r="A7" s="67" t="s">
        <v>87</v>
      </c>
      <c r="B7" s="63">
        <v>109010468</v>
      </c>
      <c r="C7" s="68">
        <v>120</v>
      </c>
    </row>
    <row r="8" spans="1:3" x14ac:dyDescent="0.25">
      <c r="A8" s="67" t="s">
        <v>72</v>
      </c>
      <c r="B8" s="63">
        <v>107049350</v>
      </c>
      <c r="C8" s="68">
        <v>310</v>
      </c>
    </row>
    <row r="9" spans="1:3" x14ac:dyDescent="0.25">
      <c r="A9" s="67" t="s">
        <v>88</v>
      </c>
      <c r="B9" s="63">
        <v>109010470</v>
      </c>
      <c r="C9" s="68">
        <v>70</v>
      </c>
    </row>
    <row r="10" spans="1:3" x14ac:dyDescent="0.25">
      <c r="A10" s="67" t="s">
        <v>75</v>
      </c>
      <c r="B10" s="63">
        <v>107059924</v>
      </c>
      <c r="C10" s="68">
        <v>130</v>
      </c>
    </row>
    <row r="11" spans="1:3" x14ac:dyDescent="0.25">
      <c r="A11" s="67" t="s">
        <v>73</v>
      </c>
      <c r="B11" s="63">
        <v>107049348</v>
      </c>
      <c r="C11" s="68">
        <v>140</v>
      </c>
    </row>
    <row r="13" spans="1:3" x14ac:dyDescent="0.25">
      <c r="B13" s="64" t="s">
        <v>7</v>
      </c>
      <c r="C13" s="6">
        <f>SUM(C2:C11)</f>
        <v>1930</v>
      </c>
    </row>
    <row r="14" spans="1:3" x14ac:dyDescent="0.25">
      <c r="B14" s="7"/>
      <c r="C14" s="8">
        <f>C13-'Plan Viat 1Q Ene16 Distrib'!BQ20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 Viat  1Q Ene16 Almacen </vt:lpstr>
      <vt:lpstr>BCR Viat 1Q Ene16 Almacen</vt:lpstr>
      <vt:lpstr>PLan Subs Tran 1Q Ene16 Almacen</vt:lpstr>
      <vt:lpstr>BCR SubsTran 1Q Ene16 Almacen</vt:lpstr>
      <vt:lpstr>Plan SubsTran 1Q Ene16 Distrib</vt:lpstr>
      <vt:lpstr>BCR SubTran 1Q Ene16 Distrib</vt:lpstr>
      <vt:lpstr>Plan Viat 1Q Ene16 Distrib</vt:lpstr>
      <vt:lpstr>BCR Viat 1Q Ene16 Distrib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Diaz</dc:creator>
  <cp:lastModifiedBy>Usuario</cp:lastModifiedBy>
  <cp:lastPrinted>2015-07-27T16:40:34Z</cp:lastPrinted>
  <dcterms:created xsi:type="dcterms:W3CDTF">2014-10-03T14:37:18Z</dcterms:created>
  <dcterms:modified xsi:type="dcterms:W3CDTF">2016-02-18T17:06:07Z</dcterms:modified>
</cp:coreProperties>
</file>