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10" documentId="13_ncr:1_{EE1CDB29-ED6F-47C9-AC8F-07A742B00BE0}" xr6:coauthVersionLast="47" xr6:coauthVersionMax="47" xr10:uidLastSave="{CAB4C2F6-756B-4DE7-921B-D539BF347BFD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DataBaseContable!$B$4:$K$161</definedName>
    <definedName name="_xlnm.Print_Area" localSheetId="1">'C'!$A$1</definedName>
    <definedName name="_xlnm.Print_Area" localSheetId="4">GI!$B$3:$J$125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5" i="7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91" i="10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78" i="10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65" i="10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52" i="10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39" i="10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26" i="10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13" i="10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J15" i="2" l="1"/>
  <c r="O71" i="5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61" i="7"/>
  <c r="J160" i="7" s="1"/>
  <c r="J159" i="7" s="1"/>
  <c r="J158" i="7" s="1"/>
  <c r="J157" i="7" s="1"/>
  <c r="J156" i="7" s="1"/>
  <c r="J155" i="7" s="1"/>
  <c r="J154" i="7" s="1"/>
  <c r="J153" i="7" s="1"/>
  <c r="J152" i="7" s="1"/>
  <c r="J151" i="7" s="1"/>
  <c r="J150" i="7" s="1"/>
  <c r="J149" i="7" s="1"/>
  <c r="J148" i="7" s="1"/>
  <c r="J147" i="7" s="1"/>
  <c r="J146" i="7" s="1"/>
  <c r="J145" i="7" s="1"/>
  <c r="J144" i="7" s="1"/>
  <c r="J143" i="7" s="1"/>
  <c r="J142" i="7" s="1"/>
  <c r="J141" i="7" s="1"/>
  <c r="J140" i="7" s="1"/>
  <c r="J139" i="7" s="1"/>
  <c r="J138" i="7" s="1"/>
  <c r="J137" i="7" s="1"/>
  <c r="J136" i="7" s="1"/>
  <c r="J135" i="7" s="1"/>
  <c r="J134" i="7" s="1"/>
  <c r="J133" i="7" s="1"/>
  <c r="J132" i="7" s="1"/>
  <c r="J131" i="7" s="1"/>
  <c r="J130" i="7" s="1"/>
  <c r="J129" i="7" s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<sst xmlns="http://schemas.openxmlformats.org/spreadsheetml/2006/main" count="1149" uniqueCount="297">
  <si>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</si>
  <si>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</si>
  <si>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</si>
  <si>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</si>
  <si>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</si>
  <si>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</si>
  <si>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</si>
  <si>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</si>
  <si>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</si>
  <si>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</si>
  <si>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</si>
  <si>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</si>
  <si>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</si>
  <si>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</si>
  <si>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</si>
  <si>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</si>
  <si>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</si>
  <si>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</si>
  <si>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</si>
  <si>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</si>
  <si>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</si>
  <si>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</si>
  <si>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</si>
  <si>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</si>
  <si>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</si>
  <si>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</si>
  <si>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</si>
  <si>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</si>
  <si>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</si>
  <si>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</si>
  <si>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</si>
  <si>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</si>
  <si>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</si>
  <si>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</si>
  <si>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</si>
  <si>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</si>
  <si>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</si>
  <si>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</si>
  <si>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</si>
  <si>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</si>
  <si>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</si>
  <si>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</si>
  <si>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</si>
  <si>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</si>
  <si>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</si>
  <si>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</si>
  <si>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</si>
  <si>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</si>
  <si>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</si>
  <si>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</si>
  <si>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</si>
  <si>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</si>
  <si>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</si>
  <si>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</si>
  <si>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</si>
  <si>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</si>
  <si>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</si>
  <si>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</si>
  <si>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</si>
  <si>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</si>
  <si>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</si>
  <si>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</si>
  <si>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</si>
  <si>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</si>
  <si>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</si>
  <si>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</si>
  <si>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</si>
  <si>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</si>
  <si>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</si>
  <si>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</si>
  <si>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</si>
  <si>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</si>
  <si>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</si>
  <si>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</si>
  <si>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</si>
  <si>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</si>
  <si>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</si>
  <si>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</si>
  <si>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</si>
  <si>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</si>
  <si>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</si>
  <si>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</si>
  <si>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</si>
  <si>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</si>
  <si>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</si>
  <si>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</si>
  <si>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</si>
  <si>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</si>
  <si>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</si>
  <si>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</si>
  <si>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</si>
  <si>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</si>
  <si>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</si>
  <si>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</si>
  <si>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</si>
  <si>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</si>
  <si>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</si>
  <si>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</si>
  <si>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</si>
  <si>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</si>
  <si>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</si>
  <si>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</si>
  <si>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</si>
  <si>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</si>
  <si>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</si>
  <si>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</si>
  <si>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</si>
  <si>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</si>
  <si>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</si>
  <si>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</si>
  <si>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</si>
  <si>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</si>
  <si>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</si>
  <si>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</si>
  <si>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</si>
  <si>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</si>
  <si>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</si>
  <si>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</si>
  <si>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</si>
  <si>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</si>
  <si>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</si>
  <si>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</si>
  <si>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</si>
  <si>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</si>
  <si>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</si>
  <si>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</si>
  <si>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</si>
  <si>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</si>
  <si>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</si>
  <si>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</si>
  <si>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</si>
  <si>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</si>
  <si>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</si>
  <si>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</si>
  <si>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</si>
  <si>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</si>
  <si>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</si>
  <si>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</si>
  <si>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</si>
  <si>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</si>
  <si>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</si>
  <si>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</si>
  <si>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</si>
  <si>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</si>
  <si>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</si>
  <si>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</si>
  <si>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</si>
  <si>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</si>
  <si>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</si>
  <si>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</si>
  <si>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</si>
  <si>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</si>
  <si>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</si>
  <si>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</si>
  <si>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</si>
  <si>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</si>
  <si>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</si>
  <si>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</si>
  <si>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</si>
  <si>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</si>
  <si>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</si>
  <si>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</si>
  <si>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</si>
  <si>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</si>
  <si>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</si>
  <si>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</si>
  <si>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</si>
  <si>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</si>
  <si>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</si>
  <si>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</si>
  <si>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</si>
  <si>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</si>
  <si>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</si>
  <si>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</si>
  <si>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</si>
  <si>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</si>
  <si>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</si>
  <si>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</si>
  <si>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</si>
  <si>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</si>
  <si>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</si>
  <si>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</si>
  <si>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</si>
  <si>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</si>
  <si>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</si>
  <si>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</si>
  <si>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</si>
  <si>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</si>
  <si>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</si>
  <si>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</si>
  <si>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</si>
  <si>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</si>
  <si>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</si>
  <si>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</si>
  <si>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</si>
  <si>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</si>
  <si>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</si>
  <si>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</si>
  <si>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</si>
  <si>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</si>
  <si>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</si>
  <si>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</si>
  <si>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</si>
  <si>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</si>
  <si>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</si>
  <si>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</si>
  <si>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</si>
  <si>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</si>
  <si>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</si>
  <si>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</si>
  <si>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</si>
  <si>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</si>
  <si>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</si>
  <si>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</si>
  <si>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</si>
  <si>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</si>
  <si>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</si>
  <si>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</si>
  <si>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</si>
  <si>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</si>
  <si>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</si>
  <si>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</si>
  <si>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</si>
  <si>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</si>
  <si>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</si>
  <si>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</si>
  <si>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</si>
  <si>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</si>
  <si>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</si>
  <si>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</si>
  <si>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</si>
  <si>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</si>
  <si>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</si>
  <si>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</si>
  <si>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</si>
  <si>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</si>
  <si>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</si>
  <si>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</si>
  <si>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</si>
  <si>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</si>
  <si>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</si>
  <si>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</si>
  <si>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</si>
  <si>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</si>
  <si>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</si>
  <si>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</si>
  <si>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</si>
  <si>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</si>
  <si>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</si>
  <si>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</si>
  <si>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</si>
  <si>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</si>
  <si>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</si>
  <si>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</si>
  <si>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</si>
  <si>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Septiembre</t>
  </si>
  <si>
    <t>Prueba 1 S</t>
  </si>
  <si>
    <t>Prueba 2 S</t>
  </si>
  <si>
    <t>Prueba 3 S</t>
  </si>
  <si>
    <t>Prueba 4 S</t>
  </si>
  <si>
    <t>Prueba 5 S</t>
  </si>
  <si>
    <t>Prueba 6 S</t>
  </si>
  <si>
    <t>Prueba 7 S</t>
  </si>
  <si>
    <t>Prueba 8 S</t>
  </si>
  <si>
    <t>Prueba 9 S</t>
  </si>
  <si>
    <t>Prueba 10 S</t>
  </si>
  <si>
    <t>Prueba 1 Oc</t>
  </si>
  <si>
    <t>Prueba 2 Oc</t>
  </si>
  <si>
    <t>Prueba 3 Oc</t>
  </si>
  <si>
    <t>Prueba 4 Oc</t>
  </si>
  <si>
    <t>Prueba 5 Oc</t>
  </si>
  <si>
    <t>Prueba 6 Oc</t>
  </si>
  <si>
    <t>Prueba 7 Oc (Valor ficticio para efectos de cálculo)</t>
  </si>
  <si>
    <t>Prueba 8 Oc</t>
  </si>
  <si>
    <t>Prueba 9 Oc</t>
  </si>
  <si>
    <t>Prueba 10 Oc (Ultimo valor ingresado antes de Emolumentos)</t>
  </si>
  <si>
    <t>Prueba 1 N</t>
  </si>
  <si>
    <t>Prueba 2 N</t>
  </si>
  <si>
    <t>Prueba 3 N</t>
  </si>
  <si>
    <t>Prueba 4 N</t>
  </si>
  <si>
    <t>Prueba 5 N</t>
  </si>
  <si>
    <t>Prueba 6 N</t>
  </si>
  <si>
    <t>Prueba 7 N</t>
  </si>
  <si>
    <t>Prueba 8 N</t>
  </si>
  <si>
    <t>Prueba 9 N</t>
  </si>
  <si>
    <t>Prueba 10 N</t>
  </si>
  <si>
    <t>Diciembre</t>
  </si>
  <si>
    <t>Prueba 1 D</t>
  </si>
  <si>
    <t>Prueba 2 D</t>
  </si>
  <si>
    <t>Prueba 3 D</t>
  </si>
  <si>
    <t>Prueba 4 D</t>
  </si>
  <si>
    <t>Prueba 5 D</t>
  </si>
  <si>
    <t>Prueba 6 D</t>
  </si>
  <si>
    <t>Prueba 7 D</t>
  </si>
  <si>
    <t>Prueba 8 D</t>
  </si>
  <si>
    <t>Prueba 9 D</t>
  </si>
  <si>
    <t>Prueba 10 D (Ultimo registro del año antes de Emolumentos)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</si>
</sst>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3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2933</xdr:colOff>
      <xdr:row>2</xdr:row>
      <xdr:rowOff>491</xdr:rowOff>
    </xdr:from>
    <xdr:to>
      <xdr:col>3</xdr:col>
      <xdr:colOff>112639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24974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5400000">
          <a:off x="-474306" y="1080797"/>
          <a:ext cx="1290736" cy="342123"/>
        </a:xfrm>
        <a:prstGeom prst="snip2DiagRect">
          <a:avLst/>
        </a:prstGeom>
        <a:solidFill>
          <a:schemeClr val="tx2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5400000">
          <a:off x="-368948" y="2329156"/>
          <a:ext cx="1080019" cy="342123"/>
        </a:xfrm>
        <a:prstGeom prst="snip2DiagRect">
          <a:avLst/>
        </a:prstGeom>
        <a:solidFill>
          <a:schemeClr val="tx2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5400000">
          <a:off x="-478193" y="1307433"/>
          <a:ext cx="1298510" cy="342123"/>
        </a:xfrm>
        <a:prstGeom prst="snip2Diag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5400000">
          <a:off x="-478193" y="2687055"/>
          <a:ext cx="1298510" cy="342123"/>
        </a:xfrm>
        <a:prstGeom prst="snip2Diag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5400000">
          <a:off x="-478193" y="1199227"/>
          <a:ext cx="1298510" cy="342123"/>
        </a:xfrm>
        <a:prstGeom prst="snip2Diag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5400000">
          <a:off x="-478193" y="2572467"/>
          <a:ext cx="1298510" cy="342123"/>
        </a:xfrm>
        <a:prstGeom prst="snip2Diag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chemeClr val="bg1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119</xdr:row>
      <xdr:rowOff>14649</xdr:rowOff>
    </xdr:from>
    <xdr:to>
      <xdr:col>9</xdr:col>
      <xdr:colOff>2280232</xdr:colOff>
      <xdr:row>125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119</xdr:row>
      <xdr:rowOff>5222</xdr:rowOff>
    </xdr:from>
    <xdr:to>
      <xdr:col>8</xdr:col>
      <xdr:colOff>670560</xdr:colOff>
      <xdr:row>124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C13" sqref="C13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1" t="s">
        <v>146</v>
      </c>
      <c r="E26" s="181"/>
      <c r="F26" s="181"/>
      <c r="G26" s="181"/>
      <c r="H26" s="181"/>
    </row>
  </sheetData>
  <sheetProtection algorithmName="SHA-512" hashValue="2Jyb1PQ4zc+pwn33h0SHEuMbR5aDSzeLOaTlAAzx5f3IduNt9A2W7kjItAjYCNt2i37A4bjAesQCWv5fGGs16g==" saltValue="4WMJY6xpZ4vAUhtb9h7AGw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A28" sqref="A28"/>
    </sheetView>
  </sheetViews>
  <sheetFormatPr baseColWidth="10" defaultRowHeight="13.8" x14ac:dyDescent="0.25"/>
  <cols>
    <col min="1" max="1" width="8.19921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6" t="s">
        <v>157</v>
      </c>
      <c r="C7" s="197"/>
      <c r="D7" s="188">
        <v>100316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5" t="s">
        <v>116</v>
      </c>
      <c r="C9" s="205"/>
      <c r="D9" s="205"/>
      <c r="E9" s="205"/>
      <c r="F9" s="205"/>
      <c r="G9" s="205"/>
      <c r="H9" s="205"/>
      <c r="I9" s="205"/>
      <c r="J9" s="205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2" t="s">
        <v>64</v>
      </c>
      <c r="G10" s="202"/>
      <c r="H10" s="36" t="s">
        <v>119</v>
      </c>
      <c r="I10" s="203" t="s">
        <v>125</v>
      </c>
      <c r="J10" s="203"/>
      <c r="K10" s="192"/>
      <c r="L10" s="30"/>
      <c r="M10" s="37"/>
      <c r="N10" s="37"/>
    </row>
    <row r="11" spans="1:14" ht="18" customHeight="1" x14ac:dyDescent="0.25">
      <c r="A11" s="88"/>
      <c r="B11" s="150"/>
      <c r="C11" s="74"/>
      <c r="D11" s="42"/>
      <c r="E11" s="42"/>
      <c r="F11" s="201" t="str">
        <f>IF(E11="","",IF(C11="I",VLOOKUP(E11,Ing[],2,TRUE),VLOOKUP(E11,Egr[],2,TRUE)))</f>
        <v/>
      </c>
      <c r="G11" s="201"/>
      <c r="H11" s="77"/>
      <c r="I11" s="204"/>
      <c r="J11" s="204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9">
        <f>SUM(H21:H34)</f>
        <v>3508000</v>
      </c>
      <c r="I15" s="198">
        <f>SUM(I21:I34)</f>
        <v>5471464</v>
      </c>
      <c r="J15" s="184">
        <f>D7+H15-I15</f>
        <v>-1863148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0"/>
      <c r="I16" s="198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195" t="s">
        <v>286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195"/>
      <c r="K19" s="187"/>
      <c r="L19" s="51"/>
      <c r="M19" s="38"/>
      <c r="N19" s="38"/>
    </row>
    <row r="20" spans="2:14" x14ac:dyDescent="0.25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2">
        <v>44896</v>
      </c>
      <c r="C21" s="144" t="s">
        <v>123</v>
      </c>
      <c r="D21" s="154">
        <v>81</v>
      </c>
      <c r="E21" s="154"/>
      <c r="F21" s="154">
        <v>1</v>
      </c>
      <c r="G21" s="144" t="s">
        <v>5</v>
      </c>
      <c r="H21" s="159">
        <v>1000000</v>
      </c>
      <c r="I21" s="159">
        <v>0</v>
      </c>
      <c r="J21" s="159">
        <f>D7+H21-I21</f>
        <v>1100316</v>
      </c>
      <c r="K21" s="144" t="s">
        <v>287</v>
      </c>
    </row>
    <row r="22" spans="2:14" x14ac:dyDescent="0.25">
      <c r="B22" s="152">
        <v>44897</v>
      </c>
      <c r="C22" s="144" t="s">
        <v>123</v>
      </c>
      <c r="D22" s="154">
        <v>82</v>
      </c>
      <c r="E22" s="154"/>
      <c r="F22" s="158">
        <v>2</v>
      </c>
      <c r="G22" s="144" t="s">
        <v>6</v>
      </c>
      <c r="H22" s="159">
        <v>900000</v>
      </c>
      <c r="I22" s="159">
        <v>0</v>
      </c>
      <c r="J22" s="159">
        <f t="shared" ref="J22:J33" si="0">J21+H22-I22</f>
        <v>2000316</v>
      </c>
      <c r="K22" s="144" t="s">
        <v>288</v>
      </c>
    </row>
    <row r="23" spans="2:14" x14ac:dyDescent="0.25">
      <c r="B23" s="152">
        <v>44898</v>
      </c>
      <c r="C23" s="144" t="s">
        <v>123</v>
      </c>
      <c r="D23" s="154">
        <v>83</v>
      </c>
      <c r="E23" s="154"/>
      <c r="F23" s="154">
        <v>3</v>
      </c>
      <c r="G23" s="144" t="s">
        <v>7</v>
      </c>
      <c r="H23" s="159">
        <v>800000</v>
      </c>
      <c r="I23" s="159">
        <v>0</v>
      </c>
      <c r="J23" s="159">
        <f t="shared" si="0"/>
        <v>2800316</v>
      </c>
      <c r="K23" s="144" t="s">
        <v>289</v>
      </c>
    </row>
    <row r="24" spans="2:14" x14ac:dyDescent="0.25">
      <c r="B24" s="152">
        <v>44899</v>
      </c>
      <c r="C24" s="144" t="s">
        <v>123</v>
      </c>
      <c r="D24" s="154">
        <v>84</v>
      </c>
      <c r="E24" s="154"/>
      <c r="F24" s="154">
        <v>4</v>
      </c>
      <c r="G24" s="144" t="s">
        <v>9</v>
      </c>
      <c r="H24" s="159">
        <v>700000</v>
      </c>
      <c r="I24" s="159">
        <v>0</v>
      </c>
      <c r="J24" s="159">
        <f t="shared" si="0"/>
        <v>3500316</v>
      </c>
      <c r="K24" s="144" t="s">
        <v>290</v>
      </c>
    </row>
    <row r="25" spans="2:14" x14ac:dyDescent="0.25">
      <c r="B25" s="152">
        <v>44900</v>
      </c>
      <c r="C25" s="144" t="s">
        <v>123</v>
      </c>
      <c r="D25" s="154">
        <v>85</v>
      </c>
      <c r="E25" s="154"/>
      <c r="F25" s="154">
        <v>7</v>
      </c>
      <c r="G25" s="144" t="s">
        <v>12</v>
      </c>
      <c r="H25" s="159">
        <v>100000</v>
      </c>
      <c r="I25" s="159">
        <v>0</v>
      </c>
      <c r="J25" s="159">
        <f t="shared" si="0"/>
        <v>3600316</v>
      </c>
      <c r="K25" s="144" t="s">
        <v>291</v>
      </c>
    </row>
    <row r="26" spans="2:14" x14ac:dyDescent="0.25">
      <c r="B26" s="153">
        <v>44901</v>
      </c>
      <c r="C26" s="155" t="s">
        <v>122</v>
      </c>
      <c r="D26" s="156"/>
      <c r="E26" s="156">
        <v>74</v>
      </c>
      <c r="F26" s="156">
        <v>36</v>
      </c>
      <c r="G26" s="155" t="s">
        <v>41</v>
      </c>
      <c r="H26" s="160">
        <v>0</v>
      </c>
      <c r="I26" s="160">
        <v>3000000</v>
      </c>
      <c r="J26" s="160">
        <f t="shared" si="0"/>
        <v>600316</v>
      </c>
      <c r="K26" s="157" t="s">
        <v>292</v>
      </c>
    </row>
    <row r="27" spans="2:14" x14ac:dyDescent="0.25">
      <c r="B27" s="153">
        <v>44902</v>
      </c>
      <c r="C27" s="155" t="s">
        <v>122</v>
      </c>
      <c r="D27" s="156"/>
      <c r="E27" s="156">
        <v>75</v>
      </c>
      <c r="F27" s="156">
        <v>46</v>
      </c>
      <c r="G27" s="155" t="s">
        <v>49</v>
      </c>
      <c r="H27" s="160">
        <v>0</v>
      </c>
      <c r="I27" s="160">
        <v>1000000</v>
      </c>
      <c r="J27" s="160">
        <f t="shared" si="0"/>
        <v>-399684</v>
      </c>
      <c r="K27" s="157" t="s">
        <v>293</v>
      </c>
    </row>
    <row r="28" spans="2:14" x14ac:dyDescent="0.25">
      <c r="B28" s="153">
        <v>44903</v>
      </c>
      <c r="C28" s="155" t="s">
        <v>122</v>
      </c>
      <c r="D28" s="156"/>
      <c r="E28" s="156">
        <v>76</v>
      </c>
      <c r="F28" s="156">
        <v>37</v>
      </c>
      <c r="G28" s="155" t="s">
        <v>51</v>
      </c>
      <c r="H28" s="160">
        <v>0</v>
      </c>
      <c r="I28" s="160">
        <v>500000</v>
      </c>
      <c r="J28" s="160">
        <f t="shared" si="0"/>
        <v>-899684</v>
      </c>
      <c r="K28" s="157" t="s">
        <v>294</v>
      </c>
    </row>
    <row r="29" spans="2:14" x14ac:dyDescent="0.25">
      <c r="B29" s="153">
        <v>44904</v>
      </c>
      <c r="C29" s="155" t="s">
        <v>122</v>
      </c>
      <c r="D29" s="156"/>
      <c r="E29" s="156">
        <v>77</v>
      </c>
      <c r="F29" s="156">
        <v>38</v>
      </c>
      <c r="G29" s="155" t="s">
        <v>42</v>
      </c>
      <c r="H29" s="160">
        <v>0</v>
      </c>
      <c r="I29" s="160">
        <v>100000</v>
      </c>
      <c r="J29" s="160">
        <f t="shared" si="0"/>
        <v>-999684</v>
      </c>
      <c r="K29" s="157" t="s">
        <v>295</v>
      </c>
    </row>
    <row r="30" spans="2:14" x14ac:dyDescent="0.25">
      <c r="B30" s="153">
        <v>44905</v>
      </c>
      <c r="C30" s="155" t="s">
        <v>122</v>
      </c>
      <c r="D30" s="156"/>
      <c r="E30" s="156">
        <v>78</v>
      </c>
      <c r="F30" s="156">
        <v>40</v>
      </c>
      <c r="G30" s="155" t="s">
        <v>167</v>
      </c>
      <c r="H30" s="160">
        <v>0</v>
      </c>
      <c r="I30" s="160">
        <v>863780</v>
      </c>
      <c r="J30" s="160">
        <f t="shared" si="0"/>
        <v>-1863464</v>
      </c>
      <c r="K30" s="157" t="s">
        <v>296</v>
      </c>
    </row>
    <row r="31" spans="2:14" x14ac:dyDescent="0.25">
      <c r="B31" s="153">
        <v>44925</v>
      </c>
      <c r="C31" s="155" t="s">
        <v>123</v>
      </c>
      <c r="D31" s="156">
        <v>88</v>
      </c>
      <c r="E31" s="156"/>
      <c r="F31" s="156">
        <v>11</v>
      </c>
      <c r="G31" s="155" t="s">
        <v>28</v>
      </c>
      <c r="H31" s="160">
        <v>8000</v>
      </c>
      <c r="I31" s="160">
        <v>0</v>
      </c>
      <c r="J31" s="160">
        <f t="shared" si="0"/>
        <v>-1855464</v>
      </c>
      <c r="K31" s="157" t="s">
        <v>181</v>
      </c>
    </row>
    <row r="32" spans="2:14" x14ac:dyDescent="0.25">
      <c r="B32" s="153">
        <v>44925</v>
      </c>
      <c r="C32" s="155" t="s">
        <v>122</v>
      </c>
      <c r="D32" s="156"/>
      <c r="E32" s="156">
        <v>83</v>
      </c>
      <c r="F32" s="156">
        <v>30</v>
      </c>
      <c r="G32" s="155" t="s">
        <v>35</v>
      </c>
      <c r="H32" s="160">
        <v>0</v>
      </c>
      <c r="I32" s="160">
        <v>1680</v>
      </c>
      <c r="J32" s="160">
        <f t="shared" si="0"/>
        <v>-1857144</v>
      </c>
      <c r="K32" s="157" t="s">
        <v>181</v>
      </c>
    </row>
    <row r="33" spans="2:11" x14ac:dyDescent="0.25">
      <c r="B33" s="153">
        <v>44925</v>
      </c>
      <c r="C33" s="155" t="s">
        <v>122</v>
      </c>
      <c r="D33" s="156"/>
      <c r="E33" s="156">
        <v>84</v>
      </c>
      <c r="F33" s="156">
        <v>31</v>
      </c>
      <c r="G33" s="155" t="s">
        <v>36</v>
      </c>
      <c r="H33" s="160">
        <v>0</v>
      </c>
      <c r="I33" s="160">
        <v>6004</v>
      </c>
      <c r="J33" s="160">
        <f t="shared" si="0"/>
        <v>-1863148</v>
      </c>
      <c r="K33" s="157" t="s">
        <v>181</v>
      </c>
    </row>
    <row r="34" spans="2:11" x14ac:dyDescent="0.25">
      <c r="B34" s="153"/>
      <c r="C34" s="155"/>
      <c r="D34" s="156"/>
      <c r="E34" s="156"/>
      <c r="F34" s="156"/>
      <c r="G34" s="155"/>
      <c r="H34" s="160"/>
      <c r="I34" s="160"/>
      <c r="J34" s="160"/>
      <c r="K34" s="157"/>
    </row>
    <row r="35" spans="2:11" x14ac:dyDescent="0.25">
      <c r="B35" s="153"/>
      <c r="C35" s="155"/>
      <c r="D35" s="156"/>
      <c r="E35" s="156"/>
      <c r="F35" s="156"/>
      <c r="G35" s="155"/>
      <c r="H35" s="160"/>
      <c r="I35" s="160"/>
      <c r="J35" s="160"/>
      <c r="K35" s="157"/>
    </row>
    <row r="36" spans="2:11" x14ac:dyDescent="0.25">
      <c r="B36" s="153"/>
      <c r="C36" s="155"/>
      <c r="D36" s="156"/>
      <c r="E36" s="156"/>
      <c r="F36" s="156"/>
      <c r="G36" s="155"/>
      <c r="H36" s="160"/>
      <c r="I36" s="160"/>
      <c r="J36" s="160"/>
      <c r="K36" s="157"/>
    </row>
    <row r="37" spans="2:11" x14ac:dyDescent="0.25">
      <c r="B37" s="153"/>
      <c r="C37" s="155"/>
      <c r="D37" s="156"/>
      <c r="E37" s="156"/>
      <c r="F37" s="156"/>
      <c r="G37" s="155"/>
      <c r="H37" s="160"/>
      <c r="I37" s="160"/>
      <c r="J37" s="160"/>
      <c r="K37" s="157"/>
    </row>
    <row r="38" spans="2:11" x14ac:dyDescent="0.25">
      <c r="B38" s="153"/>
      <c r="C38" s="155"/>
      <c r="D38" s="156"/>
      <c r="E38" s="156"/>
      <c r="F38" s="156"/>
      <c r="G38" s="155"/>
      <c r="H38" s="160"/>
      <c r="I38" s="160"/>
      <c r="J38" s="160"/>
      <c r="K38" s="157"/>
    </row>
    <row r="39" spans="2:11" x14ac:dyDescent="0.25">
      <c r="B39" s="153"/>
      <c r="C39" s="155"/>
      <c r="D39" s="156"/>
      <c r="E39" s="156"/>
      <c r="F39" s="156"/>
      <c r="G39" s="155"/>
      <c r="H39" s="160"/>
      <c r="I39" s="160"/>
      <c r="J39" s="160"/>
      <c r="K39" s="157"/>
    </row>
    <row r="40" spans="2:11" x14ac:dyDescent="0.25">
      <c r="B40" s="153"/>
      <c r="C40" s="155"/>
      <c r="D40" s="156"/>
      <c r="E40" s="156"/>
      <c r="F40" s="156"/>
      <c r="G40" s="155"/>
      <c r="H40" s="160"/>
      <c r="I40" s="160"/>
      <c r="J40" s="160"/>
      <c r="K40" s="157"/>
    </row>
    <row r="41" spans="2:11" x14ac:dyDescent="0.25">
      <c r="B41" s="153"/>
      <c r="C41" s="155"/>
      <c r="D41" s="156"/>
      <c r="E41" s="156"/>
      <c r="F41" s="156"/>
      <c r="G41" s="155"/>
      <c r="H41" s="160"/>
      <c r="I41" s="160"/>
      <c r="J41" s="160"/>
      <c r="K41" s="157"/>
    </row>
    <row r="42" spans="2:11" x14ac:dyDescent="0.25">
      <c r="B42" s="153"/>
      <c r="C42" s="155"/>
      <c r="D42" s="156"/>
      <c r="E42" s="156"/>
      <c r="F42" s="156"/>
      <c r="G42" s="155"/>
      <c r="H42" s="160"/>
      <c r="I42" s="160"/>
      <c r="J42" s="160"/>
      <c r="K42" s="157"/>
    </row>
    <row r="43" spans="2:11" x14ac:dyDescent="0.25">
      <c r="B43" s="152"/>
      <c r="C43" s="144"/>
      <c r="D43" s="154"/>
      <c r="E43" s="154"/>
      <c r="F43" s="154"/>
      <c r="G43" s="144"/>
      <c r="H43" s="159"/>
      <c r="I43" s="159"/>
      <c r="J43" s="159"/>
      <c r="K43" s="144"/>
    </row>
    <row r="44" spans="2:11" x14ac:dyDescent="0.25">
      <c r="B44" s="152"/>
      <c r="C44" s="144"/>
      <c r="D44" s="154"/>
      <c r="E44" s="154"/>
      <c r="F44" s="154"/>
      <c r="G44" s="144"/>
      <c r="H44" s="159"/>
      <c r="I44" s="159"/>
      <c r="J44" s="159"/>
      <c r="K44" s="144"/>
    </row>
    <row r="45" spans="2:11" x14ac:dyDescent="0.25">
      <c r="B45" s="152"/>
      <c r="C45" s="144"/>
      <c r="D45" s="154"/>
      <c r="E45" s="154"/>
      <c r="F45" s="154"/>
      <c r="G45" s="144"/>
      <c r="H45" s="159"/>
      <c r="I45" s="159"/>
      <c r="J45" s="159"/>
      <c r="K45" s="144"/>
    </row>
    <row r="46" spans="2:11" x14ac:dyDescent="0.25">
      <c r="B46" s="152"/>
      <c r="C46" s="144"/>
      <c r="D46" s="154"/>
      <c r="E46" s="154"/>
      <c r="F46" s="154"/>
      <c r="G46" s="144"/>
      <c r="H46" s="159"/>
      <c r="I46" s="159"/>
      <c r="J46" s="159"/>
      <c r="K46" s="144"/>
    </row>
    <row r="47" spans="2:11" x14ac:dyDescent="0.25">
      <c r="B47" s="152"/>
      <c r="C47" s="144"/>
      <c r="D47" s="154"/>
      <c r="E47" s="154"/>
      <c r="F47" s="154"/>
      <c r="G47" s="144"/>
      <c r="H47" s="159"/>
      <c r="I47" s="159"/>
      <c r="J47" s="159"/>
      <c r="K47" s="144"/>
    </row>
    <row r="48" spans="2:11" x14ac:dyDescent="0.25">
      <c r="B48" s="152"/>
      <c r="C48" s="144"/>
      <c r="D48" s="154"/>
      <c r="E48" s="154"/>
      <c r="F48" s="154"/>
      <c r="G48" s="144"/>
      <c r="H48" s="159"/>
      <c r="I48" s="159"/>
      <c r="J48" s="159"/>
      <c r="K48" s="144"/>
    </row>
    <row r="49" spans="2:11" x14ac:dyDescent="0.25">
      <c r="B49" s="152"/>
      <c r="C49" s="144"/>
      <c r="D49" s="154"/>
      <c r="E49" s="154"/>
      <c r="F49" s="154"/>
      <c r="G49" s="144"/>
      <c r="H49" s="159"/>
      <c r="I49" s="159"/>
      <c r="J49" s="159"/>
      <c r="K49" s="144"/>
    </row>
    <row r="50" spans="2:11" x14ac:dyDescent="0.25">
      <c r="B50" s="152"/>
      <c r="C50" s="144"/>
      <c r="D50" s="154"/>
      <c r="E50" s="154"/>
      <c r="F50" s="154"/>
      <c r="G50" s="144"/>
      <c r="H50" s="159"/>
      <c r="I50" s="159"/>
      <c r="J50" s="159"/>
      <c r="K50" s="144"/>
    </row>
    <row r="51" spans="2:11" x14ac:dyDescent="0.25">
      <c r="B51" s="152"/>
      <c r="C51" s="144"/>
      <c r="D51" s="154"/>
      <c r="E51" s="154"/>
      <c r="F51" s="154"/>
      <c r="G51" s="144"/>
      <c r="H51" s="159"/>
      <c r="I51" s="159"/>
      <c r="J51" s="159"/>
      <c r="K51" s="144"/>
    </row>
    <row r="52" spans="2:11" x14ac:dyDescent="0.25">
      <c r="B52" s="152"/>
      <c r="C52" s="144"/>
      <c r="D52" s="154"/>
      <c r="E52" s="154"/>
      <c r="F52" s="154"/>
      <c r="G52" s="144"/>
      <c r="H52" s="159"/>
      <c r="I52" s="159"/>
      <c r="J52" s="159"/>
      <c r="K52" s="144"/>
    </row>
    <row r="53" spans="2:11" x14ac:dyDescent="0.25">
      <c r="B53" s="152"/>
      <c r="C53" s="144"/>
      <c r="D53" s="154"/>
      <c r="E53" s="154"/>
      <c r="F53" s="154"/>
      <c r="G53" s="144"/>
      <c r="H53" s="159"/>
      <c r="I53" s="159"/>
      <c r="J53" s="159"/>
      <c r="K53" s="144"/>
    </row>
    <row r="54" spans="2:11" x14ac:dyDescent="0.25">
      <c r="B54" s="152"/>
      <c r="C54" s="144"/>
      <c r="D54" s="154"/>
      <c r="E54" s="154"/>
      <c r="F54" s="154"/>
      <c r="G54" s="144"/>
      <c r="H54" s="159"/>
      <c r="I54" s="159"/>
      <c r="J54" s="159"/>
      <c r="K54" s="144"/>
    </row>
    <row r="55" spans="2:11" x14ac:dyDescent="0.25">
      <c r="B55" s="152"/>
      <c r="C55" s="144"/>
      <c r="D55" s="154"/>
      <c r="E55" s="154"/>
      <c r="F55" s="154"/>
      <c r="G55" s="144"/>
      <c r="H55" s="159"/>
      <c r="I55" s="159"/>
      <c r="J55" s="159"/>
      <c r="K55" s="144"/>
    </row>
    <row r="56" spans="2:11" x14ac:dyDescent="0.25">
      <c r="B56" s="152"/>
      <c r="C56" s="144"/>
      <c r="D56" s="154"/>
      <c r="E56" s="154"/>
      <c r="F56" s="154"/>
      <c r="G56" s="144"/>
      <c r="H56" s="159"/>
      <c r="I56" s="159"/>
      <c r="J56" s="159"/>
      <c r="K56" s="144"/>
    </row>
    <row r="57" spans="2:11" x14ac:dyDescent="0.25">
      <c r="B57" s="152"/>
      <c r="C57" s="144"/>
      <c r="D57" s="154"/>
      <c r="E57" s="154"/>
      <c r="F57" s="154"/>
      <c r="G57" s="144"/>
      <c r="H57" s="159"/>
      <c r="I57" s="159"/>
      <c r="J57" s="159"/>
      <c r="K57" s="144"/>
    </row>
    <row r="58" spans="2:11" x14ac:dyDescent="0.25">
      <c r="B58" s="152"/>
      <c r="C58" s="144"/>
      <c r="D58" s="154"/>
      <c r="E58" s="154"/>
      <c r="F58" s="154"/>
      <c r="G58" s="144"/>
      <c r="H58" s="159"/>
      <c r="I58" s="159"/>
      <c r="J58" s="159"/>
      <c r="K58" s="144"/>
    </row>
    <row r="59" spans="2:11" x14ac:dyDescent="0.25">
      <c r="B59" s="152"/>
      <c r="C59" s="144"/>
      <c r="D59" s="154"/>
      <c r="E59" s="154"/>
      <c r="F59" s="154"/>
      <c r="G59" s="144"/>
      <c r="H59" s="159"/>
      <c r="I59" s="159"/>
      <c r="J59" s="159"/>
      <c r="K59" s="144"/>
    </row>
    <row r="60" spans="2:11" x14ac:dyDescent="0.25">
      <c r="B60" s="152"/>
      <c r="C60" s="144"/>
      <c r="D60" s="154"/>
      <c r="E60" s="154"/>
      <c r="F60" s="154"/>
      <c r="G60" s="144"/>
      <c r="H60" s="159"/>
      <c r="I60" s="159"/>
      <c r="J60" s="159"/>
      <c r="K60" s="144"/>
    </row>
    <row r="61" spans="2:11" x14ac:dyDescent="0.25">
      <c r="B61" s="152"/>
      <c r="C61" s="144"/>
      <c r="D61" s="154"/>
      <c r="E61" s="154"/>
      <c r="F61" s="154"/>
      <c r="G61" s="144"/>
      <c r="H61" s="159"/>
      <c r="I61" s="159"/>
      <c r="J61" s="159"/>
      <c r="K61" s="144"/>
    </row>
    <row r="62" spans="2:11" x14ac:dyDescent="0.25">
      <c r="B62" s="152"/>
      <c r="C62" s="144"/>
      <c r="D62" s="154"/>
      <c r="E62" s="154"/>
      <c r="F62" s="154"/>
      <c r="G62" s="144"/>
      <c r="H62" s="159"/>
      <c r="I62" s="159"/>
      <c r="J62" s="159"/>
      <c r="K62" s="144"/>
    </row>
    <row r="63" spans="2:11" x14ac:dyDescent="0.25">
      <c r="B63" s="152"/>
      <c r="C63" s="144"/>
      <c r="D63" s="154"/>
      <c r="E63" s="154"/>
      <c r="F63" s="154"/>
      <c r="G63" s="144"/>
      <c r="H63" s="159"/>
      <c r="I63" s="159"/>
      <c r="J63" s="159"/>
      <c r="K63" s="144"/>
    </row>
    <row r="64" spans="2:11" x14ac:dyDescent="0.25">
      <c r="B64" s="152"/>
      <c r="C64" s="144"/>
      <c r="D64" s="154"/>
      <c r="E64" s="154"/>
      <c r="F64" s="154"/>
      <c r="G64" s="144"/>
      <c r="H64" s="159"/>
      <c r="I64" s="159"/>
      <c r="J64" s="159"/>
      <c r="K64" s="144"/>
    </row>
    <row r="65" spans="2:11" x14ac:dyDescent="0.25">
      <c r="B65" s="152"/>
      <c r="C65" s="144"/>
      <c r="D65" s="154"/>
      <c r="E65" s="154"/>
      <c r="F65" s="154"/>
      <c r="G65" s="144"/>
      <c r="H65" s="159"/>
      <c r="I65" s="159"/>
      <c r="J65" s="159"/>
      <c r="K65" s="144"/>
    </row>
    <row r="66" spans="2:11" x14ac:dyDescent="0.25">
      <c r="B66" s="152"/>
      <c r="C66" s="144"/>
      <c r="D66" s="154"/>
      <c r="E66" s="154"/>
      <c r="F66" s="154"/>
      <c r="G66" s="144"/>
      <c r="H66" s="159"/>
      <c r="I66" s="159"/>
      <c r="J66" s="159"/>
      <c r="K66" s="144"/>
    </row>
    <row r="67" spans="2:11" x14ac:dyDescent="0.25">
      <c r="B67" s="152"/>
      <c r="C67" s="144"/>
      <c r="D67" s="154"/>
      <c r="E67" s="154"/>
      <c r="F67" s="154"/>
      <c r="G67" s="144"/>
      <c r="H67" s="159"/>
      <c r="I67" s="159"/>
      <c r="J67" s="159"/>
      <c r="K67" s="144"/>
    </row>
    <row r="68" spans="2:11" x14ac:dyDescent="0.25">
      <c r="B68" s="152"/>
      <c r="C68" s="144"/>
      <c r="D68" s="154"/>
      <c r="E68" s="154"/>
      <c r="F68" s="154"/>
      <c r="G68" s="144"/>
      <c r="H68" s="159"/>
      <c r="I68" s="159"/>
      <c r="J68" s="159"/>
      <c r="K68" s="144"/>
    </row>
    <row r="69" spans="2:11" x14ac:dyDescent="0.25">
      <c r="B69" s="152"/>
      <c r="C69" s="144"/>
      <c r="D69" s="154"/>
      <c r="E69" s="154"/>
      <c r="F69" s="154"/>
      <c r="G69" s="144"/>
      <c r="H69" s="159"/>
      <c r="I69" s="159"/>
      <c r="J69" s="159"/>
      <c r="K69" s="144"/>
    </row>
    <row r="70" spans="2:11" x14ac:dyDescent="0.25">
      <c r="B70" s="152"/>
      <c r="C70" s="144"/>
      <c r="D70" s="154"/>
      <c r="E70" s="154"/>
      <c r="F70" s="154"/>
      <c r="G70" s="144"/>
      <c r="H70" s="159"/>
      <c r="I70" s="159"/>
      <c r="J70" s="159"/>
      <c r="K70" s="144"/>
    </row>
    <row r="71" spans="2:11" x14ac:dyDescent="0.25">
      <c r="B71" s="152"/>
      <c r="C71" s="144"/>
      <c r="D71" s="154"/>
      <c r="E71" s="154"/>
      <c r="F71" s="154"/>
      <c r="G71" s="144"/>
      <c r="H71" s="159"/>
      <c r="I71" s="159"/>
      <c r="J71" s="159"/>
      <c r="K71" s="144"/>
    </row>
    <row r="72" spans="2:11" x14ac:dyDescent="0.25">
      <c r="B72" s="152"/>
      <c r="C72" s="144"/>
      <c r="D72" s="154"/>
      <c r="E72" s="154"/>
      <c r="F72" s="154"/>
      <c r="G72" s="144"/>
      <c r="H72" s="159"/>
      <c r="I72" s="159"/>
      <c r="J72" s="159"/>
      <c r="K72" s="144"/>
    </row>
    <row r="73" spans="2:11" x14ac:dyDescent="0.25">
      <c r="B73" s="152"/>
      <c r="C73" s="144"/>
      <c r="D73" s="154"/>
      <c r="E73" s="154"/>
      <c r="F73" s="154"/>
      <c r="G73" s="144"/>
      <c r="H73" s="159"/>
      <c r="I73" s="159"/>
      <c r="J73" s="159"/>
      <c r="K73" s="144"/>
    </row>
    <row r="74" spans="2:11" x14ac:dyDescent="0.25">
      <c r="B74" s="152"/>
      <c r="C74" s="144"/>
      <c r="D74" s="154"/>
      <c r="E74" s="154"/>
      <c r="F74" s="154"/>
      <c r="G74" s="144"/>
      <c r="H74" s="159"/>
      <c r="I74" s="159"/>
      <c r="J74" s="159"/>
      <c r="K74" s="144"/>
    </row>
    <row r="75" spans="2:11" x14ac:dyDescent="0.25">
      <c r="B75" s="152"/>
      <c r="C75" s="144"/>
      <c r="D75" s="154"/>
      <c r="E75" s="154"/>
      <c r="F75" s="154"/>
      <c r="G75" s="144"/>
      <c r="H75" s="159"/>
      <c r="I75" s="159"/>
      <c r="J75" s="159"/>
      <c r="K75" s="144"/>
    </row>
    <row r="76" spans="2:11" x14ac:dyDescent="0.25">
      <c r="B76" s="152"/>
      <c r="C76" s="144"/>
      <c r="D76" s="154"/>
      <c r="E76" s="154"/>
      <c r="F76" s="154"/>
      <c r="G76" s="144"/>
      <c r="H76" s="159"/>
      <c r="I76" s="159"/>
      <c r="J76" s="159"/>
      <c r="K76" s="144"/>
    </row>
    <row r="77" spans="2:11" x14ac:dyDescent="0.25">
      <c r="B77" s="152"/>
      <c r="C77" s="144"/>
      <c r="D77" s="154"/>
      <c r="E77" s="154"/>
      <c r="F77" s="154"/>
      <c r="G77" s="144"/>
      <c r="H77" s="159"/>
      <c r="I77" s="159"/>
      <c r="J77" s="159"/>
      <c r="K77" s="144"/>
    </row>
    <row r="78" spans="2:11" x14ac:dyDescent="0.25">
      <c r="B78" s="152"/>
      <c r="C78" s="144"/>
      <c r="D78" s="154"/>
      <c r="E78" s="154"/>
      <c r="F78" s="154"/>
      <c r="G78" s="144"/>
      <c r="H78" s="159"/>
      <c r="I78" s="159"/>
      <c r="J78" s="159"/>
      <c r="K78" s="144"/>
    </row>
    <row r="79" spans="2:11" x14ac:dyDescent="0.25">
      <c r="B79" s="152"/>
      <c r="C79" s="144"/>
      <c r="D79" s="154"/>
      <c r="E79" s="154"/>
      <c r="F79" s="154"/>
      <c r="G79" s="144"/>
      <c r="H79" s="159"/>
      <c r="I79" s="159"/>
      <c r="J79" s="159"/>
      <c r="K79" s="144"/>
    </row>
    <row r="80" spans="2:11" x14ac:dyDescent="0.25">
      <c r="B80" s="152"/>
      <c r="C80" s="144"/>
      <c r="D80" s="154"/>
      <c r="E80" s="154"/>
      <c r="F80" s="154"/>
      <c r="G80" s="144"/>
      <c r="H80" s="159"/>
      <c r="I80" s="159"/>
      <c r="J80" s="159"/>
      <c r="K80" s="144"/>
    </row>
    <row r="81" spans="2:11" x14ac:dyDescent="0.25">
      <c r="B81" s="152"/>
      <c r="C81" s="144"/>
      <c r="D81" s="154"/>
      <c r="E81" s="154"/>
      <c r="F81" s="154"/>
      <c r="G81" s="144"/>
      <c r="H81" s="159"/>
      <c r="I81" s="159"/>
      <c r="J81" s="159"/>
      <c r="K81" s="144"/>
    </row>
    <row r="82" spans="2:11" x14ac:dyDescent="0.25">
      <c r="B82" s="152"/>
      <c r="C82" s="144"/>
      <c r="D82" s="154"/>
      <c r="E82" s="154"/>
      <c r="F82" s="154"/>
      <c r="G82" s="144"/>
      <c r="H82" s="159"/>
      <c r="I82" s="159"/>
      <c r="J82" s="159"/>
      <c r="K82" s="144"/>
    </row>
    <row r="83" spans="2:11" x14ac:dyDescent="0.25">
      <c r="B83" s="152"/>
      <c r="C83" s="144"/>
      <c r="D83" s="154"/>
      <c r="E83" s="154"/>
      <c r="F83" s="154"/>
      <c r="G83" s="144"/>
      <c r="H83" s="159"/>
      <c r="I83" s="159"/>
      <c r="J83" s="159"/>
      <c r="K83" s="144"/>
    </row>
    <row r="84" spans="2:11" x14ac:dyDescent="0.25">
      <c r="B84" s="152"/>
      <c r="C84" s="144"/>
      <c r="D84" s="154"/>
      <c r="E84" s="154"/>
      <c r="F84" s="154"/>
      <c r="G84" s="144"/>
      <c r="H84" s="159"/>
      <c r="I84" s="159"/>
      <c r="J84" s="159"/>
      <c r="K84" s="144"/>
    </row>
    <row r="85" spans="2:11" x14ac:dyDescent="0.25">
      <c r="B85" s="152"/>
      <c r="C85" s="144"/>
      <c r="D85" s="154"/>
      <c r="E85" s="154"/>
      <c r="F85" s="154"/>
      <c r="G85" s="144"/>
      <c r="H85" s="159"/>
      <c r="I85" s="159"/>
      <c r="J85" s="159"/>
      <c r="K85" s="144"/>
    </row>
    <row r="86" spans="2:11" x14ac:dyDescent="0.25">
      <c r="B86" s="152"/>
      <c r="C86" s="144"/>
      <c r="D86" s="154"/>
      <c r="E86" s="154"/>
      <c r="F86" s="154"/>
      <c r="G86" s="144"/>
      <c r="H86" s="159"/>
      <c r="I86" s="159"/>
      <c r="J86" s="159"/>
      <c r="K86" s="144"/>
    </row>
    <row r="87" spans="2:11" x14ac:dyDescent="0.25">
      <c r="B87" s="152"/>
      <c r="C87" s="144"/>
      <c r="D87" s="154"/>
      <c r="E87" s="154"/>
      <c r="F87" s="154"/>
      <c r="G87" s="144"/>
      <c r="H87" s="159"/>
      <c r="I87" s="159"/>
      <c r="J87" s="159"/>
      <c r="K87" s="144"/>
    </row>
    <row r="88" spans="2:11" x14ac:dyDescent="0.25">
      <c r="B88" s="152"/>
      <c r="C88" s="144"/>
      <c r="D88" s="154"/>
      <c r="E88" s="154"/>
      <c r="F88" s="154"/>
      <c r="G88" s="144"/>
      <c r="H88" s="159"/>
      <c r="I88" s="159"/>
      <c r="J88" s="159"/>
      <c r="K88" s="144"/>
    </row>
    <row r="89" spans="2:11" x14ac:dyDescent="0.25">
      <c r="B89" s="152"/>
      <c r="C89" s="144"/>
      <c r="D89" s="154"/>
      <c r="E89" s="154"/>
      <c r="F89" s="154"/>
      <c r="G89" s="144"/>
      <c r="H89" s="159"/>
      <c r="I89" s="159"/>
      <c r="J89" s="159"/>
      <c r="K89" s="144"/>
    </row>
    <row r="90" spans="2:11" x14ac:dyDescent="0.25">
      <c r="B90" s="152"/>
      <c r="C90" s="144"/>
      <c r="D90" s="154"/>
      <c r="E90" s="154"/>
      <c r="F90" s="154"/>
      <c r="G90" s="144"/>
      <c r="H90" s="159"/>
      <c r="I90" s="159"/>
      <c r="J90" s="159"/>
      <c r="K90" s="144"/>
    </row>
    <row r="91" spans="2:11" x14ac:dyDescent="0.25">
      <c r="B91" s="152"/>
      <c r="C91" s="144"/>
      <c r="D91" s="154"/>
      <c r="E91" s="154"/>
      <c r="F91" s="154"/>
      <c r="G91" s="144"/>
      <c r="H91" s="159"/>
      <c r="I91" s="159"/>
      <c r="J91" s="159"/>
      <c r="K91" s="144"/>
    </row>
    <row r="92" spans="2:11" x14ac:dyDescent="0.25">
      <c r="B92" s="152"/>
      <c r="C92" s="144"/>
      <c r="D92" s="154"/>
      <c r="E92" s="154"/>
      <c r="F92" s="154"/>
      <c r="G92" s="144"/>
      <c r="H92" s="159"/>
      <c r="I92" s="159"/>
      <c r="J92" s="159"/>
      <c r="K92" s="144"/>
    </row>
    <row r="93" spans="2:11" x14ac:dyDescent="0.25">
      <c r="B93" s="152"/>
      <c r="C93" s="144"/>
      <c r="D93" s="154"/>
      <c r="E93" s="154"/>
      <c r="F93" s="154"/>
      <c r="G93" s="144"/>
      <c r="H93" s="159"/>
      <c r="I93" s="159"/>
      <c r="J93" s="159"/>
      <c r="K93" s="144"/>
    </row>
    <row r="94" spans="2:11" x14ac:dyDescent="0.25">
      <c r="B94" s="152"/>
      <c r="C94" s="144"/>
      <c r="D94" s="154"/>
      <c r="E94" s="154"/>
      <c r="F94" s="154"/>
      <c r="G94" s="144"/>
      <c r="H94" s="159"/>
      <c r="I94" s="159"/>
      <c r="J94" s="159"/>
      <c r="K94" s="144"/>
    </row>
    <row r="95" spans="2:11" x14ac:dyDescent="0.25">
      <c r="B95" s="152"/>
      <c r="C95" s="144"/>
      <c r="D95" s="154"/>
      <c r="E95" s="154"/>
      <c r="F95" s="154"/>
      <c r="G95" s="144"/>
      <c r="H95" s="159"/>
      <c r="I95" s="159"/>
      <c r="J95" s="159"/>
      <c r="K95" s="144"/>
    </row>
    <row r="96" spans="2:11" x14ac:dyDescent="0.25">
      <c r="B96" s="152"/>
      <c r="C96" s="144"/>
      <c r="D96" s="154"/>
      <c r="E96" s="154"/>
      <c r="F96" s="154"/>
      <c r="G96" s="144"/>
      <c r="H96" s="159"/>
      <c r="I96" s="159"/>
      <c r="J96" s="159"/>
      <c r="K96" s="144"/>
    </row>
    <row r="97" spans="2:11" x14ac:dyDescent="0.25">
      <c r="B97" s="152"/>
      <c r="C97" s="144"/>
      <c r="D97" s="154"/>
      <c r="E97" s="154"/>
      <c r="F97" s="154"/>
      <c r="G97" s="144"/>
      <c r="H97" s="159"/>
      <c r="I97" s="159"/>
      <c r="J97" s="159"/>
      <c r="K97" s="144"/>
    </row>
    <row r="98" spans="2:11" x14ac:dyDescent="0.25">
      <c r="B98" s="152"/>
      <c r="C98" s="144"/>
      <c r="D98" s="154"/>
      <c r="E98" s="154"/>
      <c r="F98" s="154"/>
      <c r="G98" s="144"/>
      <c r="H98" s="159"/>
      <c r="I98" s="159"/>
      <c r="J98" s="159"/>
      <c r="K98" s="144"/>
    </row>
    <row r="99" spans="2:11" x14ac:dyDescent="0.25">
      <c r="B99" s="152"/>
      <c r="C99" s="144"/>
      <c r="D99" s="154"/>
      <c r="E99" s="154"/>
      <c r="F99" s="154"/>
      <c r="G99" s="144"/>
      <c r="H99" s="159"/>
      <c r="I99" s="159"/>
      <c r="J99" s="159"/>
      <c r="K99" s="144"/>
    </row>
    <row r="100" spans="2:11" x14ac:dyDescent="0.25">
      <c r="B100" s="152"/>
      <c r="C100" s="144"/>
      <c r="D100" s="154"/>
      <c r="E100" s="154"/>
      <c r="F100" s="154"/>
      <c r="G100" s="144"/>
      <c r="H100" s="159"/>
      <c r="I100" s="159"/>
      <c r="J100" s="159"/>
      <c r="K100" s="144"/>
    </row>
    <row r="101" spans="2:11" x14ac:dyDescent="0.25">
      <c r="B101" s="152"/>
      <c r="C101" s="144"/>
      <c r="D101" s="154"/>
      <c r="E101" s="154"/>
      <c r="F101" s="154"/>
      <c r="G101" s="144"/>
      <c r="H101" s="159"/>
      <c r="I101" s="159"/>
      <c r="J101" s="159"/>
      <c r="K101" s="144"/>
    </row>
    <row r="102" spans="2:11" x14ac:dyDescent="0.25">
      <c r="B102" s="152"/>
      <c r="C102" s="144"/>
      <c r="D102" s="154"/>
      <c r="E102" s="154"/>
      <c r="F102" s="154"/>
      <c r="G102" s="144"/>
      <c r="H102" s="159"/>
      <c r="I102" s="159"/>
      <c r="J102" s="159"/>
      <c r="K102" s="144"/>
    </row>
    <row r="103" spans="2:11" x14ac:dyDescent="0.25">
      <c r="B103" s="152"/>
      <c r="C103" s="144"/>
      <c r="D103" s="154"/>
      <c r="E103" s="154"/>
      <c r="F103" s="154"/>
      <c r="G103" s="144"/>
      <c r="H103" s="159"/>
      <c r="I103" s="159"/>
      <c r="J103" s="159"/>
      <c r="K103" s="144"/>
    </row>
    <row r="104" spans="2:11" x14ac:dyDescent="0.25">
      <c r="B104" s="152"/>
      <c r="C104" s="144"/>
      <c r="D104" s="154"/>
      <c r="E104" s="154"/>
      <c r="F104" s="154"/>
      <c r="G104" s="144"/>
      <c r="H104" s="159"/>
      <c r="I104" s="159"/>
      <c r="J104" s="159"/>
      <c r="K104" s="144"/>
    </row>
    <row r="105" spans="2:11" x14ac:dyDescent="0.25">
      <c r="B105" s="152"/>
      <c r="C105" s="144"/>
      <c r="D105" s="154"/>
      <c r="E105" s="154"/>
      <c r="F105" s="154"/>
      <c r="G105" s="144"/>
      <c r="H105" s="159"/>
      <c r="I105" s="159"/>
      <c r="J105" s="159"/>
      <c r="K105" s="144"/>
    </row>
    <row r="106" spans="2:11" x14ac:dyDescent="0.25">
      <c r="B106" s="152"/>
      <c r="C106" s="144"/>
      <c r="D106" s="154"/>
      <c r="E106" s="154"/>
      <c r="F106" s="154"/>
      <c r="G106" s="144"/>
      <c r="H106" s="159"/>
      <c r="I106" s="159"/>
      <c r="J106" s="159"/>
      <c r="K106" s="144"/>
    </row>
    <row r="107" spans="2:11" x14ac:dyDescent="0.25">
      <c r="B107" s="152"/>
      <c r="C107" s="144"/>
      <c r="D107" s="154"/>
      <c r="E107" s="154"/>
      <c r="F107" s="154"/>
      <c r="G107" s="144"/>
      <c r="H107" s="159"/>
      <c r="I107" s="159"/>
      <c r="J107" s="159"/>
      <c r="K107" s="144"/>
    </row>
    <row r="108" spans="2:11" x14ac:dyDescent="0.25">
      <c r="B108" s="152"/>
      <c r="C108" s="144"/>
      <c r="D108" s="154"/>
      <c r="E108" s="154"/>
      <c r="F108" s="154"/>
      <c r="G108" s="144"/>
      <c r="H108" s="159"/>
      <c r="I108" s="159"/>
      <c r="J108" s="159"/>
      <c r="K108" s="144"/>
    </row>
    <row r="109" spans="2:11" x14ac:dyDescent="0.25">
      <c r="B109" s="152"/>
      <c r="C109" s="144"/>
      <c r="D109" s="154"/>
      <c r="E109" s="154"/>
      <c r="F109" s="154"/>
      <c r="G109" s="144"/>
      <c r="H109" s="159"/>
      <c r="I109" s="159"/>
      <c r="J109" s="159"/>
      <c r="K109" s="144"/>
    </row>
    <row r="110" spans="2:11" x14ac:dyDescent="0.25">
      <c r="B110" s="152"/>
      <c r="C110" s="144"/>
      <c r="D110" s="154"/>
      <c r="E110" s="154"/>
      <c r="F110" s="154"/>
      <c r="G110" s="144"/>
      <c r="H110" s="159"/>
      <c r="I110" s="159"/>
      <c r="J110" s="159"/>
      <c r="K110" s="144"/>
    </row>
    <row r="111" spans="2:11" x14ac:dyDescent="0.25">
      <c r="B111" s="152"/>
      <c r="C111" s="144"/>
      <c r="D111" s="154"/>
      <c r="E111" s="154"/>
      <c r="F111" s="154"/>
      <c r="G111" s="144"/>
      <c r="H111" s="159"/>
      <c r="I111" s="159"/>
      <c r="J111" s="159"/>
      <c r="K111" s="144"/>
    </row>
    <row r="112" spans="2:11" x14ac:dyDescent="0.25">
      <c r="B112" s="152"/>
      <c r="C112" s="144"/>
      <c r="D112" s="154"/>
      <c r="E112" s="154"/>
      <c r="F112" s="154"/>
      <c r="G112" s="144"/>
      <c r="H112" s="159"/>
      <c r="I112" s="159"/>
      <c r="J112" s="159"/>
      <c r="K112" s="144"/>
    </row>
    <row r="113" spans="2:11" x14ac:dyDescent="0.25">
      <c r="B113" s="152"/>
      <c r="C113" s="144"/>
      <c r="D113" s="154"/>
      <c r="E113" s="154"/>
      <c r="F113" s="154"/>
      <c r="G113" s="144"/>
      <c r="H113" s="159"/>
      <c r="I113" s="159"/>
      <c r="J113" s="159"/>
      <c r="K113" s="144"/>
    </row>
    <row r="114" spans="2:11" x14ac:dyDescent="0.25">
      <c r="B114" s="152"/>
      <c r="C114" s="144"/>
      <c r="D114" s="154"/>
      <c r="E114" s="154"/>
      <c r="F114" s="154"/>
      <c r="G114" s="144"/>
      <c r="H114" s="159"/>
      <c r="I114" s="159"/>
      <c r="J114" s="159"/>
      <c r="K114" s="144"/>
    </row>
    <row r="115" spans="2:11" x14ac:dyDescent="0.25">
      <c r="B115" s="152"/>
      <c r="C115" s="144"/>
      <c r="D115" s="154"/>
      <c r="E115" s="154"/>
      <c r="F115" s="154"/>
      <c r="G115" s="144"/>
      <c r="H115" s="159"/>
      <c r="I115" s="159"/>
      <c r="J115" s="159"/>
      <c r="K115" s="144"/>
    </row>
    <row r="116" spans="2:11" x14ac:dyDescent="0.25">
      <c r="B116" s="152"/>
      <c r="C116" s="144"/>
      <c r="D116" s="154"/>
      <c r="E116" s="154"/>
      <c r="F116" s="154"/>
      <c r="G116" s="144"/>
      <c r="H116" s="159"/>
      <c r="I116" s="159"/>
      <c r="J116" s="159"/>
      <c r="K116" s="144"/>
    </row>
    <row r="117" spans="2:11" x14ac:dyDescent="0.25">
      <c r="B117" s="152"/>
      <c r="C117" s="144"/>
      <c r="D117" s="154"/>
      <c r="E117" s="154"/>
      <c r="F117" s="154"/>
      <c r="G117" s="144"/>
      <c r="H117" s="159"/>
      <c r="I117" s="159"/>
      <c r="J117" s="159"/>
      <c r="K117" s="144"/>
    </row>
    <row r="118" spans="2:11" x14ac:dyDescent="0.25">
      <c r="B118" s="152"/>
      <c r="C118" s="144"/>
      <c r="D118" s="154"/>
      <c r="E118" s="154"/>
      <c r="F118" s="154"/>
      <c r="G118" s="144"/>
      <c r="H118" s="159"/>
      <c r="I118" s="159"/>
      <c r="J118" s="159"/>
      <c r="K118" s="144"/>
    </row>
    <row r="119" spans="2:11" x14ac:dyDescent="0.25">
      <c r="B119" s="152"/>
      <c r="C119" s="144"/>
      <c r="D119" s="154"/>
      <c r="E119" s="154"/>
      <c r="F119" s="154"/>
      <c r="G119" s="144"/>
      <c r="H119" s="159"/>
      <c r="I119" s="159"/>
      <c r="J119" s="159"/>
      <c r="K119" s="144"/>
    </row>
    <row r="120" spans="2:11" x14ac:dyDescent="0.25">
      <c r="B120" s="152"/>
      <c r="C120" s="144"/>
      <c r="D120" s="154"/>
      <c r="E120" s="154"/>
      <c r="F120" s="154"/>
      <c r="G120" s="144"/>
      <c r="H120" s="159"/>
      <c r="I120" s="159"/>
      <c r="J120" s="159"/>
      <c r="K120" s="144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8SL/5YTAy3xfHjf7YiLNMVGFZrz/yePJF/81bAMHpEjf8xWn5Qi4tZeok3W6QNwNn2N/FAGL3pKRiCu3ZRfKJQ==" saltValue="TSvVqx6Z0mSCx73zhPCDS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/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6" t="s">
        <v>138</v>
      </c>
      <c r="C2" s="207"/>
      <c r="D2" s="207"/>
      <c r="E2" s="207"/>
      <c r="F2" s="207"/>
      <c r="G2" s="207"/>
      <c r="H2" s="207"/>
      <c r="I2" s="207"/>
      <c r="J2" s="207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9" t="s">
        <v>286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2"/>
      <c r="D6" s="161">
        <f>C6*10%</f>
        <v>0</v>
      </c>
      <c r="E6" s="161">
        <f>C6*6%</f>
        <v>0</v>
      </c>
      <c r="F6" s="161">
        <f>C6*5%</f>
        <v>0</v>
      </c>
      <c r="G6" s="161">
        <f>C6*21%</f>
        <v>0</v>
      </c>
      <c r="H6" s="161">
        <f>C6-D6-E6-F6</f>
        <v>0</v>
      </c>
      <c r="I6" s="162">
        <f>H6*$I$4/100%</f>
        <v>0</v>
      </c>
      <c r="J6" s="161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2"/>
      <c r="D7" s="161">
        <f t="shared" ref="D7:D10" si="0">C7*10%</f>
        <v>0</v>
      </c>
      <c r="E7" s="161">
        <f t="shared" ref="E7:E10" si="1">C7*6%</f>
        <v>0</v>
      </c>
      <c r="F7" s="161">
        <f t="shared" ref="F7:F10" si="2">C7*5%</f>
        <v>0</v>
      </c>
      <c r="G7" s="161">
        <f t="shared" ref="G7:G10" si="3">C7*21%</f>
        <v>0</v>
      </c>
      <c r="H7" s="161">
        <f t="shared" ref="H7:H10" si="4">C7-D7-E7-F7</f>
        <v>0</v>
      </c>
      <c r="I7" s="162">
        <f t="shared" ref="I7:I10" si="5">H7*$I$4/100%</f>
        <v>0</v>
      </c>
      <c r="J7" s="161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2"/>
      <c r="D8" s="161">
        <f t="shared" si="0"/>
        <v>0</v>
      </c>
      <c r="E8" s="161">
        <f t="shared" si="1"/>
        <v>0</v>
      </c>
      <c r="F8" s="161">
        <f t="shared" si="2"/>
        <v>0</v>
      </c>
      <c r="G8" s="161">
        <f t="shared" si="3"/>
        <v>0</v>
      </c>
      <c r="H8" s="161">
        <f t="shared" si="4"/>
        <v>0</v>
      </c>
      <c r="I8" s="162">
        <f t="shared" si="5"/>
        <v>0</v>
      </c>
      <c r="J8" s="161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2"/>
      <c r="D9" s="161">
        <f t="shared" si="0"/>
        <v>0</v>
      </c>
      <c r="E9" s="161">
        <f t="shared" si="1"/>
        <v>0</v>
      </c>
      <c r="F9" s="161">
        <f t="shared" si="2"/>
        <v>0</v>
      </c>
      <c r="G9" s="161">
        <f t="shared" si="3"/>
        <v>0</v>
      </c>
      <c r="H9" s="161">
        <f t="shared" si="4"/>
        <v>0</v>
      </c>
      <c r="I9" s="162">
        <f t="shared" si="5"/>
        <v>0</v>
      </c>
      <c r="J9" s="161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2"/>
      <c r="D10" s="161">
        <f t="shared" si="0"/>
        <v>0</v>
      </c>
      <c r="E10" s="161">
        <f t="shared" si="1"/>
        <v>0</v>
      </c>
      <c r="F10" s="161">
        <f t="shared" si="2"/>
        <v>0</v>
      </c>
      <c r="G10" s="161">
        <f t="shared" si="3"/>
        <v>0</v>
      </c>
      <c r="H10" s="161">
        <f t="shared" si="4"/>
        <v>0</v>
      </c>
      <c r="I10" s="162">
        <f t="shared" si="5"/>
        <v>0</v>
      </c>
      <c r="J10" s="161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0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0"/>
      <c r="G13" s="175">
        <f>SUM(C6:C10)</f>
        <v>0</v>
      </c>
      <c r="H13" s="175">
        <f>SUM(D6+D7+D8+D9+D10+E6+E7+E8+E9+E10+F6+F7+F8+F9+F10)</f>
        <v>0</v>
      </c>
      <c r="I13" s="175">
        <f>SUM(I6:I10)</f>
        <v>0</v>
      </c>
      <c r="J13" s="175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8" t="s">
        <v>137</v>
      </c>
      <c r="C16" s="209"/>
      <c r="D16" s="209"/>
      <c r="E16" s="209"/>
      <c r="F16" s="209"/>
      <c r="G16" s="209"/>
      <c r="H16" s="209"/>
      <c r="I16" s="209"/>
      <c r="J16" s="209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9"/>
      <c r="C17" s="209"/>
      <c r="D17" s="209"/>
      <c r="E17" s="209"/>
      <c r="F17" s="209"/>
      <c r="G17" s="209"/>
      <c r="H17" s="209"/>
      <c r="I17" s="209"/>
      <c r="J17" s="209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2" t="s">
        <v>113</v>
      </c>
      <c r="C19" s="213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3">
        <v>10000</v>
      </c>
      <c r="D21" s="174">
        <f>C21*10%</f>
        <v>1000</v>
      </c>
      <c r="E21" s="174">
        <f>C21*6%</f>
        <v>600</v>
      </c>
      <c r="F21" s="174">
        <f>C21*5%</f>
        <v>500</v>
      </c>
      <c r="G21" s="174">
        <f>C21*21%</f>
        <v>2100</v>
      </c>
      <c r="H21" s="174">
        <f>C21-D21-E21-F21</f>
        <v>7900</v>
      </c>
      <c r="I21" s="174">
        <f>H21*$I$4/100%</f>
        <v>395</v>
      </c>
      <c r="J21" s="174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3">
        <v>10000</v>
      </c>
      <c r="D22" s="174">
        <f t="shared" ref="D22:D25" si="6">C22*10%</f>
        <v>1000</v>
      </c>
      <c r="E22" s="174">
        <f t="shared" ref="E22:E25" si="7">C22*6%</f>
        <v>600</v>
      </c>
      <c r="F22" s="174">
        <f t="shared" ref="F22:F25" si="8">C22*5%</f>
        <v>500</v>
      </c>
      <c r="G22" s="174">
        <f t="shared" ref="G22:G25" si="9">C22*21%</f>
        <v>2100</v>
      </c>
      <c r="H22" s="174">
        <f t="shared" ref="H22:H25" si="10">C22-D22-E22-F22</f>
        <v>7900</v>
      </c>
      <c r="I22" s="174">
        <f t="shared" ref="I22:I25" si="11">H22*$I$4/100%</f>
        <v>395</v>
      </c>
      <c r="J22" s="174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3">
        <v>10000</v>
      </c>
      <c r="D23" s="174">
        <f t="shared" si="6"/>
        <v>1000</v>
      </c>
      <c r="E23" s="174">
        <f t="shared" si="7"/>
        <v>600</v>
      </c>
      <c r="F23" s="174">
        <f t="shared" si="8"/>
        <v>500</v>
      </c>
      <c r="G23" s="174">
        <f t="shared" si="9"/>
        <v>2100</v>
      </c>
      <c r="H23" s="174">
        <f t="shared" si="10"/>
        <v>7900</v>
      </c>
      <c r="I23" s="174">
        <f t="shared" si="11"/>
        <v>395</v>
      </c>
      <c r="J23" s="174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3">
        <v>10000</v>
      </c>
      <c r="D24" s="174">
        <f t="shared" si="6"/>
        <v>1000</v>
      </c>
      <c r="E24" s="174">
        <f t="shared" si="7"/>
        <v>600</v>
      </c>
      <c r="F24" s="174">
        <f t="shared" si="8"/>
        <v>500</v>
      </c>
      <c r="G24" s="174">
        <f t="shared" si="9"/>
        <v>2100</v>
      </c>
      <c r="H24" s="174">
        <f t="shared" si="10"/>
        <v>7900</v>
      </c>
      <c r="I24" s="174">
        <f t="shared" si="11"/>
        <v>395</v>
      </c>
      <c r="J24" s="174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3">
        <v>10000</v>
      </c>
      <c r="D25" s="174">
        <f t="shared" si="6"/>
        <v>1000</v>
      </c>
      <c r="E25" s="174">
        <f t="shared" si="7"/>
        <v>600</v>
      </c>
      <c r="F25" s="174">
        <f t="shared" si="8"/>
        <v>500</v>
      </c>
      <c r="G25" s="174">
        <f t="shared" si="9"/>
        <v>2100</v>
      </c>
      <c r="H25" s="174">
        <f t="shared" si="10"/>
        <v>7900</v>
      </c>
      <c r="I25" s="174">
        <f t="shared" si="11"/>
        <v>395</v>
      </c>
      <c r="J25" s="174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1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1"/>
      <c r="G28" s="176">
        <f>SUM(C21:C25)</f>
        <v>50000</v>
      </c>
      <c r="H28" s="176">
        <f>SUM(D21+D22+D23+D24+D25+E21+E22+E23+E24+E25+F21+F22+F23+F24+F25)</f>
        <v>10500</v>
      </c>
      <c r="I28" s="176">
        <f>SUM(I21:I25)</f>
        <v>1975</v>
      </c>
      <c r="J28" s="176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7ycPVz8K1bFmDqmZ0IX7aRgmooLSb34PkMsREQzVBP88Am2uV3u2EQZqe6AY96BeF7bW9WMcCyXcmVHd6rhU6Q==" saltValue="j6Gf8yWY/DLZ46LYHSpr2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2" t="s">
        <v>140</v>
      </c>
      <c r="F2" s="222"/>
      <c r="G2" s="222"/>
      <c r="H2" s="222"/>
      <c r="I2" s="222"/>
      <c r="J2" s="222"/>
      <c r="K2" s="222"/>
      <c r="L2" s="222"/>
      <c r="M2" s="222"/>
    </row>
    <row r="3" spans="2:16" ht="15" customHeight="1" x14ac:dyDescent="0.25">
      <c r="B3" s="218">
        <v>2022</v>
      </c>
      <c r="C3" s="219"/>
      <c r="E3" s="222"/>
      <c r="F3" s="222"/>
      <c r="G3" s="222"/>
      <c r="H3" s="222"/>
      <c r="I3" s="222"/>
      <c r="J3" s="222"/>
      <c r="K3" s="222"/>
      <c r="L3" s="222"/>
      <c r="M3" s="222"/>
    </row>
    <row r="4" spans="2:16" ht="13.95" customHeight="1" x14ac:dyDescent="0.25">
      <c r="B4" s="220"/>
      <c r="C4" s="221"/>
    </row>
    <row r="5" spans="2:16" ht="22.8" x14ac:dyDescent="0.25">
      <c r="B5" s="214" t="s">
        <v>0</v>
      </c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180000</v>
      </c>
      <c r="M7" s="127">
        <f>SUMIFS(DataBaseContable!$H:$H,DataBaseContable!$F:$F,"="&amp;T!$B7,DataBaseContable!$B:$B,"&gt;="&amp;$B$3&amp;"/10/01",DataBaseContable!$B:$B,"&lt;="&amp;EOMONTH($B$3&amp;"/10/01",0))</f>
        <v>1050000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1000000</v>
      </c>
      <c r="P7" s="128">
        <f>SUM(D7:O7)</f>
        <v>6130900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1001045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900000</v>
      </c>
      <c r="P8" s="128">
        <f t="shared" ref="P8:P38" si="0">SUM(D8:O8)</f>
        <v>5936045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200000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800000</v>
      </c>
      <c r="P9" s="128">
        <f t="shared" si="0"/>
        <v>6408700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30000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700000</v>
      </c>
      <c r="P10" s="128">
        <f t="shared" si="0"/>
        <v>2537500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300000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1448600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2568000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100000</v>
      </c>
      <c r="P13" s="128">
        <f t="shared" si="0"/>
        <v>3068000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499900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499900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450000</v>
      </c>
      <c r="M17" s="127">
        <f>SUMIFS(DataBaseContable!$H:$H,DataBaseContable!$F:$F,"="&amp;T!$B17,DataBaseContable!$B:$B,"&gt;="&amp;$B$3&amp;"/10/01",DataBaseContable!$B:$B,"&lt;="&amp;EOMONTH($B$3&amp;"/10/01",0))</f>
        <v>1300000</v>
      </c>
      <c r="N17" s="127">
        <f>SUMIFS(DataBaseContable!$H:$H,DataBaseContable!$F:$F,"="&amp;T!$B17,DataBaseContable!$B:$B,"&gt;="&amp;$B$3&amp;"/11/01",DataBaseContable!$B:$B,"&lt;="&amp;EOMONTH($B$3&amp;"/11/01",0))</f>
        <v>440000</v>
      </c>
      <c r="O17" s="127">
        <f>SUMIFS(DataBaseContable!$H:$H,DataBaseContable!$F:$F,"="&amp;T!$B17,DataBaseContable!$B:$B,"&gt;="&amp;$B$3&amp;"/12/01",DataBaseContable!$B:$B,"&lt;="&amp;EOMONTH($B$3&amp;"/12/01",0))</f>
        <v>8000</v>
      </c>
      <c r="P17" s="128">
        <f t="shared" si="0"/>
        <v>3838000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290000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746000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20000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610000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275950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275950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980000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980000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130000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130000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50000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50000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50000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5200000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1000000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2000000</v>
      </c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4698000</v>
      </c>
      <c r="M39" s="129">
        <f t="shared" si="1"/>
        <v>3950945</v>
      </c>
      <c r="N39" s="129">
        <f t="shared" si="1"/>
        <v>2165950</v>
      </c>
      <c r="O39" s="129">
        <f t="shared" si="1"/>
        <v>3508000</v>
      </c>
      <c r="P39" s="128">
        <f>SUM(D39:O39)</f>
        <v>45249695</v>
      </c>
    </row>
    <row r="41" spans="2:17" ht="22.8" x14ac:dyDescent="0.25">
      <c r="B41" s="215" t="s">
        <v>1</v>
      </c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7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94500</v>
      </c>
      <c r="M43" s="129">
        <f>SUMIFS(DataBaseContable!$I:$I,DataBaseContable!$F:$F,"="&amp;T!$B43,DataBaseContable!$B:$B,"&gt;="&amp;$B$3&amp;"/10/01",DataBaseContable!$B:$B,"&lt;="&amp;EOMONTH($B$3&amp;"/10/01",0))</f>
        <v>273000</v>
      </c>
      <c r="N43" s="129">
        <f>SUMIFS(DataBaseContable!$I:$I,DataBaseContable!$F:$F,"="&amp;T!$B43,DataBaseContable!$B:$B,"&gt;="&amp;$B$3&amp;"/11/01",DataBaseContable!$B:$B,"&lt;="&amp;EOMONTH($B$3&amp;"/11/01",0))</f>
        <v>92400</v>
      </c>
      <c r="O43" s="129">
        <f>SUMIFS(DataBaseContable!$I:$I,DataBaseContable!$F:$F,"="&amp;T!$B43,DataBaseContable!$B:$B,"&gt;="&amp;$B$3&amp;"/11/01",DataBaseContable!$B:$B,"&lt;="&amp;EOMONTH($B$3&amp;"/11/01",0))</f>
        <v>92400</v>
      </c>
      <c r="P43" s="130">
        <f>SUM(D43:O43)</f>
        <v>896700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337725</v>
      </c>
      <c r="M44" s="129">
        <f>SUMIFS(DataBaseContable!$I:$I,DataBaseContable!$F:$F,"="&amp;T!$B44,DataBaseContable!$B:$B,"&gt;="&amp;$B$3&amp;"/10/01",DataBaseContable!$B:$B,"&lt;="&amp;EOMONTH($B$3&amp;"/10/01",0))</f>
        <v>975650</v>
      </c>
      <c r="N44" s="129">
        <f>SUMIFS(DataBaseContable!$I:$I,DataBaseContable!$F:$F,"="&amp;T!$B44,DataBaseContable!$B:$B,"&gt;="&amp;$B$3&amp;"/11/01",DataBaseContable!$B:$B,"&lt;="&amp;EOMONTH($B$3&amp;"/11/01",0))</f>
        <v>330220</v>
      </c>
      <c r="O44" s="129">
        <f>SUMIFS(DataBaseContable!$I:$I,DataBaseContable!$F:$F,"="&amp;T!$B44,DataBaseContable!$B:$B,"&gt;="&amp;$B$3&amp;"/11/01",DataBaseContable!$B:$B,"&lt;="&amp;EOMONTH($B$3&amp;"/11/01",0))</f>
        <v>330220</v>
      </c>
      <c r="P44" s="130">
        <f t="shared" ref="P44:P71" si="2">SUM(D44:O44)</f>
        <v>3204635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698000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1820200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60000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660000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100000</v>
      </c>
      <c r="O48" s="129">
        <f>SUMIFS(DataBaseContable!$I:$I,DataBaseContable!$F:$F,"="&amp;T!$B48,DataBaseContable!$B:$B,"&gt;="&amp;$B$3&amp;"/11/01",DataBaseContable!$B:$B,"&lt;="&amp;EOMONTH($B$3&amp;"/11/01",0))</f>
        <v>100000</v>
      </c>
      <c r="P48" s="130">
        <f t="shared" si="2"/>
        <v>2570000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5500000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10000</v>
      </c>
      <c r="O50" s="129">
        <f>SUMIFS(DataBaseContable!$I:$I,DataBaseContable!$F:$F,"="&amp;T!$B50,DataBaseContable!$B:$B,"&gt;="&amp;$B$3&amp;"/11/01",DataBaseContable!$B:$B,"&lt;="&amp;EOMONTH($B$3&amp;"/11/01",0))</f>
        <v>10000</v>
      </c>
      <c r="P50" s="130">
        <f t="shared" si="2"/>
        <v>6823900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3000000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4546000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10000000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10000000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560700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660700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360000</v>
      </c>
      <c r="O64" s="129">
        <f>SUMIFS(DataBaseContable!$I:$I,DataBaseContable!$F:$F,"="&amp;T!$B64,DataBaseContable!$B:$B,"&gt;="&amp;$B$3&amp;"/11/01",DataBaseContable!$B:$B,"&lt;="&amp;EOMONTH($B$3&amp;"/11/01",0))</f>
        <v>360000</v>
      </c>
      <c r="P64" s="130">
        <f t="shared" si="2"/>
        <v>720000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1000000</v>
      </c>
      <c r="O65" s="129">
        <f>SUMIFS(DataBaseContable!$I:$I,DataBaseContable!$F:$F,"="&amp;T!$B65,DataBaseContable!$B:$B,"&gt;="&amp;$B$3&amp;"/11/01",DataBaseContable!$B:$B,"&lt;="&amp;EOMONTH($B$3&amp;"/11/01",0))</f>
        <v>1000000</v>
      </c>
      <c r="P65" s="130">
        <f t="shared" si="2"/>
        <v>2000000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260900</v>
      </c>
      <c r="O69" s="129">
        <f>SUMIFS(DataBaseContable!$I:$I,DataBaseContable!$F:$F,"="&amp;T!$B69,DataBaseContable!$B:$B,"&gt;="&amp;$B$3&amp;"/11/01",DataBaseContable!$B:$B,"&lt;="&amp;EOMONTH($B$3&amp;"/11/01",0))</f>
        <v>260900</v>
      </c>
      <c r="P69" s="130">
        <f t="shared" si="2"/>
        <v>521800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10000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10000</v>
      </c>
    </row>
    <row r="71" spans="2:16" x14ac:dyDescent="0.25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5">
      <c r="C72" s="178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6384200</v>
      </c>
      <c r="L72" s="129">
        <f t="shared" si="3"/>
        <v>10200925</v>
      </c>
      <c r="M72" s="129">
        <f t="shared" si="3"/>
        <v>11308650</v>
      </c>
      <c r="N72" s="129">
        <f t="shared" si="3"/>
        <v>2153520</v>
      </c>
      <c r="O72" s="129">
        <f t="shared" si="3"/>
        <v>2153520</v>
      </c>
      <c r="P72" s="129">
        <f>SUM(D72:O72)</f>
        <v>42841435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14901980</v>
      </c>
      <c r="L74" s="131">
        <f t="shared" si="4"/>
        <v>9399055</v>
      </c>
      <c r="M74" s="131">
        <f t="shared" si="4"/>
        <v>2041350</v>
      </c>
      <c r="N74" s="131">
        <f t="shared" si="4"/>
        <v>2053780</v>
      </c>
      <c r="O74" s="131">
        <f t="shared" si="4"/>
        <v>3408260</v>
      </c>
      <c r="P74" s="131">
        <f t="shared" si="4"/>
        <v>5816520</v>
      </c>
    </row>
  </sheetData>
  <sheetProtection algorithmName="SHA-512" hashValue="KMBDLGfny6GptUQ5x5FeeV3c/V3w6byGEyK2kDC872qsaFCF4f1iNzqF7LYhk/IXUUdTW7v864vsyvTOreyVXQ==" saltValue="F18Cupf9aPVSEEPpiflr+A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138"/>
  <sheetViews>
    <sheetView showGridLines="0" showRowColHeaders="0" zoomScale="85" zoomScaleNormal="85" workbookViewId="0">
      <selection activeCell="K19" sqref="K19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4" t="s">
        <v>152</v>
      </c>
      <c r="F3" s="225"/>
      <c r="G3" s="225"/>
      <c r="H3" s="225"/>
      <c r="I3" s="226"/>
      <c r="J3" s="233" t="s">
        <v>154</v>
      </c>
    </row>
    <row r="4" spans="2:10" ht="13.95" customHeight="1" x14ac:dyDescent="0.25">
      <c r="E4" s="227"/>
      <c r="F4" s="228"/>
      <c r="G4" s="228"/>
      <c r="H4" s="228"/>
      <c r="I4" s="229"/>
      <c r="J4" s="234"/>
    </row>
    <row r="5" spans="2:10" ht="28.95" customHeight="1" x14ac:dyDescent="0.25">
      <c r="E5" s="227"/>
      <c r="F5" s="228"/>
      <c r="G5" s="228"/>
      <c r="H5" s="228"/>
      <c r="I5" s="229"/>
      <c r="J5" s="234"/>
    </row>
    <row r="6" spans="2:10" ht="13.95" customHeight="1" x14ac:dyDescent="0.25">
      <c r="E6" s="230"/>
      <c r="F6" s="231"/>
      <c r="G6" s="231"/>
      <c r="H6" s="231"/>
      <c r="I6" s="232"/>
      <c r="J6" s="235"/>
    </row>
    <row r="7" spans="2:10" ht="24" customHeight="1" x14ac:dyDescent="0.25">
      <c r="E7" s="236" t="s">
        <v>153</v>
      </c>
      <c r="F7" s="236"/>
      <c r="G7" s="136" t="s">
        <v>103</v>
      </c>
      <c r="H7" s="236" t="s">
        <v>136</v>
      </c>
      <c r="I7" s="236"/>
      <c r="J7" s="180" t="s">
        <v>255</v>
      </c>
    </row>
    <row r="8" spans="2:10" ht="19.95" customHeight="1" x14ac:dyDescent="0.25">
      <c r="E8" s="236" t="s">
        <v>150</v>
      </c>
      <c r="F8" s="236"/>
      <c r="G8" s="236" t="s">
        <v>151</v>
      </c>
      <c r="H8" s="236"/>
      <c r="I8" s="236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ht="14.4" x14ac:dyDescent="0.25">
      <c r="B11" s="147"/>
      <c r="C11" s="148"/>
      <c r="D11" s="151"/>
      <c r="E11" s="151"/>
      <c r="F11" s="177"/>
      <c r="G11" s="163"/>
      <c r="H11" s="163"/>
      <c r="I11" s="163"/>
      <c r="J11" s="148"/>
    </row>
    <row r="12" spans="2:10" ht="14.4" x14ac:dyDescent="0.25">
      <c r="B12" s="147">
        <v>44562</v>
      </c>
      <c r="C12" s="148" t="s">
        <v>123</v>
      </c>
      <c r="D12" s="151">
        <v>1</v>
      </c>
      <c r="E12" s="151"/>
      <c r="F12" s="177" t="s">
        <v>134</v>
      </c>
      <c r="G12" s="163">
        <v>1000000</v>
      </c>
      <c r="H12" s="163">
        <v>0</v>
      </c>
      <c r="I12" s="163"/>
      <c r="J12" s="148" t="s">
        <v>170</v>
      </c>
    </row>
    <row r="13" spans="2:10" ht="14.4" x14ac:dyDescent="0.25">
      <c r="B13" s="147">
        <v>44563</v>
      </c>
      <c r="C13" s="148" t="s">
        <v>123</v>
      </c>
      <c r="D13" s="151">
        <v>2</v>
      </c>
      <c r="E13" s="151"/>
      <c r="F13" s="177" t="s">
        <v>5</v>
      </c>
      <c r="G13" s="163">
        <v>20900</v>
      </c>
      <c r="H13" s="163">
        <v>0</v>
      </c>
      <c r="I13" s="163">
        <f t="shared" ref="I13:I25" si="0">G13-H13+I12</f>
        <v>20900</v>
      </c>
      <c r="J13" s="148" t="s">
        <v>171</v>
      </c>
    </row>
    <row r="14" spans="2:10" ht="14.4" x14ac:dyDescent="0.25">
      <c r="B14" s="147">
        <v>44564</v>
      </c>
      <c r="C14" s="148" t="s">
        <v>123</v>
      </c>
      <c r="D14" s="151">
        <v>3</v>
      </c>
      <c r="E14" s="151"/>
      <c r="F14" s="177" t="s">
        <v>6</v>
      </c>
      <c r="G14" s="163">
        <v>15000</v>
      </c>
      <c r="H14" s="163">
        <v>0</v>
      </c>
      <c r="I14" s="163">
        <f t="shared" si="0"/>
        <v>35900</v>
      </c>
      <c r="J14" s="148" t="s">
        <v>172</v>
      </c>
    </row>
    <row r="15" spans="2:10" ht="14.4" x14ac:dyDescent="0.25">
      <c r="B15" s="147">
        <v>44565</v>
      </c>
      <c r="C15" s="148" t="s">
        <v>123</v>
      </c>
      <c r="D15" s="151">
        <v>4</v>
      </c>
      <c r="E15" s="151"/>
      <c r="F15" s="177" t="s">
        <v>7</v>
      </c>
      <c r="G15" s="163">
        <v>89700</v>
      </c>
      <c r="H15" s="163">
        <v>0</v>
      </c>
      <c r="I15" s="163">
        <f t="shared" si="0"/>
        <v>125600</v>
      </c>
      <c r="J15" s="148" t="s">
        <v>173</v>
      </c>
    </row>
    <row r="16" spans="2:10" ht="14.4" x14ac:dyDescent="0.25">
      <c r="B16" s="147">
        <v>44566</v>
      </c>
      <c r="C16" s="148" t="s">
        <v>123</v>
      </c>
      <c r="D16" s="151">
        <v>5</v>
      </c>
      <c r="E16" s="151"/>
      <c r="F16" s="177" t="s">
        <v>9</v>
      </c>
      <c r="G16" s="163">
        <v>67500</v>
      </c>
      <c r="H16" s="163">
        <v>0</v>
      </c>
      <c r="I16" s="163">
        <f t="shared" si="0"/>
        <v>193100</v>
      </c>
      <c r="J16" s="148" t="s">
        <v>174</v>
      </c>
    </row>
    <row r="17" spans="2:10" ht="14.4" x14ac:dyDescent="0.25">
      <c r="B17" s="147">
        <v>44567</v>
      </c>
      <c r="C17" s="148" t="s">
        <v>123</v>
      </c>
      <c r="D17" s="151">
        <v>6</v>
      </c>
      <c r="E17" s="151"/>
      <c r="F17" s="177" t="s">
        <v>11</v>
      </c>
      <c r="G17" s="163">
        <v>238900</v>
      </c>
      <c r="H17" s="163">
        <v>0</v>
      </c>
      <c r="I17" s="163">
        <f t="shared" si="0"/>
        <v>432000</v>
      </c>
      <c r="J17" s="148" t="s">
        <v>175</v>
      </c>
    </row>
    <row r="18" spans="2:10" ht="14.4" x14ac:dyDescent="0.25">
      <c r="B18" s="147">
        <v>44568</v>
      </c>
      <c r="C18" s="148" t="s">
        <v>122</v>
      </c>
      <c r="D18" s="151"/>
      <c r="E18" s="151">
        <v>1</v>
      </c>
      <c r="F18" s="177" t="s">
        <v>48</v>
      </c>
      <c r="G18" s="163">
        <v>0</v>
      </c>
      <c r="H18" s="163">
        <v>100000</v>
      </c>
      <c r="I18" s="163">
        <f t="shared" si="0"/>
        <v>332000</v>
      </c>
      <c r="J18" s="148" t="s">
        <v>176</v>
      </c>
    </row>
    <row r="19" spans="2:10" ht="14.4" x14ac:dyDescent="0.25">
      <c r="B19" s="147">
        <v>44569</v>
      </c>
      <c r="C19" s="148" t="s">
        <v>122</v>
      </c>
      <c r="D19" s="151"/>
      <c r="E19" s="151">
        <v>2</v>
      </c>
      <c r="F19" s="177" t="s">
        <v>49</v>
      </c>
      <c r="G19" s="163">
        <v>0</v>
      </c>
      <c r="H19" s="163">
        <v>20000</v>
      </c>
      <c r="I19" s="163">
        <f t="shared" si="0"/>
        <v>312000</v>
      </c>
      <c r="J19" s="148" t="s">
        <v>177</v>
      </c>
    </row>
    <row r="20" spans="2:10" ht="14.4" x14ac:dyDescent="0.25">
      <c r="B20" s="147">
        <v>44570</v>
      </c>
      <c r="C20" s="148" t="s">
        <v>122</v>
      </c>
      <c r="D20" s="151"/>
      <c r="E20" s="151">
        <v>3</v>
      </c>
      <c r="F20" s="177" t="s">
        <v>50</v>
      </c>
      <c r="G20" s="163">
        <v>0</v>
      </c>
      <c r="H20" s="163">
        <v>15400</v>
      </c>
      <c r="I20" s="163">
        <f t="shared" si="0"/>
        <v>296600</v>
      </c>
      <c r="J20" s="148" t="s">
        <v>178</v>
      </c>
    </row>
    <row r="21" spans="2:10" ht="14.4" x14ac:dyDescent="0.25">
      <c r="B21" s="147">
        <v>44571</v>
      </c>
      <c r="C21" s="148" t="s">
        <v>122</v>
      </c>
      <c r="D21" s="151"/>
      <c r="E21" s="151">
        <v>4</v>
      </c>
      <c r="F21" s="177" t="s">
        <v>53</v>
      </c>
      <c r="G21" s="163">
        <v>0</v>
      </c>
      <c r="H21" s="163">
        <v>1000</v>
      </c>
      <c r="I21" s="163">
        <f t="shared" si="0"/>
        <v>295600</v>
      </c>
      <c r="J21" s="148" t="s">
        <v>179</v>
      </c>
    </row>
    <row r="22" spans="2:10" ht="14.4" x14ac:dyDescent="0.25">
      <c r="B22" s="147">
        <v>44572</v>
      </c>
      <c r="C22" s="148" t="s">
        <v>122</v>
      </c>
      <c r="D22" s="151"/>
      <c r="E22" s="151">
        <v>5</v>
      </c>
      <c r="F22" s="177" t="s">
        <v>54</v>
      </c>
      <c r="G22" s="163">
        <v>0</v>
      </c>
      <c r="H22" s="163">
        <v>3200</v>
      </c>
      <c r="I22" s="163">
        <f t="shared" si="0"/>
        <v>292400</v>
      </c>
      <c r="J22" s="148" t="s">
        <v>180</v>
      </c>
    </row>
    <row r="23" spans="2:10" ht="14.4" x14ac:dyDescent="0.25">
      <c r="B23" s="147">
        <v>44591</v>
      </c>
      <c r="C23" s="148" t="s">
        <v>123</v>
      </c>
      <c r="D23" s="151">
        <v>7</v>
      </c>
      <c r="E23" s="151"/>
      <c r="F23" s="177" t="s">
        <v>28</v>
      </c>
      <c r="G23" s="163">
        <v>50000</v>
      </c>
      <c r="H23" s="163">
        <v>0</v>
      </c>
      <c r="I23" s="163">
        <f t="shared" si="0"/>
        <v>342400</v>
      </c>
      <c r="J23" s="148" t="s">
        <v>181</v>
      </c>
    </row>
    <row r="24" spans="2:10" ht="14.4" x14ac:dyDescent="0.25">
      <c r="B24" s="147">
        <v>44591</v>
      </c>
      <c r="C24" s="148" t="s">
        <v>122</v>
      </c>
      <c r="D24" s="151"/>
      <c r="E24" s="151">
        <v>6</v>
      </c>
      <c r="F24" s="177" t="s">
        <v>35</v>
      </c>
      <c r="G24" s="163">
        <v>0</v>
      </c>
      <c r="H24" s="163">
        <v>10500</v>
      </c>
      <c r="I24" s="163">
        <f t="shared" si="0"/>
        <v>331900</v>
      </c>
      <c r="J24" s="148" t="s">
        <v>181</v>
      </c>
    </row>
    <row r="25" spans="2:10" ht="14.4" x14ac:dyDescent="0.25">
      <c r="B25" s="147">
        <v>44591</v>
      </c>
      <c r="C25" s="148" t="s">
        <v>122</v>
      </c>
      <c r="D25" s="151"/>
      <c r="E25" s="151">
        <v>7</v>
      </c>
      <c r="F25" s="177" t="s">
        <v>36</v>
      </c>
      <c r="G25" s="163">
        <v>0</v>
      </c>
      <c r="H25" s="163">
        <v>37525</v>
      </c>
      <c r="I25" s="163">
        <f t="shared" si="0"/>
        <v>294375</v>
      </c>
      <c r="J25" s="148" t="s">
        <v>181</v>
      </c>
    </row>
    <row r="26" spans="2:10" ht="14.4" x14ac:dyDescent="0.25">
      <c r="B26" s="147">
        <v>44593</v>
      </c>
      <c r="C26" s="148" t="s">
        <v>123</v>
      </c>
      <c r="D26" s="151">
        <v>8</v>
      </c>
      <c r="E26" s="151"/>
      <c r="F26" s="177" t="s">
        <v>5</v>
      </c>
      <c r="G26" s="163">
        <v>340000</v>
      </c>
      <c r="H26" s="163">
        <v>0</v>
      </c>
      <c r="I26" s="163">
        <f>DBEmolumentos!$O6+G26-H26</f>
        <v>1634375</v>
      </c>
      <c r="J26" s="148" t="s">
        <v>185</v>
      </c>
    </row>
    <row r="27" spans="2:10" ht="14.4" x14ac:dyDescent="0.25">
      <c r="B27" s="147">
        <v>44594</v>
      </c>
      <c r="C27" s="148" t="s">
        <v>123</v>
      </c>
      <c r="D27" s="151">
        <v>9</v>
      </c>
      <c r="E27" s="151"/>
      <c r="F27" s="177" t="s">
        <v>26</v>
      </c>
      <c r="G27" s="163">
        <v>210000</v>
      </c>
      <c r="H27" s="163">
        <v>0</v>
      </c>
      <c r="I27" s="163">
        <f t="shared" ref="I27:I38" si="1">G27-H27+I26</f>
        <v>1844375</v>
      </c>
      <c r="J27" s="148" t="s">
        <v>186</v>
      </c>
    </row>
    <row r="28" spans="2:10" ht="14.4" x14ac:dyDescent="0.25">
      <c r="B28" s="147">
        <v>44595</v>
      </c>
      <c r="C28" s="148" t="s">
        <v>123</v>
      </c>
      <c r="D28" s="151">
        <v>10</v>
      </c>
      <c r="E28" s="151"/>
      <c r="F28" s="177" t="s">
        <v>15</v>
      </c>
      <c r="G28" s="163">
        <v>456000</v>
      </c>
      <c r="H28" s="163">
        <v>0</v>
      </c>
      <c r="I28" s="163">
        <f t="shared" si="1"/>
        <v>2300375</v>
      </c>
      <c r="J28" s="148" t="s">
        <v>187</v>
      </c>
    </row>
    <row r="29" spans="2:10" ht="14.4" x14ac:dyDescent="0.25">
      <c r="B29" s="147">
        <v>44596</v>
      </c>
      <c r="C29" s="148" t="s">
        <v>123</v>
      </c>
      <c r="D29" s="151">
        <v>11</v>
      </c>
      <c r="E29" s="151"/>
      <c r="F29" s="177" t="s">
        <v>16</v>
      </c>
      <c r="G29" s="163">
        <v>634000</v>
      </c>
      <c r="H29" s="163">
        <v>0</v>
      </c>
      <c r="I29" s="163">
        <f t="shared" si="1"/>
        <v>2934375</v>
      </c>
      <c r="J29" s="148" t="s">
        <v>188</v>
      </c>
    </row>
    <row r="30" spans="2:10" ht="14.4" x14ac:dyDescent="0.25">
      <c r="B30" s="147">
        <v>44597</v>
      </c>
      <c r="C30" s="148" t="s">
        <v>123</v>
      </c>
      <c r="D30" s="151">
        <v>12</v>
      </c>
      <c r="E30" s="151"/>
      <c r="F30" s="177" t="s">
        <v>29</v>
      </c>
      <c r="G30" s="163">
        <v>230000</v>
      </c>
      <c r="H30" s="163">
        <v>0</v>
      </c>
      <c r="I30" s="163">
        <f t="shared" si="1"/>
        <v>3164375</v>
      </c>
      <c r="J30" s="148" t="s">
        <v>189</v>
      </c>
    </row>
    <row r="31" spans="2:10" ht="14.4" x14ac:dyDescent="0.25">
      <c r="B31" s="147">
        <v>44598</v>
      </c>
      <c r="C31" s="148" t="s">
        <v>122</v>
      </c>
      <c r="D31" s="151"/>
      <c r="E31" s="151">
        <v>8</v>
      </c>
      <c r="F31" s="177" t="s">
        <v>37</v>
      </c>
      <c r="G31" s="163">
        <v>0</v>
      </c>
      <c r="H31" s="163">
        <v>35200</v>
      </c>
      <c r="I31" s="163">
        <f t="shared" si="1"/>
        <v>3129175</v>
      </c>
      <c r="J31" s="148" t="s">
        <v>190</v>
      </c>
    </row>
    <row r="32" spans="2:10" ht="14.4" x14ac:dyDescent="0.25">
      <c r="B32" s="147">
        <v>44599</v>
      </c>
      <c r="C32" s="148" t="s">
        <v>122</v>
      </c>
      <c r="D32" s="151"/>
      <c r="E32" s="151">
        <v>9</v>
      </c>
      <c r="F32" s="177" t="s">
        <v>40</v>
      </c>
      <c r="G32" s="163">
        <v>0</v>
      </c>
      <c r="H32" s="163">
        <v>50000</v>
      </c>
      <c r="I32" s="163">
        <f t="shared" si="1"/>
        <v>3079175</v>
      </c>
      <c r="J32" s="148" t="s">
        <v>191</v>
      </c>
    </row>
    <row r="33" spans="2:10" ht="14.4" x14ac:dyDescent="0.25">
      <c r="B33" s="147">
        <v>44600</v>
      </c>
      <c r="C33" s="148" t="s">
        <v>122</v>
      </c>
      <c r="D33" s="151"/>
      <c r="E33" s="151">
        <v>10</v>
      </c>
      <c r="F33" s="177" t="s">
        <v>51</v>
      </c>
      <c r="G33" s="163">
        <v>0</v>
      </c>
      <c r="H33" s="163">
        <v>400000</v>
      </c>
      <c r="I33" s="163">
        <f t="shared" si="1"/>
        <v>2679175</v>
      </c>
      <c r="J33" s="148" t="s">
        <v>192</v>
      </c>
    </row>
    <row r="34" spans="2:10" ht="14.4" x14ac:dyDescent="0.25">
      <c r="B34" s="147">
        <v>44601</v>
      </c>
      <c r="C34" s="148" t="s">
        <v>122</v>
      </c>
      <c r="D34" s="151"/>
      <c r="E34" s="151">
        <v>11</v>
      </c>
      <c r="F34" s="177" t="s">
        <v>42</v>
      </c>
      <c r="G34" s="163">
        <v>0</v>
      </c>
      <c r="H34" s="163">
        <v>320000</v>
      </c>
      <c r="I34" s="163">
        <f t="shared" si="1"/>
        <v>2359175</v>
      </c>
      <c r="J34" s="148" t="s">
        <v>193</v>
      </c>
    </row>
    <row r="35" spans="2:10" ht="14.4" x14ac:dyDescent="0.25">
      <c r="B35" s="147">
        <v>44602</v>
      </c>
      <c r="C35" s="148" t="s">
        <v>122</v>
      </c>
      <c r="D35" s="151"/>
      <c r="E35" s="151">
        <v>12</v>
      </c>
      <c r="F35" s="177" t="s">
        <v>43</v>
      </c>
      <c r="G35" s="163">
        <v>0</v>
      </c>
      <c r="H35" s="163">
        <v>456000</v>
      </c>
      <c r="I35" s="163">
        <f t="shared" si="1"/>
        <v>1903175</v>
      </c>
      <c r="J35" s="148" t="s">
        <v>194</v>
      </c>
    </row>
    <row r="36" spans="2:10" ht="14.4" x14ac:dyDescent="0.25">
      <c r="B36" s="147">
        <v>44620</v>
      </c>
      <c r="C36" s="148" t="s">
        <v>123</v>
      </c>
      <c r="D36" s="151">
        <v>14</v>
      </c>
      <c r="E36" s="151"/>
      <c r="F36" s="177" t="s">
        <v>28</v>
      </c>
      <c r="G36" s="163">
        <v>80000</v>
      </c>
      <c r="H36" s="163">
        <v>0</v>
      </c>
      <c r="I36" s="163">
        <f t="shared" si="1"/>
        <v>1983175</v>
      </c>
      <c r="J36" s="148" t="s">
        <v>181</v>
      </c>
    </row>
    <row r="37" spans="2:10" ht="14.4" x14ac:dyDescent="0.25">
      <c r="B37" s="147">
        <v>44620</v>
      </c>
      <c r="C37" s="148" t="s">
        <v>122</v>
      </c>
      <c r="D37" s="151"/>
      <c r="E37" s="151">
        <v>15</v>
      </c>
      <c r="F37" s="177" t="s">
        <v>35</v>
      </c>
      <c r="G37" s="163">
        <v>0</v>
      </c>
      <c r="H37" s="163">
        <v>16800</v>
      </c>
      <c r="I37" s="163">
        <f t="shared" si="1"/>
        <v>1966375</v>
      </c>
      <c r="J37" s="148" t="s">
        <v>181</v>
      </c>
    </row>
    <row r="38" spans="2:10" ht="14.4" x14ac:dyDescent="0.25">
      <c r="B38" s="147">
        <v>44620</v>
      </c>
      <c r="C38" s="148" t="s">
        <v>122</v>
      </c>
      <c r="D38" s="151"/>
      <c r="E38" s="151">
        <v>16</v>
      </c>
      <c r="F38" s="177" t="s">
        <v>36</v>
      </c>
      <c r="G38" s="163">
        <v>0</v>
      </c>
      <c r="H38" s="163">
        <v>60040</v>
      </c>
      <c r="I38" s="163">
        <f t="shared" si="1"/>
        <v>1906335</v>
      </c>
      <c r="J38" s="148" t="s">
        <v>181</v>
      </c>
    </row>
    <row r="39" spans="2:10" ht="14.4" x14ac:dyDescent="0.25">
      <c r="B39" s="147">
        <v>44621</v>
      </c>
      <c r="C39" s="148" t="s">
        <v>123</v>
      </c>
      <c r="D39" s="151">
        <v>15</v>
      </c>
      <c r="E39" s="151"/>
      <c r="F39" s="177" t="s">
        <v>5</v>
      </c>
      <c r="G39" s="163">
        <v>1530000</v>
      </c>
      <c r="H39" s="163">
        <v>0</v>
      </c>
      <c r="I39" s="163">
        <f>DBEmolumentos!$O7+G39-H39</f>
        <v>3436335</v>
      </c>
      <c r="J39" s="148" t="s">
        <v>195</v>
      </c>
    </row>
    <row r="40" spans="2:10" ht="14.4" x14ac:dyDescent="0.25">
      <c r="B40" s="147">
        <v>44622</v>
      </c>
      <c r="C40" s="148" t="s">
        <v>123</v>
      </c>
      <c r="D40" s="151">
        <v>16</v>
      </c>
      <c r="E40" s="151"/>
      <c r="F40" s="177" t="s">
        <v>6</v>
      </c>
      <c r="G40" s="163">
        <v>2500000</v>
      </c>
      <c r="H40" s="163">
        <v>0</v>
      </c>
      <c r="I40" s="163">
        <f t="shared" ref="I40:I51" si="2">G40-H40+I39</f>
        <v>5936335</v>
      </c>
      <c r="J40" s="148" t="s">
        <v>196</v>
      </c>
    </row>
    <row r="41" spans="2:10" ht="14.4" x14ac:dyDescent="0.25">
      <c r="B41" s="147">
        <v>44623</v>
      </c>
      <c r="C41" s="148" t="s">
        <v>123</v>
      </c>
      <c r="D41" s="151">
        <v>17</v>
      </c>
      <c r="E41" s="151"/>
      <c r="F41" s="177" t="s">
        <v>7</v>
      </c>
      <c r="G41" s="163">
        <v>3500000</v>
      </c>
      <c r="H41" s="163">
        <v>0</v>
      </c>
      <c r="I41" s="163">
        <f t="shared" si="2"/>
        <v>9436335</v>
      </c>
      <c r="J41" s="148" t="s">
        <v>197</v>
      </c>
    </row>
    <row r="42" spans="2:10" ht="14.4" x14ac:dyDescent="0.25">
      <c r="B42" s="147">
        <v>44624</v>
      </c>
      <c r="C42" s="148" t="s">
        <v>123</v>
      </c>
      <c r="D42" s="151">
        <v>18</v>
      </c>
      <c r="E42" s="151"/>
      <c r="F42" s="177" t="s">
        <v>29</v>
      </c>
      <c r="G42" s="163">
        <v>360000</v>
      </c>
      <c r="H42" s="163">
        <v>0</v>
      </c>
      <c r="I42" s="163">
        <f t="shared" si="2"/>
        <v>9796335</v>
      </c>
      <c r="J42" s="148" t="s">
        <v>198</v>
      </c>
    </row>
    <row r="43" spans="2:10" ht="14.4" x14ac:dyDescent="0.25">
      <c r="B43" s="147">
        <v>44625</v>
      </c>
      <c r="C43" s="148" t="s">
        <v>123</v>
      </c>
      <c r="D43" s="151">
        <v>19</v>
      </c>
      <c r="E43" s="151"/>
      <c r="F43" s="177" t="s">
        <v>17</v>
      </c>
      <c r="G43" s="163">
        <v>640700</v>
      </c>
      <c r="H43" s="163">
        <v>0</v>
      </c>
      <c r="I43" s="163">
        <f t="shared" si="2"/>
        <v>10437035</v>
      </c>
      <c r="J43" s="148" t="s">
        <v>199</v>
      </c>
    </row>
    <row r="44" spans="2:10" ht="14.4" x14ac:dyDescent="0.25">
      <c r="B44" s="147">
        <v>44626</v>
      </c>
      <c r="C44" s="148" t="s">
        <v>122</v>
      </c>
      <c r="D44" s="151"/>
      <c r="E44" s="151">
        <v>17</v>
      </c>
      <c r="F44" s="177" t="s">
        <v>37</v>
      </c>
      <c r="G44" s="163">
        <v>0</v>
      </c>
      <c r="H44" s="163">
        <v>987000</v>
      </c>
      <c r="I44" s="163">
        <f t="shared" si="2"/>
        <v>9450035</v>
      </c>
      <c r="J44" s="148" t="s">
        <v>200</v>
      </c>
    </row>
    <row r="45" spans="2:10" ht="14.4" x14ac:dyDescent="0.25">
      <c r="B45" s="147">
        <v>44627</v>
      </c>
      <c r="C45" s="148" t="s">
        <v>122</v>
      </c>
      <c r="D45" s="151"/>
      <c r="E45" s="151">
        <v>18</v>
      </c>
      <c r="F45" s="177" t="s">
        <v>37</v>
      </c>
      <c r="G45" s="163">
        <v>0</v>
      </c>
      <c r="H45" s="163">
        <v>100000</v>
      </c>
      <c r="I45" s="163">
        <f t="shared" si="2"/>
        <v>9350035</v>
      </c>
      <c r="J45" s="148" t="s">
        <v>201</v>
      </c>
    </row>
    <row r="46" spans="2:10" ht="14.4" x14ac:dyDescent="0.25">
      <c r="B46" s="147">
        <v>44628</v>
      </c>
      <c r="C46" s="148" t="s">
        <v>122</v>
      </c>
      <c r="D46" s="151"/>
      <c r="E46" s="151">
        <v>19</v>
      </c>
      <c r="F46" s="177" t="s">
        <v>50</v>
      </c>
      <c r="G46" s="163">
        <v>0</v>
      </c>
      <c r="H46" s="163">
        <v>230000</v>
      </c>
      <c r="I46" s="163">
        <f t="shared" si="2"/>
        <v>9120035</v>
      </c>
      <c r="J46" s="148" t="s">
        <v>202</v>
      </c>
    </row>
    <row r="47" spans="2:10" ht="14.4" x14ac:dyDescent="0.25">
      <c r="B47" s="147">
        <v>44629</v>
      </c>
      <c r="C47" s="148" t="s">
        <v>122</v>
      </c>
      <c r="D47" s="151"/>
      <c r="E47" s="151">
        <v>20</v>
      </c>
      <c r="F47" s="177" t="s">
        <v>54</v>
      </c>
      <c r="G47" s="163">
        <v>0</v>
      </c>
      <c r="H47" s="163">
        <v>328900</v>
      </c>
      <c r="I47" s="163">
        <f t="shared" si="2"/>
        <v>8791135</v>
      </c>
      <c r="J47" s="148" t="s">
        <v>203</v>
      </c>
    </row>
    <row r="48" spans="2:10" ht="14.4" x14ac:dyDescent="0.25">
      <c r="B48" s="147">
        <v>44630</v>
      </c>
      <c r="C48" s="148" t="s">
        <v>122</v>
      </c>
      <c r="D48" s="151"/>
      <c r="E48" s="151">
        <v>21</v>
      </c>
      <c r="F48" s="177" t="s">
        <v>45</v>
      </c>
      <c r="G48" s="163">
        <v>0</v>
      </c>
      <c r="H48" s="163">
        <v>20000</v>
      </c>
      <c r="I48" s="163">
        <f t="shared" si="2"/>
        <v>8771135</v>
      </c>
      <c r="J48" s="148" t="s">
        <v>204</v>
      </c>
    </row>
    <row r="49" spans="2:10" ht="14.4" x14ac:dyDescent="0.25">
      <c r="B49" s="147">
        <v>44650</v>
      </c>
      <c r="C49" s="148" t="s">
        <v>123</v>
      </c>
      <c r="D49" s="151">
        <v>20</v>
      </c>
      <c r="E49" s="151"/>
      <c r="F49" s="177" t="s">
        <v>28</v>
      </c>
      <c r="G49" s="163">
        <v>120000</v>
      </c>
      <c r="H49" s="163">
        <v>0</v>
      </c>
      <c r="I49" s="163">
        <f t="shared" si="2"/>
        <v>8891135</v>
      </c>
      <c r="J49" s="148" t="s">
        <v>181</v>
      </c>
    </row>
    <row r="50" spans="2:10" ht="14.4" x14ac:dyDescent="0.25">
      <c r="B50" s="147">
        <v>44650</v>
      </c>
      <c r="C50" s="148" t="s">
        <v>122</v>
      </c>
      <c r="D50" s="151"/>
      <c r="E50" s="151">
        <v>22</v>
      </c>
      <c r="F50" s="177" t="s">
        <v>35</v>
      </c>
      <c r="G50" s="163">
        <v>0</v>
      </c>
      <c r="H50" s="163">
        <v>25200</v>
      </c>
      <c r="I50" s="163">
        <f t="shared" si="2"/>
        <v>8865935</v>
      </c>
      <c r="J50" s="148" t="s">
        <v>181</v>
      </c>
    </row>
    <row r="51" spans="2:10" ht="14.4" x14ac:dyDescent="0.25">
      <c r="B51" s="147">
        <v>44650</v>
      </c>
      <c r="C51" s="148" t="s">
        <v>122</v>
      </c>
      <c r="D51" s="151"/>
      <c r="E51" s="151">
        <v>23</v>
      </c>
      <c r="F51" s="177" t="s">
        <v>36</v>
      </c>
      <c r="G51" s="163">
        <v>0</v>
      </c>
      <c r="H51" s="163">
        <v>90060</v>
      </c>
      <c r="I51" s="163">
        <f t="shared" si="2"/>
        <v>8775875</v>
      </c>
      <c r="J51" s="148" t="s">
        <v>181</v>
      </c>
    </row>
    <row r="52" spans="2:10" ht="14.4" x14ac:dyDescent="0.25">
      <c r="B52" s="147">
        <v>44652</v>
      </c>
      <c r="C52" s="148" t="s">
        <v>123</v>
      </c>
      <c r="D52" s="151">
        <v>21</v>
      </c>
      <c r="E52" s="151"/>
      <c r="F52" s="177" t="s">
        <v>32</v>
      </c>
      <c r="G52" s="163">
        <v>230500</v>
      </c>
      <c r="H52" s="163">
        <v>0</v>
      </c>
      <c r="I52" s="163">
        <f>DBEmolumentos!$O8+G52-H52</f>
        <v>9006375</v>
      </c>
      <c r="J52" s="148" t="s">
        <v>205</v>
      </c>
    </row>
    <row r="53" spans="2:10" ht="14.4" x14ac:dyDescent="0.25">
      <c r="B53" s="147">
        <v>44653</v>
      </c>
      <c r="C53" s="148" t="s">
        <v>123</v>
      </c>
      <c r="D53" s="151">
        <v>22</v>
      </c>
      <c r="E53" s="151"/>
      <c r="F53" s="177" t="s">
        <v>26</v>
      </c>
      <c r="G53" s="163">
        <v>150000</v>
      </c>
      <c r="H53" s="163">
        <v>0</v>
      </c>
      <c r="I53" s="163">
        <f t="shared" ref="I53:I64" si="3">G53-H53+I52</f>
        <v>9156375</v>
      </c>
      <c r="J53" s="148" t="s">
        <v>206</v>
      </c>
    </row>
    <row r="54" spans="2:10" ht="14.4" x14ac:dyDescent="0.25">
      <c r="B54" s="147">
        <v>44654</v>
      </c>
      <c r="C54" s="148" t="s">
        <v>123</v>
      </c>
      <c r="D54" s="151">
        <v>23</v>
      </c>
      <c r="E54" s="151"/>
      <c r="F54" s="177" t="s">
        <v>27</v>
      </c>
      <c r="G54" s="163">
        <v>546000</v>
      </c>
      <c r="H54" s="163">
        <v>0</v>
      </c>
      <c r="I54" s="163">
        <f t="shared" si="3"/>
        <v>9702375</v>
      </c>
      <c r="J54" s="148" t="s">
        <v>207</v>
      </c>
    </row>
    <row r="55" spans="2:10" ht="14.4" x14ac:dyDescent="0.25">
      <c r="B55" s="147">
        <v>44655</v>
      </c>
      <c r="C55" s="148" t="s">
        <v>123</v>
      </c>
      <c r="D55" s="151">
        <v>24</v>
      </c>
      <c r="E55" s="151"/>
      <c r="F55" s="177" t="s">
        <v>155</v>
      </c>
      <c r="G55" s="163">
        <v>98600</v>
      </c>
      <c r="H55" s="163">
        <v>0</v>
      </c>
      <c r="I55" s="163">
        <f t="shared" si="3"/>
        <v>9800975</v>
      </c>
      <c r="J55" s="148" t="s">
        <v>208</v>
      </c>
    </row>
    <row r="56" spans="2:10" ht="14.4" x14ac:dyDescent="0.25">
      <c r="B56" s="147">
        <v>44656</v>
      </c>
      <c r="C56" s="148" t="s">
        <v>123</v>
      </c>
      <c r="D56" s="151">
        <v>25</v>
      </c>
      <c r="E56" s="151"/>
      <c r="F56" s="177" t="s">
        <v>7</v>
      </c>
      <c r="G56" s="163">
        <v>189000</v>
      </c>
      <c r="H56" s="163">
        <v>0</v>
      </c>
      <c r="I56" s="163">
        <f t="shared" si="3"/>
        <v>9989975</v>
      </c>
      <c r="J56" s="148" t="s">
        <v>209</v>
      </c>
    </row>
    <row r="57" spans="2:10" ht="14.4" x14ac:dyDescent="0.25">
      <c r="B57" s="147">
        <v>44657</v>
      </c>
      <c r="C57" s="148" t="s">
        <v>122</v>
      </c>
      <c r="D57" s="151"/>
      <c r="E57" s="151">
        <v>24</v>
      </c>
      <c r="F57" s="177" t="s">
        <v>39</v>
      </c>
      <c r="G57" s="163">
        <v>0</v>
      </c>
      <c r="H57" s="163">
        <v>400000</v>
      </c>
      <c r="I57" s="163">
        <f t="shared" si="3"/>
        <v>9589975</v>
      </c>
      <c r="J57" s="148" t="s">
        <v>210</v>
      </c>
    </row>
    <row r="58" spans="2:10" ht="14.4" x14ac:dyDescent="0.25">
      <c r="B58" s="147">
        <v>44658</v>
      </c>
      <c r="C58" s="148" t="s">
        <v>122</v>
      </c>
      <c r="D58" s="151"/>
      <c r="E58" s="151">
        <v>25</v>
      </c>
      <c r="F58" s="177" t="s">
        <v>40</v>
      </c>
      <c r="G58" s="163">
        <v>0</v>
      </c>
      <c r="H58" s="163">
        <v>320000</v>
      </c>
      <c r="I58" s="163">
        <f t="shared" si="3"/>
        <v>9269975</v>
      </c>
      <c r="J58" s="148" t="s">
        <v>211</v>
      </c>
    </row>
    <row r="59" spans="2:10" ht="14.4" x14ac:dyDescent="0.25">
      <c r="B59" s="147">
        <v>44659</v>
      </c>
      <c r="C59" s="148" t="s">
        <v>122</v>
      </c>
      <c r="D59" s="151"/>
      <c r="E59" s="151">
        <v>26</v>
      </c>
      <c r="F59" s="177" t="s">
        <v>41</v>
      </c>
      <c r="G59" s="163">
        <v>0</v>
      </c>
      <c r="H59" s="163">
        <v>1000000</v>
      </c>
      <c r="I59" s="163">
        <f t="shared" si="3"/>
        <v>8269975</v>
      </c>
      <c r="J59" s="148" t="s">
        <v>212</v>
      </c>
    </row>
    <row r="60" spans="2:10" ht="14.4" x14ac:dyDescent="0.25">
      <c r="B60" s="147">
        <v>44660</v>
      </c>
      <c r="C60" s="148" t="s">
        <v>122</v>
      </c>
      <c r="D60" s="151"/>
      <c r="E60" s="151">
        <v>27</v>
      </c>
      <c r="F60" s="177" t="s">
        <v>51</v>
      </c>
      <c r="G60" s="163">
        <v>0</v>
      </c>
      <c r="H60" s="163">
        <v>23900</v>
      </c>
      <c r="I60" s="163">
        <f t="shared" si="3"/>
        <v>8246075</v>
      </c>
      <c r="J60" s="148" t="s">
        <v>213</v>
      </c>
    </row>
    <row r="61" spans="2:10" ht="14.4" x14ac:dyDescent="0.25">
      <c r="B61" s="147">
        <v>44661</v>
      </c>
      <c r="C61" s="148" t="s">
        <v>122</v>
      </c>
      <c r="D61" s="151"/>
      <c r="E61" s="151">
        <v>28</v>
      </c>
      <c r="F61" s="177" t="s">
        <v>42</v>
      </c>
      <c r="G61" s="163">
        <v>0</v>
      </c>
      <c r="H61" s="163">
        <v>239000</v>
      </c>
      <c r="I61" s="163">
        <f t="shared" si="3"/>
        <v>8007075</v>
      </c>
      <c r="J61" s="148" t="s">
        <v>214</v>
      </c>
    </row>
    <row r="62" spans="2:10" ht="14.4" x14ac:dyDescent="0.25">
      <c r="B62" s="147">
        <v>44681</v>
      </c>
      <c r="C62" s="148" t="s">
        <v>123</v>
      </c>
      <c r="D62" s="151">
        <v>26</v>
      </c>
      <c r="E62" s="151"/>
      <c r="F62" s="177" t="s">
        <v>28</v>
      </c>
      <c r="G62" s="163">
        <v>200000</v>
      </c>
      <c r="H62" s="163">
        <v>0</v>
      </c>
      <c r="I62" s="163">
        <f t="shared" si="3"/>
        <v>8207075</v>
      </c>
      <c r="J62" s="148" t="s">
        <v>181</v>
      </c>
    </row>
    <row r="63" spans="2:10" ht="14.4" x14ac:dyDescent="0.25">
      <c r="B63" s="147">
        <v>44681</v>
      </c>
      <c r="C63" s="148" t="s">
        <v>122</v>
      </c>
      <c r="D63" s="151"/>
      <c r="E63" s="151">
        <v>29</v>
      </c>
      <c r="F63" s="177" t="s">
        <v>35</v>
      </c>
      <c r="G63" s="163">
        <v>0</v>
      </c>
      <c r="H63" s="163">
        <v>42000</v>
      </c>
      <c r="I63" s="163">
        <f t="shared" si="3"/>
        <v>8165075</v>
      </c>
      <c r="J63" s="148" t="s">
        <v>181</v>
      </c>
    </row>
    <row r="64" spans="2:10" ht="14.4" x14ac:dyDescent="0.25">
      <c r="B64" s="147">
        <v>44681</v>
      </c>
      <c r="C64" s="148" t="s">
        <v>122</v>
      </c>
      <c r="D64" s="151"/>
      <c r="E64" s="151">
        <v>30</v>
      </c>
      <c r="F64" s="177" t="s">
        <v>36</v>
      </c>
      <c r="G64" s="163">
        <v>0</v>
      </c>
      <c r="H64" s="163">
        <v>150100</v>
      </c>
      <c r="I64" s="163">
        <f t="shared" si="3"/>
        <v>8014975</v>
      </c>
      <c r="J64" s="148" t="s">
        <v>181</v>
      </c>
    </row>
    <row r="65" spans="2:10" ht="14.4" x14ac:dyDescent="0.25">
      <c r="B65" s="147">
        <v>44682</v>
      </c>
      <c r="C65" s="148" t="s">
        <v>123</v>
      </c>
      <c r="D65" s="151">
        <v>27</v>
      </c>
      <c r="E65" s="151"/>
      <c r="F65" s="177" t="s">
        <v>5</v>
      </c>
      <c r="G65" s="163">
        <v>100000</v>
      </c>
      <c r="H65" s="163">
        <v>0</v>
      </c>
      <c r="I65" s="163">
        <f>DBEmolumentos!$O9+G65-H65</f>
        <v>8114975</v>
      </c>
      <c r="J65" s="148" t="s">
        <v>215</v>
      </c>
    </row>
    <row r="66" spans="2:10" ht="14.4" x14ac:dyDescent="0.25">
      <c r="B66" s="147">
        <v>44683</v>
      </c>
      <c r="C66" s="148" t="s">
        <v>123</v>
      </c>
      <c r="D66" s="151">
        <v>28</v>
      </c>
      <c r="E66" s="151"/>
      <c r="F66" s="177" t="s">
        <v>6</v>
      </c>
      <c r="G66" s="163">
        <v>200000</v>
      </c>
      <c r="H66" s="163">
        <v>0</v>
      </c>
      <c r="I66" s="163">
        <f t="shared" ref="I66:I77" si="4">G66-H66+I65</f>
        <v>8314975</v>
      </c>
      <c r="J66" s="148" t="s">
        <v>216</v>
      </c>
    </row>
    <row r="67" spans="2:10" ht="14.4" x14ac:dyDescent="0.25">
      <c r="B67" s="147">
        <v>44684</v>
      </c>
      <c r="C67" s="148" t="s">
        <v>123</v>
      </c>
      <c r="D67" s="151">
        <v>29</v>
      </c>
      <c r="E67" s="151"/>
      <c r="F67" s="177" t="s">
        <v>7</v>
      </c>
      <c r="G67" s="163">
        <v>300000</v>
      </c>
      <c r="H67" s="163">
        <v>0</v>
      </c>
      <c r="I67" s="163">
        <f t="shared" si="4"/>
        <v>8614975</v>
      </c>
      <c r="J67" s="148" t="s">
        <v>217</v>
      </c>
    </row>
    <row r="68" spans="2:10" ht="14.4" x14ac:dyDescent="0.25">
      <c r="B68" s="147">
        <v>44685</v>
      </c>
      <c r="C68" s="148" t="s">
        <v>123</v>
      </c>
      <c r="D68" s="151">
        <v>30</v>
      </c>
      <c r="E68" s="151"/>
      <c r="F68" s="177" t="s">
        <v>9</v>
      </c>
      <c r="G68" s="163">
        <v>400000</v>
      </c>
      <c r="H68" s="163">
        <v>0</v>
      </c>
      <c r="I68" s="163">
        <f t="shared" si="4"/>
        <v>9014975</v>
      </c>
      <c r="J68" s="148" t="s">
        <v>218</v>
      </c>
    </row>
    <row r="69" spans="2:10" ht="14.4" x14ac:dyDescent="0.25">
      <c r="B69" s="147">
        <v>44686</v>
      </c>
      <c r="C69" s="148" t="s">
        <v>123</v>
      </c>
      <c r="D69" s="151">
        <v>31</v>
      </c>
      <c r="E69" s="151"/>
      <c r="F69" s="177" t="s">
        <v>155</v>
      </c>
      <c r="G69" s="163">
        <v>500000</v>
      </c>
      <c r="H69" s="163">
        <v>0</v>
      </c>
      <c r="I69" s="163">
        <f t="shared" si="4"/>
        <v>9514975</v>
      </c>
      <c r="J69" s="148" t="s">
        <v>219</v>
      </c>
    </row>
    <row r="70" spans="2:10" ht="14.4" x14ac:dyDescent="0.25">
      <c r="B70" s="147">
        <v>44687</v>
      </c>
      <c r="C70" s="148" t="s">
        <v>122</v>
      </c>
      <c r="D70" s="151"/>
      <c r="E70" s="151">
        <v>31</v>
      </c>
      <c r="F70" s="177" t="s">
        <v>38</v>
      </c>
      <c r="G70" s="163">
        <v>0</v>
      </c>
      <c r="H70" s="163">
        <v>600000</v>
      </c>
      <c r="I70" s="163">
        <f t="shared" si="4"/>
        <v>8914975</v>
      </c>
      <c r="J70" s="148" t="s">
        <v>220</v>
      </c>
    </row>
    <row r="71" spans="2:10" ht="14.4" x14ac:dyDescent="0.25">
      <c r="B71" s="147">
        <v>44688</v>
      </c>
      <c r="C71" s="148" t="s">
        <v>122</v>
      </c>
      <c r="D71" s="151"/>
      <c r="E71" s="151">
        <v>32</v>
      </c>
      <c r="F71" s="177" t="s">
        <v>41</v>
      </c>
      <c r="G71" s="163">
        <v>0</v>
      </c>
      <c r="H71" s="163">
        <v>700000</v>
      </c>
      <c r="I71" s="163">
        <f t="shared" si="4"/>
        <v>8214975</v>
      </c>
      <c r="J71" s="148" t="s">
        <v>221</v>
      </c>
    </row>
    <row r="72" spans="2:10" ht="14.4" x14ac:dyDescent="0.25">
      <c r="B72" s="147">
        <v>44689</v>
      </c>
      <c r="C72" s="148" t="s">
        <v>122</v>
      </c>
      <c r="D72" s="151"/>
      <c r="E72" s="151">
        <v>33</v>
      </c>
      <c r="F72" s="177" t="s">
        <v>51</v>
      </c>
      <c r="G72" s="163">
        <v>0</v>
      </c>
      <c r="H72" s="163">
        <v>800000</v>
      </c>
      <c r="I72" s="163">
        <f t="shared" si="4"/>
        <v>7414975</v>
      </c>
      <c r="J72" s="148" t="s">
        <v>222</v>
      </c>
    </row>
    <row r="73" spans="2:10" ht="14.4" x14ac:dyDescent="0.25">
      <c r="B73" s="147">
        <v>44690</v>
      </c>
      <c r="C73" s="148" t="s">
        <v>122</v>
      </c>
      <c r="D73" s="151"/>
      <c r="E73" s="151">
        <v>34</v>
      </c>
      <c r="F73" s="177" t="s">
        <v>42</v>
      </c>
      <c r="G73" s="163">
        <v>0</v>
      </c>
      <c r="H73" s="163">
        <v>900000</v>
      </c>
      <c r="I73" s="163">
        <f t="shared" si="4"/>
        <v>6514975</v>
      </c>
      <c r="J73" s="148" t="s">
        <v>223</v>
      </c>
    </row>
    <row r="74" spans="2:10" ht="14.4" x14ac:dyDescent="0.25">
      <c r="B74" s="147">
        <v>44691</v>
      </c>
      <c r="C74" s="148" t="s">
        <v>122</v>
      </c>
      <c r="D74" s="151"/>
      <c r="E74" s="151">
        <v>35</v>
      </c>
      <c r="F74" s="177" t="s">
        <v>43</v>
      </c>
      <c r="G74" s="163">
        <v>0</v>
      </c>
      <c r="H74" s="163">
        <v>1000000</v>
      </c>
      <c r="I74" s="163">
        <f t="shared" si="4"/>
        <v>5514975</v>
      </c>
      <c r="J74" s="148" t="s">
        <v>224</v>
      </c>
    </row>
    <row r="75" spans="2:10" ht="14.4" x14ac:dyDescent="0.25">
      <c r="B75" s="147">
        <v>44711</v>
      </c>
      <c r="C75" s="148" t="s">
        <v>123</v>
      </c>
      <c r="D75" s="151">
        <v>32</v>
      </c>
      <c r="E75" s="151"/>
      <c r="F75" s="177" t="s">
        <v>28</v>
      </c>
      <c r="G75" s="163">
        <v>200000</v>
      </c>
      <c r="H75" s="163">
        <v>0</v>
      </c>
      <c r="I75" s="163">
        <f t="shared" si="4"/>
        <v>5714975</v>
      </c>
      <c r="J75" s="148" t="s">
        <v>181</v>
      </c>
    </row>
    <row r="76" spans="2:10" ht="14.4" x14ac:dyDescent="0.25">
      <c r="B76" s="147">
        <v>44711</v>
      </c>
      <c r="C76" s="148" t="s">
        <v>122</v>
      </c>
      <c r="D76" s="151"/>
      <c r="E76" s="151">
        <v>36</v>
      </c>
      <c r="F76" s="177" t="s">
        <v>35</v>
      </c>
      <c r="G76" s="163">
        <v>0</v>
      </c>
      <c r="H76" s="163">
        <v>42000</v>
      </c>
      <c r="I76" s="163">
        <f t="shared" si="4"/>
        <v>5672975</v>
      </c>
      <c r="J76" s="148" t="s">
        <v>181</v>
      </c>
    </row>
    <row r="77" spans="2:10" ht="14.4" x14ac:dyDescent="0.25">
      <c r="B77" s="147">
        <v>44711</v>
      </c>
      <c r="C77" s="148" t="s">
        <v>122</v>
      </c>
      <c r="D77" s="151"/>
      <c r="E77" s="151">
        <v>37</v>
      </c>
      <c r="F77" s="177" t="s">
        <v>36</v>
      </c>
      <c r="G77" s="163">
        <v>0</v>
      </c>
      <c r="H77" s="163">
        <v>150100</v>
      </c>
      <c r="I77" s="163">
        <f t="shared" si="4"/>
        <v>5522875</v>
      </c>
      <c r="J77" s="148" t="s">
        <v>181</v>
      </c>
    </row>
    <row r="78" spans="2:10" ht="14.4" x14ac:dyDescent="0.25">
      <c r="B78" s="147">
        <v>44713</v>
      </c>
      <c r="C78" s="148" t="s">
        <v>123</v>
      </c>
      <c r="D78" s="151">
        <v>33</v>
      </c>
      <c r="E78" s="151"/>
      <c r="F78" s="177" t="s">
        <v>168</v>
      </c>
      <c r="G78" s="163">
        <v>1000000</v>
      </c>
      <c r="H78" s="163">
        <v>0</v>
      </c>
      <c r="I78" s="163">
        <f>DBEmolumentos!$O10+G78-H78</f>
        <v>6522875</v>
      </c>
      <c r="J78" s="148" t="s">
        <v>225</v>
      </c>
    </row>
    <row r="79" spans="2:10" ht="14.4" x14ac:dyDescent="0.25">
      <c r="B79" s="147">
        <v>44714</v>
      </c>
      <c r="C79" s="148" t="s">
        <v>123</v>
      </c>
      <c r="D79" s="151">
        <v>34</v>
      </c>
      <c r="E79" s="151"/>
      <c r="F79" s="177" t="s">
        <v>98</v>
      </c>
      <c r="G79" s="163">
        <v>900000</v>
      </c>
      <c r="H79" s="163">
        <v>0</v>
      </c>
      <c r="I79" s="163">
        <f t="shared" ref="I79:I90" si="5">G79-H79+I78</f>
        <v>7422875</v>
      </c>
      <c r="J79" s="148" t="s">
        <v>226</v>
      </c>
    </row>
    <row r="80" spans="2:10" ht="14.4" x14ac:dyDescent="0.25">
      <c r="B80" s="147">
        <v>44715</v>
      </c>
      <c r="C80" s="148" t="s">
        <v>123</v>
      </c>
      <c r="D80" s="151">
        <v>35</v>
      </c>
      <c r="E80" s="151"/>
      <c r="F80" s="177" t="s">
        <v>26</v>
      </c>
      <c r="G80" s="163">
        <v>800000</v>
      </c>
      <c r="H80" s="163">
        <v>0</v>
      </c>
      <c r="I80" s="163">
        <f t="shared" si="5"/>
        <v>8222875</v>
      </c>
      <c r="J80" s="148" t="s">
        <v>227</v>
      </c>
    </row>
    <row r="81" spans="2:10" ht="14.4" x14ac:dyDescent="0.25">
      <c r="B81" s="147">
        <v>44716</v>
      </c>
      <c r="C81" s="148" t="s">
        <v>123</v>
      </c>
      <c r="D81" s="151">
        <v>36</v>
      </c>
      <c r="E81" s="151"/>
      <c r="F81" s="177" t="s">
        <v>9</v>
      </c>
      <c r="G81" s="163">
        <v>700000</v>
      </c>
      <c r="H81" s="163">
        <v>0</v>
      </c>
      <c r="I81" s="163">
        <f t="shared" si="5"/>
        <v>8922875</v>
      </c>
      <c r="J81" s="148" t="s">
        <v>228</v>
      </c>
    </row>
    <row r="82" spans="2:10" ht="14.4" x14ac:dyDescent="0.25">
      <c r="B82" s="147">
        <v>44717</v>
      </c>
      <c r="C82" s="148" t="s">
        <v>123</v>
      </c>
      <c r="D82" s="151">
        <v>37</v>
      </c>
      <c r="E82" s="151"/>
      <c r="F82" s="177" t="s">
        <v>6</v>
      </c>
      <c r="G82" s="163">
        <v>500000</v>
      </c>
      <c r="H82" s="163">
        <v>0</v>
      </c>
      <c r="I82" s="163">
        <f t="shared" si="5"/>
        <v>9422875</v>
      </c>
      <c r="J82" s="148" t="s">
        <v>229</v>
      </c>
    </row>
    <row r="83" spans="2:10" ht="14.4" x14ac:dyDescent="0.25">
      <c r="B83" s="147">
        <v>44718</v>
      </c>
      <c r="C83" s="148" t="s">
        <v>123</v>
      </c>
      <c r="D83" s="151">
        <v>38</v>
      </c>
      <c r="E83" s="151"/>
      <c r="F83" s="177" t="s">
        <v>7</v>
      </c>
      <c r="G83" s="163">
        <v>600000</v>
      </c>
      <c r="H83" s="163">
        <v>0</v>
      </c>
      <c r="I83" s="163">
        <f t="shared" si="5"/>
        <v>10022875</v>
      </c>
      <c r="J83" s="148" t="s">
        <v>230</v>
      </c>
    </row>
    <row r="84" spans="2:10" ht="14.4" x14ac:dyDescent="0.25">
      <c r="B84" s="147">
        <v>44719</v>
      </c>
      <c r="C84" s="148" t="s">
        <v>123</v>
      </c>
      <c r="D84" s="151">
        <v>39</v>
      </c>
      <c r="E84" s="151"/>
      <c r="F84" s="177" t="s">
        <v>11</v>
      </c>
      <c r="G84" s="163">
        <v>500000</v>
      </c>
      <c r="H84" s="163">
        <v>0</v>
      </c>
      <c r="I84" s="163">
        <f t="shared" si="5"/>
        <v>10522875</v>
      </c>
      <c r="J84" s="148" t="s">
        <v>231</v>
      </c>
    </row>
    <row r="85" spans="2:10" ht="14.4" x14ac:dyDescent="0.25">
      <c r="B85" s="147">
        <v>44720</v>
      </c>
      <c r="C85" s="148" t="s">
        <v>123</v>
      </c>
      <c r="D85" s="151">
        <v>40</v>
      </c>
      <c r="E85" s="151"/>
      <c r="F85" s="177" t="s">
        <v>12</v>
      </c>
      <c r="G85" s="163">
        <v>400000</v>
      </c>
      <c r="H85" s="163">
        <v>0</v>
      </c>
      <c r="I85" s="163">
        <f t="shared" si="5"/>
        <v>10922875</v>
      </c>
      <c r="J85" s="148" t="s">
        <v>232</v>
      </c>
    </row>
    <row r="86" spans="2:10" ht="14.4" x14ac:dyDescent="0.25">
      <c r="B86" s="147">
        <v>44721</v>
      </c>
      <c r="C86" s="148" t="s">
        <v>123</v>
      </c>
      <c r="D86" s="151">
        <v>41</v>
      </c>
      <c r="E86" s="151"/>
      <c r="F86" s="177" t="s">
        <v>27</v>
      </c>
      <c r="G86" s="163">
        <v>300000</v>
      </c>
      <c r="H86" s="163">
        <v>0</v>
      </c>
      <c r="I86" s="163">
        <f t="shared" si="5"/>
        <v>11222875</v>
      </c>
      <c r="J86" s="148" t="s">
        <v>233</v>
      </c>
    </row>
    <row r="87" spans="2:10" ht="14.4" x14ac:dyDescent="0.25">
      <c r="B87" s="147">
        <v>44722</v>
      </c>
      <c r="C87" s="148" t="s">
        <v>123</v>
      </c>
      <c r="D87" s="151">
        <v>42</v>
      </c>
      <c r="E87" s="151"/>
      <c r="F87" s="177" t="s">
        <v>5</v>
      </c>
      <c r="G87" s="163">
        <v>1000000</v>
      </c>
      <c r="H87" s="163">
        <v>0</v>
      </c>
      <c r="I87" s="163">
        <f t="shared" si="5"/>
        <v>12222875</v>
      </c>
      <c r="J87" s="148" t="s">
        <v>234</v>
      </c>
    </row>
    <row r="88" spans="2:10" ht="14.4" x14ac:dyDescent="0.25">
      <c r="B88" s="147">
        <v>44742</v>
      </c>
      <c r="C88" s="148" t="s">
        <v>123</v>
      </c>
      <c r="D88" s="151">
        <v>43</v>
      </c>
      <c r="E88" s="151"/>
      <c r="F88" s="177" t="s">
        <v>28</v>
      </c>
      <c r="G88" s="163">
        <v>240000</v>
      </c>
      <c r="H88" s="163">
        <v>0</v>
      </c>
      <c r="I88" s="163">
        <f t="shared" si="5"/>
        <v>12462875</v>
      </c>
      <c r="J88" s="148" t="s">
        <v>181</v>
      </c>
    </row>
    <row r="89" spans="2:10" ht="14.4" x14ac:dyDescent="0.25">
      <c r="B89" s="147">
        <v>44742</v>
      </c>
      <c r="C89" s="148" t="s">
        <v>122</v>
      </c>
      <c r="D89" s="151"/>
      <c r="E89" s="151">
        <v>38</v>
      </c>
      <c r="F89" s="177" t="s">
        <v>35</v>
      </c>
      <c r="G89" s="163">
        <v>0</v>
      </c>
      <c r="H89" s="163">
        <v>50400</v>
      </c>
      <c r="I89" s="163">
        <f t="shared" si="5"/>
        <v>12412475</v>
      </c>
      <c r="J89" s="148" t="s">
        <v>181</v>
      </c>
    </row>
    <row r="90" spans="2:10" ht="14.4" x14ac:dyDescent="0.25">
      <c r="B90" s="147">
        <v>44742</v>
      </c>
      <c r="C90" s="148" t="s">
        <v>122</v>
      </c>
      <c r="D90" s="151"/>
      <c r="E90" s="151">
        <v>39</v>
      </c>
      <c r="F90" s="177" t="s">
        <v>36</v>
      </c>
      <c r="G90" s="163">
        <v>0</v>
      </c>
      <c r="H90" s="163">
        <v>180120</v>
      </c>
      <c r="I90" s="163">
        <f t="shared" si="5"/>
        <v>12232355</v>
      </c>
      <c r="J90" s="148" t="s">
        <v>181</v>
      </c>
    </row>
    <row r="91" spans="2:10" ht="14.4" x14ac:dyDescent="0.25">
      <c r="B91" s="147">
        <v>44743</v>
      </c>
      <c r="C91" s="148" t="s">
        <v>123</v>
      </c>
      <c r="D91" s="151">
        <v>44</v>
      </c>
      <c r="E91" s="151"/>
      <c r="F91" s="177" t="s">
        <v>5</v>
      </c>
      <c r="G91" s="163">
        <v>10000</v>
      </c>
      <c r="H91" s="163">
        <v>0</v>
      </c>
      <c r="I91" s="163">
        <f>DBEmolumentos!$O11+G91-H91</f>
        <v>12242355</v>
      </c>
      <c r="J91" s="148" t="s">
        <v>235</v>
      </c>
    </row>
    <row r="92" spans="2:10" ht="14.4" x14ac:dyDescent="0.25">
      <c r="B92" s="147">
        <v>44744</v>
      </c>
      <c r="C92" s="148" t="s">
        <v>123</v>
      </c>
      <c r="D92" s="151">
        <v>45</v>
      </c>
      <c r="E92" s="151"/>
      <c r="F92" s="177" t="s">
        <v>6</v>
      </c>
      <c r="G92" s="163">
        <v>20000</v>
      </c>
      <c r="H92" s="163">
        <v>0</v>
      </c>
      <c r="I92" s="163">
        <f t="shared" ref="I92:I103" si="6">G92-H92+I91</f>
        <v>12262355</v>
      </c>
      <c r="J92" s="148" t="s">
        <v>236</v>
      </c>
    </row>
    <row r="93" spans="2:10" ht="14.4" x14ac:dyDescent="0.25">
      <c r="B93" s="147">
        <v>44745</v>
      </c>
      <c r="C93" s="148" t="s">
        <v>123</v>
      </c>
      <c r="D93" s="151">
        <v>46</v>
      </c>
      <c r="E93" s="151"/>
      <c r="F93" s="177" t="s">
        <v>7</v>
      </c>
      <c r="G93" s="163">
        <v>30000</v>
      </c>
      <c r="H93" s="163">
        <v>0</v>
      </c>
      <c r="I93" s="163">
        <f t="shared" si="6"/>
        <v>12292355</v>
      </c>
      <c r="J93" s="148" t="s">
        <v>237</v>
      </c>
    </row>
    <row r="94" spans="2:10" ht="14.4" x14ac:dyDescent="0.25">
      <c r="B94" s="147">
        <v>44746</v>
      </c>
      <c r="C94" s="148" t="s">
        <v>123</v>
      </c>
      <c r="D94" s="151">
        <v>47</v>
      </c>
      <c r="E94" s="151"/>
      <c r="F94" s="177" t="s">
        <v>9</v>
      </c>
      <c r="G94" s="163">
        <v>40000</v>
      </c>
      <c r="H94" s="163">
        <v>0</v>
      </c>
      <c r="I94" s="163">
        <f t="shared" si="6"/>
        <v>12332355</v>
      </c>
      <c r="J94" s="148" t="s">
        <v>238</v>
      </c>
    </row>
    <row r="95" spans="2:10" ht="14.4" x14ac:dyDescent="0.25">
      <c r="B95" s="147">
        <v>44747</v>
      </c>
      <c r="C95" s="148" t="s">
        <v>123</v>
      </c>
      <c r="D95" s="151">
        <v>48</v>
      </c>
      <c r="E95" s="151"/>
      <c r="F95" s="177" t="s">
        <v>155</v>
      </c>
      <c r="G95" s="163">
        <v>50000</v>
      </c>
      <c r="H95" s="163">
        <v>0</v>
      </c>
      <c r="I95" s="163">
        <f t="shared" si="6"/>
        <v>12382355</v>
      </c>
      <c r="J95" s="148" t="s">
        <v>239</v>
      </c>
    </row>
    <row r="96" spans="2:10" ht="14.4" x14ac:dyDescent="0.25">
      <c r="B96" s="147">
        <v>44748</v>
      </c>
      <c r="C96" s="148" t="s">
        <v>122</v>
      </c>
      <c r="D96" s="151"/>
      <c r="E96" s="151">
        <v>40</v>
      </c>
      <c r="F96" s="177" t="s">
        <v>39</v>
      </c>
      <c r="G96" s="163">
        <v>0</v>
      </c>
      <c r="H96" s="163">
        <v>60000</v>
      </c>
      <c r="I96" s="163">
        <f t="shared" si="6"/>
        <v>12322355</v>
      </c>
      <c r="J96" s="148" t="s">
        <v>240</v>
      </c>
    </row>
    <row r="97" spans="2:10" ht="14.4" x14ac:dyDescent="0.25">
      <c r="B97" s="147">
        <v>44749</v>
      </c>
      <c r="C97" s="148" t="s">
        <v>122</v>
      </c>
      <c r="D97" s="151"/>
      <c r="E97" s="151">
        <v>41</v>
      </c>
      <c r="F97" s="177" t="s">
        <v>41</v>
      </c>
      <c r="G97" s="163">
        <v>0</v>
      </c>
      <c r="H97" s="163">
        <v>70000</v>
      </c>
      <c r="I97" s="163">
        <f t="shared" si="6"/>
        <v>12252355</v>
      </c>
      <c r="J97" s="148" t="s">
        <v>241</v>
      </c>
    </row>
    <row r="98" spans="2:10" ht="14.4" x14ac:dyDescent="0.25">
      <c r="B98" s="147">
        <v>44750</v>
      </c>
      <c r="C98" s="148" t="s">
        <v>122</v>
      </c>
      <c r="D98" s="151"/>
      <c r="E98" s="151">
        <v>42</v>
      </c>
      <c r="F98" s="177" t="s">
        <v>51</v>
      </c>
      <c r="G98" s="163">
        <v>0</v>
      </c>
      <c r="H98" s="163">
        <v>80000</v>
      </c>
      <c r="I98" s="163">
        <f t="shared" si="6"/>
        <v>12172355</v>
      </c>
      <c r="J98" s="148" t="s">
        <v>242</v>
      </c>
    </row>
    <row r="99" spans="2:10" ht="14.4" x14ac:dyDescent="0.25">
      <c r="B99" s="147">
        <v>44751</v>
      </c>
      <c r="C99" s="148" t="s">
        <v>122</v>
      </c>
      <c r="D99" s="151"/>
      <c r="E99" s="151">
        <v>43</v>
      </c>
      <c r="F99" s="177" t="s">
        <v>43</v>
      </c>
      <c r="G99" s="163">
        <v>0</v>
      </c>
      <c r="H99" s="163">
        <v>90000</v>
      </c>
      <c r="I99" s="163">
        <f t="shared" si="6"/>
        <v>12082355</v>
      </c>
      <c r="J99" s="148" t="s">
        <v>243</v>
      </c>
    </row>
    <row r="100" spans="2:10" ht="14.4" x14ac:dyDescent="0.25">
      <c r="B100" s="147">
        <v>44752</v>
      </c>
      <c r="C100" s="148" t="s">
        <v>122</v>
      </c>
      <c r="D100" s="151"/>
      <c r="E100" s="151">
        <v>44</v>
      </c>
      <c r="F100" s="177" t="s">
        <v>167</v>
      </c>
      <c r="G100" s="163">
        <v>0</v>
      </c>
      <c r="H100" s="163">
        <v>100000</v>
      </c>
      <c r="I100" s="163">
        <f t="shared" si="6"/>
        <v>11982355</v>
      </c>
      <c r="J100" s="148" t="s">
        <v>244</v>
      </c>
    </row>
    <row r="101" spans="2:10" ht="14.4" x14ac:dyDescent="0.25">
      <c r="B101" s="147">
        <v>44772</v>
      </c>
      <c r="C101" s="148" t="s">
        <v>123</v>
      </c>
      <c r="D101" s="151">
        <v>50</v>
      </c>
      <c r="E101" s="151"/>
      <c r="F101" s="177" t="s">
        <v>28</v>
      </c>
      <c r="G101" s="163">
        <v>350000</v>
      </c>
      <c r="H101" s="163">
        <v>0</v>
      </c>
      <c r="I101" s="163">
        <f t="shared" si="6"/>
        <v>12332355</v>
      </c>
      <c r="J101" s="148" t="s">
        <v>181</v>
      </c>
    </row>
    <row r="102" spans="2:10" ht="14.4" x14ac:dyDescent="0.25">
      <c r="B102" s="147">
        <v>44772</v>
      </c>
      <c r="C102" s="148" t="s">
        <v>122</v>
      </c>
      <c r="D102" s="151"/>
      <c r="E102" s="151">
        <v>47</v>
      </c>
      <c r="F102" s="177" t="s">
        <v>35</v>
      </c>
      <c r="G102" s="163">
        <v>0</v>
      </c>
      <c r="H102" s="163">
        <v>73500</v>
      </c>
      <c r="I102" s="163">
        <f t="shared" si="6"/>
        <v>12258855</v>
      </c>
      <c r="J102" s="148" t="s">
        <v>181</v>
      </c>
    </row>
    <row r="103" spans="2:10" ht="14.4" x14ac:dyDescent="0.25">
      <c r="B103" s="147">
        <v>44772</v>
      </c>
      <c r="C103" s="148" t="s">
        <v>122</v>
      </c>
      <c r="D103" s="151"/>
      <c r="E103" s="151">
        <v>48</v>
      </c>
      <c r="F103" s="177" t="s">
        <v>36</v>
      </c>
      <c r="G103" s="163">
        <v>0</v>
      </c>
      <c r="H103" s="163">
        <v>262675</v>
      </c>
      <c r="I103" s="163">
        <f t="shared" si="6"/>
        <v>11996180</v>
      </c>
      <c r="J103" s="148" t="s">
        <v>181</v>
      </c>
    </row>
    <row r="104" spans="2:10" ht="14.4" x14ac:dyDescent="0.25">
      <c r="B104" s="147">
        <v>44774</v>
      </c>
      <c r="C104" s="148" t="s">
        <v>123</v>
      </c>
      <c r="D104" s="151">
        <v>51</v>
      </c>
      <c r="E104" s="151"/>
      <c r="F104" s="177" t="s">
        <v>5</v>
      </c>
      <c r="G104" s="163">
        <v>900000</v>
      </c>
      <c r="H104" s="163">
        <v>0</v>
      </c>
      <c r="I104" s="163">
        <f>DBEmolumentos!$O12+G104-H104</f>
        <v>12896180</v>
      </c>
      <c r="J104" s="148" t="s">
        <v>245</v>
      </c>
    </row>
    <row r="105" spans="2:10" ht="14.4" x14ac:dyDescent="0.25">
      <c r="B105" s="147">
        <v>44775</v>
      </c>
      <c r="C105" s="148" t="s">
        <v>123</v>
      </c>
      <c r="D105" s="151">
        <v>52</v>
      </c>
      <c r="E105" s="151"/>
      <c r="F105" s="177" t="s">
        <v>6</v>
      </c>
      <c r="G105" s="163">
        <v>800000</v>
      </c>
      <c r="H105" s="163">
        <v>0</v>
      </c>
      <c r="I105" s="163">
        <f t="shared" ref="I105:I116" si="7">G105-H105+I104</f>
        <v>13696180</v>
      </c>
      <c r="J105" s="148" t="s">
        <v>246</v>
      </c>
    </row>
    <row r="106" spans="2:10" ht="14.4" x14ac:dyDescent="0.25">
      <c r="B106" s="147">
        <v>44776</v>
      </c>
      <c r="C106" s="148" t="s">
        <v>123</v>
      </c>
      <c r="D106" s="151">
        <v>53</v>
      </c>
      <c r="E106" s="151"/>
      <c r="F106" s="177" t="s">
        <v>7</v>
      </c>
      <c r="G106" s="163">
        <v>700000</v>
      </c>
      <c r="H106" s="163">
        <v>0</v>
      </c>
      <c r="I106" s="163">
        <f t="shared" si="7"/>
        <v>14396180</v>
      </c>
      <c r="J106" s="148" t="s">
        <v>247</v>
      </c>
    </row>
    <row r="107" spans="2:10" ht="14.4" x14ac:dyDescent="0.25">
      <c r="B107" s="147">
        <v>44777</v>
      </c>
      <c r="C107" s="148" t="s">
        <v>123</v>
      </c>
      <c r="D107" s="151">
        <v>54</v>
      </c>
      <c r="E107" s="151"/>
      <c r="F107" s="177" t="s">
        <v>9</v>
      </c>
      <c r="G107" s="163">
        <v>600000</v>
      </c>
      <c r="H107" s="163">
        <v>0</v>
      </c>
      <c r="I107" s="163">
        <f t="shared" si="7"/>
        <v>14996180</v>
      </c>
      <c r="J107" s="148" t="s">
        <v>248</v>
      </c>
    </row>
    <row r="108" spans="2:10" ht="14.4" x14ac:dyDescent="0.25">
      <c r="B108" s="147">
        <v>44778</v>
      </c>
      <c r="C108" s="148" t="s">
        <v>123</v>
      </c>
      <c r="D108" s="151">
        <v>55</v>
      </c>
      <c r="E108" s="151"/>
      <c r="F108" s="177" t="s">
        <v>155</v>
      </c>
      <c r="G108" s="163">
        <v>500000</v>
      </c>
      <c r="H108" s="163">
        <v>0</v>
      </c>
      <c r="I108" s="163">
        <f t="shared" si="7"/>
        <v>15496180</v>
      </c>
      <c r="J108" s="148" t="s">
        <v>249</v>
      </c>
    </row>
    <row r="109" spans="2:10" ht="14.4" x14ac:dyDescent="0.25">
      <c r="B109" s="147">
        <v>44779</v>
      </c>
      <c r="C109" s="148" t="s">
        <v>123</v>
      </c>
      <c r="D109" s="151">
        <v>56</v>
      </c>
      <c r="E109" s="151"/>
      <c r="F109" s="177" t="s">
        <v>11</v>
      </c>
      <c r="G109" s="163">
        <v>400000</v>
      </c>
      <c r="H109" s="163">
        <v>0</v>
      </c>
      <c r="I109" s="163">
        <f t="shared" si="7"/>
        <v>15896180</v>
      </c>
      <c r="J109" s="148" t="s">
        <v>250</v>
      </c>
    </row>
    <row r="110" spans="2:10" ht="14.4" x14ac:dyDescent="0.25">
      <c r="B110" s="147">
        <v>44780</v>
      </c>
      <c r="C110" s="148" t="s">
        <v>122</v>
      </c>
      <c r="D110" s="151"/>
      <c r="E110" s="151">
        <v>49</v>
      </c>
      <c r="F110" s="177" t="s">
        <v>40</v>
      </c>
      <c r="G110" s="163">
        <v>0</v>
      </c>
      <c r="H110" s="163">
        <v>2000000</v>
      </c>
      <c r="I110" s="163">
        <f t="shared" si="7"/>
        <v>13896180</v>
      </c>
      <c r="J110" s="148" t="s">
        <v>251</v>
      </c>
    </row>
    <row r="111" spans="2:10" ht="14.4" x14ac:dyDescent="0.25">
      <c r="B111" s="147">
        <v>44781</v>
      </c>
      <c r="C111" s="148" t="s">
        <v>122</v>
      </c>
      <c r="D111" s="151"/>
      <c r="E111" s="151">
        <v>50</v>
      </c>
      <c r="F111" s="177" t="s">
        <v>39</v>
      </c>
      <c r="G111" s="163">
        <v>0</v>
      </c>
      <c r="H111" s="163">
        <v>3500000</v>
      </c>
      <c r="I111" s="163">
        <f t="shared" si="7"/>
        <v>10396180</v>
      </c>
      <c r="J111" s="148" t="s">
        <v>252</v>
      </c>
    </row>
    <row r="112" spans="2:10" ht="14.4" x14ac:dyDescent="0.25">
      <c r="B112" s="147">
        <v>44782</v>
      </c>
      <c r="C112" s="148" t="s">
        <v>123</v>
      </c>
      <c r="D112" s="151">
        <v>57</v>
      </c>
      <c r="E112" s="151"/>
      <c r="F112" s="177" t="s">
        <v>26</v>
      </c>
      <c r="G112" s="163">
        <v>5000000</v>
      </c>
      <c r="H112" s="163">
        <v>0</v>
      </c>
      <c r="I112" s="163">
        <f t="shared" si="7"/>
        <v>15396180</v>
      </c>
      <c r="J112" s="148" t="s">
        <v>253</v>
      </c>
    </row>
    <row r="113" spans="2:10" ht="14.4" x14ac:dyDescent="0.25">
      <c r="B113" s="147">
        <v>44783</v>
      </c>
      <c r="C113" s="148" t="s">
        <v>122</v>
      </c>
      <c r="D113" s="151"/>
      <c r="E113" s="151">
        <v>51</v>
      </c>
      <c r="F113" s="177" t="s">
        <v>45</v>
      </c>
      <c r="G113" s="163">
        <v>0</v>
      </c>
      <c r="H113" s="163">
        <v>500000</v>
      </c>
      <c r="I113" s="163">
        <f t="shared" si="7"/>
        <v>14896180</v>
      </c>
      <c r="J113" s="148" t="s">
        <v>254</v>
      </c>
    </row>
    <row r="114" spans="2:10" ht="14.4" x14ac:dyDescent="0.25">
      <c r="B114" s="147">
        <v>44803</v>
      </c>
      <c r="C114" s="148" t="s">
        <v>123</v>
      </c>
      <c r="D114" s="151">
        <v>58</v>
      </c>
      <c r="E114" s="151"/>
      <c r="F114" s="177" t="s">
        <v>28</v>
      </c>
      <c r="G114" s="163">
        <v>400000</v>
      </c>
      <c r="H114" s="163">
        <v>0</v>
      </c>
      <c r="I114" s="163">
        <f t="shared" si="7"/>
        <v>15296180</v>
      </c>
      <c r="J114" s="148" t="s">
        <v>181</v>
      </c>
    </row>
    <row r="115" spans="2:10" ht="14.4" x14ac:dyDescent="0.25">
      <c r="B115" s="147">
        <v>44803</v>
      </c>
      <c r="C115" s="148" t="s">
        <v>122</v>
      </c>
      <c r="D115" s="151"/>
      <c r="E115" s="151">
        <v>52</v>
      </c>
      <c r="F115" s="177" t="s">
        <v>35</v>
      </c>
      <c r="G115" s="163">
        <v>0</v>
      </c>
      <c r="H115" s="163">
        <v>84000</v>
      </c>
      <c r="I115" s="163">
        <f t="shared" si="7"/>
        <v>15212180</v>
      </c>
      <c r="J115" s="148" t="s">
        <v>181</v>
      </c>
    </row>
    <row r="116" spans="2:10" ht="14.4" x14ac:dyDescent="0.25">
      <c r="B116" s="147">
        <v>44803</v>
      </c>
      <c r="C116" s="148" t="s">
        <v>122</v>
      </c>
      <c r="D116" s="151"/>
      <c r="E116" s="151">
        <v>53</v>
      </c>
      <c r="F116" s="177" t="s">
        <v>36</v>
      </c>
      <c r="G116" s="163">
        <v>0</v>
      </c>
      <c r="H116" s="163">
        <v>300200</v>
      </c>
      <c r="I116" s="163">
        <f t="shared" si="7"/>
        <v>14911980</v>
      </c>
      <c r="J116" s="148" t="s">
        <v>181</v>
      </c>
    </row>
    <row r="117" spans="2:10" x14ac:dyDescent="0.25">
      <c r="B117" s="135"/>
      <c r="C117" s="3"/>
      <c r="D117" s="3"/>
      <c r="E117" s="3"/>
      <c r="F117" s="3"/>
      <c r="G117" s="142"/>
      <c r="H117" s="142"/>
      <c r="I117" s="142"/>
      <c r="J117" s="3"/>
    </row>
    <row r="118" spans="2:10" x14ac:dyDescent="0.25">
      <c r="G118" s="238" t="s">
        <v>147</v>
      </c>
      <c r="H118" s="238"/>
      <c r="I118" s="237" t="s">
        <v>149</v>
      </c>
      <c r="J118" s="237"/>
    </row>
    <row r="119" spans="2:10" ht="15" x14ac:dyDescent="0.25">
      <c r="G119" s="223" t="s">
        <v>156</v>
      </c>
      <c r="H119" s="223"/>
      <c r="I119" s="223" t="s">
        <v>148</v>
      </c>
      <c r="J119" s="223"/>
    </row>
    <row r="138" spans="10:10" x14ac:dyDescent="0.25">
      <c r="J138" s="70"/>
    </row>
  </sheetData>
  <sheetProtection algorithmName="SHA-512" hashValue="Jx2+JfEmZD138Mz2JACc7lnrQWlKPQ8LQzC1UZg/byjks+A8Ejf0RgbtbrKXldQsD9QhKLRhFg/uZWFUmJpuaw==" saltValue="SNxR+K4T4l0ZOaIdOytD2A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19:H119"/>
    <mergeCell ref="I119:J119"/>
    <mergeCell ref="E3:I6"/>
    <mergeCell ref="J3:J6"/>
    <mergeCell ref="E7:F7"/>
    <mergeCell ref="H7:I7"/>
    <mergeCell ref="E8:F8"/>
    <mergeCell ref="G8:I8"/>
    <mergeCell ref="I118:J118"/>
    <mergeCell ref="G118:H118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12" sqref="K12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42" t="s">
        <v>0</v>
      </c>
      <c r="C5" s="243"/>
      <c r="D5" s="60"/>
      <c r="E5" s="28"/>
      <c r="F5" s="244" t="s">
        <v>1</v>
      </c>
      <c r="G5" s="244"/>
      <c r="H5" s="62"/>
      <c r="I5" s="81" t="s">
        <v>121</v>
      </c>
      <c r="J5" s="62"/>
      <c r="K5" s="239" t="s">
        <v>124</v>
      </c>
      <c r="L5" s="239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88</v>
      </c>
      <c r="L7" s="83">
        <v>84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5"/>
      <c r="F46" s="10"/>
      <c r="G46" s="10"/>
      <c r="H46" s="10"/>
      <c r="I46" s="9"/>
    </row>
    <row r="47" spans="1:9" ht="16.8" x14ac:dyDescent="0.25">
      <c r="A47" s="12"/>
      <c r="B47" s="247"/>
      <c r="C47" s="247"/>
      <c r="D47" s="247"/>
      <c r="E47" s="245"/>
      <c r="F47" s="1"/>
      <c r="G47" s="1"/>
      <c r="H47" s="1"/>
    </row>
    <row r="48" spans="1:9" ht="16.95" customHeight="1" x14ac:dyDescent="0.25">
      <c r="A48" s="12"/>
      <c r="B48" s="63"/>
      <c r="C48" s="248"/>
      <c r="D48" s="248"/>
      <c r="E48" s="245"/>
      <c r="F48" s="1"/>
      <c r="G48" s="1"/>
      <c r="H48" s="1"/>
    </row>
    <row r="49" spans="1:8" ht="16.95" customHeight="1" x14ac:dyDescent="0.25">
      <c r="A49" s="12"/>
      <c r="B49" s="64"/>
      <c r="C49" s="241"/>
      <c r="D49" s="241"/>
      <c r="E49" s="245"/>
      <c r="F49" s="1"/>
      <c r="G49" s="1"/>
      <c r="H49" s="1"/>
    </row>
    <row r="50" spans="1:8" ht="16.95" customHeight="1" x14ac:dyDescent="0.25">
      <c r="A50" s="12"/>
      <c r="B50" s="64"/>
      <c r="C50" s="241"/>
      <c r="D50" s="241"/>
      <c r="E50" s="245"/>
      <c r="F50" s="1"/>
      <c r="G50" s="1"/>
      <c r="H50" s="1"/>
    </row>
    <row r="51" spans="1:8" ht="16.95" customHeight="1" x14ac:dyDescent="0.25">
      <c r="A51" s="12"/>
      <c r="B51" s="64"/>
      <c r="C51" s="241"/>
      <c r="D51" s="241"/>
      <c r="E51" s="245"/>
      <c r="F51" s="1"/>
      <c r="G51" s="1"/>
      <c r="H51" s="1"/>
    </row>
    <row r="52" spans="1:8" ht="14.4" x14ac:dyDescent="0.25">
      <c r="A52" s="12"/>
      <c r="B52" s="64"/>
      <c r="C52" s="241"/>
      <c r="D52" s="241"/>
      <c r="E52" s="245"/>
    </row>
    <row r="53" spans="1:8" ht="14.4" x14ac:dyDescent="0.25">
      <c r="A53" s="12"/>
      <c r="B53" s="64"/>
      <c r="C53" s="241"/>
      <c r="D53" s="241"/>
      <c r="E53" s="245"/>
    </row>
    <row r="54" spans="1:8" ht="14.4" x14ac:dyDescent="0.25">
      <c r="A54" s="12"/>
      <c r="B54" s="64"/>
      <c r="C54" s="241"/>
      <c r="D54" s="241"/>
      <c r="E54" s="245"/>
    </row>
    <row r="55" spans="1:8" ht="14.4" x14ac:dyDescent="0.25">
      <c r="A55" s="12"/>
      <c r="B55" s="64"/>
      <c r="C55" s="241"/>
      <c r="D55" s="241"/>
      <c r="E55" s="245"/>
    </row>
    <row r="56" spans="1:8" ht="14.4" x14ac:dyDescent="0.25">
      <c r="A56" s="12"/>
      <c r="B56" s="64"/>
      <c r="C56" s="241"/>
      <c r="D56" s="241"/>
      <c r="E56" s="245"/>
    </row>
    <row r="57" spans="1:8" ht="14.4" x14ac:dyDescent="0.25">
      <c r="A57" s="12"/>
      <c r="B57" s="64"/>
      <c r="C57" s="241"/>
      <c r="D57" s="241"/>
      <c r="E57" s="245"/>
    </row>
    <row r="58" spans="1:8" ht="14.4" x14ac:dyDescent="0.25">
      <c r="A58" s="12"/>
      <c r="B58" s="64"/>
      <c r="C58" s="241"/>
      <c r="D58" s="241"/>
      <c r="E58" s="245"/>
    </row>
    <row r="59" spans="1:8" ht="14.4" x14ac:dyDescent="0.25">
      <c r="A59" s="12"/>
      <c r="B59" s="64"/>
      <c r="C59" s="241"/>
      <c r="D59" s="241"/>
      <c r="E59" s="245"/>
    </row>
    <row r="60" spans="1:8" ht="14.4" x14ac:dyDescent="0.25">
      <c r="A60" s="12"/>
      <c r="B60" s="64"/>
      <c r="C60" s="241"/>
      <c r="D60" s="241"/>
      <c r="E60" s="245"/>
    </row>
    <row r="61" spans="1:8" ht="14.4" x14ac:dyDescent="0.25">
      <c r="A61" s="12"/>
      <c r="B61" s="64"/>
      <c r="C61" s="241"/>
      <c r="D61" s="241"/>
      <c r="E61" s="245"/>
    </row>
    <row r="62" spans="1:8" ht="14.4" x14ac:dyDescent="0.25">
      <c r="A62" s="12"/>
      <c r="B62" s="64"/>
      <c r="C62" s="241"/>
      <c r="D62" s="241"/>
      <c r="E62" s="245"/>
    </row>
    <row r="63" spans="1:8" ht="14.4" x14ac:dyDescent="0.25">
      <c r="A63" s="12"/>
      <c r="B63" s="64"/>
      <c r="C63" s="241"/>
      <c r="D63" s="241"/>
      <c r="E63" s="245"/>
    </row>
    <row r="64" spans="1:8" ht="14.4" x14ac:dyDescent="0.25">
      <c r="A64" s="12"/>
      <c r="B64" s="64"/>
      <c r="C64" s="241"/>
      <c r="D64" s="241"/>
      <c r="E64" s="245"/>
    </row>
    <row r="65" spans="1:5" ht="14.4" x14ac:dyDescent="0.25">
      <c r="A65" s="12"/>
      <c r="B65" s="64"/>
      <c r="C65" s="241"/>
      <c r="D65" s="241"/>
      <c r="E65" s="245"/>
    </row>
    <row r="66" spans="1:5" ht="14.4" x14ac:dyDescent="0.25">
      <c r="A66" s="12"/>
      <c r="B66" s="64"/>
      <c r="C66" s="241"/>
      <c r="D66" s="241"/>
      <c r="E66" s="245"/>
    </row>
    <row r="67" spans="1:5" ht="14.4" x14ac:dyDescent="0.25">
      <c r="A67" s="12"/>
      <c r="B67" s="64"/>
      <c r="C67" s="241"/>
      <c r="D67" s="241"/>
      <c r="E67" s="245"/>
    </row>
    <row r="68" spans="1:5" ht="14.4" x14ac:dyDescent="0.25">
      <c r="A68" s="12"/>
      <c r="B68" s="64"/>
      <c r="C68" s="241"/>
      <c r="D68" s="241"/>
      <c r="E68" s="245"/>
    </row>
    <row r="69" spans="1:5" ht="14.4" x14ac:dyDescent="0.25">
      <c r="A69" s="12"/>
      <c r="B69" s="64"/>
      <c r="C69" s="241"/>
      <c r="D69" s="241"/>
      <c r="E69" s="245"/>
    </row>
    <row r="70" spans="1:5" ht="14.4" x14ac:dyDescent="0.25">
      <c r="A70" s="12"/>
      <c r="B70" s="64"/>
      <c r="C70" s="241"/>
      <c r="D70" s="241"/>
      <c r="E70" s="245"/>
    </row>
    <row r="71" spans="1:5" ht="14.4" x14ac:dyDescent="0.25">
      <c r="A71" s="12"/>
      <c r="B71" s="64"/>
      <c r="C71" s="241"/>
      <c r="D71" s="241"/>
      <c r="E71" s="245"/>
    </row>
    <row r="72" spans="1:5" ht="14.4" x14ac:dyDescent="0.25">
      <c r="A72" s="12"/>
      <c r="B72" s="64"/>
      <c r="C72" s="241"/>
      <c r="D72" s="241"/>
      <c r="E72" s="245"/>
    </row>
    <row r="73" spans="1:5" ht="14.4" x14ac:dyDescent="0.25">
      <c r="A73" s="12"/>
      <c r="B73" s="64"/>
      <c r="C73" s="241"/>
      <c r="D73" s="241"/>
      <c r="E73" s="245"/>
    </row>
    <row r="74" spans="1:5" ht="14.4" x14ac:dyDescent="0.25">
      <c r="A74" s="12"/>
      <c r="B74" s="64"/>
      <c r="C74" s="241"/>
      <c r="D74" s="241"/>
      <c r="E74" s="245"/>
    </row>
    <row r="75" spans="1:5" ht="14.4" x14ac:dyDescent="0.25">
      <c r="A75" s="12"/>
      <c r="B75" s="64"/>
      <c r="C75" s="241"/>
      <c r="D75" s="241"/>
      <c r="E75" s="245"/>
    </row>
    <row r="76" spans="1:5" ht="14.4" x14ac:dyDescent="0.25">
      <c r="A76" s="12"/>
      <c r="B76" s="64"/>
      <c r="C76" s="241"/>
      <c r="D76" s="241"/>
      <c r="E76" s="245"/>
    </row>
    <row r="77" spans="1:5" ht="14.4" x14ac:dyDescent="0.25">
      <c r="A77" s="12"/>
      <c r="B77" s="64"/>
      <c r="C77" s="240"/>
      <c r="D77" s="240"/>
      <c r="E77" s="245"/>
    </row>
    <row r="78" spans="1:5" ht="14.4" x14ac:dyDescent="0.25">
      <c r="A78" s="12"/>
      <c r="B78" s="64"/>
      <c r="C78" s="240"/>
      <c r="D78" s="240"/>
      <c r="E78" s="245"/>
    </row>
    <row r="79" spans="1:5" ht="14.4" x14ac:dyDescent="0.25">
      <c r="A79" s="12"/>
      <c r="B79" s="64"/>
      <c r="C79" s="240"/>
      <c r="D79" s="240"/>
      <c r="E79" s="245"/>
    </row>
    <row r="80" spans="1:5" ht="14.4" x14ac:dyDescent="0.25">
      <c r="A80" s="12"/>
      <c r="B80" s="64"/>
      <c r="C80" s="240"/>
      <c r="D80" s="240"/>
      <c r="E80" s="245"/>
    </row>
    <row r="81" spans="1:5" ht="14.4" x14ac:dyDescent="0.25">
      <c r="A81" s="12"/>
      <c r="B81" s="64"/>
      <c r="C81" s="240"/>
      <c r="D81" s="240"/>
      <c r="E81" s="245"/>
    </row>
    <row r="82" spans="1:5" ht="14.4" x14ac:dyDescent="0.25">
      <c r="A82" s="12"/>
      <c r="B82" s="64"/>
      <c r="C82" s="240"/>
      <c r="D82" s="240"/>
      <c r="E82" s="245"/>
    </row>
    <row r="83" spans="1:5" ht="14.4" x14ac:dyDescent="0.25">
      <c r="A83" s="12"/>
      <c r="B83" s="64"/>
      <c r="C83" s="240"/>
      <c r="D83" s="240"/>
      <c r="E83" s="245"/>
    </row>
    <row r="84" spans="1:5" ht="14.4" x14ac:dyDescent="0.25">
      <c r="A84" s="12"/>
      <c r="B84" s="64"/>
      <c r="C84" s="240"/>
      <c r="D84" s="240"/>
      <c r="E84" s="245"/>
    </row>
    <row r="85" spans="1:5" ht="14.4" x14ac:dyDescent="0.25">
      <c r="A85" s="12"/>
      <c r="B85" s="64"/>
      <c r="C85" s="240"/>
      <c r="D85" s="240"/>
      <c r="E85" s="245"/>
    </row>
    <row r="86" spans="1:5" ht="14.4" x14ac:dyDescent="0.25">
      <c r="A86" s="12"/>
      <c r="B86" s="64"/>
      <c r="C86" s="240"/>
      <c r="D86" s="240"/>
      <c r="E86" s="245"/>
    </row>
    <row r="87" spans="1:5" ht="14.4" x14ac:dyDescent="0.25">
      <c r="A87" s="12"/>
      <c r="B87" s="64"/>
      <c r="C87" s="240"/>
      <c r="D87" s="240"/>
      <c r="E87" s="245"/>
    </row>
    <row r="88" spans="1:5" ht="15" customHeight="1" x14ac:dyDescent="0.25">
      <c r="A88" s="12"/>
      <c r="B88" s="246"/>
      <c r="C88" s="246"/>
      <c r="D88" s="246"/>
      <c r="E88" s="245"/>
    </row>
    <row r="89" spans="1:5" x14ac:dyDescent="0.25">
      <c r="B89" s="65"/>
      <c r="C89" s="66"/>
      <c r="D89" s="66"/>
    </row>
  </sheetData>
  <sheetProtection algorithmName="SHA-512" hashValue="uOJpP2pQ0gFC4jmGuj9qmCHfHB6Zt2nVpTPtMy0wtTkIAs3Oth0xn7Vpi8Ln+7aMBAY7eJPiFSL2PgCiInV7Gw==" saltValue="1LCfBGO0erN8S7OM8xPv7A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57"/>
  <sheetViews>
    <sheetView showGridLines="0" showRowColHeaders="0" zoomScale="85" zoomScaleNormal="85" workbookViewId="0">
      <selection activeCell="J22" sqref="J22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9" t="s">
        <v>117</v>
      </c>
      <c r="C2" s="250"/>
      <c r="D2" s="250"/>
      <c r="E2" s="250"/>
      <c r="F2" s="250"/>
      <c r="G2" s="250"/>
      <c r="H2" s="251"/>
      <c r="I2" s="255">
        <v>2022</v>
      </c>
      <c r="J2" s="257" t="s">
        <v>113</v>
      </c>
      <c r="K2" s="186"/>
      <c r="Q2" s="51"/>
      <c r="R2" s="51"/>
      <c r="S2" s="51"/>
      <c r="T2" s="51"/>
      <c r="U2" s="51"/>
    </row>
    <row r="3" spans="2:21" ht="13.95" customHeight="1" x14ac:dyDescent="0.25">
      <c r="B3" s="252"/>
      <c r="C3" s="253"/>
      <c r="D3" s="253"/>
      <c r="E3" s="253"/>
      <c r="F3" s="253"/>
      <c r="G3" s="253"/>
      <c r="H3" s="254"/>
      <c r="I3" s="256"/>
      <c r="J3" s="258"/>
      <c r="K3" s="187"/>
      <c r="Q3" s="51"/>
      <c r="R3" s="51"/>
      <c r="S3" s="51"/>
      <c r="T3" s="51"/>
      <c r="U3" s="51"/>
    </row>
    <row r="4" spans="2:21" ht="19.95" customHeight="1" x14ac:dyDescent="0.25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6">
        <v>44925</v>
      </c>
      <c r="C5" s="167" t="s">
        <v>122</v>
      </c>
      <c r="D5" s="168"/>
      <c r="E5" s="168">
        <v>84</v>
      </c>
      <c r="F5" s="169">
        <v>31</v>
      </c>
      <c r="G5" s="169" t="s">
        <v>36</v>
      </c>
      <c r="H5" s="170">
        <v>0</v>
      </c>
      <c r="I5" s="170">
        <v>6004</v>
      </c>
      <c r="J5" s="170">
        <f t="shared" ref="J5:J43" si="0">J6+H5-I5</f>
        <v>100316</v>
      </c>
      <c r="K5" s="171" t="s">
        <v>181</v>
      </c>
      <c r="Q5" s="85"/>
      <c r="R5" s="85"/>
      <c r="S5" s="86"/>
      <c r="T5" s="86"/>
      <c r="U5" s="87"/>
    </row>
    <row r="6" spans="2:21" ht="19.95" customHeight="1" x14ac:dyDescent="0.25">
      <c r="B6" s="166">
        <v>44925</v>
      </c>
      <c r="C6" s="167" t="s">
        <v>122</v>
      </c>
      <c r="D6" s="168"/>
      <c r="E6" s="168">
        <v>83</v>
      </c>
      <c r="F6" s="169">
        <v>30</v>
      </c>
      <c r="G6" s="169" t="s">
        <v>35</v>
      </c>
      <c r="H6" s="170">
        <v>0</v>
      </c>
      <c r="I6" s="170">
        <v>1680</v>
      </c>
      <c r="J6" s="170">
        <f t="shared" si="0"/>
        <v>106320</v>
      </c>
      <c r="K6" s="171" t="s">
        <v>181</v>
      </c>
      <c r="Q6" s="85"/>
      <c r="R6" s="85"/>
      <c r="S6" s="86"/>
      <c r="T6" s="86"/>
      <c r="U6" s="87"/>
    </row>
    <row r="7" spans="2:21" ht="19.95" customHeight="1" x14ac:dyDescent="0.25">
      <c r="B7" s="166">
        <v>44925</v>
      </c>
      <c r="C7" s="167" t="s">
        <v>123</v>
      </c>
      <c r="D7" s="168">
        <v>88</v>
      </c>
      <c r="E7" s="168"/>
      <c r="F7" s="169">
        <v>11</v>
      </c>
      <c r="G7" s="169" t="s">
        <v>28</v>
      </c>
      <c r="H7" s="170">
        <v>8000</v>
      </c>
      <c r="I7" s="170">
        <v>0</v>
      </c>
      <c r="J7" s="170">
        <f t="shared" si="0"/>
        <v>108000</v>
      </c>
      <c r="K7" s="171" t="s">
        <v>181</v>
      </c>
      <c r="Q7" s="85"/>
      <c r="R7" s="85"/>
      <c r="S7" s="86"/>
      <c r="T7" s="86"/>
      <c r="U7" s="87"/>
    </row>
    <row r="8" spans="2:21" ht="19.95" customHeight="1" x14ac:dyDescent="0.25">
      <c r="B8" s="166">
        <v>44905</v>
      </c>
      <c r="C8" s="167" t="s">
        <v>122</v>
      </c>
      <c r="D8" s="168"/>
      <c r="E8" s="168">
        <v>78</v>
      </c>
      <c r="F8" s="169">
        <v>40</v>
      </c>
      <c r="G8" s="169" t="s">
        <v>167</v>
      </c>
      <c r="H8" s="170">
        <v>0</v>
      </c>
      <c r="I8" s="170">
        <v>863780</v>
      </c>
      <c r="J8" s="170">
        <f t="shared" si="0"/>
        <v>100000</v>
      </c>
      <c r="K8" s="171" t="s">
        <v>296</v>
      </c>
      <c r="Q8" s="85"/>
      <c r="R8" s="85"/>
      <c r="S8" s="86"/>
      <c r="T8" s="86"/>
      <c r="U8" s="87"/>
    </row>
    <row r="9" spans="2:21" ht="19.95" customHeight="1" x14ac:dyDescent="0.25">
      <c r="B9" s="166">
        <v>44904</v>
      </c>
      <c r="C9" s="167" t="s">
        <v>122</v>
      </c>
      <c r="D9" s="168"/>
      <c r="E9" s="168">
        <v>77</v>
      </c>
      <c r="F9" s="169">
        <v>38</v>
      </c>
      <c r="G9" s="169" t="s">
        <v>42</v>
      </c>
      <c r="H9" s="170">
        <v>0</v>
      </c>
      <c r="I9" s="170">
        <v>100000</v>
      </c>
      <c r="J9" s="170">
        <f t="shared" si="0"/>
        <v>963780</v>
      </c>
      <c r="K9" s="171" t="s">
        <v>295</v>
      </c>
      <c r="Q9" s="85"/>
      <c r="R9" s="85"/>
      <c r="S9" s="86"/>
      <c r="T9" s="86"/>
      <c r="U9" s="87"/>
    </row>
    <row r="10" spans="2:21" ht="19.95" customHeight="1" x14ac:dyDescent="0.25">
      <c r="B10" s="166">
        <v>44903</v>
      </c>
      <c r="C10" s="167" t="s">
        <v>122</v>
      </c>
      <c r="D10" s="168"/>
      <c r="E10" s="168">
        <v>76</v>
      </c>
      <c r="F10" s="169">
        <v>37</v>
      </c>
      <c r="G10" s="169" t="s">
        <v>51</v>
      </c>
      <c r="H10" s="170">
        <v>0</v>
      </c>
      <c r="I10" s="170">
        <v>500000</v>
      </c>
      <c r="J10" s="170">
        <f t="shared" si="0"/>
        <v>1063780</v>
      </c>
      <c r="K10" s="171" t="s">
        <v>294</v>
      </c>
      <c r="Q10" s="85"/>
      <c r="R10" s="85"/>
      <c r="S10" s="86"/>
      <c r="T10" s="86"/>
      <c r="U10" s="87"/>
    </row>
    <row r="11" spans="2:21" ht="19.95" customHeight="1" x14ac:dyDescent="0.25">
      <c r="B11" s="166">
        <v>44902</v>
      </c>
      <c r="C11" s="167" t="s">
        <v>122</v>
      </c>
      <c r="D11" s="168"/>
      <c r="E11" s="168">
        <v>75</v>
      </c>
      <c r="F11" s="169">
        <v>46</v>
      </c>
      <c r="G11" s="169" t="s">
        <v>49</v>
      </c>
      <c r="H11" s="170">
        <v>0</v>
      </c>
      <c r="I11" s="170">
        <v>1000000</v>
      </c>
      <c r="J11" s="170">
        <f t="shared" si="0"/>
        <v>1563780</v>
      </c>
      <c r="K11" s="171" t="s">
        <v>293</v>
      </c>
      <c r="Q11" s="85"/>
      <c r="R11" s="85"/>
      <c r="S11" s="86"/>
      <c r="T11" s="86"/>
      <c r="U11" s="87"/>
    </row>
    <row r="12" spans="2:21" ht="19.95" customHeight="1" x14ac:dyDescent="0.25">
      <c r="B12" s="166">
        <v>44901</v>
      </c>
      <c r="C12" s="167" t="s">
        <v>122</v>
      </c>
      <c r="D12" s="168"/>
      <c r="E12" s="168">
        <v>74</v>
      </c>
      <c r="F12" s="169">
        <v>36</v>
      </c>
      <c r="G12" s="169" t="s">
        <v>41</v>
      </c>
      <c r="H12" s="170">
        <v>0</v>
      </c>
      <c r="I12" s="170">
        <v>3000000</v>
      </c>
      <c r="J12" s="170">
        <f t="shared" si="0"/>
        <v>2563780</v>
      </c>
      <c r="K12" s="171" t="s">
        <v>292</v>
      </c>
      <c r="Q12" s="85"/>
      <c r="R12" s="85"/>
      <c r="S12" s="86"/>
      <c r="T12" s="86"/>
      <c r="U12" s="87"/>
    </row>
    <row r="13" spans="2:21" ht="19.95" customHeight="1" x14ac:dyDescent="0.25">
      <c r="B13" s="166">
        <v>44900</v>
      </c>
      <c r="C13" s="167" t="s">
        <v>123</v>
      </c>
      <c r="D13" s="168">
        <v>85</v>
      </c>
      <c r="E13" s="168"/>
      <c r="F13" s="169">
        <v>7</v>
      </c>
      <c r="G13" s="169" t="s">
        <v>12</v>
      </c>
      <c r="H13" s="170">
        <v>100000</v>
      </c>
      <c r="I13" s="170">
        <v>0</v>
      </c>
      <c r="J13" s="170">
        <f t="shared" si="0"/>
        <v>5563780</v>
      </c>
      <c r="K13" s="171" t="s">
        <v>291</v>
      </c>
      <c r="Q13" s="85"/>
      <c r="R13" s="85"/>
      <c r="S13" s="86"/>
      <c r="T13" s="86"/>
      <c r="U13" s="87"/>
    </row>
    <row r="14" spans="2:21" ht="19.95" customHeight="1" x14ac:dyDescent="0.25">
      <c r="B14" s="166">
        <v>44899</v>
      </c>
      <c r="C14" s="167" t="s">
        <v>123</v>
      </c>
      <c r="D14" s="168">
        <v>84</v>
      </c>
      <c r="E14" s="168"/>
      <c r="F14" s="169">
        <v>4</v>
      </c>
      <c r="G14" s="169" t="s">
        <v>9</v>
      </c>
      <c r="H14" s="170">
        <v>700000</v>
      </c>
      <c r="I14" s="170">
        <v>0</v>
      </c>
      <c r="J14" s="170">
        <f t="shared" si="0"/>
        <v>5463780</v>
      </c>
      <c r="K14" s="171" t="s">
        <v>290</v>
      </c>
      <c r="Q14" s="85"/>
      <c r="R14" s="85"/>
      <c r="S14" s="86"/>
      <c r="T14" s="86"/>
      <c r="U14" s="87"/>
    </row>
    <row r="15" spans="2:21" ht="19.95" customHeight="1" x14ac:dyDescent="0.25">
      <c r="B15" s="166">
        <v>44898</v>
      </c>
      <c r="C15" s="167" t="s">
        <v>123</v>
      </c>
      <c r="D15" s="168">
        <v>83</v>
      </c>
      <c r="E15" s="168"/>
      <c r="F15" s="169">
        <v>3</v>
      </c>
      <c r="G15" s="169" t="s">
        <v>7</v>
      </c>
      <c r="H15" s="170">
        <v>800000</v>
      </c>
      <c r="I15" s="170">
        <v>0</v>
      </c>
      <c r="J15" s="170">
        <f t="shared" si="0"/>
        <v>4763780</v>
      </c>
      <c r="K15" s="171" t="s">
        <v>289</v>
      </c>
      <c r="Q15" s="85"/>
      <c r="R15" s="85"/>
      <c r="S15" s="86"/>
      <c r="T15" s="86"/>
      <c r="U15" s="87"/>
    </row>
    <row r="16" spans="2:21" ht="19.95" customHeight="1" x14ac:dyDescent="0.25">
      <c r="B16" s="166">
        <v>44897</v>
      </c>
      <c r="C16" s="167" t="s">
        <v>123</v>
      </c>
      <c r="D16" s="168">
        <v>82</v>
      </c>
      <c r="E16" s="168"/>
      <c r="F16" s="169">
        <v>2</v>
      </c>
      <c r="G16" s="169" t="s">
        <v>6</v>
      </c>
      <c r="H16" s="170">
        <v>900000</v>
      </c>
      <c r="I16" s="170">
        <v>0</v>
      </c>
      <c r="J16" s="170">
        <f t="shared" si="0"/>
        <v>3963780</v>
      </c>
      <c r="K16" s="171" t="s">
        <v>288</v>
      </c>
      <c r="Q16" s="85"/>
      <c r="R16" s="85"/>
      <c r="S16" s="86"/>
      <c r="T16" s="86"/>
      <c r="U16" s="87"/>
    </row>
    <row r="17" spans="2:21" ht="19.95" customHeight="1" x14ac:dyDescent="0.25">
      <c r="B17" s="166">
        <v>44896</v>
      </c>
      <c r="C17" s="167" t="s">
        <v>123</v>
      </c>
      <c r="D17" s="168">
        <v>81</v>
      </c>
      <c r="E17" s="168"/>
      <c r="F17" s="169">
        <v>1</v>
      </c>
      <c r="G17" s="169" t="s">
        <v>5</v>
      </c>
      <c r="H17" s="170">
        <v>1000000</v>
      </c>
      <c r="I17" s="170">
        <v>0</v>
      </c>
      <c r="J17" s="170">
        <f t="shared" si="0"/>
        <v>3063780</v>
      </c>
      <c r="K17" s="171" t="s">
        <v>287</v>
      </c>
      <c r="Q17" s="85"/>
      <c r="R17" s="85"/>
      <c r="S17" s="86"/>
      <c r="T17" s="86"/>
      <c r="U17" s="87"/>
    </row>
    <row r="18" spans="2:21" ht="19.95" customHeight="1" x14ac:dyDescent="0.25">
      <c r="B18" s="166">
        <v>44895</v>
      </c>
      <c r="C18" s="167" t="s">
        <v>122</v>
      </c>
      <c r="D18" s="168"/>
      <c r="E18" s="168">
        <v>73</v>
      </c>
      <c r="F18" s="169">
        <v>31</v>
      </c>
      <c r="G18" s="169" t="s">
        <v>36</v>
      </c>
      <c r="H18" s="170">
        <v>0</v>
      </c>
      <c r="I18" s="170">
        <v>330220</v>
      </c>
      <c r="J18" s="170">
        <f t="shared" si="0"/>
        <v>2063780</v>
      </c>
      <c r="K18" s="171" t="s">
        <v>181</v>
      </c>
      <c r="Q18" s="85"/>
      <c r="R18" s="85"/>
      <c r="S18" s="86"/>
      <c r="T18" s="86"/>
      <c r="U18" s="87"/>
    </row>
    <row r="19" spans="2:21" ht="19.95" customHeight="1" x14ac:dyDescent="0.25">
      <c r="B19" s="166">
        <v>44895</v>
      </c>
      <c r="C19" s="167" t="s">
        <v>122</v>
      </c>
      <c r="D19" s="168"/>
      <c r="E19" s="168">
        <v>72</v>
      </c>
      <c r="F19" s="169">
        <v>30</v>
      </c>
      <c r="G19" s="169" t="s">
        <v>35</v>
      </c>
      <c r="H19" s="170">
        <v>0</v>
      </c>
      <c r="I19" s="170">
        <v>92400</v>
      </c>
      <c r="J19" s="170">
        <f t="shared" si="0"/>
        <v>2394000</v>
      </c>
      <c r="K19" s="171" t="s">
        <v>181</v>
      </c>
      <c r="Q19" s="85"/>
      <c r="R19" s="85"/>
      <c r="S19" s="86"/>
      <c r="T19" s="86"/>
      <c r="U19" s="87"/>
    </row>
    <row r="20" spans="2:21" ht="19.95" customHeight="1" x14ac:dyDescent="0.25">
      <c r="B20" s="166">
        <v>44895</v>
      </c>
      <c r="C20" s="167" t="s">
        <v>123</v>
      </c>
      <c r="D20" s="168">
        <v>80</v>
      </c>
      <c r="E20" s="168"/>
      <c r="F20" s="169">
        <v>11</v>
      </c>
      <c r="G20" s="169" t="s">
        <v>28</v>
      </c>
      <c r="H20" s="170">
        <v>440000</v>
      </c>
      <c r="I20" s="170">
        <v>0</v>
      </c>
      <c r="J20" s="170">
        <f t="shared" si="0"/>
        <v>2486400</v>
      </c>
      <c r="K20" s="171" t="s">
        <v>181</v>
      </c>
      <c r="Q20" s="85"/>
      <c r="R20" s="85"/>
      <c r="S20" s="86"/>
      <c r="T20" s="86"/>
      <c r="U20" s="87"/>
    </row>
    <row r="21" spans="2:21" ht="19.95" customHeight="1" x14ac:dyDescent="0.25">
      <c r="B21" s="166">
        <v>44875</v>
      </c>
      <c r="C21" s="167" t="s">
        <v>122</v>
      </c>
      <c r="D21" s="168"/>
      <c r="E21" s="168">
        <v>71</v>
      </c>
      <c r="F21" s="169">
        <v>35</v>
      </c>
      <c r="G21" s="169" t="s">
        <v>40</v>
      </c>
      <c r="H21" s="170">
        <v>0</v>
      </c>
      <c r="I21" s="170">
        <v>100000</v>
      </c>
      <c r="J21" s="170">
        <f t="shared" si="0"/>
        <v>2046400</v>
      </c>
      <c r="K21" s="171" t="s">
        <v>285</v>
      </c>
      <c r="Q21" s="85"/>
      <c r="R21" s="85"/>
      <c r="S21" s="86"/>
      <c r="T21" s="86"/>
      <c r="U21" s="87"/>
    </row>
    <row r="22" spans="2:21" ht="19.95" customHeight="1" x14ac:dyDescent="0.25">
      <c r="B22" s="166">
        <v>44874</v>
      </c>
      <c r="C22" s="167" t="s">
        <v>122</v>
      </c>
      <c r="D22" s="168"/>
      <c r="E22" s="168">
        <v>70</v>
      </c>
      <c r="F22" s="169">
        <v>37</v>
      </c>
      <c r="G22" s="169" t="s">
        <v>51</v>
      </c>
      <c r="H22" s="170">
        <v>0</v>
      </c>
      <c r="I22" s="170">
        <v>10000</v>
      </c>
      <c r="J22" s="170">
        <f t="shared" si="0"/>
        <v>2146400</v>
      </c>
      <c r="K22" s="171" t="s">
        <v>284</v>
      </c>
      <c r="Q22" s="85"/>
      <c r="R22" s="85"/>
      <c r="S22" s="86"/>
      <c r="T22" s="86"/>
      <c r="U22" s="87"/>
    </row>
    <row r="23" spans="2:21" ht="19.95" customHeight="1" x14ac:dyDescent="0.25">
      <c r="B23" s="166">
        <v>44873</v>
      </c>
      <c r="C23" s="167" t="s">
        <v>122</v>
      </c>
      <c r="D23" s="168"/>
      <c r="E23" s="168">
        <v>69</v>
      </c>
      <c r="F23" s="169">
        <v>56</v>
      </c>
      <c r="G23" s="169" t="s">
        <v>60</v>
      </c>
      <c r="H23" s="170">
        <v>0</v>
      </c>
      <c r="I23" s="170">
        <v>260900</v>
      </c>
      <c r="J23" s="170">
        <f t="shared" si="0"/>
        <v>2156400</v>
      </c>
      <c r="K23" s="171" t="s">
        <v>283</v>
      </c>
      <c r="Q23" s="85"/>
      <c r="R23" s="85"/>
      <c r="S23" s="86"/>
      <c r="T23" s="86"/>
      <c r="U23" s="87"/>
    </row>
    <row r="24" spans="2:21" ht="19.95" customHeight="1" x14ac:dyDescent="0.25">
      <c r="B24" s="166">
        <v>44872</v>
      </c>
      <c r="C24" s="167" t="s">
        <v>122</v>
      </c>
      <c r="D24" s="168"/>
      <c r="E24" s="168">
        <v>68</v>
      </c>
      <c r="F24" s="169">
        <v>52</v>
      </c>
      <c r="G24" s="169" t="s">
        <v>56</v>
      </c>
      <c r="H24" s="170">
        <v>0</v>
      </c>
      <c r="I24" s="170">
        <v>1000000</v>
      </c>
      <c r="J24" s="170">
        <f t="shared" si="0"/>
        <v>2417300</v>
      </c>
      <c r="K24" s="171" t="s">
        <v>282</v>
      </c>
      <c r="Q24" s="85"/>
      <c r="R24" s="85"/>
      <c r="S24" s="86"/>
      <c r="T24" s="86"/>
      <c r="U24" s="87"/>
    </row>
    <row r="25" spans="2:21" ht="19.95" customHeight="1" x14ac:dyDescent="0.25">
      <c r="B25" s="166">
        <v>44871</v>
      </c>
      <c r="C25" s="167" t="s">
        <v>122</v>
      </c>
      <c r="D25" s="168"/>
      <c r="E25" s="168">
        <v>67</v>
      </c>
      <c r="F25" s="169">
        <v>51</v>
      </c>
      <c r="G25" s="169" t="s">
        <v>44</v>
      </c>
      <c r="H25" s="170">
        <v>0</v>
      </c>
      <c r="I25" s="170">
        <v>360000</v>
      </c>
      <c r="J25" s="170">
        <f t="shared" si="0"/>
        <v>3417300</v>
      </c>
      <c r="K25" s="171" t="s">
        <v>281</v>
      </c>
      <c r="Q25" s="85"/>
      <c r="R25" s="85"/>
      <c r="S25" s="86"/>
      <c r="T25" s="86"/>
      <c r="U25" s="87"/>
    </row>
    <row r="26" spans="2:21" ht="19.95" customHeight="1" x14ac:dyDescent="0.25">
      <c r="B26" s="166">
        <v>44870</v>
      </c>
      <c r="C26" s="167" t="s">
        <v>123</v>
      </c>
      <c r="D26" s="168">
        <v>79</v>
      </c>
      <c r="E26" s="168"/>
      <c r="F26" s="169">
        <v>12</v>
      </c>
      <c r="G26" s="169" t="s">
        <v>15</v>
      </c>
      <c r="H26" s="170">
        <v>290000</v>
      </c>
      <c r="I26" s="170">
        <v>0</v>
      </c>
      <c r="J26" s="170">
        <f t="shared" si="0"/>
        <v>3777300</v>
      </c>
      <c r="K26" s="171" t="s">
        <v>280</v>
      </c>
      <c r="Q26" s="85"/>
      <c r="R26" s="85"/>
      <c r="S26" s="86"/>
      <c r="T26" s="86"/>
      <c r="U26" s="87"/>
    </row>
    <row r="27" spans="2:21" ht="19.95" customHeight="1" x14ac:dyDescent="0.25">
      <c r="B27" s="166">
        <v>44869</v>
      </c>
      <c r="C27" s="167" t="s">
        <v>123</v>
      </c>
      <c r="D27" s="168">
        <v>78</v>
      </c>
      <c r="E27" s="168"/>
      <c r="F27" s="169">
        <v>19</v>
      </c>
      <c r="G27" s="169" t="s">
        <v>33</v>
      </c>
      <c r="H27" s="170">
        <v>275950</v>
      </c>
      <c r="I27" s="170">
        <v>0</v>
      </c>
      <c r="J27" s="170">
        <f t="shared" si="0"/>
        <v>3487300</v>
      </c>
      <c r="K27" s="171" t="s">
        <v>279</v>
      </c>
      <c r="Q27" s="85"/>
      <c r="R27" s="85"/>
      <c r="S27" s="86"/>
      <c r="T27" s="86"/>
      <c r="U27" s="87"/>
    </row>
    <row r="28" spans="2:21" ht="19.95" customHeight="1" x14ac:dyDescent="0.25">
      <c r="B28" s="166">
        <v>44868</v>
      </c>
      <c r="C28" s="167" t="s">
        <v>123</v>
      </c>
      <c r="D28" s="168">
        <v>77</v>
      </c>
      <c r="E28" s="168"/>
      <c r="F28" s="169">
        <v>22</v>
      </c>
      <c r="G28" s="169" t="s">
        <v>20</v>
      </c>
      <c r="H28" s="170">
        <v>980000</v>
      </c>
      <c r="I28" s="170">
        <v>0</v>
      </c>
      <c r="J28" s="170">
        <f t="shared" si="0"/>
        <v>3211350</v>
      </c>
      <c r="K28" s="171" t="s">
        <v>278</v>
      </c>
      <c r="Q28" s="85"/>
      <c r="R28" s="85"/>
      <c r="S28" s="86"/>
      <c r="T28" s="86"/>
      <c r="U28" s="87"/>
    </row>
    <row r="29" spans="2:21" ht="19.95" customHeight="1" x14ac:dyDescent="0.25">
      <c r="B29" s="166">
        <v>44867</v>
      </c>
      <c r="C29" s="167" t="s">
        <v>123</v>
      </c>
      <c r="D29" s="168">
        <v>76</v>
      </c>
      <c r="E29" s="168"/>
      <c r="F29" s="169">
        <v>24</v>
      </c>
      <c r="G29" s="169" t="s">
        <v>34</v>
      </c>
      <c r="H29" s="170">
        <v>130000</v>
      </c>
      <c r="I29" s="170">
        <v>0</v>
      </c>
      <c r="J29" s="170">
        <f t="shared" si="0"/>
        <v>2231350</v>
      </c>
      <c r="K29" s="171" t="s">
        <v>277</v>
      </c>
      <c r="Q29" s="85"/>
      <c r="R29" s="85"/>
      <c r="S29" s="86"/>
      <c r="T29" s="86"/>
      <c r="U29" s="87"/>
    </row>
    <row r="30" spans="2:21" ht="19.95" customHeight="1" x14ac:dyDescent="0.25">
      <c r="B30" s="166">
        <v>44866</v>
      </c>
      <c r="C30" s="167" t="s">
        <v>123</v>
      </c>
      <c r="D30" s="168">
        <v>75</v>
      </c>
      <c r="E30" s="168"/>
      <c r="F30" s="169">
        <v>27</v>
      </c>
      <c r="G30" s="169" t="s">
        <v>24</v>
      </c>
      <c r="H30" s="170">
        <v>50000</v>
      </c>
      <c r="I30" s="170">
        <v>0</v>
      </c>
      <c r="J30" s="170">
        <f t="shared" si="0"/>
        <v>2101350</v>
      </c>
      <c r="K30" s="171" t="s">
        <v>276</v>
      </c>
      <c r="Q30" s="85"/>
      <c r="R30" s="85"/>
      <c r="S30" s="86"/>
      <c r="T30" s="86"/>
      <c r="U30" s="87"/>
    </row>
    <row r="31" spans="2:21" ht="19.95" customHeight="1" x14ac:dyDescent="0.25">
      <c r="B31" s="166">
        <v>44864</v>
      </c>
      <c r="C31" s="167" t="s">
        <v>122</v>
      </c>
      <c r="D31" s="168"/>
      <c r="E31" s="168">
        <v>66</v>
      </c>
      <c r="F31" s="169">
        <v>31</v>
      </c>
      <c r="G31" s="169" t="s">
        <v>36</v>
      </c>
      <c r="H31" s="170">
        <v>0</v>
      </c>
      <c r="I31" s="170">
        <v>975650</v>
      </c>
      <c r="J31" s="170">
        <f t="shared" si="0"/>
        <v>2051350</v>
      </c>
      <c r="K31" s="171" t="s">
        <v>181</v>
      </c>
      <c r="Q31" s="85"/>
      <c r="R31" s="85"/>
      <c r="S31" s="86"/>
      <c r="T31" s="86"/>
      <c r="U31" s="87"/>
    </row>
    <row r="32" spans="2:21" ht="19.95" customHeight="1" x14ac:dyDescent="0.25">
      <c r="B32" s="166">
        <v>44864</v>
      </c>
      <c r="C32" s="167" t="s">
        <v>122</v>
      </c>
      <c r="D32" s="168"/>
      <c r="E32" s="168">
        <v>65</v>
      </c>
      <c r="F32" s="169">
        <v>30</v>
      </c>
      <c r="G32" s="169" t="s">
        <v>35</v>
      </c>
      <c r="H32" s="170">
        <v>0</v>
      </c>
      <c r="I32" s="170">
        <v>273000</v>
      </c>
      <c r="J32" s="170">
        <f t="shared" si="0"/>
        <v>3027000</v>
      </c>
      <c r="K32" s="171" t="s">
        <v>181</v>
      </c>
      <c r="Q32" s="85"/>
      <c r="R32" s="85"/>
      <c r="S32" s="86"/>
      <c r="T32" s="86"/>
      <c r="U32" s="87"/>
    </row>
    <row r="33" spans="2:21" ht="19.95" customHeight="1" x14ac:dyDescent="0.25">
      <c r="B33" s="166">
        <v>44864</v>
      </c>
      <c r="C33" s="167" t="s">
        <v>123</v>
      </c>
      <c r="D33" s="168">
        <v>74</v>
      </c>
      <c r="E33" s="168"/>
      <c r="F33" s="169">
        <v>11</v>
      </c>
      <c r="G33" s="169" t="s">
        <v>28</v>
      </c>
      <c r="H33" s="170">
        <v>1300000</v>
      </c>
      <c r="I33" s="170">
        <v>0</v>
      </c>
      <c r="J33" s="170">
        <f t="shared" si="0"/>
        <v>3300000</v>
      </c>
      <c r="K33" s="171" t="s">
        <v>181</v>
      </c>
      <c r="Q33" s="85"/>
      <c r="R33" s="85"/>
      <c r="S33" s="86"/>
      <c r="T33" s="86"/>
      <c r="U33" s="87"/>
    </row>
    <row r="34" spans="2:21" ht="19.95" customHeight="1" x14ac:dyDescent="0.25">
      <c r="B34" s="166">
        <v>44844</v>
      </c>
      <c r="C34" s="167" t="s">
        <v>123</v>
      </c>
      <c r="D34" s="168">
        <v>73</v>
      </c>
      <c r="E34" s="168"/>
      <c r="F34" s="169">
        <v>9</v>
      </c>
      <c r="G34" s="169" t="s">
        <v>13</v>
      </c>
      <c r="H34" s="170">
        <v>499900</v>
      </c>
      <c r="I34" s="170">
        <v>0</v>
      </c>
      <c r="J34" s="170">
        <f t="shared" si="0"/>
        <v>2000000</v>
      </c>
      <c r="K34" s="171" t="s">
        <v>275</v>
      </c>
      <c r="Q34" s="85"/>
      <c r="R34" s="85"/>
      <c r="S34" s="86"/>
      <c r="T34" s="86"/>
      <c r="U34" s="87"/>
    </row>
    <row r="35" spans="2:21" ht="19.95" customHeight="1" x14ac:dyDescent="0.25">
      <c r="B35" s="166">
        <v>44843</v>
      </c>
      <c r="C35" s="167" t="s">
        <v>123</v>
      </c>
      <c r="D35" s="168">
        <v>72</v>
      </c>
      <c r="E35" s="168"/>
      <c r="F35" s="169">
        <v>2</v>
      </c>
      <c r="G35" s="169" t="s">
        <v>6</v>
      </c>
      <c r="H35" s="170">
        <v>1001045</v>
      </c>
      <c r="I35" s="170">
        <v>0</v>
      </c>
      <c r="J35" s="170">
        <f t="shared" si="0"/>
        <v>1500100</v>
      </c>
      <c r="K35" s="171" t="s">
        <v>274</v>
      </c>
      <c r="Q35" s="85"/>
      <c r="R35" s="85"/>
      <c r="S35" s="86"/>
      <c r="T35" s="86"/>
      <c r="U35" s="87"/>
    </row>
    <row r="36" spans="2:21" ht="19.95" customHeight="1" x14ac:dyDescent="0.25">
      <c r="B36" s="166">
        <v>44842</v>
      </c>
      <c r="C36" s="167" t="s">
        <v>123</v>
      </c>
      <c r="D36" s="168">
        <v>71</v>
      </c>
      <c r="E36" s="168"/>
      <c r="F36" s="169">
        <v>1</v>
      </c>
      <c r="G36" s="169" t="s">
        <v>5</v>
      </c>
      <c r="H36" s="170">
        <v>1000000</v>
      </c>
      <c r="I36" s="170">
        <v>0</v>
      </c>
      <c r="J36" s="170">
        <f t="shared" si="0"/>
        <v>499055</v>
      </c>
      <c r="K36" s="171" t="s">
        <v>273</v>
      </c>
      <c r="Q36" s="85"/>
      <c r="R36" s="85"/>
      <c r="S36" s="86"/>
      <c r="T36" s="86"/>
      <c r="U36" s="87"/>
    </row>
    <row r="37" spans="2:21" ht="19.95" customHeight="1" x14ac:dyDescent="0.25">
      <c r="B37" s="166">
        <v>44841</v>
      </c>
      <c r="C37" s="167" t="s">
        <v>122</v>
      </c>
      <c r="D37" s="168"/>
      <c r="E37" s="168">
        <v>64</v>
      </c>
      <c r="F37" s="169">
        <v>43</v>
      </c>
      <c r="G37" s="169" t="s">
        <v>47</v>
      </c>
      <c r="H37" s="170">
        <v>0</v>
      </c>
      <c r="I37" s="170">
        <v>10000000</v>
      </c>
      <c r="J37" s="170">
        <f t="shared" si="0"/>
        <v>-500945</v>
      </c>
      <c r="K37" s="171" t="s">
        <v>272</v>
      </c>
      <c r="Q37" s="85"/>
      <c r="R37" s="85"/>
      <c r="S37" s="86"/>
      <c r="T37" s="86"/>
      <c r="U37" s="87"/>
    </row>
    <row r="38" spans="2:21" ht="19.95" customHeight="1" x14ac:dyDescent="0.25">
      <c r="B38" s="166">
        <v>44840</v>
      </c>
      <c r="C38" s="167" t="s">
        <v>122</v>
      </c>
      <c r="D38" s="168"/>
      <c r="E38" s="168">
        <v>63</v>
      </c>
      <c r="F38" s="169">
        <v>33</v>
      </c>
      <c r="G38" s="169" t="s">
        <v>38</v>
      </c>
      <c r="H38" s="170">
        <v>0</v>
      </c>
      <c r="I38" s="170">
        <v>60000</v>
      </c>
      <c r="J38" s="170">
        <f t="shared" si="0"/>
        <v>9499055</v>
      </c>
      <c r="K38" s="171" t="s">
        <v>271</v>
      </c>
      <c r="Q38" s="85"/>
      <c r="R38" s="85"/>
      <c r="S38" s="86"/>
      <c r="T38" s="86"/>
      <c r="U38" s="87"/>
    </row>
    <row r="39" spans="2:21" ht="19.95" customHeight="1" x14ac:dyDescent="0.25">
      <c r="B39" s="166">
        <v>44839</v>
      </c>
      <c r="C39" s="167" t="s">
        <v>123</v>
      </c>
      <c r="D39" s="168">
        <v>70</v>
      </c>
      <c r="E39" s="168"/>
      <c r="F39" s="169">
        <v>29</v>
      </c>
      <c r="G39" s="169" t="s">
        <v>26</v>
      </c>
      <c r="H39" s="170">
        <v>50000</v>
      </c>
      <c r="I39" s="170">
        <v>0</v>
      </c>
      <c r="J39" s="170">
        <f t="shared" si="0"/>
        <v>9559055</v>
      </c>
      <c r="K39" s="171" t="s">
        <v>270</v>
      </c>
      <c r="Q39" s="85"/>
      <c r="R39" s="85"/>
      <c r="S39" s="86"/>
      <c r="T39" s="86"/>
      <c r="U39" s="87"/>
    </row>
    <row r="40" spans="2:21" ht="19.95" customHeight="1" x14ac:dyDescent="0.25">
      <c r="B40" s="166">
        <v>44838</v>
      </c>
      <c r="C40" s="167" t="s">
        <v>123</v>
      </c>
      <c r="D40" s="168">
        <v>69</v>
      </c>
      <c r="E40" s="168"/>
      <c r="F40" s="169">
        <v>1</v>
      </c>
      <c r="G40" s="169" t="s">
        <v>5</v>
      </c>
      <c r="H40" s="170">
        <v>40000</v>
      </c>
      <c r="I40" s="170">
        <v>0</v>
      </c>
      <c r="J40" s="170">
        <f t="shared" si="0"/>
        <v>9509055</v>
      </c>
      <c r="K40" s="171" t="s">
        <v>269</v>
      </c>
      <c r="Q40" s="85"/>
      <c r="R40" s="85"/>
      <c r="S40" s="86"/>
      <c r="T40" s="86"/>
      <c r="U40" s="87"/>
    </row>
    <row r="41" spans="2:21" ht="19.95" customHeight="1" x14ac:dyDescent="0.25">
      <c r="B41" s="166">
        <v>44837</v>
      </c>
      <c r="C41" s="167" t="s">
        <v>123</v>
      </c>
      <c r="D41" s="168">
        <v>68</v>
      </c>
      <c r="E41" s="168"/>
      <c r="F41" s="169">
        <v>4</v>
      </c>
      <c r="G41" s="169" t="s">
        <v>9</v>
      </c>
      <c r="H41" s="170">
        <v>30000</v>
      </c>
      <c r="I41" s="170">
        <v>0</v>
      </c>
      <c r="J41" s="170">
        <f t="shared" si="0"/>
        <v>9469055</v>
      </c>
      <c r="K41" s="171" t="s">
        <v>268</v>
      </c>
      <c r="Q41" s="85"/>
      <c r="R41" s="85"/>
      <c r="S41" s="86"/>
      <c r="T41" s="86"/>
      <c r="U41" s="87"/>
    </row>
    <row r="42" spans="2:21" ht="19.95" customHeight="1" x14ac:dyDescent="0.25">
      <c r="B42" s="166">
        <v>44836</v>
      </c>
      <c r="C42" s="167" t="s">
        <v>123</v>
      </c>
      <c r="D42" s="168">
        <v>67</v>
      </c>
      <c r="E42" s="168"/>
      <c r="F42" s="169">
        <v>14</v>
      </c>
      <c r="G42" s="169" t="s">
        <v>29</v>
      </c>
      <c r="H42" s="170">
        <v>20000</v>
      </c>
      <c r="I42" s="170">
        <v>0</v>
      </c>
      <c r="J42" s="170">
        <f t="shared" si="0"/>
        <v>9439055</v>
      </c>
      <c r="K42" s="171" t="s">
        <v>267</v>
      </c>
      <c r="Q42" s="85"/>
      <c r="R42" s="85"/>
      <c r="S42" s="86"/>
      <c r="T42" s="86"/>
      <c r="U42" s="87"/>
    </row>
    <row r="43" spans="2:21" ht="19.95" customHeight="1" x14ac:dyDescent="0.25">
      <c r="B43" s="166">
        <v>44835</v>
      </c>
      <c r="C43" s="167" t="s">
        <v>123</v>
      </c>
      <c r="D43" s="168">
        <v>66</v>
      </c>
      <c r="E43" s="168"/>
      <c r="F43" s="169">
        <v>1</v>
      </c>
      <c r="G43" s="169" t="s">
        <v>5</v>
      </c>
      <c r="H43" s="170">
        <v>10000</v>
      </c>
      <c r="I43" s="170">
        <v>0</v>
      </c>
      <c r="J43" s="170">
        <f t="shared" si="0"/>
        <v>9419055</v>
      </c>
      <c r="K43" s="171" t="s">
        <v>266</v>
      </c>
      <c r="Q43" s="85"/>
      <c r="R43" s="85"/>
      <c r="S43" s="86"/>
      <c r="T43" s="86"/>
      <c r="U43" s="87"/>
    </row>
    <row r="44" spans="2:21" ht="19.95" customHeight="1" x14ac:dyDescent="0.25">
      <c r="B44" s="166">
        <v>44834</v>
      </c>
      <c r="C44" s="167" t="s">
        <v>122</v>
      </c>
      <c r="D44" s="168"/>
      <c r="E44" s="168">
        <v>62</v>
      </c>
      <c r="F44" s="169">
        <v>31</v>
      </c>
      <c r="G44" s="169" t="s">
        <v>36</v>
      </c>
      <c r="H44" s="170">
        <v>0</v>
      </c>
      <c r="I44" s="170">
        <v>337725</v>
      </c>
      <c r="J44" s="170">
        <f t="shared" ref="J44:J56" si="1">J45+H44-I44</f>
        <v>9409055</v>
      </c>
      <c r="K44" s="171" t="s">
        <v>181</v>
      </c>
      <c r="Q44" s="85"/>
      <c r="R44" s="85"/>
      <c r="S44" s="86"/>
      <c r="T44" s="86"/>
      <c r="U44" s="87"/>
    </row>
    <row r="45" spans="2:21" ht="19.95" customHeight="1" x14ac:dyDescent="0.25">
      <c r="B45" s="166">
        <v>44834</v>
      </c>
      <c r="C45" s="167" t="s">
        <v>122</v>
      </c>
      <c r="D45" s="168"/>
      <c r="E45" s="168">
        <v>61</v>
      </c>
      <c r="F45" s="169">
        <v>30</v>
      </c>
      <c r="G45" s="169" t="s">
        <v>35</v>
      </c>
      <c r="H45" s="170">
        <v>0</v>
      </c>
      <c r="I45" s="170">
        <v>94500</v>
      </c>
      <c r="J45" s="170">
        <f t="shared" si="1"/>
        <v>9746780</v>
      </c>
      <c r="K45" s="171" t="s">
        <v>181</v>
      </c>
      <c r="Q45" s="85"/>
      <c r="R45" s="85"/>
      <c r="S45" s="86"/>
      <c r="T45" s="86"/>
      <c r="U45" s="87"/>
    </row>
    <row r="46" spans="2:21" ht="19.95" customHeight="1" x14ac:dyDescent="0.25">
      <c r="B46" s="166">
        <v>44834</v>
      </c>
      <c r="C46" s="167" t="s">
        <v>123</v>
      </c>
      <c r="D46" s="168">
        <v>65</v>
      </c>
      <c r="E46" s="168"/>
      <c r="F46" s="169">
        <v>11</v>
      </c>
      <c r="G46" s="169" t="s">
        <v>28</v>
      </c>
      <c r="H46" s="170">
        <v>450000</v>
      </c>
      <c r="I46" s="170">
        <v>0</v>
      </c>
      <c r="J46" s="170">
        <f t="shared" si="1"/>
        <v>9841280</v>
      </c>
      <c r="K46" s="171" t="s">
        <v>181</v>
      </c>
      <c r="Q46" s="85"/>
      <c r="R46" s="85"/>
      <c r="S46" s="86"/>
      <c r="T46" s="86"/>
      <c r="U46" s="87"/>
    </row>
    <row r="47" spans="2:21" ht="19.95" customHeight="1" x14ac:dyDescent="0.25">
      <c r="B47" s="166">
        <v>44814</v>
      </c>
      <c r="C47" s="167" t="s">
        <v>122</v>
      </c>
      <c r="D47" s="168"/>
      <c r="E47" s="168">
        <v>58</v>
      </c>
      <c r="F47" s="169">
        <v>39</v>
      </c>
      <c r="G47" s="169" t="s">
        <v>43</v>
      </c>
      <c r="H47" s="170">
        <v>0</v>
      </c>
      <c r="I47" s="170">
        <v>3000000</v>
      </c>
      <c r="J47" s="170">
        <f t="shared" si="1"/>
        <v>9391280</v>
      </c>
      <c r="K47" s="171" t="s">
        <v>265</v>
      </c>
      <c r="Q47" s="85"/>
      <c r="R47" s="85"/>
      <c r="S47" s="86"/>
      <c r="T47" s="86"/>
      <c r="U47" s="87"/>
    </row>
    <row r="48" spans="2:21" ht="19.95" customHeight="1" x14ac:dyDescent="0.25">
      <c r="B48" s="166">
        <v>44813</v>
      </c>
      <c r="C48" s="167" t="s">
        <v>122</v>
      </c>
      <c r="D48" s="168"/>
      <c r="E48" s="168">
        <v>57</v>
      </c>
      <c r="F48" s="169">
        <v>37</v>
      </c>
      <c r="G48" s="169" t="s">
        <v>51</v>
      </c>
      <c r="H48" s="170">
        <v>0</v>
      </c>
      <c r="I48" s="170">
        <v>5500000</v>
      </c>
      <c r="J48" s="170">
        <f t="shared" si="1"/>
        <v>12391280</v>
      </c>
      <c r="K48" s="171" t="s">
        <v>264</v>
      </c>
      <c r="Q48" s="85"/>
      <c r="R48" s="85"/>
      <c r="S48" s="86"/>
      <c r="T48" s="86"/>
      <c r="U48" s="87"/>
    </row>
    <row r="49" spans="2:21" ht="19.95" customHeight="1" x14ac:dyDescent="0.25">
      <c r="B49" s="166">
        <v>44812</v>
      </c>
      <c r="C49" s="167" t="s">
        <v>122</v>
      </c>
      <c r="D49" s="168"/>
      <c r="E49" s="168">
        <v>56</v>
      </c>
      <c r="F49" s="169">
        <v>32</v>
      </c>
      <c r="G49" s="169" t="s">
        <v>37</v>
      </c>
      <c r="H49" s="170">
        <v>0</v>
      </c>
      <c r="I49" s="170">
        <v>698000</v>
      </c>
      <c r="J49" s="170">
        <f t="shared" si="1"/>
        <v>17891280</v>
      </c>
      <c r="K49" s="171" t="s">
        <v>263</v>
      </c>
      <c r="Q49" s="85"/>
      <c r="R49" s="85"/>
      <c r="S49" s="86"/>
      <c r="T49" s="86"/>
      <c r="U49" s="87"/>
    </row>
    <row r="50" spans="2:21" ht="19.95" customHeight="1" x14ac:dyDescent="0.25">
      <c r="B50" s="166">
        <v>44811</v>
      </c>
      <c r="C50" s="167" t="s">
        <v>122</v>
      </c>
      <c r="D50" s="168"/>
      <c r="E50" s="168">
        <v>55</v>
      </c>
      <c r="F50" s="169">
        <v>45</v>
      </c>
      <c r="G50" s="169" t="s">
        <v>48</v>
      </c>
      <c r="H50" s="170">
        <v>0</v>
      </c>
      <c r="I50" s="170">
        <v>560700</v>
      </c>
      <c r="J50" s="170">
        <f t="shared" si="1"/>
        <v>18589280</v>
      </c>
      <c r="K50" s="171" t="s">
        <v>262</v>
      </c>
      <c r="Q50" s="85"/>
      <c r="R50" s="85"/>
      <c r="S50" s="86"/>
      <c r="T50" s="86"/>
      <c r="U50" s="87"/>
    </row>
    <row r="51" spans="2:21" ht="19.95" customHeight="1" x14ac:dyDescent="0.25">
      <c r="B51" s="166">
        <v>44810</v>
      </c>
      <c r="C51" s="167" t="s">
        <v>122</v>
      </c>
      <c r="D51" s="168"/>
      <c r="E51" s="168">
        <v>54</v>
      </c>
      <c r="F51" s="169">
        <v>57</v>
      </c>
      <c r="G51" s="169" t="s">
        <v>61</v>
      </c>
      <c r="H51" s="170">
        <v>0</v>
      </c>
      <c r="I51" s="170">
        <v>10000</v>
      </c>
      <c r="J51" s="170">
        <f t="shared" si="1"/>
        <v>19149980</v>
      </c>
      <c r="K51" s="171" t="s">
        <v>261</v>
      </c>
      <c r="Q51" s="85"/>
      <c r="R51" s="85"/>
      <c r="S51" s="86"/>
      <c r="T51" s="86"/>
      <c r="U51" s="87"/>
    </row>
    <row r="52" spans="2:21" ht="19.95" customHeight="1" x14ac:dyDescent="0.25">
      <c r="B52" s="166">
        <v>44809</v>
      </c>
      <c r="C52" s="167" t="s">
        <v>123</v>
      </c>
      <c r="D52" s="168">
        <v>63</v>
      </c>
      <c r="E52" s="168"/>
      <c r="F52" s="169">
        <v>7</v>
      </c>
      <c r="G52" s="169" t="s">
        <v>12</v>
      </c>
      <c r="H52" s="170">
        <v>2568000</v>
      </c>
      <c r="I52" s="170">
        <v>0</v>
      </c>
      <c r="J52" s="170">
        <f t="shared" si="1"/>
        <v>19159980</v>
      </c>
      <c r="K52" s="171" t="s">
        <v>260</v>
      </c>
      <c r="Q52" s="85"/>
      <c r="R52" s="85"/>
      <c r="S52" s="86"/>
      <c r="T52" s="86"/>
      <c r="U52" s="87"/>
    </row>
    <row r="53" spans="2:21" ht="19.95" customHeight="1" x14ac:dyDescent="0.25">
      <c r="B53" s="166">
        <v>44808</v>
      </c>
      <c r="C53" s="167" t="s">
        <v>123</v>
      </c>
      <c r="D53" s="168">
        <v>62</v>
      </c>
      <c r="E53" s="168"/>
      <c r="F53" s="169">
        <v>5</v>
      </c>
      <c r="G53" s="169" t="s">
        <v>155</v>
      </c>
      <c r="H53" s="170">
        <v>300000</v>
      </c>
      <c r="I53" s="170">
        <v>0</v>
      </c>
      <c r="J53" s="170">
        <f t="shared" si="1"/>
        <v>16591980</v>
      </c>
      <c r="K53" s="171" t="s">
        <v>259</v>
      </c>
      <c r="Q53" s="85"/>
      <c r="R53" s="85"/>
      <c r="S53" s="86"/>
      <c r="T53" s="86"/>
      <c r="U53" s="87"/>
    </row>
    <row r="54" spans="2:21" ht="19.95" customHeight="1" x14ac:dyDescent="0.25">
      <c r="B54" s="166">
        <v>44807</v>
      </c>
      <c r="C54" s="167" t="s">
        <v>123</v>
      </c>
      <c r="D54" s="168">
        <v>61</v>
      </c>
      <c r="E54" s="168"/>
      <c r="F54" s="169">
        <v>3</v>
      </c>
      <c r="G54" s="169" t="s">
        <v>7</v>
      </c>
      <c r="H54" s="170">
        <v>200000</v>
      </c>
      <c r="I54" s="170">
        <v>0</v>
      </c>
      <c r="J54" s="170">
        <f t="shared" si="1"/>
        <v>16291980</v>
      </c>
      <c r="K54" s="171" t="s">
        <v>258</v>
      </c>
      <c r="Q54" s="85"/>
      <c r="R54" s="85"/>
      <c r="S54" s="86"/>
      <c r="T54" s="86"/>
      <c r="U54" s="87"/>
    </row>
    <row r="55" spans="2:21" ht="19.95" customHeight="1" x14ac:dyDescent="0.25">
      <c r="B55" s="166">
        <v>44806</v>
      </c>
      <c r="C55" s="167" t="s">
        <v>123</v>
      </c>
      <c r="D55" s="168">
        <v>60</v>
      </c>
      <c r="E55" s="168"/>
      <c r="F55" s="169">
        <v>60</v>
      </c>
      <c r="G55" s="169" t="s">
        <v>168</v>
      </c>
      <c r="H55" s="170">
        <v>1000000</v>
      </c>
      <c r="I55" s="170">
        <v>0</v>
      </c>
      <c r="J55" s="170">
        <f t="shared" si="1"/>
        <v>16091980</v>
      </c>
      <c r="K55" s="171" t="s">
        <v>257</v>
      </c>
      <c r="Q55" s="85"/>
      <c r="R55" s="85"/>
      <c r="S55" s="86"/>
      <c r="T55" s="86"/>
      <c r="U55" s="87"/>
    </row>
    <row r="56" spans="2:21" ht="19.95" customHeight="1" x14ac:dyDescent="0.25">
      <c r="B56" s="166">
        <v>44805</v>
      </c>
      <c r="C56" s="167" t="s">
        <v>123</v>
      </c>
      <c r="D56" s="168">
        <v>59</v>
      </c>
      <c r="E56" s="168"/>
      <c r="F56" s="169">
        <v>1</v>
      </c>
      <c r="G56" s="169" t="s">
        <v>5</v>
      </c>
      <c r="H56" s="170">
        <v>180000</v>
      </c>
      <c r="I56" s="170">
        <v>0</v>
      </c>
      <c r="J56" s="170">
        <f t="shared" si="1"/>
        <v>15091980</v>
      </c>
      <c r="K56" s="171" t="s">
        <v>256</v>
      </c>
      <c r="Q56" s="85"/>
      <c r="R56" s="85"/>
      <c r="S56" s="86"/>
      <c r="T56" s="86"/>
      <c r="U56" s="87"/>
    </row>
    <row r="57" spans="2:21" ht="19.95" customHeight="1" x14ac:dyDescent="0.25">
      <c r="B57" s="166">
        <v>44803</v>
      </c>
      <c r="C57" s="167" t="s">
        <v>122</v>
      </c>
      <c r="D57" s="168"/>
      <c r="E57" s="168">
        <v>53</v>
      </c>
      <c r="F57" s="169">
        <v>31</v>
      </c>
      <c r="G57" s="169" t="s">
        <v>36</v>
      </c>
      <c r="H57" s="170">
        <v>0</v>
      </c>
      <c r="I57" s="170">
        <v>300200</v>
      </c>
      <c r="J57" s="170">
        <f t="shared" ref="J57:J69" si="2">J58+H57-I57</f>
        <v>14911980</v>
      </c>
      <c r="K57" s="171" t="s">
        <v>181</v>
      </c>
      <c r="Q57" s="85"/>
      <c r="R57" s="85"/>
      <c r="S57" s="86"/>
      <c r="T57" s="86"/>
      <c r="U57" s="87"/>
    </row>
    <row r="58" spans="2:21" ht="19.95" customHeight="1" x14ac:dyDescent="0.25">
      <c r="B58" s="166">
        <v>44803</v>
      </c>
      <c r="C58" s="167" t="s">
        <v>122</v>
      </c>
      <c r="D58" s="168"/>
      <c r="E58" s="168">
        <v>52</v>
      </c>
      <c r="F58" s="169">
        <v>30</v>
      </c>
      <c r="G58" s="169" t="s">
        <v>35</v>
      </c>
      <c r="H58" s="170">
        <v>0</v>
      </c>
      <c r="I58" s="170">
        <v>84000</v>
      </c>
      <c r="J58" s="170">
        <f t="shared" si="2"/>
        <v>15212180</v>
      </c>
      <c r="K58" s="171" t="s">
        <v>181</v>
      </c>
      <c r="Q58" s="85"/>
      <c r="R58" s="85"/>
      <c r="S58" s="86"/>
      <c r="T58" s="86"/>
      <c r="U58" s="87"/>
    </row>
    <row r="59" spans="2:21" ht="19.95" customHeight="1" x14ac:dyDescent="0.25">
      <c r="B59" s="166">
        <v>44803</v>
      </c>
      <c r="C59" s="167" t="s">
        <v>123</v>
      </c>
      <c r="D59" s="168">
        <v>58</v>
      </c>
      <c r="E59" s="168"/>
      <c r="F59" s="169">
        <v>11</v>
      </c>
      <c r="G59" s="169" t="s">
        <v>28</v>
      </c>
      <c r="H59" s="170">
        <v>400000</v>
      </c>
      <c r="I59" s="170">
        <v>0</v>
      </c>
      <c r="J59" s="170">
        <f t="shared" si="2"/>
        <v>15296180</v>
      </c>
      <c r="K59" s="171" t="s">
        <v>181</v>
      </c>
      <c r="Q59" s="85"/>
      <c r="R59" s="85"/>
      <c r="S59" s="86"/>
      <c r="T59" s="86"/>
      <c r="U59" s="87"/>
    </row>
    <row r="60" spans="2:21" ht="19.95" customHeight="1" x14ac:dyDescent="0.25">
      <c r="B60" s="166">
        <v>44783</v>
      </c>
      <c r="C60" s="167" t="s">
        <v>122</v>
      </c>
      <c r="D60" s="168"/>
      <c r="E60" s="168">
        <v>51</v>
      </c>
      <c r="F60" s="169">
        <v>41</v>
      </c>
      <c r="G60" s="169" t="s">
        <v>45</v>
      </c>
      <c r="H60" s="170">
        <v>0</v>
      </c>
      <c r="I60" s="170">
        <v>500000</v>
      </c>
      <c r="J60" s="170">
        <f t="shared" si="2"/>
        <v>14896180</v>
      </c>
      <c r="K60" s="171" t="s">
        <v>254</v>
      </c>
      <c r="Q60" s="85"/>
      <c r="R60" s="85"/>
      <c r="S60" s="86"/>
      <c r="T60" s="86"/>
      <c r="U60" s="87"/>
    </row>
    <row r="61" spans="2:21" ht="19.95" customHeight="1" x14ac:dyDescent="0.25">
      <c r="B61" s="166">
        <v>44782</v>
      </c>
      <c r="C61" s="167" t="s">
        <v>123</v>
      </c>
      <c r="D61" s="168">
        <v>57</v>
      </c>
      <c r="E61" s="168"/>
      <c r="F61" s="169">
        <v>29</v>
      </c>
      <c r="G61" s="169" t="s">
        <v>26</v>
      </c>
      <c r="H61" s="170">
        <v>5000000</v>
      </c>
      <c r="I61" s="170">
        <v>0</v>
      </c>
      <c r="J61" s="170">
        <f t="shared" si="2"/>
        <v>15396180</v>
      </c>
      <c r="K61" s="171" t="s">
        <v>253</v>
      </c>
      <c r="Q61" s="85"/>
      <c r="R61" s="85"/>
      <c r="S61" s="86"/>
      <c r="T61" s="86"/>
      <c r="U61" s="87"/>
    </row>
    <row r="62" spans="2:21" ht="19.95" customHeight="1" x14ac:dyDescent="0.25">
      <c r="B62" s="166">
        <v>44781</v>
      </c>
      <c r="C62" s="167" t="s">
        <v>122</v>
      </c>
      <c r="D62" s="168"/>
      <c r="E62" s="168">
        <v>50</v>
      </c>
      <c r="F62" s="169">
        <v>34</v>
      </c>
      <c r="G62" s="169" t="s">
        <v>39</v>
      </c>
      <c r="H62" s="170">
        <v>0</v>
      </c>
      <c r="I62" s="170">
        <v>3500000</v>
      </c>
      <c r="J62" s="170">
        <f t="shared" si="2"/>
        <v>10396180</v>
      </c>
      <c r="K62" s="171" t="s">
        <v>252</v>
      </c>
      <c r="Q62" s="85"/>
      <c r="R62" s="85"/>
      <c r="S62" s="86"/>
      <c r="T62" s="86"/>
      <c r="U62" s="87"/>
    </row>
    <row r="63" spans="2:21" ht="19.95" customHeight="1" x14ac:dyDescent="0.25">
      <c r="B63" s="166">
        <v>44780</v>
      </c>
      <c r="C63" s="167" t="s">
        <v>122</v>
      </c>
      <c r="D63" s="168"/>
      <c r="E63" s="168">
        <v>49</v>
      </c>
      <c r="F63" s="169">
        <v>35</v>
      </c>
      <c r="G63" s="169" t="s">
        <v>40</v>
      </c>
      <c r="H63" s="170">
        <v>0</v>
      </c>
      <c r="I63" s="170">
        <v>2000000</v>
      </c>
      <c r="J63" s="170">
        <f t="shared" si="2"/>
        <v>13896180</v>
      </c>
      <c r="K63" s="171" t="s">
        <v>251</v>
      </c>
      <c r="Q63" s="85"/>
      <c r="R63" s="85"/>
      <c r="S63" s="86"/>
      <c r="T63" s="86"/>
      <c r="U63" s="87"/>
    </row>
    <row r="64" spans="2:21" ht="19.95" customHeight="1" x14ac:dyDescent="0.25">
      <c r="B64" s="166">
        <v>44779</v>
      </c>
      <c r="C64" s="167" t="s">
        <v>123</v>
      </c>
      <c r="D64" s="168">
        <v>56</v>
      </c>
      <c r="E64" s="168"/>
      <c r="F64" s="169">
        <v>6</v>
      </c>
      <c r="G64" s="169" t="s">
        <v>11</v>
      </c>
      <c r="H64" s="170">
        <v>400000</v>
      </c>
      <c r="I64" s="170">
        <v>0</v>
      </c>
      <c r="J64" s="170">
        <f t="shared" si="2"/>
        <v>15896180</v>
      </c>
      <c r="K64" s="171" t="s">
        <v>250</v>
      </c>
      <c r="Q64" s="85"/>
      <c r="R64" s="85"/>
      <c r="S64" s="86"/>
      <c r="T64" s="86"/>
      <c r="U64" s="87"/>
    </row>
    <row r="65" spans="2:21" ht="19.95" customHeight="1" x14ac:dyDescent="0.25">
      <c r="B65" s="166">
        <v>44778</v>
      </c>
      <c r="C65" s="167" t="s">
        <v>123</v>
      </c>
      <c r="D65" s="168">
        <v>55</v>
      </c>
      <c r="E65" s="168"/>
      <c r="F65" s="169">
        <v>5</v>
      </c>
      <c r="G65" s="169" t="s">
        <v>155</v>
      </c>
      <c r="H65" s="170">
        <v>500000</v>
      </c>
      <c r="I65" s="170">
        <v>0</v>
      </c>
      <c r="J65" s="170">
        <f t="shared" si="2"/>
        <v>15496180</v>
      </c>
      <c r="K65" s="171" t="s">
        <v>249</v>
      </c>
      <c r="Q65" s="85"/>
      <c r="R65" s="85"/>
      <c r="S65" s="86"/>
      <c r="T65" s="86"/>
      <c r="U65" s="87"/>
    </row>
    <row r="66" spans="2:21" ht="19.95" customHeight="1" x14ac:dyDescent="0.25">
      <c r="B66" s="166">
        <v>44777</v>
      </c>
      <c r="C66" s="167" t="s">
        <v>123</v>
      </c>
      <c r="D66" s="168">
        <v>54</v>
      </c>
      <c r="E66" s="168"/>
      <c r="F66" s="169">
        <v>4</v>
      </c>
      <c r="G66" s="169" t="s">
        <v>9</v>
      </c>
      <c r="H66" s="170">
        <v>600000</v>
      </c>
      <c r="I66" s="170">
        <v>0</v>
      </c>
      <c r="J66" s="170">
        <f t="shared" si="2"/>
        <v>14996180</v>
      </c>
      <c r="K66" s="171" t="s">
        <v>248</v>
      </c>
      <c r="Q66" s="85"/>
      <c r="R66" s="85"/>
      <c r="S66" s="86"/>
      <c r="T66" s="86"/>
      <c r="U66" s="87"/>
    </row>
    <row r="67" spans="2:21" ht="19.95" customHeight="1" x14ac:dyDescent="0.25">
      <c r="B67" s="166">
        <v>44776</v>
      </c>
      <c r="C67" s="167" t="s">
        <v>123</v>
      </c>
      <c r="D67" s="168">
        <v>53</v>
      </c>
      <c r="E67" s="168"/>
      <c r="F67" s="169">
        <v>3</v>
      </c>
      <c r="G67" s="169" t="s">
        <v>7</v>
      </c>
      <c r="H67" s="170">
        <v>700000</v>
      </c>
      <c r="I67" s="170">
        <v>0</v>
      </c>
      <c r="J67" s="170">
        <f t="shared" si="2"/>
        <v>14396180</v>
      </c>
      <c r="K67" s="171" t="s">
        <v>247</v>
      </c>
      <c r="Q67" s="85"/>
      <c r="R67" s="85"/>
      <c r="S67" s="86"/>
      <c r="T67" s="86"/>
      <c r="U67" s="87"/>
    </row>
    <row r="68" spans="2:21" ht="19.95" customHeight="1" x14ac:dyDescent="0.25">
      <c r="B68" s="166">
        <v>44775</v>
      </c>
      <c r="C68" s="167" t="s">
        <v>123</v>
      </c>
      <c r="D68" s="168">
        <v>52</v>
      </c>
      <c r="E68" s="168"/>
      <c r="F68" s="169">
        <v>2</v>
      </c>
      <c r="G68" s="169" t="s">
        <v>6</v>
      </c>
      <c r="H68" s="170">
        <v>800000</v>
      </c>
      <c r="I68" s="170">
        <v>0</v>
      </c>
      <c r="J68" s="170">
        <f t="shared" si="2"/>
        <v>13696180</v>
      </c>
      <c r="K68" s="171" t="s">
        <v>246</v>
      </c>
      <c r="Q68" s="85"/>
      <c r="R68" s="85"/>
      <c r="S68" s="86"/>
      <c r="T68" s="86"/>
      <c r="U68" s="87"/>
    </row>
    <row r="69" spans="2:21" ht="19.95" customHeight="1" x14ac:dyDescent="0.25">
      <c r="B69" s="166">
        <v>44774</v>
      </c>
      <c r="C69" s="167" t="s">
        <v>123</v>
      </c>
      <c r="D69" s="168">
        <v>51</v>
      </c>
      <c r="E69" s="168"/>
      <c r="F69" s="169">
        <v>1</v>
      </c>
      <c r="G69" s="169" t="s">
        <v>5</v>
      </c>
      <c r="H69" s="170">
        <v>900000</v>
      </c>
      <c r="I69" s="170">
        <v>0</v>
      </c>
      <c r="J69" s="170">
        <f t="shared" si="2"/>
        <v>12896180</v>
      </c>
      <c r="K69" s="171" t="s">
        <v>245</v>
      </c>
      <c r="Q69" s="85"/>
      <c r="R69" s="85"/>
      <c r="S69" s="86"/>
      <c r="T69" s="86"/>
      <c r="U69" s="87"/>
    </row>
    <row r="70" spans="2:21" ht="19.95" customHeight="1" x14ac:dyDescent="0.25">
      <c r="B70" s="166">
        <v>44772</v>
      </c>
      <c r="C70" s="167" t="s">
        <v>122</v>
      </c>
      <c r="D70" s="168"/>
      <c r="E70" s="168">
        <v>48</v>
      </c>
      <c r="F70" s="169">
        <v>31</v>
      </c>
      <c r="G70" s="169" t="s">
        <v>36</v>
      </c>
      <c r="H70" s="170">
        <v>0</v>
      </c>
      <c r="I70" s="170">
        <v>262675</v>
      </c>
      <c r="J70" s="170">
        <f t="shared" ref="J70:J72" si="3">J71+H70-I70</f>
        <v>11996180</v>
      </c>
      <c r="K70" s="171" t="s">
        <v>181</v>
      </c>
      <c r="Q70" s="85"/>
      <c r="R70" s="85"/>
      <c r="S70" s="86"/>
      <c r="T70" s="86"/>
      <c r="U70" s="87"/>
    </row>
    <row r="71" spans="2:21" ht="19.95" customHeight="1" x14ac:dyDescent="0.25">
      <c r="B71" s="166">
        <v>44772</v>
      </c>
      <c r="C71" s="167" t="s">
        <v>122</v>
      </c>
      <c r="D71" s="168"/>
      <c r="E71" s="168">
        <v>47</v>
      </c>
      <c r="F71" s="169">
        <v>30</v>
      </c>
      <c r="G71" s="169" t="s">
        <v>35</v>
      </c>
      <c r="H71" s="170">
        <v>0</v>
      </c>
      <c r="I71" s="170">
        <v>73500</v>
      </c>
      <c r="J71" s="170">
        <f t="shared" si="3"/>
        <v>12258855</v>
      </c>
      <c r="K71" s="171" t="s">
        <v>181</v>
      </c>
      <c r="Q71" s="85"/>
      <c r="R71" s="85"/>
      <c r="S71" s="86"/>
      <c r="T71" s="86"/>
      <c r="U71" s="87"/>
    </row>
    <row r="72" spans="2:21" ht="19.95" customHeight="1" x14ac:dyDescent="0.25">
      <c r="B72" s="166">
        <v>44772</v>
      </c>
      <c r="C72" s="167" t="s">
        <v>123</v>
      </c>
      <c r="D72" s="168">
        <v>50</v>
      </c>
      <c r="E72" s="168"/>
      <c r="F72" s="169">
        <v>11</v>
      </c>
      <c r="G72" s="169" t="s">
        <v>28</v>
      </c>
      <c r="H72" s="170">
        <v>350000</v>
      </c>
      <c r="I72" s="170">
        <v>0</v>
      </c>
      <c r="J72" s="170">
        <f t="shared" si="3"/>
        <v>12332355</v>
      </c>
      <c r="K72" s="171" t="s">
        <v>181</v>
      </c>
      <c r="Q72" s="85"/>
      <c r="R72" s="85"/>
      <c r="S72" s="86"/>
      <c r="T72" s="86"/>
      <c r="U72" s="87"/>
    </row>
    <row r="73" spans="2:21" ht="19.95" customHeight="1" x14ac:dyDescent="0.25">
      <c r="B73" s="166">
        <v>44752</v>
      </c>
      <c r="C73" s="167" t="s">
        <v>122</v>
      </c>
      <c r="D73" s="168"/>
      <c r="E73" s="168">
        <v>44</v>
      </c>
      <c r="F73" s="169">
        <v>40</v>
      </c>
      <c r="G73" s="169" t="s">
        <v>167</v>
      </c>
      <c r="H73" s="170">
        <v>0</v>
      </c>
      <c r="I73" s="170">
        <v>100000</v>
      </c>
      <c r="J73" s="170">
        <f t="shared" ref="J73:J108" si="4">J74+H73-I73</f>
        <v>11982355</v>
      </c>
      <c r="K73" s="171" t="s">
        <v>244</v>
      </c>
      <c r="Q73" s="85"/>
      <c r="R73" s="85"/>
      <c r="S73" s="86"/>
      <c r="T73" s="86"/>
      <c r="U73" s="87"/>
    </row>
    <row r="74" spans="2:21" ht="19.95" customHeight="1" x14ac:dyDescent="0.25">
      <c r="B74" s="166">
        <v>44751</v>
      </c>
      <c r="C74" s="167" t="s">
        <v>122</v>
      </c>
      <c r="D74" s="168"/>
      <c r="E74" s="168">
        <v>43</v>
      </c>
      <c r="F74" s="169">
        <v>39</v>
      </c>
      <c r="G74" s="169" t="s">
        <v>43</v>
      </c>
      <c r="H74" s="170">
        <v>0</v>
      </c>
      <c r="I74" s="170">
        <v>90000</v>
      </c>
      <c r="J74" s="170">
        <f t="shared" si="4"/>
        <v>12082355</v>
      </c>
      <c r="K74" s="171" t="s">
        <v>243</v>
      </c>
      <c r="Q74" s="85"/>
      <c r="R74" s="85"/>
      <c r="S74" s="86"/>
      <c r="T74" s="86"/>
      <c r="U74" s="87"/>
    </row>
    <row r="75" spans="2:21" ht="19.95" customHeight="1" x14ac:dyDescent="0.25">
      <c r="B75" s="166">
        <v>44750</v>
      </c>
      <c r="C75" s="167" t="s">
        <v>122</v>
      </c>
      <c r="D75" s="168"/>
      <c r="E75" s="168">
        <v>42</v>
      </c>
      <c r="F75" s="169">
        <v>37</v>
      </c>
      <c r="G75" s="169" t="s">
        <v>51</v>
      </c>
      <c r="H75" s="170">
        <v>0</v>
      </c>
      <c r="I75" s="170">
        <v>80000</v>
      </c>
      <c r="J75" s="170">
        <f t="shared" si="4"/>
        <v>12172355</v>
      </c>
      <c r="K75" s="171" t="s">
        <v>242</v>
      </c>
      <c r="Q75" s="85"/>
      <c r="R75" s="85"/>
      <c r="S75" s="86"/>
      <c r="T75" s="86"/>
      <c r="U75" s="87"/>
    </row>
    <row r="76" spans="2:21" ht="19.95" customHeight="1" x14ac:dyDescent="0.25">
      <c r="B76" s="166">
        <v>44749</v>
      </c>
      <c r="C76" s="167" t="s">
        <v>122</v>
      </c>
      <c r="D76" s="168"/>
      <c r="E76" s="168">
        <v>41</v>
      </c>
      <c r="F76" s="169">
        <v>36</v>
      </c>
      <c r="G76" s="169" t="s">
        <v>41</v>
      </c>
      <c r="H76" s="170">
        <v>0</v>
      </c>
      <c r="I76" s="170">
        <v>70000</v>
      </c>
      <c r="J76" s="170">
        <f t="shared" si="4"/>
        <v>12252355</v>
      </c>
      <c r="K76" s="171" t="s">
        <v>241</v>
      </c>
      <c r="Q76" s="85"/>
      <c r="R76" s="85"/>
      <c r="S76" s="86"/>
      <c r="T76" s="86"/>
      <c r="U76" s="87"/>
    </row>
    <row r="77" spans="2:21" ht="19.95" customHeight="1" x14ac:dyDescent="0.25">
      <c r="B77" s="166">
        <v>44748</v>
      </c>
      <c r="C77" s="167" t="s">
        <v>122</v>
      </c>
      <c r="D77" s="168"/>
      <c r="E77" s="168">
        <v>40</v>
      </c>
      <c r="F77" s="169">
        <v>34</v>
      </c>
      <c r="G77" s="169" t="s">
        <v>39</v>
      </c>
      <c r="H77" s="170">
        <v>0</v>
      </c>
      <c r="I77" s="170">
        <v>60000</v>
      </c>
      <c r="J77" s="170">
        <f t="shared" si="4"/>
        <v>12322355</v>
      </c>
      <c r="K77" s="171" t="s">
        <v>240</v>
      </c>
      <c r="Q77" s="85"/>
      <c r="R77" s="85"/>
      <c r="S77" s="86"/>
      <c r="T77" s="86"/>
      <c r="U77" s="87"/>
    </row>
    <row r="78" spans="2:21" ht="19.95" customHeight="1" x14ac:dyDescent="0.25">
      <c r="B78" s="166">
        <v>44747</v>
      </c>
      <c r="C78" s="167" t="s">
        <v>123</v>
      </c>
      <c r="D78" s="168">
        <v>48</v>
      </c>
      <c r="E78" s="168"/>
      <c r="F78" s="169">
        <v>5</v>
      </c>
      <c r="G78" s="169" t="s">
        <v>155</v>
      </c>
      <c r="H78" s="170">
        <v>50000</v>
      </c>
      <c r="I78" s="170">
        <v>0</v>
      </c>
      <c r="J78" s="170">
        <f t="shared" si="4"/>
        <v>12382355</v>
      </c>
      <c r="K78" s="171" t="s">
        <v>239</v>
      </c>
      <c r="Q78" s="85"/>
      <c r="R78" s="85"/>
      <c r="S78" s="86"/>
      <c r="T78" s="86"/>
      <c r="U78" s="87"/>
    </row>
    <row r="79" spans="2:21" ht="19.95" customHeight="1" x14ac:dyDescent="0.25">
      <c r="B79" s="166">
        <v>44746</v>
      </c>
      <c r="C79" s="167" t="s">
        <v>123</v>
      </c>
      <c r="D79" s="168">
        <v>47</v>
      </c>
      <c r="E79" s="168"/>
      <c r="F79" s="169">
        <v>4</v>
      </c>
      <c r="G79" s="169" t="s">
        <v>9</v>
      </c>
      <c r="H79" s="170">
        <v>40000</v>
      </c>
      <c r="I79" s="170">
        <v>0</v>
      </c>
      <c r="J79" s="170">
        <f t="shared" si="4"/>
        <v>12332355</v>
      </c>
      <c r="K79" s="171" t="s">
        <v>238</v>
      </c>
      <c r="Q79" s="85"/>
      <c r="R79" s="85"/>
      <c r="S79" s="86"/>
      <c r="T79" s="86"/>
      <c r="U79" s="87"/>
    </row>
    <row r="80" spans="2:21" ht="19.95" customHeight="1" x14ac:dyDescent="0.25">
      <c r="B80" s="166">
        <v>44745</v>
      </c>
      <c r="C80" s="167" t="s">
        <v>123</v>
      </c>
      <c r="D80" s="168">
        <v>46</v>
      </c>
      <c r="E80" s="168"/>
      <c r="F80" s="169">
        <v>3</v>
      </c>
      <c r="G80" s="169" t="s">
        <v>7</v>
      </c>
      <c r="H80" s="170">
        <v>30000</v>
      </c>
      <c r="I80" s="170">
        <v>0</v>
      </c>
      <c r="J80" s="170">
        <f t="shared" si="4"/>
        <v>12292355</v>
      </c>
      <c r="K80" s="171" t="s">
        <v>237</v>
      </c>
      <c r="Q80" s="85"/>
      <c r="R80" s="85"/>
      <c r="S80" s="86"/>
      <c r="T80" s="86"/>
      <c r="U80" s="87"/>
    </row>
    <row r="81" spans="2:21" ht="19.95" customHeight="1" x14ac:dyDescent="0.25">
      <c r="B81" s="166">
        <v>44744</v>
      </c>
      <c r="C81" s="167" t="s">
        <v>123</v>
      </c>
      <c r="D81" s="168">
        <v>45</v>
      </c>
      <c r="E81" s="168"/>
      <c r="F81" s="169">
        <v>2</v>
      </c>
      <c r="G81" s="169" t="s">
        <v>6</v>
      </c>
      <c r="H81" s="170">
        <v>20000</v>
      </c>
      <c r="I81" s="170">
        <v>0</v>
      </c>
      <c r="J81" s="170">
        <f t="shared" si="4"/>
        <v>12262355</v>
      </c>
      <c r="K81" s="171" t="s">
        <v>236</v>
      </c>
      <c r="Q81" s="85"/>
      <c r="R81" s="85"/>
      <c r="S81" s="86"/>
      <c r="T81" s="86"/>
      <c r="U81" s="87"/>
    </row>
    <row r="82" spans="2:21" ht="19.95" customHeight="1" x14ac:dyDescent="0.25">
      <c r="B82" s="166">
        <v>44743</v>
      </c>
      <c r="C82" s="167" t="s">
        <v>123</v>
      </c>
      <c r="D82" s="168">
        <v>44</v>
      </c>
      <c r="E82" s="168"/>
      <c r="F82" s="169">
        <v>1</v>
      </c>
      <c r="G82" s="169" t="s">
        <v>5</v>
      </c>
      <c r="H82" s="170">
        <v>10000</v>
      </c>
      <c r="I82" s="170">
        <v>0</v>
      </c>
      <c r="J82" s="170">
        <f t="shared" si="4"/>
        <v>12242355</v>
      </c>
      <c r="K82" s="171" t="s">
        <v>235</v>
      </c>
      <c r="Q82" s="85"/>
      <c r="R82" s="85"/>
      <c r="S82" s="86"/>
      <c r="T82" s="86"/>
      <c r="U82" s="87"/>
    </row>
    <row r="83" spans="2:21" ht="19.95" customHeight="1" x14ac:dyDescent="0.25">
      <c r="B83" s="166">
        <v>44742</v>
      </c>
      <c r="C83" s="167" t="s">
        <v>122</v>
      </c>
      <c r="D83" s="168"/>
      <c r="E83" s="168">
        <v>39</v>
      </c>
      <c r="F83" s="169">
        <v>31</v>
      </c>
      <c r="G83" s="169" t="s">
        <v>36</v>
      </c>
      <c r="H83" s="170">
        <v>0</v>
      </c>
      <c r="I83" s="170">
        <v>180120</v>
      </c>
      <c r="J83" s="170">
        <f t="shared" si="4"/>
        <v>12232355</v>
      </c>
      <c r="K83" s="171" t="s">
        <v>181</v>
      </c>
      <c r="Q83" s="85"/>
      <c r="R83" s="85"/>
      <c r="S83" s="86"/>
      <c r="T83" s="86"/>
      <c r="U83" s="87"/>
    </row>
    <row r="84" spans="2:21" ht="19.95" customHeight="1" x14ac:dyDescent="0.25">
      <c r="B84" s="166">
        <v>44742</v>
      </c>
      <c r="C84" s="167" t="s">
        <v>122</v>
      </c>
      <c r="D84" s="168"/>
      <c r="E84" s="168">
        <v>38</v>
      </c>
      <c r="F84" s="169">
        <v>30</v>
      </c>
      <c r="G84" s="169" t="s">
        <v>35</v>
      </c>
      <c r="H84" s="170">
        <v>0</v>
      </c>
      <c r="I84" s="170">
        <v>50400</v>
      </c>
      <c r="J84" s="170">
        <f t="shared" si="4"/>
        <v>12412475</v>
      </c>
      <c r="K84" s="171" t="s">
        <v>181</v>
      </c>
      <c r="Q84" s="85"/>
      <c r="R84" s="85"/>
      <c r="S84" s="86"/>
      <c r="T84" s="86"/>
      <c r="U84" s="87"/>
    </row>
    <row r="85" spans="2:21" ht="19.95" customHeight="1" x14ac:dyDescent="0.25">
      <c r="B85" s="166">
        <v>44742</v>
      </c>
      <c r="C85" s="167" t="s">
        <v>123</v>
      </c>
      <c r="D85" s="168">
        <v>43</v>
      </c>
      <c r="E85" s="168"/>
      <c r="F85" s="169">
        <v>11</v>
      </c>
      <c r="G85" s="169" t="s">
        <v>28</v>
      </c>
      <c r="H85" s="170">
        <v>240000</v>
      </c>
      <c r="I85" s="170">
        <v>0</v>
      </c>
      <c r="J85" s="170">
        <f t="shared" si="4"/>
        <v>12462875</v>
      </c>
      <c r="K85" s="171" t="s">
        <v>181</v>
      </c>
      <c r="Q85" s="85"/>
      <c r="R85" s="85"/>
      <c r="S85" s="86"/>
      <c r="T85" s="86"/>
      <c r="U85" s="87"/>
    </row>
    <row r="86" spans="2:21" ht="19.95" customHeight="1" x14ac:dyDescent="0.25">
      <c r="B86" s="166">
        <v>44722</v>
      </c>
      <c r="C86" s="167" t="s">
        <v>123</v>
      </c>
      <c r="D86" s="168">
        <v>42</v>
      </c>
      <c r="E86" s="168"/>
      <c r="F86" s="169">
        <v>1</v>
      </c>
      <c r="G86" s="169" t="s">
        <v>5</v>
      </c>
      <c r="H86" s="170">
        <v>1000000</v>
      </c>
      <c r="I86" s="170">
        <v>0</v>
      </c>
      <c r="J86" s="170">
        <f t="shared" si="4"/>
        <v>12222875</v>
      </c>
      <c r="K86" s="171" t="s">
        <v>234</v>
      </c>
      <c r="Q86" s="85"/>
      <c r="R86" s="85"/>
      <c r="S86" s="86"/>
      <c r="T86" s="86"/>
      <c r="U86" s="87"/>
    </row>
    <row r="87" spans="2:21" ht="19.95" customHeight="1" x14ac:dyDescent="0.25">
      <c r="B87" s="166">
        <v>44721</v>
      </c>
      <c r="C87" s="167" t="s">
        <v>123</v>
      </c>
      <c r="D87" s="168">
        <v>41</v>
      </c>
      <c r="E87" s="168"/>
      <c r="F87" s="169">
        <v>8</v>
      </c>
      <c r="G87" s="169" t="s">
        <v>27</v>
      </c>
      <c r="H87" s="170">
        <v>300000</v>
      </c>
      <c r="I87" s="170">
        <v>0</v>
      </c>
      <c r="J87" s="170">
        <f t="shared" si="4"/>
        <v>11222875</v>
      </c>
      <c r="K87" s="171" t="s">
        <v>233</v>
      </c>
      <c r="Q87" s="85"/>
      <c r="R87" s="85"/>
      <c r="S87" s="86"/>
      <c r="T87" s="86"/>
      <c r="U87" s="87"/>
    </row>
    <row r="88" spans="2:21" ht="19.95" customHeight="1" x14ac:dyDescent="0.25">
      <c r="B88" s="166">
        <v>44720</v>
      </c>
      <c r="C88" s="167" t="s">
        <v>123</v>
      </c>
      <c r="D88" s="168">
        <v>40</v>
      </c>
      <c r="E88" s="168"/>
      <c r="F88" s="169">
        <v>7</v>
      </c>
      <c r="G88" s="169" t="s">
        <v>12</v>
      </c>
      <c r="H88" s="170">
        <v>400000</v>
      </c>
      <c r="I88" s="170">
        <v>0</v>
      </c>
      <c r="J88" s="170">
        <f t="shared" si="4"/>
        <v>10922875</v>
      </c>
      <c r="K88" s="171" t="s">
        <v>232</v>
      </c>
      <c r="Q88" s="85"/>
      <c r="R88" s="85"/>
      <c r="S88" s="86"/>
      <c r="T88" s="86"/>
      <c r="U88" s="87"/>
    </row>
    <row r="89" spans="2:21" ht="19.95" customHeight="1" x14ac:dyDescent="0.25">
      <c r="B89" s="166">
        <v>44719</v>
      </c>
      <c r="C89" s="167" t="s">
        <v>123</v>
      </c>
      <c r="D89" s="168">
        <v>39</v>
      </c>
      <c r="E89" s="168"/>
      <c r="F89" s="169">
        <v>6</v>
      </c>
      <c r="G89" s="169" t="s">
        <v>11</v>
      </c>
      <c r="H89" s="170">
        <v>500000</v>
      </c>
      <c r="I89" s="170">
        <v>0</v>
      </c>
      <c r="J89" s="170">
        <f t="shared" si="4"/>
        <v>10522875</v>
      </c>
      <c r="K89" s="171" t="s">
        <v>231</v>
      </c>
      <c r="Q89" s="85"/>
      <c r="R89" s="85"/>
      <c r="S89" s="86"/>
      <c r="T89" s="86"/>
      <c r="U89" s="87"/>
    </row>
    <row r="90" spans="2:21" ht="19.95" customHeight="1" x14ac:dyDescent="0.25">
      <c r="B90" s="166">
        <v>44718</v>
      </c>
      <c r="C90" s="167" t="s">
        <v>123</v>
      </c>
      <c r="D90" s="168">
        <v>38</v>
      </c>
      <c r="E90" s="168"/>
      <c r="F90" s="169">
        <v>3</v>
      </c>
      <c r="G90" s="169" t="s">
        <v>7</v>
      </c>
      <c r="H90" s="170">
        <v>600000</v>
      </c>
      <c r="I90" s="170">
        <v>0</v>
      </c>
      <c r="J90" s="170">
        <f t="shared" si="4"/>
        <v>10022875</v>
      </c>
      <c r="K90" s="171" t="s">
        <v>230</v>
      </c>
      <c r="Q90" s="85"/>
      <c r="R90" s="85"/>
      <c r="S90" s="86"/>
      <c r="T90" s="86"/>
      <c r="U90" s="87"/>
    </row>
    <row r="91" spans="2:21" ht="19.95" customHeight="1" x14ac:dyDescent="0.25">
      <c r="B91" s="166">
        <v>44717</v>
      </c>
      <c r="C91" s="167" t="s">
        <v>123</v>
      </c>
      <c r="D91" s="168">
        <v>37</v>
      </c>
      <c r="E91" s="168"/>
      <c r="F91" s="169">
        <v>2</v>
      </c>
      <c r="G91" s="169" t="s">
        <v>6</v>
      </c>
      <c r="H91" s="170">
        <v>500000</v>
      </c>
      <c r="I91" s="170">
        <v>0</v>
      </c>
      <c r="J91" s="170">
        <f t="shared" si="4"/>
        <v>9422875</v>
      </c>
      <c r="K91" s="171" t="s">
        <v>229</v>
      </c>
      <c r="Q91" s="85"/>
      <c r="R91" s="85"/>
      <c r="S91" s="86"/>
      <c r="T91" s="86"/>
      <c r="U91" s="87"/>
    </row>
    <row r="92" spans="2:21" ht="19.95" customHeight="1" x14ac:dyDescent="0.25">
      <c r="B92" s="166">
        <v>44716</v>
      </c>
      <c r="C92" s="167" t="s">
        <v>123</v>
      </c>
      <c r="D92" s="168">
        <v>36</v>
      </c>
      <c r="E92" s="168"/>
      <c r="F92" s="169">
        <v>4</v>
      </c>
      <c r="G92" s="169" t="s">
        <v>9</v>
      </c>
      <c r="H92" s="170">
        <v>700000</v>
      </c>
      <c r="I92" s="170">
        <v>0</v>
      </c>
      <c r="J92" s="170">
        <f t="shared" si="4"/>
        <v>8922875</v>
      </c>
      <c r="K92" s="171" t="s">
        <v>228</v>
      </c>
      <c r="Q92" s="85"/>
      <c r="R92" s="85"/>
      <c r="S92" s="86"/>
      <c r="T92" s="86"/>
      <c r="U92" s="87"/>
    </row>
    <row r="93" spans="2:21" ht="19.95" customHeight="1" x14ac:dyDescent="0.25">
      <c r="B93" s="166">
        <v>44715</v>
      </c>
      <c r="C93" s="167" t="s">
        <v>123</v>
      </c>
      <c r="D93" s="168">
        <v>35</v>
      </c>
      <c r="E93" s="168"/>
      <c r="F93" s="169">
        <v>57</v>
      </c>
      <c r="G93" s="169" t="s">
        <v>26</v>
      </c>
      <c r="H93" s="170">
        <v>800000</v>
      </c>
      <c r="I93" s="170">
        <v>0</v>
      </c>
      <c r="J93" s="170">
        <f t="shared" si="4"/>
        <v>8222875</v>
      </c>
      <c r="K93" s="171" t="s">
        <v>227</v>
      </c>
      <c r="Q93" s="85"/>
      <c r="R93" s="85"/>
      <c r="S93" s="86"/>
      <c r="T93" s="86"/>
      <c r="U93" s="87"/>
    </row>
    <row r="94" spans="2:21" ht="19.95" customHeight="1" x14ac:dyDescent="0.25">
      <c r="B94" s="166">
        <v>44714</v>
      </c>
      <c r="C94" s="167" t="s">
        <v>123</v>
      </c>
      <c r="D94" s="168">
        <v>34</v>
      </c>
      <c r="E94" s="168"/>
      <c r="F94" s="169">
        <v>58</v>
      </c>
      <c r="G94" s="169" t="s">
        <v>98</v>
      </c>
      <c r="H94" s="170">
        <v>900000</v>
      </c>
      <c r="I94" s="170">
        <v>0</v>
      </c>
      <c r="J94" s="170">
        <f t="shared" si="4"/>
        <v>7422875</v>
      </c>
      <c r="K94" s="171" t="s">
        <v>226</v>
      </c>
      <c r="Q94" s="85"/>
      <c r="R94" s="85"/>
      <c r="S94" s="86"/>
      <c r="T94" s="86"/>
      <c r="U94" s="87"/>
    </row>
    <row r="95" spans="2:21" ht="19.95" customHeight="1" x14ac:dyDescent="0.25">
      <c r="B95" s="166">
        <v>44713</v>
      </c>
      <c r="C95" s="167" t="s">
        <v>123</v>
      </c>
      <c r="D95" s="168">
        <v>33</v>
      </c>
      <c r="E95" s="168"/>
      <c r="F95" s="169">
        <v>60</v>
      </c>
      <c r="G95" s="169" t="s">
        <v>168</v>
      </c>
      <c r="H95" s="170">
        <v>1000000</v>
      </c>
      <c r="I95" s="170">
        <v>0</v>
      </c>
      <c r="J95" s="170">
        <f t="shared" si="4"/>
        <v>6522875</v>
      </c>
      <c r="K95" s="171" t="s">
        <v>225</v>
      </c>
      <c r="Q95" s="85"/>
      <c r="R95" s="85"/>
      <c r="S95" s="86"/>
      <c r="T95" s="86"/>
      <c r="U95" s="87"/>
    </row>
    <row r="96" spans="2:21" ht="19.95" customHeight="1" x14ac:dyDescent="0.25">
      <c r="B96" s="166">
        <v>44711</v>
      </c>
      <c r="C96" s="167" t="s">
        <v>122</v>
      </c>
      <c r="D96" s="168"/>
      <c r="E96" s="168">
        <v>37</v>
      </c>
      <c r="F96" s="169">
        <v>31</v>
      </c>
      <c r="G96" s="169" t="s">
        <v>36</v>
      </c>
      <c r="H96" s="170">
        <v>0</v>
      </c>
      <c r="I96" s="170">
        <v>150100</v>
      </c>
      <c r="J96" s="170">
        <f t="shared" si="4"/>
        <v>5522875</v>
      </c>
      <c r="K96" s="171" t="s">
        <v>181</v>
      </c>
      <c r="Q96" s="85"/>
      <c r="R96" s="85"/>
      <c r="S96" s="86"/>
      <c r="T96" s="86"/>
      <c r="U96" s="87"/>
    </row>
    <row r="97" spans="2:21" ht="19.95" customHeight="1" x14ac:dyDescent="0.25">
      <c r="B97" s="166">
        <v>44711</v>
      </c>
      <c r="C97" s="167" t="s">
        <v>122</v>
      </c>
      <c r="D97" s="168"/>
      <c r="E97" s="168">
        <v>36</v>
      </c>
      <c r="F97" s="169">
        <v>30</v>
      </c>
      <c r="G97" s="169" t="s">
        <v>35</v>
      </c>
      <c r="H97" s="170">
        <v>0</v>
      </c>
      <c r="I97" s="170">
        <v>42000</v>
      </c>
      <c r="J97" s="170">
        <f t="shared" si="4"/>
        <v>5672975</v>
      </c>
      <c r="K97" s="171" t="s">
        <v>181</v>
      </c>
      <c r="Q97" s="85"/>
      <c r="R97" s="85"/>
      <c r="S97" s="86"/>
      <c r="T97" s="86"/>
      <c r="U97" s="87"/>
    </row>
    <row r="98" spans="2:21" ht="19.95" customHeight="1" x14ac:dyDescent="0.25">
      <c r="B98" s="166">
        <v>44711</v>
      </c>
      <c r="C98" s="167" t="s">
        <v>123</v>
      </c>
      <c r="D98" s="168">
        <v>32</v>
      </c>
      <c r="E98" s="168"/>
      <c r="F98" s="169">
        <v>11</v>
      </c>
      <c r="G98" s="169" t="s">
        <v>28</v>
      </c>
      <c r="H98" s="170">
        <v>200000</v>
      </c>
      <c r="I98" s="170">
        <v>0</v>
      </c>
      <c r="J98" s="170">
        <f t="shared" si="4"/>
        <v>5714975</v>
      </c>
      <c r="K98" s="171" t="s">
        <v>181</v>
      </c>
      <c r="Q98" s="85"/>
      <c r="R98" s="85"/>
      <c r="S98" s="86"/>
      <c r="T98" s="86"/>
      <c r="U98" s="87"/>
    </row>
    <row r="99" spans="2:21" ht="19.95" customHeight="1" x14ac:dyDescent="0.25">
      <c r="B99" s="166">
        <v>44691</v>
      </c>
      <c r="C99" s="167" t="s">
        <v>122</v>
      </c>
      <c r="D99" s="168"/>
      <c r="E99" s="168">
        <v>35</v>
      </c>
      <c r="F99" s="169">
        <v>39</v>
      </c>
      <c r="G99" s="169" t="s">
        <v>43</v>
      </c>
      <c r="H99" s="170">
        <v>0</v>
      </c>
      <c r="I99" s="170">
        <v>1000000</v>
      </c>
      <c r="J99" s="170">
        <f t="shared" si="4"/>
        <v>5514975</v>
      </c>
      <c r="K99" s="171" t="s">
        <v>224</v>
      </c>
      <c r="Q99" s="85"/>
      <c r="R99" s="85"/>
      <c r="S99" s="86"/>
      <c r="T99" s="86"/>
      <c r="U99" s="87"/>
    </row>
    <row r="100" spans="2:21" ht="19.95" customHeight="1" x14ac:dyDescent="0.25">
      <c r="B100" s="166">
        <v>44690</v>
      </c>
      <c r="C100" s="167" t="s">
        <v>122</v>
      </c>
      <c r="D100" s="168"/>
      <c r="E100" s="168">
        <v>34</v>
      </c>
      <c r="F100" s="169">
        <v>38</v>
      </c>
      <c r="G100" s="169" t="s">
        <v>42</v>
      </c>
      <c r="H100" s="170">
        <v>0</v>
      </c>
      <c r="I100" s="170">
        <v>900000</v>
      </c>
      <c r="J100" s="170">
        <f t="shared" si="4"/>
        <v>6514975</v>
      </c>
      <c r="K100" s="171" t="s">
        <v>223</v>
      </c>
      <c r="Q100" s="85"/>
      <c r="R100" s="85"/>
      <c r="S100" s="86"/>
      <c r="T100" s="86"/>
      <c r="U100" s="87"/>
    </row>
    <row r="101" spans="2:21" ht="19.95" customHeight="1" x14ac:dyDescent="0.25">
      <c r="B101" s="166">
        <v>44689</v>
      </c>
      <c r="C101" s="167" t="s">
        <v>122</v>
      </c>
      <c r="D101" s="168"/>
      <c r="E101" s="168">
        <v>33</v>
      </c>
      <c r="F101" s="169">
        <v>37</v>
      </c>
      <c r="G101" s="169" t="s">
        <v>51</v>
      </c>
      <c r="H101" s="170">
        <v>0</v>
      </c>
      <c r="I101" s="170">
        <v>800000</v>
      </c>
      <c r="J101" s="170">
        <f t="shared" si="4"/>
        <v>7414975</v>
      </c>
      <c r="K101" s="171" t="s">
        <v>222</v>
      </c>
      <c r="Q101" s="85"/>
      <c r="R101" s="85"/>
      <c r="S101" s="86"/>
      <c r="T101" s="86"/>
      <c r="U101" s="87"/>
    </row>
    <row r="102" spans="2:21" ht="19.95" customHeight="1" x14ac:dyDescent="0.25">
      <c r="B102" s="166">
        <v>44688</v>
      </c>
      <c r="C102" s="167" t="s">
        <v>122</v>
      </c>
      <c r="D102" s="168"/>
      <c r="E102" s="168">
        <v>32</v>
      </c>
      <c r="F102" s="169">
        <v>36</v>
      </c>
      <c r="G102" s="169" t="s">
        <v>41</v>
      </c>
      <c r="H102" s="170">
        <v>0</v>
      </c>
      <c r="I102" s="170">
        <v>700000</v>
      </c>
      <c r="J102" s="170">
        <f t="shared" si="4"/>
        <v>8214975</v>
      </c>
      <c r="K102" s="171" t="s">
        <v>221</v>
      </c>
      <c r="Q102" s="85"/>
      <c r="R102" s="85"/>
      <c r="S102" s="86"/>
      <c r="T102" s="86"/>
      <c r="U102" s="87"/>
    </row>
    <row r="103" spans="2:21" ht="19.95" customHeight="1" x14ac:dyDescent="0.25">
      <c r="B103" s="166">
        <v>44687</v>
      </c>
      <c r="C103" s="167" t="s">
        <v>122</v>
      </c>
      <c r="D103" s="168"/>
      <c r="E103" s="168">
        <v>31</v>
      </c>
      <c r="F103" s="169">
        <v>33</v>
      </c>
      <c r="G103" s="169" t="s">
        <v>38</v>
      </c>
      <c r="H103" s="170">
        <v>0</v>
      </c>
      <c r="I103" s="170">
        <v>600000</v>
      </c>
      <c r="J103" s="170">
        <f t="shared" si="4"/>
        <v>8914975</v>
      </c>
      <c r="K103" s="171" t="s">
        <v>220</v>
      </c>
      <c r="Q103" s="85"/>
      <c r="R103" s="85"/>
      <c r="S103" s="86"/>
      <c r="T103" s="86"/>
      <c r="U103" s="87"/>
    </row>
    <row r="104" spans="2:21" ht="19.95" customHeight="1" x14ac:dyDescent="0.25">
      <c r="B104" s="166">
        <v>44686</v>
      </c>
      <c r="C104" s="167" t="s">
        <v>123</v>
      </c>
      <c r="D104" s="168">
        <v>31</v>
      </c>
      <c r="E104" s="168"/>
      <c r="F104" s="169">
        <v>5</v>
      </c>
      <c r="G104" s="169" t="s">
        <v>155</v>
      </c>
      <c r="H104" s="170">
        <v>500000</v>
      </c>
      <c r="I104" s="170">
        <v>0</v>
      </c>
      <c r="J104" s="170">
        <f t="shared" si="4"/>
        <v>9514975</v>
      </c>
      <c r="K104" s="171" t="s">
        <v>219</v>
      </c>
      <c r="Q104" s="85"/>
      <c r="R104" s="85"/>
      <c r="S104" s="86"/>
      <c r="T104" s="86"/>
      <c r="U104" s="87"/>
    </row>
    <row r="105" spans="2:21" ht="19.95" customHeight="1" x14ac:dyDescent="0.25">
      <c r="B105" s="166">
        <v>44685</v>
      </c>
      <c r="C105" s="167" t="s">
        <v>123</v>
      </c>
      <c r="D105" s="168">
        <v>30</v>
      </c>
      <c r="E105" s="168"/>
      <c r="F105" s="169">
        <v>4</v>
      </c>
      <c r="G105" s="169" t="s">
        <v>9</v>
      </c>
      <c r="H105" s="170">
        <v>400000</v>
      </c>
      <c r="I105" s="170">
        <v>0</v>
      </c>
      <c r="J105" s="170">
        <f t="shared" si="4"/>
        <v>9014975</v>
      </c>
      <c r="K105" s="171" t="s">
        <v>218</v>
      </c>
      <c r="Q105" s="85"/>
      <c r="R105" s="85"/>
      <c r="S105" s="86"/>
      <c r="T105" s="86"/>
      <c r="U105" s="87"/>
    </row>
    <row r="106" spans="2:21" ht="19.95" customHeight="1" x14ac:dyDescent="0.25">
      <c r="B106" s="166">
        <v>44684</v>
      </c>
      <c r="C106" s="167" t="s">
        <v>123</v>
      </c>
      <c r="D106" s="168">
        <v>29</v>
      </c>
      <c r="E106" s="168"/>
      <c r="F106" s="169">
        <v>3</v>
      </c>
      <c r="G106" s="169" t="s">
        <v>7</v>
      </c>
      <c r="H106" s="170">
        <v>300000</v>
      </c>
      <c r="I106" s="170">
        <v>0</v>
      </c>
      <c r="J106" s="170">
        <f t="shared" si="4"/>
        <v>8614975</v>
      </c>
      <c r="K106" s="171" t="s">
        <v>217</v>
      </c>
      <c r="Q106" s="85"/>
      <c r="R106" s="85"/>
      <c r="S106" s="86"/>
      <c r="T106" s="86"/>
      <c r="U106" s="87"/>
    </row>
    <row r="107" spans="2:21" ht="19.95" customHeight="1" x14ac:dyDescent="0.25">
      <c r="B107" s="166">
        <v>44683</v>
      </c>
      <c r="C107" s="167" t="s">
        <v>123</v>
      </c>
      <c r="D107" s="168">
        <v>28</v>
      </c>
      <c r="E107" s="168"/>
      <c r="F107" s="169">
        <v>2</v>
      </c>
      <c r="G107" s="169" t="s">
        <v>6</v>
      </c>
      <c r="H107" s="170">
        <v>200000</v>
      </c>
      <c r="I107" s="170">
        <v>0</v>
      </c>
      <c r="J107" s="170">
        <f t="shared" si="4"/>
        <v>8314975</v>
      </c>
      <c r="K107" s="171" t="s">
        <v>216</v>
      </c>
      <c r="Q107" s="85"/>
      <c r="R107" s="85"/>
      <c r="S107" s="86"/>
      <c r="T107" s="86"/>
      <c r="U107" s="87"/>
    </row>
    <row r="108" spans="2:21" ht="19.95" customHeight="1" x14ac:dyDescent="0.25">
      <c r="B108" s="166">
        <v>44682</v>
      </c>
      <c r="C108" s="167" t="s">
        <v>123</v>
      </c>
      <c r="D108" s="168">
        <v>27</v>
      </c>
      <c r="E108" s="168"/>
      <c r="F108" s="169">
        <v>1</v>
      </c>
      <c r="G108" s="169" t="s">
        <v>5</v>
      </c>
      <c r="H108" s="170">
        <v>100000</v>
      </c>
      <c r="I108" s="170">
        <v>0</v>
      </c>
      <c r="J108" s="170">
        <f t="shared" si="4"/>
        <v>8114975</v>
      </c>
      <c r="K108" s="171" t="s">
        <v>215</v>
      </c>
      <c r="Q108" s="85"/>
      <c r="R108" s="85"/>
      <c r="S108" s="86"/>
      <c r="T108" s="86"/>
      <c r="U108" s="87"/>
    </row>
    <row r="109" spans="2:21" ht="19.95" customHeight="1" x14ac:dyDescent="0.25">
      <c r="B109" s="166">
        <v>44681</v>
      </c>
      <c r="C109" s="167" t="s">
        <v>122</v>
      </c>
      <c r="D109" s="168"/>
      <c r="E109" s="168">
        <v>30</v>
      </c>
      <c r="F109" s="169">
        <v>31</v>
      </c>
      <c r="G109" s="169" t="s">
        <v>36</v>
      </c>
      <c r="H109" s="170">
        <v>0</v>
      </c>
      <c r="I109" s="170">
        <v>150100</v>
      </c>
      <c r="J109" s="170">
        <f t="shared" ref="J109:J121" si="5">J110+H109-I109</f>
        <v>8014975</v>
      </c>
      <c r="K109" s="171" t="s">
        <v>181</v>
      </c>
      <c r="Q109" s="85"/>
      <c r="R109" s="85"/>
      <c r="S109" s="86"/>
      <c r="T109" s="86"/>
      <c r="U109" s="87"/>
    </row>
    <row r="110" spans="2:21" ht="19.95" customHeight="1" x14ac:dyDescent="0.25">
      <c r="B110" s="166">
        <v>44681</v>
      </c>
      <c r="C110" s="167" t="s">
        <v>122</v>
      </c>
      <c r="D110" s="168"/>
      <c r="E110" s="168">
        <v>29</v>
      </c>
      <c r="F110" s="169">
        <v>30</v>
      </c>
      <c r="G110" s="169" t="s">
        <v>35</v>
      </c>
      <c r="H110" s="170">
        <v>0</v>
      </c>
      <c r="I110" s="170">
        <v>42000</v>
      </c>
      <c r="J110" s="170">
        <f t="shared" si="5"/>
        <v>8165075</v>
      </c>
      <c r="K110" s="171" t="s">
        <v>181</v>
      </c>
      <c r="Q110" s="85"/>
      <c r="R110" s="85"/>
      <c r="S110" s="86"/>
      <c r="T110" s="86"/>
      <c r="U110" s="87"/>
    </row>
    <row r="111" spans="2:21" ht="19.95" customHeight="1" x14ac:dyDescent="0.25">
      <c r="B111" s="166">
        <v>44681</v>
      </c>
      <c r="C111" s="167" t="s">
        <v>123</v>
      </c>
      <c r="D111" s="168">
        <v>26</v>
      </c>
      <c r="E111" s="168"/>
      <c r="F111" s="169">
        <v>11</v>
      </c>
      <c r="G111" s="169" t="s">
        <v>28</v>
      </c>
      <c r="H111" s="170">
        <v>200000</v>
      </c>
      <c r="I111" s="170">
        <v>0</v>
      </c>
      <c r="J111" s="170">
        <f t="shared" si="5"/>
        <v>8207075</v>
      </c>
      <c r="K111" s="171" t="s">
        <v>181</v>
      </c>
      <c r="Q111" s="85"/>
      <c r="R111" s="85"/>
      <c r="S111" s="86"/>
      <c r="T111" s="86"/>
      <c r="U111" s="87"/>
    </row>
    <row r="112" spans="2:21" ht="19.95" customHeight="1" x14ac:dyDescent="0.25">
      <c r="B112" s="166">
        <v>44661</v>
      </c>
      <c r="C112" s="167" t="s">
        <v>122</v>
      </c>
      <c r="D112" s="168"/>
      <c r="E112" s="168">
        <v>28</v>
      </c>
      <c r="F112" s="169">
        <v>38</v>
      </c>
      <c r="G112" s="169" t="s">
        <v>42</v>
      </c>
      <c r="H112" s="170">
        <v>0</v>
      </c>
      <c r="I112" s="170">
        <v>239000</v>
      </c>
      <c r="J112" s="170">
        <f t="shared" si="5"/>
        <v>8007075</v>
      </c>
      <c r="K112" s="171" t="s">
        <v>214</v>
      </c>
      <c r="Q112" s="85"/>
      <c r="R112" s="85"/>
      <c r="S112" s="86"/>
      <c r="T112" s="86"/>
      <c r="U112" s="87"/>
    </row>
    <row r="113" spans="2:21" ht="19.95" customHeight="1" x14ac:dyDescent="0.25">
      <c r="B113" s="166">
        <v>44660</v>
      </c>
      <c r="C113" s="167" t="s">
        <v>122</v>
      </c>
      <c r="D113" s="168"/>
      <c r="E113" s="168">
        <v>27</v>
      </c>
      <c r="F113" s="169">
        <v>37</v>
      </c>
      <c r="G113" s="169" t="s">
        <v>51</v>
      </c>
      <c r="H113" s="170">
        <v>0</v>
      </c>
      <c r="I113" s="170">
        <v>23900</v>
      </c>
      <c r="J113" s="170">
        <f t="shared" si="5"/>
        <v>8246075</v>
      </c>
      <c r="K113" s="171" t="s">
        <v>213</v>
      </c>
      <c r="Q113" s="85"/>
      <c r="R113" s="85"/>
      <c r="S113" s="86"/>
      <c r="T113" s="86"/>
      <c r="U113" s="87"/>
    </row>
    <row r="114" spans="2:21" ht="19.95" customHeight="1" x14ac:dyDescent="0.25">
      <c r="B114" s="166">
        <v>44659</v>
      </c>
      <c r="C114" s="167" t="s">
        <v>122</v>
      </c>
      <c r="D114" s="168"/>
      <c r="E114" s="168">
        <v>26</v>
      </c>
      <c r="F114" s="169">
        <v>36</v>
      </c>
      <c r="G114" s="169" t="s">
        <v>41</v>
      </c>
      <c r="H114" s="170">
        <v>0</v>
      </c>
      <c r="I114" s="170">
        <v>1000000</v>
      </c>
      <c r="J114" s="170">
        <f t="shared" si="5"/>
        <v>8269975</v>
      </c>
      <c r="K114" s="171" t="s">
        <v>212</v>
      </c>
      <c r="Q114" s="85"/>
      <c r="R114" s="85"/>
      <c r="S114" s="86"/>
      <c r="T114" s="86"/>
      <c r="U114" s="87"/>
    </row>
    <row r="115" spans="2:21" ht="19.95" customHeight="1" x14ac:dyDescent="0.25">
      <c r="B115" s="166">
        <v>44658</v>
      </c>
      <c r="C115" s="167" t="s">
        <v>122</v>
      </c>
      <c r="D115" s="168"/>
      <c r="E115" s="168">
        <v>25</v>
      </c>
      <c r="F115" s="169">
        <v>35</v>
      </c>
      <c r="G115" s="169" t="s">
        <v>40</v>
      </c>
      <c r="H115" s="170">
        <v>0</v>
      </c>
      <c r="I115" s="170">
        <v>320000</v>
      </c>
      <c r="J115" s="170">
        <f t="shared" si="5"/>
        <v>9269975</v>
      </c>
      <c r="K115" s="171" t="s">
        <v>211</v>
      </c>
      <c r="Q115" s="85"/>
      <c r="R115" s="85"/>
      <c r="S115" s="86"/>
      <c r="T115" s="86"/>
      <c r="U115" s="87"/>
    </row>
    <row r="116" spans="2:21" ht="19.95" customHeight="1" x14ac:dyDescent="0.25">
      <c r="B116" s="166">
        <v>44657</v>
      </c>
      <c r="C116" s="167" t="s">
        <v>122</v>
      </c>
      <c r="D116" s="168"/>
      <c r="E116" s="168">
        <v>24</v>
      </c>
      <c r="F116" s="169">
        <v>34</v>
      </c>
      <c r="G116" s="169" t="s">
        <v>39</v>
      </c>
      <c r="H116" s="170">
        <v>0</v>
      </c>
      <c r="I116" s="170">
        <v>400000</v>
      </c>
      <c r="J116" s="170">
        <f t="shared" si="5"/>
        <v>9589975</v>
      </c>
      <c r="K116" s="171" t="s">
        <v>210</v>
      </c>
      <c r="Q116" s="85"/>
      <c r="R116" s="85"/>
      <c r="S116" s="86"/>
      <c r="T116" s="86"/>
      <c r="U116" s="87"/>
    </row>
    <row r="117" spans="2:21" ht="19.95" customHeight="1" x14ac:dyDescent="0.25">
      <c r="B117" s="166">
        <v>44656</v>
      </c>
      <c r="C117" s="167" t="s">
        <v>123</v>
      </c>
      <c r="D117" s="168">
        <v>25</v>
      </c>
      <c r="E117" s="168"/>
      <c r="F117" s="169">
        <v>3</v>
      </c>
      <c r="G117" s="169" t="s">
        <v>7</v>
      </c>
      <c r="H117" s="170">
        <v>189000</v>
      </c>
      <c r="I117" s="170">
        <v>0</v>
      </c>
      <c r="J117" s="170">
        <f t="shared" si="5"/>
        <v>9989975</v>
      </c>
      <c r="K117" s="171" t="s">
        <v>209</v>
      </c>
      <c r="Q117" s="85"/>
      <c r="R117" s="85"/>
      <c r="S117" s="86"/>
      <c r="T117" s="86"/>
      <c r="U117" s="87"/>
    </row>
    <row r="118" spans="2:21" ht="19.95" customHeight="1" x14ac:dyDescent="0.25">
      <c r="B118" s="166">
        <v>44655</v>
      </c>
      <c r="C118" s="167" t="s">
        <v>123</v>
      </c>
      <c r="D118" s="168">
        <v>24</v>
      </c>
      <c r="E118" s="168"/>
      <c r="F118" s="169">
        <v>5</v>
      </c>
      <c r="G118" s="169" t="s">
        <v>155</v>
      </c>
      <c r="H118" s="170">
        <v>98600</v>
      </c>
      <c r="I118" s="170">
        <v>0</v>
      </c>
      <c r="J118" s="170">
        <f t="shared" si="5"/>
        <v>9800975</v>
      </c>
      <c r="K118" s="171" t="s">
        <v>208</v>
      </c>
      <c r="Q118" s="85"/>
      <c r="R118" s="85"/>
      <c r="S118" s="86"/>
      <c r="T118" s="86"/>
      <c r="U118" s="87"/>
    </row>
    <row r="119" spans="2:21" ht="19.95" customHeight="1" x14ac:dyDescent="0.25">
      <c r="B119" s="166">
        <v>44654</v>
      </c>
      <c r="C119" s="167" t="s">
        <v>123</v>
      </c>
      <c r="D119" s="168">
        <v>23</v>
      </c>
      <c r="E119" s="168"/>
      <c r="F119" s="169">
        <v>8</v>
      </c>
      <c r="G119" s="169" t="s">
        <v>27</v>
      </c>
      <c r="H119" s="170">
        <v>546000</v>
      </c>
      <c r="I119" s="170">
        <v>0</v>
      </c>
      <c r="J119" s="170">
        <f t="shared" si="5"/>
        <v>9702375</v>
      </c>
      <c r="K119" s="171" t="s">
        <v>207</v>
      </c>
      <c r="Q119" s="85"/>
      <c r="R119" s="85"/>
      <c r="S119" s="86"/>
      <c r="T119" s="86"/>
      <c r="U119" s="87"/>
    </row>
    <row r="120" spans="2:21" ht="19.95" customHeight="1" x14ac:dyDescent="0.25">
      <c r="B120" s="166">
        <v>44653</v>
      </c>
      <c r="C120" s="167" t="s">
        <v>123</v>
      </c>
      <c r="D120" s="168">
        <v>22</v>
      </c>
      <c r="E120" s="168"/>
      <c r="F120" s="169">
        <v>29</v>
      </c>
      <c r="G120" s="169" t="s">
        <v>26</v>
      </c>
      <c r="H120" s="170">
        <v>150000</v>
      </c>
      <c r="I120" s="170">
        <v>0</v>
      </c>
      <c r="J120" s="170">
        <f t="shared" si="5"/>
        <v>9156375</v>
      </c>
      <c r="K120" s="171" t="s">
        <v>206</v>
      </c>
      <c r="Q120" s="85"/>
      <c r="R120" s="85"/>
      <c r="S120" s="86"/>
      <c r="T120" s="86"/>
      <c r="U120" s="87"/>
    </row>
    <row r="121" spans="2:21" ht="19.95" customHeight="1" x14ac:dyDescent="0.25">
      <c r="B121" s="166">
        <v>44652</v>
      </c>
      <c r="C121" s="167" t="s">
        <v>123</v>
      </c>
      <c r="D121" s="168">
        <v>21</v>
      </c>
      <c r="E121" s="168"/>
      <c r="F121" s="169">
        <v>18</v>
      </c>
      <c r="G121" s="169" t="s">
        <v>32</v>
      </c>
      <c r="H121" s="170">
        <v>230500</v>
      </c>
      <c r="I121" s="170">
        <v>0</v>
      </c>
      <c r="J121" s="170">
        <f t="shared" si="5"/>
        <v>9006375</v>
      </c>
      <c r="K121" s="171" t="s">
        <v>205</v>
      </c>
      <c r="Q121" s="85"/>
      <c r="R121" s="85"/>
      <c r="S121" s="86"/>
      <c r="T121" s="86"/>
      <c r="U121" s="87"/>
    </row>
    <row r="122" spans="2:21" ht="19.95" customHeight="1" x14ac:dyDescent="0.25">
      <c r="B122" s="166">
        <v>44650</v>
      </c>
      <c r="C122" s="167" t="s">
        <v>122</v>
      </c>
      <c r="D122" s="168"/>
      <c r="E122" s="168">
        <v>23</v>
      </c>
      <c r="F122" s="169">
        <v>31</v>
      </c>
      <c r="G122" s="169" t="s">
        <v>36</v>
      </c>
      <c r="H122" s="170">
        <v>0</v>
      </c>
      <c r="I122" s="170">
        <v>90060</v>
      </c>
      <c r="J122" s="170">
        <f t="shared" ref="J122:J134" si="6">J123+H122-I122</f>
        <v>8775875</v>
      </c>
      <c r="K122" s="171" t="s">
        <v>181</v>
      </c>
      <c r="Q122" s="85"/>
      <c r="R122" s="85"/>
      <c r="S122" s="86"/>
      <c r="T122" s="86"/>
      <c r="U122" s="87"/>
    </row>
    <row r="123" spans="2:21" ht="19.95" customHeight="1" x14ac:dyDescent="0.25">
      <c r="B123" s="166">
        <v>44650</v>
      </c>
      <c r="C123" s="167" t="s">
        <v>122</v>
      </c>
      <c r="D123" s="168"/>
      <c r="E123" s="168">
        <v>22</v>
      </c>
      <c r="F123" s="169">
        <v>30</v>
      </c>
      <c r="G123" s="169" t="s">
        <v>35</v>
      </c>
      <c r="H123" s="170">
        <v>0</v>
      </c>
      <c r="I123" s="170">
        <v>25200</v>
      </c>
      <c r="J123" s="170">
        <f t="shared" si="6"/>
        <v>8865935</v>
      </c>
      <c r="K123" s="171" t="s">
        <v>181</v>
      </c>
      <c r="Q123" s="85"/>
      <c r="R123" s="85"/>
      <c r="S123" s="86"/>
      <c r="T123" s="86"/>
      <c r="U123" s="87"/>
    </row>
    <row r="124" spans="2:21" ht="19.95" customHeight="1" x14ac:dyDescent="0.25">
      <c r="B124" s="166">
        <v>44650</v>
      </c>
      <c r="C124" s="167" t="s">
        <v>123</v>
      </c>
      <c r="D124" s="168">
        <v>20</v>
      </c>
      <c r="E124" s="168"/>
      <c r="F124" s="169">
        <v>11</v>
      </c>
      <c r="G124" s="169" t="s">
        <v>28</v>
      </c>
      <c r="H124" s="170">
        <v>120000</v>
      </c>
      <c r="I124" s="170">
        <v>0</v>
      </c>
      <c r="J124" s="170">
        <f t="shared" si="6"/>
        <v>8891135</v>
      </c>
      <c r="K124" s="171" t="s">
        <v>181</v>
      </c>
      <c r="Q124" s="85"/>
      <c r="R124" s="85"/>
      <c r="S124" s="86"/>
      <c r="T124" s="86"/>
      <c r="U124" s="87"/>
    </row>
    <row r="125" spans="2:21" ht="19.95" customHeight="1" x14ac:dyDescent="0.25">
      <c r="B125" s="166">
        <v>44630</v>
      </c>
      <c r="C125" s="167" t="s">
        <v>122</v>
      </c>
      <c r="D125" s="168"/>
      <c r="E125" s="168">
        <v>21</v>
      </c>
      <c r="F125" s="169">
        <v>41</v>
      </c>
      <c r="G125" s="169" t="s">
        <v>45</v>
      </c>
      <c r="H125" s="170">
        <v>0</v>
      </c>
      <c r="I125" s="170">
        <v>20000</v>
      </c>
      <c r="J125" s="170">
        <f t="shared" si="6"/>
        <v>8771135</v>
      </c>
      <c r="K125" s="171" t="s">
        <v>204</v>
      </c>
      <c r="Q125" s="85"/>
      <c r="R125" s="85"/>
      <c r="S125" s="86"/>
      <c r="T125" s="86"/>
      <c r="U125" s="87"/>
    </row>
    <row r="126" spans="2:21" ht="19.95" customHeight="1" x14ac:dyDescent="0.25">
      <c r="B126" s="166">
        <v>44629</v>
      </c>
      <c r="C126" s="167" t="s">
        <v>122</v>
      </c>
      <c r="D126" s="168"/>
      <c r="E126" s="168">
        <v>20</v>
      </c>
      <c r="F126" s="169">
        <v>49</v>
      </c>
      <c r="G126" s="169" t="s">
        <v>54</v>
      </c>
      <c r="H126" s="170">
        <v>0</v>
      </c>
      <c r="I126" s="170">
        <v>328900</v>
      </c>
      <c r="J126" s="170">
        <f t="shared" si="6"/>
        <v>8791135</v>
      </c>
      <c r="K126" s="171" t="s">
        <v>203</v>
      </c>
      <c r="Q126" s="85"/>
      <c r="R126" s="85"/>
      <c r="S126" s="86"/>
      <c r="T126" s="86"/>
      <c r="U126" s="87"/>
    </row>
    <row r="127" spans="2:21" ht="19.95" customHeight="1" x14ac:dyDescent="0.25">
      <c r="B127" s="166">
        <v>44628</v>
      </c>
      <c r="C127" s="167" t="s">
        <v>122</v>
      </c>
      <c r="D127" s="168"/>
      <c r="E127" s="168">
        <v>19</v>
      </c>
      <c r="F127" s="169">
        <v>47</v>
      </c>
      <c r="G127" s="169" t="s">
        <v>50</v>
      </c>
      <c r="H127" s="170">
        <v>0</v>
      </c>
      <c r="I127" s="170">
        <v>230000</v>
      </c>
      <c r="J127" s="170">
        <f t="shared" si="6"/>
        <v>9120035</v>
      </c>
      <c r="K127" s="171" t="s">
        <v>202</v>
      </c>
      <c r="Q127" s="85"/>
      <c r="R127" s="85"/>
      <c r="S127" s="86"/>
      <c r="T127" s="86"/>
      <c r="U127" s="87"/>
    </row>
    <row r="128" spans="2:21" ht="19.95" customHeight="1" x14ac:dyDescent="0.25">
      <c r="B128" s="166">
        <v>44627</v>
      </c>
      <c r="C128" s="167" t="s">
        <v>122</v>
      </c>
      <c r="D128" s="168"/>
      <c r="E128" s="168">
        <v>18</v>
      </c>
      <c r="F128" s="169">
        <v>32</v>
      </c>
      <c r="G128" s="169" t="s">
        <v>37</v>
      </c>
      <c r="H128" s="170">
        <v>0</v>
      </c>
      <c r="I128" s="170">
        <v>100000</v>
      </c>
      <c r="J128" s="170">
        <f t="shared" si="6"/>
        <v>9350035</v>
      </c>
      <c r="K128" s="171" t="s">
        <v>201</v>
      </c>
      <c r="Q128" s="85"/>
      <c r="R128" s="85"/>
      <c r="S128" s="86"/>
      <c r="T128" s="86"/>
      <c r="U128" s="87"/>
    </row>
    <row r="129" spans="2:21" ht="19.95" customHeight="1" x14ac:dyDescent="0.25">
      <c r="B129" s="166">
        <v>44626</v>
      </c>
      <c r="C129" s="167" t="s">
        <v>122</v>
      </c>
      <c r="D129" s="168"/>
      <c r="E129" s="168">
        <v>17</v>
      </c>
      <c r="F129" s="169">
        <v>32</v>
      </c>
      <c r="G129" s="169" t="s">
        <v>37</v>
      </c>
      <c r="H129" s="170">
        <v>0</v>
      </c>
      <c r="I129" s="170">
        <v>987000</v>
      </c>
      <c r="J129" s="170">
        <f t="shared" si="6"/>
        <v>9450035</v>
      </c>
      <c r="K129" s="171" t="s">
        <v>200</v>
      </c>
      <c r="Q129" s="85"/>
      <c r="R129" s="85"/>
      <c r="S129" s="86"/>
      <c r="T129" s="86"/>
      <c r="U129" s="87"/>
    </row>
    <row r="130" spans="2:21" ht="19.95" customHeight="1" x14ac:dyDescent="0.25">
      <c r="B130" s="166">
        <v>44625</v>
      </c>
      <c r="C130" s="167" t="s">
        <v>123</v>
      </c>
      <c r="D130" s="168">
        <v>19</v>
      </c>
      <c r="E130" s="168"/>
      <c r="F130" s="169">
        <v>15</v>
      </c>
      <c r="G130" s="169" t="s">
        <v>17</v>
      </c>
      <c r="H130" s="170">
        <v>640700</v>
      </c>
      <c r="I130" s="170">
        <v>0</v>
      </c>
      <c r="J130" s="170">
        <f t="shared" si="6"/>
        <v>10437035</v>
      </c>
      <c r="K130" s="171" t="s">
        <v>199</v>
      </c>
      <c r="Q130" s="85"/>
      <c r="R130" s="85"/>
      <c r="S130" s="86"/>
      <c r="T130" s="86"/>
      <c r="U130" s="87"/>
    </row>
    <row r="131" spans="2:21" ht="19.95" customHeight="1" x14ac:dyDescent="0.25">
      <c r="B131" s="166">
        <v>44624</v>
      </c>
      <c r="C131" s="167" t="s">
        <v>123</v>
      </c>
      <c r="D131" s="168">
        <v>18</v>
      </c>
      <c r="E131" s="168"/>
      <c r="F131" s="169">
        <v>14</v>
      </c>
      <c r="G131" s="169" t="s">
        <v>29</v>
      </c>
      <c r="H131" s="170">
        <v>360000</v>
      </c>
      <c r="I131" s="170">
        <v>0</v>
      </c>
      <c r="J131" s="170">
        <f t="shared" si="6"/>
        <v>9796335</v>
      </c>
      <c r="K131" s="171" t="s">
        <v>198</v>
      </c>
      <c r="Q131" s="85"/>
      <c r="R131" s="85"/>
      <c r="S131" s="86"/>
      <c r="T131" s="86"/>
      <c r="U131" s="87"/>
    </row>
    <row r="132" spans="2:21" ht="19.95" customHeight="1" x14ac:dyDescent="0.25">
      <c r="B132" s="166">
        <v>44623</v>
      </c>
      <c r="C132" s="167" t="s">
        <v>123</v>
      </c>
      <c r="D132" s="168">
        <v>17</v>
      </c>
      <c r="E132" s="168"/>
      <c r="F132" s="169">
        <v>3</v>
      </c>
      <c r="G132" s="169" t="s">
        <v>7</v>
      </c>
      <c r="H132" s="170">
        <v>3500000</v>
      </c>
      <c r="I132" s="170">
        <v>0</v>
      </c>
      <c r="J132" s="170">
        <f t="shared" si="6"/>
        <v>9436335</v>
      </c>
      <c r="K132" s="171" t="s">
        <v>197</v>
      </c>
      <c r="Q132" s="85"/>
      <c r="R132" s="85"/>
      <c r="S132" s="86"/>
      <c r="T132" s="86"/>
      <c r="U132" s="87"/>
    </row>
    <row r="133" spans="2:21" ht="19.95" customHeight="1" x14ac:dyDescent="0.25">
      <c r="B133" s="166">
        <v>44622</v>
      </c>
      <c r="C133" s="167" t="s">
        <v>123</v>
      </c>
      <c r="D133" s="168">
        <v>16</v>
      </c>
      <c r="E133" s="168"/>
      <c r="F133" s="169">
        <v>2</v>
      </c>
      <c r="G133" s="169" t="s">
        <v>6</v>
      </c>
      <c r="H133" s="170">
        <v>2500000</v>
      </c>
      <c r="I133" s="170">
        <v>0</v>
      </c>
      <c r="J133" s="170">
        <f t="shared" si="6"/>
        <v>5936335</v>
      </c>
      <c r="K133" s="171" t="s">
        <v>196</v>
      </c>
      <c r="Q133" s="85"/>
      <c r="R133" s="85"/>
      <c r="S133" s="86"/>
      <c r="T133" s="86"/>
      <c r="U133" s="87"/>
    </row>
    <row r="134" spans="2:21" ht="19.95" customHeight="1" x14ac:dyDescent="0.25">
      <c r="B134" s="166">
        <v>44621</v>
      </c>
      <c r="C134" s="167" t="s">
        <v>123</v>
      </c>
      <c r="D134" s="168">
        <v>15</v>
      </c>
      <c r="E134" s="168"/>
      <c r="F134" s="169">
        <v>1</v>
      </c>
      <c r="G134" s="169" t="s">
        <v>5</v>
      </c>
      <c r="H134" s="170">
        <v>1530000</v>
      </c>
      <c r="I134" s="170">
        <v>0</v>
      </c>
      <c r="J134" s="170">
        <f t="shared" si="6"/>
        <v>3436335</v>
      </c>
      <c r="K134" s="171" t="s">
        <v>195</v>
      </c>
      <c r="Q134" s="85"/>
      <c r="R134" s="85"/>
      <c r="S134" s="86"/>
      <c r="T134" s="86"/>
      <c r="U134" s="87"/>
    </row>
    <row r="135" spans="2:21" ht="19.95" customHeight="1" x14ac:dyDescent="0.25">
      <c r="B135" s="166">
        <v>44620</v>
      </c>
      <c r="C135" s="167" t="s">
        <v>122</v>
      </c>
      <c r="D135" s="168"/>
      <c r="E135" s="168">
        <v>16</v>
      </c>
      <c r="F135" s="169">
        <v>31</v>
      </c>
      <c r="G135" s="169" t="s">
        <v>36</v>
      </c>
      <c r="H135" s="170">
        <v>0</v>
      </c>
      <c r="I135" s="170">
        <v>60040</v>
      </c>
      <c r="J135" s="170">
        <f t="shared" ref="J135:J137" si="7">J136+H135-I135</f>
        <v>1906335</v>
      </c>
      <c r="K135" s="171" t="s">
        <v>181</v>
      </c>
      <c r="Q135" s="85"/>
      <c r="R135" s="85"/>
      <c r="S135" s="86"/>
      <c r="T135" s="86"/>
      <c r="U135" s="87"/>
    </row>
    <row r="136" spans="2:21" ht="19.95" customHeight="1" x14ac:dyDescent="0.25">
      <c r="B136" s="166">
        <v>44620</v>
      </c>
      <c r="C136" s="167" t="s">
        <v>122</v>
      </c>
      <c r="D136" s="168"/>
      <c r="E136" s="168">
        <v>15</v>
      </c>
      <c r="F136" s="169">
        <v>30</v>
      </c>
      <c r="G136" s="169" t="s">
        <v>35</v>
      </c>
      <c r="H136" s="170">
        <v>0</v>
      </c>
      <c r="I136" s="170">
        <v>16800</v>
      </c>
      <c r="J136" s="170">
        <f t="shared" si="7"/>
        <v>1966375</v>
      </c>
      <c r="K136" s="171" t="s">
        <v>181</v>
      </c>
      <c r="Q136" s="85"/>
      <c r="R136" s="85"/>
      <c r="S136" s="86"/>
      <c r="T136" s="86"/>
      <c r="U136" s="87"/>
    </row>
    <row r="137" spans="2:21" ht="19.95" customHeight="1" x14ac:dyDescent="0.25">
      <c r="B137" s="166">
        <v>44620</v>
      </c>
      <c r="C137" s="167" t="s">
        <v>123</v>
      </c>
      <c r="D137" s="168">
        <v>14</v>
      </c>
      <c r="E137" s="168"/>
      <c r="F137" s="169">
        <v>11</v>
      </c>
      <c r="G137" s="169" t="s">
        <v>28</v>
      </c>
      <c r="H137" s="170">
        <v>80000</v>
      </c>
      <c r="I137" s="170">
        <v>0</v>
      </c>
      <c r="J137" s="170">
        <f t="shared" si="7"/>
        <v>1983175</v>
      </c>
      <c r="K137" s="171" t="s">
        <v>181</v>
      </c>
      <c r="Q137" s="85"/>
      <c r="R137" s="85"/>
      <c r="S137" s="86"/>
      <c r="T137" s="86"/>
      <c r="U137" s="87"/>
    </row>
    <row r="138" spans="2:21" ht="19.95" customHeight="1" x14ac:dyDescent="0.25">
      <c r="B138" s="166">
        <v>44602</v>
      </c>
      <c r="C138" s="167" t="s">
        <v>122</v>
      </c>
      <c r="D138" s="168"/>
      <c r="E138" s="168">
        <v>12</v>
      </c>
      <c r="F138" s="169">
        <v>39</v>
      </c>
      <c r="G138" s="169" t="s">
        <v>43</v>
      </c>
      <c r="H138" s="170">
        <v>0</v>
      </c>
      <c r="I138" s="170">
        <v>456000</v>
      </c>
      <c r="J138" s="170">
        <f t="shared" ref="J138:J150" si="8">J139+H138-I138</f>
        <v>1903175</v>
      </c>
      <c r="K138" s="171" t="s">
        <v>194</v>
      </c>
      <c r="Q138" s="85"/>
      <c r="R138" s="85"/>
      <c r="S138" s="86"/>
      <c r="T138" s="86"/>
      <c r="U138" s="87"/>
    </row>
    <row r="139" spans="2:21" ht="19.95" customHeight="1" x14ac:dyDescent="0.25">
      <c r="B139" s="166">
        <v>44601</v>
      </c>
      <c r="C139" s="167" t="s">
        <v>122</v>
      </c>
      <c r="D139" s="168"/>
      <c r="E139" s="168">
        <v>11</v>
      </c>
      <c r="F139" s="169">
        <v>38</v>
      </c>
      <c r="G139" s="169" t="s">
        <v>42</v>
      </c>
      <c r="H139" s="170">
        <v>0</v>
      </c>
      <c r="I139" s="170">
        <v>320000</v>
      </c>
      <c r="J139" s="170">
        <f t="shared" si="8"/>
        <v>2359175</v>
      </c>
      <c r="K139" s="171" t="s">
        <v>193</v>
      </c>
      <c r="Q139" s="85"/>
      <c r="R139" s="85"/>
      <c r="S139" s="86"/>
      <c r="T139" s="86"/>
      <c r="U139" s="87"/>
    </row>
    <row r="140" spans="2:21" ht="19.95" customHeight="1" x14ac:dyDescent="0.25">
      <c r="B140" s="166">
        <v>44600</v>
      </c>
      <c r="C140" s="167" t="s">
        <v>122</v>
      </c>
      <c r="D140" s="168"/>
      <c r="E140" s="168">
        <v>10</v>
      </c>
      <c r="F140" s="169">
        <v>37</v>
      </c>
      <c r="G140" s="169" t="s">
        <v>51</v>
      </c>
      <c r="H140" s="170">
        <v>0</v>
      </c>
      <c r="I140" s="170">
        <v>400000</v>
      </c>
      <c r="J140" s="170">
        <f t="shared" si="8"/>
        <v>2679175</v>
      </c>
      <c r="K140" s="171" t="s">
        <v>192</v>
      </c>
      <c r="Q140" s="85"/>
      <c r="R140" s="85"/>
      <c r="S140" s="86"/>
      <c r="T140" s="86"/>
      <c r="U140" s="87"/>
    </row>
    <row r="141" spans="2:21" ht="19.95" customHeight="1" x14ac:dyDescent="0.25">
      <c r="B141" s="166">
        <v>44599</v>
      </c>
      <c r="C141" s="167" t="s">
        <v>122</v>
      </c>
      <c r="D141" s="168"/>
      <c r="E141" s="168">
        <v>9</v>
      </c>
      <c r="F141" s="169">
        <v>35</v>
      </c>
      <c r="G141" s="169" t="s">
        <v>40</v>
      </c>
      <c r="H141" s="170">
        <v>0</v>
      </c>
      <c r="I141" s="170">
        <v>50000</v>
      </c>
      <c r="J141" s="170">
        <f t="shared" si="8"/>
        <v>3079175</v>
      </c>
      <c r="K141" s="171" t="s">
        <v>191</v>
      </c>
      <c r="Q141" s="85"/>
      <c r="R141" s="85"/>
      <c r="S141" s="86"/>
      <c r="T141" s="86"/>
      <c r="U141" s="87"/>
    </row>
    <row r="142" spans="2:21" ht="19.95" customHeight="1" x14ac:dyDescent="0.25">
      <c r="B142" s="166">
        <v>44598</v>
      </c>
      <c r="C142" s="167" t="s">
        <v>122</v>
      </c>
      <c r="D142" s="168"/>
      <c r="E142" s="168">
        <v>8</v>
      </c>
      <c r="F142" s="169">
        <v>32</v>
      </c>
      <c r="G142" s="169" t="s">
        <v>37</v>
      </c>
      <c r="H142" s="170">
        <v>0</v>
      </c>
      <c r="I142" s="170">
        <v>35200</v>
      </c>
      <c r="J142" s="170">
        <f t="shared" si="8"/>
        <v>3129175</v>
      </c>
      <c r="K142" s="171" t="s">
        <v>190</v>
      </c>
      <c r="Q142" s="85"/>
      <c r="R142" s="85"/>
      <c r="S142" s="86"/>
      <c r="T142" s="86"/>
      <c r="U142" s="87"/>
    </row>
    <row r="143" spans="2:21" ht="19.95" customHeight="1" x14ac:dyDescent="0.25">
      <c r="B143" s="166">
        <v>44597</v>
      </c>
      <c r="C143" s="167" t="s">
        <v>123</v>
      </c>
      <c r="D143" s="168">
        <v>12</v>
      </c>
      <c r="E143" s="168"/>
      <c r="F143" s="169">
        <v>14</v>
      </c>
      <c r="G143" s="169" t="s">
        <v>29</v>
      </c>
      <c r="H143" s="170">
        <v>230000</v>
      </c>
      <c r="I143" s="170">
        <v>0</v>
      </c>
      <c r="J143" s="170">
        <f t="shared" si="8"/>
        <v>3164375</v>
      </c>
      <c r="K143" s="171" t="s">
        <v>189</v>
      </c>
      <c r="Q143" s="85"/>
      <c r="R143" s="85"/>
      <c r="S143" s="86"/>
      <c r="T143" s="86"/>
      <c r="U143" s="87"/>
    </row>
    <row r="144" spans="2:21" ht="19.95" customHeight="1" x14ac:dyDescent="0.25">
      <c r="B144" s="166">
        <v>44596</v>
      </c>
      <c r="C144" s="167" t="s">
        <v>123</v>
      </c>
      <c r="D144" s="168">
        <v>11</v>
      </c>
      <c r="E144" s="168"/>
      <c r="F144" s="169">
        <v>13</v>
      </c>
      <c r="G144" s="169" t="s">
        <v>16</v>
      </c>
      <c r="H144" s="170">
        <v>634000</v>
      </c>
      <c r="I144" s="170">
        <v>0</v>
      </c>
      <c r="J144" s="170">
        <f t="shared" si="8"/>
        <v>2934375</v>
      </c>
      <c r="K144" s="171" t="s">
        <v>188</v>
      </c>
      <c r="Q144" s="85"/>
      <c r="R144" s="85"/>
      <c r="S144" s="86"/>
      <c r="T144" s="86"/>
      <c r="U144" s="87"/>
    </row>
    <row r="145" spans="2:21" ht="19.95" customHeight="1" x14ac:dyDescent="0.25">
      <c r="B145" s="166">
        <v>44595</v>
      </c>
      <c r="C145" s="167" t="s">
        <v>123</v>
      </c>
      <c r="D145" s="168">
        <v>10</v>
      </c>
      <c r="E145" s="168"/>
      <c r="F145" s="169">
        <v>12</v>
      </c>
      <c r="G145" s="169" t="s">
        <v>15</v>
      </c>
      <c r="H145" s="170">
        <v>456000</v>
      </c>
      <c r="I145" s="170">
        <v>0</v>
      </c>
      <c r="J145" s="170">
        <f t="shared" si="8"/>
        <v>2300375</v>
      </c>
      <c r="K145" s="171" t="s">
        <v>187</v>
      </c>
      <c r="Q145" s="85"/>
      <c r="R145" s="85"/>
      <c r="S145" s="86"/>
      <c r="T145" s="86"/>
      <c r="U145" s="87"/>
    </row>
    <row r="146" spans="2:21" ht="19.95" customHeight="1" x14ac:dyDescent="0.25">
      <c r="B146" s="166">
        <v>44594</v>
      </c>
      <c r="C146" s="167" t="s">
        <v>123</v>
      </c>
      <c r="D146" s="168">
        <v>9</v>
      </c>
      <c r="E146" s="168"/>
      <c r="F146" s="169">
        <v>32</v>
      </c>
      <c r="G146" s="169" t="s">
        <v>26</v>
      </c>
      <c r="H146" s="170">
        <v>210000</v>
      </c>
      <c r="I146" s="170">
        <v>0</v>
      </c>
      <c r="J146" s="170">
        <f t="shared" si="8"/>
        <v>1844375</v>
      </c>
      <c r="K146" s="171" t="s">
        <v>186</v>
      </c>
      <c r="Q146" s="85"/>
      <c r="R146" s="85"/>
      <c r="S146" s="86"/>
      <c r="T146" s="86"/>
      <c r="U146" s="87"/>
    </row>
    <row r="147" spans="2:21" ht="19.95" customHeight="1" x14ac:dyDescent="0.25">
      <c r="B147" s="166">
        <v>44593</v>
      </c>
      <c r="C147" s="167" t="s">
        <v>123</v>
      </c>
      <c r="D147" s="168">
        <v>8</v>
      </c>
      <c r="E147" s="168"/>
      <c r="F147" s="169">
        <v>1</v>
      </c>
      <c r="G147" s="169" t="s">
        <v>5</v>
      </c>
      <c r="H147" s="170">
        <v>340000</v>
      </c>
      <c r="I147" s="170">
        <v>0</v>
      </c>
      <c r="J147" s="170">
        <f t="shared" si="8"/>
        <v>1634375</v>
      </c>
      <c r="K147" s="171" t="s">
        <v>185</v>
      </c>
      <c r="Q147" s="85"/>
      <c r="R147" s="85"/>
      <c r="S147" s="86"/>
      <c r="T147" s="86"/>
      <c r="U147" s="87"/>
    </row>
    <row r="148" spans="2:21" ht="19.95" customHeight="1" x14ac:dyDescent="0.25">
      <c r="B148" s="166">
        <v>44591</v>
      </c>
      <c r="C148" s="167" t="s">
        <v>122</v>
      </c>
      <c r="D148" s="168"/>
      <c r="E148" s="168">
        <v>7</v>
      </c>
      <c r="F148" s="169">
        <v>31</v>
      </c>
      <c r="G148" s="169" t="s">
        <v>36</v>
      </c>
      <c r="H148" s="170">
        <v>0</v>
      </c>
      <c r="I148" s="170">
        <v>37525</v>
      </c>
      <c r="J148" s="170">
        <f t="shared" si="8"/>
        <v>1294375</v>
      </c>
      <c r="K148" s="171" t="s">
        <v>181</v>
      </c>
      <c r="Q148" s="85"/>
      <c r="R148" s="85"/>
      <c r="S148" s="86"/>
      <c r="T148" s="86"/>
      <c r="U148" s="87"/>
    </row>
    <row r="149" spans="2:21" ht="19.95" customHeight="1" x14ac:dyDescent="0.25">
      <c r="B149" s="166">
        <v>44591</v>
      </c>
      <c r="C149" s="167" t="s">
        <v>122</v>
      </c>
      <c r="D149" s="168"/>
      <c r="E149" s="168">
        <v>6</v>
      </c>
      <c r="F149" s="169">
        <v>30</v>
      </c>
      <c r="G149" s="169" t="s">
        <v>35</v>
      </c>
      <c r="H149" s="170">
        <v>0</v>
      </c>
      <c r="I149" s="170">
        <v>10500</v>
      </c>
      <c r="J149" s="170">
        <f t="shared" si="8"/>
        <v>1331900</v>
      </c>
      <c r="K149" s="171" t="s">
        <v>181</v>
      </c>
      <c r="Q149" s="85"/>
      <c r="R149" s="85"/>
      <c r="S149" s="86"/>
      <c r="T149" s="86"/>
      <c r="U149" s="87"/>
    </row>
    <row r="150" spans="2:21" ht="19.95" customHeight="1" x14ac:dyDescent="0.25">
      <c r="B150" s="166">
        <v>44591</v>
      </c>
      <c r="C150" s="167" t="s">
        <v>123</v>
      </c>
      <c r="D150" s="168">
        <v>7</v>
      </c>
      <c r="E150" s="168"/>
      <c r="F150" s="169">
        <v>11</v>
      </c>
      <c r="G150" s="169" t="s">
        <v>28</v>
      </c>
      <c r="H150" s="170">
        <v>50000</v>
      </c>
      <c r="I150" s="170">
        <v>0</v>
      </c>
      <c r="J150" s="170">
        <f t="shared" si="8"/>
        <v>1342400</v>
      </c>
      <c r="K150" s="171" t="s">
        <v>181</v>
      </c>
      <c r="Q150" s="85"/>
      <c r="R150" s="85"/>
      <c r="S150" s="86"/>
      <c r="T150" s="86"/>
      <c r="U150" s="87"/>
    </row>
    <row r="151" spans="2:21" ht="19.95" customHeight="1" x14ac:dyDescent="0.25">
      <c r="B151" s="166">
        <v>44572</v>
      </c>
      <c r="C151" s="167" t="s">
        <v>122</v>
      </c>
      <c r="D151" s="168"/>
      <c r="E151" s="168">
        <v>5</v>
      </c>
      <c r="F151" s="169">
        <v>49</v>
      </c>
      <c r="G151" s="169" t="s">
        <v>54</v>
      </c>
      <c r="H151" s="170">
        <v>0</v>
      </c>
      <c r="I151" s="170">
        <v>3200</v>
      </c>
      <c r="J151" s="170">
        <f t="shared" ref="J151:J161" si="9">J152+H151-I151</f>
        <v>1292400</v>
      </c>
      <c r="K151" s="171" t="s">
        <v>180</v>
      </c>
      <c r="Q151" s="85"/>
      <c r="R151" s="85"/>
      <c r="S151" s="86"/>
      <c r="T151" s="86"/>
      <c r="U151" s="87"/>
    </row>
    <row r="152" spans="2:21" ht="19.95" customHeight="1" x14ac:dyDescent="0.25">
      <c r="B152" s="166">
        <v>44571</v>
      </c>
      <c r="C152" s="167" t="s">
        <v>122</v>
      </c>
      <c r="D152" s="168"/>
      <c r="E152" s="168">
        <v>4</v>
      </c>
      <c r="F152" s="169">
        <v>48</v>
      </c>
      <c r="G152" s="169" t="s">
        <v>53</v>
      </c>
      <c r="H152" s="170">
        <v>0</v>
      </c>
      <c r="I152" s="170">
        <v>1000</v>
      </c>
      <c r="J152" s="170">
        <f t="shared" si="9"/>
        <v>1295600</v>
      </c>
      <c r="K152" s="171" t="s">
        <v>179</v>
      </c>
      <c r="Q152" s="85"/>
      <c r="R152" s="85"/>
      <c r="S152" s="86"/>
      <c r="T152" s="86"/>
      <c r="U152" s="87"/>
    </row>
    <row r="153" spans="2:21" ht="19.95" customHeight="1" x14ac:dyDescent="0.25">
      <c r="B153" s="166">
        <v>44570</v>
      </c>
      <c r="C153" s="167" t="s">
        <v>122</v>
      </c>
      <c r="D153" s="168"/>
      <c r="E153" s="168">
        <v>3</v>
      </c>
      <c r="F153" s="169">
        <v>47</v>
      </c>
      <c r="G153" s="169" t="s">
        <v>50</v>
      </c>
      <c r="H153" s="170">
        <v>0</v>
      </c>
      <c r="I153" s="170">
        <v>15400</v>
      </c>
      <c r="J153" s="170">
        <f t="shared" si="9"/>
        <v>1296600</v>
      </c>
      <c r="K153" s="171" t="s">
        <v>178</v>
      </c>
      <c r="Q153" s="85"/>
      <c r="R153" s="85"/>
      <c r="S153" s="86"/>
      <c r="T153" s="86"/>
      <c r="U153" s="87"/>
    </row>
    <row r="154" spans="2:21" ht="19.95" customHeight="1" x14ac:dyDescent="0.25">
      <c r="B154" s="166">
        <v>44569</v>
      </c>
      <c r="C154" s="167" t="s">
        <v>122</v>
      </c>
      <c r="D154" s="168"/>
      <c r="E154" s="168">
        <v>2</v>
      </c>
      <c r="F154" s="169">
        <v>46</v>
      </c>
      <c r="G154" s="169" t="s">
        <v>49</v>
      </c>
      <c r="H154" s="170">
        <v>0</v>
      </c>
      <c r="I154" s="170">
        <v>20000</v>
      </c>
      <c r="J154" s="170">
        <f t="shared" si="9"/>
        <v>1312000</v>
      </c>
      <c r="K154" s="171" t="s">
        <v>177</v>
      </c>
      <c r="Q154" s="85"/>
      <c r="R154" s="85"/>
      <c r="S154" s="86"/>
      <c r="T154" s="86"/>
      <c r="U154" s="87"/>
    </row>
    <row r="155" spans="2:21" ht="19.95" customHeight="1" x14ac:dyDescent="0.25">
      <c r="B155" s="166">
        <v>44568</v>
      </c>
      <c r="C155" s="167" t="s">
        <v>122</v>
      </c>
      <c r="D155" s="168"/>
      <c r="E155" s="168">
        <v>1</v>
      </c>
      <c r="F155" s="169">
        <v>45</v>
      </c>
      <c r="G155" s="169" t="s">
        <v>48</v>
      </c>
      <c r="H155" s="170">
        <v>0</v>
      </c>
      <c r="I155" s="170">
        <v>100000</v>
      </c>
      <c r="J155" s="170">
        <f t="shared" si="9"/>
        <v>1332000</v>
      </c>
      <c r="K155" s="171" t="s">
        <v>176</v>
      </c>
      <c r="Q155" s="85"/>
      <c r="R155" s="85"/>
      <c r="S155" s="86"/>
      <c r="T155" s="86"/>
      <c r="U155" s="87"/>
    </row>
    <row r="156" spans="2:21" ht="19.95" customHeight="1" x14ac:dyDescent="0.25">
      <c r="B156" s="166">
        <v>44567</v>
      </c>
      <c r="C156" s="167" t="s">
        <v>123</v>
      </c>
      <c r="D156" s="168">
        <v>6</v>
      </c>
      <c r="E156" s="168"/>
      <c r="F156" s="169">
        <v>6</v>
      </c>
      <c r="G156" s="169" t="s">
        <v>11</v>
      </c>
      <c r="H156" s="170">
        <v>238900</v>
      </c>
      <c r="I156" s="170">
        <v>0</v>
      </c>
      <c r="J156" s="170">
        <f t="shared" si="9"/>
        <v>1432000</v>
      </c>
      <c r="K156" s="171" t="s">
        <v>175</v>
      </c>
      <c r="Q156" s="85"/>
      <c r="R156" s="85"/>
      <c r="S156" s="86"/>
      <c r="T156" s="86"/>
      <c r="U156" s="87"/>
    </row>
    <row r="157" spans="2:21" ht="19.95" customHeight="1" x14ac:dyDescent="0.25">
      <c r="B157" s="166">
        <v>44566</v>
      </c>
      <c r="C157" s="167" t="s">
        <v>123</v>
      </c>
      <c r="D157" s="168">
        <v>5</v>
      </c>
      <c r="E157" s="168"/>
      <c r="F157" s="169">
        <v>4</v>
      </c>
      <c r="G157" s="169" t="s">
        <v>9</v>
      </c>
      <c r="H157" s="170">
        <v>67500</v>
      </c>
      <c r="I157" s="170">
        <v>0</v>
      </c>
      <c r="J157" s="170">
        <f t="shared" si="9"/>
        <v>1193100</v>
      </c>
      <c r="K157" s="171" t="s">
        <v>174</v>
      </c>
      <c r="Q157" s="85"/>
      <c r="R157" s="85"/>
      <c r="S157" s="86"/>
      <c r="T157" s="86"/>
      <c r="U157" s="87"/>
    </row>
    <row r="158" spans="2:21" ht="19.95" customHeight="1" x14ac:dyDescent="0.25">
      <c r="B158" s="166">
        <v>44565</v>
      </c>
      <c r="C158" s="167" t="s">
        <v>123</v>
      </c>
      <c r="D158" s="168">
        <v>4</v>
      </c>
      <c r="E158" s="168"/>
      <c r="F158" s="169">
        <v>3</v>
      </c>
      <c r="G158" s="169" t="s">
        <v>7</v>
      </c>
      <c r="H158" s="170">
        <v>89700</v>
      </c>
      <c r="I158" s="170">
        <v>0</v>
      </c>
      <c r="J158" s="170">
        <f t="shared" si="9"/>
        <v>1125600</v>
      </c>
      <c r="K158" s="171" t="s">
        <v>173</v>
      </c>
      <c r="Q158" s="85"/>
      <c r="R158" s="85"/>
      <c r="S158" s="86"/>
      <c r="T158" s="86"/>
      <c r="U158" s="87"/>
    </row>
    <row r="159" spans="2:21" ht="19.95" customHeight="1" x14ac:dyDescent="0.25">
      <c r="B159" s="166">
        <v>44564</v>
      </c>
      <c r="C159" s="167" t="s">
        <v>123</v>
      </c>
      <c r="D159" s="168">
        <v>3</v>
      </c>
      <c r="E159" s="168"/>
      <c r="F159" s="169">
        <v>2</v>
      </c>
      <c r="G159" s="169" t="s">
        <v>6</v>
      </c>
      <c r="H159" s="170">
        <v>15000</v>
      </c>
      <c r="I159" s="170">
        <v>0</v>
      </c>
      <c r="J159" s="170">
        <f t="shared" si="9"/>
        <v>1035900</v>
      </c>
      <c r="K159" s="171" t="s">
        <v>172</v>
      </c>
      <c r="Q159" s="85"/>
      <c r="R159" s="85"/>
      <c r="S159" s="86"/>
      <c r="T159" s="86"/>
      <c r="U159" s="87"/>
    </row>
    <row r="160" spans="2:21" ht="19.95" customHeight="1" x14ac:dyDescent="0.25">
      <c r="B160" s="166">
        <v>44563</v>
      </c>
      <c r="C160" s="167" t="s">
        <v>123</v>
      </c>
      <c r="D160" s="168">
        <v>2</v>
      </c>
      <c r="E160" s="168"/>
      <c r="F160" s="169">
        <v>1</v>
      </c>
      <c r="G160" s="169" t="s">
        <v>5</v>
      </c>
      <c r="H160" s="170">
        <v>20900</v>
      </c>
      <c r="I160" s="170">
        <v>0</v>
      </c>
      <c r="J160" s="170">
        <f t="shared" si="9"/>
        <v>1020900</v>
      </c>
      <c r="K160" s="171" t="s">
        <v>171</v>
      </c>
      <c r="Q160" s="85"/>
      <c r="R160" s="85"/>
      <c r="S160" s="86"/>
      <c r="T160" s="86"/>
      <c r="U160" s="87"/>
    </row>
    <row r="161" spans="2:21" ht="19.95" customHeight="1" x14ac:dyDescent="0.25">
      <c r="B161" s="166">
        <v>44562</v>
      </c>
      <c r="C161" s="167" t="s">
        <v>123</v>
      </c>
      <c r="D161" s="168">
        <v>1</v>
      </c>
      <c r="E161" s="168"/>
      <c r="F161" s="169">
        <v>59</v>
      </c>
      <c r="G161" s="169" t="s">
        <v>134</v>
      </c>
      <c r="H161" s="170">
        <v>1000000</v>
      </c>
      <c r="I161" s="170">
        <v>0</v>
      </c>
      <c r="J161" s="170">
        <f t="shared" si="9"/>
        <v>1000000</v>
      </c>
      <c r="K161" s="171" t="s">
        <v>170</v>
      </c>
      <c r="Q161" s="85"/>
      <c r="R161" s="85"/>
      <c r="S161" s="86"/>
      <c r="T161" s="86"/>
      <c r="U161" s="87"/>
    </row>
    <row r="162" spans="2:21" ht="19.95" customHeight="1" x14ac:dyDescent="0.25">
      <c r="B162"/>
      <c r="G162" s="85"/>
      <c r="H162" s="85"/>
      <c r="I162" s="86"/>
      <c r="J162" s="86"/>
      <c r="K162" s="87"/>
    </row>
    <row r="163" spans="2:21" ht="19.95" customHeight="1" x14ac:dyDescent="0.25">
      <c r="B163"/>
      <c r="G163" s="85"/>
      <c r="H163" s="85"/>
      <c r="I163" s="86"/>
      <c r="J163" s="86"/>
      <c r="K163" s="87"/>
    </row>
    <row r="164" spans="2:21" ht="19.95" customHeight="1" x14ac:dyDescent="0.25">
      <c r="B164"/>
      <c r="G164" s="85"/>
      <c r="H164" s="85"/>
      <c r="I164" s="86"/>
      <c r="J164" s="86"/>
      <c r="K164" s="87"/>
    </row>
    <row r="165" spans="2:21" ht="19.95" customHeight="1" x14ac:dyDescent="0.25">
      <c r="B165"/>
      <c r="G165" s="85"/>
      <c r="H165" s="85"/>
      <c r="I165" s="86"/>
      <c r="J165" s="86"/>
      <c r="K165" s="87"/>
    </row>
    <row r="166" spans="2:21" ht="19.95" customHeight="1" x14ac:dyDescent="0.25">
      <c r="B166"/>
      <c r="G166" s="85"/>
      <c r="H166" s="85"/>
      <c r="I166" s="86"/>
      <c r="J166" s="86"/>
      <c r="K166" s="87"/>
    </row>
    <row r="167" spans="2:21" ht="19.95" customHeight="1" x14ac:dyDescent="0.25">
      <c r="B167"/>
      <c r="G167" s="85"/>
      <c r="H167" s="85"/>
      <c r="I167" s="86"/>
      <c r="J167" s="86"/>
      <c r="K167" s="87"/>
    </row>
    <row r="168" spans="2:21" ht="19.95" customHeight="1" x14ac:dyDescent="0.25">
      <c r="B168"/>
      <c r="G168" s="85"/>
      <c r="H168" s="85"/>
      <c r="I168" s="86"/>
      <c r="J168" s="86"/>
      <c r="K168" s="87"/>
    </row>
    <row r="169" spans="2:21" ht="19.95" customHeight="1" x14ac:dyDescent="0.25">
      <c r="B169"/>
      <c r="G169" s="85"/>
      <c r="H169" s="85"/>
      <c r="I169" s="86"/>
      <c r="J169" s="86"/>
      <c r="K169" s="87"/>
    </row>
    <row r="170" spans="2:21" ht="19.95" customHeight="1" x14ac:dyDescent="0.25">
      <c r="B170"/>
      <c r="G170" s="85"/>
      <c r="H170" s="85"/>
      <c r="I170" s="86"/>
      <c r="J170" s="86"/>
      <c r="K170" s="87"/>
    </row>
    <row r="171" spans="2:21" ht="19.95" customHeight="1" x14ac:dyDescent="0.25">
      <c r="B171"/>
      <c r="G171" s="85"/>
      <c r="H171" s="85"/>
      <c r="I171" s="86"/>
      <c r="J171" s="86"/>
      <c r="K171" s="87"/>
    </row>
    <row r="172" spans="2:21" ht="19.95" customHeight="1" x14ac:dyDescent="0.25">
      <c r="B172" s="146"/>
      <c r="G172" s="85"/>
      <c r="H172" s="85"/>
      <c r="I172" s="86"/>
      <c r="J172" s="86"/>
      <c r="K172" s="87"/>
    </row>
    <row r="173" spans="2:21" ht="19.95" customHeight="1" x14ac:dyDescent="0.25">
      <c r="B173"/>
      <c r="G173" s="85"/>
      <c r="H173" s="85"/>
      <c r="I173" s="86"/>
      <c r="J173" s="86"/>
      <c r="K173" s="87"/>
    </row>
    <row r="174" spans="2:21" ht="19.95" customHeight="1" x14ac:dyDescent="0.25">
      <c r="B174"/>
      <c r="G174" s="85"/>
      <c r="H174" s="85"/>
      <c r="I174" s="86"/>
      <c r="J174" s="86"/>
      <c r="K174" s="87"/>
    </row>
    <row r="175" spans="2:21" ht="19.95" customHeight="1" x14ac:dyDescent="0.25">
      <c r="B175"/>
      <c r="G175" s="85"/>
      <c r="H175" s="85"/>
      <c r="I175" s="86"/>
      <c r="J175" s="86"/>
      <c r="K175" s="87"/>
    </row>
    <row r="176" spans="2:21" ht="19.95" customHeight="1" x14ac:dyDescent="0.25">
      <c r="B176"/>
      <c r="G176" s="85"/>
      <c r="H176" s="85"/>
      <c r="I176" s="86"/>
      <c r="J176" s="86"/>
      <c r="K176" s="87"/>
    </row>
    <row r="177" spans="2:21" ht="19.95" customHeight="1" x14ac:dyDescent="0.25">
      <c r="B177"/>
      <c r="G177" s="85"/>
      <c r="H177" s="85"/>
      <c r="I177" s="86"/>
      <c r="J177" s="86"/>
      <c r="K177" s="87"/>
    </row>
    <row r="178" spans="2:21" ht="19.95" customHeight="1" x14ac:dyDescent="0.25">
      <c r="B178" s="143"/>
      <c r="C178" s="109"/>
      <c r="D178" s="109"/>
      <c r="E178" s="109"/>
      <c r="F178" s="109"/>
      <c r="G178" s="109"/>
      <c r="H178" s="109"/>
      <c r="I178" s="109"/>
      <c r="J178" s="109"/>
      <c r="K178" s="109"/>
      <c r="Q178" s="85"/>
      <c r="R178" s="85"/>
      <c r="S178" s="86"/>
      <c r="T178" s="86"/>
      <c r="U178" s="87"/>
    </row>
    <row r="179" spans="2:21" ht="19.95" customHeight="1" x14ac:dyDescent="0.25"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Q179" s="85"/>
      <c r="R179" s="85"/>
      <c r="S179" s="86"/>
      <c r="T179" s="86"/>
      <c r="U179" s="87"/>
    </row>
    <row r="180" spans="2:21" ht="19.95" customHeight="1" x14ac:dyDescent="0.25"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Q180" s="85"/>
      <c r="R180" s="85"/>
      <c r="S180" s="86"/>
      <c r="T180" s="86"/>
      <c r="U180" s="87"/>
    </row>
    <row r="181" spans="2:21" ht="19.95" customHeight="1" x14ac:dyDescent="0.25"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Q181" s="85"/>
      <c r="R181" s="85"/>
      <c r="S181" s="86"/>
      <c r="T181" s="86"/>
      <c r="U181" s="87"/>
    </row>
    <row r="182" spans="2:21" ht="19.95" customHeight="1" x14ac:dyDescent="0.25"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Q182" s="85"/>
      <c r="R182" s="85"/>
      <c r="S182" s="86"/>
      <c r="T182" s="86"/>
      <c r="U182" s="87"/>
    </row>
    <row r="183" spans="2:21" ht="19.95" customHeight="1" x14ac:dyDescent="0.25"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Q183" s="85"/>
      <c r="R183" s="85"/>
      <c r="S183" s="86"/>
      <c r="T183" s="86"/>
      <c r="U183" s="87"/>
    </row>
    <row r="184" spans="2:21" ht="19.95" customHeight="1" x14ac:dyDescent="0.25"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Q184" s="85"/>
      <c r="R184" s="85"/>
      <c r="S184" s="86"/>
      <c r="T184" s="86"/>
      <c r="U184" s="87"/>
    </row>
    <row r="185" spans="2:21" ht="19.95" customHeight="1" x14ac:dyDescent="0.25"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Q185" s="85"/>
      <c r="R185" s="85"/>
      <c r="S185" s="86"/>
      <c r="T185" s="86"/>
      <c r="U185" s="87"/>
    </row>
    <row r="186" spans="2:21" ht="19.95" customHeight="1" x14ac:dyDescent="0.25"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Q186" s="85"/>
      <c r="R186" s="85"/>
      <c r="S186" s="86"/>
      <c r="T186" s="86"/>
      <c r="U186" s="87"/>
    </row>
    <row r="187" spans="2:21" ht="19.95" customHeight="1" x14ac:dyDescent="0.25"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Q187" s="85"/>
      <c r="R187" s="85"/>
      <c r="S187" s="86"/>
      <c r="T187" s="86"/>
      <c r="U187" s="87"/>
    </row>
    <row r="188" spans="2:21" ht="19.95" customHeight="1" x14ac:dyDescent="0.25"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Q188" s="85"/>
      <c r="R188" s="85"/>
      <c r="S188" s="86"/>
      <c r="T188" s="86"/>
      <c r="U188" s="87"/>
    </row>
    <row r="189" spans="2:21" ht="19.95" customHeight="1" x14ac:dyDescent="0.25"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Q189" s="85"/>
      <c r="R189" s="85"/>
      <c r="S189" s="86"/>
      <c r="T189" s="86"/>
      <c r="U189" s="87"/>
    </row>
    <row r="190" spans="2:21" ht="19.95" customHeight="1" x14ac:dyDescent="0.25"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Q190" s="85"/>
      <c r="R190" s="85"/>
      <c r="S190" s="86"/>
      <c r="T190" s="86"/>
      <c r="U190" s="87"/>
    </row>
    <row r="191" spans="2:21" ht="19.95" customHeight="1" x14ac:dyDescent="0.25"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Q191" s="85"/>
      <c r="R191" s="85"/>
      <c r="S191" s="86"/>
      <c r="T191" s="86"/>
      <c r="U191" s="87"/>
    </row>
    <row r="192" spans="2:21" ht="19.95" customHeight="1" x14ac:dyDescent="0.25"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Q192" s="85"/>
      <c r="R192" s="85"/>
      <c r="S192" s="86"/>
      <c r="T192" s="86"/>
      <c r="U192" s="87"/>
    </row>
    <row r="193" spans="2:21" ht="19.95" customHeight="1" x14ac:dyDescent="0.25"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Q193" s="85"/>
      <c r="R193" s="85"/>
      <c r="S193" s="86"/>
      <c r="T193" s="86"/>
      <c r="U193" s="87"/>
    </row>
    <row r="194" spans="2:21" ht="19.95" customHeight="1" x14ac:dyDescent="0.25">
      <c r="B194" s="106"/>
      <c r="C194" s="107"/>
      <c r="D194" s="108"/>
      <c r="E194" s="108"/>
      <c r="F194" s="109"/>
      <c r="G194" s="109"/>
      <c r="H194" s="110"/>
      <c r="I194" s="110"/>
      <c r="J194" s="110"/>
      <c r="K194" s="110"/>
      <c r="Q194" s="85"/>
      <c r="R194" s="85"/>
      <c r="S194" s="86"/>
      <c r="T194" s="86"/>
      <c r="U194" s="87"/>
    </row>
    <row r="195" spans="2:21" ht="19.95" customHeight="1" x14ac:dyDescent="0.25">
      <c r="B195" s="106"/>
      <c r="C195" s="107"/>
      <c r="D195" s="108"/>
      <c r="E195" s="108"/>
      <c r="F195" s="109"/>
      <c r="G195" s="109"/>
      <c r="H195" s="110"/>
      <c r="I195" s="110"/>
      <c r="J195" s="110"/>
      <c r="K195" s="110"/>
      <c r="Q195" s="85"/>
      <c r="R195" s="85"/>
      <c r="S195" s="86"/>
      <c r="T195" s="86"/>
      <c r="U195" s="87"/>
    </row>
    <row r="196" spans="2:21" ht="19.95" customHeight="1" x14ac:dyDescent="0.25">
      <c r="B196" s="106"/>
      <c r="C196" s="107"/>
      <c r="D196" s="108"/>
      <c r="E196" s="108"/>
      <c r="F196" s="109"/>
      <c r="G196" s="109"/>
      <c r="H196" s="110"/>
      <c r="I196" s="110"/>
      <c r="J196" s="110"/>
      <c r="K196" s="110"/>
      <c r="Q196" s="85"/>
      <c r="R196" s="85"/>
      <c r="S196" s="86"/>
      <c r="T196" s="86"/>
      <c r="U196" s="87"/>
    </row>
    <row r="197" spans="2:21" ht="19.95" customHeight="1" x14ac:dyDescent="0.25">
      <c r="B197" s="106"/>
      <c r="C197" s="107"/>
      <c r="D197" s="108"/>
      <c r="E197" s="108"/>
      <c r="F197" s="109"/>
      <c r="G197" s="109"/>
      <c r="H197" s="110"/>
      <c r="I197" s="110"/>
      <c r="J197" s="110"/>
      <c r="K197" s="110"/>
      <c r="Q197" s="85"/>
      <c r="R197" s="85"/>
      <c r="S197" s="86"/>
      <c r="T197" s="86"/>
      <c r="U197" s="87"/>
    </row>
    <row r="198" spans="2:21" ht="19.95" customHeight="1" x14ac:dyDescent="0.25">
      <c r="B198" s="106"/>
      <c r="C198" s="107"/>
      <c r="D198" s="108"/>
      <c r="E198" s="108"/>
      <c r="F198" s="109"/>
      <c r="G198" s="109"/>
      <c r="H198" s="110"/>
      <c r="I198" s="110"/>
      <c r="J198" s="110"/>
      <c r="K198" s="110"/>
      <c r="Q198" s="85"/>
      <c r="R198" s="85"/>
      <c r="S198" s="86"/>
      <c r="T198" s="86"/>
      <c r="U198" s="87"/>
    </row>
    <row r="199" spans="2:21" ht="19.95" customHeight="1" x14ac:dyDescent="0.25">
      <c r="B199" s="106"/>
      <c r="C199" s="107"/>
      <c r="D199" s="108"/>
      <c r="E199" s="108"/>
      <c r="F199" s="109"/>
      <c r="G199" s="109"/>
      <c r="H199" s="110"/>
      <c r="I199" s="110"/>
      <c r="J199" s="110"/>
      <c r="K199" s="110"/>
      <c r="Q199" s="85"/>
      <c r="R199" s="85"/>
      <c r="S199" s="86"/>
      <c r="T199" s="86"/>
      <c r="U199" s="87"/>
    </row>
    <row r="200" spans="2:21" ht="19.95" customHeight="1" x14ac:dyDescent="0.25">
      <c r="B200" s="111"/>
      <c r="C200" s="111"/>
      <c r="D200" s="111"/>
      <c r="E200" s="111"/>
      <c r="F200" s="111"/>
      <c r="G200" s="98"/>
      <c r="H200" s="98"/>
      <c r="I200" s="99"/>
      <c r="J200" s="99"/>
      <c r="K200" s="100"/>
    </row>
    <row r="201" spans="2:21" ht="19.95" customHeight="1" x14ac:dyDescent="0.25">
      <c r="B201" s="12"/>
      <c r="C201" s="12"/>
      <c r="D201" s="12"/>
      <c r="E201" s="12"/>
      <c r="F201" s="12"/>
      <c r="G201" s="85"/>
      <c r="H201" s="85"/>
      <c r="I201" s="86"/>
      <c r="J201" s="86"/>
      <c r="K201" s="87"/>
    </row>
    <row r="202" spans="2:21" ht="19.95" customHeight="1" x14ac:dyDescent="0.25">
      <c r="B202" s="12"/>
      <c r="C202" s="12"/>
      <c r="D202" s="12"/>
      <c r="E202" s="12"/>
      <c r="F202" s="12"/>
      <c r="G202" s="85"/>
      <c r="H202" s="85"/>
      <c r="I202" s="86"/>
      <c r="J202" s="86"/>
      <c r="K202" s="87"/>
    </row>
    <row r="203" spans="2:21" ht="19.95" customHeight="1" x14ac:dyDescent="0.25">
      <c r="B203"/>
      <c r="G203" s="85"/>
      <c r="H203" s="85"/>
      <c r="I203" s="86"/>
      <c r="J203" s="86"/>
      <c r="K203" s="87"/>
    </row>
    <row r="204" spans="2:21" ht="19.95" customHeight="1" x14ac:dyDescent="0.25">
      <c r="B204"/>
      <c r="G204" s="85"/>
      <c r="H204" s="85"/>
      <c r="I204" s="86"/>
      <c r="J204" s="86"/>
      <c r="K204" s="87"/>
    </row>
    <row r="205" spans="2:21" ht="19.95" customHeight="1" x14ac:dyDescent="0.25">
      <c r="B205"/>
      <c r="G205" s="85"/>
      <c r="H205" s="85"/>
      <c r="I205" s="86"/>
      <c r="J205" s="86"/>
      <c r="K205" s="87"/>
    </row>
    <row r="206" spans="2:21" ht="19.95" customHeight="1" x14ac:dyDescent="0.25">
      <c r="B206"/>
      <c r="G206" s="85"/>
      <c r="H206" s="85"/>
      <c r="I206" s="86"/>
      <c r="J206" s="86"/>
      <c r="K206" s="87"/>
    </row>
    <row r="207" spans="2:21" ht="19.95" customHeight="1" x14ac:dyDescent="0.25">
      <c r="B207"/>
      <c r="G207" s="85"/>
      <c r="H207" s="85"/>
      <c r="I207" s="86"/>
      <c r="J207" s="86"/>
      <c r="K207" s="87"/>
    </row>
    <row r="208" spans="2:21" ht="19.95" customHeight="1" x14ac:dyDescent="0.25">
      <c r="B208"/>
      <c r="G208" s="85"/>
      <c r="H208" s="85"/>
      <c r="I208" s="86"/>
      <c r="J208" s="86"/>
      <c r="K208" s="87"/>
    </row>
    <row r="209" spans="2:11" ht="19.95" customHeight="1" x14ac:dyDescent="0.25">
      <c r="B209"/>
      <c r="G209" s="85"/>
      <c r="H209" s="85"/>
      <c r="I209" s="86"/>
      <c r="J209" s="86"/>
      <c r="K209" s="87"/>
    </row>
    <row r="210" spans="2:11" ht="19.95" customHeight="1" x14ac:dyDescent="0.25">
      <c r="B210"/>
      <c r="G210" s="85"/>
      <c r="H210" s="85"/>
      <c r="I210" s="86"/>
      <c r="J210" s="86"/>
      <c r="K210" s="87"/>
    </row>
    <row r="211" spans="2:11" ht="19.95" customHeight="1" x14ac:dyDescent="0.25">
      <c r="B211"/>
      <c r="G211" s="85"/>
      <c r="H211" s="85"/>
      <c r="I211" s="86"/>
      <c r="J211" s="86"/>
      <c r="K211" s="87"/>
    </row>
    <row r="212" spans="2:11" ht="19.95" customHeight="1" x14ac:dyDescent="0.25">
      <c r="B212"/>
      <c r="G212" s="85"/>
      <c r="H212" s="85"/>
      <c r="I212" s="86"/>
      <c r="J212" s="86"/>
      <c r="K212" s="87"/>
    </row>
    <row r="213" spans="2:11" ht="19.95" customHeight="1" x14ac:dyDescent="0.25">
      <c r="B213"/>
      <c r="G213" s="85"/>
      <c r="H213" s="85"/>
      <c r="I213" s="86"/>
      <c r="J213" s="86"/>
      <c r="K213" s="87"/>
    </row>
    <row r="214" spans="2:11" ht="19.95" customHeight="1" x14ac:dyDescent="0.25">
      <c r="B214"/>
      <c r="G214" s="85"/>
      <c r="H214" s="85"/>
      <c r="I214" s="86"/>
      <c r="J214" s="86"/>
      <c r="K214" s="87"/>
    </row>
    <row r="215" spans="2:11" ht="19.95" customHeight="1" x14ac:dyDescent="0.25">
      <c r="B215"/>
      <c r="G215" s="85"/>
      <c r="H215" s="85"/>
      <c r="I215" s="86"/>
      <c r="J215" s="86"/>
      <c r="K215" s="87"/>
    </row>
    <row r="216" spans="2:11" ht="19.95" customHeight="1" x14ac:dyDescent="0.25">
      <c r="B216"/>
      <c r="G216" s="85"/>
      <c r="H216" s="85"/>
      <c r="I216" s="86"/>
      <c r="J216" s="86"/>
      <c r="K216" s="87"/>
    </row>
    <row r="217" spans="2:11" ht="19.95" customHeight="1" x14ac:dyDescent="0.25">
      <c r="B217"/>
      <c r="G217" s="85"/>
      <c r="H217" s="85"/>
      <c r="I217" s="86"/>
      <c r="J217" s="86"/>
      <c r="K217" s="87"/>
    </row>
    <row r="218" spans="2:11" ht="19.95" customHeight="1" x14ac:dyDescent="0.25">
      <c r="B218"/>
      <c r="G218" s="85"/>
      <c r="H218" s="85"/>
      <c r="I218" s="86"/>
      <c r="J218" s="86"/>
      <c r="K218" s="87"/>
    </row>
    <row r="219" spans="2:11" ht="19.95" customHeight="1" x14ac:dyDescent="0.25">
      <c r="B219"/>
      <c r="G219" s="85"/>
      <c r="H219" s="85"/>
      <c r="I219" s="86"/>
      <c r="J219" s="86"/>
      <c r="K219" s="87"/>
    </row>
    <row r="220" spans="2:11" ht="19.95" customHeight="1" x14ac:dyDescent="0.25">
      <c r="B220"/>
      <c r="G220" s="85"/>
      <c r="H220" s="85"/>
      <c r="I220" s="86"/>
      <c r="J220" s="86"/>
      <c r="K220" s="87"/>
    </row>
    <row r="221" spans="2:11" ht="19.95" customHeight="1" x14ac:dyDescent="0.25">
      <c r="B221"/>
      <c r="G221" s="85"/>
      <c r="H221" s="85"/>
      <c r="I221" s="86"/>
      <c r="J221" s="86"/>
      <c r="K221" s="87"/>
    </row>
    <row r="222" spans="2:11" ht="19.95" customHeight="1" x14ac:dyDescent="0.25">
      <c r="B222"/>
      <c r="G222" s="85"/>
      <c r="H222" s="85"/>
      <c r="I222" s="86"/>
      <c r="J222" s="86"/>
      <c r="K222" s="87"/>
    </row>
    <row r="223" spans="2:11" ht="19.95" customHeight="1" x14ac:dyDescent="0.25">
      <c r="B223"/>
      <c r="G223" s="85"/>
      <c r="H223" s="85"/>
      <c r="I223" s="86"/>
      <c r="J223" s="86"/>
      <c r="K223" s="87"/>
    </row>
    <row r="224" spans="2:11" ht="19.95" customHeight="1" x14ac:dyDescent="0.25">
      <c r="B224"/>
      <c r="G224" s="85"/>
      <c r="H224" s="85"/>
      <c r="I224" s="86"/>
      <c r="J224" s="86"/>
      <c r="K224" s="87"/>
    </row>
    <row r="225" spans="2:11" ht="19.95" customHeight="1" x14ac:dyDescent="0.25">
      <c r="B225"/>
      <c r="G225" s="85"/>
      <c r="H225" s="85"/>
      <c r="I225" s="86"/>
      <c r="J225" s="86"/>
      <c r="K225" s="87"/>
    </row>
    <row r="226" spans="2:11" ht="19.95" customHeight="1" x14ac:dyDescent="0.25">
      <c r="B226"/>
      <c r="G226" s="85"/>
      <c r="H226" s="85"/>
      <c r="I226" s="86"/>
      <c r="J226" s="86"/>
      <c r="K226" s="87"/>
    </row>
    <row r="227" spans="2:11" ht="19.95" customHeight="1" x14ac:dyDescent="0.25">
      <c r="B227"/>
      <c r="G227" s="85"/>
      <c r="H227" s="85"/>
      <c r="I227" s="86"/>
      <c r="J227" s="86"/>
      <c r="K227" s="87"/>
    </row>
    <row r="228" spans="2:11" ht="19.95" customHeight="1" x14ac:dyDescent="0.25">
      <c r="B228"/>
      <c r="G228" s="85"/>
      <c r="H228" s="85"/>
      <c r="I228" s="86"/>
      <c r="J228" s="86"/>
      <c r="K228" s="87"/>
    </row>
    <row r="229" spans="2:11" ht="19.95" customHeight="1" x14ac:dyDescent="0.25">
      <c r="B229"/>
      <c r="G229" s="85"/>
      <c r="H229" s="85"/>
      <c r="I229" s="86"/>
      <c r="J229" s="86"/>
      <c r="K229" s="87"/>
    </row>
    <row r="230" spans="2:11" ht="19.95" customHeight="1" x14ac:dyDescent="0.25">
      <c r="B230"/>
      <c r="G230" s="85"/>
      <c r="H230" s="85"/>
      <c r="I230" s="86"/>
      <c r="J230" s="86"/>
      <c r="K230" s="87"/>
    </row>
    <row r="231" spans="2:11" ht="19.95" customHeight="1" x14ac:dyDescent="0.25">
      <c r="B231"/>
      <c r="G231" s="85"/>
      <c r="H231" s="85"/>
      <c r="I231" s="86"/>
      <c r="J231" s="86"/>
      <c r="K231" s="87"/>
    </row>
    <row r="232" spans="2:11" ht="19.95" customHeight="1" x14ac:dyDescent="0.25">
      <c r="B232"/>
      <c r="G232" s="85"/>
      <c r="H232" s="85"/>
      <c r="I232" s="86"/>
      <c r="J232" s="86"/>
      <c r="K232" s="87"/>
    </row>
    <row r="233" spans="2:11" ht="19.95" customHeight="1" x14ac:dyDescent="0.25">
      <c r="B233"/>
      <c r="G233" s="85"/>
      <c r="H233" s="85"/>
      <c r="I233" s="86"/>
      <c r="J233" s="86"/>
      <c r="K233" s="87"/>
    </row>
    <row r="234" spans="2:11" ht="19.95" customHeight="1" x14ac:dyDescent="0.25">
      <c r="B234"/>
      <c r="G234" s="85"/>
      <c r="H234" s="85"/>
      <c r="I234" s="86"/>
      <c r="J234" s="86"/>
      <c r="K234" s="87"/>
    </row>
    <row r="235" spans="2:11" ht="19.95" customHeight="1" x14ac:dyDescent="0.25">
      <c r="B235"/>
      <c r="G235" s="85"/>
      <c r="H235" s="85"/>
      <c r="I235" s="86"/>
      <c r="J235" s="86"/>
      <c r="K235" s="87"/>
    </row>
    <row r="236" spans="2:11" ht="19.95" customHeight="1" x14ac:dyDescent="0.25">
      <c r="B236"/>
      <c r="G236" s="85"/>
      <c r="H236" s="85"/>
      <c r="I236" s="86"/>
      <c r="J236" s="86"/>
      <c r="K236" s="87"/>
    </row>
    <row r="237" spans="2:11" ht="19.95" customHeight="1" x14ac:dyDescent="0.25">
      <c r="B237"/>
      <c r="G237" s="85"/>
      <c r="H237" s="85"/>
      <c r="I237" s="86"/>
      <c r="J237" s="86"/>
      <c r="K237" s="87"/>
    </row>
    <row r="238" spans="2:11" ht="19.95" customHeight="1" x14ac:dyDescent="0.25">
      <c r="B238"/>
      <c r="G238" s="85"/>
      <c r="H238" s="85"/>
      <c r="I238" s="86"/>
      <c r="J238" s="86"/>
      <c r="K238" s="87"/>
    </row>
    <row r="239" spans="2:11" ht="19.95" customHeight="1" x14ac:dyDescent="0.25">
      <c r="B239"/>
      <c r="G239" s="85"/>
      <c r="H239" s="85"/>
      <c r="I239" s="86"/>
      <c r="J239" s="86"/>
      <c r="K239" s="87"/>
    </row>
    <row r="240" spans="2:11" ht="19.95" customHeight="1" x14ac:dyDescent="0.25">
      <c r="B240"/>
      <c r="G240" s="85"/>
      <c r="H240" s="85"/>
      <c r="I240" s="86"/>
      <c r="J240" s="86"/>
      <c r="K240" s="87"/>
    </row>
    <row r="241" spans="2:11" ht="19.95" customHeight="1" x14ac:dyDescent="0.25">
      <c r="B241"/>
      <c r="G241" s="85"/>
      <c r="H241" s="85"/>
      <c r="I241" s="86"/>
      <c r="J241" s="86"/>
      <c r="K241" s="87"/>
    </row>
    <row r="242" spans="2:11" ht="19.95" customHeight="1" x14ac:dyDescent="0.25">
      <c r="B242"/>
      <c r="G242" s="85"/>
      <c r="H242" s="85"/>
      <c r="I242" s="86"/>
      <c r="J242" s="86"/>
      <c r="K242" s="87"/>
    </row>
    <row r="243" spans="2:11" ht="19.95" customHeight="1" x14ac:dyDescent="0.25">
      <c r="B243"/>
      <c r="G243" s="85"/>
      <c r="H243" s="85"/>
      <c r="I243" s="86"/>
      <c r="J243" s="86"/>
      <c r="K243" s="87"/>
    </row>
    <row r="244" spans="2:11" ht="19.95" customHeight="1" x14ac:dyDescent="0.25">
      <c r="B244"/>
      <c r="G244" s="85"/>
      <c r="H244" s="85"/>
      <c r="I244" s="86"/>
      <c r="J244" s="86"/>
      <c r="K244" s="87"/>
    </row>
    <row r="245" spans="2:11" ht="19.95" customHeight="1" x14ac:dyDescent="0.25">
      <c r="B245"/>
      <c r="E245" s="70"/>
      <c r="F245" s="70"/>
      <c r="G245" s="85"/>
      <c r="H245" s="85"/>
      <c r="I245" s="86"/>
      <c r="J245" s="86"/>
      <c r="K245" s="87"/>
    </row>
    <row r="246" spans="2:11" ht="19.95" customHeight="1" x14ac:dyDescent="0.25">
      <c r="B246"/>
      <c r="E246" s="70"/>
    </row>
    <row r="247" spans="2:11" x14ac:dyDescent="0.25">
      <c r="B247"/>
    </row>
    <row r="248" spans="2:11" x14ac:dyDescent="0.25">
      <c r="B248"/>
    </row>
    <row r="249" spans="2:11" x14ac:dyDescent="0.25">
      <c r="B249"/>
    </row>
    <row r="250" spans="2:11" x14ac:dyDescent="0.25">
      <c r="B250"/>
    </row>
    <row r="251" spans="2:11" x14ac:dyDescent="0.25">
      <c r="B251"/>
    </row>
    <row r="252" spans="2:11" x14ac:dyDescent="0.25">
      <c r="B252"/>
    </row>
    <row r="253" spans="2:11" x14ac:dyDescent="0.25">
      <c r="B253"/>
    </row>
    <row r="257" spans="7:7" x14ac:dyDescent="0.25">
      <c r="G257" s="70"/>
    </row>
  </sheetData>
  <sheetProtection algorithmName="SHA-512" hashValue="ZSDYtxcwfbfv/7NHMA/ZiuFYqS0IS7xyXQ8MLRQsbtP+DuW/3rqJWv7hkXeGmm6Gxdcm/HZ1kXmicoHDOyU+Gg==" saltValue="wJLZN7PbNtvdkLd2VeiqLA==" spinCount="100000" sheet="1" objects="1" scenarios="1"/>
  <protectedRanges>
    <protectedRange sqref="I2" name="Seleccionar Año"/>
    <protectedRange sqref="J2" name="Seleccionar Mes"/>
  </protectedRanges>
  <autoFilter ref="B4:K161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N20" sqref="N20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9" t="s">
        <v>133</v>
      </c>
      <c r="O2" s="260"/>
    </row>
    <row r="3" spans="2:15" ht="14.25" customHeight="1" x14ac:dyDescent="0.25">
      <c r="C3" s="193"/>
      <c r="D3" s="193"/>
      <c r="E3" s="193"/>
      <c r="F3" s="193"/>
      <c r="G3" s="193"/>
      <c r="H3" s="193"/>
      <c r="N3" s="261"/>
      <c r="O3" s="262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" x14ac:dyDescent="0.25">
      <c r="B13" s="70"/>
      <c r="C13" s="18">
        <v>9</v>
      </c>
      <c r="D13" s="139">
        <v>90000</v>
      </c>
      <c r="E13" s="139">
        <v>90000</v>
      </c>
      <c r="F13" s="139">
        <v>90000</v>
      </c>
      <c r="G13" s="139">
        <v>90000</v>
      </c>
      <c r="H13" s="139">
        <v>90000</v>
      </c>
      <c r="N13" s="18">
        <v>9</v>
      </c>
      <c r="O13" s="140">
        <v>14911980</v>
      </c>
    </row>
    <row r="14" spans="2:15" ht="15" x14ac:dyDescent="0.25">
      <c r="C14" s="18">
        <v>10</v>
      </c>
      <c r="D14" s="139">
        <v>100000</v>
      </c>
      <c r="E14" s="139">
        <v>100000</v>
      </c>
      <c r="F14" s="139">
        <v>100000</v>
      </c>
      <c r="G14" s="139">
        <v>1000000</v>
      </c>
      <c r="H14" s="139"/>
      <c r="N14" s="18">
        <v>10</v>
      </c>
      <c r="O14" s="140">
        <v>9409055</v>
      </c>
    </row>
    <row r="15" spans="2:15" ht="15" x14ac:dyDescent="0.25">
      <c r="C15" s="18">
        <v>11</v>
      </c>
      <c r="D15" s="139">
        <v>110000</v>
      </c>
      <c r="E15" s="139">
        <v>110000</v>
      </c>
      <c r="F15" s="139">
        <v>110000</v>
      </c>
      <c r="G15" s="139">
        <v>110000</v>
      </c>
      <c r="H15" s="139"/>
      <c r="N15" s="18">
        <v>11</v>
      </c>
      <c r="O15" s="140">
        <v>2051350</v>
      </c>
    </row>
    <row r="16" spans="2:15" ht="15" x14ac:dyDescent="0.25">
      <c r="C16" s="18">
        <v>12</v>
      </c>
      <c r="D16" s="139">
        <v>2000</v>
      </c>
      <c r="E16" s="139">
        <v>2000</v>
      </c>
      <c r="F16" s="139">
        <v>2000</v>
      </c>
      <c r="G16" s="139">
        <v>2000</v>
      </c>
      <c r="H16" s="139"/>
      <c r="N16" s="18">
        <v>12</v>
      </c>
      <c r="O16" s="140">
        <v>100316</v>
      </c>
    </row>
  </sheetData>
  <sheetProtection algorithmName="SHA-512" hashValue="Bk0i282BGSgmZhLoTlkkxGE686SepmyF1mwHfTLYoE4TM8G13J1LlhTkT6iXkFMdGx5UtnOl+7eDgqEyxH7crQ==" saltValue="THK1WD2UeHd8cuCt/mXP9g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4" t="s">
        <v>158</v>
      </c>
      <c r="C2" s="164" t="s">
        <v>159</v>
      </c>
      <c r="D2" s="164" t="s">
        <v>160</v>
      </c>
      <c r="E2" s="164" t="s">
        <v>161</v>
      </c>
    </row>
    <row r="3" spans="2:5" ht="15" x14ac:dyDescent="0.25">
      <c r="B3" s="165" t="s">
        <v>162</v>
      </c>
      <c r="C3" s="165" t="s">
        <v>182</v>
      </c>
      <c r="D3" s="165" t="s">
        <v>163</v>
      </c>
      <c r="E3" s="165" t="s">
        <v>166</v>
      </c>
    </row>
    <row r="4" spans="2:5" ht="15" x14ac:dyDescent="0.25">
      <c r="B4" s="165" t="s">
        <v>101</v>
      </c>
      <c r="C4" s="165" t="s">
        <v>183</v>
      </c>
      <c r="D4" s="165">
        <v>2391</v>
      </c>
      <c r="E4" s="165" t="s">
        <v>164</v>
      </c>
    </row>
    <row r="5" spans="2:5" ht="15" x14ac:dyDescent="0.25">
      <c r="B5" s="165" t="s">
        <v>100</v>
      </c>
      <c r="C5" s="165" t="s">
        <v>184</v>
      </c>
      <c r="D5" s="165">
        <v>3916</v>
      </c>
      <c r="E5" s="165" t="s">
        <v>165</v>
      </c>
    </row>
  </sheetData>
  <sheetProtection algorithmName="SHA-512" hashValue="vG+ab2ajGa7MeJ5uBy4shASSTb8hd2sTL7HRckjA4ZL4Fgm3/H/ycUpSPq5IYruryI0zNz00qse+rGgDcJrXGQ==" saltValue="OBeUTa07+QG0vLiZHvqfF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2021-12-23T20:34:28Z</dcterms:modified>
</cp:coreProperties>
</file>