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e957c9292183ec86/Escritorio/PROYECTOS IPUC/PROYECTO NUEVO SISTEMA DE GESTIÓN FINANCIERA IPUC LA DIVISA/SISCOF/"/>
    </mc:Choice>
  </mc:AlternateContent>
  <xr:revisionPtr revIDLastSave="6" documentId="11_7B9537A648401E56C3951E2A8EE7E740AB0D6A33" xr6:coauthVersionLast="47" xr6:coauthVersionMax="47" xr10:uidLastSave="{AB634A17-0A3F-47E8-A9C8-F8B7F3421501}"/>
  <bookViews>
    <workbookView xWindow="-108" yWindow="-108" windowWidth="23256" windowHeight="12456" xr2:uid="{00000000-000D-0000-FFFF-FFFF00000000}"/>
  </bookViews>
  <sheets>
    <sheet name="INICIO" sheetId="6" r:id="rId1"/>
    <sheet name="C" sheetId="2" state="hidden" r:id="rId2"/>
    <sheet name="E" sheetId="3" state="hidden" r:id="rId3"/>
    <sheet name="T" sheetId="5" state="hidden" r:id="rId4"/>
    <sheet name="GI" sheetId="10" state="hidden" r:id="rId5"/>
    <sheet name="D" sheetId="4" state="hidden" r:id="rId6"/>
    <sheet name="DataBaseContable" sheetId="7" state="hidden" r:id="rId7"/>
    <sheet name="DBEmolumentos" sheetId="8" state="hidden" r:id="rId8"/>
    <sheet name="Users" sheetId="11" state="hidden" r:id="rId9"/>
  </sheets>
  <functionGroups builtInGroupCount="19"/>
  <definedNames>
    <definedName name="_xlnm._FilterDatabase" localSheetId="6" hidden="1">DataBaseContable!$B$4:$K$4</definedName>
    <definedName name="_xlnm.Print_Area" localSheetId="1">'C'!$A$1</definedName>
    <definedName name="_xlnm.Print_Area" localSheetId="4">GI!$B$3:$J$20</definedName>
    <definedName name="_xlnm.Print_Area" localSheetId="3">T!$B$2:$P$74</definedName>
    <definedName name="Concepto">D!$C$7:$C$45</definedName>
    <definedName name="E">D!$F$7:$F$45</definedName>
    <definedName name="I">D!$B$7:$B$45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5" i="2" l="1"/>
  <c r="H1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1" i="2"/>
  <c r="J5" i="7"/>
  <c r="J18" i="7"/>
  <c r="J17" i="7" s="1"/>
  <c r="J16" i="7" s="1"/>
  <c r="J15" i="7" s="1"/>
  <c r="J14" i="7" s="1"/>
  <c r="J13" i="7" s="1"/>
  <c r="J12" i="7" s="1"/>
  <c r="J11" i="7" s="1"/>
  <c r="J10" i="7" s="1"/>
  <c r="J9" i="7" s="1"/>
  <c r="J8" i="7" s="1"/>
  <c r="J7" i="7" s="1"/>
  <c r="J6" i="7" s="1"/>
  <c r="J15" i="2" l="1"/>
  <c r="O44" i="5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62" i="5"/>
  <c r="O63" i="5"/>
  <c r="O64" i="5"/>
  <c r="O65" i="5"/>
  <c r="O66" i="5"/>
  <c r="O67" i="5"/>
  <c r="O68" i="5"/>
  <c r="O69" i="5"/>
  <c r="O70" i="5"/>
  <c r="N43" i="5"/>
  <c r="N44" i="5"/>
  <c r="O43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N70" i="5"/>
  <c r="M44" i="5"/>
  <c r="M45" i="5"/>
  <c r="M46" i="5"/>
  <c r="M47" i="5"/>
  <c r="M48" i="5"/>
  <c r="M49" i="5"/>
  <c r="M50" i="5"/>
  <c r="M51" i="5"/>
  <c r="M52" i="5"/>
  <c r="M53" i="5"/>
  <c r="M54" i="5"/>
  <c r="M55" i="5"/>
  <c r="M56" i="5"/>
  <c r="M57" i="5"/>
  <c r="M58" i="5"/>
  <c r="M59" i="5"/>
  <c r="M60" i="5"/>
  <c r="M61" i="5"/>
  <c r="M62" i="5"/>
  <c r="M63" i="5"/>
  <c r="M64" i="5"/>
  <c r="M65" i="5"/>
  <c r="M66" i="5"/>
  <c r="M67" i="5"/>
  <c r="M68" i="5"/>
  <c r="M69" i="5"/>
  <c r="M70" i="5"/>
  <c r="M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70" i="5"/>
  <c r="L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43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7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7" i="5"/>
  <c r="L72" i="5" l="1"/>
  <c r="D72" i="5"/>
  <c r="E72" i="5"/>
  <c r="F72" i="5"/>
  <c r="G72" i="5"/>
  <c r="H72" i="5"/>
  <c r="I72" i="5"/>
  <c r="J72" i="5"/>
  <c r="K72" i="5"/>
  <c r="M72" i="5"/>
  <c r="D39" i="5"/>
  <c r="L39" i="5"/>
  <c r="H39" i="5"/>
  <c r="G39" i="5"/>
  <c r="K39" i="5"/>
  <c r="O39" i="5"/>
  <c r="J39" i="5"/>
  <c r="N72" i="5"/>
  <c r="F39" i="5"/>
  <c r="N39" i="5"/>
  <c r="O72" i="5"/>
  <c r="E39" i="5"/>
  <c r="I39" i="5"/>
  <c r="M39" i="5"/>
  <c r="P44" i="5"/>
  <c r="P49" i="5"/>
  <c r="P65" i="5"/>
  <c r="P53" i="5"/>
  <c r="P69" i="5"/>
  <c r="P57" i="5"/>
  <c r="P45" i="5"/>
  <c r="P68" i="5"/>
  <c r="P64" i="5"/>
  <c r="P60" i="5"/>
  <c r="P56" i="5"/>
  <c r="P52" i="5"/>
  <c r="P48" i="5"/>
  <c r="P61" i="5"/>
  <c r="P34" i="5"/>
  <c r="P26" i="5"/>
  <c r="P18" i="5"/>
  <c r="P10" i="5"/>
  <c r="P67" i="5"/>
  <c r="P63" i="5"/>
  <c r="P59" i="5"/>
  <c r="P55" i="5"/>
  <c r="P51" i="5"/>
  <c r="P47" i="5"/>
  <c r="P7" i="5"/>
  <c r="P30" i="5"/>
  <c r="P22" i="5"/>
  <c r="P14" i="5"/>
  <c r="P37" i="5"/>
  <c r="P33" i="5"/>
  <c r="P29" i="5"/>
  <c r="P25" i="5"/>
  <c r="P21" i="5"/>
  <c r="P17" i="5"/>
  <c r="P13" i="5"/>
  <c r="P9" i="5"/>
  <c r="P70" i="5"/>
  <c r="P66" i="5"/>
  <c r="P62" i="5"/>
  <c r="P58" i="5"/>
  <c r="P54" i="5"/>
  <c r="P50" i="5"/>
  <c r="P46" i="5"/>
  <c r="P32" i="5"/>
  <c r="P24" i="5"/>
  <c r="P16" i="5"/>
  <c r="P8" i="5"/>
  <c r="P36" i="5"/>
  <c r="P28" i="5"/>
  <c r="P20" i="5"/>
  <c r="P12" i="5"/>
  <c r="P35" i="5"/>
  <c r="P31" i="5"/>
  <c r="P27" i="5"/>
  <c r="P23" i="5"/>
  <c r="P19" i="5"/>
  <c r="P15" i="5"/>
  <c r="P11" i="5"/>
  <c r="P43" i="5"/>
  <c r="G28" i="3"/>
  <c r="G25" i="3"/>
  <c r="F25" i="3"/>
  <c r="E25" i="3"/>
  <c r="D25" i="3"/>
  <c r="G24" i="3"/>
  <c r="F24" i="3"/>
  <c r="E24" i="3"/>
  <c r="D24" i="3"/>
  <c r="G23" i="3"/>
  <c r="F23" i="3"/>
  <c r="E23" i="3"/>
  <c r="D23" i="3"/>
  <c r="G22" i="3"/>
  <c r="F22" i="3"/>
  <c r="E22" i="3"/>
  <c r="D22" i="3"/>
  <c r="G21" i="3"/>
  <c r="F21" i="3"/>
  <c r="E21" i="3"/>
  <c r="D21" i="3"/>
  <c r="D74" i="5" l="1"/>
  <c r="E74" i="5" s="1"/>
  <c r="F74" i="5" s="1"/>
  <c r="G74" i="5" s="1"/>
  <c r="H74" i="5" s="1"/>
  <c r="I74" i="5" s="1"/>
  <c r="J74" i="5" s="1"/>
  <c r="K74" i="5" s="1"/>
  <c r="L74" i="5" s="1"/>
  <c r="M74" i="5" s="1"/>
  <c r="N74" i="5" s="1"/>
  <c r="O74" i="5" s="1"/>
  <c r="P72" i="5"/>
  <c r="P39" i="5"/>
  <c r="H28" i="3"/>
  <c r="H22" i="3"/>
  <c r="J22" i="3" s="1"/>
  <c r="H23" i="3"/>
  <c r="I23" i="3" s="1"/>
  <c r="H24" i="3"/>
  <c r="I24" i="3" s="1"/>
  <c r="H25" i="3"/>
  <c r="J25" i="3" s="1"/>
  <c r="H21" i="3"/>
  <c r="D6" i="3"/>
  <c r="P74" i="5" l="1"/>
  <c r="I25" i="3"/>
  <c r="J23" i="3"/>
  <c r="I22" i="3"/>
  <c r="J24" i="3"/>
  <c r="J21" i="3"/>
  <c r="I21" i="3"/>
  <c r="J28" i="3" l="1"/>
  <c r="I28" i="3"/>
  <c r="G13" i="3"/>
  <c r="G7" i="3"/>
  <c r="G8" i="3"/>
  <c r="G9" i="3"/>
  <c r="G10" i="3"/>
  <c r="F7" i="3"/>
  <c r="F8" i="3"/>
  <c r="F9" i="3"/>
  <c r="F10" i="3"/>
  <c r="E7" i="3"/>
  <c r="E8" i="3"/>
  <c r="E9" i="3"/>
  <c r="E10" i="3"/>
  <c r="D7" i="3"/>
  <c r="D8" i="3"/>
  <c r="D9" i="3"/>
  <c r="D10" i="3"/>
  <c r="G6" i="3"/>
  <c r="F6" i="3"/>
  <c r="E6" i="3"/>
  <c r="H9" i="3" l="1"/>
  <c r="I9" i="3" s="1"/>
  <c r="H7" i="3"/>
  <c r="J7" i="3" s="1"/>
  <c r="H8" i="3"/>
  <c r="I8" i="3" s="1"/>
  <c r="H13" i="3"/>
  <c r="H10" i="3"/>
  <c r="J10" i="3" s="1"/>
  <c r="H6" i="3"/>
  <c r="J6" i="3" s="1"/>
  <c r="J9" i="3" l="1"/>
  <c r="I7" i="3"/>
  <c r="J8" i="3"/>
  <c r="I6" i="3"/>
  <c r="I10" i="3"/>
  <c r="J13" i="3" l="1"/>
  <c r="I13" i="3"/>
  <c r="F11" i="2"/>
</calcChain>
</file>

<file path=xl/sharedStrings.xml><?xml version="1.0" encoding="utf-8"?>
<sst xmlns="http://schemas.openxmlformats.org/spreadsheetml/2006/main" count="408" uniqueCount="187">
  <si>
    <t>INGRESOS</t>
  </si>
  <si>
    <t>EGRESOS</t>
  </si>
  <si>
    <t>Concepto</t>
  </si>
  <si>
    <t>X</t>
  </si>
  <si>
    <t>Sin asignación</t>
  </si>
  <si>
    <t>OFRENDA ESCUELA DOMINICAL</t>
  </si>
  <si>
    <t>OFRENDA CULTO EVANGELÍSTICO</t>
  </si>
  <si>
    <t>OFRENDA DÍA MISIONERO MAÑANA</t>
  </si>
  <si>
    <t>COD</t>
  </si>
  <si>
    <t>OFRENDA DÍA MISIONERO TARDE</t>
  </si>
  <si>
    <t>OFRENDA CULTO DE ENSEÑANZA</t>
  </si>
  <si>
    <t>VOTO CARTULINA PROTEMPLO</t>
  </si>
  <si>
    <t>VOTOS LOCALES 2</t>
  </si>
  <si>
    <t>OBRA SOCIAL</t>
  </si>
  <si>
    <t>OTROS INGRESOS LOCALES</t>
  </si>
  <si>
    <t>OFRENDA CULTO DAMAS DORCAS</t>
  </si>
  <si>
    <t>OFRENDA CULTO RAYOS DE LUZ</t>
  </si>
  <si>
    <t>OTROS INGRESOS DORCAS</t>
  </si>
  <si>
    <t>OFRENDA PARA NIÑOS</t>
  </si>
  <si>
    <t>OTROS INGRESOS NIÑOS</t>
  </si>
  <si>
    <t>PROTEMPLO</t>
  </si>
  <si>
    <t>TIENDA</t>
  </si>
  <si>
    <t>VENTA DE HUEVOS</t>
  </si>
  <si>
    <t>INGRESO POR PRESTAMO</t>
  </si>
  <si>
    <t>APORTE GRUPOS PROTEMPLO</t>
  </si>
  <si>
    <t>INGRESOS OBRA SOCIAL</t>
  </si>
  <si>
    <t>OFRENDA DE ALABANZA</t>
  </si>
  <si>
    <t>CAFETERÍA</t>
  </si>
  <si>
    <t>DIEZMO BRUTO ALFOLÍ</t>
  </si>
  <si>
    <t>OFRENDA MISIONERA DAMAS DORCAS</t>
  </si>
  <si>
    <t>OFRENDA CULTO DE JÓVENES</t>
  </si>
  <si>
    <t>OFRENDA CULTO GAVILLAS P. CRISTO</t>
  </si>
  <si>
    <t>OFRENDA MISIONERA DE JÓVENES</t>
  </si>
  <si>
    <t>OTROS INGRESOS JÓVENES</t>
  </si>
  <si>
    <t>APORTE PARA EVANGELÍSMO</t>
  </si>
  <si>
    <t>DIEZMO Y NIVELACIÓN</t>
  </si>
  <si>
    <t>EMOLUMENTOS</t>
  </si>
  <si>
    <t>ENVÍO DÍA MISIONERO</t>
  </si>
  <si>
    <t>ENVIÓ PROYECTO DE INVERSIÓN</t>
  </si>
  <si>
    <t>ENVÍO APORTE DISTRITAL</t>
  </si>
  <si>
    <t>PAGO DE SERVICIOS PÚBLICOS</t>
  </si>
  <si>
    <t>MANTENIMIENTO DEL TEMPLO</t>
  </si>
  <si>
    <t>PROGRAMAS LOCALES</t>
  </si>
  <si>
    <t>OTROS EGRESOS</t>
  </si>
  <si>
    <t>PAGO DE ARRIENDO</t>
  </si>
  <si>
    <t>ENVÍO RAYOS DE LUZ</t>
  </si>
  <si>
    <t>ENVÍO CULTO MISIONERO DE DORCAS</t>
  </si>
  <si>
    <t>PROGRAMAS LOCALES DORCAS</t>
  </si>
  <si>
    <t>ENVÍO GAVILLAS PARA CRISTO</t>
  </si>
  <si>
    <t>ENVÍO CULTO MISIONERO DE JÓVENES</t>
  </si>
  <si>
    <t>PROGRAMAS LOCALES JÓVENES</t>
  </si>
  <si>
    <t>EGRESOS DE OBRA SOCIAL</t>
  </si>
  <si>
    <t xml:space="preserve"> OTROS EGRESOS DE DAMAS DORCAS</t>
  </si>
  <si>
    <t>OTROS EGRESOS DE JÓVENES</t>
  </si>
  <si>
    <t>OTROS GASTOS NIÑOS</t>
  </si>
  <si>
    <t>GASTOS DE EVANGELISMO</t>
  </si>
  <si>
    <t>GASTOS PROTEMPLO</t>
  </si>
  <si>
    <t>GASTOS CONTRUCCIÓN</t>
  </si>
  <si>
    <t>PAGO SEGURIDAD SOCIAL DEL PASTOR</t>
  </si>
  <si>
    <t>PAGO DE PÓLIZA DE SEGURO IGLESIA</t>
  </si>
  <si>
    <t>SOSTENIMIENTO OBRERO MORRO</t>
  </si>
  <si>
    <t>PAGO DE INTERESES</t>
  </si>
  <si>
    <t>EI</t>
  </si>
  <si>
    <t>FECHA</t>
  </si>
  <si>
    <t>CONCEPTO</t>
  </si>
  <si>
    <t>V. INGRESO</t>
  </si>
  <si>
    <t>V. EGRESO</t>
  </si>
  <si>
    <t>SALDO</t>
  </si>
  <si>
    <t>Semana 1</t>
  </si>
  <si>
    <t>Semana 2</t>
  </si>
  <si>
    <t>Semana 3</t>
  </si>
  <si>
    <t>Semana 4</t>
  </si>
  <si>
    <t>Semana 5</t>
  </si>
  <si>
    <t>Ingresos Totales</t>
  </si>
  <si>
    <t>Corpentunida 6%</t>
  </si>
  <si>
    <t>Nivelación 5%</t>
  </si>
  <si>
    <t>Total 21%</t>
  </si>
  <si>
    <t>Subtotal</t>
  </si>
  <si>
    <t xml:space="preserve">% Iglesia </t>
  </si>
  <si>
    <t>Emolumentos</t>
  </si>
  <si>
    <t>Diezmos de diezmos 10%</t>
  </si>
  <si>
    <t>21% Total</t>
  </si>
  <si>
    <t>Balance General</t>
  </si>
  <si>
    <t>Total Mensual</t>
  </si>
  <si>
    <t>% Iglesia</t>
  </si>
  <si>
    <t>ENERO</t>
  </si>
  <si>
    <t>MARZO</t>
  </si>
  <si>
    <t>FEBRERO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</si>
  <si>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</si>
  <si>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</si>
  <si>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</si>
  <si>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</si>
  <si>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</si>
  <si>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</si>
  <si>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</si>
  <si>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</si>
  <si>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</si>
  <si>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TOTAL</t>
  </si>
  <si>
    <t>APORTE PASTOR A IGLESIA</t>
  </si>
  <si>
    <t>Total</t>
  </si>
  <si>
    <t>Pastor</t>
  </si>
  <si>
    <t>Tesorero</t>
  </si>
  <si>
    <t>Congregación</t>
  </si>
  <si>
    <t>Distrito</t>
  </si>
  <si>
    <t>Ciudad</t>
  </si>
  <si>
    <t>IPUC La Divisa</t>
  </si>
  <si>
    <t>Apertura</t>
  </si>
  <si>
    <t>Cierre</t>
  </si>
  <si>
    <t>Sábado 01 de Enero, 2022</t>
  </si>
  <si>
    <t>En curso</t>
  </si>
  <si>
    <t>DATOS DE REGISTRO</t>
  </si>
  <si>
    <t>N°9</t>
  </si>
  <si>
    <t>Medellín, Antioquia</t>
  </si>
  <si>
    <t>Enero</t>
  </si>
  <si>
    <t>César Zapata</t>
  </si>
  <si>
    <t>Andrés Felipe Restrepo R</t>
  </si>
  <si>
    <t>REGISTRO DE INGRESOS Y EGRESOS</t>
  </si>
  <si>
    <t>BASE DE DATOS CONTABLE</t>
  </si>
  <si>
    <t>Saldo que viene</t>
  </si>
  <si>
    <t>VALOR</t>
  </si>
  <si>
    <t>DETALLE</t>
  </si>
  <si>
    <t>REGISTRO</t>
  </si>
  <si>
    <t>E</t>
  </si>
  <si>
    <t>I</t>
  </si>
  <si>
    <t>CONTADOR CÓDIGOS</t>
  </si>
  <si>
    <t>DETALLE DEL REGISTRO</t>
  </si>
  <si>
    <t>COD. T</t>
  </si>
  <si>
    <t># IN</t>
  </si>
  <si>
    <t># EG</t>
  </si>
  <si>
    <t>REGISTRO GENERAL DE TESORERÍA</t>
  </si>
  <si>
    <t>N° REG</t>
  </si>
  <si>
    <t>LISTADO DE VALORES INGRESADOS</t>
  </si>
  <si>
    <t>Mes</t>
  </si>
  <si>
    <t>SALDO MES A MES</t>
  </si>
  <si>
    <t>SALDO QUE VIENE DEL AÑO ANTERIOR</t>
  </si>
  <si>
    <t>EMOLUMENTOS MES A MES</t>
  </si>
  <si>
    <t>Número 09</t>
  </si>
  <si>
    <t>CONSULTA DE EMOLUMENTOS INGRESADOS</t>
  </si>
  <si>
    <t>INGRESO DE EMOLUMENTOS</t>
  </si>
  <si>
    <t>TOTALES</t>
  </si>
  <si>
    <t>INFORME DE TOTALES ANUALES Y CONCEPTOS</t>
  </si>
  <si>
    <t>SEMANA 1</t>
  </si>
  <si>
    <t>SEMANA 2</t>
  </si>
  <si>
    <t>SEMANA 3</t>
  </si>
  <si>
    <t>SEMANA 4</t>
  </si>
  <si>
    <t>SEMANA 5</t>
  </si>
  <si>
    <t>© IPUC La Divisa - Medellín Developed by W&amp;C 2022</t>
  </si>
  <si>
    <t xml:space="preserve">                       Firma Pastor</t>
  </si>
  <si>
    <t xml:space="preserve">                                         Cesar Zapata.</t>
  </si>
  <si>
    <t xml:space="preserve">                               Firma Tesorero (a)</t>
  </si>
  <si>
    <r>
      <rPr>
        <b/>
        <sz val="13.5"/>
        <color theme="1"/>
        <rFont val="Cambria"/>
        <family val="1"/>
      </rPr>
      <t xml:space="preserve">Tesorería: </t>
    </r>
    <r>
      <rPr>
        <sz val="13.5"/>
        <color theme="1"/>
        <rFont val="Cambria"/>
        <family val="1"/>
      </rPr>
      <t>Cesar Zapata</t>
    </r>
  </si>
  <si>
    <r>
      <rPr>
        <b/>
        <sz val="13.5"/>
        <color theme="1"/>
        <rFont val="Cambria"/>
        <family val="1"/>
      </rPr>
      <t>Pastor:</t>
    </r>
    <r>
      <rPr>
        <sz val="13.5"/>
        <color theme="1"/>
        <rFont val="Cambria"/>
        <family val="1"/>
      </rPr>
      <t xml:space="preserve"> Felipe Restrepo R</t>
    </r>
  </si>
  <si>
    <r>
      <rPr>
        <b/>
        <sz val="22"/>
        <color theme="4" tint="-0.499984740745262"/>
        <rFont val="Cambria"/>
        <family val="1"/>
      </rPr>
      <t>IGLESIA PENTECOSTAL UNIDA DE COLOMBIA</t>
    </r>
    <r>
      <rPr>
        <b/>
        <sz val="20"/>
        <color theme="4" tint="-0.499984740745262"/>
        <rFont val="Cambria"/>
        <family val="1"/>
      </rPr>
      <t xml:space="preserve"> </t>
    </r>
    <r>
      <rPr>
        <b/>
        <sz val="16"/>
        <color theme="4" tint="-0.499984740745262"/>
        <rFont val="Cambria"/>
        <family val="1"/>
      </rPr>
      <t xml:space="preserve">      </t>
    </r>
    <r>
      <rPr>
        <sz val="15"/>
        <color theme="1"/>
        <rFont val="Cambria"/>
        <family val="1"/>
      </rPr>
      <t xml:space="preserve">                                                                                               Informe mensual de Ingresos y Egresos Tesorería General</t>
    </r>
  </si>
  <si>
    <r>
      <rPr>
        <b/>
        <sz val="13"/>
        <color theme="1"/>
        <rFont val="Cambria"/>
        <family val="1"/>
      </rPr>
      <t>CONGREGACIÓN:</t>
    </r>
    <r>
      <rPr>
        <sz val="13.5"/>
        <color theme="1"/>
        <rFont val="Cambria"/>
        <family val="1"/>
      </rPr>
      <t xml:space="preserve"> La Divisa - Medellín </t>
    </r>
  </si>
  <si>
    <r>
      <t xml:space="preserve">PERSONERIA JURIDICA ESPECIAL 1032                                         MIN.DEL INTERIOR                                                                                          </t>
    </r>
    <r>
      <rPr>
        <b/>
        <sz val="12"/>
        <color rgb="FF000000"/>
        <rFont val="Cambria"/>
        <family val="1"/>
      </rPr>
      <t>NIT. 890,102,513-4</t>
    </r>
  </si>
  <si>
    <t>OFRENDA CULTO DE O Y ENSEÑANZA</t>
  </si>
  <si>
    <t xml:space="preserve">                           Felipe Restrepo R. </t>
  </si>
  <si>
    <t>SALDO INICIAL</t>
  </si>
  <si>
    <t>Nombre</t>
  </si>
  <si>
    <t>Usuario</t>
  </si>
  <si>
    <t>Secreta</t>
  </si>
  <si>
    <t>Hoja</t>
  </si>
  <si>
    <t xml:space="preserve">The admin  bos </t>
  </si>
  <si>
    <t>admin1</t>
  </si>
  <si>
    <t>INICIO,C,E,T</t>
  </si>
  <si>
    <t>INICIO,T,GI</t>
  </si>
  <si>
    <t>TODAS</t>
  </si>
  <si>
    <t>ABONO DE DEUDA</t>
  </si>
  <si>
    <t>Febrero</t>
  </si>
  <si>
    <t>CULTO OBRA SOCIAL</t>
  </si>
  <si>
    <t>GASTOS GENERALES</t>
  </si>
  <si>
    <t>Abril</t>
  </si>
  <si>
    <t>Saldo que entra de DIC año anterior</t>
  </si>
  <si>
    <t>Prueba 1</t>
  </si>
  <si>
    <t>Prueba 2</t>
  </si>
  <si>
    <t>Prueba 3</t>
  </si>
  <si>
    <t>Prueba 4</t>
  </si>
  <si>
    <t>Prueba 5</t>
  </si>
  <si>
    <t>Prueba 6</t>
  </si>
  <si>
    <t>Prueba 7</t>
  </si>
  <si>
    <t>Prueba 8</t>
  </si>
  <si>
    <t>Prueba 9</t>
  </si>
  <si>
    <t>Prueba 10</t>
  </si>
  <si>
    <t>INGRESO AUTOMÁTICO: AÑADIR EMOLUMENTOS</t>
  </si>
  <si>
    <t>Administrador</t>
  </si>
  <si>
    <t>Tesoreria1</t>
  </si>
  <si>
    <t>Pastor1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</si>
</sst>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$&quot;* #,##0_);_(&quot;$&quot;* \(#,##0\);_(&quot;$&quot;* &quot;-&quot;_);_(@_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000"/>
    <numFmt numFmtId="168" formatCode="_-[$$-240A]\ * #,##0_-;\-[$$-240A]\ * #,##0_-;_-[$$-240A]\ * &quot;-&quot;??_-;_-@_-"/>
    <numFmt numFmtId="169" formatCode="_-[$$-240A]\ * #,##0.00_-;\-[$$-240A]\ * #,##0.00_-;_-[$$-240A]\ * &quot;-&quot;??_-;_-@_-"/>
    <numFmt numFmtId="170" formatCode="yyyy\-mm\-dd;@"/>
    <numFmt numFmtId="171" formatCode="dd/mm/yyyy"/>
    <numFmt numFmtId="172" formatCode="_-[$$-240A]\ * #,##0_-;\-[$$-240A]\ * #,##0_-;_-[$$-240A]\ * &quot;-&quot;_-;_-@_-"/>
  </numFmts>
  <fonts count="59" x14ac:knownFonts="1">
    <font>
      <sz val="11"/>
      <color theme="1"/>
      <name val="Cambria"/>
      <family val="2"/>
      <scheme val="minor"/>
    </font>
    <font>
      <sz val="11"/>
      <color theme="1"/>
      <name val="Cambria"/>
      <family val="1"/>
    </font>
    <font>
      <b/>
      <sz val="13"/>
      <color theme="1"/>
      <name val="Cambria"/>
      <family val="1"/>
    </font>
    <font>
      <sz val="12"/>
      <color theme="1"/>
      <name val="Cambria"/>
      <family val="2"/>
      <scheme val="minor"/>
    </font>
    <font>
      <sz val="11.5"/>
      <color theme="1"/>
      <name val="Cambria"/>
      <family val="1"/>
    </font>
    <font>
      <sz val="11.5"/>
      <color theme="1"/>
      <name val="Cambria"/>
      <family val="2"/>
      <scheme val="minor"/>
    </font>
    <font>
      <b/>
      <sz val="11"/>
      <color theme="1"/>
      <name val="Cambria"/>
      <family val="1"/>
    </font>
    <font>
      <sz val="11"/>
      <color theme="1"/>
      <name val="Cambria"/>
      <family val="2"/>
      <scheme val="minor"/>
    </font>
    <font>
      <sz val="20"/>
      <color theme="1"/>
      <name val="Cambria"/>
      <family val="2"/>
      <scheme val="minor"/>
    </font>
    <font>
      <b/>
      <sz val="11"/>
      <color theme="1"/>
      <name val="Cambria"/>
      <family val="1"/>
      <scheme val="minor"/>
    </font>
    <font>
      <sz val="20"/>
      <color theme="1"/>
      <name val="Cambria"/>
      <family val="1"/>
      <scheme val="minor"/>
    </font>
    <font>
      <b/>
      <sz val="10"/>
      <color theme="1"/>
      <name val="Cambria"/>
      <family val="1"/>
      <scheme val="minor"/>
    </font>
    <font>
      <b/>
      <sz val="13"/>
      <color rgb="FF00CC00"/>
      <name val="Cambria"/>
      <family val="1"/>
      <scheme val="minor"/>
    </font>
    <font>
      <sz val="10"/>
      <color theme="1"/>
      <name val="Cambria"/>
      <family val="2"/>
      <scheme val="minor"/>
    </font>
    <font>
      <b/>
      <sz val="12"/>
      <color theme="1"/>
      <name val="Cambria"/>
      <family val="1"/>
      <scheme val="minor"/>
    </font>
    <font>
      <b/>
      <sz val="18"/>
      <color theme="1"/>
      <name val="Cambria"/>
      <family val="1"/>
      <scheme val="minor"/>
    </font>
    <font>
      <b/>
      <sz val="11"/>
      <name val="Cambria"/>
      <family val="1"/>
      <scheme val="minor"/>
    </font>
    <font>
      <b/>
      <sz val="12"/>
      <name val="Cambria"/>
      <family val="1"/>
      <scheme val="minor"/>
    </font>
    <font>
      <b/>
      <sz val="11"/>
      <color theme="0"/>
      <name val="Cambria"/>
      <family val="1"/>
      <scheme val="minor"/>
    </font>
    <font>
      <b/>
      <sz val="12"/>
      <color theme="0"/>
      <name val="Cambria"/>
      <family val="1"/>
      <scheme val="minor"/>
    </font>
    <font>
      <b/>
      <sz val="15"/>
      <color theme="8" tint="-0.499984740745262"/>
      <name val="Cambria"/>
      <family val="1"/>
      <scheme val="minor"/>
    </font>
    <font>
      <b/>
      <sz val="18"/>
      <color theme="8" tint="-0.499984740745262"/>
      <name val="Cambria"/>
      <family val="1"/>
      <scheme val="minor"/>
    </font>
    <font>
      <b/>
      <sz val="22"/>
      <color theme="1"/>
      <name val="Cambria"/>
      <family val="1"/>
      <scheme val="minor"/>
    </font>
    <font>
      <sz val="13"/>
      <color rgb="FF00CC00"/>
      <name val="Cambria"/>
      <family val="1"/>
      <scheme val="minor"/>
    </font>
    <font>
      <sz val="11"/>
      <color theme="1"/>
      <name val="Cambria"/>
      <family val="1"/>
      <scheme val="minor"/>
    </font>
    <font>
      <sz val="11"/>
      <name val="Cambria"/>
      <family val="1"/>
      <scheme val="minor"/>
    </font>
    <font>
      <sz val="15"/>
      <color theme="1"/>
      <name val="Cambria"/>
      <family val="1"/>
      <scheme val="minor"/>
    </font>
    <font>
      <b/>
      <sz val="17"/>
      <color theme="1"/>
      <name val="Cambria"/>
      <family val="1"/>
      <scheme val="minor"/>
    </font>
    <font>
      <sz val="12"/>
      <color rgb="FF00CC00"/>
      <name val="Cambria"/>
      <family val="2"/>
      <scheme val="minor"/>
    </font>
    <font>
      <sz val="12"/>
      <name val="Cambria"/>
      <family val="1"/>
      <scheme val="minor"/>
    </font>
    <font>
      <b/>
      <sz val="12"/>
      <color theme="1"/>
      <name val="Cambria"/>
      <family val="1"/>
    </font>
    <font>
      <sz val="13"/>
      <color theme="1"/>
      <name val="Cambria"/>
      <family val="1"/>
    </font>
    <font>
      <u/>
      <sz val="11"/>
      <color theme="1"/>
      <name val="Cambria"/>
      <family val="2"/>
      <scheme val="minor"/>
    </font>
    <font>
      <sz val="15"/>
      <color theme="1"/>
      <name val="Cambria"/>
      <family val="1"/>
    </font>
    <font>
      <b/>
      <sz val="16"/>
      <color theme="4" tint="-0.499984740745262"/>
      <name val="Cambria"/>
      <family val="1"/>
    </font>
    <font>
      <b/>
      <sz val="11"/>
      <name val="Cambria"/>
      <family val="1"/>
    </font>
    <font>
      <b/>
      <sz val="20"/>
      <color theme="4" tint="-0.499984740745262"/>
      <name val="Cambria"/>
      <family val="1"/>
    </font>
    <font>
      <b/>
      <sz val="20"/>
      <color theme="1"/>
      <name val="Cambria"/>
      <family val="1"/>
      <scheme val="minor"/>
    </font>
    <font>
      <b/>
      <sz val="10.5"/>
      <color theme="1"/>
      <name val="Cambria"/>
      <family val="1"/>
      <scheme val="minor"/>
    </font>
    <font>
      <b/>
      <sz val="20"/>
      <color theme="3" tint="-0.499984740745262"/>
      <name val="Cambria"/>
      <family val="1"/>
      <scheme val="minor"/>
    </font>
    <font>
      <b/>
      <sz val="22"/>
      <color theme="4" tint="-0.499984740745262"/>
      <name val="Cambria"/>
      <family val="1"/>
      <scheme val="minor"/>
    </font>
    <font>
      <sz val="11"/>
      <name val="Cambria"/>
      <family val="2"/>
      <scheme val="minor"/>
    </font>
    <font>
      <b/>
      <sz val="19"/>
      <color theme="1"/>
      <name val="Cambria"/>
      <family val="1"/>
      <scheme val="minor"/>
    </font>
    <font>
      <u val="singleAccounting"/>
      <sz val="12"/>
      <color theme="1"/>
      <name val="Cambria"/>
      <family val="2"/>
      <scheme val="minor"/>
    </font>
    <font>
      <sz val="9"/>
      <color theme="1"/>
      <name val="Cambria"/>
      <family val="1"/>
      <scheme val="minor"/>
    </font>
    <font>
      <b/>
      <sz val="9"/>
      <color theme="1"/>
      <name val="Cambria"/>
      <family val="1"/>
      <scheme val="minor"/>
    </font>
    <font>
      <sz val="9"/>
      <color theme="1"/>
      <name val="Cambria"/>
      <family val="2"/>
      <scheme val="minor"/>
    </font>
    <font>
      <b/>
      <sz val="22"/>
      <color theme="4" tint="-0.499984740745262"/>
      <name val="Cambria"/>
      <family val="1"/>
    </font>
    <font>
      <sz val="12"/>
      <color rgb="FF000000"/>
      <name val="Cambria"/>
      <family val="1"/>
    </font>
    <font>
      <b/>
      <sz val="12"/>
      <color rgb="FF000000"/>
      <name val="Cambria"/>
      <family val="1"/>
    </font>
    <font>
      <b/>
      <sz val="17"/>
      <color theme="4" tint="-0.499984740745262"/>
      <name val="Cambria"/>
      <family val="1"/>
    </font>
    <font>
      <sz val="13.5"/>
      <color theme="1"/>
      <name val="Cambria"/>
      <family val="1"/>
    </font>
    <font>
      <b/>
      <sz val="13.5"/>
      <color theme="1"/>
      <name val="Cambria"/>
      <family val="1"/>
    </font>
    <font>
      <b/>
      <sz val="23"/>
      <color theme="1"/>
      <name val="Cambria"/>
      <family val="1"/>
      <scheme val="minor"/>
    </font>
    <font>
      <sz val="12"/>
      <color theme="1"/>
      <name val="Cambria"/>
      <family val="1"/>
      <scheme val="minor"/>
    </font>
    <font>
      <b/>
      <sz val="20"/>
      <color theme="8" tint="-0.499984740745262"/>
      <name val="Cambria"/>
      <family val="1"/>
      <scheme val="minor"/>
    </font>
    <font>
      <b/>
      <sz val="12.5"/>
      <color theme="1"/>
      <name val="Franklin Gothic Medium"/>
      <family val="2"/>
    </font>
    <font>
      <b/>
      <sz val="12.5"/>
      <color rgb="FF00CC00"/>
      <name val="Franklin Gothic Medium"/>
      <family val="2"/>
    </font>
    <font>
      <b/>
      <sz val="13"/>
      <color theme="8" tint="-0.499984740745262"/>
      <name val="Cambria"/>
      <family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166" fontId="7" fillId="0" borderId="0" applyFont="0" applyFill="0" applyBorder="0" applyAlignment="0" applyProtection="0"/>
    <xf numFmtId="165" fontId="7" fillId="0" borderId="0" applyFont="0" applyFill="0" applyBorder="0" applyAlignment="0" applyProtection="0"/>
  </cellStyleXfs>
  <cellXfs count="264">
    <xf numFmtId="0" fontId="0" fillId="0" borderId="0" xfId="0"/>
    <xf numFmtId="0" fontId="4" fillId="0" borderId="0" xfId="0" applyFont="1" applyFill="1" applyBorder="1" applyAlignment="1">
      <alignment vertical="center"/>
    </xf>
    <xf numFmtId="0" fontId="5" fillId="0" borderId="0" xfId="0" applyFont="1"/>
    <xf numFmtId="0" fontId="0" fillId="0" borderId="0" xfId="0" applyAlignment="1">
      <alignment horizontal="center" vertical="center" wrapText="1"/>
    </xf>
    <xf numFmtId="0" fontId="8" fillId="0" borderId="0" xfId="0" applyFont="1" applyBorder="1" applyAlignment="1">
      <alignment vertical="center" wrapText="1"/>
    </xf>
    <xf numFmtId="0" fontId="0" fillId="0" borderId="0" xfId="0" applyBorder="1" applyAlignment="1">
      <alignment horizontal="center" vertical="center" wrapText="1"/>
    </xf>
    <xf numFmtId="0" fontId="5" fillId="0" borderId="0" xfId="0" applyFont="1" applyFill="1" applyAlignment="1"/>
    <xf numFmtId="0" fontId="3" fillId="0" borderId="0" xfId="0" applyFont="1" applyFill="1" applyBorder="1" applyAlignment="1"/>
    <xf numFmtId="0" fontId="5" fillId="0" borderId="0" xfId="0" applyFont="1" applyFill="1"/>
    <xf numFmtId="0" fontId="0" fillId="0" borderId="0" xfId="0" applyFill="1" applyAlignment="1"/>
    <xf numFmtId="0" fontId="0" fillId="0" borderId="0" xfId="0" applyFill="1" applyBorder="1" applyAlignment="1"/>
    <xf numFmtId="167" fontId="3" fillId="0" borderId="0" xfId="0" applyNumberFormat="1" applyFont="1"/>
    <xf numFmtId="0" fontId="0" fillId="0" borderId="0" xfId="0" applyFill="1"/>
    <xf numFmtId="0" fontId="0" fillId="0" borderId="0" xfId="0" applyFill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168" fontId="0" fillId="0" borderId="0" xfId="0" applyNumberForma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 wrapText="1"/>
    </xf>
    <xf numFmtId="0" fontId="14" fillId="0" borderId="0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20" fillId="0" borderId="7" xfId="0" applyFont="1" applyFill="1" applyBorder="1" applyAlignment="1">
      <alignment horizontal="center" vertical="center" wrapText="1"/>
    </xf>
    <xf numFmtId="0" fontId="21" fillId="0" borderId="0" xfId="0" applyFont="1" applyBorder="1" applyAlignment="1">
      <alignment horizontal="center" vertical="center" wrapText="1"/>
    </xf>
    <xf numFmtId="169" fontId="0" fillId="0" borderId="0" xfId="0" applyNumberFormat="1" applyBorder="1"/>
    <xf numFmtId="167" fontId="3" fillId="0" borderId="0" xfId="0" applyNumberFormat="1" applyFont="1" applyFill="1"/>
    <xf numFmtId="167" fontId="3" fillId="0" borderId="0" xfId="0" applyNumberFormat="1" applyFont="1" applyFill="1" applyBorder="1" applyAlignment="1"/>
    <xf numFmtId="167" fontId="3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0" fillId="0" borderId="0" xfId="0" applyFill="1" applyBorder="1"/>
    <xf numFmtId="167" fontId="0" fillId="0" borderId="0" xfId="0" applyNumberFormat="1" applyFill="1" applyAlignment="1"/>
    <xf numFmtId="169" fontId="12" fillId="0" borderId="0" xfId="0" applyNumberFormat="1" applyFont="1" applyBorder="1" applyAlignment="1">
      <alignment vertical="center" wrapText="1"/>
    </xf>
    <xf numFmtId="0" fontId="0" fillId="0" borderId="0" xfId="0" applyBorder="1"/>
    <xf numFmtId="167" fontId="0" fillId="0" borderId="0" xfId="0" applyNumberFormat="1" applyBorder="1"/>
    <xf numFmtId="0" fontId="16" fillId="4" borderId="1" xfId="0" applyFont="1" applyFill="1" applyBorder="1" applyAlignment="1">
      <alignment horizontal="center" vertical="center"/>
    </xf>
    <xf numFmtId="167" fontId="16" fillId="4" borderId="1" xfId="0" applyNumberFormat="1" applyFont="1" applyFill="1" applyBorder="1" applyAlignment="1">
      <alignment horizontal="center" vertical="center"/>
    </xf>
    <xf numFmtId="167" fontId="16" fillId="4" borderId="1" xfId="1" applyNumberFormat="1" applyFont="1" applyFill="1" applyBorder="1" applyAlignment="1">
      <alignment horizontal="center" vertical="center"/>
    </xf>
    <xf numFmtId="169" fontId="16" fillId="4" borderId="1" xfId="0" applyNumberFormat="1" applyFont="1" applyFill="1" applyBorder="1" applyAlignment="1">
      <alignment horizontal="center" vertical="center"/>
    </xf>
    <xf numFmtId="169" fontId="23" fillId="0" borderId="0" xfId="0" applyNumberFormat="1" applyFont="1" applyBorder="1" applyAlignment="1">
      <alignment vertical="center"/>
    </xf>
    <xf numFmtId="169" fontId="26" fillId="0" borderId="0" xfId="0" applyNumberFormat="1" applyFont="1" applyBorder="1" applyAlignment="1">
      <alignment vertical="center"/>
    </xf>
    <xf numFmtId="0" fontId="25" fillId="0" borderId="0" xfId="0" applyFont="1" applyFill="1" applyBorder="1" applyAlignment="1">
      <alignment vertical="center"/>
    </xf>
    <xf numFmtId="0" fontId="24" fillId="0" borderId="0" xfId="0" applyFont="1" applyFill="1" applyBorder="1" applyAlignment="1">
      <alignment vertical="center"/>
    </xf>
    <xf numFmtId="169" fontId="16" fillId="0" borderId="0" xfId="0" applyNumberFormat="1" applyFont="1" applyFill="1" applyBorder="1" applyAlignment="1">
      <alignment horizontal="center" vertical="center"/>
    </xf>
    <xf numFmtId="167" fontId="3" fillId="7" borderId="1" xfId="0" applyNumberFormat="1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/>
    </xf>
    <xf numFmtId="2" fontId="16" fillId="0" borderId="0" xfId="0" applyNumberFormat="1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167" fontId="16" fillId="0" borderId="0" xfId="0" applyNumberFormat="1" applyFont="1" applyFill="1" applyBorder="1" applyAlignment="1">
      <alignment horizontal="center" vertical="center"/>
    </xf>
    <xf numFmtId="167" fontId="16" fillId="0" borderId="0" xfId="1" applyNumberFormat="1" applyFont="1" applyFill="1" applyBorder="1" applyAlignment="1">
      <alignment horizontal="center" vertical="center"/>
    </xf>
    <xf numFmtId="169" fontId="13" fillId="0" borderId="0" xfId="0" applyNumberFormat="1" applyFont="1" applyFill="1" applyBorder="1" applyAlignment="1">
      <alignment vertical="center"/>
    </xf>
    <xf numFmtId="2" fontId="27" fillId="0" borderId="0" xfId="0" applyNumberFormat="1" applyFont="1" applyFill="1" applyBorder="1" applyAlignment="1">
      <alignment vertical="center"/>
    </xf>
    <xf numFmtId="1" fontId="27" fillId="0" borderId="0" xfId="0" applyNumberFormat="1" applyFont="1" applyFill="1" applyBorder="1" applyAlignment="1">
      <alignment vertical="center"/>
    </xf>
    <xf numFmtId="169" fontId="27" fillId="0" borderId="0" xfId="0" applyNumberFormat="1" applyFont="1" applyFill="1" applyBorder="1" applyAlignment="1">
      <alignment vertical="center"/>
    </xf>
    <xf numFmtId="167" fontId="1" fillId="0" borderId="4" xfId="0" applyNumberFormat="1" applyFont="1" applyFill="1" applyBorder="1" applyAlignment="1">
      <alignment horizontal="center"/>
    </xf>
    <xf numFmtId="167" fontId="1" fillId="0" borderId="4" xfId="0" applyNumberFormat="1" applyFont="1" applyFill="1" applyBorder="1" applyAlignment="1">
      <alignment horizontal="center" vertical="center"/>
    </xf>
    <xf numFmtId="167" fontId="6" fillId="0" borderId="6" xfId="0" applyNumberFormat="1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167" fontId="1" fillId="0" borderId="9" xfId="0" applyNumberFormat="1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6" fillId="0" borderId="0" xfId="0" applyFont="1" applyFill="1" applyBorder="1" applyAlignment="1">
      <alignment vertical="center"/>
    </xf>
    <xf numFmtId="0" fontId="6" fillId="0" borderId="1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167" fontId="6" fillId="0" borderId="0" xfId="0" applyNumberFormat="1" applyFont="1" applyFill="1" applyBorder="1" applyAlignment="1">
      <alignment horizontal="center" vertical="center"/>
    </xf>
    <xf numFmtId="167" fontId="1" fillId="0" borderId="0" xfId="0" applyNumberFormat="1" applyFont="1" applyFill="1" applyBorder="1" applyAlignment="1">
      <alignment horizontal="center"/>
    </xf>
    <xf numFmtId="167" fontId="3" fillId="0" borderId="0" xfId="0" applyNumberFormat="1" applyFont="1" applyBorder="1"/>
    <xf numFmtId="0" fontId="5" fillId="0" borderId="0" xfId="0" applyFont="1" applyBorder="1"/>
    <xf numFmtId="167" fontId="0" fillId="0" borderId="0" xfId="0" applyNumberFormat="1" applyFont="1" applyBorder="1"/>
    <xf numFmtId="170" fontId="16" fillId="4" borderId="1" xfId="0" applyNumberFormat="1" applyFont="1" applyFill="1" applyBorder="1" applyAlignment="1">
      <alignment horizontal="center" vertical="center"/>
    </xf>
    <xf numFmtId="170" fontId="0" fillId="0" borderId="0" xfId="0" applyNumberFormat="1"/>
    <xf numFmtId="0" fontId="0" fillId="0" borderId="0" xfId="0" applyFont="1"/>
    <xf numFmtId="170" fontId="0" fillId="0" borderId="0" xfId="0" applyNumberFormat="1" applyAlignment="1">
      <alignment horizontal="center" vertical="center" wrapText="1"/>
    </xf>
    <xf numFmtId="170" fontId="0" fillId="0" borderId="0" xfId="0" applyNumberFormat="1" applyBorder="1"/>
    <xf numFmtId="167" fontId="0" fillId="0" borderId="0" xfId="0" applyNumberFormat="1" applyBorder="1" applyAlignment="1"/>
    <xf numFmtId="0" fontId="3" fillId="7" borderId="1" xfId="0" applyNumberFormat="1" applyFont="1" applyFill="1" applyBorder="1" applyAlignment="1">
      <alignment horizontal="center" vertical="center"/>
    </xf>
    <xf numFmtId="168" fontId="28" fillId="0" borderId="0" xfId="0" applyNumberFormat="1" applyFont="1" applyBorder="1" applyAlignment="1">
      <alignment vertical="center"/>
    </xf>
    <xf numFmtId="169" fontId="16" fillId="0" borderId="0" xfId="0" applyNumberFormat="1" applyFont="1" applyFill="1" applyBorder="1" applyAlignment="1">
      <alignment vertical="center"/>
    </xf>
    <xf numFmtId="168" fontId="3" fillId="7" borderId="1" xfId="0" applyNumberFormat="1" applyFont="1" applyFill="1" applyBorder="1" applyAlignment="1">
      <alignment horizontal="center" vertical="center"/>
    </xf>
    <xf numFmtId="168" fontId="0" fillId="0" borderId="0" xfId="0" applyNumberFormat="1" applyBorder="1"/>
    <xf numFmtId="170" fontId="17" fillId="4" borderId="1" xfId="0" applyNumberFormat="1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31" fillId="0" borderId="0" xfId="0" applyFont="1" applyFill="1" applyBorder="1" applyAlignment="1">
      <alignment horizontal="center" vertical="center"/>
    </xf>
    <xf numFmtId="0" fontId="17" fillId="4" borderId="2" xfId="0" applyFont="1" applyFill="1" applyBorder="1" applyAlignment="1">
      <alignment horizontal="center" vertical="center"/>
    </xf>
    <xf numFmtId="167" fontId="17" fillId="0" borderId="0" xfId="0" applyNumberFormat="1" applyFont="1" applyFill="1" applyBorder="1" applyAlignment="1">
      <alignment horizontal="center" vertical="center"/>
    </xf>
    <xf numFmtId="167" fontId="17" fillId="0" borderId="0" xfId="1" applyNumberFormat="1" applyFont="1" applyFill="1" applyBorder="1" applyAlignment="1">
      <alignment horizontal="center" vertical="center"/>
    </xf>
    <xf numFmtId="169" fontId="17" fillId="0" borderId="0" xfId="0" applyNumberFormat="1" applyFont="1" applyFill="1" applyBorder="1" applyAlignment="1">
      <alignment horizontal="center" vertical="center"/>
    </xf>
    <xf numFmtId="0" fontId="32" fillId="0" borderId="0" xfId="0" applyFont="1"/>
    <xf numFmtId="0" fontId="32" fillId="0" borderId="0" xfId="0" applyFont="1" applyAlignment="1">
      <alignment horizontal="center" vertical="center" wrapText="1"/>
    </xf>
    <xf numFmtId="0" fontId="0" fillId="0" borderId="0" xfId="0" applyFont="1" applyFill="1"/>
    <xf numFmtId="0" fontId="32" fillId="0" borderId="0" xfId="0" applyFont="1" applyFill="1"/>
    <xf numFmtId="0" fontId="1" fillId="0" borderId="0" xfId="0" applyFont="1"/>
    <xf numFmtId="0" fontId="35" fillId="4" borderId="1" xfId="0" applyFont="1" applyFill="1" applyBorder="1" applyAlignment="1">
      <alignment horizontal="center" vertical="center"/>
    </xf>
    <xf numFmtId="167" fontId="35" fillId="4" borderId="1" xfId="0" applyNumberFormat="1" applyFont="1" applyFill="1" applyBorder="1" applyAlignment="1">
      <alignment horizontal="center" vertical="center"/>
    </xf>
    <xf numFmtId="167" fontId="35" fillId="4" borderId="1" xfId="1" applyNumberFormat="1" applyFont="1" applyFill="1" applyBorder="1" applyAlignment="1">
      <alignment horizontal="center" vertical="center"/>
    </xf>
    <xf numFmtId="169" fontId="35" fillId="4" borderId="1" xfId="0" applyNumberFormat="1" applyFont="1" applyFill="1" applyBorder="1" applyAlignment="1">
      <alignment horizontal="center" vertical="center"/>
    </xf>
    <xf numFmtId="0" fontId="19" fillId="6" borderId="1" xfId="0" applyFont="1" applyFill="1" applyBorder="1" applyAlignment="1">
      <alignment horizontal="center" vertical="center"/>
    </xf>
    <xf numFmtId="167" fontId="17" fillId="0" borderId="0" xfId="0" applyNumberFormat="1" applyFont="1" applyFill="1" applyBorder="1" applyAlignment="1">
      <alignment horizontal="center" vertical="center" wrapText="1"/>
    </xf>
    <xf numFmtId="167" fontId="17" fillId="0" borderId="0" xfId="1" applyNumberFormat="1" applyFont="1" applyFill="1" applyBorder="1" applyAlignment="1">
      <alignment horizontal="center" vertical="center" wrapText="1"/>
    </xf>
    <xf numFmtId="169" fontId="17" fillId="0" borderId="0" xfId="0" applyNumberFormat="1" applyFont="1" applyFill="1" applyBorder="1" applyAlignment="1">
      <alignment horizontal="center" vertical="center" wrapText="1"/>
    </xf>
    <xf numFmtId="0" fontId="29" fillId="7" borderId="1" xfId="0" applyFont="1" applyFill="1" applyBorder="1" applyAlignment="1">
      <alignment horizontal="center" vertical="center"/>
    </xf>
    <xf numFmtId="167" fontId="29" fillId="7" borderId="1" xfId="0" applyNumberFormat="1" applyFont="1" applyFill="1" applyBorder="1" applyAlignment="1">
      <alignment horizontal="center" vertical="center"/>
    </xf>
    <xf numFmtId="167" fontId="29" fillId="7" borderId="1" xfId="1" applyNumberFormat="1" applyFont="1" applyFill="1" applyBorder="1" applyAlignment="1">
      <alignment horizontal="center" vertical="center"/>
    </xf>
    <xf numFmtId="169" fontId="29" fillId="7" borderId="1" xfId="0" applyNumberFormat="1" applyFont="1" applyFill="1" applyBorder="1" applyAlignment="1">
      <alignment horizontal="center" vertical="center"/>
    </xf>
    <xf numFmtId="0" fontId="31" fillId="0" borderId="0" xfId="0" quotePrefix="1" applyFont="1" applyFill="1" applyBorder="1" applyAlignment="1">
      <alignment horizontal="center" vertical="center"/>
    </xf>
    <xf numFmtId="170" fontId="29" fillId="0" borderId="0" xfId="0" applyNumberFormat="1" applyFont="1" applyFill="1" applyBorder="1" applyAlignment="1">
      <alignment horizontal="center" vertical="center"/>
    </xf>
    <xf numFmtId="0" fontId="29" fillId="0" borderId="0" xfId="0" applyFont="1" applyFill="1" applyBorder="1" applyAlignment="1">
      <alignment horizontal="center" vertical="center"/>
    </xf>
    <xf numFmtId="167" fontId="29" fillId="0" borderId="0" xfId="0" applyNumberFormat="1" applyFont="1" applyFill="1" applyBorder="1" applyAlignment="1">
      <alignment horizontal="center" vertical="center"/>
    </xf>
    <xf numFmtId="167" fontId="29" fillId="0" borderId="0" xfId="1" applyNumberFormat="1" applyFont="1" applyFill="1" applyBorder="1" applyAlignment="1">
      <alignment horizontal="center" vertical="center"/>
    </xf>
    <xf numFmtId="169" fontId="29" fillId="0" borderId="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 wrapText="1"/>
    </xf>
    <xf numFmtId="167" fontId="1" fillId="0" borderId="1" xfId="0" applyNumberFormat="1" applyFont="1" applyFill="1" applyBorder="1" applyAlignment="1">
      <alignment horizontal="center"/>
    </xf>
    <xf numFmtId="167" fontId="1" fillId="0" borderId="1" xfId="0" applyNumberFormat="1" applyFont="1" applyFill="1" applyBorder="1" applyAlignment="1">
      <alignment horizontal="center" vertical="center"/>
    </xf>
    <xf numFmtId="0" fontId="38" fillId="2" borderId="1" xfId="0" applyFont="1" applyFill="1" applyBorder="1" applyAlignment="1">
      <alignment horizontal="center" vertical="center" wrapText="1"/>
    </xf>
    <xf numFmtId="0" fontId="9" fillId="9" borderId="1" xfId="0" applyFont="1" applyFill="1" applyBorder="1" applyAlignment="1">
      <alignment horizontal="center" vertical="center"/>
    </xf>
    <xf numFmtId="0" fontId="40" fillId="0" borderId="1" xfId="0" applyFont="1" applyBorder="1" applyAlignment="1">
      <alignment vertical="center" wrapText="1"/>
    </xf>
    <xf numFmtId="9" fontId="9" fillId="0" borderId="1" xfId="0" applyNumberFormat="1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24" fillId="4" borderId="1" xfId="0" applyFont="1" applyFill="1" applyBorder="1" applyAlignment="1">
      <alignment horizontal="center" vertical="center" wrapText="1"/>
    </xf>
    <xf numFmtId="0" fontId="24" fillId="2" borderId="1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 wrapText="1"/>
    </xf>
    <xf numFmtId="167" fontId="16" fillId="4" borderId="1" xfId="1" applyNumberFormat="1" applyFont="1" applyFill="1" applyBorder="1" applyAlignment="1">
      <alignment horizontal="center" vertical="center"/>
    </xf>
    <xf numFmtId="169" fontId="16" fillId="4" borderId="1" xfId="0" applyNumberFormat="1" applyFont="1" applyFill="1" applyBorder="1" applyAlignment="1">
      <alignment horizontal="center" vertical="center"/>
    </xf>
    <xf numFmtId="0" fontId="26" fillId="4" borderId="1" xfId="0" applyFont="1" applyFill="1" applyBorder="1" applyAlignment="1">
      <alignment horizontal="center" vertical="center" wrapText="1"/>
    </xf>
    <xf numFmtId="0" fontId="26" fillId="2" borderId="1" xfId="0" applyFont="1" applyFill="1" applyBorder="1" applyAlignment="1">
      <alignment horizontal="center" vertical="center" wrapText="1"/>
    </xf>
    <xf numFmtId="164" fontId="44" fillId="0" borderId="1" xfId="0" applyNumberFormat="1" applyFont="1" applyBorder="1" applyAlignment="1">
      <alignment horizontal="center" vertical="center"/>
    </xf>
    <xf numFmtId="164" fontId="45" fillId="0" borderId="1" xfId="0" applyNumberFormat="1" applyFont="1" applyBorder="1" applyAlignment="1">
      <alignment horizontal="center" vertical="center"/>
    </xf>
    <xf numFmtId="164" fontId="44" fillId="0" borderId="1" xfId="0" applyNumberFormat="1" applyFont="1" applyBorder="1"/>
    <xf numFmtId="164" fontId="45" fillId="0" borderId="1" xfId="0" applyNumberFormat="1" applyFont="1" applyBorder="1"/>
    <xf numFmtId="164" fontId="46" fillId="0" borderId="1" xfId="0" applyNumberFormat="1" applyFont="1" applyBorder="1"/>
    <xf numFmtId="14" fontId="0" fillId="0" borderId="0" xfId="0" applyNumberFormat="1"/>
    <xf numFmtId="14" fontId="35" fillId="4" borderId="1" xfId="0" applyNumberFormat="1" applyFont="1" applyFill="1" applyBorder="1" applyAlignment="1">
      <alignment horizontal="center" vertical="center"/>
    </xf>
    <xf numFmtId="0" fontId="50" fillId="0" borderId="1" xfId="0" applyFont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0" fontId="52" fillId="0" borderId="1" xfId="0" applyFont="1" applyBorder="1" applyAlignment="1">
      <alignment horizontal="center" vertical="center"/>
    </xf>
    <xf numFmtId="164" fontId="0" fillId="0" borderId="0" xfId="0" applyNumberFormat="1"/>
    <xf numFmtId="164" fontId="29" fillId="7" borderId="1" xfId="0" applyNumberFormat="1" applyFont="1" applyFill="1" applyBorder="1" applyAlignment="1">
      <alignment horizontal="center" vertical="center"/>
    </xf>
    <xf numFmtId="164" fontId="3" fillId="0" borderId="1" xfId="0" applyNumberFormat="1" applyFont="1" applyBorder="1"/>
    <xf numFmtId="164" fontId="43" fillId="0" borderId="1" xfId="0" applyNumberFormat="1" applyFont="1" applyBorder="1"/>
    <xf numFmtId="164" fontId="3" fillId="0" borderId="1" xfId="0" applyNumberFormat="1" applyFont="1" applyBorder="1" applyAlignment="1">
      <alignment horizontal="center" vertical="center"/>
    </xf>
    <xf numFmtId="164" fontId="35" fillId="4" borderId="1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 wrapText="1"/>
    </xf>
    <xf numFmtId="14" fontId="29" fillId="0" borderId="0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1" fontId="29" fillId="7" borderId="1" xfId="0" applyNumberFormat="1" applyFont="1" applyFill="1" applyBorder="1" applyAlignment="1">
      <alignment horizontal="center" vertical="center"/>
    </xf>
    <xf numFmtId="171" fontId="0" fillId="0" borderId="0" xfId="0" applyNumberFormat="1"/>
    <xf numFmtId="171" fontId="5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171" fontId="16" fillId="4" borderId="1" xfId="0" applyNumberFormat="1" applyFont="1" applyFill="1" applyBorder="1" applyAlignment="1">
      <alignment horizontal="center" vertical="center"/>
    </xf>
    <xf numFmtId="171" fontId="41" fillId="7" borderId="1" xfId="0" applyNumberFormat="1" applyFont="1" applyFill="1" applyBorder="1" applyAlignment="1">
      <alignment horizontal="center" vertical="center"/>
    </xf>
    <xf numFmtId="167" fontId="5" fillId="0" borderId="0" xfId="0" applyNumberFormat="1" applyFont="1" applyAlignment="1">
      <alignment horizontal="center" vertical="center" wrapText="1"/>
    </xf>
    <xf numFmtId="0" fontId="47" fillId="0" borderId="1" xfId="0" applyFont="1" applyBorder="1" applyAlignment="1">
      <alignment horizontal="center" vertical="center"/>
    </xf>
    <xf numFmtId="171" fontId="0" fillId="0" borderId="0" xfId="0" applyNumberFormat="1" applyAlignment="1">
      <alignment horizontal="center" vertical="center"/>
    </xf>
    <xf numFmtId="171" fontId="0" fillId="0" borderId="0" xfId="0" applyNumberForma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7" fontId="0" fillId="0" borderId="0" xfId="0" applyNumberFormat="1" applyBorder="1" applyAlignment="1">
      <alignment horizontal="center" vertical="center"/>
    </xf>
    <xf numFmtId="169" fontId="0" fillId="0" borderId="0" xfId="0" applyNumberFormat="1" applyBorder="1" applyAlignment="1">
      <alignment horizontal="center" vertical="center"/>
    </xf>
    <xf numFmtId="167" fontId="0" fillId="0" borderId="0" xfId="0" applyNumberFormat="1" applyFont="1" applyAlignment="1">
      <alignment horizontal="center" vertical="center"/>
    </xf>
    <xf numFmtId="172" fontId="0" fillId="0" borderId="0" xfId="0" applyNumberFormat="1" applyAlignment="1">
      <alignment horizontal="right" vertical="center"/>
    </xf>
    <xf numFmtId="172" fontId="0" fillId="0" borderId="0" xfId="0" applyNumberFormat="1" applyBorder="1" applyAlignment="1">
      <alignment horizontal="right" vertical="center"/>
    </xf>
    <xf numFmtId="164" fontId="3" fillId="5" borderId="1" xfId="0" applyNumberFormat="1" applyFont="1" applyFill="1" applyBorder="1" applyAlignment="1">
      <alignment horizontal="center" vertical="center" wrapText="1"/>
    </xf>
    <xf numFmtId="164" fontId="3" fillId="5" borderId="1" xfId="2" applyNumberFormat="1" applyFont="1" applyFill="1" applyBorder="1" applyAlignment="1">
      <alignment horizontal="center" vertical="center" wrapText="1"/>
    </xf>
    <xf numFmtId="172" fontId="5" fillId="0" borderId="0" xfId="0" applyNumberFormat="1" applyFont="1" applyAlignment="1">
      <alignment horizontal="right" vertical="center" wrapText="1"/>
    </xf>
    <xf numFmtId="0" fontId="14" fillId="8" borderId="1" xfId="0" applyFont="1" applyFill="1" applyBorder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 wrapText="1"/>
    </xf>
    <xf numFmtId="171" fontId="29" fillId="7" borderId="0" xfId="0" applyNumberFormat="1" applyFont="1" applyFill="1" applyBorder="1" applyAlignment="1">
      <alignment horizontal="center" vertical="center"/>
    </xf>
    <xf numFmtId="0" fontId="29" fillId="7" borderId="0" xfId="0" applyFont="1" applyFill="1" applyBorder="1" applyAlignment="1">
      <alignment horizontal="center" vertical="center"/>
    </xf>
    <xf numFmtId="167" fontId="29" fillId="7" borderId="0" xfId="0" applyNumberFormat="1" applyFont="1" applyFill="1" applyBorder="1" applyAlignment="1">
      <alignment horizontal="center" vertical="center"/>
    </xf>
    <xf numFmtId="167" fontId="29" fillId="7" borderId="0" xfId="1" applyNumberFormat="1" applyFont="1" applyFill="1" applyBorder="1" applyAlignment="1">
      <alignment horizontal="center" vertical="center"/>
    </xf>
    <xf numFmtId="164" fontId="29" fillId="7" borderId="0" xfId="0" applyNumberFormat="1" applyFont="1" applyFill="1" applyBorder="1" applyAlignment="1">
      <alignment horizontal="center" vertical="center"/>
    </xf>
    <xf numFmtId="169" fontId="29" fillId="7" borderId="0" xfId="0" applyNumberFormat="1" applyFont="1" applyFill="1" applyBorder="1" applyAlignment="1">
      <alignment horizontal="center" vertical="center"/>
    </xf>
    <xf numFmtId="164" fontId="3" fillId="0" borderId="1" xfId="0" applyNumberFormat="1" applyFont="1" applyBorder="1" applyProtection="1"/>
    <xf numFmtId="164" fontId="54" fillId="7" borderId="1" xfId="2" applyNumberFormat="1" applyFont="1" applyFill="1" applyBorder="1"/>
    <xf numFmtId="164" fontId="54" fillId="7" borderId="1" xfId="2" applyNumberFormat="1" applyFont="1" applyFill="1" applyBorder="1" applyAlignment="1">
      <alignment horizontal="center" vertical="center" wrapText="1"/>
    </xf>
    <xf numFmtId="0" fontId="58" fillId="0" borderId="7" xfId="0" applyFont="1" applyFill="1" applyBorder="1" applyAlignment="1">
      <alignment horizontal="center" vertical="center" wrapText="1"/>
    </xf>
    <xf numFmtId="164" fontId="5" fillId="5" borderId="1" xfId="0" applyNumberFormat="1" applyFont="1" applyFill="1" applyBorder="1"/>
    <xf numFmtId="164" fontId="5" fillId="7" borderId="1" xfId="0" applyNumberFormat="1" applyFont="1" applyFill="1" applyBorder="1"/>
    <xf numFmtId="0" fontId="0" fillId="0" borderId="0" xfId="0" applyFont="1" applyAlignment="1">
      <alignment horizontal="center" vertical="center" wrapText="1"/>
    </xf>
    <xf numFmtId="0" fontId="9" fillId="3" borderId="10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8" fillId="6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4" fontId="57" fillId="0" borderId="7" xfId="0" applyNumberFormat="1" applyFont="1" applyBorder="1" applyAlignment="1">
      <alignment horizontal="center" vertical="center"/>
    </xf>
    <xf numFmtId="164" fontId="57" fillId="0" borderId="10" xfId="0" applyNumberFormat="1" applyFont="1" applyBorder="1" applyAlignment="1">
      <alignment horizontal="center" vertical="center"/>
    </xf>
    <xf numFmtId="2" fontId="27" fillId="8" borderId="7" xfId="0" applyNumberFormat="1" applyFont="1" applyFill="1" applyBorder="1" applyAlignment="1">
      <alignment horizontal="center" vertical="center"/>
    </xf>
    <xf numFmtId="2" fontId="27" fillId="8" borderId="10" xfId="0" applyNumberFormat="1" applyFont="1" applyFill="1" applyBorder="1" applyAlignment="1">
      <alignment horizontal="center" vertical="center"/>
    </xf>
    <xf numFmtId="164" fontId="57" fillId="0" borderId="1" xfId="2" applyNumberFormat="1" applyFont="1" applyBorder="1" applyAlignment="1">
      <alignment horizontal="center" vertical="center" wrapText="1"/>
    </xf>
    <xf numFmtId="0" fontId="40" fillId="0" borderId="2" xfId="0" applyFont="1" applyBorder="1" applyAlignment="1">
      <alignment horizontal="center" vertical="center" wrapText="1"/>
    </xf>
    <xf numFmtId="0" fontId="40" fillId="0" borderId="3" xfId="0" applyFont="1" applyBorder="1" applyAlignment="1">
      <alignment horizontal="center" vertical="center" wrapText="1"/>
    </xf>
    <xf numFmtId="0" fontId="40" fillId="0" borderId="4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2" fontId="27" fillId="8" borderId="1" xfId="0" applyNumberFormat="1" applyFont="1" applyFill="1" applyBorder="1" applyAlignment="1">
      <alignment horizontal="center" vertical="center"/>
    </xf>
    <xf numFmtId="1" fontId="27" fillId="8" borderId="1" xfId="0" applyNumberFormat="1" applyFont="1" applyFill="1" applyBorder="1" applyAlignment="1">
      <alignment horizontal="center" vertical="center"/>
    </xf>
    <xf numFmtId="169" fontId="53" fillId="8" borderId="1" xfId="0" applyNumberFormat="1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 wrapText="1"/>
    </xf>
    <xf numFmtId="0" fontId="9" fillId="8" borderId="6" xfId="0" applyFont="1" applyFill="1" applyBorder="1" applyAlignment="1">
      <alignment horizontal="center" vertical="center" wrapText="1"/>
    </xf>
    <xf numFmtId="164" fontId="56" fillId="3" borderId="1" xfId="0" applyNumberFormat="1" applyFont="1" applyFill="1" applyBorder="1" applyAlignment="1">
      <alignment horizontal="center" vertical="center"/>
    </xf>
    <xf numFmtId="164" fontId="56" fillId="2" borderId="7" xfId="0" applyNumberFormat="1" applyFont="1" applyFill="1" applyBorder="1" applyAlignment="1">
      <alignment horizontal="center" vertical="center"/>
    </xf>
    <xf numFmtId="164" fontId="56" fillId="2" borderId="10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67" fontId="16" fillId="4" borderId="1" xfId="1" applyNumberFormat="1" applyFont="1" applyFill="1" applyBorder="1" applyAlignment="1">
      <alignment horizontal="center" vertical="center"/>
    </xf>
    <xf numFmtId="169" fontId="16" fillId="4" borderId="1" xfId="0" applyNumberFormat="1" applyFont="1" applyFill="1" applyBorder="1" applyAlignment="1">
      <alignment horizontal="center" vertical="center"/>
    </xf>
    <xf numFmtId="0" fontId="3" fillId="7" borderId="1" xfId="0" applyNumberFormat="1" applyFont="1" applyFill="1" applyBorder="1" applyAlignment="1">
      <alignment horizontal="center" vertical="center"/>
    </xf>
    <xf numFmtId="2" fontId="27" fillId="8" borderId="1" xfId="0" applyNumberFormat="1" applyFont="1" applyFill="1" applyBorder="1" applyAlignment="1">
      <alignment horizontal="center" vertical="center" wrapText="1"/>
    </xf>
    <xf numFmtId="0" fontId="37" fillId="8" borderId="0" xfId="0" applyFont="1" applyFill="1" applyBorder="1" applyAlignment="1">
      <alignment horizontal="center" vertical="center"/>
    </xf>
    <xf numFmtId="0" fontId="10" fillId="8" borderId="0" xfId="0" applyFont="1" applyFill="1" applyBorder="1" applyAlignment="1">
      <alignment horizontal="center" vertical="center"/>
    </xf>
    <xf numFmtId="0" fontId="42" fillId="2" borderId="0" xfId="0" applyFont="1" applyFill="1" applyBorder="1" applyAlignment="1">
      <alignment horizontal="center" vertical="center"/>
    </xf>
    <xf numFmtId="0" fontId="37" fillId="2" borderId="0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wrapText="1"/>
    </xf>
    <xf numFmtId="0" fontId="9" fillId="2" borderId="1" xfId="0" applyFont="1" applyFill="1" applyBorder="1" applyAlignment="1">
      <alignment horizontal="center" wrapText="1"/>
    </xf>
    <xf numFmtId="0" fontId="55" fillId="0" borderId="2" xfId="0" applyFont="1" applyFill="1" applyBorder="1" applyAlignment="1">
      <alignment horizontal="center" vertical="center" wrapText="1"/>
    </xf>
    <xf numFmtId="0" fontId="55" fillId="0" borderId="4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5" fillId="3" borderId="3" xfId="0" applyFont="1" applyFill="1" applyBorder="1" applyAlignment="1">
      <alignment horizontal="center" vertical="center"/>
    </xf>
    <xf numFmtId="0" fontId="15" fillId="3" borderId="4" xfId="0" applyFont="1" applyFill="1" applyBorder="1" applyAlignment="1">
      <alignment horizontal="center" vertical="center"/>
    </xf>
    <xf numFmtId="0" fontId="39" fillId="0" borderId="8" xfId="0" applyFont="1" applyBorder="1" applyAlignment="1">
      <alignment horizontal="center" vertical="center"/>
    </xf>
    <xf numFmtId="0" fontId="39" fillId="0" borderId="9" xfId="0" applyFont="1" applyBorder="1" applyAlignment="1">
      <alignment horizontal="center" vertical="center"/>
    </xf>
    <xf numFmtId="0" fontId="39" fillId="0" borderId="5" xfId="0" applyFont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3" fillId="0" borderId="8" xfId="0" applyFont="1" applyBorder="1" applyAlignment="1">
      <alignment horizontal="center" vertical="center" wrapText="1"/>
    </xf>
    <xf numFmtId="0" fontId="33" fillId="0" borderId="11" xfId="0" applyFont="1" applyBorder="1" applyAlignment="1">
      <alignment horizontal="center" vertical="center" wrapText="1"/>
    </xf>
    <xf numFmtId="0" fontId="33" fillId="0" borderId="9" xfId="0" applyFont="1" applyBorder="1" applyAlignment="1">
      <alignment horizontal="center" vertical="center" wrapText="1"/>
    </xf>
    <xf numFmtId="0" fontId="33" fillId="0" borderId="14" xfId="0" applyFont="1" applyBorder="1" applyAlignment="1">
      <alignment horizontal="center" vertical="center" wrapText="1"/>
    </xf>
    <xf numFmtId="0" fontId="33" fillId="0" borderId="0" xfId="0" applyFont="1" applyBorder="1" applyAlignment="1">
      <alignment horizontal="center" vertical="center" wrapText="1"/>
    </xf>
    <xf numFmtId="0" fontId="33" fillId="0" borderId="15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 wrapText="1"/>
    </xf>
    <xf numFmtId="0" fontId="33" fillId="0" borderId="6" xfId="0" applyFont="1" applyBorder="1" applyAlignment="1">
      <alignment horizontal="center" vertical="center" wrapText="1"/>
    </xf>
    <xf numFmtId="0" fontId="48" fillId="0" borderId="7" xfId="0" applyFont="1" applyBorder="1" applyAlignment="1">
      <alignment horizontal="center" vertical="center" wrapText="1"/>
    </xf>
    <xf numFmtId="0" fontId="48" fillId="0" borderId="13" xfId="0" applyFont="1" applyBorder="1" applyAlignment="1">
      <alignment horizontal="center" vertical="center" wrapText="1"/>
    </xf>
    <xf numFmtId="0" fontId="48" fillId="0" borderId="10" xfId="0" applyFont="1" applyBorder="1" applyAlignment="1">
      <alignment horizontal="center" vertical="center" wrapText="1"/>
    </xf>
    <xf numFmtId="0" fontId="51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left" vertical="center" wrapText="1"/>
    </xf>
    <xf numFmtId="0" fontId="9" fillId="0" borderId="0" xfId="0" applyFont="1" applyAlignment="1">
      <alignment horizontal="left" vertical="center"/>
    </xf>
    <xf numFmtId="0" fontId="2" fillId="4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 vertical="center"/>
    </xf>
    <xf numFmtId="0" fontId="30" fillId="2" borderId="2" xfId="0" applyFont="1" applyFill="1" applyBorder="1" applyAlignment="1">
      <alignment horizontal="center" vertical="center"/>
    </xf>
    <xf numFmtId="0" fontId="30" fillId="2" borderId="4" xfId="0" applyFont="1" applyFill="1" applyBorder="1" applyAlignment="1">
      <alignment horizontal="center" vertical="center"/>
    </xf>
    <xf numFmtId="0" fontId="30" fillId="3" borderId="1" xfId="0" applyFont="1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Border="1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2" fontId="22" fillId="8" borderId="8" xfId="0" applyNumberFormat="1" applyFont="1" applyFill="1" applyBorder="1" applyAlignment="1">
      <alignment horizontal="center" vertical="center"/>
    </xf>
    <xf numFmtId="2" fontId="22" fillId="8" borderId="11" xfId="0" applyNumberFormat="1" applyFont="1" applyFill="1" applyBorder="1" applyAlignment="1">
      <alignment horizontal="center" vertical="center"/>
    </xf>
    <xf numFmtId="2" fontId="22" fillId="8" borderId="9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2" fontId="22" fillId="8" borderId="12" xfId="0" applyNumberFormat="1" applyFont="1" applyFill="1" applyBorder="1" applyAlignment="1">
      <alignment horizontal="center" vertical="center"/>
    </xf>
    <xf numFmtId="2" fontId="22" fillId="8" borderId="6" xfId="0" applyNumberFormat="1" applyFont="1" applyFill="1" applyBorder="1" applyAlignment="1">
      <alignment horizontal="center" vertical="center"/>
    </xf>
    <xf numFmtId="1" fontId="22" fillId="8" borderId="7" xfId="0" applyNumberFormat="1" applyFont="1" applyFill="1" applyBorder="1" applyAlignment="1">
      <alignment horizontal="center" vertical="center"/>
    </xf>
    <xf numFmtId="1" fontId="22" fillId="8" borderId="10" xfId="0" applyNumberFormat="1" applyFont="1" applyFill="1" applyBorder="1" applyAlignment="1">
      <alignment horizontal="center" vertical="center"/>
    </xf>
    <xf numFmtId="169" fontId="22" fillId="8" borderId="7" xfId="0" applyNumberFormat="1" applyFont="1" applyFill="1" applyBorder="1" applyAlignment="1">
      <alignment horizontal="center" vertical="center"/>
    </xf>
    <xf numFmtId="169" fontId="22" fillId="8" borderId="10" xfId="0" applyNumberFormat="1" applyFont="1" applyFill="1" applyBorder="1" applyAlignment="1">
      <alignment horizontal="center" vertical="center"/>
    </xf>
    <xf numFmtId="2" fontId="27" fillId="8" borderId="8" xfId="0" applyNumberFormat="1" applyFont="1" applyFill="1" applyBorder="1" applyAlignment="1">
      <alignment horizontal="center" vertical="center"/>
    </xf>
    <xf numFmtId="2" fontId="27" fillId="8" borderId="11" xfId="0" applyNumberFormat="1" applyFont="1" applyFill="1" applyBorder="1" applyAlignment="1">
      <alignment horizontal="center" vertical="center"/>
    </xf>
    <xf numFmtId="2" fontId="27" fillId="8" borderId="5" xfId="0" applyNumberFormat="1" applyFont="1" applyFill="1" applyBorder="1" applyAlignment="1">
      <alignment horizontal="center" vertical="center"/>
    </xf>
    <xf numFmtId="2" fontId="27" fillId="8" borderId="12" xfId="0" applyNumberFormat="1" applyFont="1" applyFill="1" applyBorder="1" applyAlignment="1">
      <alignment horizontal="center" vertical="center"/>
    </xf>
  </cellXfs>
  <cellStyles count="3">
    <cellStyle name="Millares" xfId="1" builtinId="3"/>
    <cellStyle name="Moneda" xfId="2" builtinId="4"/>
    <cellStyle name="Normal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7" formatCode="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7" formatCode="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colors>
    <mruColors>
      <color rgb="FF00CC00"/>
      <color rgb="FF0000E2"/>
      <color rgb="FF0000FF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DataBaseContable!A1"/><Relationship Id="rId13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12" Type="http://schemas.openxmlformats.org/officeDocument/2006/relationships/hyperlink" Target="#DBEmolumentos!A1"/><Relationship Id="rId17" Type="http://schemas.openxmlformats.org/officeDocument/2006/relationships/image" Target="../media/image10.png"/><Relationship Id="rId2" Type="http://schemas.openxmlformats.org/officeDocument/2006/relationships/hyperlink" Target="#'C'!A1"/><Relationship Id="rId16" Type="http://schemas.openxmlformats.org/officeDocument/2006/relationships/hyperlink" Target="#T!A1"/><Relationship Id="rId1" Type="http://schemas.openxmlformats.org/officeDocument/2006/relationships/image" Target="../media/image2.png"/><Relationship Id="rId6" Type="http://schemas.openxmlformats.org/officeDocument/2006/relationships/hyperlink" Target="#GI!A1"/><Relationship Id="rId11" Type="http://schemas.openxmlformats.org/officeDocument/2006/relationships/image" Target="../media/image7.png"/><Relationship Id="rId5" Type="http://schemas.openxmlformats.org/officeDocument/2006/relationships/image" Target="../media/image4.png"/><Relationship Id="rId15" Type="http://schemas.openxmlformats.org/officeDocument/2006/relationships/image" Target="../media/image9.png"/><Relationship Id="rId10" Type="http://schemas.openxmlformats.org/officeDocument/2006/relationships/hyperlink" Target="#D!A1"/><Relationship Id="rId4" Type="http://schemas.openxmlformats.org/officeDocument/2006/relationships/hyperlink" Target="#E!A1"/><Relationship Id="rId9" Type="http://schemas.openxmlformats.org/officeDocument/2006/relationships/image" Target="../media/image6.png"/><Relationship Id="rId14" Type="http://schemas.openxmlformats.org/officeDocument/2006/relationships/hyperlink" Target="#Users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464820</xdr:colOff>
      <xdr:row>1</xdr:row>
      <xdr:rowOff>83820</xdr:rowOff>
    </xdr:from>
    <xdr:to>
      <xdr:col>10</xdr:col>
      <xdr:colOff>617220</xdr:colOff>
      <xdr:row>9</xdr:row>
      <xdr:rowOff>83820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4820" y="259080"/>
          <a:ext cx="8686800" cy="140208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632460</xdr:colOff>
      <xdr:row>9</xdr:row>
      <xdr:rowOff>175217</xdr:rowOff>
    </xdr:from>
    <xdr:to>
      <xdr:col>3</xdr:col>
      <xdr:colOff>739140</xdr:colOff>
      <xdr:row>14</xdr:row>
      <xdr:rowOff>63732</xdr:rowOff>
    </xdr:to>
    <xdr:pic>
      <xdr:nvPicPr>
        <xdr:cNvPr id="7" name="imgC" hidden="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266" t="23910" r="33302" b="20581"/>
        <a:stretch/>
      </xdr:blipFill>
      <xdr:spPr>
        <a:xfrm>
          <a:off x="2339340" y="1752557"/>
          <a:ext cx="960120" cy="96293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205740</xdr:colOff>
      <xdr:row>10</xdr:row>
      <xdr:rowOff>1</xdr:rowOff>
    </xdr:from>
    <xdr:to>
      <xdr:col>5</xdr:col>
      <xdr:colOff>302006</xdr:colOff>
      <xdr:row>14</xdr:row>
      <xdr:rowOff>53340</xdr:rowOff>
    </xdr:to>
    <xdr:pic>
      <xdr:nvPicPr>
        <xdr:cNvPr id="13" name="imgE" hidden="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328" t="23850" r="33339" b="20804"/>
        <a:stretch/>
      </xdr:blipFill>
      <xdr:spPr>
        <a:xfrm>
          <a:off x="3619500" y="1752601"/>
          <a:ext cx="949706" cy="95249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5</xdr:col>
      <xdr:colOff>655319</xdr:colOff>
      <xdr:row>14</xdr:row>
      <xdr:rowOff>213362</xdr:rowOff>
    </xdr:from>
    <xdr:to>
      <xdr:col>6</xdr:col>
      <xdr:colOff>774384</xdr:colOff>
      <xdr:row>18</xdr:row>
      <xdr:rowOff>175260</xdr:rowOff>
    </xdr:to>
    <xdr:pic>
      <xdr:nvPicPr>
        <xdr:cNvPr id="4" name="imgGI" hidden="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363" t="17442" r="15349" b="17590"/>
        <a:stretch/>
      </xdr:blipFill>
      <xdr:spPr>
        <a:xfrm>
          <a:off x="4922519" y="2865122"/>
          <a:ext cx="972505" cy="967738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190499</xdr:colOff>
      <xdr:row>14</xdr:row>
      <xdr:rowOff>205741</xdr:rowOff>
    </xdr:from>
    <xdr:to>
      <xdr:col>5</xdr:col>
      <xdr:colOff>304800</xdr:colOff>
      <xdr:row>18</xdr:row>
      <xdr:rowOff>172386</xdr:rowOff>
    </xdr:to>
    <xdr:pic>
      <xdr:nvPicPr>
        <xdr:cNvPr id="8" name="imgDataBaseContable" hidden="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413" t="17172" r="15299" b="17219"/>
        <a:stretch/>
      </xdr:blipFill>
      <xdr:spPr>
        <a:xfrm>
          <a:off x="3604259" y="2857501"/>
          <a:ext cx="967741" cy="97248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5</xdr:col>
      <xdr:colOff>647699</xdr:colOff>
      <xdr:row>9</xdr:row>
      <xdr:rowOff>167639</xdr:rowOff>
    </xdr:from>
    <xdr:to>
      <xdr:col>6</xdr:col>
      <xdr:colOff>769932</xdr:colOff>
      <xdr:row>14</xdr:row>
      <xdr:rowOff>60960</xdr:rowOff>
    </xdr:to>
    <xdr:pic>
      <xdr:nvPicPr>
        <xdr:cNvPr id="11" name="imgD" hidden="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24" t="17076" r="14759" b="17444"/>
        <a:stretch/>
      </xdr:blipFill>
      <xdr:spPr>
        <a:xfrm>
          <a:off x="4914899" y="1744979"/>
          <a:ext cx="975673" cy="96774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632460</xdr:colOff>
      <xdr:row>15</xdr:row>
      <xdr:rowOff>2</xdr:rowOff>
    </xdr:from>
    <xdr:to>
      <xdr:col>3</xdr:col>
      <xdr:colOff>731520</xdr:colOff>
      <xdr:row>18</xdr:row>
      <xdr:rowOff>175262</xdr:rowOff>
    </xdr:to>
    <xdr:pic>
      <xdr:nvPicPr>
        <xdr:cNvPr id="14" name="imgDBEmolumentos" hidden="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674" t="17442" r="15359" b="17590"/>
        <a:stretch/>
      </xdr:blipFill>
      <xdr:spPr>
        <a:xfrm>
          <a:off x="2339340" y="2880362"/>
          <a:ext cx="952500" cy="9525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4</xdr:col>
      <xdr:colOff>434340</xdr:colOff>
      <xdr:row>20</xdr:row>
      <xdr:rowOff>22860</xdr:rowOff>
    </xdr:from>
    <xdr:to>
      <xdr:col>6</xdr:col>
      <xdr:colOff>647700</xdr:colOff>
      <xdr:row>22</xdr:row>
      <xdr:rowOff>167640</xdr:rowOff>
    </xdr:to>
    <xdr:sp macro="[0]!mostrarAutenticacion" textlink="">
      <xdr:nvSpPr>
        <xdr:cNvPr id="2" name="btnIngresar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48100" y="4091940"/>
          <a:ext cx="1920240" cy="495300"/>
        </a:xfrm>
        <a:prstGeom prst="roundRect">
          <a:avLst/>
        </a:prstGeom>
        <a:solidFill>
          <a:srgbClr val="FFC000"/>
        </a:solidFill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700" b="1">
              <a:solidFill>
                <a:sysClr val="windowText" lastClr="000000"/>
              </a:solidFill>
            </a:rPr>
            <a:t>INGRESAR</a:t>
          </a:r>
        </a:p>
      </xdr:txBody>
    </xdr:sp>
    <xdr:clientData/>
  </xdr:twoCellAnchor>
  <xdr:twoCellAnchor editAs="oneCell">
    <xdr:from>
      <xdr:col>7</xdr:col>
      <xdr:colOff>198120</xdr:colOff>
      <xdr:row>10</xdr:row>
      <xdr:rowOff>7621</xdr:rowOff>
    </xdr:from>
    <xdr:to>
      <xdr:col>8</xdr:col>
      <xdr:colOff>312420</xdr:colOff>
      <xdr:row>14</xdr:row>
      <xdr:rowOff>70542</xdr:rowOff>
    </xdr:to>
    <xdr:pic>
      <xdr:nvPicPr>
        <xdr:cNvPr id="10" name="Imagen 9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97DA7F45-86F4-4952-85FC-8A781231F9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647" t="22236" r="33823" b="22580"/>
        <a:stretch/>
      </xdr:blipFill>
      <xdr:spPr>
        <a:xfrm>
          <a:off x="6172200" y="1760221"/>
          <a:ext cx="967740" cy="9620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198119</xdr:colOff>
      <xdr:row>14</xdr:row>
      <xdr:rowOff>221420</xdr:rowOff>
    </xdr:from>
    <xdr:to>
      <xdr:col>8</xdr:col>
      <xdr:colOff>321294</xdr:colOff>
      <xdr:row>18</xdr:row>
      <xdr:rowOff>175260</xdr:rowOff>
    </xdr:to>
    <xdr:pic>
      <xdr:nvPicPr>
        <xdr:cNvPr id="15" name="Imagen 14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FF10267-830D-4615-96A8-769FD92392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137" t="24021" r="32941" b="20794"/>
        <a:stretch/>
      </xdr:blipFill>
      <xdr:spPr>
        <a:xfrm>
          <a:off x="6172199" y="2873180"/>
          <a:ext cx="976615" cy="95968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106680</xdr:colOff>
      <xdr:row>8</xdr:row>
      <xdr:rowOff>15240</xdr:rowOff>
    </xdr:from>
    <xdr:to>
      <xdr:col>10</xdr:col>
      <xdr:colOff>1287780</xdr:colOff>
      <xdr:row>11</xdr:row>
      <xdr:rowOff>0</xdr:rowOff>
    </xdr:to>
    <xdr:sp macro="[0]!ingresarRegistroContable" textlink="">
      <xdr:nvSpPr>
        <xdr:cNvPr id="2" name="btnIngres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936480" y="1805940"/>
          <a:ext cx="1181100" cy="723900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 b="1">
              <a:solidFill>
                <a:schemeClr val="tx1"/>
              </a:solidFill>
            </a:rPr>
            <a:t>Ingresar</a:t>
          </a:r>
        </a:p>
      </xdr:txBody>
    </xdr:sp>
    <xdr:clientData/>
  </xdr:twoCellAnchor>
  <xdr:twoCellAnchor>
    <xdr:from>
      <xdr:col>1</xdr:col>
      <xdr:colOff>7621</xdr:colOff>
      <xdr:row>14</xdr:row>
      <xdr:rowOff>7620</xdr:rowOff>
    </xdr:from>
    <xdr:to>
      <xdr:col>3</xdr:col>
      <xdr:colOff>127635</xdr:colOff>
      <xdr:row>15</xdr:row>
      <xdr:rowOff>171450</xdr:rowOff>
    </xdr:to>
    <xdr:sp macro="[0]!buscarContabilidadIngresada" textlink="">
      <xdr:nvSpPr>
        <xdr:cNvPr id="7" name="btnConsultar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60021" y="3017520"/>
          <a:ext cx="1301114" cy="270510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chemeClr val="tx1"/>
              </a:solidFill>
            </a:rPr>
            <a:t>Consultar</a:t>
          </a:r>
        </a:p>
      </xdr:txBody>
    </xdr:sp>
    <xdr:clientData/>
  </xdr:twoCellAnchor>
  <xdr:twoCellAnchor>
    <xdr:from>
      <xdr:col>3</xdr:col>
      <xdr:colOff>184785</xdr:colOff>
      <xdr:row>14</xdr:row>
      <xdr:rowOff>7620</xdr:rowOff>
    </xdr:from>
    <xdr:to>
      <xdr:col>5</xdr:col>
      <xdr:colOff>160020</xdr:colOff>
      <xdr:row>15</xdr:row>
      <xdr:rowOff>169545</xdr:rowOff>
    </xdr:to>
    <xdr:sp macro="[0]!buscarRegistroAModificar" textlink="">
      <xdr:nvSpPr>
        <xdr:cNvPr id="6" name="btnModificar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518285" y="3017520"/>
          <a:ext cx="1392555" cy="268605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 u="none">
              <a:solidFill>
                <a:schemeClr val="tx1"/>
              </a:solidFill>
            </a:rPr>
            <a:t>Modificar</a:t>
          </a:r>
        </a:p>
      </xdr:txBody>
    </xdr:sp>
    <xdr:clientData/>
  </xdr:twoCellAnchor>
  <xdr:twoCellAnchor editAs="absolute">
    <xdr:from>
      <xdr:col>1</xdr:col>
      <xdr:colOff>6289</xdr:colOff>
      <xdr:row>2</xdr:row>
      <xdr:rowOff>16042</xdr:rowOff>
    </xdr:from>
    <xdr:to>
      <xdr:col>3</xdr:col>
      <xdr:colOff>115994</xdr:colOff>
      <xdr:row>3</xdr:row>
      <xdr:rowOff>160421</xdr:rowOff>
    </xdr:to>
    <xdr:sp macro="[0]!guardarArchivoExcel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50668" y="168442"/>
          <a:ext cx="1288800" cy="320842"/>
        </a:xfrm>
        <a:prstGeom prst="roundRect">
          <a:avLst/>
        </a:prstGeom>
        <a:solidFill>
          <a:srgbClr val="FFC000"/>
        </a:solidFill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ysClr val="windowText" lastClr="000000"/>
              </a:solidFill>
            </a:rPr>
            <a:t>GUARDAR</a:t>
          </a:r>
        </a:p>
      </xdr:txBody>
    </xdr:sp>
    <xdr:clientData/>
  </xdr:twoCellAnchor>
  <xdr:twoCellAnchor>
    <xdr:from>
      <xdr:col>10</xdr:col>
      <xdr:colOff>453936</xdr:colOff>
      <xdr:row>8</xdr:row>
      <xdr:rowOff>84364</xdr:rowOff>
    </xdr:from>
    <xdr:to>
      <xdr:col>10</xdr:col>
      <xdr:colOff>1945823</xdr:colOff>
      <xdr:row>9</xdr:row>
      <xdr:rowOff>91984</xdr:rowOff>
    </xdr:to>
    <xdr:sp macro="[0]!mostarBotones" textlink="">
      <xdr:nvSpPr>
        <xdr:cNvPr id="9" name="btnOpciones" hidden="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3707293" y="1894114"/>
          <a:ext cx="1491887" cy="347799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chemeClr val="tx1"/>
              </a:solidFill>
            </a:rPr>
            <a:t>Mostrar</a:t>
          </a:r>
          <a:r>
            <a:rPr lang="es-CO" sz="1200" b="1" baseline="0">
              <a:solidFill>
                <a:schemeClr val="tx1"/>
              </a:solidFill>
            </a:rPr>
            <a:t> Opciones</a:t>
          </a:r>
          <a:endParaRPr lang="es-CO" sz="1200" b="1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83031</xdr:colOff>
      <xdr:row>1</xdr:row>
      <xdr:rowOff>13074</xdr:rowOff>
    </xdr:from>
    <xdr:to>
      <xdr:col>11</xdr:col>
      <xdr:colOff>831980</xdr:colOff>
      <xdr:row>3</xdr:row>
      <xdr:rowOff>163285</xdr:rowOff>
    </xdr:to>
    <xdr:sp macro="[0]!ingresarEmolument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892684" y="83054"/>
          <a:ext cx="1604255" cy="608966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 u="none">
              <a:solidFill>
                <a:sysClr val="windowText" lastClr="000000"/>
              </a:solidFill>
              <a:latin typeface="+mj-lt"/>
            </a:rPr>
            <a:t>Añadir Emolumentos</a:t>
          </a:r>
        </a:p>
      </xdr:txBody>
    </xdr:sp>
    <xdr:clientData/>
  </xdr:twoCellAnchor>
  <xdr:twoCellAnchor>
    <xdr:from>
      <xdr:col>10</xdr:col>
      <xdr:colOff>126625</xdr:colOff>
      <xdr:row>14</xdr:row>
      <xdr:rowOff>155510</xdr:rowOff>
    </xdr:from>
    <xdr:to>
      <xdr:col>12</xdr:col>
      <xdr:colOff>0</xdr:colOff>
      <xdr:row>18</xdr:row>
      <xdr:rowOff>62204</xdr:rowOff>
    </xdr:to>
    <xdr:sp macro="[0]!consultarIngresarEmolumento" textlink="">
      <xdr:nvSpPr>
        <xdr:cNvPr id="5" name="btnBuscarAñadirEmolument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936278" y="2744755"/>
          <a:ext cx="1583987" cy="544286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ysClr val="windowText" lastClr="000000"/>
              </a:solidFill>
              <a:latin typeface="+mj-lt"/>
            </a:rPr>
            <a:t>Buscar</a:t>
          </a:r>
          <a:r>
            <a:rPr lang="es-CO" sz="1500" b="1" baseline="0">
              <a:solidFill>
                <a:sysClr val="windowText" lastClr="000000"/>
              </a:solidFill>
              <a:latin typeface="+mj-lt"/>
            </a:rPr>
            <a:t> Mes</a:t>
          </a:r>
          <a:endParaRPr lang="es-CO" sz="1500" b="1">
            <a:solidFill>
              <a:sysClr val="windowText" lastClr="000000"/>
            </a:solidFill>
            <a:latin typeface="+mj-lt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8021</xdr:colOff>
      <xdr:row>0</xdr:row>
      <xdr:rowOff>176462</xdr:rowOff>
    </xdr:from>
    <xdr:to>
      <xdr:col>16</xdr:col>
      <xdr:colOff>1204</xdr:colOff>
      <xdr:row>3</xdr:row>
      <xdr:rowOff>80209</xdr:rowOff>
    </xdr:to>
    <xdr:sp macro="[0]!imprimirHoja" textlink="">
      <xdr:nvSpPr>
        <xdr:cNvPr id="3" name="btnImprimir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79705" y="176462"/>
          <a:ext cx="1637499" cy="449179"/>
        </a:xfrm>
        <a:prstGeom prst="roundRect">
          <a:avLst/>
        </a:prstGeom>
        <a:solidFill>
          <a:srgbClr val="FFC000"/>
        </a:solidFill>
        <a:ln>
          <a:solidFill>
            <a:schemeClr val="bg1"/>
          </a:solidFill>
        </a:ln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800" b="1" u="none">
              <a:solidFill>
                <a:sysClr val="windowText" lastClr="000000"/>
              </a:solidFill>
              <a:latin typeface="+mj-lt"/>
            </a:rPr>
            <a:t>Imprimir</a:t>
          </a:r>
          <a:r>
            <a:rPr lang="es-CO" sz="1800" b="1" u="sng" baseline="0">
              <a:solidFill>
                <a:sysClr val="windowText" lastClr="000000"/>
              </a:solidFill>
              <a:latin typeface="+mj-lt"/>
            </a:rPr>
            <a:t> </a:t>
          </a:r>
          <a:endParaRPr lang="es-CO" sz="1800" b="1" u="sng">
            <a:solidFill>
              <a:sysClr val="windowText" lastClr="000000"/>
            </a:solidFill>
            <a:latin typeface="+mj-lt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198120</xdr:colOff>
      <xdr:row>2</xdr:row>
      <xdr:rowOff>7620</xdr:rowOff>
    </xdr:from>
    <xdr:to>
      <xdr:col>11</xdr:col>
      <xdr:colOff>845820</xdr:colOff>
      <xdr:row>4</xdr:row>
      <xdr:rowOff>80210</xdr:rowOff>
    </xdr:to>
    <xdr:sp macro="[0]!consultarInformeMensual" textlink="">
      <xdr:nvSpPr>
        <xdr:cNvPr id="4" name="btnConsultar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2534499" y="408673"/>
          <a:ext cx="1497932" cy="425516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tx1"/>
              </a:solidFill>
            </a:rPr>
            <a:t>CONSULTAR</a:t>
          </a:r>
        </a:p>
      </xdr:txBody>
    </xdr:sp>
    <xdr:clientData/>
  </xdr:twoCellAnchor>
  <xdr:twoCellAnchor>
    <xdr:from>
      <xdr:col>10</xdr:col>
      <xdr:colOff>198120</xdr:colOff>
      <xdr:row>4</xdr:row>
      <xdr:rowOff>167640</xdr:rowOff>
    </xdr:from>
    <xdr:to>
      <xdr:col>11</xdr:col>
      <xdr:colOff>838200</xdr:colOff>
      <xdr:row>5</xdr:row>
      <xdr:rowOff>160020</xdr:rowOff>
    </xdr:to>
    <xdr:sp macro="[0]!imprimirHoja" textlink="">
      <xdr:nvSpPr>
        <xdr:cNvPr id="5" name="btnImprimir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1430000" y="1455420"/>
          <a:ext cx="1493520" cy="358140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tx1"/>
              </a:solidFill>
              <a:latin typeface="+mj-lt"/>
            </a:rPr>
            <a:t>IMPRIMIR</a:t>
          </a:r>
        </a:p>
      </xdr:txBody>
    </xdr:sp>
    <xdr:clientData/>
  </xdr:twoCellAnchor>
  <xdr:twoCellAnchor editAs="oneCell">
    <xdr:from>
      <xdr:col>1</xdr:col>
      <xdr:colOff>152401</xdr:colOff>
      <xdr:row>2</xdr:row>
      <xdr:rowOff>21992</xdr:rowOff>
    </xdr:from>
    <xdr:to>
      <xdr:col>3</xdr:col>
      <xdr:colOff>472441</xdr:colOff>
      <xdr:row>8</xdr:row>
      <xdr:rowOff>29049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285" t="13143" r="10857" b="21607"/>
        <a:stretch/>
      </xdr:blipFill>
      <xdr:spPr>
        <a:xfrm>
          <a:off x="320041" y="418232"/>
          <a:ext cx="1668780" cy="1416757"/>
        </a:xfrm>
        <a:prstGeom prst="rect">
          <a:avLst/>
        </a:prstGeom>
      </xdr:spPr>
    </xdr:pic>
    <xdr:clientData/>
  </xdr:twoCellAnchor>
  <xdr:twoCellAnchor editAs="oneCell">
    <xdr:from>
      <xdr:col>9</xdr:col>
      <xdr:colOff>379341</xdr:colOff>
      <xdr:row>14</xdr:row>
      <xdr:rowOff>14649</xdr:rowOff>
    </xdr:from>
    <xdr:to>
      <xdr:col>9</xdr:col>
      <xdr:colOff>2280232</xdr:colOff>
      <xdr:row>20</xdr:row>
      <xdr:rowOff>11014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92761" y="2955969"/>
          <a:ext cx="1900891" cy="1047927"/>
        </a:xfrm>
        <a:prstGeom prst="rect">
          <a:avLst/>
        </a:prstGeom>
      </xdr:spPr>
    </xdr:pic>
    <xdr:clientData/>
  </xdr:twoCellAnchor>
  <xdr:twoCellAnchor editAs="oneCell">
    <xdr:from>
      <xdr:col>6</xdr:col>
      <xdr:colOff>904380</xdr:colOff>
      <xdr:row>14</xdr:row>
      <xdr:rowOff>5222</xdr:rowOff>
    </xdr:from>
    <xdr:to>
      <xdr:col>8</xdr:col>
      <xdr:colOff>670560</xdr:colOff>
      <xdr:row>19</xdr:row>
      <xdr:rowOff>145677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7027" y="7076134"/>
          <a:ext cx="1940121" cy="1036926"/>
        </a:xfrm>
        <a:prstGeom prst="rect">
          <a:avLst/>
        </a:prstGeom>
      </xdr:spPr>
    </xdr:pic>
    <xdr:clientData/>
  </xdr:twoCellAnchor>
  <xdr:twoCellAnchor>
    <xdr:from>
      <xdr:col>10</xdr:col>
      <xdr:colOff>191536</xdr:colOff>
      <xdr:row>6</xdr:row>
      <xdr:rowOff>75053</xdr:rowOff>
    </xdr:from>
    <xdr:to>
      <xdr:col>11</xdr:col>
      <xdr:colOff>839620</xdr:colOff>
      <xdr:row>7</xdr:row>
      <xdr:rowOff>120316</xdr:rowOff>
    </xdr:to>
    <xdr:sp macro="[0]!eliminarRegistrosDelInforme" textlink="">
      <xdr:nvSpPr>
        <xdr:cNvPr id="9" name="btnLimpiar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12526971" y="1383900"/>
          <a:ext cx="1499731" cy="314204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 u="none">
              <a:solidFill>
                <a:schemeClr val="tx1"/>
              </a:solidFill>
              <a:latin typeface="+mj-lt"/>
            </a:rPr>
            <a:t>LIMPIAR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472440</xdr:colOff>
      <xdr:row>1</xdr:row>
      <xdr:rowOff>7620</xdr:rowOff>
    </xdr:from>
    <xdr:to>
      <xdr:col>6</xdr:col>
      <xdr:colOff>2545080</xdr:colOff>
      <xdr:row>2</xdr:row>
      <xdr:rowOff>190500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64920" y="198120"/>
          <a:ext cx="6202680" cy="381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800" b="1">
              <a:solidFill>
                <a:sysClr val="windowText" lastClr="000000"/>
              </a:solidFill>
            </a:rPr>
            <a:t>CÓDIGOS DE TRANSACCIONES POR INGRESOS Y EGRESOS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g" displayName="Ing" ref="B6:C45" totalsRowShown="0" headerRowBorderDxfId="10" tableBorderDxfId="9" totalsRowBorderDxfId="8">
  <autoFilter ref="B6:C45" xr:uid="{00000000-0009-0000-0100-000001000000}"/>
  <tableColumns count="2">
    <tableColumn id="1" xr3:uid="{00000000-0010-0000-0000-000001000000}" name="COD" dataDxfId="7"/>
    <tableColumn id="2" xr3:uid="{00000000-0010-0000-0000-000002000000}" name="Concepto" dataDxfId="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Egr" displayName="Egr" ref="F6:G45" totalsRowShown="0" headerRowDxfId="5" headerRowBorderDxfId="4" tableBorderDxfId="3" totalsRowBorderDxfId="2">
  <autoFilter ref="F6:G45" xr:uid="{00000000-0009-0000-0100-000002000000}"/>
  <tableColumns count="2">
    <tableColumn id="1" xr3:uid="{00000000-0010-0000-0100-000001000000}" name="COD" dataDxfId="1"/>
    <tableColumn id="2" xr3:uid="{00000000-0010-0000-0100-000002000000}" name="Concepto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ersonalizado 1">
      <a:majorFont>
        <a:latin typeface="Cambria"/>
        <a:ea typeface=""/>
        <a:cs typeface=""/>
      </a:majorFont>
      <a:minorFont>
        <a:latin typeface="Cambria"/>
        <a:ea typeface=""/>
        <a:cs typeface="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D12:N26"/>
  <sheetViews>
    <sheetView showGridLines="0" showRowColHeaders="0" tabSelected="1" zoomScaleNormal="100" zoomScaleSheetLayoutView="99" workbookViewId="0">
      <selection activeCell="I15" sqref="I15"/>
    </sheetView>
  </sheetViews>
  <sheetFormatPr baseColWidth="10" defaultRowHeight="13.8" x14ac:dyDescent="0.25"/>
  <cols>
    <col min="11" max="11" width="13.59765625" customWidth="1"/>
    <col min="14" max="14" width="12.8984375" customWidth="1"/>
  </cols>
  <sheetData>
    <row r="12" spans="11:14" ht="19.2" customHeight="1" x14ac:dyDescent="0.25">
      <c r="K12" s="183" t="s">
        <v>110</v>
      </c>
      <c r="L12" s="183"/>
      <c r="M12" s="183"/>
      <c r="N12" s="183"/>
    </row>
    <row r="13" spans="11:14" ht="18" customHeight="1" x14ac:dyDescent="0.25">
      <c r="K13" s="97" t="s">
        <v>102</v>
      </c>
      <c r="L13" s="182" t="s">
        <v>105</v>
      </c>
      <c r="M13" s="182"/>
      <c r="N13" s="182"/>
    </row>
    <row r="14" spans="11:14" ht="19.95" customHeight="1" x14ac:dyDescent="0.25">
      <c r="K14" s="97" t="s">
        <v>104</v>
      </c>
      <c r="L14" s="182" t="s">
        <v>112</v>
      </c>
      <c r="M14" s="182"/>
      <c r="N14" s="182"/>
    </row>
    <row r="15" spans="11:14" ht="18" customHeight="1" x14ac:dyDescent="0.25">
      <c r="K15" s="97" t="s">
        <v>103</v>
      </c>
      <c r="L15" s="182" t="s">
        <v>111</v>
      </c>
      <c r="M15" s="182"/>
      <c r="N15" s="182"/>
    </row>
    <row r="16" spans="11:14" ht="19.2" customHeight="1" x14ac:dyDescent="0.25">
      <c r="K16" s="97" t="s">
        <v>100</v>
      </c>
      <c r="L16" s="182" t="s">
        <v>115</v>
      </c>
      <c r="M16" s="182"/>
      <c r="N16" s="182"/>
    </row>
    <row r="17" spans="4:14" ht="22.95" customHeight="1" x14ac:dyDescent="0.25">
      <c r="K17" s="97" t="s">
        <v>101</v>
      </c>
      <c r="L17" s="182" t="s">
        <v>114</v>
      </c>
      <c r="M17" s="182"/>
      <c r="N17" s="182"/>
    </row>
    <row r="18" spans="4:14" ht="19.2" customHeight="1" x14ac:dyDescent="0.25">
      <c r="K18" s="97" t="s">
        <v>106</v>
      </c>
      <c r="L18" s="182" t="s">
        <v>108</v>
      </c>
      <c r="M18" s="182"/>
      <c r="N18" s="182"/>
    </row>
    <row r="19" spans="4:14" ht="18.600000000000001" customHeight="1" x14ac:dyDescent="0.25">
      <c r="K19" s="97" t="s">
        <v>107</v>
      </c>
      <c r="L19" s="182" t="s">
        <v>109</v>
      </c>
      <c r="M19" s="182"/>
      <c r="N19" s="182"/>
    </row>
    <row r="26" spans="4:14" x14ac:dyDescent="0.25">
      <c r="D26" s="184" t="s">
        <v>146</v>
      </c>
      <c r="E26" s="184"/>
      <c r="F26" s="184"/>
      <c r="G26" s="184"/>
      <c r="H26" s="184"/>
    </row>
  </sheetData>
  <sheetProtection algorithmName="SHA-512" hashValue="9QhgPPjoICSwDuoUO40QdA7jWDkMQK2QBFWvYT1Hv6fSaZkbrMIvauJQTzYVesuiISQBnnTngJkYu7/DbRvuTg==" saltValue="XmvPgiCxycP5o8Mj2u9Bfw==" spinCount="100000" sheet="1" objects="1" scenarios="1"/>
  <protectedRanges>
    <protectedRange algorithmName="SHA-512" hashValue="I60uwXTjBMRlQKoCHtSCOajDY96qEDfKHm7rpNxM1hKso9a5Avkpx15K6gjrr7W1fRZcgtiDujECCf2saD2XYw==" saltValue="Rgjl0LWNLVNm/A+BxJ22Cw==" spinCount="100000" sqref="L13:N19" name="Datos de Registro"/>
  </protectedRanges>
  <mergeCells count="9">
    <mergeCell ref="L18:N18"/>
    <mergeCell ref="L19:N19"/>
    <mergeCell ref="L16:N16"/>
    <mergeCell ref="D26:H26"/>
    <mergeCell ref="L15:N15"/>
    <mergeCell ref="L14:N14"/>
    <mergeCell ref="K12:N12"/>
    <mergeCell ref="L13:N13"/>
    <mergeCell ref="L17:N17"/>
  </mergeCells>
  <pageMargins left="0.7" right="0.7" top="0.75" bottom="0.75" header="0.3" footer="0.3"/>
  <pageSetup paperSize="9"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tabColor theme="4" tint="0.79998168889431442"/>
    <pageSetUpPr fitToPage="1"/>
  </sheetPr>
  <dimension ref="A1:N981"/>
  <sheetViews>
    <sheetView showGridLines="0" showRowColHeaders="0" topLeftCell="A2" zoomScale="95" zoomScaleNormal="95" workbookViewId="0">
      <selection activeCell="B11" sqref="B11"/>
    </sheetView>
  </sheetViews>
  <sheetFormatPr baseColWidth="10" defaultRowHeight="13.8" x14ac:dyDescent="0.25"/>
  <cols>
    <col min="1" max="1" width="1.8984375" customWidth="1"/>
    <col min="2" max="2" width="11.5" style="69" customWidth="1"/>
    <col min="3" max="3" width="4" customWidth="1"/>
    <col min="4" max="5" width="8.69921875" customWidth="1"/>
    <col min="6" max="6" width="7.19921875" customWidth="1"/>
    <col min="7" max="7" width="32.8984375" customWidth="1"/>
    <col min="8" max="9" width="16.19921875" customWidth="1"/>
    <col min="10" max="10" width="20.69921875" customWidth="1"/>
    <col min="11" max="11" width="52.19921875" customWidth="1"/>
    <col min="12" max="12" width="8.19921875" customWidth="1"/>
    <col min="13" max="13" width="7.5" customWidth="1"/>
  </cols>
  <sheetData>
    <row r="1" spans="1:14" ht="5.4" customHeight="1" x14ac:dyDescent="0.25"/>
    <row r="2" spans="1:14" ht="6" customHeight="1" x14ac:dyDescent="0.25"/>
    <row r="3" spans="1:14" x14ac:dyDescent="0.25">
      <c r="I3" s="70"/>
    </row>
    <row r="5" spans="1:14" ht="7.2" customHeight="1" x14ac:dyDescent="0.25"/>
    <row r="6" spans="1:14" ht="30" customHeight="1" x14ac:dyDescent="0.25">
      <c r="B6" s="190" t="s">
        <v>129</v>
      </c>
      <c r="C6" s="191"/>
      <c r="D6" s="191"/>
      <c r="E6" s="191"/>
      <c r="F6" s="191"/>
      <c r="G6" s="191"/>
      <c r="H6" s="191"/>
      <c r="I6" s="192"/>
      <c r="J6" s="116">
        <v>2022</v>
      </c>
      <c r="K6" s="22"/>
      <c r="L6" s="4"/>
      <c r="M6" s="4"/>
      <c r="N6" s="4"/>
    </row>
    <row r="7" spans="1:14" ht="28.5" customHeight="1" x14ac:dyDescent="0.25">
      <c r="B7" s="197" t="s">
        <v>157</v>
      </c>
      <c r="C7" s="198"/>
      <c r="D7" s="189">
        <v>1000000</v>
      </c>
      <c r="E7" s="189"/>
      <c r="F7" s="5"/>
      <c r="G7" s="5"/>
      <c r="H7" s="5"/>
      <c r="I7" s="5"/>
      <c r="J7" s="5"/>
      <c r="K7" s="5"/>
      <c r="L7" s="5"/>
      <c r="M7" s="5"/>
      <c r="N7" s="5"/>
    </row>
    <row r="8" spans="1:14" x14ac:dyDescent="0.25">
      <c r="B8" s="71"/>
      <c r="C8" s="3"/>
      <c r="D8" s="89"/>
      <c r="E8" s="3"/>
      <c r="F8" s="3"/>
      <c r="G8" s="3"/>
      <c r="H8" s="3"/>
      <c r="I8" s="3"/>
      <c r="J8" s="3"/>
      <c r="K8" s="3"/>
      <c r="L8" s="3"/>
      <c r="M8" s="3"/>
      <c r="N8" s="3"/>
    </row>
    <row r="9" spans="1:14" ht="26.4" customHeight="1" x14ac:dyDescent="0.25">
      <c r="B9" s="206" t="s">
        <v>116</v>
      </c>
      <c r="C9" s="206"/>
      <c r="D9" s="206"/>
      <c r="E9" s="206"/>
      <c r="F9" s="206"/>
      <c r="G9" s="206"/>
      <c r="H9" s="206"/>
      <c r="I9" s="206"/>
      <c r="J9" s="206"/>
      <c r="K9" s="193"/>
      <c r="L9" s="30"/>
      <c r="M9" s="30"/>
      <c r="N9" s="3"/>
    </row>
    <row r="10" spans="1:14" ht="13.95" customHeight="1" x14ac:dyDescent="0.25">
      <c r="B10" s="68" t="s">
        <v>63</v>
      </c>
      <c r="C10" s="33" t="s">
        <v>62</v>
      </c>
      <c r="D10" s="34" t="s">
        <v>130</v>
      </c>
      <c r="E10" s="35" t="s">
        <v>126</v>
      </c>
      <c r="F10" s="203" t="s">
        <v>64</v>
      </c>
      <c r="G10" s="203"/>
      <c r="H10" s="36" t="s">
        <v>119</v>
      </c>
      <c r="I10" s="204" t="s">
        <v>125</v>
      </c>
      <c r="J10" s="204"/>
      <c r="K10" s="193"/>
      <c r="L10" s="30"/>
      <c r="M10" s="37"/>
      <c r="N10" s="37"/>
    </row>
    <row r="11" spans="1:14" ht="18" customHeight="1" x14ac:dyDescent="0.25">
      <c r="A11" s="88"/>
      <c r="B11" s="151"/>
      <c r="C11" s="74"/>
      <c r="D11" s="42"/>
      <c r="E11" s="42"/>
      <c r="F11" s="202" t="str">
        <f>IF(E11="","",IF(C11="I",VLOOKUP(E11,Ing[],2,TRUE),VLOOKUP(E11,Egr[],2,TRUE)))</f>
        <v/>
      </c>
      <c r="G11" s="202"/>
      <c r="H11" s="77"/>
      <c r="I11" s="205"/>
      <c r="J11" s="205"/>
      <c r="K11" s="23"/>
      <c r="M11" s="37"/>
      <c r="N11" s="37"/>
    </row>
    <row r="12" spans="1:14" ht="8.4" customHeight="1" x14ac:dyDescent="0.25">
      <c r="B12" s="72"/>
      <c r="C12" s="31"/>
      <c r="D12" s="32"/>
      <c r="E12" s="67"/>
      <c r="F12" s="32"/>
      <c r="G12" s="31"/>
      <c r="H12" s="23"/>
      <c r="I12" s="23"/>
      <c r="J12" s="23"/>
      <c r="K12" s="23"/>
      <c r="M12" s="12"/>
      <c r="N12" s="39"/>
    </row>
    <row r="13" spans="1:14" ht="13.95" customHeight="1" x14ac:dyDescent="0.25">
      <c r="B13" s="72"/>
      <c r="C13" s="31"/>
      <c r="D13" s="67"/>
      <c r="E13" s="32"/>
      <c r="F13" s="32"/>
      <c r="G13" s="31"/>
      <c r="H13" s="23"/>
      <c r="I13" s="23"/>
      <c r="J13" s="23"/>
      <c r="K13" s="23"/>
      <c r="M13" s="38"/>
      <c r="N13" s="38"/>
    </row>
    <row r="14" spans="1:14" ht="10.199999999999999" customHeight="1" x14ac:dyDescent="0.25">
      <c r="B14" s="72"/>
      <c r="C14" s="31"/>
      <c r="D14" s="32"/>
      <c r="E14" s="32"/>
      <c r="F14" s="32"/>
      <c r="G14" s="31"/>
      <c r="H14" s="23"/>
      <c r="I14" s="23"/>
      <c r="J14" s="23"/>
      <c r="K14" s="23"/>
      <c r="M14" s="38"/>
      <c r="N14" s="38"/>
    </row>
    <row r="15" spans="1:14" ht="8.4" customHeight="1" x14ac:dyDescent="0.25">
      <c r="C15" s="75"/>
      <c r="D15" s="78"/>
      <c r="E15" s="78"/>
      <c r="F15" s="73"/>
      <c r="G15" s="73"/>
      <c r="H15" s="200">
        <f>SUM(H21:H35)</f>
        <v>1482000</v>
      </c>
      <c r="I15" s="199">
        <f>SUM(I21:I35)</f>
        <v>187625</v>
      </c>
      <c r="J15" s="185">
        <f>H15-I15</f>
        <v>1294375</v>
      </c>
      <c r="K15" s="23"/>
      <c r="M15" s="38"/>
      <c r="N15" s="38"/>
    </row>
    <row r="16" spans="1:14" ht="13.95" customHeight="1" x14ac:dyDescent="0.25">
      <c r="C16" s="75"/>
      <c r="D16" s="31"/>
      <c r="E16" s="31"/>
      <c r="F16" s="73"/>
      <c r="G16" s="73"/>
      <c r="H16" s="201"/>
      <c r="I16" s="199"/>
      <c r="J16" s="186"/>
      <c r="K16" s="23"/>
      <c r="M16" s="38"/>
      <c r="N16" s="38"/>
    </row>
    <row r="17" spans="2:14" x14ac:dyDescent="0.25">
      <c r="B17" s="72"/>
      <c r="C17" s="31"/>
      <c r="D17" s="32"/>
      <c r="E17" s="32"/>
      <c r="F17" s="32"/>
      <c r="G17" s="31"/>
      <c r="H17" s="23"/>
      <c r="I17" s="23"/>
      <c r="J17" s="23"/>
      <c r="K17" s="23"/>
      <c r="M17" s="40"/>
      <c r="N17" s="40"/>
    </row>
    <row r="18" spans="2:14" ht="13.95" customHeight="1" x14ac:dyDescent="0.25">
      <c r="B18" s="194" t="s">
        <v>131</v>
      </c>
      <c r="C18" s="194"/>
      <c r="D18" s="194"/>
      <c r="E18" s="194"/>
      <c r="F18" s="194"/>
      <c r="G18" s="194"/>
      <c r="H18" s="194"/>
      <c r="I18" s="195">
        <v>2022</v>
      </c>
      <c r="J18" s="196" t="s">
        <v>113</v>
      </c>
      <c r="K18" s="187"/>
      <c r="L18" s="51"/>
      <c r="M18" s="38"/>
      <c r="N18" s="38"/>
    </row>
    <row r="19" spans="2:14" ht="13.95" customHeight="1" x14ac:dyDescent="0.25">
      <c r="B19" s="194"/>
      <c r="C19" s="194"/>
      <c r="D19" s="194"/>
      <c r="E19" s="194"/>
      <c r="F19" s="194"/>
      <c r="G19" s="194"/>
      <c r="H19" s="194"/>
      <c r="I19" s="195"/>
      <c r="J19" s="196"/>
      <c r="K19" s="188"/>
      <c r="L19" s="51"/>
      <c r="M19" s="38"/>
      <c r="N19" s="38"/>
    </row>
    <row r="20" spans="2:14" x14ac:dyDescent="0.25">
      <c r="B20" s="150" t="s">
        <v>63</v>
      </c>
      <c r="C20" s="33" t="s">
        <v>62</v>
      </c>
      <c r="D20" s="34" t="s">
        <v>127</v>
      </c>
      <c r="E20" s="34" t="s">
        <v>128</v>
      </c>
      <c r="F20" s="123" t="s">
        <v>126</v>
      </c>
      <c r="G20" s="123" t="s">
        <v>64</v>
      </c>
      <c r="H20" s="124" t="s">
        <v>65</v>
      </c>
      <c r="I20" s="124" t="s">
        <v>66</v>
      </c>
      <c r="J20" s="124" t="s">
        <v>67</v>
      </c>
      <c r="K20" s="124" t="s">
        <v>125</v>
      </c>
      <c r="L20" s="76"/>
    </row>
    <row r="21" spans="2:14" x14ac:dyDescent="0.25">
      <c r="B21" s="154">
        <v>44562</v>
      </c>
      <c r="C21" s="145" t="s">
        <v>123</v>
      </c>
      <c r="D21" s="156">
        <v>1</v>
      </c>
      <c r="E21" s="156"/>
      <c r="F21" s="156">
        <v>59</v>
      </c>
      <c r="G21" s="145" t="s">
        <v>134</v>
      </c>
      <c r="H21" s="161">
        <v>1000000</v>
      </c>
      <c r="I21" s="161">
        <v>0</v>
      </c>
      <c r="J21" s="161">
        <f>H21-I21</f>
        <v>1000000</v>
      </c>
      <c r="K21" s="145" t="s">
        <v>172</v>
      </c>
    </row>
    <row r="22" spans="2:14" x14ac:dyDescent="0.25">
      <c r="B22" s="154">
        <v>44563</v>
      </c>
      <c r="C22" s="145" t="s">
        <v>123</v>
      </c>
      <c r="D22" s="156">
        <v>2</v>
      </c>
      <c r="E22" s="156"/>
      <c r="F22" s="160">
        <v>1</v>
      </c>
      <c r="G22" s="145" t="s">
        <v>5</v>
      </c>
      <c r="H22" s="161">
        <v>20900</v>
      </c>
      <c r="I22" s="161">
        <v>0</v>
      </c>
      <c r="J22" s="161">
        <f>J21+H22-I22</f>
        <v>1020900</v>
      </c>
      <c r="K22" s="145" t="s">
        <v>173</v>
      </c>
    </row>
    <row r="23" spans="2:14" x14ac:dyDescent="0.25">
      <c r="B23" s="154">
        <v>44564</v>
      </c>
      <c r="C23" s="145" t="s">
        <v>123</v>
      </c>
      <c r="D23" s="156">
        <v>3</v>
      </c>
      <c r="E23" s="156"/>
      <c r="F23" s="156">
        <v>2</v>
      </c>
      <c r="G23" s="145" t="s">
        <v>6</v>
      </c>
      <c r="H23" s="161">
        <v>15000</v>
      </c>
      <c r="I23" s="161">
        <v>0</v>
      </c>
      <c r="J23" s="161">
        <f>J22+H23-I23</f>
        <v>1035900</v>
      </c>
      <c r="K23" s="145" t="s">
        <v>174</v>
      </c>
    </row>
    <row r="24" spans="2:14" x14ac:dyDescent="0.25">
      <c r="B24" s="154">
        <v>44565</v>
      </c>
      <c r="C24" s="145" t="s">
        <v>123</v>
      </c>
      <c r="D24" s="156">
        <v>4</v>
      </c>
      <c r="E24" s="156"/>
      <c r="F24" s="156">
        <v>3</v>
      </c>
      <c r="G24" s="145" t="s">
        <v>7</v>
      </c>
      <c r="H24" s="161">
        <v>89700</v>
      </c>
      <c r="I24" s="161">
        <v>0</v>
      </c>
      <c r="J24" s="161">
        <f>J23+H24-I24</f>
        <v>1125600</v>
      </c>
      <c r="K24" s="145" t="s">
        <v>175</v>
      </c>
    </row>
    <row r="25" spans="2:14" x14ac:dyDescent="0.25">
      <c r="B25" s="154">
        <v>44566</v>
      </c>
      <c r="C25" s="145" t="s">
        <v>123</v>
      </c>
      <c r="D25" s="156">
        <v>5</v>
      </c>
      <c r="E25" s="156"/>
      <c r="F25" s="156">
        <v>4</v>
      </c>
      <c r="G25" s="145" t="s">
        <v>9</v>
      </c>
      <c r="H25" s="161">
        <v>67500</v>
      </c>
      <c r="I25" s="161">
        <v>0</v>
      </c>
      <c r="J25" s="161">
        <f>J24+H25-I25</f>
        <v>1193100</v>
      </c>
      <c r="K25" s="145" t="s">
        <v>176</v>
      </c>
    </row>
    <row r="26" spans="2:14" x14ac:dyDescent="0.25">
      <c r="B26" s="155">
        <v>44567</v>
      </c>
      <c r="C26" s="157" t="s">
        <v>123</v>
      </c>
      <c r="D26" s="158">
        <v>6</v>
      </c>
      <c r="E26" s="158"/>
      <c r="F26" s="158">
        <v>6</v>
      </c>
      <c r="G26" s="157" t="s">
        <v>11</v>
      </c>
      <c r="H26" s="162">
        <v>238900</v>
      </c>
      <c r="I26" s="162">
        <v>0</v>
      </c>
      <c r="J26" s="162">
        <f>J25+H26-I26</f>
        <v>1432000</v>
      </c>
      <c r="K26" s="159" t="s">
        <v>177</v>
      </c>
    </row>
    <row r="27" spans="2:14" x14ac:dyDescent="0.25">
      <c r="B27" s="155">
        <v>44568</v>
      </c>
      <c r="C27" s="157" t="s">
        <v>122</v>
      </c>
      <c r="D27" s="158"/>
      <c r="E27" s="158">
        <v>1</v>
      </c>
      <c r="F27" s="158">
        <v>45</v>
      </c>
      <c r="G27" s="157" t="s">
        <v>48</v>
      </c>
      <c r="H27" s="162">
        <v>0</v>
      </c>
      <c r="I27" s="162">
        <v>100000</v>
      </c>
      <c r="J27" s="162">
        <f>J26+H27-I27</f>
        <v>1332000</v>
      </c>
      <c r="K27" s="159" t="s">
        <v>178</v>
      </c>
    </row>
    <row r="28" spans="2:14" x14ac:dyDescent="0.25">
      <c r="B28" s="155">
        <v>44569</v>
      </c>
      <c r="C28" s="157" t="s">
        <v>122</v>
      </c>
      <c r="D28" s="158"/>
      <c r="E28" s="158">
        <v>2</v>
      </c>
      <c r="F28" s="158">
        <v>46</v>
      </c>
      <c r="G28" s="157" t="s">
        <v>49</v>
      </c>
      <c r="H28" s="162">
        <v>0</v>
      </c>
      <c r="I28" s="162">
        <v>20000</v>
      </c>
      <c r="J28" s="162">
        <f>J27+H28-I28</f>
        <v>1312000</v>
      </c>
      <c r="K28" s="159" t="s">
        <v>179</v>
      </c>
    </row>
    <row r="29" spans="2:14" x14ac:dyDescent="0.25">
      <c r="B29" s="155">
        <v>44570</v>
      </c>
      <c r="C29" s="157" t="s">
        <v>122</v>
      </c>
      <c r="D29" s="158"/>
      <c r="E29" s="158">
        <v>3</v>
      </c>
      <c r="F29" s="158">
        <v>47</v>
      </c>
      <c r="G29" s="157" t="s">
        <v>50</v>
      </c>
      <c r="H29" s="162">
        <v>0</v>
      </c>
      <c r="I29" s="162">
        <v>15400</v>
      </c>
      <c r="J29" s="162">
        <f>J28+H29-I29</f>
        <v>1296600</v>
      </c>
      <c r="K29" s="159" t="s">
        <v>180</v>
      </c>
    </row>
    <row r="30" spans="2:14" x14ac:dyDescent="0.25">
      <c r="B30" s="155">
        <v>44571</v>
      </c>
      <c r="C30" s="157" t="s">
        <v>122</v>
      </c>
      <c r="D30" s="158"/>
      <c r="E30" s="158">
        <v>4</v>
      </c>
      <c r="F30" s="158">
        <v>48</v>
      </c>
      <c r="G30" s="157" t="s">
        <v>53</v>
      </c>
      <c r="H30" s="162">
        <v>0</v>
      </c>
      <c r="I30" s="162">
        <v>1000</v>
      </c>
      <c r="J30" s="162">
        <f>J29+H30-I30</f>
        <v>1295600</v>
      </c>
      <c r="K30" s="159" t="s">
        <v>181</v>
      </c>
    </row>
    <row r="31" spans="2:14" x14ac:dyDescent="0.25">
      <c r="B31" s="155">
        <v>44572</v>
      </c>
      <c r="C31" s="157" t="s">
        <v>122</v>
      </c>
      <c r="D31" s="158"/>
      <c r="E31" s="158">
        <v>5</v>
      </c>
      <c r="F31" s="158">
        <v>49</v>
      </c>
      <c r="G31" s="157" t="s">
        <v>54</v>
      </c>
      <c r="H31" s="162">
        <v>0</v>
      </c>
      <c r="I31" s="162">
        <v>3200</v>
      </c>
      <c r="J31" s="162">
        <f>J30+H31-I31</f>
        <v>1292400</v>
      </c>
      <c r="K31" s="159" t="s">
        <v>182</v>
      </c>
    </row>
    <row r="32" spans="2:14" x14ac:dyDescent="0.25">
      <c r="B32" s="155">
        <v>44591</v>
      </c>
      <c r="C32" s="157" t="s">
        <v>123</v>
      </c>
      <c r="D32" s="158"/>
      <c r="E32" s="158"/>
      <c r="F32" s="158">
        <v>11</v>
      </c>
      <c r="G32" s="157" t="s">
        <v>28</v>
      </c>
      <c r="H32" s="162">
        <v>50000</v>
      </c>
      <c r="I32" s="162">
        <v>0</v>
      </c>
      <c r="J32" s="162">
        <f>J31+H32-I32</f>
        <v>1342400</v>
      </c>
      <c r="K32" s="159" t="s">
        <v>183</v>
      </c>
    </row>
    <row r="33" spans="2:11" x14ac:dyDescent="0.25">
      <c r="B33" s="155">
        <v>44591</v>
      </c>
      <c r="C33" s="157" t="s">
        <v>122</v>
      </c>
      <c r="D33" s="158"/>
      <c r="E33" s="158">
        <v>6</v>
      </c>
      <c r="F33" s="158">
        <v>30</v>
      </c>
      <c r="G33" s="157" t="s">
        <v>35</v>
      </c>
      <c r="H33" s="162">
        <v>0</v>
      </c>
      <c r="I33" s="162">
        <v>10500</v>
      </c>
      <c r="J33" s="162">
        <f>J32+H33-I33</f>
        <v>1331900</v>
      </c>
      <c r="K33" s="159" t="s">
        <v>183</v>
      </c>
    </row>
    <row r="34" spans="2:11" x14ac:dyDescent="0.25">
      <c r="B34" s="155">
        <v>44591</v>
      </c>
      <c r="C34" s="157" t="s">
        <v>122</v>
      </c>
      <c r="D34" s="158"/>
      <c r="E34" s="158">
        <v>7</v>
      </c>
      <c r="F34" s="158">
        <v>31</v>
      </c>
      <c r="G34" s="157" t="s">
        <v>36</v>
      </c>
      <c r="H34" s="162">
        <v>0</v>
      </c>
      <c r="I34" s="162">
        <v>37525</v>
      </c>
      <c r="J34" s="162">
        <f>J33+H34-I34</f>
        <v>1294375</v>
      </c>
      <c r="K34" s="159" t="s">
        <v>183</v>
      </c>
    </row>
    <row r="35" spans="2:11" x14ac:dyDescent="0.25">
      <c r="B35" s="155"/>
      <c r="C35" s="157"/>
      <c r="D35" s="158"/>
      <c r="E35" s="158"/>
      <c r="F35" s="158"/>
      <c r="G35" s="157"/>
      <c r="H35" s="162"/>
      <c r="I35" s="162"/>
      <c r="J35" s="162"/>
      <c r="K35" s="159"/>
    </row>
    <row r="36" spans="2:11" x14ac:dyDescent="0.25">
      <c r="B36" s="155"/>
      <c r="C36" s="157"/>
      <c r="D36" s="158"/>
      <c r="E36" s="158"/>
      <c r="F36" s="158"/>
      <c r="G36" s="157"/>
      <c r="H36" s="162"/>
      <c r="I36" s="162"/>
      <c r="J36" s="162"/>
      <c r="K36" s="159"/>
    </row>
    <row r="37" spans="2:11" x14ac:dyDescent="0.25">
      <c r="B37" s="155"/>
      <c r="C37" s="157"/>
      <c r="D37" s="158"/>
      <c r="E37" s="158"/>
      <c r="F37" s="158"/>
      <c r="G37" s="157"/>
      <c r="H37" s="162"/>
      <c r="I37" s="162"/>
      <c r="J37" s="162"/>
      <c r="K37" s="159"/>
    </row>
    <row r="38" spans="2:11" x14ac:dyDescent="0.25">
      <c r="B38" s="155"/>
      <c r="C38" s="157"/>
      <c r="D38" s="158"/>
      <c r="E38" s="158"/>
      <c r="F38" s="158"/>
      <c r="G38" s="157"/>
      <c r="H38" s="162"/>
      <c r="I38" s="162"/>
      <c r="J38" s="162"/>
      <c r="K38" s="159"/>
    </row>
    <row r="39" spans="2:11" x14ac:dyDescent="0.25">
      <c r="B39" s="155"/>
      <c r="C39" s="157"/>
      <c r="D39" s="158"/>
      <c r="E39" s="158"/>
      <c r="F39" s="158"/>
      <c r="G39" s="157"/>
      <c r="H39" s="162"/>
      <c r="I39" s="162"/>
      <c r="J39" s="162"/>
      <c r="K39" s="159"/>
    </row>
    <row r="40" spans="2:11" x14ac:dyDescent="0.25">
      <c r="B40" s="155"/>
      <c r="C40" s="157"/>
      <c r="D40" s="158"/>
      <c r="E40" s="158"/>
      <c r="F40" s="158"/>
      <c r="G40" s="157"/>
      <c r="H40" s="162"/>
      <c r="I40" s="162"/>
      <c r="J40" s="162"/>
      <c r="K40" s="159"/>
    </row>
    <row r="41" spans="2:11" x14ac:dyDescent="0.25">
      <c r="B41" s="155"/>
      <c r="C41" s="157"/>
      <c r="D41" s="158"/>
      <c r="E41" s="158"/>
      <c r="F41" s="158"/>
      <c r="G41" s="157"/>
      <c r="H41" s="162"/>
      <c r="I41" s="162"/>
      <c r="J41" s="162"/>
      <c r="K41" s="159"/>
    </row>
    <row r="42" spans="2:11" x14ac:dyDescent="0.25">
      <c r="B42" s="155"/>
      <c r="C42" s="157"/>
      <c r="D42" s="158"/>
      <c r="E42" s="158"/>
      <c r="F42" s="158"/>
      <c r="G42" s="157"/>
      <c r="H42" s="162"/>
      <c r="I42" s="162"/>
      <c r="J42" s="162"/>
      <c r="K42" s="159"/>
    </row>
    <row r="43" spans="2:11" x14ac:dyDescent="0.25">
      <c r="B43" s="154"/>
      <c r="C43" s="145"/>
      <c r="D43" s="156"/>
      <c r="E43" s="156"/>
      <c r="F43" s="156"/>
      <c r="G43" s="145"/>
      <c r="H43" s="161"/>
      <c r="I43" s="161"/>
      <c r="J43" s="161"/>
      <c r="K43" s="145"/>
    </row>
    <row r="44" spans="2:11" x14ac:dyDescent="0.25">
      <c r="B44" s="154"/>
      <c r="C44" s="145"/>
      <c r="D44" s="156"/>
      <c r="E44" s="156"/>
      <c r="F44" s="156"/>
      <c r="G44" s="145"/>
      <c r="H44" s="161"/>
      <c r="I44" s="161"/>
      <c r="J44" s="161"/>
      <c r="K44" s="145"/>
    </row>
    <row r="45" spans="2:11" x14ac:dyDescent="0.25">
      <c r="B45" s="154"/>
      <c r="C45" s="145"/>
      <c r="D45" s="156"/>
      <c r="E45" s="156"/>
      <c r="F45" s="156"/>
      <c r="G45" s="145"/>
      <c r="H45" s="161"/>
      <c r="I45" s="161"/>
      <c r="J45" s="161"/>
      <c r="K45" s="145"/>
    </row>
    <row r="46" spans="2:11" x14ac:dyDescent="0.25">
      <c r="B46" s="154"/>
      <c r="C46" s="145"/>
      <c r="D46" s="156"/>
      <c r="E46" s="156"/>
      <c r="F46" s="156"/>
      <c r="G46" s="145"/>
      <c r="H46" s="161"/>
      <c r="I46" s="161"/>
      <c r="J46" s="161"/>
      <c r="K46" s="145"/>
    </row>
    <row r="47" spans="2:11" x14ac:dyDescent="0.25">
      <c r="B47" s="154"/>
      <c r="C47" s="145"/>
      <c r="D47" s="156"/>
      <c r="E47" s="156"/>
      <c r="F47" s="156"/>
      <c r="G47" s="145"/>
      <c r="H47" s="161"/>
      <c r="I47" s="161"/>
      <c r="J47" s="161"/>
      <c r="K47" s="145"/>
    </row>
    <row r="48" spans="2:11" x14ac:dyDescent="0.25">
      <c r="B48" s="154"/>
      <c r="C48" s="145"/>
      <c r="D48" s="156"/>
      <c r="E48" s="156"/>
      <c r="F48" s="156"/>
      <c r="G48" s="145"/>
      <c r="H48" s="161"/>
      <c r="I48" s="161"/>
      <c r="J48" s="161"/>
      <c r="K48" s="145"/>
    </row>
    <row r="49" spans="2:11" x14ac:dyDescent="0.25">
      <c r="B49" s="154"/>
      <c r="C49" s="145"/>
      <c r="D49" s="156"/>
      <c r="E49" s="156"/>
      <c r="F49" s="156"/>
      <c r="G49" s="145"/>
      <c r="H49" s="161"/>
      <c r="I49" s="161"/>
      <c r="J49" s="161"/>
      <c r="K49" s="145"/>
    </row>
    <row r="50" spans="2:11" x14ac:dyDescent="0.25">
      <c r="B50" s="154"/>
      <c r="C50" s="145"/>
      <c r="D50" s="156"/>
      <c r="E50" s="156"/>
      <c r="F50" s="156"/>
      <c r="G50" s="145"/>
      <c r="H50" s="161"/>
      <c r="I50" s="161"/>
      <c r="J50" s="161"/>
      <c r="K50" s="145"/>
    </row>
    <row r="51" spans="2:11" x14ac:dyDescent="0.25">
      <c r="B51" s="154"/>
      <c r="C51" s="145"/>
      <c r="D51" s="156"/>
      <c r="E51" s="156"/>
      <c r="F51" s="156"/>
      <c r="G51" s="145"/>
      <c r="H51" s="161"/>
      <c r="I51" s="161"/>
      <c r="J51" s="161"/>
      <c r="K51" s="145"/>
    </row>
    <row r="52" spans="2:11" x14ac:dyDescent="0.25">
      <c r="B52" s="154"/>
      <c r="C52" s="145"/>
      <c r="D52" s="156"/>
      <c r="E52" s="156"/>
      <c r="F52" s="156"/>
      <c r="G52" s="145"/>
      <c r="H52" s="161"/>
      <c r="I52" s="161"/>
      <c r="J52" s="161"/>
      <c r="K52" s="145"/>
    </row>
    <row r="53" spans="2:11" x14ac:dyDescent="0.25">
      <c r="B53" s="154"/>
      <c r="C53" s="145"/>
      <c r="D53" s="156"/>
      <c r="E53" s="156"/>
      <c r="F53" s="156"/>
      <c r="G53" s="145"/>
      <c r="H53" s="161"/>
      <c r="I53" s="161"/>
      <c r="J53" s="161"/>
      <c r="K53" s="145"/>
    </row>
    <row r="54" spans="2:11" x14ac:dyDescent="0.25">
      <c r="B54" s="154"/>
      <c r="C54" s="145"/>
      <c r="D54" s="156"/>
      <c r="E54" s="156"/>
      <c r="F54" s="156"/>
      <c r="G54" s="145"/>
      <c r="H54" s="161"/>
      <c r="I54" s="161"/>
      <c r="J54" s="161"/>
      <c r="K54" s="145"/>
    </row>
    <row r="55" spans="2:11" x14ac:dyDescent="0.25">
      <c r="B55" s="154"/>
      <c r="C55" s="145"/>
      <c r="D55" s="156"/>
      <c r="E55" s="156"/>
      <c r="F55" s="156"/>
      <c r="G55" s="145"/>
      <c r="H55" s="161"/>
      <c r="I55" s="161"/>
      <c r="J55" s="161"/>
      <c r="K55" s="145"/>
    </row>
    <row r="56" spans="2:11" x14ac:dyDescent="0.25">
      <c r="B56" s="154"/>
      <c r="C56" s="145"/>
      <c r="D56" s="156"/>
      <c r="E56" s="156"/>
      <c r="F56" s="156"/>
      <c r="G56" s="145"/>
      <c r="H56" s="161"/>
      <c r="I56" s="161"/>
      <c r="J56" s="161"/>
      <c r="K56" s="145"/>
    </row>
    <row r="57" spans="2:11" x14ac:dyDescent="0.25">
      <c r="B57" s="154"/>
      <c r="C57" s="145"/>
      <c r="D57" s="156"/>
      <c r="E57" s="156"/>
      <c r="F57" s="156"/>
      <c r="G57" s="145"/>
      <c r="H57" s="161"/>
      <c r="I57" s="161"/>
      <c r="J57" s="161"/>
      <c r="K57" s="145"/>
    </row>
    <row r="58" spans="2:11" x14ac:dyDescent="0.25">
      <c r="B58" s="154"/>
      <c r="C58" s="145"/>
      <c r="D58" s="156"/>
      <c r="E58" s="156"/>
      <c r="F58" s="156"/>
      <c r="G58" s="145"/>
      <c r="H58" s="161"/>
      <c r="I58" s="161"/>
      <c r="J58" s="161"/>
      <c r="K58" s="145"/>
    </row>
    <row r="59" spans="2:11" x14ac:dyDescent="0.25">
      <c r="B59" s="154"/>
      <c r="C59" s="145"/>
      <c r="D59" s="156"/>
      <c r="E59" s="156"/>
      <c r="F59" s="156"/>
      <c r="G59" s="145"/>
      <c r="H59" s="161"/>
      <c r="I59" s="161"/>
      <c r="J59" s="161"/>
      <c r="K59" s="145"/>
    </row>
    <row r="60" spans="2:11" x14ac:dyDescent="0.25">
      <c r="B60" s="154"/>
      <c r="C60" s="145"/>
      <c r="D60" s="156"/>
      <c r="E60" s="156"/>
      <c r="F60" s="156"/>
      <c r="G60" s="145"/>
      <c r="H60" s="161"/>
      <c r="I60" s="161"/>
      <c r="J60" s="161"/>
      <c r="K60" s="145"/>
    </row>
    <row r="61" spans="2:11" x14ac:dyDescent="0.25">
      <c r="B61" s="154"/>
      <c r="C61" s="145"/>
      <c r="D61" s="156"/>
      <c r="E61" s="156"/>
      <c r="F61" s="156"/>
      <c r="G61" s="145"/>
      <c r="H61" s="161"/>
      <c r="I61" s="161"/>
      <c r="J61" s="161"/>
      <c r="K61" s="145"/>
    </row>
    <row r="62" spans="2:11" x14ac:dyDescent="0.25">
      <c r="B62" s="154"/>
      <c r="C62" s="145"/>
      <c r="D62" s="156"/>
      <c r="E62" s="156"/>
      <c r="F62" s="156"/>
      <c r="G62" s="145"/>
      <c r="H62" s="161"/>
      <c r="I62" s="161"/>
      <c r="J62" s="161"/>
      <c r="K62" s="145"/>
    </row>
    <row r="63" spans="2:11" x14ac:dyDescent="0.25">
      <c r="B63" s="154"/>
      <c r="C63" s="145"/>
      <c r="D63" s="156"/>
      <c r="E63" s="156"/>
      <c r="F63" s="156"/>
      <c r="G63" s="145"/>
      <c r="H63" s="161"/>
      <c r="I63" s="161"/>
      <c r="J63" s="161"/>
      <c r="K63" s="145"/>
    </row>
    <row r="64" spans="2:11" x14ac:dyDescent="0.25">
      <c r="B64" s="154"/>
      <c r="C64" s="145"/>
      <c r="D64" s="156"/>
      <c r="E64" s="156"/>
      <c r="F64" s="156"/>
      <c r="G64" s="145"/>
      <c r="H64" s="161"/>
      <c r="I64" s="161"/>
      <c r="J64" s="161"/>
      <c r="K64" s="145"/>
    </row>
    <row r="65" spans="2:11" x14ac:dyDescent="0.25">
      <c r="B65" s="154"/>
      <c r="C65" s="145"/>
      <c r="D65" s="156"/>
      <c r="E65" s="156"/>
      <c r="F65" s="156"/>
      <c r="G65" s="145"/>
      <c r="H65" s="161"/>
      <c r="I65" s="161"/>
      <c r="J65" s="161"/>
      <c r="K65" s="145"/>
    </row>
    <row r="66" spans="2:11" x14ac:dyDescent="0.25">
      <c r="B66" s="154"/>
      <c r="C66" s="145"/>
      <c r="D66" s="156"/>
      <c r="E66" s="156"/>
      <c r="F66" s="156"/>
      <c r="G66" s="145"/>
      <c r="H66" s="161"/>
      <c r="I66" s="161"/>
      <c r="J66" s="161"/>
      <c r="K66" s="145"/>
    </row>
    <row r="67" spans="2:11" x14ac:dyDescent="0.25">
      <c r="B67" s="154"/>
      <c r="C67" s="145"/>
      <c r="D67" s="156"/>
      <c r="E67" s="156"/>
      <c r="F67" s="156"/>
      <c r="G67" s="145"/>
      <c r="H67" s="161"/>
      <c r="I67" s="161"/>
      <c r="J67" s="161"/>
      <c r="K67" s="145"/>
    </row>
    <row r="68" spans="2:11" x14ac:dyDescent="0.25">
      <c r="B68" s="154"/>
      <c r="C68" s="145"/>
      <c r="D68" s="156"/>
      <c r="E68" s="156"/>
      <c r="F68" s="156"/>
      <c r="G68" s="145"/>
      <c r="H68" s="161"/>
      <c r="I68" s="161"/>
      <c r="J68" s="161"/>
      <c r="K68" s="145"/>
    </row>
    <row r="69" spans="2:11" x14ac:dyDescent="0.25">
      <c r="B69" s="154"/>
      <c r="C69" s="145"/>
      <c r="D69" s="156"/>
      <c r="E69" s="156"/>
      <c r="F69" s="156"/>
      <c r="G69" s="145"/>
      <c r="H69" s="161"/>
      <c r="I69" s="161"/>
      <c r="J69" s="161"/>
      <c r="K69" s="145"/>
    </row>
    <row r="70" spans="2:11" x14ac:dyDescent="0.25">
      <c r="B70" s="154"/>
      <c r="C70" s="145"/>
      <c r="D70" s="156"/>
      <c r="E70" s="156"/>
      <c r="F70" s="156"/>
      <c r="G70" s="145"/>
      <c r="H70" s="161"/>
      <c r="I70" s="161"/>
      <c r="J70" s="161"/>
      <c r="K70" s="145"/>
    </row>
    <row r="71" spans="2:11" x14ac:dyDescent="0.25">
      <c r="B71" s="154"/>
      <c r="C71" s="145"/>
      <c r="D71" s="156"/>
      <c r="E71" s="156"/>
      <c r="F71" s="156"/>
      <c r="G71" s="145"/>
      <c r="H71" s="161"/>
      <c r="I71" s="161"/>
      <c r="J71" s="161"/>
      <c r="K71" s="145"/>
    </row>
    <row r="72" spans="2:11" x14ac:dyDescent="0.25">
      <c r="B72" s="154"/>
      <c r="C72" s="145"/>
      <c r="D72" s="156"/>
      <c r="E72" s="156"/>
      <c r="F72" s="156"/>
      <c r="G72" s="145"/>
      <c r="H72" s="161"/>
      <c r="I72" s="161"/>
      <c r="J72" s="161"/>
      <c r="K72" s="145"/>
    </row>
    <row r="73" spans="2:11" x14ac:dyDescent="0.25">
      <c r="B73" s="154"/>
      <c r="C73" s="145"/>
      <c r="D73" s="156"/>
      <c r="E73" s="156"/>
      <c r="F73" s="156"/>
      <c r="G73" s="145"/>
      <c r="H73" s="161"/>
      <c r="I73" s="161"/>
      <c r="J73" s="161"/>
      <c r="K73" s="145"/>
    </row>
    <row r="74" spans="2:11" x14ac:dyDescent="0.25">
      <c r="B74" s="154"/>
      <c r="C74" s="145"/>
      <c r="D74" s="156"/>
      <c r="E74" s="156"/>
      <c r="F74" s="156"/>
      <c r="G74" s="145"/>
      <c r="H74" s="161"/>
      <c r="I74" s="161"/>
      <c r="J74" s="161"/>
      <c r="K74" s="145"/>
    </row>
    <row r="75" spans="2:11" x14ac:dyDescent="0.25">
      <c r="B75" s="154"/>
      <c r="C75" s="145"/>
      <c r="D75" s="156"/>
      <c r="E75" s="156"/>
      <c r="F75" s="156"/>
      <c r="G75" s="145"/>
      <c r="H75" s="161"/>
      <c r="I75" s="161"/>
      <c r="J75" s="161"/>
      <c r="K75" s="145"/>
    </row>
    <row r="76" spans="2:11" x14ac:dyDescent="0.25">
      <c r="B76" s="154"/>
      <c r="C76" s="145"/>
      <c r="D76" s="156"/>
      <c r="E76" s="156"/>
      <c r="F76" s="156"/>
      <c r="G76" s="145"/>
      <c r="H76" s="161"/>
      <c r="I76" s="161"/>
      <c r="J76" s="161"/>
      <c r="K76" s="145"/>
    </row>
    <row r="77" spans="2:11" x14ac:dyDescent="0.25">
      <c r="B77" s="154"/>
      <c r="C77" s="145"/>
      <c r="D77" s="156"/>
      <c r="E77" s="156"/>
      <c r="F77" s="156"/>
      <c r="G77" s="145"/>
      <c r="H77" s="161"/>
      <c r="I77" s="161"/>
      <c r="J77" s="161"/>
      <c r="K77" s="145"/>
    </row>
    <row r="78" spans="2:11" x14ac:dyDescent="0.25">
      <c r="B78" s="154"/>
      <c r="C78" s="145"/>
      <c r="D78" s="156"/>
      <c r="E78" s="156"/>
      <c r="F78" s="156"/>
      <c r="G78" s="145"/>
      <c r="H78" s="161"/>
      <c r="I78" s="161"/>
      <c r="J78" s="161"/>
      <c r="K78" s="145"/>
    </row>
    <row r="79" spans="2:11" x14ac:dyDescent="0.25">
      <c r="B79" s="154"/>
      <c r="C79" s="145"/>
      <c r="D79" s="156"/>
      <c r="E79" s="156"/>
      <c r="F79" s="156"/>
      <c r="G79" s="145"/>
      <c r="H79" s="161"/>
      <c r="I79" s="161"/>
      <c r="J79" s="161"/>
      <c r="K79" s="145"/>
    </row>
    <row r="80" spans="2:11" x14ac:dyDescent="0.25">
      <c r="B80" s="154"/>
      <c r="C80" s="145"/>
      <c r="D80" s="156"/>
      <c r="E80" s="156"/>
      <c r="F80" s="156"/>
      <c r="G80" s="145"/>
      <c r="H80" s="161"/>
      <c r="I80" s="161"/>
      <c r="J80" s="161"/>
      <c r="K80" s="145"/>
    </row>
    <row r="81" spans="2:11" x14ac:dyDescent="0.25">
      <c r="B81" s="154"/>
      <c r="C81" s="145"/>
      <c r="D81" s="156"/>
      <c r="E81" s="156"/>
      <c r="F81" s="156"/>
      <c r="G81" s="145"/>
      <c r="H81" s="161"/>
      <c r="I81" s="161"/>
      <c r="J81" s="161"/>
      <c r="K81" s="145"/>
    </row>
    <row r="82" spans="2:11" x14ac:dyDescent="0.25">
      <c r="B82" s="154"/>
      <c r="C82" s="145"/>
      <c r="D82" s="156"/>
      <c r="E82" s="156"/>
      <c r="F82" s="156"/>
      <c r="G82" s="145"/>
      <c r="H82" s="161"/>
      <c r="I82" s="161"/>
      <c r="J82" s="161"/>
      <c r="K82" s="145"/>
    </row>
    <row r="83" spans="2:11" x14ac:dyDescent="0.25">
      <c r="B83" s="154"/>
      <c r="C83" s="145"/>
      <c r="D83" s="156"/>
      <c r="E83" s="156"/>
      <c r="F83" s="156"/>
      <c r="G83" s="145"/>
      <c r="H83" s="161"/>
      <c r="I83" s="161"/>
      <c r="J83" s="161"/>
      <c r="K83" s="145"/>
    </row>
    <row r="84" spans="2:11" x14ac:dyDescent="0.25">
      <c r="B84" s="154"/>
      <c r="C84" s="145"/>
      <c r="D84" s="156"/>
      <c r="E84" s="156"/>
      <c r="F84" s="156"/>
      <c r="G84" s="145"/>
      <c r="H84" s="161"/>
      <c r="I84" s="161"/>
      <c r="J84" s="161"/>
      <c r="K84" s="145"/>
    </row>
    <row r="85" spans="2:11" x14ac:dyDescent="0.25">
      <c r="B85" s="154"/>
      <c r="C85" s="145"/>
      <c r="D85" s="156"/>
      <c r="E85" s="156"/>
      <c r="F85" s="156"/>
      <c r="G85" s="145"/>
      <c r="H85" s="161"/>
      <c r="I85" s="161"/>
      <c r="J85" s="161"/>
      <c r="K85" s="145"/>
    </row>
    <row r="86" spans="2:11" x14ac:dyDescent="0.25">
      <c r="B86" s="154"/>
      <c r="C86" s="145"/>
      <c r="D86" s="156"/>
      <c r="E86" s="156"/>
      <c r="F86" s="156"/>
      <c r="G86" s="145"/>
      <c r="H86" s="161"/>
      <c r="I86" s="161"/>
      <c r="J86" s="161"/>
      <c r="K86" s="145"/>
    </row>
    <row r="87" spans="2:11" x14ac:dyDescent="0.25">
      <c r="B87" s="154"/>
      <c r="C87" s="145"/>
      <c r="D87" s="156"/>
      <c r="E87" s="156"/>
      <c r="F87" s="156"/>
      <c r="G87" s="145"/>
      <c r="H87" s="161"/>
      <c r="I87" s="161"/>
      <c r="J87" s="161"/>
      <c r="K87" s="145"/>
    </row>
    <row r="88" spans="2:11" x14ac:dyDescent="0.25">
      <c r="B88" s="154"/>
      <c r="C88" s="145"/>
      <c r="D88" s="156"/>
      <c r="E88" s="156"/>
      <c r="F88" s="156"/>
      <c r="G88" s="145"/>
      <c r="H88" s="161"/>
      <c r="I88" s="161"/>
      <c r="J88" s="161"/>
      <c r="K88" s="145"/>
    </row>
    <row r="89" spans="2:11" x14ac:dyDescent="0.25">
      <c r="B89" s="154"/>
      <c r="C89" s="145"/>
      <c r="D89" s="156"/>
      <c r="E89" s="156"/>
      <c r="F89" s="156"/>
      <c r="G89" s="145"/>
      <c r="H89" s="161"/>
      <c r="I89" s="161"/>
      <c r="J89" s="161"/>
      <c r="K89" s="145"/>
    </row>
    <row r="90" spans="2:11" x14ac:dyDescent="0.25">
      <c r="B90" s="154"/>
      <c r="C90" s="145"/>
      <c r="D90" s="156"/>
      <c r="E90" s="156"/>
      <c r="F90" s="156"/>
      <c r="G90" s="145"/>
      <c r="H90" s="161"/>
      <c r="I90" s="161"/>
      <c r="J90" s="161"/>
      <c r="K90" s="145"/>
    </row>
    <row r="91" spans="2:11" x14ac:dyDescent="0.25">
      <c r="B91" s="154"/>
      <c r="C91" s="145"/>
      <c r="D91" s="156"/>
      <c r="E91" s="156"/>
      <c r="F91" s="156"/>
      <c r="G91" s="145"/>
      <c r="H91" s="161"/>
      <c r="I91" s="161"/>
      <c r="J91" s="161"/>
      <c r="K91" s="145"/>
    </row>
    <row r="92" spans="2:11" x14ac:dyDescent="0.25">
      <c r="B92" s="154"/>
      <c r="C92" s="145"/>
      <c r="D92" s="156"/>
      <c r="E92" s="156"/>
      <c r="F92" s="156"/>
      <c r="G92" s="145"/>
      <c r="H92" s="161"/>
      <c r="I92" s="161"/>
      <c r="J92" s="161"/>
      <c r="K92" s="145"/>
    </row>
    <row r="93" spans="2:11" x14ac:dyDescent="0.25">
      <c r="B93" s="154"/>
      <c r="C93" s="145"/>
      <c r="D93" s="156"/>
      <c r="E93" s="156"/>
      <c r="F93" s="156"/>
      <c r="G93" s="145"/>
      <c r="H93" s="161"/>
      <c r="I93" s="161"/>
      <c r="J93" s="161"/>
      <c r="K93" s="145"/>
    </row>
    <row r="94" spans="2:11" x14ac:dyDescent="0.25">
      <c r="B94" s="154"/>
      <c r="C94" s="145"/>
      <c r="D94" s="156"/>
      <c r="E94" s="156"/>
      <c r="F94" s="156"/>
      <c r="G94" s="145"/>
      <c r="H94" s="161"/>
      <c r="I94" s="161"/>
      <c r="J94" s="161"/>
      <c r="K94" s="145"/>
    </row>
    <row r="95" spans="2:11" x14ac:dyDescent="0.25">
      <c r="B95" s="154"/>
      <c r="C95" s="145"/>
      <c r="D95" s="156"/>
      <c r="E95" s="156"/>
      <c r="F95" s="156"/>
      <c r="G95" s="145"/>
      <c r="H95" s="161"/>
      <c r="I95" s="161"/>
      <c r="J95" s="161"/>
      <c r="K95" s="145"/>
    </row>
    <row r="96" spans="2:11" x14ac:dyDescent="0.25">
      <c r="B96" s="154"/>
      <c r="C96" s="145"/>
      <c r="D96" s="156"/>
      <c r="E96" s="156"/>
      <c r="F96" s="156"/>
      <c r="G96" s="145"/>
      <c r="H96" s="161"/>
      <c r="I96" s="161"/>
      <c r="J96" s="161"/>
      <c r="K96" s="145"/>
    </row>
    <row r="97" spans="2:11" x14ac:dyDescent="0.25">
      <c r="B97" s="154"/>
      <c r="C97" s="145"/>
      <c r="D97" s="156"/>
      <c r="E97" s="156"/>
      <c r="F97" s="156"/>
      <c r="G97" s="145"/>
      <c r="H97" s="161"/>
      <c r="I97" s="161"/>
      <c r="J97" s="161"/>
      <c r="K97" s="145"/>
    </row>
    <row r="98" spans="2:11" x14ac:dyDescent="0.25">
      <c r="B98" s="154"/>
      <c r="C98" s="145"/>
      <c r="D98" s="156"/>
      <c r="E98" s="156"/>
      <c r="F98" s="156"/>
      <c r="G98" s="145"/>
      <c r="H98" s="161"/>
      <c r="I98" s="161"/>
      <c r="J98" s="161"/>
      <c r="K98" s="145"/>
    </row>
    <row r="99" spans="2:11" x14ac:dyDescent="0.25">
      <c r="B99" s="154"/>
      <c r="C99" s="145"/>
      <c r="D99" s="156"/>
      <c r="E99" s="156"/>
      <c r="F99" s="156"/>
      <c r="G99" s="145"/>
      <c r="H99" s="161"/>
      <c r="I99" s="161"/>
      <c r="J99" s="161"/>
      <c r="K99" s="145"/>
    </row>
    <row r="100" spans="2:11" x14ac:dyDescent="0.25">
      <c r="B100" s="154"/>
      <c r="C100" s="145"/>
      <c r="D100" s="156"/>
      <c r="E100" s="156"/>
      <c r="F100" s="156"/>
      <c r="G100" s="145"/>
      <c r="H100" s="161"/>
      <c r="I100" s="161"/>
      <c r="J100" s="161"/>
      <c r="K100" s="145"/>
    </row>
    <row r="101" spans="2:11" x14ac:dyDescent="0.25">
      <c r="B101" s="154"/>
      <c r="C101" s="145"/>
      <c r="D101" s="156"/>
      <c r="E101" s="156"/>
      <c r="F101" s="156"/>
      <c r="G101" s="145"/>
      <c r="H101" s="161"/>
      <c r="I101" s="161"/>
      <c r="J101" s="161"/>
      <c r="K101" s="145"/>
    </row>
    <row r="102" spans="2:11" x14ac:dyDescent="0.25">
      <c r="B102" s="154"/>
      <c r="C102" s="145"/>
      <c r="D102" s="156"/>
      <c r="E102" s="156"/>
      <c r="F102" s="156"/>
      <c r="G102" s="145"/>
      <c r="H102" s="161"/>
      <c r="I102" s="161"/>
      <c r="J102" s="161"/>
      <c r="K102" s="145"/>
    </row>
    <row r="103" spans="2:11" x14ac:dyDescent="0.25">
      <c r="B103" s="154"/>
      <c r="C103" s="145"/>
      <c r="D103" s="156"/>
      <c r="E103" s="156"/>
      <c r="F103" s="156"/>
      <c r="G103" s="145"/>
      <c r="H103" s="161"/>
      <c r="I103" s="161"/>
      <c r="J103" s="161"/>
      <c r="K103" s="145"/>
    </row>
    <row r="104" spans="2:11" x14ac:dyDescent="0.25">
      <c r="B104" s="154"/>
      <c r="C104" s="145"/>
      <c r="D104" s="156"/>
      <c r="E104" s="156"/>
      <c r="F104" s="156"/>
      <c r="G104" s="145"/>
      <c r="H104" s="161"/>
      <c r="I104" s="161"/>
      <c r="J104" s="161"/>
      <c r="K104" s="145"/>
    </row>
    <row r="105" spans="2:11" x14ac:dyDescent="0.25">
      <c r="B105" s="154"/>
      <c r="C105" s="145"/>
      <c r="D105" s="156"/>
      <c r="E105" s="156"/>
      <c r="F105" s="156"/>
      <c r="G105" s="145"/>
      <c r="H105" s="161"/>
      <c r="I105" s="161"/>
      <c r="J105" s="161"/>
      <c r="K105" s="145"/>
    </row>
    <row r="106" spans="2:11" x14ac:dyDescent="0.25">
      <c r="B106" s="154"/>
      <c r="C106" s="145"/>
      <c r="D106" s="156"/>
      <c r="E106" s="156"/>
      <c r="F106" s="156"/>
      <c r="G106" s="145"/>
      <c r="H106" s="161"/>
      <c r="I106" s="161"/>
      <c r="J106" s="161"/>
      <c r="K106" s="145"/>
    </row>
    <row r="107" spans="2:11" x14ac:dyDescent="0.25">
      <c r="B107" s="154"/>
      <c r="C107" s="145"/>
      <c r="D107" s="156"/>
      <c r="E107" s="156"/>
      <c r="F107" s="156"/>
      <c r="G107" s="145"/>
      <c r="H107" s="161"/>
      <c r="I107" s="161"/>
      <c r="J107" s="161"/>
      <c r="K107" s="145"/>
    </row>
    <row r="108" spans="2:11" x14ac:dyDescent="0.25">
      <c r="B108" s="154"/>
      <c r="C108" s="145"/>
      <c r="D108" s="156"/>
      <c r="E108" s="156"/>
      <c r="F108" s="156"/>
      <c r="G108" s="145"/>
      <c r="H108" s="161"/>
      <c r="I108" s="161"/>
      <c r="J108" s="161"/>
      <c r="K108" s="145"/>
    </row>
    <row r="109" spans="2:11" x14ac:dyDescent="0.25">
      <c r="B109" s="154"/>
      <c r="C109" s="145"/>
      <c r="D109" s="156"/>
      <c r="E109" s="156"/>
      <c r="F109" s="156"/>
      <c r="G109" s="145"/>
      <c r="H109" s="161"/>
      <c r="I109" s="161"/>
      <c r="J109" s="161"/>
      <c r="K109" s="145"/>
    </row>
    <row r="110" spans="2:11" x14ac:dyDescent="0.25">
      <c r="B110" s="154"/>
      <c r="C110" s="145"/>
      <c r="D110" s="156"/>
      <c r="E110" s="156"/>
      <c r="F110" s="156"/>
      <c r="G110" s="145"/>
      <c r="H110" s="161"/>
      <c r="I110" s="161"/>
      <c r="J110" s="161"/>
      <c r="K110" s="145"/>
    </row>
    <row r="111" spans="2:11" x14ac:dyDescent="0.25">
      <c r="B111" s="154"/>
      <c r="C111" s="145"/>
      <c r="D111" s="156"/>
      <c r="E111" s="156"/>
      <c r="F111" s="156"/>
      <c r="G111" s="145"/>
      <c r="H111" s="161"/>
      <c r="I111" s="161"/>
      <c r="J111" s="161"/>
      <c r="K111" s="145"/>
    </row>
    <row r="112" spans="2:11" x14ac:dyDescent="0.25">
      <c r="B112" s="154"/>
      <c r="C112" s="145"/>
      <c r="D112" s="156"/>
      <c r="E112" s="156"/>
      <c r="F112" s="156"/>
      <c r="G112" s="145"/>
      <c r="H112" s="161"/>
      <c r="I112" s="161"/>
      <c r="J112" s="161"/>
      <c r="K112" s="145"/>
    </row>
    <row r="113" spans="2:11" x14ac:dyDescent="0.25">
      <c r="B113" s="154"/>
      <c r="C113" s="145"/>
      <c r="D113" s="156"/>
      <c r="E113" s="156"/>
      <c r="F113" s="156"/>
      <c r="G113" s="145"/>
      <c r="H113" s="161"/>
      <c r="I113" s="161"/>
      <c r="J113" s="161"/>
      <c r="K113" s="145"/>
    </row>
    <row r="114" spans="2:11" x14ac:dyDescent="0.25">
      <c r="B114" s="154"/>
      <c r="C114" s="145"/>
      <c r="D114" s="156"/>
      <c r="E114" s="156"/>
      <c r="F114" s="156"/>
      <c r="G114" s="145"/>
      <c r="H114" s="161"/>
      <c r="I114" s="161"/>
      <c r="J114" s="161"/>
      <c r="K114" s="145"/>
    </row>
    <row r="115" spans="2:11" x14ac:dyDescent="0.25">
      <c r="B115" s="154"/>
      <c r="C115" s="145"/>
      <c r="D115" s="156"/>
      <c r="E115" s="156"/>
      <c r="F115" s="156"/>
      <c r="G115" s="145"/>
      <c r="H115" s="161"/>
      <c r="I115" s="161"/>
      <c r="J115" s="161"/>
      <c r="K115" s="145"/>
    </row>
    <row r="116" spans="2:11" x14ac:dyDescent="0.25">
      <c r="B116" s="154"/>
      <c r="C116" s="145"/>
      <c r="D116" s="156"/>
      <c r="E116" s="156"/>
      <c r="F116" s="156"/>
      <c r="G116" s="145"/>
      <c r="H116" s="161"/>
      <c r="I116" s="161"/>
      <c r="J116" s="161"/>
      <c r="K116" s="145"/>
    </row>
    <row r="117" spans="2:11" x14ac:dyDescent="0.25">
      <c r="B117" s="154"/>
      <c r="C117" s="145"/>
      <c r="D117" s="156"/>
      <c r="E117" s="156"/>
      <c r="F117" s="156"/>
      <c r="G117" s="145"/>
      <c r="H117" s="161"/>
      <c r="I117" s="161"/>
      <c r="J117" s="161"/>
      <c r="K117" s="145"/>
    </row>
    <row r="118" spans="2:11" x14ac:dyDescent="0.25">
      <c r="B118" s="154"/>
      <c r="C118" s="145"/>
      <c r="D118" s="156"/>
      <c r="E118" s="156"/>
      <c r="F118" s="156"/>
      <c r="G118" s="145"/>
      <c r="H118" s="161"/>
      <c r="I118" s="161"/>
      <c r="J118" s="161"/>
      <c r="K118" s="145"/>
    </row>
    <row r="119" spans="2:11" x14ac:dyDescent="0.25">
      <c r="B119" s="154"/>
      <c r="C119" s="145"/>
      <c r="D119" s="156"/>
      <c r="E119" s="156"/>
      <c r="F119" s="156"/>
      <c r="G119" s="145"/>
      <c r="H119" s="161"/>
      <c r="I119" s="161"/>
      <c r="J119" s="161"/>
      <c r="K119" s="145"/>
    </row>
    <row r="120" spans="2:11" x14ac:dyDescent="0.25">
      <c r="B120" s="154"/>
      <c r="C120" s="145"/>
      <c r="D120" s="156"/>
      <c r="E120" s="156"/>
      <c r="F120" s="156"/>
      <c r="G120" s="145"/>
      <c r="H120" s="161"/>
      <c r="I120" s="161"/>
      <c r="J120" s="161"/>
      <c r="K120" s="145"/>
    </row>
    <row r="121" spans="2:11" x14ac:dyDescent="0.25">
      <c r="B121" s="132"/>
    </row>
    <row r="122" spans="2:11" x14ac:dyDescent="0.25">
      <c r="B122" s="132"/>
    </row>
    <row r="123" spans="2:11" x14ac:dyDescent="0.25">
      <c r="B123" s="132"/>
    </row>
    <row r="124" spans="2:11" x14ac:dyDescent="0.25">
      <c r="B124" s="132"/>
    </row>
    <row r="125" spans="2:11" x14ac:dyDescent="0.25">
      <c r="B125" s="132"/>
    </row>
    <row r="126" spans="2:11" x14ac:dyDescent="0.25">
      <c r="B126" s="132"/>
    </row>
    <row r="127" spans="2:11" x14ac:dyDescent="0.25">
      <c r="B127" s="132"/>
    </row>
    <row r="128" spans="2:11" x14ac:dyDescent="0.25">
      <c r="B128" s="132"/>
    </row>
    <row r="129" spans="2:2" x14ac:dyDescent="0.25">
      <c r="B129" s="132"/>
    </row>
    <row r="130" spans="2:2" x14ac:dyDescent="0.25">
      <c r="B130" s="132"/>
    </row>
    <row r="131" spans="2:2" x14ac:dyDescent="0.25">
      <c r="B131" s="132"/>
    </row>
    <row r="132" spans="2:2" x14ac:dyDescent="0.25">
      <c r="B132" s="132"/>
    </row>
    <row r="133" spans="2:2" x14ac:dyDescent="0.25">
      <c r="B133" s="132"/>
    </row>
    <row r="134" spans="2:2" x14ac:dyDescent="0.25">
      <c r="B134" s="132"/>
    </row>
    <row r="135" spans="2:2" x14ac:dyDescent="0.25">
      <c r="B135" s="132"/>
    </row>
    <row r="136" spans="2:2" x14ac:dyDescent="0.25">
      <c r="B136" s="132"/>
    </row>
    <row r="137" spans="2:2" x14ac:dyDescent="0.25">
      <c r="B137" s="132"/>
    </row>
    <row r="138" spans="2:2" x14ac:dyDescent="0.25">
      <c r="B138" s="132"/>
    </row>
    <row r="139" spans="2:2" x14ac:dyDescent="0.25">
      <c r="B139" s="132"/>
    </row>
    <row r="140" spans="2:2" x14ac:dyDescent="0.25">
      <c r="B140" s="132"/>
    </row>
    <row r="141" spans="2:2" x14ac:dyDescent="0.25">
      <c r="B141" s="132"/>
    </row>
    <row r="142" spans="2:2" x14ac:dyDescent="0.25">
      <c r="B142" s="132"/>
    </row>
    <row r="143" spans="2:2" x14ac:dyDescent="0.25">
      <c r="B143" s="132"/>
    </row>
    <row r="144" spans="2:2" x14ac:dyDescent="0.25">
      <c r="B144" s="132"/>
    </row>
    <row r="145" spans="2:2" x14ac:dyDescent="0.25">
      <c r="B145" s="132"/>
    </row>
    <row r="146" spans="2:2" x14ac:dyDescent="0.25">
      <c r="B146" s="132"/>
    </row>
    <row r="147" spans="2:2" x14ac:dyDescent="0.25">
      <c r="B147" s="132"/>
    </row>
    <row r="148" spans="2:2" x14ac:dyDescent="0.25">
      <c r="B148" s="132"/>
    </row>
    <row r="149" spans="2:2" x14ac:dyDescent="0.25">
      <c r="B149" s="132"/>
    </row>
    <row r="150" spans="2:2" x14ac:dyDescent="0.25">
      <c r="B150" s="132"/>
    </row>
    <row r="151" spans="2:2" x14ac:dyDescent="0.25">
      <c r="B151" s="132"/>
    </row>
    <row r="152" spans="2:2" x14ac:dyDescent="0.25">
      <c r="B152" s="132"/>
    </row>
    <row r="153" spans="2:2" x14ac:dyDescent="0.25">
      <c r="B153" s="132"/>
    </row>
    <row r="154" spans="2:2" x14ac:dyDescent="0.25">
      <c r="B154" s="132"/>
    </row>
    <row r="155" spans="2:2" x14ac:dyDescent="0.25">
      <c r="B155" s="132"/>
    </row>
    <row r="156" spans="2:2" x14ac:dyDescent="0.25">
      <c r="B156" s="132"/>
    </row>
    <row r="157" spans="2:2" x14ac:dyDescent="0.25">
      <c r="B157" s="132"/>
    </row>
    <row r="158" spans="2:2" x14ac:dyDescent="0.25">
      <c r="B158" s="132"/>
    </row>
    <row r="159" spans="2:2" x14ac:dyDescent="0.25">
      <c r="B159" s="132"/>
    </row>
    <row r="160" spans="2:2" x14ac:dyDescent="0.25">
      <c r="B160" s="132"/>
    </row>
    <row r="161" spans="2:2" x14ac:dyDescent="0.25">
      <c r="B161" s="132"/>
    </row>
    <row r="162" spans="2:2" x14ac:dyDescent="0.25">
      <c r="B162" s="132"/>
    </row>
    <row r="163" spans="2:2" x14ac:dyDescent="0.25">
      <c r="B163" s="132"/>
    </row>
    <row r="164" spans="2:2" x14ac:dyDescent="0.25">
      <c r="B164" s="132"/>
    </row>
    <row r="165" spans="2:2" x14ac:dyDescent="0.25">
      <c r="B165" s="132"/>
    </row>
    <row r="166" spans="2:2" x14ac:dyDescent="0.25">
      <c r="B166" s="132"/>
    </row>
    <row r="167" spans="2:2" x14ac:dyDescent="0.25">
      <c r="B167" s="132"/>
    </row>
    <row r="168" spans="2:2" x14ac:dyDescent="0.25">
      <c r="B168" s="132"/>
    </row>
    <row r="169" spans="2:2" x14ac:dyDescent="0.25">
      <c r="B169" s="132"/>
    </row>
    <row r="170" spans="2:2" x14ac:dyDescent="0.25">
      <c r="B170" s="132"/>
    </row>
    <row r="171" spans="2:2" x14ac:dyDescent="0.25">
      <c r="B171" s="132"/>
    </row>
    <row r="172" spans="2:2" x14ac:dyDescent="0.25">
      <c r="B172" s="132"/>
    </row>
    <row r="173" spans="2:2" x14ac:dyDescent="0.25">
      <c r="B173" s="132"/>
    </row>
    <row r="174" spans="2:2" x14ac:dyDescent="0.25">
      <c r="B174" s="132"/>
    </row>
    <row r="175" spans="2:2" x14ac:dyDescent="0.25">
      <c r="B175" s="132"/>
    </row>
    <row r="176" spans="2:2" x14ac:dyDescent="0.25">
      <c r="B176" s="132"/>
    </row>
    <row r="177" spans="2:2" x14ac:dyDescent="0.25">
      <c r="B177" s="132"/>
    </row>
    <row r="178" spans="2:2" x14ac:dyDescent="0.25">
      <c r="B178" s="132"/>
    </row>
    <row r="179" spans="2:2" x14ac:dyDescent="0.25">
      <c r="B179" s="132"/>
    </row>
    <row r="180" spans="2:2" x14ac:dyDescent="0.25">
      <c r="B180" s="132"/>
    </row>
    <row r="181" spans="2:2" x14ac:dyDescent="0.25">
      <c r="B181" s="132"/>
    </row>
    <row r="182" spans="2:2" x14ac:dyDescent="0.25">
      <c r="B182" s="132"/>
    </row>
    <row r="183" spans="2:2" x14ac:dyDescent="0.25">
      <c r="B183" s="132"/>
    </row>
    <row r="184" spans="2:2" x14ac:dyDescent="0.25">
      <c r="B184" s="132"/>
    </row>
    <row r="185" spans="2:2" x14ac:dyDescent="0.25">
      <c r="B185" s="132"/>
    </row>
    <row r="186" spans="2:2" x14ac:dyDescent="0.25">
      <c r="B186" s="132"/>
    </row>
    <row r="187" spans="2:2" x14ac:dyDescent="0.25">
      <c r="B187" s="132"/>
    </row>
    <row r="188" spans="2:2" x14ac:dyDescent="0.25">
      <c r="B188" s="132"/>
    </row>
    <row r="189" spans="2:2" x14ac:dyDescent="0.25">
      <c r="B189" s="132"/>
    </row>
    <row r="190" spans="2:2" x14ac:dyDescent="0.25">
      <c r="B190" s="132"/>
    </row>
    <row r="191" spans="2:2" x14ac:dyDescent="0.25">
      <c r="B191" s="132"/>
    </row>
    <row r="192" spans="2:2" x14ac:dyDescent="0.25">
      <c r="B192" s="132"/>
    </row>
    <row r="193" spans="2:2" x14ac:dyDescent="0.25">
      <c r="B193" s="132"/>
    </row>
    <row r="194" spans="2:2" x14ac:dyDescent="0.25">
      <c r="B194" s="132"/>
    </row>
    <row r="195" spans="2:2" x14ac:dyDescent="0.25">
      <c r="B195" s="132"/>
    </row>
    <row r="196" spans="2:2" x14ac:dyDescent="0.25">
      <c r="B196" s="132"/>
    </row>
    <row r="197" spans="2:2" x14ac:dyDescent="0.25">
      <c r="B197" s="132"/>
    </row>
    <row r="198" spans="2:2" x14ac:dyDescent="0.25">
      <c r="B198" s="132"/>
    </row>
    <row r="199" spans="2:2" x14ac:dyDescent="0.25">
      <c r="B199" s="132"/>
    </row>
    <row r="200" spans="2:2" x14ac:dyDescent="0.25">
      <c r="B200" s="132"/>
    </row>
    <row r="201" spans="2:2" x14ac:dyDescent="0.25">
      <c r="B201" s="132"/>
    </row>
    <row r="202" spans="2:2" x14ac:dyDescent="0.25">
      <c r="B202" s="132"/>
    </row>
    <row r="203" spans="2:2" x14ac:dyDescent="0.25">
      <c r="B203" s="132"/>
    </row>
    <row r="204" spans="2:2" x14ac:dyDescent="0.25">
      <c r="B204" s="132"/>
    </row>
    <row r="205" spans="2:2" x14ac:dyDescent="0.25">
      <c r="B205" s="132"/>
    </row>
    <row r="206" spans="2:2" x14ac:dyDescent="0.25">
      <c r="B206" s="132"/>
    </row>
    <row r="207" spans="2:2" x14ac:dyDescent="0.25">
      <c r="B207" s="132"/>
    </row>
    <row r="208" spans="2:2" x14ac:dyDescent="0.25">
      <c r="B208" s="132"/>
    </row>
    <row r="209" spans="2:2" x14ac:dyDescent="0.25">
      <c r="B209" s="132"/>
    </row>
    <row r="210" spans="2:2" x14ac:dyDescent="0.25">
      <c r="B210" s="132"/>
    </row>
    <row r="211" spans="2:2" x14ac:dyDescent="0.25">
      <c r="B211" s="132"/>
    </row>
    <row r="212" spans="2:2" x14ac:dyDescent="0.25">
      <c r="B212" s="132"/>
    </row>
    <row r="213" spans="2:2" x14ac:dyDescent="0.25">
      <c r="B213" s="132"/>
    </row>
    <row r="214" spans="2:2" x14ac:dyDescent="0.25">
      <c r="B214" s="132"/>
    </row>
    <row r="215" spans="2:2" x14ac:dyDescent="0.25">
      <c r="B215" s="132"/>
    </row>
    <row r="216" spans="2:2" x14ac:dyDescent="0.25">
      <c r="B216" s="132"/>
    </row>
    <row r="217" spans="2:2" x14ac:dyDescent="0.25">
      <c r="B217" s="132"/>
    </row>
    <row r="218" spans="2:2" x14ac:dyDescent="0.25">
      <c r="B218" s="132"/>
    </row>
    <row r="219" spans="2:2" x14ac:dyDescent="0.25">
      <c r="B219" s="132"/>
    </row>
    <row r="220" spans="2:2" x14ac:dyDescent="0.25">
      <c r="B220" s="132"/>
    </row>
    <row r="221" spans="2:2" x14ac:dyDescent="0.25">
      <c r="B221" s="132"/>
    </row>
    <row r="222" spans="2:2" x14ac:dyDescent="0.25">
      <c r="B222" s="132"/>
    </row>
    <row r="223" spans="2:2" x14ac:dyDescent="0.25">
      <c r="B223" s="132"/>
    </row>
    <row r="224" spans="2:2" x14ac:dyDescent="0.25">
      <c r="B224" s="132"/>
    </row>
    <row r="225" spans="2:2" x14ac:dyDescent="0.25">
      <c r="B225" s="132"/>
    </row>
    <row r="226" spans="2:2" x14ac:dyDescent="0.25">
      <c r="B226" s="132"/>
    </row>
    <row r="227" spans="2:2" x14ac:dyDescent="0.25">
      <c r="B227" s="132"/>
    </row>
    <row r="228" spans="2:2" x14ac:dyDescent="0.25">
      <c r="B228" s="132"/>
    </row>
    <row r="229" spans="2:2" x14ac:dyDescent="0.25">
      <c r="B229" s="132"/>
    </row>
    <row r="230" spans="2:2" x14ac:dyDescent="0.25">
      <c r="B230" s="132"/>
    </row>
    <row r="231" spans="2:2" x14ac:dyDescent="0.25">
      <c r="B231" s="132"/>
    </row>
    <row r="232" spans="2:2" x14ac:dyDescent="0.25">
      <c r="B232" s="132"/>
    </row>
    <row r="233" spans="2:2" x14ac:dyDescent="0.25">
      <c r="B233" s="132"/>
    </row>
    <row r="234" spans="2:2" x14ac:dyDescent="0.25">
      <c r="B234" s="132"/>
    </row>
    <row r="235" spans="2:2" x14ac:dyDescent="0.25">
      <c r="B235" s="132"/>
    </row>
    <row r="236" spans="2:2" x14ac:dyDescent="0.25">
      <c r="B236" s="132"/>
    </row>
    <row r="237" spans="2:2" x14ac:dyDescent="0.25">
      <c r="B237" s="132"/>
    </row>
    <row r="238" spans="2:2" x14ac:dyDescent="0.25">
      <c r="B238" s="132"/>
    </row>
    <row r="239" spans="2:2" x14ac:dyDescent="0.25">
      <c r="B239" s="132"/>
    </row>
    <row r="240" spans="2:2" x14ac:dyDescent="0.25">
      <c r="B240" s="132"/>
    </row>
    <row r="241" spans="2:2" x14ac:dyDescent="0.25">
      <c r="B241" s="132"/>
    </row>
    <row r="242" spans="2:2" x14ac:dyDescent="0.25">
      <c r="B242" s="132"/>
    </row>
    <row r="243" spans="2:2" x14ac:dyDescent="0.25">
      <c r="B243" s="132"/>
    </row>
    <row r="244" spans="2:2" x14ac:dyDescent="0.25">
      <c r="B244" s="132"/>
    </row>
    <row r="245" spans="2:2" x14ac:dyDescent="0.25">
      <c r="B245" s="132"/>
    </row>
    <row r="246" spans="2:2" x14ac:dyDescent="0.25">
      <c r="B246" s="132"/>
    </row>
    <row r="247" spans="2:2" x14ac:dyDescent="0.25">
      <c r="B247" s="132"/>
    </row>
    <row r="248" spans="2:2" x14ac:dyDescent="0.25">
      <c r="B248" s="132"/>
    </row>
    <row r="249" spans="2:2" x14ac:dyDescent="0.25">
      <c r="B249" s="132"/>
    </row>
    <row r="250" spans="2:2" x14ac:dyDescent="0.25">
      <c r="B250" s="132"/>
    </row>
    <row r="251" spans="2:2" x14ac:dyDescent="0.25">
      <c r="B251" s="132"/>
    </row>
    <row r="252" spans="2:2" x14ac:dyDescent="0.25">
      <c r="B252" s="132"/>
    </row>
    <row r="253" spans="2:2" x14ac:dyDescent="0.25">
      <c r="B253" s="132"/>
    </row>
    <row r="254" spans="2:2" x14ac:dyDescent="0.25">
      <c r="B254" s="132"/>
    </row>
    <row r="255" spans="2:2" x14ac:dyDescent="0.25">
      <c r="B255" s="132"/>
    </row>
    <row r="256" spans="2:2" x14ac:dyDescent="0.25">
      <c r="B256" s="132"/>
    </row>
    <row r="257" spans="2:2" x14ac:dyDescent="0.25">
      <c r="B257" s="132"/>
    </row>
    <row r="258" spans="2:2" x14ac:dyDescent="0.25">
      <c r="B258" s="132"/>
    </row>
    <row r="259" spans="2:2" x14ac:dyDescent="0.25">
      <c r="B259" s="132"/>
    </row>
    <row r="260" spans="2:2" x14ac:dyDescent="0.25">
      <c r="B260" s="132"/>
    </row>
    <row r="261" spans="2:2" x14ac:dyDescent="0.25">
      <c r="B261" s="132"/>
    </row>
    <row r="262" spans="2:2" x14ac:dyDescent="0.25">
      <c r="B262" s="132"/>
    </row>
    <row r="263" spans="2:2" x14ac:dyDescent="0.25">
      <c r="B263" s="132"/>
    </row>
    <row r="264" spans="2:2" x14ac:dyDescent="0.25">
      <c r="B264" s="132"/>
    </row>
    <row r="265" spans="2:2" x14ac:dyDescent="0.25">
      <c r="B265" s="132"/>
    </row>
    <row r="266" spans="2:2" x14ac:dyDescent="0.25">
      <c r="B266" s="132"/>
    </row>
    <row r="267" spans="2:2" x14ac:dyDescent="0.25">
      <c r="B267" s="132"/>
    </row>
    <row r="268" spans="2:2" x14ac:dyDescent="0.25">
      <c r="B268" s="132"/>
    </row>
    <row r="269" spans="2:2" x14ac:dyDescent="0.25">
      <c r="B269" s="132"/>
    </row>
    <row r="270" spans="2:2" x14ac:dyDescent="0.25">
      <c r="B270" s="132"/>
    </row>
    <row r="271" spans="2:2" x14ac:dyDescent="0.25">
      <c r="B271" s="132"/>
    </row>
    <row r="272" spans="2:2" x14ac:dyDescent="0.25">
      <c r="B272" s="132"/>
    </row>
    <row r="273" spans="2:2" x14ac:dyDescent="0.25">
      <c r="B273" s="132"/>
    </row>
    <row r="274" spans="2:2" x14ac:dyDescent="0.25">
      <c r="B274" s="132"/>
    </row>
    <row r="275" spans="2:2" x14ac:dyDescent="0.25">
      <c r="B275" s="132"/>
    </row>
    <row r="276" spans="2:2" x14ac:dyDescent="0.25">
      <c r="B276" s="132"/>
    </row>
    <row r="277" spans="2:2" x14ac:dyDescent="0.25">
      <c r="B277" s="132"/>
    </row>
    <row r="278" spans="2:2" x14ac:dyDescent="0.25">
      <c r="B278" s="132"/>
    </row>
    <row r="279" spans="2:2" x14ac:dyDescent="0.25">
      <c r="B279" s="132"/>
    </row>
    <row r="280" spans="2:2" x14ac:dyDescent="0.25">
      <c r="B280" s="132"/>
    </row>
    <row r="281" spans="2:2" x14ac:dyDescent="0.25">
      <c r="B281" s="132"/>
    </row>
    <row r="282" spans="2:2" x14ac:dyDescent="0.25">
      <c r="B282" s="132"/>
    </row>
    <row r="283" spans="2:2" x14ac:dyDescent="0.25">
      <c r="B283" s="132"/>
    </row>
    <row r="284" spans="2:2" x14ac:dyDescent="0.25">
      <c r="B284" s="132"/>
    </row>
    <row r="285" spans="2:2" x14ac:dyDescent="0.25">
      <c r="B285" s="132"/>
    </row>
    <row r="286" spans="2:2" x14ac:dyDescent="0.25">
      <c r="B286" s="132"/>
    </row>
    <row r="287" spans="2:2" x14ac:dyDescent="0.25">
      <c r="B287" s="132"/>
    </row>
    <row r="288" spans="2:2" x14ac:dyDescent="0.25">
      <c r="B288" s="132"/>
    </row>
    <row r="289" spans="2:2" x14ac:dyDescent="0.25">
      <c r="B289" s="132"/>
    </row>
    <row r="290" spans="2:2" x14ac:dyDescent="0.25">
      <c r="B290" s="132"/>
    </row>
    <row r="291" spans="2:2" x14ac:dyDescent="0.25">
      <c r="B291" s="132"/>
    </row>
    <row r="292" spans="2:2" x14ac:dyDescent="0.25">
      <c r="B292" s="132"/>
    </row>
    <row r="293" spans="2:2" x14ac:dyDescent="0.25">
      <c r="B293" s="132"/>
    </row>
    <row r="294" spans="2:2" x14ac:dyDescent="0.25">
      <c r="B294" s="132"/>
    </row>
    <row r="295" spans="2:2" x14ac:dyDescent="0.25">
      <c r="B295" s="132"/>
    </row>
    <row r="296" spans="2:2" x14ac:dyDescent="0.25">
      <c r="B296" s="132"/>
    </row>
    <row r="297" spans="2:2" x14ac:dyDescent="0.25">
      <c r="B297" s="132"/>
    </row>
    <row r="298" spans="2:2" x14ac:dyDescent="0.25">
      <c r="B298" s="132"/>
    </row>
    <row r="299" spans="2:2" x14ac:dyDescent="0.25">
      <c r="B299" s="132"/>
    </row>
    <row r="300" spans="2:2" x14ac:dyDescent="0.25">
      <c r="B300" s="132"/>
    </row>
    <row r="301" spans="2:2" x14ac:dyDescent="0.25">
      <c r="B301" s="132"/>
    </row>
    <row r="302" spans="2:2" x14ac:dyDescent="0.25">
      <c r="B302" s="132"/>
    </row>
    <row r="303" spans="2:2" x14ac:dyDescent="0.25">
      <c r="B303" s="132"/>
    </row>
    <row r="304" spans="2:2" x14ac:dyDescent="0.25">
      <c r="B304" s="132"/>
    </row>
    <row r="305" spans="2:2" x14ac:dyDescent="0.25">
      <c r="B305" s="132"/>
    </row>
    <row r="306" spans="2:2" x14ac:dyDescent="0.25">
      <c r="B306" s="132"/>
    </row>
    <row r="307" spans="2:2" x14ac:dyDescent="0.25">
      <c r="B307" s="132"/>
    </row>
    <row r="308" spans="2:2" x14ac:dyDescent="0.25">
      <c r="B308" s="132"/>
    </row>
    <row r="309" spans="2:2" x14ac:dyDescent="0.25">
      <c r="B309" s="132"/>
    </row>
    <row r="310" spans="2:2" x14ac:dyDescent="0.25">
      <c r="B310" s="132"/>
    </row>
    <row r="311" spans="2:2" x14ac:dyDescent="0.25">
      <c r="B311" s="132"/>
    </row>
    <row r="312" spans="2:2" x14ac:dyDescent="0.25">
      <c r="B312" s="132"/>
    </row>
    <row r="313" spans="2:2" x14ac:dyDescent="0.25">
      <c r="B313" s="132"/>
    </row>
    <row r="314" spans="2:2" x14ac:dyDescent="0.25">
      <c r="B314" s="132"/>
    </row>
    <row r="315" spans="2:2" x14ac:dyDescent="0.25">
      <c r="B315" s="132"/>
    </row>
    <row r="316" spans="2:2" x14ac:dyDescent="0.25">
      <c r="B316" s="132"/>
    </row>
    <row r="317" spans="2:2" x14ac:dyDescent="0.25">
      <c r="B317" s="132"/>
    </row>
    <row r="318" spans="2:2" x14ac:dyDescent="0.25">
      <c r="B318" s="132"/>
    </row>
    <row r="319" spans="2:2" x14ac:dyDescent="0.25">
      <c r="B319" s="132"/>
    </row>
    <row r="320" spans="2:2" x14ac:dyDescent="0.25">
      <c r="B320" s="132"/>
    </row>
    <row r="321" spans="2:2" x14ac:dyDescent="0.25">
      <c r="B321" s="132"/>
    </row>
    <row r="322" spans="2:2" x14ac:dyDescent="0.25">
      <c r="B322" s="132"/>
    </row>
    <row r="323" spans="2:2" x14ac:dyDescent="0.25">
      <c r="B323" s="132"/>
    </row>
    <row r="324" spans="2:2" x14ac:dyDescent="0.25">
      <c r="B324" s="132"/>
    </row>
    <row r="325" spans="2:2" x14ac:dyDescent="0.25">
      <c r="B325" s="132"/>
    </row>
    <row r="326" spans="2:2" x14ac:dyDescent="0.25">
      <c r="B326" s="132"/>
    </row>
    <row r="327" spans="2:2" x14ac:dyDescent="0.25">
      <c r="B327" s="132"/>
    </row>
    <row r="328" spans="2:2" x14ac:dyDescent="0.25">
      <c r="B328" s="132"/>
    </row>
    <row r="329" spans="2:2" x14ac:dyDescent="0.25">
      <c r="B329" s="132"/>
    </row>
    <row r="330" spans="2:2" x14ac:dyDescent="0.25">
      <c r="B330" s="132"/>
    </row>
    <row r="331" spans="2:2" x14ac:dyDescent="0.25">
      <c r="B331" s="132"/>
    </row>
    <row r="332" spans="2:2" x14ac:dyDescent="0.25">
      <c r="B332" s="132"/>
    </row>
    <row r="333" spans="2:2" x14ac:dyDescent="0.25">
      <c r="B333" s="132"/>
    </row>
    <row r="334" spans="2:2" x14ac:dyDescent="0.25">
      <c r="B334" s="132"/>
    </row>
    <row r="335" spans="2:2" x14ac:dyDescent="0.25">
      <c r="B335" s="132"/>
    </row>
    <row r="336" spans="2:2" x14ac:dyDescent="0.25">
      <c r="B336" s="132"/>
    </row>
    <row r="337" spans="2:2" x14ac:dyDescent="0.25">
      <c r="B337" s="132"/>
    </row>
    <row r="338" spans="2:2" x14ac:dyDescent="0.25">
      <c r="B338" s="132"/>
    </row>
    <row r="339" spans="2:2" x14ac:dyDescent="0.25">
      <c r="B339" s="132"/>
    </row>
    <row r="340" spans="2:2" x14ac:dyDescent="0.25">
      <c r="B340" s="132"/>
    </row>
    <row r="341" spans="2:2" x14ac:dyDescent="0.25">
      <c r="B341" s="132"/>
    </row>
    <row r="342" spans="2:2" x14ac:dyDescent="0.25">
      <c r="B342" s="132"/>
    </row>
    <row r="343" spans="2:2" x14ac:dyDescent="0.25">
      <c r="B343" s="132"/>
    </row>
    <row r="344" spans="2:2" x14ac:dyDescent="0.25">
      <c r="B344" s="132"/>
    </row>
    <row r="345" spans="2:2" x14ac:dyDescent="0.25">
      <c r="B345" s="132"/>
    </row>
    <row r="346" spans="2:2" x14ac:dyDescent="0.25">
      <c r="B346" s="132"/>
    </row>
    <row r="347" spans="2:2" x14ac:dyDescent="0.25">
      <c r="B347" s="132"/>
    </row>
    <row r="348" spans="2:2" x14ac:dyDescent="0.25">
      <c r="B348" s="132"/>
    </row>
    <row r="349" spans="2:2" x14ac:dyDescent="0.25">
      <c r="B349" s="132"/>
    </row>
    <row r="350" spans="2:2" x14ac:dyDescent="0.25">
      <c r="B350" s="132"/>
    </row>
    <row r="351" spans="2:2" x14ac:dyDescent="0.25">
      <c r="B351" s="132"/>
    </row>
    <row r="352" spans="2:2" x14ac:dyDescent="0.25">
      <c r="B352" s="132"/>
    </row>
    <row r="353" spans="2:2" x14ac:dyDescent="0.25">
      <c r="B353" s="132"/>
    </row>
    <row r="354" spans="2:2" x14ac:dyDescent="0.25">
      <c r="B354" s="132"/>
    </row>
    <row r="355" spans="2:2" x14ac:dyDescent="0.25">
      <c r="B355" s="132"/>
    </row>
    <row r="356" spans="2:2" x14ac:dyDescent="0.25">
      <c r="B356" s="132"/>
    </row>
    <row r="357" spans="2:2" x14ac:dyDescent="0.25">
      <c r="B357" s="132"/>
    </row>
    <row r="358" spans="2:2" x14ac:dyDescent="0.25">
      <c r="B358" s="132"/>
    </row>
    <row r="359" spans="2:2" x14ac:dyDescent="0.25">
      <c r="B359" s="132"/>
    </row>
    <row r="360" spans="2:2" x14ac:dyDescent="0.25">
      <c r="B360" s="132"/>
    </row>
    <row r="361" spans="2:2" x14ac:dyDescent="0.25">
      <c r="B361" s="132"/>
    </row>
    <row r="362" spans="2:2" x14ac:dyDescent="0.25">
      <c r="B362" s="132"/>
    </row>
    <row r="363" spans="2:2" x14ac:dyDescent="0.25">
      <c r="B363" s="132"/>
    </row>
    <row r="364" spans="2:2" x14ac:dyDescent="0.25">
      <c r="B364" s="132"/>
    </row>
    <row r="365" spans="2:2" x14ac:dyDescent="0.25">
      <c r="B365" s="132"/>
    </row>
    <row r="366" spans="2:2" x14ac:dyDescent="0.25">
      <c r="B366" s="132"/>
    </row>
    <row r="367" spans="2:2" x14ac:dyDescent="0.25">
      <c r="B367" s="132"/>
    </row>
    <row r="368" spans="2:2" x14ac:dyDescent="0.25">
      <c r="B368" s="132"/>
    </row>
    <row r="369" spans="2:2" x14ac:dyDescent="0.25">
      <c r="B369" s="132"/>
    </row>
    <row r="370" spans="2:2" x14ac:dyDescent="0.25">
      <c r="B370" s="132"/>
    </row>
    <row r="371" spans="2:2" x14ac:dyDescent="0.25">
      <c r="B371" s="132"/>
    </row>
    <row r="372" spans="2:2" x14ac:dyDescent="0.25">
      <c r="B372" s="132"/>
    </row>
    <row r="373" spans="2:2" x14ac:dyDescent="0.25">
      <c r="B373" s="132"/>
    </row>
    <row r="374" spans="2:2" x14ac:dyDescent="0.25">
      <c r="B374" s="132"/>
    </row>
    <row r="375" spans="2:2" x14ac:dyDescent="0.25">
      <c r="B375" s="132"/>
    </row>
    <row r="376" spans="2:2" x14ac:dyDescent="0.25">
      <c r="B376" s="132"/>
    </row>
    <row r="377" spans="2:2" x14ac:dyDescent="0.25">
      <c r="B377" s="132"/>
    </row>
    <row r="378" spans="2:2" x14ac:dyDescent="0.25">
      <c r="B378" s="132"/>
    </row>
    <row r="379" spans="2:2" x14ac:dyDescent="0.25">
      <c r="B379" s="132"/>
    </row>
    <row r="380" spans="2:2" x14ac:dyDescent="0.25">
      <c r="B380" s="132"/>
    </row>
    <row r="381" spans="2:2" x14ac:dyDescent="0.25">
      <c r="B381" s="132"/>
    </row>
    <row r="382" spans="2:2" x14ac:dyDescent="0.25">
      <c r="B382" s="132"/>
    </row>
    <row r="383" spans="2:2" x14ac:dyDescent="0.25">
      <c r="B383" s="132"/>
    </row>
    <row r="384" spans="2:2" x14ac:dyDescent="0.25">
      <c r="B384" s="132"/>
    </row>
    <row r="385" spans="2:2" x14ac:dyDescent="0.25">
      <c r="B385" s="132"/>
    </row>
    <row r="386" spans="2:2" x14ac:dyDescent="0.25">
      <c r="B386" s="132"/>
    </row>
    <row r="387" spans="2:2" x14ac:dyDescent="0.25">
      <c r="B387" s="132"/>
    </row>
    <row r="388" spans="2:2" x14ac:dyDescent="0.25">
      <c r="B388" s="132"/>
    </row>
    <row r="389" spans="2:2" x14ac:dyDescent="0.25">
      <c r="B389" s="132"/>
    </row>
    <row r="390" spans="2:2" x14ac:dyDescent="0.25">
      <c r="B390" s="132"/>
    </row>
    <row r="391" spans="2:2" x14ac:dyDescent="0.25">
      <c r="B391" s="132"/>
    </row>
    <row r="392" spans="2:2" x14ac:dyDescent="0.25">
      <c r="B392" s="132"/>
    </row>
    <row r="393" spans="2:2" x14ac:dyDescent="0.25">
      <c r="B393" s="132"/>
    </row>
    <row r="394" spans="2:2" x14ac:dyDescent="0.25">
      <c r="B394" s="132"/>
    </row>
    <row r="395" spans="2:2" x14ac:dyDescent="0.25">
      <c r="B395" s="132"/>
    </row>
    <row r="396" spans="2:2" x14ac:dyDescent="0.25">
      <c r="B396" s="132"/>
    </row>
    <row r="397" spans="2:2" x14ac:dyDescent="0.25">
      <c r="B397" s="132"/>
    </row>
    <row r="398" spans="2:2" x14ac:dyDescent="0.25">
      <c r="B398" s="132"/>
    </row>
    <row r="399" spans="2:2" x14ac:dyDescent="0.25">
      <c r="B399" s="132"/>
    </row>
    <row r="400" spans="2:2" x14ac:dyDescent="0.25">
      <c r="B400" s="132"/>
    </row>
    <row r="401" spans="2:2" x14ac:dyDescent="0.25">
      <c r="B401" s="132"/>
    </row>
    <row r="402" spans="2:2" x14ac:dyDescent="0.25">
      <c r="B402" s="132"/>
    </row>
    <row r="403" spans="2:2" x14ac:dyDescent="0.25">
      <c r="B403" s="132"/>
    </row>
    <row r="404" spans="2:2" x14ac:dyDescent="0.25">
      <c r="B404" s="132"/>
    </row>
    <row r="405" spans="2:2" x14ac:dyDescent="0.25">
      <c r="B405" s="132"/>
    </row>
    <row r="406" spans="2:2" x14ac:dyDescent="0.25">
      <c r="B406" s="132"/>
    </row>
    <row r="407" spans="2:2" x14ac:dyDescent="0.25">
      <c r="B407" s="132"/>
    </row>
    <row r="408" spans="2:2" x14ac:dyDescent="0.25">
      <c r="B408" s="132"/>
    </row>
    <row r="409" spans="2:2" x14ac:dyDescent="0.25">
      <c r="B409" s="132"/>
    </row>
    <row r="410" spans="2:2" x14ac:dyDescent="0.25">
      <c r="B410" s="132"/>
    </row>
    <row r="411" spans="2:2" x14ac:dyDescent="0.25">
      <c r="B411" s="132"/>
    </row>
    <row r="412" spans="2:2" x14ac:dyDescent="0.25">
      <c r="B412" s="132"/>
    </row>
    <row r="413" spans="2:2" x14ac:dyDescent="0.25">
      <c r="B413" s="132"/>
    </row>
    <row r="414" spans="2:2" x14ac:dyDescent="0.25">
      <c r="B414" s="132"/>
    </row>
    <row r="415" spans="2:2" x14ac:dyDescent="0.25">
      <c r="B415" s="132"/>
    </row>
    <row r="416" spans="2:2" x14ac:dyDescent="0.25">
      <c r="B416" s="132"/>
    </row>
    <row r="417" spans="2:2" x14ac:dyDescent="0.25">
      <c r="B417" s="132"/>
    </row>
    <row r="418" spans="2:2" x14ac:dyDescent="0.25">
      <c r="B418" s="132"/>
    </row>
    <row r="419" spans="2:2" x14ac:dyDescent="0.25">
      <c r="B419" s="132"/>
    </row>
    <row r="420" spans="2:2" x14ac:dyDescent="0.25">
      <c r="B420" s="132"/>
    </row>
    <row r="421" spans="2:2" x14ac:dyDescent="0.25">
      <c r="B421" s="132"/>
    </row>
    <row r="422" spans="2:2" x14ac:dyDescent="0.25">
      <c r="B422" s="132"/>
    </row>
    <row r="423" spans="2:2" x14ac:dyDescent="0.25">
      <c r="B423" s="132"/>
    </row>
    <row r="424" spans="2:2" x14ac:dyDescent="0.25">
      <c r="B424" s="132"/>
    </row>
    <row r="425" spans="2:2" x14ac:dyDescent="0.25">
      <c r="B425" s="132"/>
    </row>
    <row r="426" spans="2:2" x14ac:dyDescent="0.25">
      <c r="B426" s="132"/>
    </row>
    <row r="427" spans="2:2" x14ac:dyDescent="0.25">
      <c r="B427" s="132"/>
    </row>
    <row r="428" spans="2:2" x14ac:dyDescent="0.25">
      <c r="B428" s="132"/>
    </row>
    <row r="429" spans="2:2" x14ac:dyDescent="0.25">
      <c r="B429" s="132"/>
    </row>
    <row r="430" spans="2:2" x14ac:dyDescent="0.25">
      <c r="B430" s="132"/>
    </row>
    <row r="431" spans="2:2" x14ac:dyDescent="0.25">
      <c r="B431" s="132"/>
    </row>
    <row r="432" spans="2:2" x14ac:dyDescent="0.25">
      <c r="B432" s="132"/>
    </row>
    <row r="433" spans="2:2" x14ac:dyDescent="0.25">
      <c r="B433" s="132"/>
    </row>
    <row r="434" spans="2:2" x14ac:dyDescent="0.25">
      <c r="B434" s="132"/>
    </row>
    <row r="435" spans="2:2" x14ac:dyDescent="0.25">
      <c r="B435" s="132"/>
    </row>
    <row r="436" spans="2:2" x14ac:dyDescent="0.25">
      <c r="B436" s="132"/>
    </row>
    <row r="437" spans="2:2" x14ac:dyDescent="0.25">
      <c r="B437" s="132"/>
    </row>
    <row r="438" spans="2:2" x14ac:dyDescent="0.25">
      <c r="B438" s="132"/>
    </row>
    <row r="439" spans="2:2" x14ac:dyDescent="0.25">
      <c r="B439" s="132"/>
    </row>
    <row r="440" spans="2:2" x14ac:dyDescent="0.25">
      <c r="B440" s="132"/>
    </row>
    <row r="441" spans="2:2" x14ac:dyDescent="0.25">
      <c r="B441" s="132"/>
    </row>
    <row r="442" spans="2:2" x14ac:dyDescent="0.25">
      <c r="B442" s="132"/>
    </row>
    <row r="443" spans="2:2" x14ac:dyDescent="0.25">
      <c r="B443" s="132"/>
    </row>
    <row r="444" spans="2:2" x14ac:dyDescent="0.25">
      <c r="B444" s="132"/>
    </row>
    <row r="445" spans="2:2" x14ac:dyDescent="0.25">
      <c r="B445" s="132"/>
    </row>
    <row r="446" spans="2:2" x14ac:dyDescent="0.25">
      <c r="B446" s="132"/>
    </row>
    <row r="447" spans="2:2" x14ac:dyDescent="0.25">
      <c r="B447" s="132"/>
    </row>
    <row r="448" spans="2:2" x14ac:dyDescent="0.25">
      <c r="B448" s="132"/>
    </row>
    <row r="449" spans="2:2" x14ac:dyDescent="0.25">
      <c r="B449" s="132"/>
    </row>
    <row r="450" spans="2:2" x14ac:dyDescent="0.25">
      <c r="B450" s="132"/>
    </row>
    <row r="451" spans="2:2" x14ac:dyDescent="0.25">
      <c r="B451" s="132"/>
    </row>
    <row r="452" spans="2:2" x14ac:dyDescent="0.25">
      <c r="B452" s="132"/>
    </row>
    <row r="453" spans="2:2" x14ac:dyDescent="0.25">
      <c r="B453" s="132"/>
    </row>
    <row r="454" spans="2:2" x14ac:dyDescent="0.25">
      <c r="B454" s="132"/>
    </row>
    <row r="455" spans="2:2" x14ac:dyDescent="0.25">
      <c r="B455" s="132"/>
    </row>
    <row r="456" spans="2:2" x14ac:dyDescent="0.25">
      <c r="B456" s="132"/>
    </row>
    <row r="457" spans="2:2" x14ac:dyDescent="0.25">
      <c r="B457" s="132"/>
    </row>
    <row r="458" spans="2:2" x14ac:dyDescent="0.25">
      <c r="B458" s="132"/>
    </row>
    <row r="459" spans="2:2" x14ac:dyDescent="0.25">
      <c r="B459" s="132"/>
    </row>
    <row r="460" spans="2:2" x14ac:dyDescent="0.25">
      <c r="B460" s="132"/>
    </row>
    <row r="461" spans="2:2" x14ac:dyDescent="0.25">
      <c r="B461" s="132"/>
    </row>
    <row r="462" spans="2:2" x14ac:dyDescent="0.25">
      <c r="B462" s="132"/>
    </row>
    <row r="463" spans="2:2" x14ac:dyDescent="0.25">
      <c r="B463" s="132"/>
    </row>
    <row r="464" spans="2:2" x14ac:dyDescent="0.25">
      <c r="B464" s="132"/>
    </row>
    <row r="465" spans="2:2" x14ac:dyDescent="0.25">
      <c r="B465" s="132"/>
    </row>
    <row r="466" spans="2:2" x14ac:dyDescent="0.25">
      <c r="B466" s="132"/>
    </row>
    <row r="467" spans="2:2" x14ac:dyDescent="0.25">
      <c r="B467" s="132"/>
    </row>
    <row r="468" spans="2:2" x14ac:dyDescent="0.25">
      <c r="B468" s="132"/>
    </row>
    <row r="469" spans="2:2" x14ac:dyDescent="0.25">
      <c r="B469" s="132"/>
    </row>
    <row r="470" spans="2:2" x14ac:dyDescent="0.25">
      <c r="B470" s="132"/>
    </row>
    <row r="471" spans="2:2" x14ac:dyDescent="0.25">
      <c r="B471" s="132"/>
    </row>
    <row r="472" spans="2:2" x14ac:dyDescent="0.25">
      <c r="B472" s="132"/>
    </row>
    <row r="473" spans="2:2" x14ac:dyDescent="0.25">
      <c r="B473" s="132"/>
    </row>
    <row r="474" spans="2:2" x14ac:dyDescent="0.25">
      <c r="B474" s="132"/>
    </row>
    <row r="475" spans="2:2" x14ac:dyDescent="0.25">
      <c r="B475" s="132"/>
    </row>
    <row r="476" spans="2:2" x14ac:dyDescent="0.25">
      <c r="B476" s="132"/>
    </row>
    <row r="477" spans="2:2" x14ac:dyDescent="0.25">
      <c r="B477" s="132"/>
    </row>
    <row r="478" spans="2:2" x14ac:dyDescent="0.25">
      <c r="B478" s="132"/>
    </row>
    <row r="479" spans="2:2" x14ac:dyDescent="0.25">
      <c r="B479" s="132"/>
    </row>
    <row r="480" spans="2:2" x14ac:dyDescent="0.25">
      <c r="B480" s="132"/>
    </row>
    <row r="481" spans="2:2" x14ac:dyDescent="0.25">
      <c r="B481" s="132"/>
    </row>
    <row r="482" spans="2:2" x14ac:dyDescent="0.25">
      <c r="B482" s="132"/>
    </row>
    <row r="483" spans="2:2" x14ac:dyDescent="0.25">
      <c r="B483" s="132"/>
    </row>
    <row r="484" spans="2:2" x14ac:dyDescent="0.25">
      <c r="B484" s="132"/>
    </row>
    <row r="485" spans="2:2" x14ac:dyDescent="0.25">
      <c r="B485" s="132"/>
    </row>
    <row r="486" spans="2:2" x14ac:dyDescent="0.25">
      <c r="B486" s="132"/>
    </row>
    <row r="487" spans="2:2" x14ac:dyDescent="0.25">
      <c r="B487" s="132"/>
    </row>
    <row r="488" spans="2:2" x14ac:dyDescent="0.25">
      <c r="B488" s="132"/>
    </row>
    <row r="489" spans="2:2" x14ac:dyDescent="0.25">
      <c r="B489" s="132"/>
    </row>
    <row r="490" spans="2:2" x14ac:dyDescent="0.25">
      <c r="B490" s="132"/>
    </row>
    <row r="491" spans="2:2" x14ac:dyDescent="0.25">
      <c r="B491" s="132"/>
    </row>
    <row r="492" spans="2:2" x14ac:dyDescent="0.25">
      <c r="B492" s="132"/>
    </row>
    <row r="493" spans="2:2" x14ac:dyDescent="0.25">
      <c r="B493" s="132"/>
    </row>
    <row r="494" spans="2:2" x14ac:dyDescent="0.25">
      <c r="B494" s="132"/>
    </row>
    <row r="495" spans="2:2" x14ac:dyDescent="0.25">
      <c r="B495" s="132"/>
    </row>
    <row r="496" spans="2:2" x14ac:dyDescent="0.25">
      <c r="B496" s="132"/>
    </row>
    <row r="497" spans="2:2" x14ac:dyDescent="0.25">
      <c r="B497" s="132"/>
    </row>
    <row r="498" spans="2:2" x14ac:dyDescent="0.25">
      <c r="B498" s="132"/>
    </row>
    <row r="499" spans="2:2" x14ac:dyDescent="0.25">
      <c r="B499" s="132"/>
    </row>
    <row r="500" spans="2:2" x14ac:dyDescent="0.25">
      <c r="B500" s="132"/>
    </row>
    <row r="501" spans="2:2" x14ac:dyDescent="0.25">
      <c r="B501" s="132"/>
    </row>
    <row r="502" spans="2:2" x14ac:dyDescent="0.25">
      <c r="B502" s="132"/>
    </row>
    <row r="503" spans="2:2" x14ac:dyDescent="0.25">
      <c r="B503" s="132"/>
    </row>
    <row r="504" spans="2:2" x14ac:dyDescent="0.25">
      <c r="B504" s="132"/>
    </row>
    <row r="505" spans="2:2" x14ac:dyDescent="0.25">
      <c r="B505" s="132"/>
    </row>
    <row r="506" spans="2:2" x14ac:dyDescent="0.25">
      <c r="B506" s="132"/>
    </row>
    <row r="507" spans="2:2" x14ac:dyDescent="0.25">
      <c r="B507" s="132"/>
    </row>
    <row r="508" spans="2:2" x14ac:dyDescent="0.25">
      <c r="B508" s="132"/>
    </row>
    <row r="509" spans="2:2" x14ac:dyDescent="0.25">
      <c r="B509" s="132"/>
    </row>
    <row r="510" spans="2:2" x14ac:dyDescent="0.25">
      <c r="B510" s="132"/>
    </row>
    <row r="511" spans="2:2" x14ac:dyDescent="0.25">
      <c r="B511" s="132"/>
    </row>
    <row r="512" spans="2:2" x14ac:dyDescent="0.25">
      <c r="B512" s="132"/>
    </row>
    <row r="513" spans="2:2" x14ac:dyDescent="0.25">
      <c r="B513" s="132"/>
    </row>
    <row r="514" spans="2:2" x14ac:dyDescent="0.25">
      <c r="B514" s="132"/>
    </row>
    <row r="515" spans="2:2" x14ac:dyDescent="0.25">
      <c r="B515" s="132"/>
    </row>
    <row r="516" spans="2:2" x14ac:dyDescent="0.25">
      <c r="B516" s="132"/>
    </row>
    <row r="517" spans="2:2" x14ac:dyDescent="0.25">
      <c r="B517" s="132"/>
    </row>
    <row r="518" spans="2:2" x14ac:dyDescent="0.25">
      <c r="B518" s="132"/>
    </row>
    <row r="519" spans="2:2" x14ac:dyDescent="0.25">
      <c r="B519" s="132"/>
    </row>
    <row r="520" spans="2:2" x14ac:dyDescent="0.25">
      <c r="B520" s="132"/>
    </row>
    <row r="521" spans="2:2" x14ac:dyDescent="0.25">
      <c r="B521" s="132"/>
    </row>
    <row r="522" spans="2:2" x14ac:dyDescent="0.25">
      <c r="B522" s="132"/>
    </row>
    <row r="523" spans="2:2" x14ac:dyDescent="0.25">
      <c r="B523" s="132"/>
    </row>
    <row r="524" spans="2:2" x14ac:dyDescent="0.25">
      <c r="B524" s="132"/>
    </row>
    <row r="525" spans="2:2" x14ac:dyDescent="0.25">
      <c r="B525" s="132"/>
    </row>
    <row r="526" spans="2:2" x14ac:dyDescent="0.25">
      <c r="B526" s="132"/>
    </row>
    <row r="527" spans="2:2" x14ac:dyDescent="0.25">
      <c r="B527" s="132"/>
    </row>
    <row r="528" spans="2:2" x14ac:dyDescent="0.25">
      <c r="B528" s="132"/>
    </row>
    <row r="529" spans="2:2" x14ac:dyDescent="0.25">
      <c r="B529" s="132"/>
    </row>
    <row r="530" spans="2:2" x14ac:dyDescent="0.25">
      <c r="B530" s="132"/>
    </row>
    <row r="531" spans="2:2" x14ac:dyDescent="0.25">
      <c r="B531" s="132"/>
    </row>
    <row r="532" spans="2:2" x14ac:dyDescent="0.25">
      <c r="B532" s="132"/>
    </row>
    <row r="533" spans="2:2" x14ac:dyDescent="0.25">
      <c r="B533" s="132"/>
    </row>
    <row r="534" spans="2:2" x14ac:dyDescent="0.25">
      <c r="B534" s="132"/>
    </row>
    <row r="535" spans="2:2" x14ac:dyDescent="0.25">
      <c r="B535" s="132"/>
    </row>
    <row r="536" spans="2:2" x14ac:dyDescent="0.25">
      <c r="B536" s="132"/>
    </row>
    <row r="537" spans="2:2" x14ac:dyDescent="0.25">
      <c r="B537" s="132"/>
    </row>
    <row r="538" spans="2:2" x14ac:dyDescent="0.25">
      <c r="B538" s="132"/>
    </row>
    <row r="539" spans="2:2" x14ac:dyDescent="0.25">
      <c r="B539" s="132"/>
    </row>
    <row r="540" spans="2:2" x14ac:dyDescent="0.25">
      <c r="B540" s="132"/>
    </row>
    <row r="541" spans="2:2" x14ac:dyDescent="0.25">
      <c r="B541" s="132"/>
    </row>
    <row r="542" spans="2:2" x14ac:dyDescent="0.25">
      <c r="B542" s="132"/>
    </row>
    <row r="543" spans="2:2" x14ac:dyDescent="0.25">
      <c r="B543" s="132"/>
    </row>
    <row r="544" spans="2:2" x14ac:dyDescent="0.25">
      <c r="B544" s="132"/>
    </row>
    <row r="545" spans="2:2" x14ac:dyDescent="0.25">
      <c r="B545" s="132"/>
    </row>
    <row r="546" spans="2:2" x14ac:dyDescent="0.25">
      <c r="B546" s="132"/>
    </row>
    <row r="547" spans="2:2" x14ac:dyDescent="0.25">
      <c r="B547" s="132"/>
    </row>
    <row r="548" spans="2:2" x14ac:dyDescent="0.25">
      <c r="B548" s="132"/>
    </row>
    <row r="549" spans="2:2" x14ac:dyDescent="0.25">
      <c r="B549" s="132"/>
    </row>
    <row r="550" spans="2:2" x14ac:dyDescent="0.25">
      <c r="B550" s="132"/>
    </row>
    <row r="551" spans="2:2" x14ac:dyDescent="0.25">
      <c r="B551" s="132"/>
    </row>
    <row r="552" spans="2:2" x14ac:dyDescent="0.25">
      <c r="B552" s="132"/>
    </row>
    <row r="553" spans="2:2" x14ac:dyDescent="0.25">
      <c r="B553" s="132"/>
    </row>
    <row r="554" spans="2:2" x14ac:dyDescent="0.25">
      <c r="B554" s="132"/>
    </row>
    <row r="555" spans="2:2" x14ac:dyDescent="0.25">
      <c r="B555" s="132"/>
    </row>
    <row r="556" spans="2:2" x14ac:dyDescent="0.25">
      <c r="B556" s="132"/>
    </row>
    <row r="557" spans="2:2" x14ac:dyDescent="0.25">
      <c r="B557" s="132"/>
    </row>
    <row r="558" spans="2:2" x14ac:dyDescent="0.25">
      <c r="B558" s="132"/>
    </row>
    <row r="559" spans="2:2" x14ac:dyDescent="0.25">
      <c r="B559" s="132"/>
    </row>
    <row r="560" spans="2:2" x14ac:dyDescent="0.25">
      <c r="B560" s="132"/>
    </row>
    <row r="561" spans="2:2" x14ac:dyDescent="0.25">
      <c r="B561" s="132"/>
    </row>
    <row r="562" spans="2:2" x14ac:dyDescent="0.25">
      <c r="B562" s="132"/>
    </row>
    <row r="563" spans="2:2" x14ac:dyDescent="0.25">
      <c r="B563" s="132"/>
    </row>
    <row r="564" spans="2:2" x14ac:dyDescent="0.25">
      <c r="B564" s="132"/>
    </row>
    <row r="565" spans="2:2" x14ac:dyDescent="0.25">
      <c r="B565" s="132"/>
    </row>
    <row r="566" spans="2:2" x14ac:dyDescent="0.25">
      <c r="B566" s="132"/>
    </row>
    <row r="567" spans="2:2" x14ac:dyDescent="0.25">
      <c r="B567" s="132"/>
    </row>
    <row r="568" spans="2:2" x14ac:dyDescent="0.25">
      <c r="B568" s="132"/>
    </row>
    <row r="569" spans="2:2" x14ac:dyDescent="0.25">
      <c r="B569" s="132"/>
    </row>
    <row r="570" spans="2:2" x14ac:dyDescent="0.25">
      <c r="B570" s="132"/>
    </row>
    <row r="571" spans="2:2" x14ac:dyDescent="0.25">
      <c r="B571" s="132"/>
    </row>
    <row r="572" spans="2:2" x14ac:dyDescent="0.25">
      <c r="B572" s="132"/>
    </row>
    <row r="573" spans="2:2" x14ac:dyDescent="0.25">
      <c r="B573" s="132"/>
    </row>
    <row r="574" spans="2:2" x14ac:dyDescent="0.25">
      <c r="B574" s="132"/>
    </row>
    <row r="575" spans="2:2" x14ac:dyDescent="0.25">
      <c r="B575" s="132"/>
    </row>
    <row r="576" spans="2:2" x14ac:dyDescent="0.25">
      <c r="B576" s="132"/>
    </row>
    <row r="577" spans="2:2" x14ac:dyDescent="0.25">
      <c r="B577" s="132"/>
    </row>
    <row r="578" spans="2:2" x14ac:dyDescent="0.25">
      <c r="B578" s="132"/>
    </row>
    <row r="579" spans="2:2" x14ac:dyDescent="0.25">
      <c r="B579" s="132"/>
    </row>
    <row r="580" spans="2:2" x14ac:dyDescent="0.25">
      <c r="B580" s="132"/>
    </row>
    <row r="581" spans="2:2" x14ac:dyDescent="0.25">
      <c r="B581" s="132"/>
    </row>
    <row r="582" spans="2:2" x14ac:dyDescent="0.25">
      <c r="B582" s="132"/>
    </row>
    <row r="583" spans="2:2" x14ac:dyDescent="0.25">
      <c r="B583" s="132"/>
    </row>
    <row r="584" spans="2:2" x14ac:dyDescent="0.25">
      <c r="B584" s="132"/>
    </row>
    <row r="585" spans="2:2" x14ac:dyDescent="0.25">
      <c r="B585" s="132"/>
    </row>
    <row r="586" spans="2:2" x14ac:dyDescent="0.25">
      <c r="B586" s="132"/>
    </row>
    <row r="587" spans="2:2" x14ac:dyDescent="0.25">
      <c r="B587" s="132"/>
    </row>
    <row r="588" spans="2:2" x14ac:dyDescent="0.25">
      <c r="B588" s="132"/>
    </row>
    <row r="589" spans="2:2" x14ac:dyDescent="0.25">
      <c r="B589" s="132"/>
    </row>
    <row r="590" spans="2:2" x14ac:dyDescent="0.25">
      <c r="B590" s="132"/>
    </row>
    <row r="591" spans="2:2" x14ac:dyDescent="0.25">
      <c r="B591" s="132"/>
    </row>
    <row r="592" spans="2:2" x14ac:dyDescent="0.25">
      <c r="B592" s="132"/>
    </row>
    <row r="593" spans="2:2" x14ac:dyDescent="0.25">
      <c r="B593" s="132"/>
    </row>
    <row r="594" spans="2:2" x14ac:dyDescent="0.25">
      <c r="B594" s="132"/>
    </row>
    <row r="595" spans="2:2" x14ac:dyDescent="0.25">
      <c r="B595" s="132"/>
    </row>
    <row r="596" spans="2:2" x14ac:dyDescent="0.25">
      <c r="B596" s="132"/>
    </row>
    <row r="597" spans="2:2" x14ac:dyDescent="0.25">
      <c r="B597" s="132"/>
    </row>
    <row r="598" spans="2:2" x14ac:dyDescent="0.25">
      <c r="B598" s="132"/>
    </row>
    <row r="599" spans="2:2" x14ac:dyDescent="0.25">
      <c r="B599" s="132"/>
    </row>
    <row r="600" spans="2:2" x14ac:dyDescent="0.25">
      <c r="B600" s="132"/>
    </row>
    <row r="601" spans="2:2" x14ac:dyDescent="0.25">
      <c r="B601" s="132"/>
    </row>
    <row r="602" spans="2:2" x14ac:dyDescent="0.25">
      <c r="B602" s="132"/>
    </row>
    <row r="603" spans="2:2" x14ac:dyDescent="0.25">
      <c r="B603" s="132"/>
    </row>
    <row r="604" spans="2:2" x14ac:dyDescent="0.25">
      <c r="B604" s="132"/>
    </row>
    <row r="605" spans="2:2" x14ac:dyDescent="0.25">
      <c r="B605" s="132"/>
    </row>
    <row r="606" spans="2:2" x14ac:dyDescent="0.25">
      <c r="B606" s="132"/>
    </row>
    <row r="607" spans="2:2" x14ac:dyDescent="0.25">
      <c r="B607" s="132"/>
    </row>
    <row r="608" spans="2:2" x14ac:dyDescent="0.25">
      <c r="B608" s="132"/>
    </row>
    <row r="609" spans="2:2" x14ac:dyDescent="0.25">
      <c r="B609" s="132"/>
    </row>
    <row r="610" spans="2:2" x14ac:dyDescent="0.25">
      <c r="B610" s="132"/>
    </row>
    <row r="611" spans="2:2" x14ac:dyDescent="0.25">
      <c r="B611" s="132"/>
    </row>
    <row r="612" spans="2:2" x14ac:dyDescent="0.25">
      <c r="B612" s="132"/>
    </row>
    <row r="613" spans="2:2" x14ac:dyDescent="0.25">
      <c r="B613" s="132"/>
    </row>
    <row r="614" spans="2:2" x14ac:dyDescent="0.25">
      <c r="B614" s="132"/>
    </row>
    <row r="615" spans="2:2" x14ac:dyDescent="0.25">
      <c r="B615" s="132"/>
    </row>
    <row r="616" spans="2:2" x14ac:dyDescent="0.25">
      <c r="B616" s="132"/>
    </row>
    <row r="617" spans="2:2" x14ac:dyDescent="0.25">
      <c r="B617" s="132"/>
    </row>
    <row r="618" spans="2:2" x14ac:dyDescent="0.25">
      <c r="B618" s="132"/>
    </row>
    <row r="619" spans="2:2" x14ac:dyDescent="0.25">
      <c r="B619" s="132"/>
    </row>
    <row r="620" spans="2:2" x14ac:dyDescent="0.25">
      <c r="B620" s="132"/>
    </row>
    <row r="621" spans="2:2" x14ac:dyDescent="0.25">
      <c r="B621" s="132"/>
    </row>
    <row r="622" spans="2:2" x14ac:dyDescent="0.25">
      <c r="B622" s="132"/>
    </row>
    <row r="623" spans="2:2" x14ac:dyDescent="0.25">
      <c r="B623" s="132"/>
    </row>
    <row r="624" spans="2:2" x14ac:dyDescent="0.25">
      <c r="B624" s="132"/>
    </row>
    <row r="625" spans="2:2" x14ac:dyDescent="0.25">
      <c r="B625" s="132"/>
    </row>
    <row r="626" spans="2:2" x14ac:dyDescent="0.25">
      <c r="B626" s="132"/>
    </row>
    <row r="627" spans="2:2" x14ac:dyDescent="0.25">
      <c r="B627" s="132"/>
    </row>
    <row r="628" spans="2:2" x14ac:dyDescent="0.25">
      <c r="B628" s="132"/>
    </row>
    <row r="629" spans="2:2" x14ac:dyDescent="0.25">
      <c r="B629" s="132"/>
    </row>
    <row r="630" spans="2:2" x14ac:dyDescent="0.25">
      <c r="B630" s="132"/>
    </row>
    <row r="631" spans="2:2" x14ac:dyDescent="0.25">
      <c r="B631" s="132"/>
    </row>
    <row r="632" spans="2:2" x14ac:dyDescent="0.25">
      <c r="B632" s="132"/>
    </row>
    <row r="633" spans="2:2" x14ac:dyDescent="0.25">
      <c r="B633" s="132"/>
    </row>
    <row r="634" spans="2:2" x14ac:dyDescent="0.25">
      <c r="B634" s="132"/>
    </row>
    <row r="635" spans="2:2" x14ac:dyDescent="0.25">
      <c r="B635" s="132"/>
    </row>
    <row r="636" spans="2:2" x14ac:dyDescent="0.25">
      <c r="B636" s="132"/>
    </row>
    <row r="637" spans="2:2" x14ac:dyDescent="0.25">
      <c r="B637" s="132"/>
    </row>
    <row r="638" spans="2:2" x14ac:dyDescent="0.25">
      <c r="B638" s="132"/>
    </row>
    <row r="639" spans="2:2" x14ac:dyDescent="0.25">
      <c r="B639" s="132"/>
    </row>
    <row r="640" spans="2:2" x14ac:dyDescent="0.25">
      <c r="B640" s="132"/>
    </row>
    <row r="641" spans="2:2" x14ac:dyDescent="0.25">
      <c r="B641" s="132"/>
    </row>
    <row r="642" spans="2:2" x14ac:dyDescent="0.25">
      <c r="B642" s="132"/>
    </row>
    <row r="643" spans="2:2" x14ac:dyDescent="0.25">
      <c r="B643" s="132"/>
    </row>
    <row r="644" spans="2:2" x14ac:dyDescent="0.25">
      <c r="B644" s="132"/>
    </row>
    <row r="645" spans="2:2" x14ac:dyDescent="0.25">
      <c r="B645" s="132"/>
    </row>
    <row r="646" spans="2:2" x14ac:dyDescent="0.25">
      <c r="B646" s="132"/>
    </row>
    <row r="647" spans="2:2" x14ac:dyDescent="0.25">
      <c r="B647" s="132"/>
    </row>
    <row r="648" spans="2:2" x14ac:dyDescent="0.25">
      <c r="B648" s="132"/>
    </row>
    <row r="649" spans="2:2" x14ac:dyDescent="0.25">
      <c r="B649" s="132"/>
    </row>
    <row r="650" spans="2:2" x14ac:dyDescent="0.25">
      <c r="B650" s="132"/>
    </row>
    <row r="651" spans="2:2" x14ac:dyDescent="0.25">
      <c r="B651" s="132"/>
    </row>
    <row r="652" spans="2:2" x14ac:dyDescent="0.25">
      <c r="B652" s="132"/>
    </row>
    <row r="653" spans="2:2" x14ac:dyDescent="0.25">
      <c r="B653" s="132"/>
    </row>
    <row r="654" spans="2:2" x14ac:dyDescent="0.25">
      <c r="B654" s="132"/>
    </row>
    <row r="655" spans="2:2" x14ac:dyDescent="0.25">
      <c r="B655" s="132"/>
    </row>
    <row r="656" spans="2:2" x14ac:dyDescent="0.25">
      <c r="B656" s="132"/>
    </row>
    <row r="657" spans="2:2" x14ac:dyDescent="0.25">
      <c r="B657" s="132"/>
    </row>
    <row r="658" spans="2:2" x14ac:dyDescent="0.25">
      <c r="B658" s="132"/>
    </row>
    <row r="659" spans="2:2" x14ac:dyDescent="0.25">
      <c r="B659" s="132"/>
    </row>
    <row r="660" spans="2:2" x14ac:dyDescent="0.25">
      <c r="B660" s="132"/>
    </row>
    <row r="661" spans="2:2" x14ac:dyDescent="0.25">
      <c r="B661" s="132"/>
    </row>
    <row r="662" spans="2:2" x14ac:dyDescent="0.25">
      <c r="B662" s="132"/>
    </row>
    <row r="663" spans="2:2" x14ac:dyDescent="0.25">
      <c r="B663" s="132"/>
    </row>
    <row r="664" spans="2:2" x14ac:dyDescent="0.25">
      <c r="B664" s="132"/>
    </row>
    <row r="665" spans="2:2" x14ac:dyDescent="0.25">
      <c r="B665" s="132"/>
    </row>
    <row r="666" spans="2:2" x14ac:dyDescent="0.25">
      <c r="B666" s="132"/>
    </row>
    <row r="667" spans="2:2" x14ac:dyDescent="0.25">
      <c r="B667" s="132"/>
    </row>
    <row r="668" spans="2:2" x14ac:dyDescent="0.25">
      <c r="B668" s="132"/>
    </row>
    <row r="669" spans="2:2" x14ac:dyDescent="0.25">
      <c r="B669" s="132"/>
    </row>
    <row r="670" spans="2:2" x14ac:dyDescent="0.25">
      <c r="B670" s="132"/>
    </row>
    <row r="671" spans="2:2" x14ac:dyDescent="0.25">
      <c r="B671" s="132"/>
    </row>
    <row r="672" spans="2:2" x14ac:dyDescent="0.25">
      <c r="B672" s="132"/>
    </row>
    <row r="673" spans="2:2" x14ac:dyDescent="0.25">
      <c r="B673" s="132"/>
    </row>
    <row r="674" spans="2:2" x14ac:dyDescent="0.25">
      <c r="B674" s="132"/>
    </row>
    <row r="675" spans="2:2" x14ac:dyDescent="0.25">
      <c r="B675" s="132"/>
    </row>
    <row r="676" spans="2:2" x14ac:dyDescent="0.25">
      <c r="B676" s="132"/>
    </row>
    <row r="677" spans="2:2" x14ac:dyDescent="0.25">
      <c r="B677" s="132"/>
    </row>
    <row r="678" spans="2:2" x14ac:dyDescent="0.25">
      <c r="B678" s="132"/>
    </row>
    <row r="679" spans="2:2" x14ac:dyDescent="0.25">
      <c r="B679" s="132"/>
    </row>
    <row r="680" spans="2:2" x14ac:dyDescent="0.25">
      <c r="B680" s="132"/>
    </row>
    <row r="681" spans="2:2" x14ac:dyDescent="0.25">
      <c r="B681" s="132"/>
    </row>
    <row r="682" spans="2:2" x14ac:dyDescent="0.25">
      <c r="B682" s="132"/>
    </row>
    <row r="683" spans="2:2" x14ac:dyDescent="0.25">
      <c r="B683" s="132"/>
    </row>
    <row r="684" spans="2:2" x14ac:dyDescent="0.25">
      <c r="B684" s="132"/>
    </row>
    <row r="685" spans="2:2" x14ac:dyDescent="0.25">
      <c r="B685" s="132"/>
    </row>
    <row r="686" spans="2:2" x14ac:dyDescent="0.25">
      <c r="B686" s="132"/>
    </row>
    <row r="687" spans="2:2" x14ac:dyDescent="0.25">
      <c r="B687" s="132"/>
    </row>
    <row r="688" spans="2:2" x14ac:dyDescent="0.25">
      <c r="B688" s="132"/>
    </row>
    <row r="689" spans="2:2" x14ac:dyDescent="0.25">
      <c r="B689" s="132"/>
    </row>
    <row r="690" spans="2:2" x14ac:dyDescent="0.25">
      <c r="B690" s="132"/>
    </row>
    <row r="691" spans="2:2" x14ac:dyDescent="0.25">
      <c r="B691" s="132"/>
    </row>
    <row r="692" spans="2:2" x14ac:dyDescent="0.25">
      <c r="B692" s="132"/>
    </row>
    <row r="693" spans="2:2" x14ac:dyDescent="0.25">
      <c r="B693" s="132"/>
    </row>
    <row r="694" spans="2:2" x14ac:dyDescent="0.25">
      <c r="B694" s="132"/>
    </row>
    <row r="695" spans="2:2" x14ac:dyDescent="0.25">
      <c r="B695" s="132"/>
    </row>
    <row r="696" spans="2:2" x14ac:dyDescent="0.25">
      <c r="B696" s="132"/>
    </row>
    <row r="697" spans="2:2" x14ac:dyDescent="0.25">
      <c r="B697" s="132"/>
    </row>
    <row r="698" spans="2:2" x14ac:dyDescent="0.25">
      <c r="B698" s="132"/>
    </row>
    <row r="699" spans="2:2" x14ac:dyDescent="0.25">
      <c r="B699" s="132"/>
    </row>
    <row r="700" spans="2:2" x14ac:dyDescent="0.25">
      <c r="B700" s="132"/>
    </row>
    <row r="701" spans="2:2" x14ac:dyDescent="0.25">
      <c r="B701" s="132"/>
    </row>
    <row r="702" spans="2:2" x14ac:dyDescent="0.25">
      <c r="B702" s="132"/>
    </row>
    <row r="703" spans="2:2" x14ac:dyDescent="0.25">
      <c r="B703" s="132"/>
    </row>
    <row r="704" spans="2:2" x14ac:dyDescent="0.25">
      <c r="B704" s="132"/>
    </row>
    <row r="705" spans="2:2" x14ac:dyDescent="0.25">
      <c r="B705" s="132"/>
    </row>
    <row r="706" spans="2:2" x14ac:dyDescent="0.25">
      <c r="B706" s="132"/>
    </row>
    <row r="707" spans="2:2" x14ac:dyDescent="0.25">
      <c r="B707" s="132"/>
    </row>
    <row r="708" spans="2:2" x14ac:dyDescent="0.25">
      <c r="B708" s="132"/>
    </row>
    <row r="709" spans="2:2" x14ac:dyDescent="0.25">
      <c r="B709" s="132"/>
    </row>
    <row r="710" spans="2:2" x14ac:dyDescent="0.25">
      <c r="B710" s="132"/>
    </row>
    <row r="711" spans="2:2" x14ac:dyDescent="0.25">
      <c r="B711" s="132"/>
    </row>
    <row r="712" spans="2:2" x14ac:dyDescent="0.25">
      <c r="B712" s="132"/>
    </row>
    <row r="713" spans="2:2" x14ac:dyDescent="0.25">
      <c r="B713" s="132"/>
    </row>
    <row r="714" spans="2:2" x14ac:dyDescent="0.25">
      <c r="B714" s="132"/>
    </row>
    <row r="715" spans="2:2" x14ac:dyDescent="0.25">
      <c r="B715" s="132"/>
    </row>
    <row r="716" spans="2:2" x14ac:dyDescent="0.25">
      <c r="B716" s="132"/>
    </row>
    <row r="717" spans="2:2" x14ac:dyDescent="0.25">
      <c r="B717" s="132"/>
    </row>
    <row r="718" spans="2:2" x14ac:dyDescent="0.25">
      <c r="B718" s="132"/>
    </row>
    <row r="719" spans="2:2" x14ac:dyDescent="0.25">
      <c r="B719" s="132"/>
    </row>
    <row r="720" spans="2:2" x14ac:dyDescent="0.25">
      <c r="B720" s="132"/>
    </row>
    <row r="721" spans="2:2" x14ac:dyDescent="0.25">
      <c r="B721" s="132"/>
    </row>
    <row r="722" spans="2:2" x14ac:dyDescent="0.25">
      <c r="B722" s="132"/>
    </row>
    <row r="723" spans="2:2" x14ac:dyDescent="0.25">
      <c r="B723" s="132"/>
    </row>
    <row r="724" spans="2:2" x14ac:dyDescent="0.25">
      <c r="B724" s="132"/>
    </row>
    <row r="725" spans="2:2" x14ac:dyDescent="0.25">
      <c r="B725" s="132"/>
    </row>
    <row r="726" spans="2:2" x14ac:dyDescent="0.25">
      <c r="B726" s="132"/>
    </row>
    <row r="727" spans="2:2" x14ac:dyDescent="0.25">
      <c r="B727" s="132"/>
    </row>
    <row r="728" spans="2:2" x14ac:dyDescent="0.25">
      <c r="B728" s="132"/>
    </row>
    <row r="729" spans="2:2" x14ac:dyDescent="0.25">
      <c r="B729" s="132"/>
    </row>
    <row r="730" spans="2:2" x14ac:dyDescent="0.25">
      <c r="B730" s="132"/>
    </row>
    <row r="731" spans="2:2" x14ac:dyDescent="0.25">
      <c r="B731" s="132"/>
    </row>
    <row r="732" spans="2:2" x14ac:dyDescent="0.25">
      <c r="B732" s="132"/>
    </row>
    <row r="733" spans="2:2" x14ac:dyDescent="0.25">
      <c r="B733" s="132"/>
    </row>
    <row r="734" spans="2:2" x14ac:dyDescent="0.25">
      <c r="B734" s="132"/>
    </row>
    <row r="735" spans="2:2" x14ac:dyDescent="0.25">
      <c r="B735" s="132"/>
    </row>
    <row r="736" spans="2:2" x14ac:dyDescent="0.25">
      <c r="B736" s="132"/>
    </row>
    <row r="737" spans="2:2" x14ac:dyDescent="0.25">
      <c r="B737" s="132"/>
    </row>
    <row r="738" spans="2:2" x14ac:dyDescent="0.25">
      <c r="B738" s="132"/>
    </row>
    <row r="739" spans="2:2" x14ac:dyDescent="0.25">
      <c r="B739" s="132"/>
    </row>
    <row r="740" spans="2:2" x14ac:dyDescent="0.25">
      <c r="B740" s="132"/>
    </row>
    <row r="741" spans="2:2" x14ac:dyDescent="0.25">
      <c r="B741" s="132"/>
    </row>
    <row r="742" spans="2:2" x14ac:dyDescent="0.25">
      <c r="B742" s="132"/>
    </row>
    <row r="743" spans="2:2" x14ac:dyDescent="0.25">
      <c r="B743" s="132"/>
    </row>
    <row r="744" spans="2:2" x14ac:dyDescent="0.25">
      <c r="B744" s="132"/>
    </row>
    <row r="745" spans="2:2" x14ac:dyDescent="0.25">
      <c r="B745" s="132"/>
    </row>
    <row r="746" spans="2:2" x14ac:dyDescent="0.25">
      <c r="B746" s="132"/>
    </row>
    <row r="747" spans="2:2" x14ac:dyDescent="0.25">
      <c r="B747" s="132"/>
    </row>
    <row r="748" spans="2:2" x14ac:dyDescent="0.25">
      <c r="B748" s="132"/>
    </row>
    <row r="749" spans="2:2" x14ac:dyDescent="0.25">
      <c r="B749" s="132"/>
    </row>
    <row r="750" spans="2:2" x14ac:dyDescent="0.25">
      <c r="B750" s="132"/>
    </row>
    <row r="751" spans="2:2" x14ac:dyDescent="0.25">
      <c r="B751" s="132"/>
    </row>
    <row r="752" spans="2:2" x14ac:dyDescent="0.25">
      <c r="B752" s="132"/>
    </row>
    <row r="753" spans="2:2" x14ac:dyDescent="0.25">
      <c r="B753" s="132"/>
    </row>
    <row r="754" spans="2:2" x14ac:dyDescent="0.25">
      <c r="B754" s="132"/>
    </row>
    <row r="755" spans="2:2" x14ac:dyDescent="0.25">
      <c r="B755" s="132"/>
    </row>
    <row r="756" spans="2:2" x14ac:dyDescent="0.25">
      <c r="B756" s="132"/>
    </row>
    <row r="757" spans="2:2" x14ac:dyDescent="0.25">
      <c r="B757" s="132"/>
    </row>
    <row r="758" spans="2:2" x14ac:dyDescent="0.25">
      <c r="B758" s="132"/>
    </row>
    <row r="759" spans="2:2" x14ac:dyDescent="0.25">
      <c r="B759" s="132"/>
    </row>
    <row r="760" spans="2:2" x14ac:dyDescent="0.25">
      <c r="B760" s="132"/>
    </row>
    <row r="761" spans="2:2" x14ac:dyDescent="0.25">
      <c r="B761" s="132"/>
    </row>
    <row r="762" spans="2:2" x14ac:dyDescent="0.25">
      <c r="B762" s="132"/>
    </row>
    <row r="763" spans="2:2" x14ac:dyDescent="0.25">
      <c r="B763" s="132"/>
    </row>
    <row r="764" spans="2:2" x14ac:dyDescent="0.25">
      <c r="B764" s="132"/>
    </row>
    <row r="765" spans="2:2" x14ac:dyDescent="0.25">
      <c r="B765" s="132"/>
    </row>
    <row r="766" spans="2:2" x14ac:dyDescent="0.25">
      <c r="B766" s="132"/>
    </row>
    <row r="767" spans="2:2" x14ac:dyDescent="0.25">
      <c r="B767" s="132"/>
    </row>
    <row r="768" spans="2:2" x14ac:dyDescent="0.25">
      <c r="B768" s="132"/>
    </row>
    <row r="769" spans="2:2" x14ac:dyDescent="0.25">
      <c r="B769" s="132"/>
    </row>
    <row r="770" spans="2:2" x14ac:dyDescent="0.25">
      <c r="B770" s="132"/>
    </row>
    <row r="771" spans="2:2" x14ac:dyDescent="0.25">
      <c r="B771" s="132"/>
    </row>
    <row r="772" spans="2:2" x14ac:dyDescent="0.25">
      <c r="B772" s="132"/>
    </row>
    <row r="773" spans="2:2" x14ac:dyDescent="0.25">
      <c r="B773" s="132"/>
    </row>
    <row r="774" spans="2:2" x14ac:dyDescent="0.25">
      <c r="B774" s="132"/>
    </row>
    <row r="775" spans="2:2" x14ac:dyDescent="0.25">
      <c r="B775" s="132"/>
    </row>
    <row r="776" spans="2:2" x14ac:dyDescent="0.25">
      <c r="B776" s="132"/>
    </row>
    <row r="777" spans="2:2" x14ac:dyDescent="0.25">
      <c r="B777" s="132"/>
    </row>
    <row r="778" spans="2:2" x14ac:dyDescent="0.25">
      <c r="B778" s="132"/>
    </row>
    <row r="779" spans="2:2" x14ac:dyDescent="0.25">
      <c r="B779" s="132"/>
    </row>
    <row r="780" spans="2:2" x14ac:dyDescent="0.25">
      <c r="B780" s="132"/>
    </row>
    <row r="781" spans="2:2" x14ac:dyDescent="0.25">
      <c r="B781" s="132"/>
    </row>
    <row r="782" spans="2:2" x14ac:dyDescent="0.25">
      <c r="B782" s="132"/>
    </row>
    <row r="783" spans="2:2" x14ac:dyDescent="0.25">
      <c r="B783" s="132"/>
    </row>
    <row r="784" spans="2:2" x14ac:dyDescent="0.25">
      <c r="B784" s="132"/>
    </row>
    <row r="785" spans="2:2" x14ac:dyDescent="0.25">
      <c r="B785" s="132"/>
    </row>
    <row r="786" spans="2:2" x14ac:dyDescent="0.25">
      <c r="B786" s="132"/>
    </row>
    <row r="787" spans="2:2" x14ac:dyDescent="0.25">
      <c r="B787" s="132"/>
    </row>
    <row r="788" spans="2:2" x14ac:dyDescent="0.25">
      <c r="B788" s="132"/>
    </row>
    <row r="789" spans="2:2" x14ac:dyDescent="0.25">
      <c r="B789" s="132"/>
    </row>
    <row r="790" spans="2:2" x14ac:dyDescent="0.25">
      <c r="B790" s="132"/>
    </row>
    <row r="791" spans="2:2" x14ac:dyDescent="0.25">
      <c r="B791" s="132"/>
    </row>
    <row r="792" spans="2:2" x14ac:dyDescent="0.25">
      <c r="B792" s="132"/>
    </row>
    <row r="793" spans="2:2" x14ac:dyDescent="0.25">
      <c r="B793" s="132"/>
    </row>
    <row r="794" spans="2:2" x14ac:dyDescent="0.25">
      <c r="B794" s="132"/>
    </row>
    <row r="795" spans="2:2" x14ac:dyDescent="0.25">
      <c r="B795" s="132"/>
    </row>
    <row r="796" spans="2:2" x14ac:dyDescent="0.25">
      <c r="B796" s="132"/>
    </row>
    <row r="797" spans="2:2" x14ac:dyDescent="0.25">
      <c r="B797" s="132"/>
    </row>
    <row r="798" spans="2:2" x14ac:dyDescent="0.25">
      <c r="B798" s="132"/>
    </row>
    <row r="799" spans="2:2" x14ac:dyDescent="0.25">
      <c r="B799" s="132"/>
    </row>
    <row r="800" spans="2:2" x14ac:dyDescent="0.25">
      <c r="B800" s="132"/>
    </row>
    <row r="801" spans="2:2" x14ac:dyDescent="0.25">
      <c r="B801" s="132"/>
    </row>
    <row r="802" spans="2:2" x14ac:dyDescent="0.25">
      <c r="B802" s="132"/>
    </row>
    <row r="803" spans="2:2" x14ac:dyDescent="0.25">
      <c r="B803" s="132"/>
    </row>
    <row r="804" spans="2:2" x14ac:dyDescent="0.25">
      <c r="B804" s="132"/>
    </row>
    <row r="805" spans="2:2" x14ac:dyDescent="0.25">
      <c r="B805" s="132"/>
    </row>
    <row r="806" spans="2:2" x14ac:dyDescent="0.25">
      <c r="B806" s="132"/>
    </row>
    <row r="807" spans="2:2" x14ac:dyDescent="0.25">
      <c r="B807" s="132"/>
    </row>
    <row r="808" spans="2:2" x14ac:dyDescent="0.25">
      <c r="B808" s="132"/>
    </row>
    <row r="809" spans="2:2" x14ac:dyDescent="0.25">
      <c r="B809" s="132"/>
    </row>
    <row r="810" spans="2:2" x14ac:dyDescent="0.25">
      <c r="B810" s="132"/>
    </row>
    <row r="811" spans="2:2" x14ac:dyDescent="0.25">
      <c r="B811" s="132"/>
    </row>
    <row r="812" spans="2:2" x14ac:dyDescent="0.25">
      <c r="B812" s="132"/>
    </row>
    <row r="813" spans="2:2" x14ac:dyDescent="0.25">
      <c r="B813" s="132"/>
    </row>
    <row r="814" spans="2:2" x14ac:dyDescent="0.25">
      <c r="B814" s="132"/>
    </row>
    <row r="815" spans="2:2" x14ac:dyDescent="0.25">
      <c r="B815" s="132"/>
    </row>
    <row r="816" spans="2:2" x14ac:dyDescent="0.25">
      <c r="B816" s="132"/>
    </row>
    <row r="817" spans="2:2" x14ac:dyDescent="0.25">
      <c r="B817" s="132"/>
    </row>
    <row r="818" spans="2:2" x14ac:dyDescent="0.25">
      <c r="B818" s="132"/>
    </row>
    <row r="819" spans="2:2" x14ac:dyDescent="0.25">
      <c r="B819" s="132"/>
    </row>
    <row r="820" spans="2:2" x14ac:dyDescent="0.25">
      <c r="B820" s="132"/>
    </row>
    <row r="821" spans="2:2" x14ac:dyDescent="0.25">
      <c r="B821" s="132"/>
    </row>
    <row r="822" spans="2:2" x14ac:dyDescent="0.25">
      <c r="B822" s="132"/>
    </row>
    <row r="823" spans="2:2" x14ac:dyDescent="0.25">
      <c r="B823" s="132"/>
    </row>
    <row r="824" spans="2:2" x14ac:dyDescent="0.25">
      <c r="B824" s="132"/>
    </row>
    <row r="825" spans="2:2" x14ac:dyDescent="0.25">
      <c r="B825" s="132"/>
    </row>
    <row r="826" spans="2:2" x14ac:dyDescent="0.25">
      <c r="B826" s="132"/>
    </row>
    <row r="827" spans="2:2" x14ac:dyDescent="0.25">
      <c r="B827" s="132"/>
    </row>
    <row r="828" spans="2:2" x14ac:dyDescent="0.25">
      <c r="B828" s="132"/>
    </row>
    <row r="829" spans="2:2" x14ac:dyDescent="0.25">
      <c r="B829" s="132"/>
    </row>
    <row r="830" spans="2:2" x14ac:dyDescent="0.25">
      <c r="B830" s="132"/>
    </row>
    <row r="831" spans="2:2" x14ac:dyDescent="0.25">
      <c r="B831" s="132"/>
    </row>
    <row r="832" spans="2:2" x14ac:dyDescent="0.25">
      <c r="B832" s="132"/>
    </row>
    <row r="833" spans="2:2" x14ac:dyDescent="0.25">
      <c r="B833" s="132"/>
    </row>
    <row r="834" spans="2:2" x14ac:dyDescent="0.25">
      <c r="B834" s="132"/>
    </row>
    <row r="835" spans="2:2" x14ac:dyDescent="0.25">
      <c r="B835" s="132"/>
    </row>
    <row r="836" spans="2:2" x14ac:dyDescent="0.25">
      <c r="B836" s="132"/>
    </row>
    <row r="837" spans="2:2" x14ac:dyDescent="0.25">
      <c r="B837" s="132"/>
    </row>
    <row r="838" spans="2:2" x14ac:dyDescent="0.25">
      <c r="B838" s="132"/>
    </row>
    <row r="839" spans="2:2" x14ac:dyDescent="0.25">
      <c r="B839" s="132"/>
    </row>
    <row r="840" spans="2:2" x14ac:dyDescent="0.25">
      <c r="B840" s="132"/>
    </row>
    <row r="841" spans="2:2" x14ac:dyDescent="0.25">
      <c r="B841" s="132"/>
    </row>
    <row r="842" spans="2:2" x14ac:dyDescent="0.25">
      <c r="B842" s="132"/>
    </row>
    <row r="843" spans="2:2" x14ac:dyDescent="0.25">
      <c r="B843" s="132"/>
    </row>
    <row r="844" spans="2:2" x14ac:dyDescent="0.25">
      <c r="B844" s="132"/>
    </row>
    <row r="845" spans="2:2" x14ac:dyDescent="0.25">
      <c r="B845" s="132"/>
    </row>
    <row r="846" spans="2:2" x14ac:dyDescent="0.25">
      <c r="B846" s="132"/>
    </row>
    <row r="847" spans="2:2" x14ac:dyDescent="0.25">
      <c r="B847" s="132"/>
    </row>
    <row r="848" spans="2:2" x14ac:dyDescent="0.25">
      <c r="B848" s="132"/>
    </row>
    <row r="849" spans="2:2" x14ac:dyDescent="0.25">
      <c r="B849" s="132"/>
    </row>
    <row r="850" spans="2:2" x14ac:dyDescent="0.25">
      <c r="B850" s="132"/>
    </row>
    <row r="851" spans="2:2" x14ac:dyDescent="0.25">
      <c r="B851" s="132"/>
    </row>
    <row r="852" spans="2:2" x14ac:dyDescent="0.25">
      <c r="B852" s="132"/>
    </row>
    <row r="853" spans="2:2" x14ac:dyDescent="0.25">
      <c r="B853" s="132"/>
    </row>
    <row r="854" spans="2:2" x14ac:dyDescent="0.25">
      <c r="B854" s="132"/>
    </row>
    <row r="855" spans="2:2" x14ac:dyDescent="0.25">
      <c r="B855" s="132"/>
    </row>
    <row r="856" spans="2:2" x14ac:dyDescent="0.25">
      <c r="B856" s="132"/>
    </row>
    <row r="857" spans="2:2" x14ac:dyDescent="0.25">
      <c r="B857" s="132"/>
    </row>
    <row r="858" spans="2:2" x14ac:dyDescent="0.25">
      <c r="B858" s="132"/>
    </row>
    <row r="859" spans="2:2" x14ac:dyDescent="0.25">
      <c r="B859" s="132"/>
    </row>
    <row r="860" spans="2:2" x14ac:dyDescent="0.25">
      <c r="B860" s="132"/>
    </row>
    <row r="861" spans="2:2" x14ac:dyDescent="0.25">
      <c r="B861" s="132"/>
    </row>
    <row r="862" spans="2:2" x14ac:dyDescent="0.25">
      <c r="B862" s="132"/>
    </row>
    <row r="863" spans="2:2" x14ac:dyDescent="0.25">
      <c r="B863" s="132"/>
    </row>
    <row r="864" spans="2:2" x14ac:dyDescent="0.25">
      <c r="B864" s="132"/>
    </row>
    <row r="865" spans="2:2" x14ac:dyDescent="0.25">
      <c r="B865" s="132"/>
    </row>
    <row r="866" spans="2:2" x14ac:dyDescent="0.25">
      <c r="B866" s="132"/>
    </row>
    <row r="867" spans="2:2" x14ac:dyDescent="0.25">
      <c r="B867" s="132"/>
    </row>
    <row r="868" spans="2:2" x14ac:dyDescent="0.25">
      <c r="B868" s="132"/>
    </row>
    <row r="869" spans="2:2" x14ac:dyDescent="0.25">
      <c r="B869" s="132"/>
    </row>
    <row r="870" spans="2:2" x14ac:dyDescent="0.25">
      <c r="B870" s="132"/>
    </row>
    <row r="871" spans="2:2" x14ac:dyDescent="0.25">
      <c r="B871" s="132"/>
    </row>
    <row r="872" spans="2:2" x14ac:dyDescent="0.25">
      <c r="B872" s="132"/>
    </row>
    <row r="873" spans="2:2" x14ac:dyDescent="0.25">
      <c r="B873" s="132"/>
    </row>
    <row r="874" spans="2:2" x14ac:dyDescent="0.25">
      <c r="B874" s="132"/>
    </row>
    <row r="875" spans="2:2" x14ac:dyDescent="0.25">
      <c r="B875" s="132"/>
    </row>
    <row r="876" spans="2:2" x14ac:dyDescent="0.25">
      <c r="B876" s="132"/>
    </row>
    <row r="877" spans="2:2" x14ac:dyDescent="0.25">
      <c r="B877" s="132"/>
    </row>
    <row r="878" spans="2:2" x14ac:dyDescent="0.25">
      <c r="B878" s="132"/>
    </row>
    <row r="879" spans="2:2" x14ac:dyDescent="0.25">
      <c r="B879" s="132"/>
    </row>
    <row r="880" spans="2:2" x14ac:dyDescent="0.25">
      <c r="B880" s="132"/>
    </row>
    <row r="881" spans="2:2" x14ac:dyDescent="0.25">
      <c r="B881" s="132"/>
    </row>
    <row r="882" spans="2:2" x14ac:dyDescent="0.25">
      <c r="B882" s="132"/>
    </row>
    <row r="883" spans="2:2" x14ac:dyDescent="0.25">
      <c r="B883" s="132"/>
    </row>
    <row r="884" spans="2:2" x14ac:dyDescent="0.25">
      <c r="B884" s="132"/>
    </row>
    <row r="885" spans="2:2" x14ac:dyDescent="0.25">
      <c r="B885" s="132"/>
    </row>
    <row r="886" spans="2:2" x14ac:dyDescent="0.25">
      <c r="B886" s="132"/>
    </row>
    <row r="887" spans="2:2" x14ac:dyDescent="0.25">
      <c r="B887" s="132"/>
    </row>
    <row r="888" spans="2:2" x14ac:dyDescent="0.25">
      <c r="B888" s="132"/>
    </row>
    <row r="889" spans="2:2" x14ac:dyDescent="0.25">
      <c r="B889" s="132"/>
    </row>
    <row r="890" spans="2:2" x14ac:dyDescent="0.25">
      <c r="B890" s="132"/>
    </row>
    <row r="891" spans="2:2" x14ac:dyDescent="0.25">
      <c r="B891" s="132"/>
    </row>
    <row r="892" spans="2:2" x14ac:dyDescent="0.25">
      <c r="B892" s="132"/>
    </row>
    <row r="893" spans="2:2" x14ac:dyDescent="0.25">
      <c r="B893" s="132"/>
    </row>
    <row r="894" spans="2:2" x14ac:dyDescent="0.25">
      <c r="B894" s="132"/>
    </row>
    <row r="895" spans="2:2" x14ac:dyDescent="0.25">
      <c r="B895" s="132"/>
    </row>
    <row r="896" spans="2:2" x14ac:dyDescent="0.25">
      <c r="B896" s="132"/>
    </row>
    <row r="897" spans="2:2" x14ac:dyDescent="0.25">
      <c r="B897" s="132"/>
    </row>
    <row r="898" spans="2:2" x14ac:dyDescent="0.25">
      <c r="B898" s="132"/>
    </row>
    <row r="899" spans="2:2" x14ac:dyDescent="0.25">
      <c r="B899" s="132"/>
    </row>
    <row r="900" spans="2:2" x14ac:dyDescent="0.25">
      <c r="B900" s="132"/>
    </row>
    <row r="901" spans="2:2" x14ac:dyDescent="0.25">
      <c r="B901" s="132"/>
    </row>
    <row r="902" spans="2:2" x14ac:dyDescent="0.25">
      <c r="B902" s="132"/>
    </row>
    <row r="903" spans="2:2" x14ac:dyDescent="0.25">
      <c r="B903" s="132"/>
    </row>
    <row r="904" spans="2:2" x14ac:dyDescent="0.25">
      <c r="B904" s="132"/>
    </row>
    <row r="905" spans="2:2" x14ac:dyDescent="0.25">
      <c r="B905" s="132"/>
    </row>
    <row r="906" spans="2:2" x14ac:dyDescent="0.25">
      <c r="B906" s="132"/>
    </row>
    <row r="907" spans="2:2" x14ac:dyDescent="0.25">
      <c r="B907" s="132"/>
    </row>
    <row r="908" spans="2:2" x14ac:dyDescent="0.25">
      <c r="B908" s="132"/>
    </row>
    <row r="909" spans="2:2" x14ac:dyDescent="0.25">
      <c r="B909" s="132"/>
    </row>
    <row r="910" spans="2:2" x14ac:dyDescent="0.25">
      <c r="B910" s="132"/>
    </row>
    <row r="911" spans="2:2" x14ac:dyDescent="0.25">
      <c r="B911" s="132"/>
    </row>
    <row r="912" spans="2:2" x14ac:dyDescent="0.25">
      <c r="B912" s="132"/>
    </row>
    <row r="913" spans="2:2" x14ac:dyDescent="0.25">
      <c r="B913" s="132"/>
    </row>
    <row r="914" spans="2:2" x14ac:dyDescent="0.25">
      <c r="B914" s="132"/>
    </row>
    <row r="915" spans="2:2" x14ac:dyDescent="0.25">
      <c r="B915" s="132"/>
    </row>
    <row r="916" spans="2:2" x14ac:dyDescent="0.25">
      <c r="B916" s="132"/>
    </row>
    <row r="917" spans="2:2" x14ac:dyDescent="0.25">
      <c r="B917" s="132"/>
    </row>
    <row r="918" spans="2:2" x14ac:dyDescent="0.25">
      <c r="B918" s="132"/>
    </row>
    <row r="919" spans="2:2" x14ac:dyDescent="0.25">
      <c r="B919" s="132"/>
    </row>
    <row r="920" spans="2:2" x14ac:dyDescent="0.25">
      <c r="B920" s="132"/>
    </row>
    <row r="921" spans="2:2" x14ac:dyDescent="0.25">
      <c r="B921" s="132"/>
    </row>
    <row r="922" spans="2:2" x14ac:dyDescent="0.25">
      <c r="B922" s="132"/>
    </row>
    <row r="923" spans="2:2" x14ac:dyDescent="0.25">
      <c r="B923" s="132"/>
    </row>
    <row r="924" spans="2:2" x14ac:dyDescent="0.25">
      <c r="B924" s="132"/>
    </row>
    <row r="925" spans="2:2" x14ac:dyDescent="0.25">
      <c r="B925" s="132"/>
    </row>
    <row r="926" spans="2:2" x14ac:dyDescent="0.25">
      <c r="B926" s="132"/>
    </row>
    <row r="927" spans="2:2" x14ac:dyDescent="0.25">
      <c r="B927" s="132"/>
    </row>
    <row r="928" spans="2:2" x14ac:dyDescent="0.25">
      <c r="B928" s="132"/>
    </row>
    <row r="929" spans="2:2" x14ac:dyDescent="0.25">
      <c r="B929" s="132"/>
    </row>
    <row r="930" spans="2:2" x14ac:dyDescent="0.25">
      <c r="B930" s="132"/>
    </row>
    <row r="931" spans="2:2" x14ac:dyDescent="0.25">
      <c r="B931" s="132"/>
    </row>
    <row r="932" spans="2:2" x14ac:dyDescent="0.25">
      <c r="B932" s="132"/>
    </row>
    <row r="933" spans="2:2" x14ac:dyDescent="0.25">
      <c r="B933" s="132"/>
    </row>
    <row r="934" spans="2:2" x14ac:dyDescent="0.25">
      <c r="B934" s="132"/>
    </row>
    <row r="935" spans="2:2" x14ac:dyDescent="0.25">
      <c r="B935" s="132"/>
    </row>
    <row r="936" spans="2:2" x14ac:dyDescent="0.25">
      <c r="B936" s="132"/>
    </row>
    <row r="937" spans="2:2" x14ac:dyDescent="0.25">
      <c r="B937" s="132"/>
    </row>
    <row r="938" spans="2:2" x14ac:dyDescent="0.25">
      <c r="B938" s="132"/>
    </row>
    <row r="939" spans="2:2" x14ac:dyDescent="0.25">
      <c r="B939" s="132"/>
    </row>
    <row r="940" spans="2:2" x14ac:dyDescent="0.25">
      <c r="B940" s="132"/>
    </row>
    <row r="941" spans="2:2" x14ac:dyDescent="0.25">
      <c r="B941" s="132"/>
    </row>
    <row r="942" spans="2:2" x14ac:dyDescent="0.25">
      <c r="B942" s="132"/>
    </row>
    <row r="943" spans="2:2" x14ac:dyDescent="0.25">
      <c r="B943" s="132"/>
    </row>
    <row r="944" spans="2:2" x14ac:dyDescent="0.25">
      <c r="B944" s="132"/>
    </row>
    <row r="945" spans="2:2" x14ac:dyDescent="0.25">
      <c r="B945" s="132"/>
    </row>
    <row r="946" spans="2:2" x14ac:dyDescent="0.25">
      <c r="B946" s="132"/>
    </row>
    <row r="947" spans="2:2" x14ac:dyDescent="0.25">
      <c r="B947" s="132"/>
    </row>
    <row r="948" spans="2:2" x14ac:dyDescent="0.25">
      <c r="B948" s="132"/>
    </row>
    <row r="949" spans="2:2" x14ac:dyDescent="0.25">
      <c r="B949" s="132"/>
    </row>
    <row r="950" spans="2:2" x14ac:dyDescent="0.25">
      <c r="B950" s="132"/>
    </row>
    <row r="951" spans="2:2" x14ac:dyDescent="0.25">
      <c r="B951" s="132"/>
    </row>
    <row r="952" spans="2:2" x14ac:dyDescent="0.25">
      <c r="B952" s="132"/>
    </row>
    <row r="953" spans="2:2" x14ac:dyDescent="0.25">
      <c r="B953" s="132"/>
    </row>
    <row r="954" spans="2:2" x14ac:dyDescent="0.25">
      <c r="B954" s="132"/>
    </row>
    <row r="955" spans="2:2" x14ac:dyDescent="0.25">
      <c r="B955" s="132"/>
    </row>
    <row r="956" spans="2:2" x14ac:dyDescent="0.25">
      <c r="B956" s="132"/>
    </row>
    <row r="957" spans="2:2" x14ac:dyDescent="0.25">
      <c r="B957" s="132"/>
    </row>
    <row r="958" spans="2:2" x14ac:dyDescent="0.25">
      <c r="B958" s="132"/>
    </row>
    <row r="959" spans="2:2" x14ac:dyDescent="0.25">
      <c r="B959" s="132"/>
    </row>
    <row r="960" spans="2:2" x14ac:dyDescent="0.25">
      <c r="B960" s="132"/>
    </row>
    <row r="961" spans="2:2" x14ac:dyDescent="0.25">
      <c r="B961" s="132"/>
    </row>
    <row r="962" spans="2:2" x14ac:dyDescent="0.25">
      <c r="B962" s="132"/>
    </row>
    <row r="963" spans="2:2" x14ac:dyDescent="0.25">
      <c r="B963" s="132"/>
    </row>
    <row r="964" spans="2:2" x14ac:dyDescent="0.25">
      <c r="B964" s="132"/>
    </row>
    <row r="965" spans="2:2" x14ac:dyDescent="0.25">
      <c r="B965" s="132"/>
    </row>
    <row r="966" spans="2:2" x14ac:dyDescent="0.25">
      <c r="B966" s="132"/>
    </row>
    <row r="967" spans="2:2" x14ac:dyDescent="0.25">
      <c r="B967" s="132"/>
    </row>
    <row r="968" spans="2:2" x14ac:dyDescent="0.25">
      <c r="B968" s="132"/>
    </row>
    <row r="969" spans="2:2" x14ac:dyDescent="0.25">
      <c r="B969" s="132"/>
    </row>
    <row r="970" spans="2:2" x14ac:dyDescent="0.25">
      <c r="B970" s="132"/>
    </row>
    <row r="971" spans="2:2" x14ac:dyDescent="0.25">
      <c r="B971" s="132"/>
    </row>
    <row r="972" spans="2:2" x14ac:dyDescent="0.25">
      <c r="B972" s="132"/>
    </row>
    <row r="973" spans="2:2" x14ac:dyDescent="0.25">
      <c r="B973" s="132"/>
    </row>
    <row r="974" spans="2:2" x14ac:dyDescent="0.25">
      <c r="B974" s="132"/>
    </row>
    <row r="975" spans="2:2" x14ac:dyDescent="0.25">
      <c r="B975" s="132"/>
    </row>
    <row r="976" spans="2:2" x14ac:dyDescent="0.25">
      <c r="B976" s="132"/>
    </row>
    <row r="977" spans="2:2" x14ac:dyDescent="0.25">
      <c r="B977" s="132"/>
    </row>
    <row r="978" spans="2:2" x14ac:dyDescent="0.25">
      <c r="B978" s="132"/>
    </row>
    <row r="979" spans="2:2" x14ac:dyDescent="0.25">
      <c r="B979" s="132"/>
    </row>
    <row r="980" spans="2:2" x14ac:dyDescent="0.25">
      <c r="B980" s="132"/>
    </row>
    <row r="981" spans="2:2" x14ac:dyDescent="0.25">
      <c r="B981" s="132"/>
    </row>
  </sheetData>
  <sheetProtection algorithmName="SHA-512" hashValue="Zh1T/KuERUTyQBVgzLEbtg7clZyeBWZUk2GQ9JQcb1RsubWHh8jbiZsPnq+5/AmqL4Tji/hdgkhoH1EejVStGw==" saltValue="102AsNCC/VeN2Xt/IxVg1g==" spinCount="100000" sheet="1" objects="1" scenarios="1"/>
  <protectedRanges>
    <protectedRange algorithmName="SHA-512" hashValue="+wEc4S81LBCBntY7rtTeId7aCQXfavyMDVKTZtf2wyikvE5GhQ3S1iUQcc8BBoDLiUc5Pg4Sa+0dZBjX8EvCvQ==" saltValue="gZ/YenIHv53y9JIuoT2/dQ==" spinCount="100000" sqref="I18" name="SELECCIONAR AÑO DE CONSULTA"/>
    <protectedRange sqref="J18" name="SELECCIONAR MES PARA CONSULTA"/>
    <protectedRange sqref="D7" name="INDICAR SALDO QUE VIENE"/>
    <protectedRange algorithmName="SHA-512" hashValue="6NPGQKdr2kNe5+Zr8C/J1i62BIVxGt7jAIPldTNQL5qPFMHzEJVnCPdCSoY5a3c9sJuYAlYrVGHH83yboBxqgw==" saltValue="0cPcCSebn9GmXpXmiHoSFw==" spinCount="100000" sqref="J6" name="INDICAR AÑO VIGENTE"/>
    <protectedRange sqref="I11" name="INGRESAR DETALLE DEL REGISTRO"/>
    <protectedRange sqref="H11" name="INGRESAR VALOR"/>
    <protectedRange sqref="C11" name="SELECCIONAR EI"/>
    <protectedRange sqref="B11" name="INGRESAR FECHA"/>
    <protectedRange sqref="E11" name="INDICAR CÓDIGO DE T"/>
  </protectedRanges>
  <mergeCells count="16">
    <mergeCell ref="J15:J16"/>
    <mergeCell ref="K18:K19"/>
    <mergeCell ref="D7:E7"/>
    <mergeCell ref="B6:I6"/>
    <mergeCell ref="K9:K10"/>
    <mergeCell ref="B18:H19"/>
    <mergeCell ref="I18:I19"/>
    <mergeCell ref="J18:J19"/>
    <mergeCell ref="B7:C7"/>
    <mergeCell ref="I15:I16"/>
    <mergeCell ref="H15:H16"/>
    <mergeCell ref="F11:G11"/>
    <mergeCell ref="F10:G10"/>
    <mergeCell ref="I10:J10"/>
    <mergeCell ref="I11:J11"/>
    <mergeCell ref="B9:J9"/>
  </mergeCells>
  <dataValidations count="6">
    <dataValidation type="list" allowBlank="1" showInputMessage="1" showErrorMessage="1" sqref="K6" xr:uid="{00000000-0002-0000-0100-000000000000}">
      <formula1>"Enero,Febrero,Marzo,Abril,Mayo,Junio,Julio,Agosto,Septiembre,Octubre,Noviembre,Diciembre"</formula1>
    </dataValidation>
    <dataValidation type="list" allowBlank="1" showInputMessage="1" showErrorMessage="1" error="El valor ingresado no corresponde" prompt="Seleccione el mes" sqref="J18:J19" xr:uid="{00000000-0002-0000-0100-000001000000}">
      <formula1>"Enero,Febrero,Marzo,Abril,Mayo,Junio,Julio,Agosto,Septiembre,Octubre,Noviembre,Diciembre"</formula1>
    </dataValidation>
    <dataValidation allowBlank="1" showInputMessage="1" showErrorMessage="1" promptTitle="Saldo año anterior" prompt="En este campo se debe añadir el saldo final del año inmediatamente anterior" sqref="D7:E7" xr:uid="{00000000-0002-0000-0100-000002000000}"/>
    <dataValidation type="list" allowBlank="1" showInputMessage="1" showErrorMessage="1" errorTitle="Error" error="El valor ingresado no corresponde" promptTitle="Año presente" prompt="En esta celda se debe indicar el año del cual se está registrando la contabilidad" sqref="J6" xr:uid="{00000000-0002-0000-0100-000003000000}">
      <formula1>"2022,2023,2024,2025"</formula1>
    </dataValidation>
    <dataValidation type="list" allowBlank="1" showInputMessage="1" showErrorMessage="1" sqref="E11" xr:uid="{00000000-0002-0000-0100-000004000000}">
      <formula1>INDIRECT($C$11)</formula1>
    </dataValidation>
    <dataValidation type="list" allowBlank="1" showInputMessage="1" showErrorMessage="1" promptTitle="Seleccionar Año" prompt="A continuación seleccione el año para consulta" sqref="I18:I19" xr:uid="{00000000-0002-0000-0100-000005000000}">
      <formula1>"2022,2023,2024,2025"</formula1>
    </dataValidation>
  </dataValidations>
  <pageMargins left="0.70866141732283472" right="0.70866141732283472" top="0.39370078740157483" bottom="0.74803149606299213" header="0.31496062992125984" footer="0.31496062992125984"/>
  <pageSetup paperSize="9" orientation="portrait" r:id="rId1"/>
  <drawing r:id="rId2"/>
  <picture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6000000}">
          <x14:formula1>
            <xm:f>D!$I$6:$I$7</xm:f>
          </x14:formula1>
          <xm:sqref>C11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theme="4" tint="0.79998168889431442"/>
  </sheetPr>
  <dimension ref="A1:S38"/>
  <sheetViews>
    <sheetView showGridLines="0" showRowColHeaders="0" zoomScale="95" zoomScaleNormal="95" workbookViewId="0">
      <selection activeCell="C11" sqref="C11"/>
    </sheetView>
  </sheetViews>
  <sheetFormatPr baseColWidth="10" defaultRowHeight="13.8" x14ac:dyDescent="0.25"/>
  <cols>
    <col min="1" max="1" width="4.69921875" customWidth="1"/>
    <col min="2" max="2" width="10.59765625" customWidth="1"/>
    <col min="3" max="3" width="16.59765625" customWidth="1"/>
    <col min="4" max="4" width="13.19921875" customWidth="1"/>
    <col min="5" max="6" width="13.09765625" customWidth="1"/>
    <col min="7" max="7" width="13.19921875" customWidth="1"/>
    <col min="8" max="8" width="13.19921875" bestFit="1" customWidth="1"/>
    <col min="9" max="9" width="13.09765625" customWidth="1"/>
    <col min="10" max="10" width="13.69921875" customWidth="1"/>
  </cols>
  <sheetData>
    <row r="1" spans="1:19" ht="6" customHeight="1" x14ac:dyDescent="0.25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</row>
    <row r="2" spans="1:19" ht="30" customHeight="1" x14ac:dyDescent="0.25">
      <c r="A2" s="12"/>
      <c r="B2" s="207" t="s">
        <v>138</v>
      </c>
      <c r="C2" s="208"/>
      <c r="D2" s="208"/>
      <c r="E2" s="208"/>
      <c r="F2" s="208"/>
      <c r="G2" s="208"/>
      <c r="H2" s="208"/>
      <c r="I2" s="208"/>
      <c r="J2" s="208"/>
      <c r="K2" s="12"/>
      <c r="L2" s="12"/>
      <c r="M2" s="12"/>
      <c r="N2" s="12"/>
      <c r="O2" s="12"/>
      <c r="P2" s="12"/>
      <c r="Q2" s="12"/>
      <c r="R2" s="12"/>
      <c r="S2" s="12"/>
    </row>
    <row r="3" spans="1:19" ht="6" customHeight="1" x14ac:dyDescent="0.25">
      <c r="A3" s="12"/>
      <c r="B3" s="13"/>
      <c r="C3" s="13"/>
      <c r="D3" s="13"/>
      <c r="E3" s="13"/>
      <c r="F3" s="13"/>
      <c r="G3" s="13"/>
      <c r="H3" s="13"/>
      <c r="I3" s="13"/>
      <c r="J3" s="13"/>
      <c r="K3" s="12"/>
      <c r="L3" s="12"/>
      <c r="M3" s="12"/>
      <c r="N3" s="12"/>
      <c r="O3" s="12"/>
      <c r="P3" s="12"/>
      <c r="Q3" s="12"/>
      <c r="R3" s="12"/>
      <c r="S3" s="12"/>
    </row>
    <row r="4" spans="1:19" ht="21.6" customHeight="1" x14ac:dyDescent="0.25">
      <c r="A4" s="12"/>
      <c r="B4" s="177" t="s">
        <v>113</v>
      </c>
      <c r="C4" s="21">
        <v>2022</v>
      </c>
      <c r="D4" s="13"/>
      <c r="E4" s="13"/>
      <c r="F4" s="13"/>
      <c r="G4" s="13"/>
      <c r="H4" s="13"/>
      <c r="I4" s="117">
        <v>0.05</v>
      </c>
      <c r="J4" s="13"/>
      <c r="K4" s="12"/>
      <c r="L4" s="12"/>
      <c r="M4" s="12"/>
      <c r="N4" s="12"/>
      <c r="O4" s="12"/>
      <c r="P4" s="12"/>
      <c r="Q4" s="12"/>
      <c r="R4" s="12"/>
      <c r="S4" s="12"/>
    </row>
    <row r="5" spans="1:19" ht="31.95" customHeight="1" x14ac:dyDescent="0.25">
      <c r="A5" s="12"/>
      <c r="B5" s="125" t="s">
        <v>3</v>
      </c>
      <c r="C5" s="120" t="s">
        <v>73</v>
      </c>
      <c r="D5" s="120" t="s">
        <v>80</v>
      </c>
      <c r="E5" s="120" t="s">
        <v>74</v>
      </c>
      <c r="F5" s="120" t="s">
        <v>75</v>
      </c>
      <c r="G5" s="120" t="s">
        <v>76</v>
      </c>
      <c r="H5" s="14" t="s">
        <v>77</v>
      </c>
      <c r="I5" s="120" t="s">
        <v>78</v>
      </c>
      <c r="J5" s="120" t="s">
        <v>79</v>
      </c>
      <c r="K5" s="12"/>
      <c r="L5" s="12"/>
      <c r="M5" s="12"/>
      <c r="N5" s="12"/>
      <c r="O5" s="12"/>
      <c r="P5" s="12"/>
      <c r="Q5" s="12"/>
      <c r="R5" s="12"/>
      <c r="S5" s="12"/>
    </row>
    <row r="6" spans="1:19" ht="15" x14ac:dyDescent="0.25">
      <c r="A6" s="12"/>
      <c r="B6" s="14" t="s">
        <v>141</v>
      </c>
      <c r="C6" s="174"/>
      <c r="D6" s="163">
        <f>C6*10%</f>
        <v>0</v>
      </c>
      <c r="E6" s="163">
        <f>C6*6%</f>
        <v>0</v>
      </c>
      <c r="F6" s="163">
        <f>C6*5%</f>
        <v>0</v>
      </c>
      <c r="G6" s="163">
        <f>C6*21%</f>
        <v>0</v>
      </c>
      <c r="H6" s="163">
        <f>C6-D6-E6-F6</f>
        <v>0</v>
      </c>
      <c r="I6" s="164">
        <f>H6*$I$4/100%</f>
        <v>0</v>
      </c>
      <c r="J6" s="163">
        <f>H6-(H6*$I$4/100%)</f>
        <v>0</v>
      </c>
      <c r="K6" s="12"/>
      <c r="L6" s="12"/>
      <c r="M6" s="12"/>
      <c r="N6" s="12"/>
      <c r="O6" s="12"/>
      <c r="P6" s="12"/>
      <c r="Q6" s="12"/>
      <c r="R6" s="12"/>
      <c r="S6" s="12"/>
    </row>
    <row r="7" spans="1:19" ht="15" x14ac:dyDescent="0.25">
      <c r="A7" s="12"/>
      <c r="B7" s="14" t="s">
        <v>142</v>
      </c>
      <c r="C7" s="174"/>
      <c r="D7" s="163">
        <f t="shared" ref="D7:D10" si="0">C7*10%</f>
        <v>0</v>
      </c>
      <c r="E7" s="163">
        <f t="shared" ref="E7:E10" si="1">C7*6%</f>
        <v>0</v>
      </c>
      <c r="F7" s="163">
        <f t="shared" ref="F7:F10" si="2">C7*5%</f>
        <v>0</v>
      </c>
      <c r="G7" s="163">
        <f t="shared" ref="G7:G10" si="3">C7*21%</f>
        <v>0</v>
      </c>
      <c r="H7" s="163">
        <f t="shared" ref="H7:H10" si="4">C7-D7-E7-F7</f>
        <v>0</v>
      </c>
      <c r="I7" s="164">
        <f t="shared" ref="I7:I10" si="5">H7*$I$4/100%</f>
        <v>0</v>
      </c>
      <c r="J7" s="163">
        <f>H7-(H7*$I$4/100%)</f>
        <v>0</v>
      </c>
      <c r="K7" s="12"/>
      <c r="L7" s="12"/>
      <c r="M7" s="12"/>
      <c r="N7" s="12"/>
      <c r="O7" s="12"/>
      <c r="P7" s="12"/>
      <c r="Q7" s="12"/>
      <c r="R7" s="12"/>
      <c r="S7" s="12"/>
    </row>
    <row r="8" spans="1:19" ht="15" x14ac:dyDescent="0.25">
      <c r="A8" s="12"/>
      <c r="B8" s="14" t="s">
        <v>143</v>
      </c>
      <c r="C8" s="174"/>
      <c r="D8" s="163">
        <f t="shared" si="0"/>
        <v>0</v>
      </c>
      <c r="E8" s="163">
        <f t="shared" si="1"/>
        <v>0</v>
      </c>
      <c r="F8" s="163">
        <f t="shared" si="2"/>
        <v>0</v>
      </c>
      <c r="G8" s="163">
        <f t="shared" si="3"/>
        <v>0</v>
      </c>
      <c r="H8" s="163">
        <f t="shared" si="4"/>
        <v>0</v>
      </c>
      <c r="I8" s="164">
        <f t="shared" si="5"/>
        <v>0</v>
      </c>
      <c r="J8" s="163">
        <f>H8-(H8*$I$4/100%)</f>
        <v>0</v>
      </c>
      <c r="K8" s="12"/>
      <c r="L8" s="12"/>
      <c r="M8" s="12"/>
      <c r="N8" s="12"/>
      <c r="O8" s="12"/>
      <c r="P8" s="12"/>
      <c r="Q8" s="12"/>
      <c r="R8" s="12"/>
      <c r="S8" s="12"/>
    </row>
    <row r="9" spans="1:19" ht="15" x14ac:dyDescent="0.25">
      <c r="A9" s="12"/>
      <c r="B9" s="14" t="s">
        <v>144</v>
      </c>
      <c r="C9" s="174"/>
      <c r="D9" s="163">
        <f t="shared" si="0"/>
        <v>0</v>
      </c>
      <c r="E9" s="163">
        <f t="shared" si="1"/>
        <v>0</v>
      </c>
      <c r="F9" s="163">
        <f t="shared" si="2"/>
        <v>0</v>
      </c>
      <c r="G9" s="163">
        <f t="shared" si="3"/>
        <v>0</v>
      </c>
      <c r="H9" s="163">
        <f t="shared" si="4"/>
        <v>0</v>
      </c>
      <c r="I9" s="164">
        <f t="shared" si="5"/>
        <v>0</v>
      </c>
      <c r="J9" s="163">
        <f>H9-(H9*$I$4/100%)</f>
        <v>0</v>
      </c>
      <c r="K9" s="12"/>
      <c r="L9" s="12"/>
      <c r="M9" s="12"/>
      <c r="N9" s="12"/>
      <c r="O9" s="12"/>
      <c r="P9" s="12"/>
      <c r="Q9" s="12"/>
      <c r="R9" s="12"/>
      <c r="S9" s="12"/>
    </row>
    <row r="10" spans="1:19" ht="15" x14ac:dyDescent="0.25">
      <c r="A10" s="12"/>
      <c r="B10" s="14" t="s">
        <v>145</v>
      </c>
      <c r="C10" s="174"/>
      <c r="D10" s="163">
        <f t="shared" si="0"/>
        <v>0</v>
      </c>
      <c r="E10" s="163">
        <f t="shared" si="1"/>
        <v>0</v>
      </c>
      <c r="F10" s="163">
        <f t="shared" si="2"/>
        <v>0</v>
      </c>
      <c r="G10" s="163">
        <f t="shared" si="3"/>
        <v>0</v>
      </c>
      <c r="H10" s="163">
        <f t="shared" si="4"/>
        <v>0</v>
      </c>
      <c r="I10" s="164">
        <f t="shared" si="5"/>
        <v>0</v>
      </c>
      <c r="J10" s="163">
        <f>H10-(H10*$I$4/100%)</f>
        <v>0</v>
      </c>
      <c r="K10" s="12"/>
      <c r="L10" s="12"/>
      <c r="M10" s="12"/>
      <c r="N10" s="12"/>
      <c r="O10" s="12"/>
      <c r="P10" s="12"/>
      <c r="Q10" s="12"/>
      <c r="R10" s="12"/>
      <c r="S10" s="12"/>
    </row>
    <row r="11" spans="1:19" ht="5.4" customHeight="1" x14ac:dyDescent="0.25">
      <c r="A11" s="12"/>
      <c r="B11" s="16"/>
      <c r="C11" s="15"/>
      <c r="D11" s="15"/>
      <c r="E11" s="15"/>
      <c r="F11" s="15"/>
      <c r="G11" s="15"/>
      <c r="H11" s="15"/>
      <c r="I11" s="15"/>
      <c r="J11" s="15"/>
      <c r="K11" s="12"/>
      <c r="L11" s="12"/>
      <c r="M11" s="12"/>
      <c r="N11" s="12"/>
      <c r="O11" s="12"/>
      <c r="P11" s="12"/>
      <c r="Q11" s="12"/>
      <c r="R11" s="12"/>
      <c r="S11" s="12"/>
    </row>
    <row r="12" spans="1:19" x14ac:dyDescent="0.25">
      <c r="A12" s="12"/>
      <c r="B12" s="12"/>
      <c r="C12" s="12"/>
      <c r="F12" s="211" t="s">
        <v>82</v>
      </c>
      <c r="G12" s="119" t="s">
        <v>83</v>
      </c>
      <c r="H12" s="119" t="s">
        <v>81</v>
      </c>
      <c r="I12" s="119" t="s">
        <v>84</v>
      </c>
      <c r="J12" s="119" t="s">
        <v>79</v>
      </c>
      <c r="K12" s="12"/>
      <c r="L12" s="12"/>
      <c r="M12" s="12"/>
      <c r="N12" s="12"/>
      <c r="O12" s="12"/>
      <c r="P12" s="12"/>
      <c r="Q12" s="12"/>
      <c r="R12" s="12"/>
      <c r="S12" s="12"/>
    </row>
    <row r="13" spans="1:19" ht="14.4" x14ac:dyDescent="0.25">
      <c r="A13" s="12"/>
      <c r="B13" s="12"/>
      <c r="C13" s="12"/>
      <c r="F13" s="211"/>
      <c r="G13" s="178">
        <f>SUM(C6:C10)</f>
        <v>0</v>
      </c>
      <c r="H13" s="178">
        <f>SUM(D6+D7+D8+D9+D10+E6+E7+E8+E9+E10+F6+F7+F8+F9+F10)</f>
        <v>0</v>
      </c>
      <c r="I13" s="178">
        <f>SUM(I6:I10)</f>
        <v>0</v>
      </c>
      <c r="J13" s="178">
        <f>SUM(J6:J10)</f>
        <v>0</v>
      </c>
      <c r="K13" s="12"/>
      <c r="L13" s="12"/>
      <c r="M13" s="12"/>
      <c r="N13" s="12"/>
      <c r="O13" s="12"/>
      <c r="P13" s="12"/>
      <c r="Q13" s="12"/>
      <c r="R13" s="12"/>
      <c r="S13" s="12"/>
    </row>
    <row r="14" spans="1:19" ht="5.4" customHeight="1" x14ac:dyDescent="0.25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 x14ac:dyDescent="0.25">
      <c r="A15" s="12"/>
      <c r="B15" s="12"/>
      <c r="C15" s="12"/>
      <c r="D15" s="12"/>
      <c r="E15" s="12"/>
      <c r="F15" s="12"/>
      <c r="G15" s="90"/>
      <c r="H15" s="12"/>
      <c r="I15" s="12"/>
      <c r="J15" s="91"/>
      <c r="K15" s="12"/>
      <c r="L15" s="12"/>
      <c r="M15" s="12"/>
      <c r="N15" s="12"/>
      <c r="O15" s="12"/>
      <c r="P15" s="12"/>
      <c r="Q15" s="12"/>
      <c r="R15" s="12"/>
      <c r="S15" s="12"/>
    </row>
    <row r="16" spans="1:19" ht="12.6" customHeight="1" x14ac:dyDescent="0.25">
      <c r="A16" s="12"/>
      <c r="B16" s="209" t="s">
        <v>137</v>
      </c>
      <c r="C16" s="210"/>
      <c r="D16" s="210"/>
      <c r="E16" s="210"/>
      <c r="F16" s="210"/>
      <c r="G16" s="210"/>
      <c r="H16" s="210"/>
      <c r="I16" s="210"/>
      <c r="J16" s="210"/>
      <c r="K16" s="12"/>
      <c r="L16" s="12"/>
      <c r="M16" s="12"/>
      <c r="N16" s="12"/>
      <c r="O16" s="12"/>
      <c r="P16" s="12"/>
      <c r="Q16" s="12"/>
      <c r="R16" s="12"/>
      <c r="S16" s="12"/>
    </row>
    <row r="17" spans="1:19" ht="17.399999999999999" customHeight="1" x14ac:dyDescent="0.25">
      <c r="A17" s="12"/>
      <c r="B17" s="210"/>
      <c r="C17" s="210"/>
      <c r="D17" s="210"/>
      <c r="E17" s="210"/>
      <c r="F17" s="210"/>
      <c r="G17" s="210"/>
      <c r="H17" s="210"/>
      <c r="I17" s="210"/>
      <c r="J17" s="210"/>
      <c r="K17" s="12"/>
      <c r="L17" s="12"/>
      <c r="M17" s="12"/>
      <c r="N17" s="12"/>
      <c r="O17" s="12"/>
      <c r="P17" s="12"/>
      <c r="Q17" s="12"/>
      <c r="R17" s="12"/>
      <c r="S17" s="12"/>
    </row>
    <row r="18" spans="1:19" ht="6" customHeight="1" x14ac:dyDescent="0.25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 ht="22.2" customHeight="1" x14ac:dyDescent="0.25">
      <c r="A19" s="12"/>
      <c r="B19" s="213" t="s">
        <v>171</v>
      </c>
      <c r="C19" s="214"/>
      <c r="D19" s="13"/>
      <c r="E19" s="13"/>
      <c r="F19" s="13"/>
      <c r="G19" s="13"/>
      <c r="H19" s="13"/>
      <c r="I19" s="117">
        <v>0.05</v>
      </c>
      <c r="J19" s="13"/>
      <c r="K19" s="12"/>
      <c r="L19" s="12"/>
      <c r="M19" s="12"/>
      <c r="N19" s="12"/>
      <c r="O19" s="12"/>
      <c r="P19" s="12"/>
      <c r="Q19" s="12"/>
      <c r="R19" s="12"/>
      <c r="S19" s="12"/>
    </row>
    <row r="20" spans="1:19" ht="30" customHeight="1" x14ac:dyDescent="0.25">
      <c r="A20" s="12"/>
      <c r="B20" s="126" t="s">
        <v>3</v>
      </c>
      <c r="C20" s="121" t="s">
        <v>73</v>
      </c>
      <c r="D20" s="121" t="s">
        <v>80</v>
      </c>
      <c r="E20" s="121" t="s">
        <v>74</v>
      </c>
      <c r="F20" s="121" t="s">
        <v>75</v>
      </c>
      <c r="G20" s="121" t="s">
        <v>76</v>
      </c>
      <c r="H20" s="122" t="s">
        <v>77</v>
      </c>
      <c r="I20" s="121" t="s">
        <v>78</v>
      </c>
      <c r="J20" s="121" t="s">
        <v>79</v>
      </c>
      <c r="K20" s="12"/>
      <c r="L20" s="12"/>
      <c r="M20" s="12"/>
      <c r="N20" s="12"/>
      <c r="O20" s="12"/>
      <c r="P20" s="12"/>
      <c r="Q20" s="12"/>
      <c r="R20" s="12"/>
      <c r="S20" s="12"/>
    </row>
    <row r="21" spans="1:19" ht="15" x14ac:dyDescent="0.25">
      <c r="A21" s="12"/>
      <c r="B21" s="114" t="s">
        <v>141</v>
      </c>
      <c r="C21" s="175"/>
      <c r="D21" s="176">
        <f>C21*10%</f>
        <v>0</v>
      </c>
      <c r="E21" s="176">
        <f>C21*6%</f>
        <v>0</v>
      </c>
      <c r="F21" s="176">
        <f>C21*5%</f>
        <v>0</v>
      </c>
      <c r="G21" s="176">
        <f>C21*21%</f>
        <v>0</v>
      </c>
      <c r="H21" s="176">
        <f>C21-D21-E21-F21</f>
        <v>0</v>
      </c>
      <c r="I21" s="176">
        <f>H21*$I$4/100%</f>
        <v>0</v>
      </c>
      <c r="J21" s="176">
        <f>H21-(H21*$I$4/100%)</f>
        <v>0</v>
      </c>
      <c r="K21" s="12"/>
      <c r="L21" s="12"/>
      <c r="M21" s="12"/>
      <c r="N21" s="12"/>
      <c r="O21" s="12"/>
      <c r="P21" s="12"/>
      <c r="Q21" s="12"/>
      <c r="R21" s="12"/>
      <c r="S21" s="12"/>
    </row>
    <row r="22" spans="1:19" ht="15" x14ac:dyDescent="0.25">
      <c r="A22" s="12"/>
      <c r="B22" s="114" t="s">
        <v>142</v>
      </c>
      <c r="C22" s="175"/>
      <c r="D22" s="176">
        <f t="shared" ref="D22:D25" si="6">C22*10%</f>
        <v>0</v>
      </c>
      <c r="E22" s="176">
        <f t="shared" ref="E22:E25" si="7">C22*6%</f>
        <v>0</v>
      </c>
      <c r="F22" s="176">
        <f t="shared" ref="F22:F25" si="8">C22*5%</f>
        <v>0</v>
      </c>
      <c r="G22" s="176">
        <f t="shared" ref="G22:G25" si="9">C22*21%</f>
        <v>0</v>
      </c>
      <c r="H22" s="176">
        <f t="shared" ref="H22:H25" si="10">C22-D22-E22-F22</f>
        <v>0</v>
      </c>
      <c r="I22" s="176">
        <f t="shared" ref="I22:I25" si="11">H22*$I$4/100%</f>
        <v>0</v>
      </c>
      <c r="J22" s="176">
        <f>H22-(H22*$I$4/100%)</f>
        <v>0</v>
      </c>
      <c r="K22" s="12"/>
      <c r="L22" s="12"/>
      <c r="M22" s="12"/>
      <c r="N22" s="12"/>
      <c r="O22" s="12"/>
      <c r="P22" s="12"/>
      <c r="Q22" s="12"/>
      <c r="R22" s="12"/>
      <c r="S22" s="12"/>
    </row>
    <row r="23" spans="1:19" ht="15" x14ac:dyDescent="0.25">
      <c r="A23" s="12"/>
      <c r="B23" s="114" t="s">
        <v>143</v>
      </c>
      <c r="C23" s="175"/>
      <c r="D23" s="176">
        <f t="shared" si="6"/>
        <v>0</v>
      </c>
      <c r="E23" s="176">
        <f t="shared" si="7"/>
        <v>0</v>
      </c>
      <c r="F23" s="176">
        <f t="shared" si="8"/>
        <v>0</v>
      </c>
      <c r="G23" s="176">
        <f t="shared" si="9"/>
        <v>0</v>
      </c>
      <c r="H23" s="176">
        <f t="shared" si="10"/>
        <v>0</v>
      </c>
      <c r="I23" s="176">
        <f t="shared" si="11"/>
        <v>0</v>
      </c>
      <c r="J23" s="176">
        <f>H23-(H23*$I$4/100%)</f>
        <v>0</v>
      </c>
      <c r="K23" s="12"/>
      <c r="L23" s="12"/>
      <c r="M23" s="12"/>
      <c r="N23" s="12"/>
      <c r="O23" s="12"/>
      <c r="P23" s="12"/>
      <c r="Q23" s="12"/>
      <c r="R23" s="12"/>
      <c r="S23" s="12"/>
    </row>
    <row r="24" spans="1:19" ht="15" x14ac:dyDescent="0.25">
      <c r="A24" s="12"/>
      <c r="B24" s="114" t="s">
        <v>144</v>
      </c>
      <c r="C24" s="175"/>
      <c r="D24" s="176">
        <f t="shared" si="6"/>
        <v>0</v>
      </c>
      <c r="E24" s="176">
        <f t="shared" si="7"/>
        <v>0</v>
      </c>
      <c r="F24" s="176">
        <f t="shared" si="8"/>
        <v>0</v>
      </c>
      <c r="G24" s="176">
        <f t="shared" si="9"/>
        <v>0</v>
      </c>
      <c r="H24" s="176">
        <f t="shared" si="10"/>
        <v>0</v>
      </c>
      <c r="I24" s="176">
        <f t="shared" si="11"/>
        <v>0</v>
      </c>
      <c r="J24" s="176">
        <f>H24-(H24*$I$4/100%)</f>
        <v>0</v>
      </c>
      <c r="K24" s="12"/>
      <c r="L24" s="12"/>
      <c r="M24" s="12"/>
      <c r="N24" s="12"/>
      <c r="O24" s="12"/>
      <c r="P24" s="12"/>
      <c r="Q24" s="12"/>
      <c r="R24" s="12"/>
      <c r="S24" s="12"/>
    </row>
    <row r="25" spans="1:19" ht="15" x14ac:dyDescent="0.25">
      <c r="A25" s="12"/>
      <c r="B25" s="114" t="s">
        <v>145</v>
      </c>
      <c r="C25" s="175"/>
      <c r="D25" s="176">
        <f t="shared" si="6"/>
        <v>0</v>
      </c>
      <c r="E25" s="176">
        <f t="shared" si="7"/>
        <v>0</v>
      </c>
      <c r="F25" s="176">
        <f t="shared" si="8"/>
        <v>0</v>
      </c>
      <c r="G25" s="176">
        <f t="shared" si="9"/>
        <v>0</v>
      </c>
      <c r="H25" s="176">
        <f t="shared" si="10"/>
        <v>0</v>
      </c>
      <c r="I25" s="176">
        <f t="shared" si="11"/>
        <v>0</v>
      </c>
      <c r="J25" s="176">
        <f>H25-(H25*$I$4/100%)</f>
        <v>0</v>
      </c>
      <c r="K25" s="12"/>
      <c r="L25" s="12"/>
      <c r="M25" s="12"/>
      <c r="N25" s="12"/>
      <c r="O25" s="12"/>
      <c r="P25" s="12"/>
      <c r="Q25" s="12"/>
      <c r="R25" s="12"/>
      <c r="S25" s="12"/>
    </row>
    <row r="26" spans="1:19" ht="5.4" customHeight="1" x14ac:dyDescent="0.25">
      <c r="A26" s="12"/>
      <c r="B26" s="16"/>
      <c r="C26" s="15"/>
      <c r="D26" s="15"/>
      <c r="E26" s="15"/>
      <c r="F26" s="15"/>
      <c r="G26" s="15"/>
      <c r="H26" s="15"/>
      <c r="I26" s="15"/>
      <c r="J26" s="15"/>
      <c r="K26" s="12"/>
      <c r="L26" s="12"/>
      <c r="M26" s="12"/>
      <c r="N26" s="12"/>
      <c r="O26" s="12"/>
      <c r="P26" s="12"/>
      <c r="Q26" s="12"/>
      <c r="R26" s="12"/>
      <c r="S26" s="12"/>
    </row>
    <row r="27" spans="1:19" x14ac:dyDescent="0.25">
      <c r="A27" s="12"/>
      <c r="B27" s="12"/>
      <c r="C27" s="12"/>
      <c r="F27" s="212" t="s">
        <v>82</v>
      </c>
      <c r="G27" s="118" t="s">
        <v>83</v>
      </c>
      <c r="H27" s="118" t="s">
        <v>81</v>
      </c>
      <c r="I27" s="118" t="s">
        <v>84</v>
      </c>
      <c r="J27" s="118" t="s">
        <v>79</v>
      </c>
      <c r="K27" s="12"/>
      <c r="L27" s="12"/>
      <c r="M27" s="12"/>
      <c r="N27" s="12"/>
      <c r="O27" s="12"/>
      <c r="P27" s="12"/>
      <c r="Q27" s="12"/>
      <c r="R27" s="12"/>
      <c r="S27" s="12"/>
    </row>
    <row r="28" spans="1:19" ht="14.4" x14ac:dyDescent="0.25">
      <c r="A28" s="12"/>
      <c r="B28" s="12"/>
      <c r="C28" s="12"/>
      <c r="F28" s="212"/>
      <c r="G28" s="179">
        <f>SUM(C21:C25)</f>
        <v>0</v>
      </c>
      <c r="H28" s="179">
        <f>SUM(D21+D22+D23+D24+D25+E21+E22+E23+E24+E25+F21+F22+F23+F24+F25)</f>
        <v>0</v>
      </c>
      <c r="I28" s="179">
        <f>SUM(I21:I25)</f>
        <v>0</v>
      </c>
      <c r="J28" s="179">
        <f>SUM(J21:J25)</f>
        <v>0</v>
      </c>
      <c r="K28" s="12"/>
      <c r="L28" s="12"/>
      <c r="M28" s="12"/>
      <c r="N28" s="12"/>
      <c r="O28" s="12"/>
      <c r="P28" s="12"/>
      <c r="Q28" s="12"/>
      <c r="R28" s="12"/>
      <c r="S28" s="12"/>
    </row>
    <row r="29" spans="1:19" x14ac:dyDescent="0.25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 x14ac:dyDescent="0.25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 x14ac:dyDescent="0.25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 x14ac:dyDescent="0.25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 x14ac:dyDescent="0.25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 x14ac:dyDescent="0.25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 x14ac:dyDescent="0.25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 x14ac:dyDescent="0.25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 x14ac:dyDescent="0.25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</sheetData>
  <sheetProtection algorithmName="SHA-512" hashValue="uaRLL/bh6huD6/8PO9D/Q1hECMQnRo1Cekl0DsJIz6s9FxtHLS6Pcwn6kSVvyw1/318pEbDqxzRwJOkBUT6Qsg==" saltValue="+Maaj+yyEoFaur9RORcv5w==" spinCount="100000" sheet="1" objects="1" scenarios="1"/>
  <protectedRanges>
    <protectedRange sqref="C4" name="SELECCIONAR AÑO PARA INGRESO DE E"/>
    <protectedRange algorithmName="SHA-512" hashValue="jBUQv6mAuiz209eOqF5GhbIFrduB1PI+qcXm+GZGzf5VCXKQWuMNLqd6gEhu71c5hYTKulQamCu6vHRMp79BjQ==" saltValue="CKmGyfOjbEHDOv3Z81dRBw==" spinCount="100000" sqref="I4 I19" name="MODIFICAR PORCENTAJE"/>
    <protectedRange sqref="B4" name="SELECCIONAR MES PARA INGRESO"/>
    <protectedRange sqref="B19" name="SELECCIONAR MES PARA CONSULTA"/>
    <protectedRange sqref="C6:C10" name="INGRESAR EMOLUMENTOS POR SEMANA"/>
  </protectedRanges>
  <mergeCells count="5">
    <mergeCell ref="B2:J2"/>
    <mergeCell ref="B16:J17"/>
    <mergeCell ref="F12:F13"/>
    <mergeCell ref="F27:F28"/>
    <mergeCell ref="B19:C19"/>
  </mergeCells>
  <dataValidations count="2">
    <dataValidation type="list" allowBlank="1" showInputMessage="1" showErrorMessage="1" sqref="B4 B19" xr:uid="{00000000-0002-0000-0200-000000000000}">
      <formula1>"Enero,Febrero,Marzo,Abril,Mayo,Junio,Julio,Agosto,Septiembre,Octubre,Noviembre,Diciembre"</formula1>
    </dataValidation>
    <dataValidation type="list" allowBlank="1" showInputMessage="1" showErrorMessage="1" sqref="C4" xr:uid="{00000000-0002-0000-0200-000001000000}">
      <formula1>"2022,2023,2024,2025"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>
    <tabColor theme="4" tint="0.79998168889431442"/>
    <pageSetUpPr fitToPage="1"/>
  </sheetPr>
  <dimension ref="B2:Q74"/>
  <sheetViews>
    <sheetView showGridLines="0" showRowColHeaders="0" zoomScale="93" zoomScaleNormal="93" workbookViewId="0"/>
  </sheetViews>
  <sheetFormatPr baseColWidth="10" defaultRowHeight="13.8" x14ac:dyDescent="0.25"/>
  <cols>
    <col min="1" max="1" width="1.69921875" customWidth="1"/>
    <col min="2" max="2" width="4.69921875" customWidth="1"/>
    <col min="3" max="3" width="33.69921875" customWidth="1"/>
    <col min="4" max="6" width="10.69921875" customWidth="1"/>
    <col min="7" max="7" width="10.59765625" customWidth="1"/>
    <col min="8" max="16" width="10.69921875" customWidth="1"/>
  </cols>
  <sheetData>
    <row r="2" spans="2:16" ht="13.95" customHeight="1" x14ac:dyDescent="0.25">
      <c r="E2" s="223" t="s">
        <v>140</v>
      </c>
      <c r="F2" s="223"/>
      <c r="G2" s="223"/>
      <c r="H2" s="223"/>
      <c r="I2" s="223"/>
      <c r="J2" s="223"/>
      <c r="K2" s="223"/>
      <c r="L2" s="223"/>
      <c r="M2" s="223"/>
    </row>
    <row r="3" spans="2:16" ht="15" customHeight="1" x14ac:dyDescent="0.25">
      <c r="B3" s="219">
        <v>2022</v>
      </c>
      <c r="C3" s="220"/>
      <c r="E3" s="223"/>
      <c r="F3" s="223"/>
      <c r="G3" s="223"/>
      <c r="H3" s="223"/>
      <c r="I3" s="223"/>
      <c r="J3" s="223"/>
      <c r="K3" s="223"/>
      <c r="L3" s="223"/>
      <c r="M3" s="223"/>
    </row>
    <row r="4" spans="2:16" ht="13.95" customHeight="1" x14ac:dyDescent="0.25">
      <c r="B4" s="221"/>
      <c r="C4" s="222"/>
    </row>
    <row r="5" spans="2:16" ht="22.8" x14ac:dyDescent="0.25">
      <c r="B5" s="215" t="s">
        <v>0</v>
      </c>
      <c r="C5" s="215"/>
      <c r="D5" s="215"/>
      <c r="E5" s="215"/>
      <c r="F5" s="215"/>
      <c r="G5" s="215"/>
      <c r="H5" s="215"/>
      <c r="I5" s="215"/>
      <c r="J5" s="215"/>
      <c r="K5" s="215"/>
      <c r="L5" s="215"/>
      <c r="M5" s="215"/>
      <c r="N5" s="215"/>
      <c r="O5" s="215"/>
      <c r="P5" s="215"/>
    </row>
    <row r="6" spans="2:16" x14ac:dyDescent="0.25">
      <c r="B6" s="18" t="s">
        <v>8</v>
      </c>
      <c r="C6" s="18" t="s">
        <v>64</v>
      </c>
      <c r="D6" s="18" t="s">
        <v>85</v>
      </c>
      <c r="E6" s="18" t="s">
        <v>87</v>
      </c>
      <c r="F6" s="18" t="s">
        <v>86</v>
      </c>
      <c r="G6" s="18" t="s">
        <v>88</v>
      </c>
      <c r="H6" s="18" t="s">
        <v>89</v>
      </c>
      <c r="I6" s="18" t="s">
        <v>90</v>
      </c>
      <c r="J6" s="18" t="s">
        <v>91</v>
      </c>
      <c r="K6" s="18" t="s">
        <v>92</v>
      </c>
      <c r="L6" s="19" t="s">
        <v>93</v>
      </c>
      <c r="M6" s="18" t="s">
        <v>94</v>
      </c>
      <c r="N6" s="19" t="s">
        <v>95</v>
      </c>
      <c r="O6" s="18" t="s">
        <v>96</v>
      </c>
      <c r="P6" s="18" t="s">
        <v>97</v>
      </c>
    </row>
    <row r="7" spans="2:16" x14ac:dyDescent="0.25">
      <c r="B7" s="112">
        <v>1</v>
      </c>
      <c r="C7" s="44" t="s">
        <v>5</v>
      </c>
      <c r="D7" s="127">
        <f>SUMIFS(DataBaseContable!$H:$H,DataBaseContable!$F:$F,"="&amp;T!$B7,DataBaseContable!$B:$B,"&gt;="&amp;$B$3&amp;"/01/01",DataBaseContable!$B:$B,"&lt;="&amp;EOMONTH($B$3&amp;"/01/01",0))</f>
        <v>20900</v>
      </c>
      <c r="E7" s="127">
        <f>SUMIFS(DataBaseContable!$H:$H,DataBaseContable!$F:$F,"="&amp;T!$B7,DataBaseContable!$B:$B,"&gt;="&amp;$B$3&amp;"/02/01",DataBaseContable!$B:$B,"&lt;="&amp;EOMONTH($B$3&amp;"/02/01",0))</f>
        <v>0</v>
      </c>
      <c r="F7" s="127">
        <f>SUMIFS(DataBaseContable!$H:$H,DataBaseContable!$F:$F,"="&amp;T!$B7,DataBaseContable!$B:$B,"&gt;="&amp;$B$3&amp;"/03/01",DataBaseContable!$B:$B,"&lt;="&amp;EOMONTH($B$3&amp;"/03/01",0))</f>
        <v>0</v>
      </c>
      <c r="G7" s="127">
        <f>SUMIFS(DataBaseContable!$H:$H,DataBaseContable!$F:$F,"="&amp;T!$B7,DataBaseContable!$B:$B,"&gt;="&amp;$B$3&amp;"/04/01",DataBaseContable!$B:$B,"&lt;="&amp;EOMONTH($B$3&amp;"/04/01",0))</f>
        <v>0</v>
      </c>
      <c r="H7" s="127">
        <f>SUMIFS(DataBaseContable!$H:$H,DataBaseContable!$F:$F,"="&amp;T!$B7,DataBaseContable!$B:$B,"&gt;="&amp;$B$3&amp;"/05/01",DataBaseContable!$B:$B,"&lt;="&amp;EOMONTH($B$3&amp;"/05/01",0))</f>
        <v>0</v>
      </c>
      <c r="I7" s="127">
        <f>SUMIFS(DataBaseContable!$H:$H,DataBaseContable!$F:$F,"="&amp;T!$B7,DataBaseContable!$B:$B,"&gt;="&amp;$B$3&amp;"/06/01",DataBaseContable!$B:$B,"&lt;="&amp;EOMONTH($B$3&amp;"/06/01",0))</f>
        <v>0</v>
      </c>
      <c r="J7" s="127">
        <f>SUMIFS(DataBaseContable!$H:$H,DataBaseContable!$F:$F,"="&amp;T!$B7,DataBaseContable!$B:$B,"&gt;="&amp;$B$3&amp;"/07/01",DataBaseContable!$B:$B,"&lt;="&amp;EOMONTH($B$3&amp;"/07/01",0))</f>
        <v>0</v>
      </c>
      <c r="K7" s="127">
        <f>SUMIFS(DataBaseContable!$H:$H,DataBaseContable!$F:$F,"="&amp;T!$B7,DataBaseContable!$B:$B,"&gt;="&amp;$B$3&amp;"/08/01",DataBaseContable!$B:$B,"&lt;="&amp;EOMONTH($B$3&amp;"/08/01",0))</f>
        <v>0</v>
      </c>
      <c r="L7" s="127">
        <f>SUMIFS(DataBaseContable!$H:$H,DataBaseContable!$F:$F,"="&amp;T!$B7,DataBaseContable!$B:$B,"&gt;="&amp;$B$3&amp;"/09/01",DataBaseContable!$B:$B,"&lt;="&amp;EOMONTH($B$3&amp;"/09/01",0))</f>
        <v>0</v>
      </c>
      <c r="M7" s="127">
        <f>SUMIFS(DataBaseContable!$H:$H,DataBaseContable!$F:$F,"="&amp;T!$B7,DataBaseContable!$B:$B,"&gt;="&amp;$B$3&amp;"/10/01",DataBaseContable!$B:$B,"&lt;="&amp;EOMONTH($B$3&amp;"/10/01",0))</f>
        <v>0</v>
      </c>
      <c r="N7" s="127">
        <f>SUMIFS(DataBaseContable!$H:$H,DataBaseContable!$F:$F,"="&amp;T!$B7,DataBaseContable!$B:$B,"&gt;="&amp;$B$3&amp;"/11/01",DataBaseContable!$B:$B,"&lt;="&amp;EOMONTH($B$3&amp;"/11/01",0))</f>
        <v>0</v>
      </c>
      <c r="O7" s="127">
        <f>SUMIFS(DataBaseContable!$H:$H,DataBaseContable!$F:$F,"="&amp;T!$B7,DataBaseContable!$B:$B,"&gt;="&amp;$B$3&amp;"/12/01",DataBaseContable!$B:$B,"&lt;="&amp;EOMONTH($B$3&amp;"/12/01",0))</f>
        <v>0</v>
      </c>
      <c r="P7" s="128">
        <f>SUM(D7:O7)</f>
        <v>20900</v>
      </c>
    </row>
    <row r="8" spans="2:16" x14ac:dyDescent="0.25">
      <c r="B8" s="112">
        <v>2</v>
      </c>
      <c r="C8" s="44" t="s">
        <v>6</v>
      </c>
      <c r="D8" s="127">
        <f>SUMIFS(DataBaseContable!$H:$H,DataBaseContable!$F:$F,"="&amp;T!$B8,DataBaseContable!$B:$B,"&gt;="&amp;$B$3&amp;"/01/01",DataBaseContable!$B:$B,"&lt;="&amp;EOMONTH($B$3&amp;"/01/01",0))</f>
        <v>15000</v>
      </c>
      <c r="E8" s="127">
        <f>SUMIFS(DataBaseContable!$H:$H,DataBaseContable!$F:$F,"="&amp;T!$B8,DataBaseContable!$B:$B,"&gt;="&amp;$B$3&amp;"/02/01",DataBaseContable!$B:$B,"&lt;="&amp;EOMONTH($B$3&amp;"/02/01",0))</f>
        <v>0</v>
      </c>
      <c r="F8" s="127">
        <f>SUMIFS(DataBaseContable!$H:$H,DataBaseContable!$F:$F,"="&amp;T!$B8,DataBaseContable!$B:$B,"&gt;="&amp;$B$3&amp;"/03/01",DataBaseContable!$B:$B,"&lt;="&amp;EOMONTH($B$3&amp;"/03/01",0))</f>
        <v>0</v>
      </c>
      <c r="G8" s="127">
        <f>SUMIFS(DataBaseContable!$H:$H,DataBaseContable!$F:$F,"="&amp;T!$B8,DataBaseContable!$B:$B,"&gt;="&amp;$B$3&amp;"/04/01",DataBaseContable!$B:$B,"&lt;="&amp;EOMONTH($B$3&amp;"/04/01",0))</f>
        <v>0</v>
      </c>
      <c r="H8" s="127">
        <f>SUMIFS(DataBaseContable!$H:$H,DataBaseContable!$F:$F,"="&amp;T!$B8,DataBaseContable!$B:$B,"&gt;="&amp;$B$3&amp;"/05/01",DataBaseContable!$B:$B,"&lt;="&amp;EOMONTH($B$3&amp;"/05/01",0))</f>
        <v>0</v>
      </c>
      <c r="I8" s="127">
        <f>SUMIFS(DataBaseContable!$H:$H,DataBaseContable!$F:$F,"="&amp;T!$B8,DataBaseContable!$B:$B,"&gt;="&amp;$B$3&amp;"/06/01",DataBaseContable!$B:$B,"&lt;="&amp;EOMONTH($B$3&amp;"/06/01",0))</f>
        <v>0</v>
      </c>
      <c r="J8" s="127">
        <f>SUMIFS(DataBaseContable!$H:$H,DataBaseContable!$F:$F,"="&amp;T!$B8,DataBaseContable!$B:$B,"&gt;="&amp;$B$3&amp;"/07/01",DataBaseContable!$B:$B,"&lt;="&amp;EOMONTH($B$3&amp;"/07/01",0))</f>
        <v>0</v>
      </c>
      <c r="K8" s="127">
        <f>SUMIFS(DataBaseContable!$H:$H,DataBaseContable!$F:$F,"="&amp;T!$B8,DataBaseContable!$B:$B,"&gt;="&amp;$B$3&amp;"/08/01",DataBaseContable!$B:$B,"&lt;="&amp;EOMONTH($B$3&amp;"/08/01",0))</f>
        <v>0</v>
      </c>
      <c r="L8" s="127">
        <f>SUMIFS(DataBaseContable!$H:$H,DataBaseContable!$F:$F,"="&amp;T!$B8,DataBaseContable!$B:$B,"&gt;="&amp;$B$3&amp;"/09/01",DataBaseContable!$B:$B,"&lt;="&amp;EOMONTH($B$3&amp;"/09/01",0))</f>
        <v>0</v>
      </c>
      <c r="M8" s="127">
        <f>SUMIFS(DataBaseContable!$H:$H,DataBaseContable!$F:$F,"="&amp;T!$B8,DataBaseContable!$B:$B,"&gt;="&amp;$B$3&amp;"/10/01",DataBaseContable!$B:$B,"&lt;="&amp;EOMONTH($B$3&amp;"/10/01",0))</f>
        <v>0</v>
      </c>
      <c r="N8" s="127">
        <f>SUMIFS(DataBaseContable!$H:$H,DataBaseContable!$F:$F,"="&amp;T!$B8,DataBaseContable!$B:$B,"&gt;="&amp;$B$3&amp;"/11/01",DataBaseContable!$B:$B,"&lt;="&amp;EOMONTH($B$3&amp;"/11/01",0))</f>
        <v>0</v>
      </c>
      <c r="O8" s="127">
        <f>SUMIFS(DataBaseContable!$H:$H,DataBaseContable!$F:$F,"="&amp;T!$B8,DataBaseContable!$B:$B,"&gt;="&amp;$B$3&amp;"/12/01",DataBaseContable!$B:$B,"&lt;="&amp;EOMONTH($B$3&amp;"/12/01",0))</f>
        <v>0</v>
      </c>
      <c r="P8" s="128">
        <f t="shared" ref="P8:P37" si="0">SUM(D8:O8)</f>
        <v>15000</v>
      </c>
    </row>
    <row r="9" spans="2:16" x14ac:dyDescent="0.25">
      <c r="B9" s="112">
        <v>3</v>
      </c>
      <c r="C9" s="44" t="s">
        <v>7</v>
      </c>
      <c r="D9" s="127">
        <f>SUMIFS(DataBaseContable!$H:$H,DataBaseContable!$F:$F,"="&amp;T!$B9,DataBaseContable!$B:$B,"&gt;="&amp;$B$3&amp;"/01/01",DataBaseContable!$B:$B,"&lt;="&amp;EOMONTH($B$3&amp;"/01/01",0))</f>
        <v>89700</v>
      </c>
      <c r="E9" s="127">
        <f>SUMIFS(DataBaseContable!$H:$H,DataBaseContable!$F:$F,"="&amp;T!$B9,DataBaseContable!$B:$B,"&gt;="&amp;$B$3&amp;"/02/01",DataBaseContable!$B:$B,"&lt;="&amp;EOMONTH($B$3&amp;"/02/01",0))</f>
        <v>0</v>
      </c>
      <c r="F9" s="127">
        <f>SUMIFS(DataBaseContable!$H:$H,DataBaseContable!$F:$F,"="&amp;T!$B9,DataBaseContable!$B:$B,"&gt;="&amp;$B$3&amp;"/03/01",DataBaseContable!$B:$B,"&lt;="&amp;EOMONTH($B$3&amp;"/03/01",0))</f>
        <v>0</v>
      </c>
      <c r="G9" s="127">
        <f>SUMIFS(DataBaseContable!$H:$H,DataBaseContable!$F:$F,"="&amp;T!$B9,DataBaseContable!$B:$B,"&gt;="&amp;$B$3&amp;"/04/01",DataBaseContable!$B:$B,"&lt;="&amp;EOMONTH($B$3&amp;"/04/01",0))</f>
        <v>0</v>
      </c>
      <c r="H9" s="127">
        <f>SUMIFS(DataBaseContable!$H:$H,DataBaseContable!$F:$F,"="&amp;T!$B9,DataBaseContable!$B:$B,"&gt;="&amp;$B$3&amp;"/05/01",DataBaseContable!$B:$B,"&lt;="&amp;EOMONTH($B$3&amp;"/05/01",0))</f>
        <v>0</v>
      </c>
      <c r="I9" s="127">
        <f>SUMIFS(DataBaseContable!$H:$H,DataBaseContable!$F:$F,"="&amp;T!$B9,DataBaseContable!$B:$B,"&gt;="&amp;$B$3&amp;"/06/01",DataBaseContable!$B:$B,"&lt;="&amp;EOMONTH($B$3&amp;"/06/01",0))</f>
        <v>0</v>
      </c>
      <c r="J9" s="127">
        <f>SUMIFS(DataBaseContable!$H:$H,DataBaseContable!$F:$F,"="&amp;T!$B9,DataBaseContable!$B:$B,"&gt;="&amp;$B$3&amp;"/07/01",DataBaseContable!$B:$B,"&lt;="&amp;EOMONTH($B$3&amp;"/07/01",0))</f>
        <v>0</v>
      </c>
      <c r="K9" s="127">
        <f>SUMIFS(DataBaseContable!$H:$H,DataBaseContable!$F:$F,"="&amp;T!$B9,DataBaseContable!$B:$B,"&gt;="&amp;$B$3&amp;"/08/01",DataBaseContable!$B:$B,"&lt;="&amp;EOMONTH($B$3&amp;"/08/01",0))</f>
        <v>0</v>
      </c>
      <c r="L9" s="127">
        <f>SUMIFS(DataBaseContable!$H:$H,DataBaseContable!$F:$F,"="&amp;T!$B9,DataBaseContable!$B:$B,"&gt;="&amp;$B$3&amp;"/09/01",DataBaseContable!$B:$B,"&lt;="&amp;EOMONTH($B$3&amp;"/09/01",0))</f>
        <v>0</v>
      </c>
      <c r="M9" s="127">
        <f>SUMIFS(DataBaseContable!$H:$H,DataBaseContable!$F:$F,"="&amp;T!$B9,DataBaseContable!$B:$B,"&gt;="&amp;$B$3&amp;"/10/01",DataBaseContable!$B:$B,"&lt;="&amp;EOMONTH($B$3&amp;"/10/01",0))</f>
        <v>0</v>
      </c>
      <c r="N9" s="127">
        <f>SUMIFS(DataBaseContable!$H:$H,DataBaseContable!$F:$F,"="&amp;T!$B9,DataBaseContable!$B:$B,"&gt;="&amp;$B$3&amp;"/11/01",DataBaseContable!$B:$B,"&lt;="&amp;EOMONTH($B$3&amp;"/11/01",0))</f>
        <v>0</v>
      </c>
      <c r="O9" s="127">
        <f>SUMIFS(DataBaseContable!$H:$H,DataBaseContable!$F:$F,"="&amp;T!$B9,DataBaseContable!$B:$B,"&gt;="&amp;$B$3&amp;"/12/01",DataBaseContable!$B:$B,"&lt;="&amp;EOMONTH($B$3&amp;"/12/01",0))</f>
        <v>0</v>
      </c>
      <c r="P9" s="128">
        <f t="shared" si="0"/>
        <v>89700</v>
      </c>
    </row>
    <row r="10" spans="2:16" x14ac:dyDescent="0.25">
      <c r="B10" s="112">
        <v>4</v>
      </c>
      <c r="C10" s="44" t="s">
        <v>9</v>
      </c>
      <c r="D10" s="127">
        <f>SUMIFS(DataBaseContable!$H:$H,DataBaseContable!$F:$F,"="&amp;T!$B10,DataBaseContable!$B:$B,"&gt;="&amp;$B$3&amp;"/01/01",DataBaseContable!$B:$B,"&lt;="&amp;EOMONTH($B$3&amp;"/01/01",0))</f>
        <v>67500</v>
      </c>
      <c r="E10" s="127">
        <f>SUMIFS(DataBaseContable!$H:$H,DataBaseContable!$F:$F,"="&amp;T!$B10,DataBaseContable!$B:$B,"&gt;="&amp;$B$3&amp;"/02/01",DataBaseContable!$B:$B,"&lt;="&amp;EOMONTH($B$3&amp;"/02/01",0))</f>
        <v>0</v>
      </c>
      <c r="F10" s="127">
        <f>SUMIFS(DataBaseContable!$H:$H,DataBaseContable!$F:$F,"="&amp;T!$B10,DataBaseContable!$B:$B,"&gt;="&amp;$B$3&amp;"/03/01",DataBaseContable!$B:$B,"&lt;="&amp;EOMONTH($B$3&amp;"/03/01",0))</f>
        <v>0</v>
      </c>
      <c r="G10" s="127">
        <f>SUMIFS(DataBaseContable!$H:$H,DataBaseContable!$F:$F,"="&amp;T!$B10,DataBaseContable!$B:$B,"&gt;="&amp;$B$3&amp;"/04/01",DataBaseContable!$B:$B,"&lt;="&amp;EOMONTH($B$3&amp;"/04/01",0))</f>
        <v>0</v>
      </c>
      <c r="H10" s="127">
        <f>SUMIFS(DataBaseContable!$H:$H,DataBaseContable!$F:$F,"="&amp;T!$B10,DataBaseContable!$B:$B,"&gt;="&amp;$B$3&amp;"/05/01",DataBaseContable!$B:$B,"&lt;="&amp;EOMONTH($B$3&amp;"/05/01",0))</f>
        <v>0</v>
      </c>
      <c r="I10" s="127">
        <f>SUMIFS(DataBaseContable!$H:$H,DataBaseContable!$F:$F,"="&amp;T!$B10,DataBaseContable!$B:$B,"&gt;="&amp;$B$3&amp;"/06/01",DataBaseContable!$B:$B,"&lt;="&amp;EOMONTH($B$3&amp;"/06/01",0))</f>
        <v>0</v>
      </c>
      <c r="J10" s="127">
        <f>SUMIFS(DataBaseContable!$H:$H,DataBaseContable!$F:$F,"="&amp;T!$B10,DataBaseContable!$B:$B,"&gt;="&amp;$B$3&amp;"/07/01",DataBaseContable!$B:$B,"&lt;="&amp;EOMONTH($B$3&amp;"/07/01",0))</f>
        <v>0</v>
      </c>
      <c r="K10" s="127">
        <f>SUMIFS(DataBaseContable!$H:$H,DataBaseContable!$F:$F,"="&amp;T!$B10,DataBaseContable!$B:$B,"&gt;="&amp;$B$3&amp;"/08/01",DataBaseContable!$B:$B,"&lt;="&amp;EOMONTH($B$3&amp;"/08/01",0))</f>
        <v>0</v>
      </c>
      <c r="L10" s="127">
        <f>SUMIFS(DataBaseContable!$H:$H,DataBaseContable!$F:$F,"="&amp;T!$B10,DataBaseContable!$B:$B,"&gt;="&amp;$B$3&amp;"/09/01",DataBaseContable!$B:$B,"&lt;="&amp;EOMONTH($B$3&amp;"/09/01",0))</f>
        <v>0</v>
      </c>
      <c r="M10" s="127">
        <f>SUMIFS(DataBaseContable!$H:$H,DataBaseContable!$F:$F,"="&amp;T!$B10,DataBaseContable!$B:$B,"&gt;="&amp;$B$3&amp;"/10/01",DataBaseContable!$B:$B,"&lt;="&amp;EOMONTH($B$3&amp;"/10/01",0))</f>
        <v>0</v>
      </c>
      <c r="N10" s="127">
        <f>SUMIFS(DataBaseContable!$H:$H,DataBaseContable!$F:$F,"="&amp;T!$B10,DataBaseContable!$B:$B,"&gt;="&amp;$B$3&amp;"/11/01",DataBaseContable!$B:$B,"&lt;="&amp;EOMONTH($B$3&amp;"/11/01",0))</f>
        <v>0</v>
      </c>
      <c r="O10" s="127">
        <f>SUMIFS(DataBaseContable!$H:$H,DataBaseContable!$F:$F,"="&amp;T!$B10,DataBaseContable!$B:$B,"&gt;="&amp;$B$3&amp;"/12/01",DataBaseContable!$B:$B,"&lt;="&amp;EOMONTH($B$3&amp;"/12/01",0))</f>
        <v>0</v>
      </c>
      <c r="P10" s="128">
        <f t="shared" si="0"/>
        <v>67500</v>
      </c>
    </row>
    <row r="11" spans="2:16" x14ac:dyDescent="0.25">
      <c r="B11" s="112">
        <v>5</v>
      </c>
      <c r="C11" s="44" t="s">
        <v>10</v>
      </c>
      <c r="D11" s="127">
        <f>SUMIFS(DataBaseContable!$H:$H,DataBaseContable!$F:$F,"="&amp;T!$B11,DataBaseContable!$B:$B,"&gt;="&amp;$B$3&amp;"/01/01",DataBaseContable!$B:$B,"&lt;="&amp;EOMONTH($B$3&amp;"/01/01",0))</f>
        <v>0</v>
      </c>
      <c r="E11" s="127">
        <f>SUMIFS(DataBaseContable!$H:$H,DataBaseContable!$F:$F,"="&amp;T!$B11,DataBaseContable!$B:$B,"&gt;="&amp;$B$3&amp;"/02/01",DataBaseContable!$B:$B,"&lt;="&amp;EOMONTH($B$3&amp;"/02/01",0))</f>
        <v>0</v>
      </c>
      <c r="F11" s="127">
        <f>SUMIFS(DataBaseContable!$H:$H,DataBaseContable!$F:$F,"="&amp;T!$B11,DataBaseContable!$B:$B,"&gt;="&amp;$B$3&amp;"/03/01",DataBaseContable!$B:$B,"&lt;="&amp;EOMONTH($B$3&amp;"/03/01",0))</f>
        <v>0</v>
      </c>
      <c r="G11" s="127">
        <f>SUMIFS(DataBaseContable!$H:$H,DataBaseContable!$F:$F,"="&amp;T!$B11,DataBaseContable!$B:$B,"&gt;="&amp;$B$3&amp;"/04/01",DataBaseContable!$B:$B,"&lt;="&amp;EOMONTH($B$3&amp;"/04/01",0))</f>
        <v>0</v>
      </c>
      <c r="H11" s="127">
        <f>SUMIFS(DataBaseContable!$H:$H,DataBaseContable!$F:$F,"="&amp;T!$B11,DataBaseContable!$B:$B,"&gt;="&amp;$B$3&amp;"/05/01",DataBaseContable!$B:$B,"&lt;="&amp;EOMONTH($B$3&amp;"/05/01",0))</f>
        <v>0</v>
      </c>
      <c r="I11" s="127">
        <f>SUMIFS(DataBaseContable!$H:$H,DataBaseContable!$F:$F,"="&amp;T!$B11,DataBaseContable!$B:$B,"&gt;="&amp;$B$3&amp;"/06/01",DataBaseContable!$B:$B,"&lt;="&amp;EOMONTH($B$3&amp;"/06/01",0))</f>
        <v>0</v>
      </c>
      <c r="J11" s="127">
        <f>SUMIFS(DataBaseContable!$H:$H,DataBaseContable!$F:$F,"="&amp;T!$B11,DataBaseContable!$B:$B,"&gt;="&amp;$B$3&amp;"/07/01",DataBaseContable!$B:$B,"&lt;="&amp;EOMONTH($B$3&amp;"/07/01",0))</f>
        <v>0</v>
      </c>
      <c r="K11" s="127">
        <f>SUMIFS(DataBaseContable!$H:$H,DataBaseContable!$F:$F,"="&amp;T!$B11,DataBaseContable!$B:$B,"&gt;="&amp;$B$3&amp;"/08/01",DataBaseContable!$B:$B,"&lt;="&amp;EOMONTH($B$3&amp;"/08/01",0))</f>
        <v>0</v>
      </c>
      <c r="L11" s="127">
        <f>SUMIFS(DataBaseContable!$H:$H,DataBaseContable!$F:$F,"="&amp;T!$B11,DataBaseContable!$B:$B,"&gt;="&amp;$B$3&amp;"/09/01",DataBaseContable!$B:$B,"&lt;="&amp;EOMONTH($B$3&amp;"/09/01",0))</f>
        <v>0</v>
      </c>
      <c r="M11" s="127">
        <f>SUMIFS(DataBaseContable!$H:$H,DataBaseContable!$F:$F,"="&amp;T!$B11,DataBaseContable!$B:$B,"&gt;="&amp;$B$3&amp;"/10/01",DataBaseContable!$B:$B,"&lt;="&amp;EOMONTH($B$3&amp;"/10/01",0))</f>
        <v>0</v>
      </c>
      <c r="N11" s="127">
        <f>SUMIFS(DataBaseContable!$H:$H,DataBaseContable!$F:$F,"="&amp;T!$B11,DataBaseContable!$B:$B,"&gt;="&amp;$B$3&amp;"/11/01",DataBaseContable!$B:$B,"&lt;="&amp;EOMONTH($B$3&amp;"/11/01",0))</f>
        <v>0</v>
      </c>
      <c r="O11" s="127">
        <f>SUMIFS(DataBaseContable!$H:$H,DataBaseContable!$F:$F,"="&amp;T!$B11,DataBaseContable!$B:$B,"&gt;="&amp;$B$3&amp;"/12/01",DataBaseContable!$B:$B,"&lt;="&amp;EOMONTH($B$3&amp;"/12/01",0))</f>
        <v>0</v>
      </c>
      <c r="P11" s="128">
        <f t="shared" si="0"/>
        <v>0</v>
      </c>
    </row>
    <row r="12" spans="2:16" x14ac:dyDescent="0.25">
      <c r="B12" s="112">
        <v>6</v>
      </c>
      <c r="C12" s="44" t="s">
        <v>11</v>
      </c>
      <c r="D12" s="127">
        <f>SUMIFS(DataBaseContable!$H:$H,DataBaseContable!$F:$F,"="&amp;T!$B12,DataBaseContable!$B:$B,"&gt;="&amp;$B$3&amp;"/01/01",DataBaseContable!$B:$B,"&lt;="&amp;EOMONTH($B$3&amp;"/01/01",0))</f>
        <v>238900</v>
      </c>
      <c r="E12" s="127">
        <f>SUMIFS(DataBaseContable!$H:$H,DataBaseContable!$F:$F,"="&amp;T!$B12,DataBaseContable!$B:$B,"&gt;="&amp;$B$3&amp;"/02/01",DataBaseContable!$B:$B,"&lt;="&amp;EOMONTH($B$3&amp;"/02/01",0))</f>
        <v>0</v>
      </c>
      <c r="F12" s="127">
        <f>SUMIFS(DataBaseContable!$H:$H,DataBaseContable!$F:$F,"="&amp;T!$B12,DataBaseContable!$B:$B,"&gt;="&amp;$B$3&amp;"/03/01",DataBaseContable!$B:$B,"&lt;="&amp;EOMONTH($B$3&amp;"/03/01",0))</f>
        <v>0</v>
      </c>
      <c r="G12" s="127">
        <f>SUMIFS(DataBaseContable!$H:$H,DataBaseContable!$F:$F,"="&amp;T!$B12,DataBaseContable!$B:$B,"&gt;="&amp;$B$3&amp;"/04/01",DataBaseContable!$B:$B,"&lt;="&amp;EOMONTH($B$3&amp;"/04/01",0))</f>
        <v>0</v>
      </c>
      <c r="H12" s="127">
        <f>SUMIFS(DataBaseContable!$H:$H,DataBaseContable!$F:$F,"="&amp;T!$B12,DataBaseContable!$B:$B,"&gt;="&amp;$B$3&amp;"/05/01",DataBaseContable!$B:$B,"&lt;="&amp;EOMONTH($B$3&amp;"/05/01",0))</f>
        <v>0</v>
      </c>
      <c r="I12" s="127">
        <f>SUMIFS(DataBaseContable!$H:$H,DataBaseContable!$F:$F,"="&amp;T!$B12,DataBaseContable!$B:$B,"&gt;="&amp;$B$3&amp;"/06/01",DataBaseContable!$B:$B,"&lt;="&amp;EOMONTH($B$3&amp;"/06/01",0))</f>
        <v>0</v>
      </c>
      <c r="J12" s="127">
        <f>SUMIFS(DataBaseContable!$H:$H,DataBaseContable!$F:$F,"="&amp;T!$B12,DataBaseContable!$B:$B,"&gt;="&amp;$B$3&amp;"/07/01",DataBaseContable!$B:$B,"&lt;="&amp;EOMONTH($B$3&amp;"/07/01",0))</f>
        <v>0</v>
      </c>
      <c r="K12" s="127">
        <f>SUMIFS(DataBaseContable!$H:$H,DataBaseContable!$F:$F,"="&amp;T!$B12,DataBaseContable!$B:$B,"&gt;="&amp;$B$3&amp;"/08/01",DataBaseContable!$B:$B,"&lt;="&amp;EOMONTH($B$3&amp;"/08/01",0))</f>
        <v>0</v>
      </c>
      <c r="L12" s="127">
        <f>SUMIFS(DataBaseContable!$H:$H,DataBaseContable!$F:$F,"="&amp;T!$B12,DataBaseContable!$B:$B,"&gt;="&amp;$B$3&amp;"/09/01",DataBaseContable!$B:$B,"&lt;="&amp;EOMONTH($B$3&amp;"/09/01",0))</f>
        <v>0</v>
      </c>
      <c r="M12" s="127">
        <f>SUMIFS(DataBaseContable!$H:$H,DataBaseContable!$F:$F,"="&amp;T!$B12,DataBaseContable!$B:$B,"&gt;="&amp;$B$3&amp;"/10/01",DataBaseContable!$B:$B,"&lt;="&amp;EOMONTH($B$3&amp;"/10/01",0))</f>
        <v>0</v>
      </c>
      <c r="N12" s="127">
        <f>SUMIFS(DataBaseContable!$H:$H,DataBaseContable!$F:$F,"="&amp;T!$B12,DataBaseContable!$B:$B,"&gt;="&amp;$B$3&amp;"/11/01",DataBaseContable!$B:$B,"&lt;="&amp;EOMONTH($B$3&amp;"/11/01",0))</f>
        <v>0</v>
      </c>
      <c r="O12" s="127">
        <f>SUMIFS(DataBaseContable!$H:$H,DataBaseContable!$F:$F,"="&amp;T!$B12,DataBaseContable!$B:$B,"&gt;="&amp;$B$3&amp;"/12/01",DataBaseContable!$B:$B,"&lt;="&amp;EOMONTH($B$3&amp;"/12/01",0))</f>
        <v>0</v>
      </c>
      <c r="P12" s="128">
        <f t="shared" si="0"/>
        <v>238900</v>
      </c>
    </row>
    <row r="13" spans="2:16" x14ac:dyDescent="0.25">
      <c r="B13" s="112">
        <v>7</v>
      </c>
      <c r="C13" s="44" t="s">
        <v>12</v>
      </c>
      <c r="D13" s="127">
        <f>SUMIFS(DataBaseContable!$H:$H,DataBaseContable!$F:$F,"="&amp;T!$B13,DataBaseContable!$B:$B,"&gt;="&amp;$B$3&amp;"/01/01",DataBaseContable!$B:$B,"&lt;="&amp;EOMONTH($B$3&amp;"/01/01",0))</f>
        <v>0</v>
      </c>
      <c r="E13" s="127">
        <f>SUMIFS(DataBaseContable!$H:$H,DataBaseContable!$F:$F,"="&amp;T!$B13,DataBaseContable!$B:$B,"&gt;="&amp;$B$3&amp;"/02/01",DataBaseContable!$B:$B,"&lt;="&amp;EOMONTH($B$3&amp;"/02/01",0))</f>
        <v>0</v>
      </c>
      <c r="F13" s="127">
        <f>SUMIFS(DataBaseContable!$H:$H,DataBaseContable!$F:$F,"="&amp;T!$B13,DataBaseContable!$B:$B,"&gt;="&amp;$B$3&amp;"/03/01",DataBaseContable!$B:$B,"&lt;="&amp;EOMONTH($B$3&amp;"/03/01",0))</f>
        <v>0</v>
      </c>
      <c r="G13" s="127">
        <f>SUMIFS(DataBaseContable!$H:$H,DataBaseContable!$F:$F,"="&amp;T!$B13,DataBaseContable!$B:$B,"&gt;="&amp;$B$3&amp;"/04/01",DataBaseContable!$B:$B,"&lt;="&amp;EOMONTH($B$3&amp;"/04/01",0))</f>
        <v>0</v>
      </c>
      <c r="H13" s="127">
        <f>SUMIFS(DataBaseContable!$H:$H,DataBaseContable!$F:$F,"="&amp;T!$B13,DataBaseContable!$B:$B,"&gt;="&amp;$B$3&amp;"/05/01",DataBaseContable!$B:$B,"&lt;="&amp;EOMONTH($B$3&amp;"/05/01",0))</f>
        <v>0</v>
      </c>
      <c r="I13" s="127">
        <f>SUMIFS(DataBaseContable!$H:$H,DataBaseContable!$F:$F,"="&amp;T!$B13,DataBaseContable!$B:$B,"&gt;="&amp;$B$3&amp;"/06/01",DataBaseContable!$B:$B,"&lt;="&amp;EOMONTH($B$3&amp;"/06/01",0))</f>
        <v>0</v>
      </c>
      <c r="J13" s="127">
        <f>SUMIFS(DataBaseContable!$H:$H,DataBaseContable!$F:$F,"="&amp;T!$B13,DataBaseContable!$B:$B,"&gt;="&amp;$B$3&amp;"/07/01",DataBaseContable!$B:$B,"&lt;="&amp;EOMONTH($B$3&amp;"/07/01",0))</f>
        <v>0</v>
      </c>
      <c r="K13" s="127">
        <f>SUMIFS(DataBaseContable!$H:$H,DataBaseContable!$F:$F,"="&amp;T!$B13,DataBaseContable!$B:$B,"&gt;="&amp;$B$3&amp;"/08/01",DataBaseContable!$B:$B,"&lt;="&amp;EOMONTH($B$3&amp;"/08/01",0))</f>
        <v>0</v>
      </c>
      <c r="L13" s="127">
        <f>SUMIFS(DataBaseContable!$H:$H,DataBaseContable!$F:$F,"="&amp;T!$B13,DataBaseContable!$B:$B,"&gt;="&amp;$B$3&amp;"/09/01",DataBaseContable!$B:$B,"&lt;="&amp;EOMONTH($B$3&amp;"/09/01",0))</f>
        <v>0</v>
      </c>
      <c r="M13" s="127">
        <f>SUMIFS(DataBaseContable!$H:$H,DataBaseContable!$F:$F,"="&amp;T!$B13,DataBaseContable!$B:$B,"&gt;="&amp;$B$3&amp;"/10/01",DataBaseContable!$B:$B,"&lt;="&amp;EOMONTH($B$3&amp;"/10/01",0))</f>
        <v>0</v>
      </c>
      <c r="N13" s="127">
        <f>SUMIFS(DataBaseContable!$H:$H,DataBaseContable!$F:$F,"="&amp;T!$B13,DataBaseContable!$B:$B,"&gt;="&amp;$B$3&amp;"/11/01",DataBaseContable!$B:$B,"&lt;="&amp;EOMONTH($B$3&amp;"/11/01",0))</f>
        <v>0</v>
      </c>
      <c r="O13" s="127">
        <f>SUMIFS(DataBaseContable!$H:$H,DataBaseContable!$F:$F,"="&amp;T!$B13,DataBaseContable!$B:$B,"&gt;="&amp;$B$3&amp;"/12/01",DataBaseContable!$B:$B,"&lt;="&amp;EOMONTH($B$3&amp;"/12/01",0))</f>
        <v>0</v>
      </c>
      <c r="P13" s="128">
        <f t="shared" si="0"/>
        <v>0</v>
      </c>
    </row>
    <row r="14" spans="2:16" x14ac:dyDescent="0.25">
      <c r="B14" s="112">
        <v>8</v>
      </c>
      <c r="C14" s="44" t="s">
        <v>27</v>
      </c>
      <c r="D14" s="127">
        <f>SUMIFS(DataBaseContable!$H:$H,DataBaseContable!$F:$F,"="&amp;T!$B14,DataBaseContable!$B:$B,"&gt;="&amp;$B$3&amp;"/01/01",DataBaseContable!$B:$B,"&lt;="&amp;EOMONTH($B$3&amp;"/01/01",0))</f>
        <v>0</v>
      </c>
      <c r="E14" s="127">
        <f>SUMIFS(DataBaseContable!$H:$H,DataBaseContable!$F:$F,"="&amp;T!$B14,DataBaseContable!$B:$B,"&gt;="&amp;$B$3&amp;"/02/01",DataBaseContable!$B:$B,"&lt;="&amp;EOMONTH($B$3&amp;"/02/01",0))</f>
        <v>0</v>
      </c>
      <c r="F14" s="127">
        <f>SUMIFS(DataBaseContable!$H:$H,DataBaseContable!$F:$F,"="&amp;T!$B14,DataBaseContable!$B:$B,"&gt;="&amp;$B$3&amp;"/03/01",DataBaseContable!$B:$B,"&lt;="&amp;EOMONTH($B$3&amp;"/03/01",0))</f>
        <v>0</v>
      </c>
      <c r="G14" s="127">
        <f>SUMIFS(DataBaseContable!$H:$H,DataBaseContable!$F:$F,"="&amp;T!$B14,DataBaseContable!$B:$B,"&gt;="&amp;$B$3&amp;"/04/01",DataBaseContable!$B:$B,"&lt;="&amp;EOMONTH($B$3&amp;"/04/01",0))</f>
        <v>0</v>
      </c>
      <c r="H14" s="127">
        <f>SUMIFS(DataBaseContable!$H:$H,DataBaseContable!$F:$F,"="&amp;T!$B14,DataBaseContable!$B:$B,"&gt;="&amp;$B$3&amp;"/05/01",DataBaseContable!$B:$B,"&lt;="&amp;EOMONTH($B$3&amp;"/05/01",0))</f>
        <v>0</v>
      </c>
      <c r="I14" s="127">
        <f>SUMIFS(DataBaseContable!$H:$H,DataBaseContable!$F:$F,"="&amp;T!$B14,DataBaseContable!$B:$B,"&gt;="&amp;$B$3&amp;"/06/01",DataBaseContable!$B:$B,"&lt;="&amp;EOMONTH($B$3&amp;"/06/01",0))</f>
        <v>0</v>
      </c>
      <c r="J14" s="127">
        <f>SUMIFS(DataBaseContable!$H:$H,DataBaseContable!$F:$F,"="&amp;T!$B14,DataBaseContable!$B:$B,"&gt;="&amp;$B$3&amp;"/07/01",DataBaseContable!$B:$B,"&lt;="&amp;EOMONTH($B$3&amp;"/07/01",0))</f>
        <v>0</v>
      </c>
      <c r="K14" s="127">
        <f>SUMIFS(DataBaseContable!$H:$H,DataBaseContable!$F:$F,"="&amp;T!$B14,DataBaseContable!$B:$B,"&gt;="&amp;$B$3&amp;"/08/01",DataBaseContable!$B:$B,"&lt;="&amp;EOMONTH($B$3&amp;"/08/01",0))</f>
        <v>0</v>
      </c>
      <c r="L14" s="127">
        <f>SUMIFS(DataBaseContable!$H:$H,DataBaseContable!$F:$F,"="&amp;T!$B14,DataBaseContable!$B:$B,"&gt;="&amp;$B$3&amp;"/09/01",DataBaseContable!$B:$B,"&lt;="&amp;EOMONTH($B$3&amp;"/09/01",0))</f>
        <v>0</v>
      </c>
      <c r="M14" s="127">
        <f>SUMIFS(DataBaseContable!$H:$H,DataBaseContable!$F:$F,"="&amp;T!$B14,DataBaseContable!$B:$B,"&gt;="&amp;$B$3&amp;"/10/01",DataBaseContable!$B:$B,"&lt;="&amp;EOMONTH($B$3&amp;"/10/01",0))</f>
        <v>0</v>
      </c>
      <c r="N14" s="127">
        <f>SUMIFS(DataBaseContable!$H:$H,DataBaseContable!$F:$F,"="&amp;T!$B14,DataBaseContable!$B:$B,"&gt;="&amp;$B$3&amp;"/11/01",DataBaseContable!$B:$B,"&lt;="&amp;EOMONTH($B$3&amp;"/11/01",0))</f>
        <v>0</v>
      </c>
      <c r="O14" s="127">
        <f>SUMIFS(DataBaseContable!$H:$H,DataBaseContable!$F:$F,"="&amp;T!$B14,DataBaseContable!$B:$B,"&gt;="&amp;$B$3&amp;"/12/01",DataBaseContable!$B:$B,"&lt;="&amp;EOMONTH($B$3&amp;"/12/01",0))</f>
        <v>0</v>
      </c>
      <c r="P14" s="128">
        <f t="shared" si="0"/>
        <v>0</v>
      </c>
    </row>
    <row r="15" spans="2:16" x14ac:dyDescent="0.25">
      <c r="B15" s="112">
        <v>9</v>
      </c>
      <c r="C15" s="44" t="s">
        <v>13</v>
      </c>
      <c r="D15" s="127">
        <f>SUMIFS(DataBaseContable!$H:$H,DataBaseContable!$F:$F,"="&amp;T!$B15,DataBaseContable!$B:$B,"&gt;="&amp;$B$3&amp;"/01/01",DataBaseContable!$B:$B,"&lt;="&amp;EOMONTH($B$3&amp;"/01/01",0))</f>
        <v>0</v>
      </c>
      <c r="E15" s="127">
        <f>SUMIFS(DataBaseContable!$H:$H,DataBaseContable!$F:$F,"="&amp;T!$B15,DataBaseContable!$B:$B,"&gt;="&amp;$B$3&amp;"/02/01",DataBaseContable!$B:$B,"&lt;="&amp;EOMONTH($B$3&amp;"/02/01",0))</f>
        <v>0</v>
      </c>
      <c r="F15" s="127">
        <f>SUMIFS(DataBaseContable!$H:$H,DataBaseContable!$F:$F,"="&amp;T!$B15,DataBaseContable!$B:$B,"&gt;="&amp;$B$3&amp;"/03/01",DataBaseContable!$B:$B,"&lt;="&amp;EOMONTH($B$3&amp;"/03/01",0))</f>
        <v>0</v>
      </c>
      <c r="G15" s="127">
        <f>SUMIFS(DataBaseContable!$H:$H,DataBaseContable!$F:$F,"="&amp;T!$B15,DataBaseContable!$B:$B,"&gt;="&amp;$B$3&amp;"/04/01",DataBaseContable!$B:$B,"&lt;="&amp;EOMONTH($B$3&amp;"/04/01",0))</f>
        <v>0</v>
      </c>
      <c r="H15" s="127">
        <f>SUMIFS(DataBaseContable!$H:$H,DataBaseContable!$F:$F,"="&amp;T!$B15,DataBaseContable!$B:$B,"&gt;="&amp;$B$3&amp;"/05/01",DataBaseContable!$B:$B,"&lt;="&amp;EOMONTH($B$3&amp;"/05/01",0))</f>
        <v>0</v>
      </c>
      <c r="I15" s="127">
        <f>SUMIFS(DataBaseContable!$H:$H,DataBaseContable!$F:$F,"="&amp;T!$B15,DataBaseContable!$B:$B,"&gt;="&amp;$B$3&amp;"/06/01",DataBaseContable!$B:$B,"&lt;="&amp;EOMONTH($B$3&amp;"/06/01",0))</f>
        <v>0</v>
      </c>
      <c r="J15" s="127">
        <f>SUMIFS(DataBaseContable!$H:$H,DataBaseContable!$F:$F,"="&amp;T!$B15,DataBaseContable!$B:$B,"&gt;="&amp;$B$3&amp;"/07/01",DataBaseContable!$B:$B,"&lt;="&amp;EOMONTH($B$3&amp;"/07/01",0))</f>
        <v>0</v>
      </c>
      <c r="K15" s="127">
        <f>SUMIFS(DataBaseContable!$H:$H,DataBaseContable!$F:$F,"="&amp;T!$B15,DataBaseContable!$B:$B,"&gt;="&amp;$B$3&amp;"/08/01",DataBaseContable!$B:$B,"&lt;="&amp;EOMONTH($B$3&amp;"/08/01",0))</f>
        <v>0</v>
      </c>
      <c r="L15" s="127">
        <f>SUMIFS(DataBaseContable!$H:$H,DataBaseContable!$F:$F,"="&amp;T!$B15,DataBaseContable!$B:$B,"&gt;="&amp;$B$3&amp;"/09/01",DataBaseContable!$B:$B,"&lt;="&amp;EOMONTH($B$3&amp;"/09/01",0))</f>
        <v>0</v>
      </c>
      <c r="M15" s="127">
        <f>SUMIFS(DataBaseContable!$H:$H,DataBaseContable!$F:$F,"="&amp;T!$B15,DataBaseContable!$B:$B,"&gt;="&amp;$B$3&amp;"/10/01",DataBaseContable!$B:$B,"&lt;="&amp;EOMONTH($B$3&amp;"/10/01",0))</f>
        <v>0</v>
      </c>
      <c r="N15" s="127">
        <f>SUMIFS(DataBaseContable!$H:$H,DataBaseContable!$F:$F,"="&amp;T!$B15,DataBaseContable!$B:$B,"&gt;="&amp;$B$3&amp;"/11/01",DataBaseContable!$B:$B,"&lt;="&amp;EOMONTH($B$3&amp;"/11/01",0))</f>
        <v>0</v>
      </c>
      <c r="O15" s="127">
        <f>SUMIFS(DataBaseContable!$H:$H,DataBaseContable!$F:$F,"="&amp;T!$B15,DataBaseContable!$B:$B,"&gt;="&amp;$B$3&amp;"/12/01",DataBaseContable!$B:$B,"&lt;="&amp;EOMONTH($B$3&amp;"/12/01",0))</f>
        <v>0</v>
      </c>
      <c r="P15" s="128">
        <f t="shared" si="0"/>
        <v>0</v>
      </c>
    </row>
    <row r="16" spans="2:16" x14ac:dyDescent="0.25">
      <c r="B16" s="112">
        <v>10</v>
      </c>
      <c r="C16" s="44" t="s">
        <v>14</v>
      </c>
      <c r="D16" s="127">
        <f>SUMIFS(DataBaseContable!$H:$H,DataBaseContable!$F:$F,"="&amp;T!$B16,DataBaseContable!$B:$B,"&gt;="&amp;$B$3&amp;"/01/01",DataBaseContable!$B:$B,"&lt;="&amp;EOMONTH($B$3&amp;"/01/01",0))</f>
        <v>0</v>
      </c>
      <c r="E16" s="127">
        <f>SUMIFS(DataBaseContable!$H:$H,DataBaseContable!$F:$F,"="&amp;T!$B16,DataBaseContable!$B:$B,"&gt;="&amp;$B$3&amp;"/02/01",DataBaseContable!$B:$B,"&lt;="&amp;EOMONTH($B$3&amp;"/02/01",0))</f>
        <v>0</v>
      </c>
      <c r="F16" s="127">
        <f>SUMIFS(DataBaseContable!$H:$H,DataBaseContable!$F:$F,"="&amp;T!$B16,DataBaseContable!$B:$B,"&gt;="&amp;$B$3&amp;"/03/01",DataBaseContable!$B:$B,"&lt;="&amp;EOMONTH($B$3&amp;"/03/01",0))</f>
        <v>0</v>
      </c>
      <c r="G16" s="127">
        <f>SUMIFS(DataBaseContable!$H:$H,DataBaseContable!$F:$F,"="&amp;T!$B16,DataBaseContable!$B:$B,"&gt;="&amp;$B$3&amp;"/04/01",DataBaseContable!$B:$B,"&lt;="&amp;EOMONTH($B$3&amp;"/04/01",0))</f>
        <v>0</v>
      </c>
      <c r="H16" s="127">
        <f>SUMIFS(DataBaseContable!$H:$H,DataBaseContable!$F:$F,"="&amp;T!$B16,DataBaseContable!$B:$B,"&gt;="&amp;$B$3&amp;"/05/01",DataBaseContable!$B:$B,"&lt;="&amp;EOMONTH($B$3&amp;"/05/01",0))</f>
        <v>0</v>
      </c>
      <c r="I16" s="127">
        <f>SUMIFS(DataBaseContable!$H:$H,DataBaseContable!$F:$F,"="&amp;T!$B16,DataBaseContable!$B:$B,"&gt;="&amp;$B$3&amp;"/06/01",DataBaseContable!$B:$B,"&lt;="&amp;EOMONTH($B$3&amp;"/06/01",0))</f>
        <v>0</v>
      </c>
      <c r="J16" s="127">
        <f>SUMIFS(DataBaseContable!$H:$H,DataBaseContable!$F:$F,"="&amp;T!$B16,DataBaseContable!$B:$B,"&gt;="&amp;$B$3&amp;"/07/01",DataBaseContable!$B:$B,"&lt;="&amp;EOMONTH($B$3&amp;"/07/01",0))</f>
        <v>0</v>
      </c>
      <c r="K16" s="127">
        <f>SUMIFS(DataBaseContable!$H:$H,DataBaseContable!$F:$F,"="&amp;T!$B16,DataBaseContable!$B:$B,"&gt;="&amp;$B$3&amp;"/08/01",DataBaseContable!$B:$B,"&lt;="&amp;EOMONTH($B$3&amp;"/08/01",0))</f>
        <v>0</v>
      </c>
      <c r="L16" s="127">
        <f>SUMIFS(DataBaseContable!$H:$H,DataBaseContable!$F:$F,"="&amp;T!$B16,DataBaseContable!$B:$B,"&gt;="&amp;$B$3&amp;"/09/01",DataBaseContable!$B:$B,"&lt;="&amp;EOMONTH($B$3&amp;"/09/01",0))</f>
        <v>0</v>
      </c>
      <c r="M16" s="127">
        <f>SUMIFS(DataBaseContable!$H:$H,DataBaseContable!$F:$F,"="&amp;T!$B16,DataBaseContable!$B:$B,"&gt;="&amp;$B$3&amp;"/10/01",DataBaseContable!$B:$B,"&lt;="&amp;EOMONTH($B$3&amp;"/10/01",0))</f>
        <v>0</v>
      </c>
      <c r="N16" s="127">
        <f>SUMIFS(DataBaseContable!$H:$H,DataBaseContable!$F:$F,"="&amp;T!$B16,DataBaseContable!$B:$B,"&gt;="&amp;$B$3&amp;"/11/01",DataBaseContable!$B:$B,"&lt;="&amp;EOMONTH($B$3&amp;"/11/01",0))</f>
        <v>0</v>
      </c>
      <c r="O16" s="127">
        <f>SUMIFS(DataBaseContable!$H:$H,DataBaseContable!$F:$F,"="&amp;T!$B16,DataBaseContable!$B:$B,"&gt;="&amp;$B$3&amp;"/12/01",DataBaseContable!$B:$B,"&lt;="&amp;EOMONTH($B$3&amp;"/12/01",0))</f>
        <v>0</v>
      </c>
      <c r="P16" s="128">
        <f t="shared" si="0"/>
        <v>0</v>
      </c>
    </row>
    <row r="17" spans="2:17" x14ac:dyDescent="0.25">
      <c r="B17" s="112">
        <v>11</v>
      </c>
      <c r="C17" s="44" t="s">
        <v>28</v>
      </c>
      <c r="D17" s="127">
        <f>SUMIFS(DataBaseContable!$H:$H,DataBaseContable!$F:$F,"="&amp;T!$B17,DataBaseContable!$B:$B,"&gt;="&amp;$B$3&amp;"/01/01",DataBaseContable!$B:$B,"&lt;="&amp;EOMONTH($B$3&amp;"/01/01",0))</f>
        <v>50000</v>
      </c>
      <c r="E17" s="127">
        <f>SUMIFS(DataBaseContable!$H:$H,DataBaseContable!$F:$F,"="&amp;T!$B17,DataBaseContable!$B:$B,"&gt;="&amp;$B$3&amp;"/02/01",DataBaseContable!$B:$B,"&lt;="&amp;EOMONTH($B$3&amp;"/02/01",0))</f>
        <v>0</v>
      </c>
      <c r="F17" s="127">
        <f>SUMIFS(DataBaseContable!$H:$H,DataBaseContable!$F:$F,"="&amp;T!$B17,DataBaseContable!$B:$B,"&gt;="&amp;$B$3&amp;"/03/01",DataBaseContable!$B:$B,"&lt;="&amp;EOMONTH($B$3&amp;"/03/01",0))</f>
        <v>0</v>
      </c>
      <c r="G17" s="127">
        <f>SUMIFS(DataBaseContable!$H:$H,DataBaseContable!$F:$F,"="&amp;T!$B17,DataBaseContable!$B:$B,"&gt;="&amp;$B$3&amp;"/04/01",DataBaseContable!$B:$B,"&lt;="&amp;EOMONTH($B$3&amp;"/04/01",0))</f>
        <v>0</v>
      </c>
      <c r="H17" s="127">
        <f>SUMIFS(DataBaseContable!$H:$H,DataBaseContable!$F:$F,"="&amp;T!$B17,DataBaseContable!$B:$B,"&gt;="&amp;$B$3&amp;"/05/01",DataBaseContable!$B:$B,"&lt;="&amp;EOMONTH($B$3&amp;"/05/01",0))</f>
        <v>0</v>
      </c>
      <c r="I17" s="127">
        <f>SUMIFS(DataBaseContable!$H:$H,DataBaseContable!$F:$F,"="&amp;T!$B17,DataBaseContable!$B:$B,"&gt;="&amp;$B$3&amp;"/06/01",DataBaseContable!$B:$B,"&lt;="&amp;EOMONTH($B$3&amp;"/06/01",0))</f>
        <v>0</v>
      </c>
      <c r="J17" s="127">
        <f>SUMIFS(DataBaseContable!$H:$H,DataBaseContable!$F:$F,"="&amp;T!$B17,DataBaseContable!$B:$B,"&gt;="&amp;$B$3&amp;"/07/01",DataBaseContable!$B:$B,"&lt;="&amp;EOMONTH($B$3&amp;"/07/01",0))</f>
        <v>0</v>
      </c>
      <c r="K17" s="127">
        <f>SUMIFS(DataBaseContable!$H:$H,DataBaseContable!$F:$F,"="&amp;T!$B17,DataBaseContable!$B:$B,"&gt;="&amp;$B$3&amp;"/08/01",DataBaseContable!$B:$B,"&lt;="&amp;EOMONTH($B$3&amp;"/08/01",0))</f>
        <v>0</v>
      </c>
      <c r="L17" s="127">
        <f>SUMIFS(DataBaseContable!$H:$H,DataBaseContable!$F:$F,"="&amp;T!$B17,DataBaseContable!$B:$B,"&gt;="&amp;$B$3&amp;"/09/01",DataBaseContable!$B:$B,"&lt;="&amp;EOMONTH($B$3&amp;"/09/01",0))</f>
        <v>0</v>
      </c>
      <c r="M17" s="127">
        <f>SUMIFS(DataBaseContable!$H:$H,DataBaseContable!$F:$F,"="&amp;T!$B17,DataBaseContable!$B:$B,"&gt;="&amp;$B$3&amp;"/10/01",DataBaseContable!$B:$B,"&lt;="&amp;EOMONTH($B$3&amp;"/10/01",0))</f>
        <v>0</v>
      </c>
      <c r="N17" s="127">
        <f>SUMIFS(DataBaseContable!$H:$H,DataBaseContable!$F:$F,"="&amp;T!$B17,DataBaseContable!$B:$B,"&gt;="&amp;$B$3&amp;"/11/01",DataBaseContable!$B:$B,"&lt;="&amp;EOMONTH($B$3&amp;"/11/01",0))</f>
        <v>0</v>
      </c>
      <c r="O17" s="127">
        <f>SUMIFS(DataBaseContable!$H:$H,DataBaseContable!$F:$F,"="&amp;T!$B17,DataBaseContable!$B:$B,"&gt;="&amp;$B$3&amp;"/12/01",DataBaseContable!$B:$B,"&lt;="&amp;EOMONTH($B$3&amp;"/12/01",0))</f>
        <v>0</v>
      </c>
      <c r="P17" s="128">
        <f t="shared" si="0"/>
        <v>50000</v>
      </c>
    </row>
    <row r="18" spans="2:17" x14ac:dyDescent="0.25">
      <c r="B18" s="112">
        <v>12</v>
      </c>
      <c r="C18" s="44" t="s">
        <v>15</v>
      </c>
      <c r="D18" s="127">
        <f>SUMIFS(DataBaseContable!$H:$H,DataBaseContable!$F:$F,"="&amp;T!$B18,DataBaseContable!$B:$B,"&gt;="&amp;$B$3&amp;"/01/01",DataBaseContable!$B:$B,"&lt;="&amp;EOMONTH($B$3&amp;"/01/01",0))</f>
        <v>0</v>
      </c>
      <c r="E18" s="127">
        <f>SUMIFS(DataBaseContable!$H:$H,DataBaseContable!$F:$F,"="&amp;T!$B18,DataBaseContable!$B:$B,"&gt;="&amp;$B$3&amp;"/02/01",DataBaseContable!$B:$B,"&lt;="&amp;EOMONTH($B$3&amp;"/02/01",0))</f>
        <v>0</v>
      </c>
      <c r="F18" s="127">
        <f>SUMIFS(DataBaseContable!$H:$H,DataBaseContable!$F:$F,"="&amp;T!$B18,DataBaseContable!$B:$B,"&gt;="&amp;$B$3&amp;"/03/01",DataBaseContable!$B:$B,"&lt;="&amp;EOMONTH($B$3&amp;"/03/01",0))</f>
        <v>0</v>
      </c>
      <c r="G18" s="127">
        <f>SUMIFS(DataBaseContable!$H:$H,DataBaseContable!$F:$F,"="&amp;T!$B18,DataBaseContable!$B:$B,"&gt;="&amp;$B$3&amp;"/04/01",DataBaseContable!$B:$B,"&lt;="&amp;EOMONTH($B$3&amp;"/04/01",0))</f>
        <v>0</v>
      </c>
      <c r="H18" s="127">
        <f>SUMIFS(DataBaseContable!$H:$H,DataBaseContable!$F:$F,"="&amp;T!$B18,DataBaseContable!$B:$B,"&gt;="&amp;$B$3&amp;"/05/01",DataBaseContable!$B:$B,"&lt;="&amp;EOMONTH($B$3&amp;"/05/01",0))</f>
        <v>0</v>
      </c>
      <c r="I18" s="127">
        <f>SUMIFS(DataBaseContable!$H:$H,DataBaseContable!$F:$F,"="&amp;T!$B18,DataBaseContable!$B:$B,"&gt;="&amp;$B$3&amp;"/06/01",DataBaseContable!$B:$B,"&lt;="&amp;EOMONTH($B$3&amp;"/06/01",0))</f>
        <v>0</v>
      </c>
      <c r="J18" s="127">
        <f>SUMIFS(DataBaseContable!$H:$H,DataBaseContable!$F:$F,"="&amp;T!$B18,DataBaseContable!$B:$B,"&gt;="&amp;$B$3&amp;"/07/01",DataBaseContable!$B:$B,"&lt;="&amp;EOMONTH($B$3&amp;"/07/01",0))</f>
        <v>0</v>
      </c>
      <c r="K18" s="127">
        <f>SUMIFS(DataBaseContable!$H:$H,DataBaseContable!$F:$F,"="&amp;T!$B18,DataBaseContable!$B:$B,"&gt;="&amp;$B$3&amp;"/08/01",DataBaseContable!$B:$B,"&lt;="&amp;EOMONTH($B$3&amp;"/08/01",0))</f>
        <v>0</v>
      </c>
      <c r="L18" s="127">
        <f>SUMIFS(DataBaseContable!$H:$H,DataBaseContable!$F:$F,"="&amp;T!$B18,DataBaseContable!$B:$B,"&gt;="&amp;$B$3&amp;"/09/01",DataBaseContable!$B:$B,"&lt;="&amp;EOMONTH($B$3&amp;"/09/01",0))</f>
        <v>0</v>
      </c>
      <c r="M18" s="127">
        <f>SUMIFS(DataBaseContable!$H:$H,DataBaseContable!$F:$F,"="&amp;T!$B18,DataBaseContable!$B:$B,"&gt;="&amp;$B$3&amp;"/10/01",DataBaseContable!$B:$B,"&lt;="&amp;EOMONTH($B$3&amp;"/10/01",0))</f>
        <v>0</v>
      </c>
      <c r="N18" s="127">
        <f>SUMIFS(DataBaseContable!$H:$H,DataBaseContable!$F:$F,"="&amp;T!$B18,DataBaseContable!$B:$B,"&gt;="&amp;$B$3&amp;"/11/01",DataBaseContable!$B:$B,"&lt;="&amp;EOMONTH($B$3&amp;"/11/01",0))</f>
        <v>0</v>
      </c>
      <c r="O18" s="127">
        <f>SUMIFS(DataBaseContable!$H:$H,DataBaseContable!$F:$F,"="&amp;T!$B18,DataBaseContable!$B:$B,"&gt;="&amp;$B$3&amp;"/12/01",DataBaseContable!$B:$B,"&lt;="&amp;EOMONTH($B$3&amp;"/12/01",0))</f>
        <v>0</v>
      </c>
      <c r="P18" s="128">
        <f t="shared" si="0"/>
        <v>0</v>
      </c>
    </row>
    <row r="19" spans="2:17" x14ac:dyDescent="0.25">
      <c r="B19" s="112">
        <v>13</v>
      </c>
      <c r="C19" s="44" t="s">
        <v>16</v>
      </c>
      <c r="D19" s="127">
        <f>SUMIFS(DataBaseContable!$H:$H,DataBaseContable!$F:$F,"="&amp;T!$B19,DataBaseContable!$B:$B,"&gt;="&amp;$B$3&amp;"/01/01",DataBaseContable!$B:$B,"&lt;="&amp;EOMONTH($B$3&amp;"/01/01",0))</f>
        <v>0</v>
      </c>
      <c r="E19" s="127">
        <f>SUMIFS(DataBaseContable!$H:$H,DataBaseContable!$F:$F,"="&amp;T!$B19,DataBaseContable!$B:$B,"&gt;="&amp;$B$3&amp;"/02/01",DataBaseContable!$B:$B,"&lt;="&amp;EOMONTH($B$3&amp;"/02/01",0))</f>
        <v>0</v>
      </c>
      <c r="F19" s="127">
        <f>SUMIFS(DataBaseContable!$H:$H,DataBaseContable!$F:$F,"="&amp;T!$B19,DataBaseContable!$B:$B,"&gt;="&amp;$B$3&amp;"/03/01",DataBaseContable!$B:$B,"&lt;="&amp;EOMONTH($B$3&amp;"/03/01",0))</f>
        <v>0</v>
      </c>
      <c r="G19" s="127">
        <f>SUMIFS(DataBaseContable!$H:$H,DataBaseContable!$F:$F,"="&amp;T!$B19,DataBaseContable!$B:$B,"&gt;="&amp;$B$3&amp;"/04/01",DataBaseContable!$B:$B,"&lt;="&amp;EOMONTH($B$3&amp;"/04/01",0))</f>
        <v>0</v>
      </c>
      <c r="H19" s="127">
        <f>SUMIFS(DataBaseContable!$H:$H,DataBaseContable!$F:$F,"="&amp;T!$B19,DataBaseContable!$B:$B,"&gt;="&amp;$B$3&amp;"/05/01",DataBaseContable!$B:$B,"&lt;="&amp;EOMONTH($B$3&amp;"/05/01",0))</f>
        <v>0</v>
      </c>
      <c r="I19" s="127">
        <f>SUMIFS(DataBaseContable!$H:$H,DataBaseContable!$F:$F,"="&amp;T!$B19,DataBaseContable!$B:$B,"&gt;="&amp;$B$3&amp;"/06/01",DataBaseContable!$B:$B,"&lt;="&amp;EOMONTH($B$3&amp;"/06/01",0))</f>
        <v>0</v>
      </c>
      <c r="J19" s="127">
        <f>SUMIFS(DataBaseContable!$H:$H,DataBaseContable!$F:$F,"="&amp;T!$B19,DataBaseContable!$B:$B,"&gt;="&amp;$B$3&amp;"/07/01",DataBaseContable!$B:$B,"&lt;="&amp;EOMONTH($B$3&amp;"/07/01",0))</f>
        <v>0</v>
      </c>
      <c r="K19" s="127">
        <f>SUMIFS(DataBaseContable!$H:$H,DataBaseContable!$F:$F,"="&amp;T!$B19,DataBaseContable!$B:$B,"&gt;="&amp;$B$3&amp;"/08/01",DataBaseContable!$B:$B,"&lt;="&amp;EOMONTH($B$3&amp;"/08/01",0))</f>
        <v>0</v>
      </c>
      <c r="L19" s="127">
        <f>SUMIFS(DataBaseContable!$H:$H,DataBaseContable!$F:$F,"="&amp;T!$B19,DataBaseContable!$B:$B,"&gt;="&amp;$B$3&amp;"/09/01",DataBaseContable!$B:$B,"&lt;="&amp;EOMONTH($B$3&amp;"/09/01",0))</f>
        <v>0</v>
      </c>
      <c r="M19" s="127">
        <f>SUMIFS(DataBaseContable!$H:$H,DataBaseContable!$F:$F,"="&amp;T!$B19,DataBaseContable!$B:$B,"&gt;="&amp;$B$3&amp;"/10/01",DataBaseContable!$B:$B,"&lt;="&amp;EOMONTH($B$3&amp;"/10/01",0))</f>
        <v>0</v>
      </c>
      <c r="N19" s="127">
        <f>SUMIFS(DataBaseContable!$H:$H,DataBaseContable!$F:$F,"="&amp;T!$B19,DataBaseContable!$B:$B,"&gt;="&amp;$B$3&amp;"/11/01",DataBaseContable!$B:$B,"&lt;="&amp;EOMONTH($B$3&amp;"/11/01",0))</f>
        <v>0</v>
      </c>
      <c r="O19" s="127">
        <f>SUMIFS(DataBaseContable!$H:$H,DataBaseContable!$F:$F,"="&amp;T!$B19,DataBaseContable!$B:$B,"&gt;="&amp;$B$3&amp;"/12/01",DataBaseContable!$B:$B,"&lt;="&amp;EOMONTH($B$3&amp;"/12/01",0))</f>
        <v>0</v>
      </c>
      <c r="P19" s="128">
        <f t="shared" si="0"/>
        <v>0</v>
      </c>
    </row>
    <row r="20" spans="2:17" x14ac:dyDescent="0.25">
      <c r="B20" s="112">
        <v>14</v>
      </c>
      <c r="C20" s="44" t="s">
        <v>29</v>
      </c>
      <c r="D20" s="127">
        <f>SUMIFS(DataBaseContable!$H:$H,DataBaseContable!$F:$F,"="&amp;T!$B20,DataBaseContable!$B:$B,"&gt;="&amp;$B$3&amp;"/01/01",DataBaseContable!$B:$B,"&lt;="&amp;EOMONTH($B$3&amp;"/01/01",0))</f>
        <v>0</v>
      </c>
      <c r="E20" s="127">
        <f>SUMIFS(DataBaseContable!$H:$H,DataBaseContable!$F:$F,"="&amp;T!$B20,DataBaseContable!$B:$B,"&gt;="&amp;$B$3&amp;"/02/01",DataBaseContable!$B:$B,"&lt;="&amp;EOMONTH($B$3&amp;"/02/01",0))</f>
        <v>0</v>
      </c>
      <c r="F20" s="127">
        <f>SUMIFS(DataBaseContable!$H:$H,DataBaseContable!$F:$F,"="&amp;T!$B20,DataBaseContable!$B:$B,"&gt;="&amp;$B$3&amp;"/03/01",DataBaseContable!$B:$B,"&lt;="&amp;EOMONTH($B$3&amp;"/03/01",0))</f>
        <v>0</v>
      </c>
      <c r="G20" s="127">
        <f>SUMIFS(DataBaseContable!$H:$H,DataBaseContable!$F:$F,"="&amp;T!$B20,DataBaseContable!$B:$B,"&gt;="&amp;$B$3&amp;"/04/01",DataBaseContable!$B:$B,"&lt;="&amp;EOMONTH($B$3&amp;"/04/01",0))</f>
        <v>0</v>
      </c>
      <c r="H20" s="127">
        <f>SUMIFS(DataBaseContable!$H:$H,DataBaseContable!$F:$F,"="&amp;T!$B20,DataBaseContable!$B:$B,"&gt;="&amp;$B$3&amp;"/05/01",DataBaseContable!$B:$B,"&lt;="&amp;EOMONTH($B$3&amp;"/05/01",0))</f>
        <v>0</v>
      </c>
      <c r="I20" s="127">
        <f>SUMIFS(DataBaseContable!$H:$H,DataBaseContable!$F:$F,"="&amp;T!$B20,DataBaseContable!$B:$B,"&gt;="&amp;$B$3&amp;"/06/01",DataBaseContable!$B:$B,"&lt;="&amp;EOMONTH($B$3&amp;"/06/01",0))</f>
        <v>0</v>
      </c>
      <c r="J20" s="127">
        <f>SUMIFS(DataBaseContable!$H:$H,DataBaseContable!$F:$F,"="&amp;T!$B20,DataBaseContable!$B:$B,"&gt;="&amp;$B$3&amp;"/07/01",DataBaseContable!$B:$B,"&lt;="&amp;EOMONTH($B$3&amp;"/07/01",0))</f>
        <v>0</v>
      </c>
      <c r="K20" s="127">
        <f>SUMIFS(DataBaseContable!$H:$H,DataBaseContable!$F:$F,"="&amp;T!$B20,DataBaseContable!$B:$B,"&gt;="&amp;$B$3&amp;"/08/01",DataBaseContable!$B:$B,"&lt;="&amp;EOMONTH($B$3&amp;"/08/01",0))</f>
        <v>0</v>
      </c>
      <c r="L20" s="127">
        <f>SUMIFS(DataBaseContable!$H:$H,DataBaseContable!$F:$F,"="&amp;T!$B20,DataBaseContable!$B:$B,"&gt;="&amp;$B$3&amp;"/09/01",DataBaseContable!$B:$B,"&lt;="&amp;EOMONTH($B$3&amp;"/09/01",0))</f>
        <v>0</v>
      </c>
      <c r="M20" s="127">
        <f>SUMIFS(DataBaseContable!$H:$H,DataBaseContable!$F:$F,"="&amp;T!$B20,DataBaseContable!$B:$B,"&gt;="&amp;$B$3&amp;"/10/01",DataBaseContable!$B:$B,"&lt;="&amp;EOMONTH($B$3&amp;"/10/01",0))</f>
        <v>0</v>
      </c>
      <c r="N20" s="127">
        <f>SUMIFS(DataBaseContable!$H:$H,DataBaseContable!$F:$F,"="&amp;T!$B20,DataBaseContable!$B:$B,"&gt;="&amp;$B$3&amp;"/11/01",DataBaseContable!$B:$B,"&lt;="&amp;EOMONTH($B$3&amp;"/11/01",0))</f>
        <v>0</v>
      </c>
      <c r="O20" s="127">
        <f>SUMIFS(DataBaseContable!$H:$H,DataBaseContable!$F:$F,"="&amp;T!$B20,DataBaseContable!$B:$B,"&gt;="&amp;$B$3&amp;"/12/01",DataBaseContable!$B:$B,"&lt;="&amp;EOMONTH($B$3&amp;"/12/01",0))</f>
        <v>0</v>
      </c>
      <c r="P20" s="128">
        <f t="shared" si="0"/>
        <v>0</v>
      </c>
    </row>
    <row r="21" spans="2:17" ht="15" x14ac:dyDescent="0.25">
      <c r="B21" s="112">
        <v>15</v>
      </c>
      <c r="C21" s="44" t="s">
        <v>17</v>
      </c>
      <c r="D21" s="127">
        <f>SUMIFS(DataBaseContable!$H:$H,DataBaseContable!$F:$F,"="&amp;T!$B21,DataBaseContable!$B:$B,"&gt;="&amp;$B$3&amp;"/01/01",DataBaseContable!$B:$B,"&lt;="&amp;EOMONTH($B$3&amp;"/01/01",0))</f>
        <v>0</v>
      </c>
      <c r="E21" s="127">
        <f>SUMIFS(DataBaseContable!$H:$H,DataBaseContable!$F:$F,"="&amp;T!$B21,DataBaseContable!$B:$B,"&gt;="&amp;$B$3&amp;"/02/01",DataBaseContable!$B:$B,"&lt;="&amp;EOMONTH($B$3&amp;"/02/01",0))</f>
        <v>0</v>
      </c>
      <c r="F21" s="127">
        <f>SUMIFS(DataBaseContable!$H:$H,DataBaseContable!$F:$F,"="&amp;T!$B21,DataBaseContable!$B:$B,"&gt;="&amp;$B$3&amp;"/03/01",DataBaseContable!$B:$B,"&lt;="&amp;EOMONTH($B$3&amp;"/03/01",0))</f>
        <v>0</v>
      </c>
      <c r="G21" s="127">
        <f>SUMIFS(DataBaseContable!$H:$H,DataBaseContable!$F:$F,"="&amp;T!$B21,DataBaseContable!$B:$B,"&gt;="&amp;$B$3&amp;"/04/01",DataBaseContable!$B:$B,"&lt;="&amp;EOMONTH($B$3&amp;"/04/01",0))</f>
        <v>0</v>
      </c>
      <c r="H21" s="127">
        <f>SUMIFS(DataBaseContable!$H:$H,DataBaseContable!$F:$F,"="&amp;T!$B21,DataBaseContable!$B:$B,"&gt;="&amp;$B$3&amp;"/05/01",DataBaseContable!$B:$B,"&lt;="&amp;EOMONTH($B$3&amp;"/05/01",0))</f>
        <v>0</v>
      </c>
      <c r="I21" s="127">
        <f>SUMIFS(DataBaseContable!$H:$H,DataBaseContable!$F:$F,"="&amp;T!$B21,DataBaseContable!$B:$B,"&gt;="&amp;$B$3&amp;"/06/01",DataBaseContable!$B:$B,"&lt;="&amp;EOMONTH($B$3&amp;"/06/01",0))</f>
        <v>0</v>
      </c>
      <c r="J21" s="127">
        <f>SUMIFS(DataBaseContable!$H:$H,DataBaseContable!$F:$F,"="&amp;T!$B21,DataBaseContable!$B:$B,"&gt;="&amp;$B$3&amp;"/07/01",DataBaseContable!$B:$B,"&lt;="&amp;EOMONTH($B$3&amp;"/07/01",0))</f>
        <v>0</v>
      </c>
      <c r="K21" s="127">
        <f>SUMIFS(DataBaseContable!$H:$H,DataBaseContable!$F:$F,"="&amp;T!$B21,DataBaseContable!$B:$B,"&gt;="&amp;$B$3&amp;"/08/01",DataBaseContable!$B:$B,"&lt;="&amp;EOMONTH($B$3&amp;"/08/01",0))</f>
        <v>0</v>
      </c>
      <c r="L21" s="127">
        <f>SUMIFS(DataBaseContable!$H:$H,DataBaseContable!$F:$F,"="&amp;T!$B21,DataBaseContable!$B:$B,"&gt;="&amp;$B$3&amp;"/09/01",DataBaseContable!$B:$B,"&lt;="&amp;EOMONTH($B$3&amp;"/09/01",0))</f>
        <v>0</v>
      </c>
      <c r="M21" s="127">
        <f>SUMIFS(DataBaseContable!$H:$H,DataBaseContable!$F:$F,"="&amp;T!$B21,DataBaseContable!$B:$B,"&gt;="&amp;$B$3&amp;"/10/01",DataBaseContable!$B:$B,"&lt;="&amp;EOMONTH($B$3&amp;"/10/01",0))</f>
        <v>0</v>
      </c>
      <c r="N21" s="127">
        <f>SUMIFS(DataBaseContable!$H:$H,DataBaseContable!$F:$F,"="&amp;T!$B21,DataBaseContable!$B:$B,"&gt;="&amp;$B$3&amp;"/11/01",DataBaseContable!$B:$B,"&lt;="&amp;EOMONTH($B$3&amp;"/11/01",0))</f>
        <v>0</v>
      </c>
      <c r="O21" s="127">
        <f>SUMIFS(DataBaseContable!$H:$H,DataBaseContable!$F:$F,"="&amp;T!$B21,DataBaseContable!$B:$B,"&gt;="&amp;$B$3&amp;"/12/01",DataBaseContable!$B:$B,"&lt;="&amp;EOMONTH($B$3&amp;"/12/01",0))</f>
        <v>0</v>
      </c>
      <c r="P21" s="128">
        <f t="shared" si="0"/>
        <v>0</v>
      </c>
      <c r="Q21" s="17"/>
    </row>
    <row r="22" spans="2:17" ht="15" x14ac:dyDescent="0.25">
      <c r="B22" s="112">
        <v>16</v>
      </c>
      <c r="C22" s="44" t="s">
        <v>30</v>
      </c>
      <c r="D22" s="127">
        <f>SUMIFS(DataBaseContable!$H:$H,DataBaseContable!$F:$F,"="&amp;T!$B22,DataBaseContable!$B:$B,"&gt;="&amp;$B$3&amp;"/01/01",DataBaseContable!$B:$B,"&lt;="&amp;EOMONTH($B$3&amp;"/01/01",0))</f>
        <v>0</v>
      </c>
      <c r="E22" s="127">
        <f>SUMIFS(DataBaseContable!$H:$H,DataBaseContable!$F:$F,"="&amp;T!$B22,DataBaseContable!$B:$B,"&gt;="&amp;$B$3&amp;"/02/01",DataBaseContable!$B:$B,"&lt;="&amp;EOMONTH($B$3&amp;"/02/01",0))</f>
        <v>0</v>
      </c>
      <c r="F22" s="127">
        <f>SUMIFS(DataBaseContable!$H:$H,DataBaseContable!$F:$F,"="&amp;T!$B22,DataBaseContable!$B:$B,"&gt;="&amp;$B$3&amp;"/03/01",DataBaseContable!$B:$B,"&lt;="&amp;EOMONTH($B$3&amp;"/03/01",0))</f>
        <v>0</v>
      </c>
      <c r="G22" s="127">
        <f>SUMIFS(DataBaseContable!$H:$H,DataBaseContable!$F:$F,"="&amp;T!$B22,DataBaseContable!$B:$B,"&gt;="&amp;$B$3&amp;"/04/01",DataBaseContable!$B:$B,"&lt;="&amp;EOMONTH($B$3&amp;"/04/01",0))</f>
        <v>0</v>
      </c>
      <c r="H22" s="127">
        <f>SUMIFS(DataBaseContable!$H:$H,DataBaseContable!$F:$F,"="&amp;T!$B22,DataBaseContable!$B:$B,"&gt;="&amp;$B$3&amp;"/05/01",DataBaseContable!$B:$B,"&lt;="&amp;EOMONTH($B$3&amp;"/05/01",0))</f>
        <v>0</v>
      </c>
      <c r="I22" s="127">
        <f>SUMIFS(DataBaseContable!$H:$H,DataBaseContable!$F:$F,"="&amp;T!$B22,DataBaseContable!$B:$B,"&gt;="&amp;$B$3&amp;"/06/01",DataBaseContable!$B:$B,"&lt;="&amp;EOMONTH($B$3&amp;"/06/01",0))</f>
        <v>0</v>
      </c>
      <c r="J22" s="127">
        <f>SUMIFS(DataBaseContable!$H:$H,DataBaseContable!$F:$F,"="&amp;T!$B22,DataBaseContable!$B:$B,"&gt;="&amp;$B$3&amp;"/07/01",DataBaseContable!$B:$B,"&lt;="&amp;EOMONTH($B$3&amp;"/07/01",0))</f>
        <v>0</v>
      </c>
      <c r="K22" s="127">
        <f>SUMIFS(DataBaseContable!$H:$H,DataBaseContable!$F:$F,"="&amp;T!$B22,DataBaseContable!$B:$B,"&gt;="&amp;$B$3&amp;"/08/01",DataBaseContable!$B:$B,"&lt;="&amp;EOMONTH($B$3&amp;"/08/01",0))</f>
        <v>0</v>
      </c>
      <c r="L22" s="127">
        <f>SUMIFS(DataBaseContable!$H:$H,DataBaseContable!$F:$F,"="&amp;T!$B22,DataBaseContable!$B:$B,"&gt;="&amp;$B$3&amp;"/09/01",DataBaseContable!$B:$B,"&lt;="&amp;EOMONTH($B$3&amp;"/09/01",0))</f>
        <v>0</v>
      </c>
      <c r="M22" s="127">
        <f>SUMIFS(DataBaseContable!$H:$H,DataBaseContable!$F:$F,"="&amp;T!$B22,DataBaseContable!$B:$B,"&gt;="&amp;$B$3&amp;"/10/01",DataBaseContable!$B:$B,"&lt;="&amp;EOMONTH($B$3&amp;"/10/01",0))</f>
        <v>0</v>
      </c>
      <c r="N22" s="127">
        <f>SUMIFS(DataBaseContable!$H:$H,DataBaseContable!$F:$F,"="&amp;T!$B22,DataBaseContable!$B:$B,"&gt;="&amp;$B$3&amp;"/11/01",DataBaseContable!$B:$B,"&lt;="&amp;EOMONTH($B$3&amp;"/11/01",0))</f>
        <v>0</v>
      </c>
      <c r="O22" s="127">
        <f>SUMIFS(DataBaseContable!$H:$H,DataBaseContable!$F:$F,"="&amp;T!$B22,DataBaseContable!$B:$B,"&gt;="&amp;$B$3&amp;"/12/01",DataBaseContable!$B:$B,"&lt;="&amp;EOMONTH($B$3&amp;"/12/01",0))</f>
        <v>0</v>
      </c>
      <c r="P22" s="128">
        <f t="shared" si="0"/>
        <v>0</v>
      </c>
      <c r="Q22" s="17"/>
    </row>
    <row r="23" spans="2:17" ht="15" x14ac:dyDescent="0.25">
      <c r="B23" s="112">
        <v>17</v>
      </c>
      <c r="C23" s="44" t="s">
        <v>31</v>
      </c>
      <c r="D23" s="127">
        <f>SUMIFS(DataBaseContable!$H:$H,DataBaseContable!$F:$F,"="&amp;T!$B23,DataBaseContable!$B:$B,"&gt;="&amp;$B$3&amp;"/01/01",DataBaseContable!$B:$B,"&lt;="&amp;EOMONTH($B$3&amp;"/01/01",0))</f>
        <v>0</v>
      </c>
      <c r="E23" s="127">
        <f>SUMIFS(DataBaseContable!$H:$H,DataBaseContable!$F:$F,"="&amp;T!$B23,DataBaseContable!$B:$B,"&gt;="&amp;$B$3&amp;"/02/01",DataBaseContable!$B:$B,"&lt;="&amp;EOMONTH($B$3&amp;"/02/01",0))</f>
        <v>0</v>
      </c>
      <c r="F23" s="127">
        <f>SUMIFS(DataBaseContable!$H:$H,DataBaseContable!$F:$F,"="&amp;T!$B23,DataBaseContable!$B:$B,"&gt;="&amp;$B$3&amp;"/03/01",DataBaseContable!$B:$B,"&lt;="&amp;EOMONTH($B$3&amp;"/03/01",0))</f>
        <v>0</v>
      </c>
      <c r="G23" s="127">
        <f>SUMIFS(DataBaseContable!$H:$H,DataBaseContable!$F:$F,"="&amp;T!$B23,DataBaseContable!$B:$B,"&gt;="&amp;$B$3&amp;"/04/01",DataBaseContable!$B:$B,"&lt;="&amp;EOMONTH($B$3&amp;"/04/01",0))</f>
        <v>0</v>
      </c>
      <c r="H23" s="127">
        <f>SUMIFS(DataBaseContable!$H:$H,DataBaseContable!$F:$F,"="&amp;T!$B23,DataBaseContable!$B:$B,"&gt;="&amp;$B$3&amp;"/05/01",DataBaseContable!$B:$B,"&lt;="&amp;EOMONTH($B$3&amp;"/05/01",0))</f>
        <v>0</v>
      </c>
      <c r="I23" s="127">
        <f>SUMIFS(DataBaseContable!$H:$H,DataBaseContable!$F:$F,"="&amp;T!$B23,DataBaseContable!$B:$B,"&gt;="&amp;$B$3&amp;"/06/01",DataBaseContable!$B:$B,"&lt;="&amp;EOMONTH($B$3&amp;"/06/01",0))</f>
        <v>0</v>
      </c>
      <c r="J23" s="127">
        <f>SUMIFS(DataBaseContable!$H:$H,DataBaseContable!$F:$F,"="&amp;T!$B23,DataBaseContable!$B:$B,"&gt;="&amp;$B$3&amp;"/07/01",DataBaseContable!$B:$B,"&lt;="&amp;EOMONTH($B$3&amp;"/07/01",0))</f>
        <v>0</v>
      </c>
      <c r="K23" s="127">
        <f>SUMIFS(DataBaseContable!$H:$H,DataBaseContable!$F:$F,"="&amp;T!$B23,DataBaseContable!$B:$B,"&gt;="&amp;$B$3&amp;"/08/01",DataBaseContable!$B:$B,"&lt;="&amp;EOMONTH($B$3&amp;"/08/01",0))</f>
        <v>0</v>
      </c>
      <c r="L23" s="127">
        <f>SUMIFS(DataBaseContable!$H:$H,DataBaseContable!$F:$F,"="&amp;T!$B23,DataBaseContable!$B:$B,"&gt;="&amp;$B$3&amp;"/09/01",DataBaseContable!$B:$B,"&lt;="&amp;EOMONTH($B$3&amp;"/09/01",0))</f>
        <v>0</v>
      </c>
      <c r="M23" s="127">
        <f>SUMIFS(DataBaseContable!$H:$H,DataBaseContable!$F:$F,"="&amp;T!$B23,DataBaseContable!$B:$B,"&gt;="&amp;$B$3&amp;"/10/01",DataBaseContable!$B:$B,"&lt;="&amp;EOMONTH($B$3&amp;"/10/01",0))</f>
        <v>0</v>
      </c>
      <c r="N23" s="127">
        <f>SUMIFS(DataBaseContable!$H:$H,DataBaseContable!$F:$F,"="&amp;T!$B23,DataBaseContable!$B:$B,"&gt;="&amp;$B$3&amp;"/11/01",DataBaseContable!$B:$B,"&lt;="&amp;EOMONTH($B$3&amp;"/11/01",0))</f>
        <v>0</v>
      </c>
      <c r="O23" s="127">
        <f>SUMIFS(DataBaseContable!$H:$H,DataBaseContable!$F:$F,"="&amp;T!$B23,DataBaseContable!$B:$B,"&gt;="&amp;$B$3&amp;"/12/01",DataBaseContable!$B:$B,"&lt;="&amp;EOMONTH($B$3&amp;"/12/01",0))</f>
        <v>0</v>
      </c>
      <c r="P23" s="128">
        <f t="shared" si="0"/>
        <v>0</v>
      </c>
      <c r="Q23" s="17"/>
    </row>
    <row r="24" spans="2:17" ht="15" x14ac:dyDescent="0.25">
      <c r="B24" s="112">
        <v>18</v>
      </c>
      <c r="C24" s="44" t="s">
        <v>32</v>
      </c>
      <c r="D24" s="127">
        <f>SUMIFS(DataBaseContable!$H:$H,DataBaseContable!$F:$F,"="&amp;T!$B24,DataBaseContable!$B:$B,"&gt;="&amp;$B$3&amp;"/01/01",DataBaseContable!$B:$B,"&lt;="&amp;EOMONTH($B$3&amp;"/01/01",0))</f>
        <v>0</v>
      </c>
      <c r="E24" s="127">
        <f>SUMIFS(DataBaseContable!$H:$H,DataBaseContable!$F:$F,"="&amp;T!$B24,DataBaseContable!$B:$B,"&gt;="&amp;$B$3&amp;"/02/01",DataBaseContable!$B:$B,"&lt;="&amp;EOMONTH($B$3&amp;"/02/01",0))</f>
        <v>0</v>
      </c>
      <c r="F24" s="127">
        <f>SUMIFS(DataBaseContable!$H:$H,DataBaseContable!$F:$F,"="&amp;T!$B24,DataBaseContable!$B:$B,"&gt;="&amp;$B$3&amp;"/03/01",DataBaseContable!$B:$B,"&lt;="&amp;EOMONTH($B$3&amp;"/03/01",0))</f>
        <v>0</v>
      </c>
      <c r="G24" s="127">
        <f>SUMIFS(DataBaseContable!$H:$H,DataBaseContable!$F:$F,"="&amp;T!$B24,DataBaseContable!$B:$B,"&gt;="&amp;$B$3&amp;"/04/01",DataBaseContable!$B:$B,"&lt;="&amp;EOMONTH($B$3&amp;"/04/01",0))</f>
        <v>0</v>
      </c>
      <c r="H24" s="127">
        <f>SUMIFS(DataBaseContable!$H:$H,DataBaseContable!$F:$F,"="&amp;T!$B24,DataBaseContable!$B:$B,"&gt;="&amp;$B$3&amp;"/05/01",DataBaseContable!$B:$B,"&lt;="&amp;EOMONTH($B$3&amp;"/05/01",0))</f>
        <v>0</v>
      </c>
      <c r="I24" s="127">
        <f>SUMIFS(DataBaseContable!$H:$H,DataBaseContable!$F:$F,"="&amp;T!$B24,DataBaseContable!$B:$B,"&gt;="&amp;$B$3&amp;"/06/01",DataBaseContable!$B:$B,"&lt;="&amp;EOMONTH($B$3&amp;"/06/01",0))</f>
        <v>0</v>
      </c>
      <c r="J24" s="127">
        <f>SUMIFS(DataBaseContable!$H:$H,DataBaseContable!$F:$F,"="&amp;T!$B24,DataBaseContable!$B:$B,"&gt;="&amp;$B$3&amp;"/07/01",DataBaseContable!$B:$B,"&lt;="&amp;EOMONTH($B$3&amp;"/07/01",0))</f>
        <v>0</v>
      </c>
      <c r="K24" s="127">
        <f>SUMIFS(DataBaseContable!$H:$H,DataBaseContable!$F:$F,"="&amp;T!$B24,DataBaseContable!$B:$B,"&gt;="&amp;$B$3&amp;"/08/01",DataBaseContable!$B:$B,"&lt;="&amp;EOMONTH($B$3&amp;"/08/01",0))</f>
        <v>0</v>
      </c>
      <c r="L24" s="127">
        <f>SUMIFS(DataBaseContable!$H:$H,DataBaseContable!$F:$F,"="&amp;T!$B24,DataBaseContable!$B:$B,"&gt;="&amp;$B$3&amp;"/09/01",DataBaseContable!$B:$B,"&lt;="&amp;EOMONTH($B$3&amp;"/09/01",0))</f>
        <v>0</v>
      </c>
      <c r="M24" s="127">
        <f>SUMIFS(DataBaseContable!$H:$H,DataBaseContable!$F:$F,"="&amp;T!$B24,DataBaseContable!$B:$B,"&gt;="&amp;$B$3&amp;"/10/01",DataBaseContable!$B:$B,"&lt;="&amp;EOMONTH($B$3&amp;"/10/01",0))</f>
        <v>0</v>
      </c>
      <c r="N24" s="127">
        <f>SUMIFS(DataBaseContable!$H:$H,DataBaseContable!$F:$F,"="&amp;T!$B24,DataBaseContable!$B:$B,"&gt;="&amp;$B$3&amp;"/11/01",DataBaseContable!$B:$B,"&lt;="&amp;EOMONTH($B$3&amp;"/11/01",0))</f>
        <v>0</v>
      </c>
      <c r="O24" s="127">
        <f>SUMIFS(DataBaseContable!$H:$H,DataBaseContable!$F:$F,"="&amp;T!$B24,DataBaseContable!$B:$B,"&gt;="&amp;$B$3&amp;"/12/01",DataBaseContable!$B:$B,"&lt;="&amp;EOMONTH($B$3&amp;"/12/01",0))</f>
        <v>0</v>
      </c>
      <c r="P24" s="128">
        <f t="shared" si="0"/>
        <v>0</v>
      </c>
      <c r="Q24" s="17"/>
    </row>
    <row r="25" spans="2:17" ht="15" x14ac:dyDescent="0.25">
      <c r="B25" s="112">
        <v>19</v>
      </c>
      <c r="C25" s="44" t="s">
        <v>33</v>
      </c>
      <c r="D25" s="127">
        <f>SUMIFS(DataBaseContable!$H:$H,DataBaseContable!$F:$F,"="&amp;T!$B25,DataBaseContable!$B:$B,"&gt;="&amp;$B$3&amp;"/01/01",DataBaseContable!$B:$B,"&lt;="&amp;EOMONTH($B$3&amp;"/01/01",0))</f>
        <v>0</v>
      </c>
      <c r="E25" s="127">
        <f>SUMIFS(DataBaseContable!$H:$H,DataBaseContable!$F:$F,"="&amp;T!$B25,DataBaseContable!$B:$B,"&gt;="&amp;$B$3&amp;"/02/01",DataBaseContable!$B:$B,"&lt;="&amp;EOMONTH($B$3&amp;"/02/01",0))</f>
        <v>0</v>
      </c>
      <c r="F25" s="127">
        <f>SUMIFS(DataBaseContable!$H:$H,DataBaseContable!$F:$F,"="&amp;T!$B25,DataBaseContable!$B:$B,"&gt;="&amp;$B$3&amp;"/03/01",DataBaseContable!$B:$B,"&lt;="&amp;EOMONTH($B$3&amp;"/03/01",0))</f>
        <v>0</v>
      </c>
      <c r="G25" s="127">
        <f>SUMIFS(DataBaseContable!$H:$H,DataBaseContable!$F:$F,"="&amp;T!$B25,DataBaseContable!$B:$B,"&gt;="&amp;$B$3&amp;"/04/01",DataBaseContable!$B:$B,"&lt;="&amp;EOMONTH($B$3&amp;"/04/01",0))</f>
        <v>0</v>
      </c>
      <c r="H25" s="127">
        <f>SUMIFS(DataBaseContable!$H:$H,DataBaseContable!$F:$F,"="&amp;T!$B25,DataBaseContable!$B:$B,"&gt;="&amp;$B$3&amp;"/05/01",DataBaseContable!$B:$B,"&lt;="&amp;EOMONTH($B$3&amp;"/05/01",0))</f>
        <v>0</v>
      </c>
      <c r="I25" s="127">
        <f>SUMIFS(DataBaseContable!$H:$H,DataBaseContable!$F:$F,"="&amp;T!$B25,DataBaseContable!$B:$B,"&gt;="&amp;$B$3&amp;"/06/01",DataBaseContable!$B:$B,"&lt;="&amp;EOMONTH($B$3&amp;"/06/01",0))</f>
        <v>0</v>
      </c>
      <c r="J25" s="127">
        <f>SUMIFS(DataBaseContable!$H:$H,DataBaseContable!$F:$F,"="&amp;T!$B25,DataBaseContable!$B:$B,"&gt;="&amp;$B$3&amp;"/07/01",DataBaseContable!$B:$B,"&lt;="&amp;EOMONTH($B$3&amp;"/07/01",0))</f>
        <v>0</v>
      </c>
      <c r="K25" s="127">
        <f>SUMIFS(DataBaseContable!$H:$H,DataBaseContable!$F:$F,"="&amp;T!$B25,DataBaseContable!$B:$B,"&gt;="&amp;$B$3&amp;"/08/01",DataBaseContable!$B:$B,"&lt;="&amp;EOMONTH($B$3&amp;"/08/01",0))</f>
        <v>0</v>
      </c>
      <c r="L25" s="127">
        <f>SUMIFS(DataBaseContable!$H:$H,DataBaseContable!$F:$F,"="&amp;T!$B25,DataBaseContable!$B:$B,"&gt;="&amp;$B$3&amp;"/09/01",DataBaseContable!$B:$B,"&lt;="&amp;EOMONTH($B$3&amp;"/09/01",0))</f>
        <v>0</v>
      </c>
      <c r="M25" s="127">
        <f>SUMIFS(DataBaseContable!$H:$H,DataBaseContable!$F:$F,"="&amp;T!$B25,DataBaseContable!$B:$B,"&gt;="&amp;$B$3&amp;"/10/01",DataBaseContable!$B:$B,"&lt;="&amp;EOMONTH($B$3&amp;"/10/01",0))</f>
        <v>0</v>
      </c>
      <c r="N25" s="127">
        <f>SUMIFS(DataBaseContable!$H:$H,DataBaseContable!$F:$F,"="&amp;T!$B25,DataBaseContable!$B:$B,"&gt;="&amp;$B$3&amp;"/11/01",DataBaseContable!$B:$B,"&lt;="&amp;EOMONTH($B$3&amp;"/11/01",0))</f>
        <v>0</v>
      </c>
      <c r="O25" s="127">
        <f>SUMIFS(DataBaseContable!$H:$H,DataBaseContable!$F:$F,"="&amp;T!$B25,DataBaseContable!$B:$B,"&gt;="&amp;$B$3&amp;"/12/01",DataBaseContable!$B:$B,"&lt;="&amp;EOMONTH($B$3&amp;"/12/01",0))</f>
        <v>0</v>
      </c>
      <c r="P25" s="128">
        <f t="shared" si="0"/>
        <v>0</v>
      </c>
      <c r="Q25" s="17"/>
    </row>
    <row r="26" spans="2:17" ht="15" x14ac:dyDescent="0.25">
      <c r="B26" s="112">
        <v>20</v>
      </c>
      <c r="C26" s="44" t="s">
        <v>18</v>
      </c>
      <c r="D26" s="127">
        <f>SUMIFS(DataBaseContable!$H:$H,DataBaseContable!$F:$F,"="&amp;T!$B26,DataBaseContable!$B:$B,"&gt;="&amp;$B$3&amp;"/01/01",DataBaseContable!$B:$B,"&lt;="&amp;EOMONTH($B$3&amp;"/01/01",0))</f>
        <v>0</v>
      </c>
      <c r="E26" s="127">
        <f>SUMIFS(DataBaseContable!$H:$H,DataBaseContable!$F:$F,"="&amp;T!$B26,DataBaseContable!$B:$B,"&gt;="&amp;$B$3&amp;"/02/01",DataBaseContable!$B:$B,"&lt;="&amp;EOMONTH($B$3&amp;"/02/01",0))</f>
        <v>0</v>
      </c>
      <c r="F26" s="127">
        <f>SUMIFS(DataBaseContable!$H:$H,DataBaseContable!$F:$F,"="&amp;T!$B26,DataBaseContable!$B:$B,"&gt;="&amp;$B$3&amp;"/03/01",DataBaseContable!$B:$B,"&lt;="&amp;EOMONTH($B$3&amp;"/03/01",0))</f>
        <v>0</v>
      </c>
      <c r="G26" s="127">
        <f>SUMIFS(DataBaseContable!$H:$H,DataBaseContable!$F:$F,"="&amp;T!$B26,DataBaseContable!$B:$B,"&gt;="&amp;$B$3&amp;"/04/01",DataBaseContable!$B:$B,"&lt;="&amp;EOMONTH($B$3&amp;"/04/01",0))</f>
        <v>0</v>
      </c>
      <c r="H26" s="127">
        <f>SUMIFS(DataBaseContable!$H:$H,DataBaseContable!$F:$F,"="&amp;T!$B26,DataBaseContable!$B:$B,"&gt;="&amp;$B$3&amp;"/05/01",DataBaseContable!$B:$B,"&lt;="&amp;EOMONTH($B$3&amp;"/05/01",0))</f>
        <v>0</v>
      </c>
      <c r="I26" s="127">
        <f>SUMIFS(DataBaseContable!$H:$H,DataBaseContable!$F:$F,"="&amp;T!$B26,DataBaseContable!$B:$B,"&gt;="&amp;$B$3&amp;"/06/01",DataBaseContable!$B:$B,"&lt;="&amp;EOMONTH($B$3&amp;"/06/01",0))</f>
        <v>0</v>
      </c>
      <c r="J26" s="127">
        <f>SUMIFS(DataBaseContable!$H:$H,DataBaseContable!$F:$F,"="&amp;T!$B26,DataBaseContable!$B:$B,"&gt;="&amp;$B$3&amp;"/07/01",DataBaseContable!$B:$B,"&lt;="&amp;EOMONTH($B$3&amp;"/07/01",0))</f>
        <v>0</v>
      </c>
      <c r="K26" s="127">
        <f>SUMIFS(DataBaseContable!$H:$H,DataBaseContable!$F:$F,"="&amp;T!$B26,DataBaseContable!$B:$B,"&gt;="&amp;$B$3&amp;"/08/01",DataBaseContable!$B:$B,"&lt;="&amp;EOMONTH($B$3&amp;"/08/01",0))</f>
        <v>0</v>
      </c>
      <c r="L26" s="127">
        <f>SUMIFS(DataBaseContable!$H:$H,DataBaseContable!$F:$F,"="&amp;T!$B26,DataBaseContable!$B:$B,"&gt;="&amp;$B$3&amp;"/09/01",DataBaseContable!$B:$B,"&lt;="&amp;EOMONTH($B$3&amp;"/09/01",0))</f>
        <v>0</v>
      </c>
      <c r="M26" s="127">
        <f>SUMIFS(DataBaseContable!$H:$H,DataBaseContable!$F:$F,"="&amp;T!$B26,DataBaseContable!$B:$B,"&gt;="&amp;$B$3&amp;"/10/01",DataBaseContable!$B:$B,"&lt;="&amp;EOMONTH($B$3&amp;"/10/01",0))</f>
        <v>0</v>
      </c>
      <c r="N26" s="127">
        <f>SUMIFS(DataBaseContable!$H:$H,DataBaseContable!$F:$F,"="&amp;T!$B26,DataBaseContable!$B:$B,"&gt;="&amp;$B$3&amp;"/11/01",DataBaseContable!$B:$B,"&lt;="&amp;EOMONTH($B$3&amp;"/11/01",0))</f>
        <v>0</v>
      </c>
      <c r="O26" s="127">
        <f>SUMIFS(DataBaseContable!$H:$H,DataBaseContable!$F:$F,"="&amp;T!$B26,DataBaseContable!$B:$B,"&gt;="&amp;$B$3&amp;"/12/01",DataBaseContable!$B:$B,"&lt;="&amp;EOMONTH($B$3&amp;"/12/01",0))</f>
        <v>0</v>
      </c>
      <c r="P26" s="128">
        <f t="shared" si="0"/>
        <v>0</v>
      </c>
      <c r="Q26" s="17"/>
    </row>
    <row r="27" spans="2:17" ht="15" x14ac:dyDescent="0.25">
      <c r="B27" s="112">
        <v>21</v>
      </c>
      <c r="C27" s="44" t="s">
        <v>19</v>
      </c>
      <c r="D27" s="127">
        <f>SUMIFS(DataBaseContable!$H:$H,DataBaseContable!$F:$F,"="&amp;T!$B27,DataBaseContable!$B:$B,"&gt;="&amp;$B$3&amp;"/01/01",DataBaseContable!$B:$B,"&lt;="&amp;EOMONTH($B$3&amp;"/01/01",0))</f>
        <v>0</v>
      </c>
      <c r="E27" s="127">
        <f>SUMIFS(DataBaseContable!$H:$H,DataBaseContable!$F:$F,"="&amp;T!$B27,DataBaseContable!$B:$B,"&gt;="&amp;$B$3&amp;"/02/01",DataBaseContable!$B:$B,"&lt;="&amp;EOMONTH($B$3&amp;"/02/01",0))</f>
        <v>0</v>
      </c>
      <c r="F27" s="127">
        <f>SUMIFS(DataBaseContable!$H:$H,DataBaseContable!$F:$F,"="&amp;T!$B27,DataBaseContable!$B:$B,"&gt;="&amp;$B$3&amp;"/03/01",DataBaseContable!$B:$B,"&lt;="&amp;EOMONTH($B$3&amp;"/03/01",0))</f>
        <v>0</v>
      </c>
      <c r="G27" s="127">
        <f>SUMIFS(DataBaseContable!$H:$H,DataBaseContable!$F:$F,"="&amp;T!$B27,DataBaseContable!$B:$B,"&gt;="&amp;$B$3&amp;"/04/01",DataBaseContable!$B:$B,"&lt;="&amp;EOMONTH($B$3&amp;"/04/01",0))</f>
        <v>0</v>
      </c>
      <c r="H27" s="127">
        <f>SUMIFS(DataBaseContable!$H:$H,DataBaseContable!$F:$F,"="&amp;T!$B27,DataBaseContable!$B:$B,"&gt;="&amp;$B$3&amp;"/05/01",DataBaseContable!$B:$B,"&lt;="&amp;EOMONTH($B$3&amp;"/05/01",0))</f>
        <v>0</v>
      </c>
      <c r="I27" s="127">
        <f>SUMIFS(DataBaseContable!$H:$H,DataBaseContable!$F:$F,"="&amp;T!$B27,DataBaseContable!$B:$B,"&gt;="&amp;$B$3&amp;"/06/01",DataBaseContable!$B:$B,"&lt;="&amp;EOMONTH($B$3&amp;"/06/01",0))</f>
        <v>0</v>
      </c>
      <c r="J27" s="127">
        <f>SUMIFS(DataBaseContable!$H:$H,DataBaseContable!$F:$F,"="&amp;T!$B27,DataBaseContable!$B:$B,"&gt;="&amp;$B$3&amp;"/07/01",DataBaseContable!$B:$B,"&lt;="&amp;EOMONTH($B$3&amp;"/07/01",0))</f>
        <v>0</v>
      </c>
      <c r="K27" s="127">
        <f>SUMIFS(DataBaseContable!$H:$H,DataBaseContable!$F:$F,"="&amp;T!$B27,DataBaseContable!$B:$B,"&gt;="&amp;$B$3&amp;"/08/01",DataBaseContable!$B:$B,"&lt;="&amp;EOMONTH($B$3&amp;"/08/01",0))</f>
        <v>0</v>
      </c>
      <c r="L27" s="127">
        <f>SUMIFS(DataBaseContable!$H:$H,DataBaseContable!$F:$F,"="&amp;T!$B27,DataBaseContable!$B:$B,"&gt;="&amp;$B$3&amp;"/09/01",DataBaseContable!$B:$B,"&lt;="&amp;EOMONTH($B$3&amp;"/09/01",0))</f>
        <v>0</v>
      </c>
      <c r="M27" s="127">
        <f>SUMIFS(DataBaseContable!$H:$H,DataBaseContable!$F:$F,"="&amp;T!$B27,DataBaseContable!$B:$B,"&gt;="&amp;$B$3&amp;"/10/01",DataBaseContable!$B:$B,"&lt;="&amp;EOMONTH($B$3&amp;"/10/01",0))</f>
        <v>0</v>
      </c>
      <c r="N27" s="127">
        <f>SUMIFS(DataBaseContable!$H:$H,DataBaseContable!$F:$F,"="&amp;T!$B27,DataBaseContable!$B:$B,"&gt;="&amp;$B$3&amp;"/11/01",DataBaseContable!$B:$B,"&lt;="&amp;EOMONTH($B$3&amp;"/11/01",0))</f>
        <v>0</v>
      </c>
      <c r="O27" s="127">
        <f>SUMIFS(DataBaseContable!$H:$H,DataBaseContable!$F:$F,"="&amp;T!$B27,DataBaseContable!$B:$B,"&gt;="&amp;$B$3&amp;"/12/01",DataBaseContable!$B:$B,"&lt;="&amp;EOMONTH($B$3&amp;"/12/01",0))</f>
        <v>0</v>
      </c>
      <c r="P27" s="128">
        <f t="shared" si="0"/>
        <v>0</v>
      </c>
      <c r="Q27" s="17"/>
    </row>
    <row r="28" spans="2:17" ht="15" x14ac:dyDescent="0.25">
      <c r="B28" s="112">
        <v>22</v>
      </c>
      <c r="C28" s="44" t="s">
        <v>20</v>
      </c>
      <c r="D28" s="127">
        <f>SUMIFS(DataBaseContable!$H:$H,DataBaseContable!$F:$F,"="&amp;T!$B28,DataBaseContable!$B:$B,"&gt;="&amp;$B$3&amp;"/01/01",DataBaseContable!$B:$B,"&lt;="&amp;EOMONTH($B$3&amp;"/01/01",0))</f>
        <v>0</v>
      </c>
      <c r="E28" s="127">
        <f>SUMIFS(DataBaseContable!$H:$H,DataBaseContable!$F:$F,"="&amp;T!$B28,DataBaseContable!$B:$B,"&gt;="&amp;$B$3&amp;"/02/01",DataBaseContable!$B:$B,"&lt;="&amp;EOMONTH($B$3&amp;"/02/01",0))</f>
        <v>0</v>
      </c>
      <c r="F28" s="127">
        <f>SUMIFS(DataBaseContable!$H:$H,DataBaseContable!$F:$F,"="&amp;T!$B28,DataBaseContable!$B:$B,"&gt;="&amp;$B$3&amp;"/03/01",DataBaseContable!$B:$B,"&lt;="&amp;EOMONTH($B$3&amp;"/03/01",0))</f>
        <v>0</v>
      </c>
      <c r="G28" s="127">
        <f>SUMIFS(DataBaseContable!$H:$H,DataBaseContable!$F:$F,"="&amp;T!$B28,DataBaseContable!$B:$B,"&gt;="&amp;$B$3&amp;"/04/01",DataBaseContable!$B:$B,"&lt;="&amp;EOMONTH($B$3&amp;"/04/01",0))</f>
        <v>0</v>
      </c>
      <c r="H28" s="127">
        <f>SUMIFS(DataBaseContable!$H:$H,DataBaseContable!$F:$F,"="&amp;T!$B28,DataBaseContable!$B:$B,"&gt;="&amp;$B$3&amp;"/05/01",DataBaseContable!$B:$B,"&lt;="&amp;EOMONTH($B$3&amp;"/05/01",0))</f>
        <v>0</v>
      </c>
      <c r="I28" s="127">
        <f>SUMIFS(DataBaseContable!$H:$H,DataBaseContable!$F:$F,"="&amp;T!$B28,DataBaseContable!$B:$B,"&gt;="&amp;$B$3&amp;"/06/01",DataBaseContable!$B:$B,"&lt;="&amp;EOMONTH($B$3&amp;"/06/01",0))</f>
        <v>0</v>
      </c>
      <c r="J28" s="127">
        <f>SUMIFS(DataBaseContable!$H:$H,DataBaseContable!$F:$F,"="&amp;T!$B28,DataBaseContable!$B:$B,"&gt;="&amp;$B$3&amp;"/07/01",DataBaseContable!$B:$B,"&lt;="&amp;EOMONTH($B$3&amp;"/07/01",0))</f>
        <v>0</v>
      </c>
      <c r="K28" s="127">
        <f>SUMIFS(DataBaseContable!$H:$H,DataBaseContable!$F:$F,"="&amp;T!$B28,DataBaseContable!$B:$B,"&gt;="&amp;$B$3&amp;"/08/01",DataBaseContable!$B:$B,"&lt;="&amp;EOMONTH($B$3&amp;"/08/01",0))</f>
        <v>0</v>
      </c>
      <c r="L28" s="127">
        <f>SUMIFS(DataBaseContable!$H:$H,DataBaseContable!$F:$F,"="&amp;T!$B28,DataBaseContable!$B:$B,"&gt;="&amp;$B$3&amp;"/09/01",DataBaseContable!$B:$B,"&lt;="&amp;EOMONTH($B$3&amp;"/09/01",0))</f>
        <v>0</v>
      </c>
      <c r="M28" s="127">
        <f>SUMIFS(DataBaseContable!$H:$H,DataBaseContable!$F:$F,"="&amp;T!$B28,DataBaseContable!$B:$B,"&gt;="&amp;$B$3&amp;"/10/01",DataBaseContable!$B:$B,"&lt;="&amp;EOMONTH($B$3&amp;"/10/01",0))</f>
        <v>0</v>
      </c>
      <c r="N28" s="127">
        <f>SUMIFS(DataBaseContable!$H:$H,DataBaseContable!$F:$F,"="&amp;T!$B28,DataBaseContable!$B:$B,"&gt;="&amp;$B$3&amp;"/11/01",DataBaseContable!$B:$B,"&lt;="&amp;EOMONTH($B$3&amp;"/11/01",0))</f>
        <v>0</v>
      </c>
      <c r="O28" s="127">
        <f>SUMIFS(DataBaseContable!$H:$H,DataBaseContable!$F:$F,"="&amp;T!$B28,DataBaseContable!$B:$B,"&gt;="&amp;$B$3&amp;"/12/01",DataBaseContable!$B:$B,"&lt;="&amp;EOMONTH($B$3&amp;"/12/01",0))</f>
        <v>0</v>
      </c>
      <c r="P28" s="128">
        <f t="shared" si="0"/>
        <v>0</v>
      </c>
      <c r="Q28" s="17"/>
    </row>
    <row r="29" spans="2:17" ht="15" x14ac:dyDescent="0.25">
      <c r="B29" s="112">
        <v>23</v>
      </c>
      <c r="C29" s="44" t="s">
        <v>21</v>
      </c>
      <c r="D29" s="127">
        <f>SUMIFS(DataBaseContable!$H:$H,DataBaseContable!$F:$F,"="&amp;T!$B29,DataBaseContable!$B:$B,"&gt;="&amp;$B$3&amp;"/01/01",DataBaseContable!$B:$B,"&lt;="&amp;EOMONTH($B$3&amp;"/01/01",0))</f>
        <v>0</v>
      </c>
      <c r="E29" s="127">
        <f>SUMIFS(DataBaseContable!$H:$H,DataBaseContable!$F:$F,"="&amp;T!$B29,DataBaseContable!$B:$B,"&gt;="&amp;$B$3&amp;"/02/01",DataBaseContable!$B:$B,"&lt;="&amp;EOMONTH($B$3&amp;"/02/01",0))</f>
        <v>0</v>
      </c>
      <c r="F29" s="127">
        <f>SUMIFS(DataBaseContable!$H:$H,DataBaseContable!$F:$F,"="&amp;T!$B29,DataBaseContable!$B:$B,"&gt;="&amp;$B$3&amp;"/03/01",DataBaseContable!$B:$B,"&lt;="&amp;EOMONTH($B$3&amp;"/03/01",0))</f>
        <v>0</v>
      </c>
      <c r="G29" s="127">
        <f>SUMIFS(DataBaseContable!$H:$H,DataBaseContable!$F:$F,"="&amp;T!$B29,DataBaseContable!$B:$B,"&gt;="&amp;$B$3&amp;"/04/01",DataBaseContable!$B:$B,"&lt;="&amp;EOMONTH($B$3&amp;"/04/01",0))</f>
        <v>0</v>
      </c>
      <c r="H29" s="127">
        <f>SUMIFS(DataBaseContable!$H:$H,DataBaseContable!$F:$F,"="&amp;T!$B29,DataBaseContable!$B:$B,"&gt;="&amp;$B$3&amp;"/05/01",DataBaseContable!$B:$B,"&lt;="&amp;EOMONTH($B$3&amp;"/05/01",0))</f>
        <v>0</v>
      </c>
      <c r="I29" s="127">
        <f>SUMIFS(DataBaseContable!$H:$H,DataBaseContable!$F:$F,"="&amp;T!$B29,DataBaseContable!$B:$B,"&gt;="&amp;$B$3&amp;"/06/01",DataBaseContable!$B:$B,"&lt;="&amp;EOMONTH($B$3&amp;"/06/01",0))</f>
        <v>0</v>
      </c>
      <c r="J29" s="127">
        <f>SUMIFS(DataBaseContable!$H:$H,DataBaseContable!$F:$F,"="&amp;T!$B29,DataBaseContable!$B:$B,"&gt;="&amp;$B$3&amp;"/07/01",DataBaseContable!$B:$B,"&lt;="&amp;EOMONTH($B$3&amp;"/07/01",0))</f>
        <v>0</v>
      </c>
      <c r="K29" s="127">
        <f>SUMIFS(DataBaseContable!$H:$H,DataBaseContable!$F:$F,"="&amp;T!$B29,DataBaseContable!$B:$B,"&gt;="&amp;$B$3&amp;"/08/01",DataBaseContable!$B:$B,"&lt;="&amp;EOMONTH($B$3&amp;"/08/01",0))</f>
        <v>0</v>
      </c>
      <c r="L29" s="127">
        <f>SUMIFS(DataBaseContable!$H:$H,DataBaseContable!$F:$F,"="&amp;T!$B29,DataBaseContable!$B:$B,"&gt;="&amp;$B$3&amp;"/09/01",DataBaseContable!$B:$B,"&lt;="&amp;EOMONTH($B$3&amp;"/09/01",0))</f>
        <v>0</v>
      </c>
      <c r="M29" s="127">
        <f>SUMIFS(DataBaseContable!$H:$H,DataBaseContable!$F:$F,"="&amp;T!$B29,DataBaseContable!$B:$B,"&gt;="&amp;$B$3&amp;"/10/01",DataBaseContable!$B:$B,"&lt;="&amp;EOMONTH($B$3&amp;"/10/01",0))</f>
        <v>0</v>
      </c>
      <c r="N29" s="127">
        <f>SUMIFS(DataBaseContable!$H:$H,DataBaseContable!$F:$F,"="&amp;T!$B29,DataBaseContable!$B:$B,"&gt;="&amp;$B$3&amp;"/11/01",DataBaseContable!$B:$B,"&lt;="&amp;EOMONTH($B$3&amp;"/11/01",0))</f>
        <v>0</v>
      </c>
      <c r="O29" s="127">
        <f>SUMIFS(DataBaseContable!$H:$H,DataBaseContable!$F:$F,"="&amp;T!$B29,DataBaseContable!$B:$B,"&gt;="&amp;$B$3&amp;"/12/01",DataBaseContable!$B:$B,"&lt;="&amp;EOMONTH($B$3&amp;"/12/01",0))</f>
        <v>0</v>
      </c>
      <c r="P29" s="128">
        <f t="shared" si="0"/>
        <v>0</v>
      </c>
      <c r="Q29" s="17"/>
    </row>
    <row r="30" spans="2:17" ht="15" x14ac:dyDescent="0.25">
      <c r="B30" s="112">
        <v>24</v>
      </c>
      <c r="C30" s="44" t="s">
        <v>34</v>
      </c>
      <c r="D30" s="127">
        <f>SUMIFS(DataBaseContable!$H:$H,DataBaseContable!$F:$F,"="&amp;T!$B30,DataBaseContable!$B:$B,"&gt;="&amp;$B$3&amp;"/01/01",DataBaseContable!$B:$B,"&lt;="&amp;EOMONTH($B$3&amp;"/01/01",0))</f>
        <v>0</v>
      </c>
      <c r="E30" s="127">
        <f>SUMIFS(DataBaseContable!$H:$H,DataBaseContable!$F:$F,"="&amp;T!$B30,DataBaseContable!$B:$B,"&gt;="&amp;$B$3&amp;"/02/01",DataBaseContable!$B:$B,"&lt;="&amp;EOMONTH($B$3&amp;"/02/01",0))</f>
        <v>0</v>
      </c>
      <c r="F30" s="127">
        <f>SUMIFS(DataBaseContable!$H:$H,DataBaseContable!$F:$F,"="&amp;T!$B30,DataBaseContable!$B:$B,"&gt;="&amp;$B$3&amp;"/03/01",DataBaseContable!$B:$B,"&lt;="&amp;EOMONTH($B$3&amp;"/03/01",0))</f>
        <v>0</v>
      </c>
      <c r="G30" s="127">
        <f>SUMIFS(DataBaseContable!$H:$H,DataBaseContable!$F:$F,"="&amp;T!$B30,DataBaseContable!$B:$B,"&gt;="&amp;$B$3&amp;"/04/01",DataBaseContable!$B:$B,"&lt;="&amp;EOMONTH($B$3&amp;"/04/01",0))</f>
        <v>0</v>
      </c>
      <c r="H30" s="127">
        <f>SUMIFS(DataBaseContable!$H:$H,DataBaseContable!$F:$F,"="&amp;T!$B30,DataBaseContable!$B:$B,"&gt;="&amp;$B$3&amp;"/05/01",DataBaseContable!$B:$B,"&lt;="&amp;EOMONTH($B$3&amp;"/05/01",0))</f>
        <v>0</v>
      </c>
      <c r="I30" s="127">
        <f>SUMIFS(DataBaseContable!$H:$H,DataBaseContable!$F:$F,"="&amp;T!$B30,DataBaseContable!$B:$B,"&gt;="&amp;$B$3&amp;"/06/01",DataBaseContable!$B:$B,"&lt;="&amp;EOMONTH($B$3&amp;"/06/01",0))</f>
        <v>0</v>
      </c>
      <c r="J30" s="127">
        <f>SUMIFS(DataBaseContable!$H:$H,DataBaseContable!$F:$F,"="&amp;T!$B30,DataBaseContable!$B:$B,"&gt;="&amp;$B$3&amp;"/07/01",DataBaseContable!$B:$B,"&lt;="&amp;EOMONTH($B$3&amp;"/07/01",0))</f>
        <v>0</v>
      </c>
      <c r="K30" s="127">
        <f>SUMIFS(DataBaseContable!$H:$H,DataBaseContable!$F:$F,"="&amp;T!$B30,DataBaseContable!$B:$B,"&gt;="&amp;$B$3&amp;"/08/01",DataBaseContable!$B:$B,"&lt;="&amp;EOMONTH($B$3&amp;"/08/01",0))</f>
        <v>0</v>
      </c>
      <c r="L30" s="127">
        <f>SUMIFS(DataBaseContable!$H:$H,DataBaseContable!$F:$F,"="&amp;T!$B30,DataBaseContable!$B:$B,"&gt;="&amp;$B$3&amp;"/09/01",DataBaseContable!$B:$B,"&lt;="&amp;EOMONTH($B$3&amp;"/09/01",0))</f>
        <v>0</v>
      </c>
      <c r="M30" s="127">
        <f>SUMIFS(DataBaseContable!$H:$H,DataBaseContable!$F:$F,"="&amp;T!$B30,DataBaseContable!$B:$B,"&gt;="&amp;$B$3&amp;"/10/01",DataBaseContable!$B:$B,"&lt;="&amp;EOMONTH($B$3&amp;"/10/01",0))</f>
        <v>0</v>
      </c>
      <c r="N30" s="127">
        <f>SUMIFS(DataBaseContable!$H:$H,DataBaseContable!$F:$F,"="&amp;T!$B30,DataBaseContable!$B:$B,"&gt;="&amp;$B$3&amp;"/11/01",DataBaseContable!$B:$B,"&lt;="&amp;EOMONTH($B$3&amp;"/11/01",0))</f>
        <v>0</v>
      </c>
      <c r="O30" s="127">
        <f>SUMIFS(DataBaseContable!$H:$H,DataBaseContable!$F:$F,"="&amp;T!$B30,DataBaseContable!$B:$B,"&gt;="&amp;$B$3&amp;"/12/01",DataBaseContable!$B:$B,"&lt;="&amp;EOMONTH($B$3&amp;"/12/01",0))</f>
        <v>0</v>
      </c>
      <c r="P30" s="128">
        <f t="shared" si="0"/>
        <v>0</v>
      </c>
      <c r="Q30" s="17"/>
    </row>
    <row r="31" spans="2:17" ht="15" x14ac:dyDescent="0.25">
      <c r="B31" s="112">
        <v>25</v>
      </c>
      <c r="C31" s="44" t="s">
        <v>22</v>
      </c>
      <c r="D31" s="127">
        <f>SUMIFS(DataBaseContable!$H:$H,DataBaseContable!$F:$F,"="&amp;T!$B31,DataBaseContable!$B:$B,"&gt;="&amp;$B$3&amp;"/01/01",DataBaseContable!$B:$B,"&lt;="&amp;EOMONTH($B$3&amp;"/01/01",0))</f>
        <v>0</v>
      </c>
      <c r="E31" s="127">
        <f>SUMIFS(DataBaseContable!$H:$H,DataBaseContable!$F:$F,"="&amp;T!$B31,DataBaseContable!$B:$B,"&gt;="&amp;$B$3&amp;"/02/01",DataBaseContable!$B:$B,"&lt;="&amp;EOMONTH($B$3&amp;"/02/01",0))</f>
        <v>0</v>
      </c>
      <c r="F31" s="127">
        <f>SUMIFS(DataBaseContable!$H:$H,DataBaseContable!$F:$F,"="&amp;T!$B31,DataBaseContable!$B:$B,"&gt;="&amp;$B$3&amp;"/03/01",DataBaseContable!$B:$B,"&lt;="&amp;EOMONTH($B$3&amp;"/03/01",0))</f>
        <v>0</v>
      </c>
      <c r="G31" s="127">
        <f>SUMIFS(DataBaseContable!$H:$H,DataBaseContable!$F:$F,"="&amp;T!$B31,DataBaseContable!$B:$B,"&gt;="&amp;$B$3&amp;"/04/01",DataBaseContable!$B:$B,"&lt;="&amp;EOMONTH($B$3&amp;"/04/01",0))</f>
        <v>0</v>
      </c>
      <c r="H31" s="127">
        <f>SUMIFS(DataBaseContable!$H:$H,DataBaseContable!$F:$F,"="&amp;T!$B31,DataBaseContable!$B:$B,"&gt;="&amp;$B$3&amp;"/05/01",DataBaseContable!$B:$B,"&lt;="&amp;EOMONTH($B$3&amp;"/05/01",0))</f>
        <v>0</v>
      </c>
      <c r="I31" s="127">
        <f>SUMIFS(DataBaseContable!$H:$H,DataBaseContable!$F:$F,"="&amp;T!$B31,DataBaseContable!$B:$B,"&gt;="&amp;$B$3&amp;"/06/01",DataBaseContable!$B:$B,"&lt;="&amp;EOMONTH($B$3&amp;"/06/01",0))</f>
        <v>0</v>
      </c>
      <c r="J31" s="127">
        <f>SUMIFS(DataBaseContable!$H:$H,DataBaseContable!$F:$F,"="&amp;T!$B31,DataBaseContable!$B:$B,"&gt;="&amp;$B$3&amp;"/07/01",DataBaseContable!$B:$B,"&lt;="&amp;EOMONTH($B$3&amp;"/07/01",0))</f>
        <v>0</v>
      </c>
      <c r="K31" s="127">
        <f>SUMIFS(DataBaseContable!$H:$H,DataBaseContable!$F:$F,"="&amp;T!$B31,DataBaseContable!$B:$B,"&gt;="&amp;$B$3&amp;"/08/01",DataBaseContable!$B:$B,"&lt;="&amp;EOMONTH($B$3&amp;"/08/01",0))</f>
        <v>0</v>
      </c>
      <c r="L31" s="127">
        <f>SUMIFS(DataBaseContable!$H:$H,DataBaseContable!$F:$F,"="&amp;T!$B31,DataBaseContable!$B:$B,"&gt;="&amp;$B$3&amp;"/09/01",DataBaseContable!$B:$B,"&lt;="&amp;EOMONTH($B$3&amp;"/09/01",0))</f>
        <v>0</v>
      </c>
      <c r="M31" s="127">
        <f>SUMIFS(DataBaseContable!$H:$H,DataBaseContable!$F:$F,"="&amp;T!$B31,DataBaseContable!$B:$B,"&gt;="&amp;$B$3&amp;"/10/01",DataBaseContable!$B:$B,"&lt;="&amp;EOMONTH($B$3&amp;"/10/01",0))</f>
        <v>0</v>
      </c>
      <c r="N31" s="127">
        <f>SUMIFS(DataBaseContable!$H:$H,DataBaseContable!$F:$F,"="&amp;T!$B31,DataBaseContable!$B:$B,"&gt;="&amp;$B$3&amp;"/11/01",DataBaseContable!$B:$B,"&lt;="&amp;EOMONTH($B$3&amp;"/11/01",0))</f>
        <v>0</v>
      </c>
      <c r="O31" s="127">
        <f>SUMIFS(DataBaseContable!$H:$H,DataBaseContable!$F:$F,"="&amp;T!$B31,DataBaseContable!$B:$B,"&gt;="&amp;$B$3&amp;"/12/01",DataBaseContable!$B:$B,"&lt;="&amp;EOMONTH($B$3&amp;"/12/01",0))</f>
        <v>0</v>
      </c>
      <c r="P31" s="128">
        <f t="shared" si="0"/>
        <v>0</v>
      </c>
      <c r="Q31" s="17"/>
    </row>
    <row r="32" spans="2:17" ht="15" x14ac:dyDescent="0.25">
      <c r="B32" s="112">
        <v>26</v>
      </c>
      <c r="C32" s="44" t="s">
        <v>23</v>
      </c>
      <c r="D32" s="127">
        <f>SUMIFS(DataBaseContable!$H:$H,DataBaseContable!$F:$F,"="&amp;T!$B32,DataBaseContable!$B:$B,"&gt;="&amp;$B$3&amp;"/01/01",DataBaseContable!$B:$B,"&lt;="&amp;EOMONTH($B$3&amp;"/01/01",0))</f>
        <v>0</v>
      </c>
      <c r="E32" s="127">
        <f>SUMIFS(DataBaseContable!$H:$H,DataBaseContable!$F:$F,"="&amp;T!$B32,DataBaseContable!$B:$B,"&gt;="&amp;$B$3&amp;"/02/01",DataBaseContable!$B:$B,"&lt;="&amp;EOMONTH($B$3&amp;"/02/01",0))</f>
        <v>0</v>
      </c>
      <c r="F32" s="127">
        <f>SUMIFS(DataBaseContable!$H:$H,DataBaseContable!$F:$F,"="&amp;T!$B32,DataBaseContable!$B:$B,"&gt;="&amp;$B$3&amp;"/03/01",DataBaseContable!$B:$B,"&lt;="&amp;EOMONTH($B$3&amp;"/03/01",0))</f>
        <v>0</v>
      </c>
      <c r="G32" s="127">
        <f>SUMIFS(DataBaseContable!$H:$H,DataBaseContable!$F:$F,"="&amp;T!$B32,DataBaseContable!$B:$B,"&gt;="&amp;$B$3&amp;"/04/01",DataBaseContable!$B:$B,"&lt;="&amp;EOMONTH($B$3&amp;"/04/01",0))</f>
        <v>0</v>
      </c>
      <c r="H32" s="127">
        <f>SUMIFS(DataBaseContable!$H:$H,DataBaseContable!$F:$F,"="&amp;T!$B32,DataBaseContable!$B:$B,"&gt;="&amp;$B$3&amp;"/05/01",DataBaseContable!$B:$B,"&lt;="&amp;EOMONTH($B$3&amp;"/05/01",0))</f>
        <v>0</v>
      </c>
      <c r="I32" s="127">
        <f>SUMIFS(DataBaseContable!$H:$H,DataBaseContable!$F:$F,"="&amp;T!$B32,DataBaseContable!$B:$B,"&gt;="&amp;$B$3&amp;"/06/01",DataBaseContable!$B:$B,"&lt;="&amp;EOMONTH($B$3&amp;"/06/01",0))</f>
        <v>0</v>
      </c>
      <c r="J32" s="127">
        <f>SUMIFS(DataBaseContable!$H:$H,DataBaseContable!$F:$F,"="&amp;T!$B32,DataBaseContable!$B:$B,"&gt;="&amp;$B$3&amp;"/07/01",DataBaseContable!$B:$B,"&lt;="&amp;EOMONTH($B$3&amp;"/07/01",0))</f>
        <v>0</v>
      </c>
      <c r="K32" s="127">
        <f>SUMIFS(DataBaseContable!$H:$H,DataBaseContable!$F:$F,"="&amp;T!$B32,DataBaseContable!$B:$B,"&gt;="&amp;$B$3&amp;"/08/01",DataBaseContable!$B:$B,"&lt;="&amp;EOMONTH($B$3&amp;"/08/01",0))</f>
        <v>0</v>
      </c>
      <c r="L32" s="127">
        <f>SUMIFS(DataBaseContable!$H:$H,DataBaseContable!$F:$F,"="&amp;T!$B32,DataBaseContable!$B:$B,"&gt;="&amp;$B$3&amp;"/09/01",DataBaseContable!$B:$B,"&lt;="&amp;EOMONTH($B$3&amp;"/09/01",0))</f>
        <v>0</v>
      </c>
      <c r="M32" s="127">
        <f>SUMIFS(DataBaseContable!$H:$H,DataBaseContable!$F:$F,"="&amp;T!$B32,DataBaseContable!$B:$B,"&gt;="&amp;$B$3&amp;"/10/01",DataBaseContable!$B:$B,"&lt;="&amp;EOMONTH($B$3&amp;"/10/01",0))</f>
        <v>0</v>
      </c>
      <c r="N32" s="127">
        <f>SUMIFS(DataBaseContable!$H:$H,DataBaseContable!$F:$F,"="&amp;T!$B32,DataBaseContable!$B:$B,"&gt;="&amp;$B$3&amp;"/11/01",DataBaseContable!$B:$B,"&lt;="&amp;EOMONTH($B$3&amp;"/11/01",0))</f>
        <v>0</v>
      </c>
      <c r="O32" s="127">
        <f>SUMIFS(DataBaseContable!$H:$H,DataBaseContable!$F:$F,"="&amp;T!$B32,DataBaseContable!$B:$B,"&gt;="&amp;$B$3&amp;"/12/01",DataBaseContable!$B:$B,"&lt;="&amp;EOMONTH($B$3&amp;"/12/01",0))</f>
        <v>0</v>
      </c>
      <c r="P32" s="128">
        <f t="shared" si="0"/>
        <v>0</v>
      </c>
      <c r="Q32" s="17"/>
    </row>
    <row r="33" spans="2:17" ht="15" x14ac:dyDescent="0.25">
      <c r="B33" s="112">
        <v>27</v>
      </c>
      <c r="C33" s="44" t="s">
        <v>24</v>
      </c>
      <c r="D33" s="127">
        <f>SUMIFS(DataBaseContable!$H:$H,DataBaseContable!$F:$F,"="&amp;T!$B33,DataBaseContable!$B:$B,"&gt;="&amp;$B$3&amp;"/01/01",DataBaseContable!$B:$B,"&lt;="&amp;EOMONTH($B$3&amp;"/01/01",0))</f>
        <v>0</v>
      </c>
      <c r="E33" s="127">
        <f>SUMIFS(DataBaseContable!$H:$H,DataBaseContable!$F:$F,"="&amp;T!$B33,DataBaseContable!$B:$B,"&gt;="&amp;$B$3&amp;"/02/01",DataBaseContable!$B:$B,"&lt;="&amp;EOMONTH($B$3&amp;"/02/01",0))</f>
        <v>0</v>
      </c>
      <c r="F33" s="127">
        <f>SUMIFS(DataBaseContable!$H:$H,DataBaseContable!$F:$F,"="&amp;T!$B33,DataBaseContable!$B:$B,"&gt;="&amp;$B$3&amp;"/03/01",DataBaseContable!$B:$B,"&lt;="&amp;EOMONTH($B$3&amp;"/03/01",0))</f>
        <v>0</v>
      </c>
      <c r="G33" s="127">
        <f>SUMIFS(DataBaseContable!$H:$H,DataBaseContable!$F:$F,"="&amp;T!$B33,DataBaseContable!$B:$B,"&gt;="&amp;$B$3&amp;"/04/01",DataBaseContable!$B:$B,"&lt;="&amp;EOMONTH($B$3&amp;"/04/01",0))</f>
        <v>0</v>
      </c>
      <c r="H33" s="127">
        <f>SUMIFS(DataBaseContable!$H:$H,DataBaseContable!$F:$F,"="&amp;T!$B33,DataBaseContable!$B:$B,"&gt;="&amp;$B$3&amp;"/05/01",DataBaseContable!$B:$B,"&lt;="&amp;EOMONTH($B$3&amp;"/05/01",0))</f>
        <v>0</v>
      </c>
      <c r="I33" s="127">
        <f>SUMIFS(DataBaseContable!$H:$H,DataBaseContable!$F:$F,"="&amp;T!$B33,DataBaseContable!$B:$B,"&gt;="&amp;$B$3&amp;"/06/01",DataBaseContable!$B:$B,"&lt;="&amp;EOMONTH($B$3&amp;"/06/01",0))</f>
        <v>0</v>
      </c>
      <c r="J33" s="127">
        <f>SUMIFS(DataBaseContable!$H:$H,DataBaseContable!$F:$F,"="&amp;T!$B33,DataBaseContable!$B:$B,"&gt;="&amp;$B$3&amp;"/07/01",DataBaseContable!$B:$B,"&lt;="&amp;EOMONTH($B$3&amp;"/07/01",0))</f>
        <v>0</v>
      </c>
      <c r="K33" s="127">
        <f>SUMIFS(DataBaseContable!$H:$H,DataBaseContable!$F:$F,"="&amp;T!$B33,DataBaseContable!$B:$B,"&gt;="&amp;$B$3&amp;"/08/01",DataBaseContable!$B:$B,"&lt;="&amp;EOMONTH($B$3&amp;"/08/01",0))</f>
        <v>0</v>
      </c>
      <c r="L33" s="127">
        <f>SUMIFS(DataBaseContable!$H:$H,DataBaseContable!$F:$F,"="&amp;T!$B33,DataBaseContable!$B:$B,"&gt;="&amp;$B$3&amp;"/09/01",DataBaseContable!$B:$B,"&lt;="&amp;EOMONTH($B$3&amp;"/09/01",0))</f>
        <v>0</v>
      </c>
      <c r="M33" s="127">
        <f>SUMIFS(DataBaseContable!$H:$H,DataBaseContable!$F:$F,"="&amp;T!$B33,DataBaseContable!$B:$B,"&gt;="&amp;$B$3&amp;"/10/01",DataBaseContable!$B:$B,"&lt;="&amp;EOMONTH($B$3&amp;"/10/01",0))</f>
        <v>0</v>
      </c>
      <c r="N33" s="127">
        <f>SUMIFS(DataBaseContable!$H:$H,DataBaseContable!$F:$F,"="&amp;T!$B33,DataBaseContable!$B:$B,"&gt;="&amp;$B$3&amp;"/11/01",DataBaseContable!$B:$B,"&lt;="&amp;EOMONTH($B$3&amp;"/11/01",0))</f>
        <v>0</v>
      </c>
      <c r="O33" s="127">
        <f>SUMIFS(DataBaseContable!$H:$H,DataBaseContable!$F:$F,"="&amp;T!$B33,DataBaseContable!$B:$B,"&gt;="&amp;$B$3&amp;"/12/01",DataBaseContable!$B:$B,"&lt;="&amp;EOMONTH($B$3&amp;"/12/01",0))</f>
        <v>0</v>
      </c>
      <c r="P33" s="128">
        <f t="shared" si="0"/>
        <v>0</v>
      </c>
      <c r="Q33" s="17"/>
    </row>
    <row r="34" spans="2:17" ht="15" x14ac:dyDescent="0.25">
      <c r="B34" s="112">
        <v>28</v>
      </c>
      <c r="C34" s="44" t="s">
        <v>25</v>
      </c>
      <c r="D34" s="127">
        <f>SUMIFS(DataBaseContable!$H:$H,DataBaseContable!$F:$F,"="&amp;T!$B34,DataBaseContable!$B:$B,"&gt;="&amp;$B$3&amp;"/01/01",DataBaseContable!$B:$B,"&lt;="&amp;EOMONTH($B$3&amp;"/01/01",0))</f>
        <v>0</v>
      </c>
      <c r="E34" s="127">
        <f>SUMIFS(DataBaseContable!$H:$H,DataBaseContable!$F:$F,"="&amp;T!$B34,DataBaseContable!$B:$B,"&gt;="&amp;$B$3&amp;"/02/01",DataBaseContable!$B:$B,"&lt;="&amp;EOMONTH($B$3&amp;"/02/01",0))</f>
        <v>0</v>
      </c>
      <c r="F34" s="127">
        <f>SUMIFS(DataBaseContable!$H:$H,DataBaseContable!$F:$F,"="&amp;T!$B34,DataBaseContable!$B:$B,"&gt;="&amp;$B$3&amp;"/03/01",DataBaseContable!$B:$B,"&lt;="&amp;EOMONTH($B$3&amp;"/03/01",0))</f>
        <v>0</v>
      </c>
      <c r="G34" s="127">
        <f>SUMIFS(DataBaseContable!$H:$H,DataBaseContable!$F:$F,"="&amp;T!$B34,DataBaseContable!$B:$B,"&gt;="&amp;$B$3&amp;"/04/01",DataBaseContable!$B:$B,"&lt;="&amp;EOMONTH($B$3&amp;"/04/01",0))</f>
        <v>0</v>
      </c>
      <c r="H34" s="127">
        <f>SUMIFS(DataBaseContable!$H:$H,DataBaseContable!$F:$F,"="&amp;T!$B34,DataBaseContable!$B:$B,"&gt;="&amp;$B$3&amp;"/05/01",DataBaseContable!$B:$B,"&lt;="&amp;EOMONTH($B$3&amp;"/05/01",0))</f>
        <v>0</v>
      </c>
      <c r="I34" s="127">
        <f>SUMIFS(DataBaseContable!$H:$H,DataBaseContable!$F:$F,"="&amp;T!$B34,DataBaseContable!$B:$B,"&gt;="&amp;$B$3&amp;"/06/01",DataBaseContable!$B:$B,"&lt;="&amp;EOMONTH($B$3&amp;"/06/01",0))</f>
        <v>0</v>
      </c>
      <c r="J34" s="127">
        <f>SUMIFS(DataBaseContable!$H:$H,DataBaseContable!$F:$F,"="&amp;T!$B34,DataBaseContable!$B:$B,"&gt;="&amp;$B$3&amp;"/07/01",DataBaseContable!$B:$B,"&lt;="&amp;EOMONTH($B$3&amp;"/07/01",0))</f>
        <v>0</v>
      </c>
      <c r="K34" s="127">
        <f>SUMIFS(DataBaseContable!$H:$H,DataBaseContable!$F:$F,"="&amp;T!$B34,DataBaseContable!$B:$B,"&gt;="&amp;$B$3&amp;"/08/01",DataBaseContable!$B:$B,"&lt;="&amp;EOMONTH($B$3&amp;"/08/01",0))</f>
        <v>0</v>
      </c>
      <c r="L34" s="127">
        <f>SUMIFS(DataBaseContable!$H:$H,DataBaseContable!$F:$F,"="&amp;T!$B34,DataBaseContable!$B:$B,"&gt;="&amp;$B$3&amp;"/09/01",DataBaseContable!$B:$B,"&lt;="&amp;EOMONTH($B$3&amp;"/09/01",0))</f>
        <v>0</v>
      </c>
      <c r="M34" s="127">
        <f>SUMIFS(DataBaseContable!$H:$H,DataBaseContable!$F:$F,"="&amp;T!$B34,DataBaseContable!$B:$B,"&gt;="&amp;$B$3&amp;"/10/01",DataBaseContable!$B:$B,"&lt;="&amp;EOMONTH($B$3&amp;"/10/01",0))</f>
        <v>0</v>
      </c>
      <c r="N34" s="127">
        <f>SUMIFS(DataBaseContable!$H:$H,DataBaseContable!$F:$F,"="&amp;T!$B34,DataBaseContable!$B:$B,"&gt;="&amp;$B$3&amp;"/11/01",DataBaseContable!$B:$B,"&lt;="&amp;EOMONTH($B$3&amp;"/11/01",0))</f>
        <v>0</v>
      </c>
      <c r="O34" s="127">
        <f>SUMIFS(DataBaseContable!$H:$H,DataBaseContable!$F:$F,"="&amp;T!$B34,DataBaseContable!$B:$B,"&gt;="&amp;$B$3&amp;"/12/01",DataBaseContable!$B:$B,"&lt;="&amp;EOMONTH($B$3&amp;"/12/01",0))</f>
        <v>0</v>
      </c>
      <c r="P34" s="128">
        <f t="shared" si="0"/>
        <v>0</v>
      </c>
      <c r="Q34" s="17"/>
    </row>
    <row r="35" spans="2:17" ht="15" x14ac:dyDescent="0.25">
      <c r="B35" s="113">
        <v>29</v>
      </c>
      <c r="C35" s="44" t="s">
        <v>26</v>
      </c>
      <c r="D35" s="127">
        <f>SUMIFS(DataBaseContable!$H:$H,DataBaseContable!$F:$F,"="&amp;T!$B35,DataBaseContable!$B:$B,"&gt;="&amp;$B$3&amp;"/01/01",DataBaseContable!$B:$B,"&lt;="&amp;EOMONTH($B$3&amp;"/01/01",0))</f>
        <v>0</v>
      </c>
      <c r="E35" s="127">
        <f>SUMIFS(DataBaseContable!$H:$H,DataBaseContable!$F:$F,"="&amp;T!$B35,DataBaseContable!$B:$B,"&gt;="&amp;$B$3&amp;"/02/01",DataBaseContable!$B:$B,"&lt;="&amp;EOMONTH($B$3&amp;"/02/01",0))</f>
        <v>0</v>
      </c>
      <c r="F35" s="127">
        <f>SUMIFS(DataBaseContable!$H:$H,DataBaseContable!$F:$F,"="&amp;T!$B35,DataBaseContable!$B:$B,"&gt;="&amp;$B$3&amp;"/03/01",DataBaseContable!$B:$B,"&lt;="&amp;EOMONTH($B$3&amp;"/03/01",0))</f>
        <v>0</v>
      </c>
      <c r="G35" s="127">
        <f>SUMIFS(DataBaseContable!$H:$H,DataBaseContable!$F:$F,"="&amp;T!$B35,DataBaseContable!$B:$B,"&gt;="&amp;$B$3&amp;"/04/01",DataBaseContable!$B:$B,"&lt;="&amp;EOMONTH($B$3&amp;"/04/01",0))</f>
        <v>0</v>
      </c>
      <c r="H35" s="127">
        <f>SUMIFS(DataBaseContable!$H:$H,DataBaseContable!$F:$F,"="&amp;T!$B35,DataBaseContable!$B:$B,"&gt;="&amp;$B$3&amp;"/05/01",DataBaseContable!$B:$B,"&lt;="&amp;EOMONTH($B$3&amp;"/05/01",0))</f>
        <v>0</v>
      </c>
      <c r="I35" s="127">
        <f>SUMIFS(DataBaseContable!$H:$H,DataBaseContable!$F:$F,"="&amp;T!$B35,DataBaseContable!$B:$B,"&gt;="&amp;$B$3&amp;"/06/01",DataBaseContable!$B:$B,"&lt;="&amp;EOMONTH($B$3&amp;"/06/01",0))</f>
        <v>0</v>
      </c>
      <c r="J35" s="127">
        <f>SUMIFS(DataBaseContable!$H:$H,DataBaseContable!$F:$F,"="&amp;T!$B35,DataBaseContable!$B:$B,"&gt;="&amp;$B$3&amp;"/07/01",DataBaseContable!$B:$B,"&lt;="&amp;EOMONTH($B$3&amp;"/07/01",0))</f>
        <v>0</v>
      </c>
      <c r="K35" s="127">
        <f>SUMIFS(DataBaseContable!$H:$H,DataBaseContable!$F:$F,"="&amp;T!$B35,DataBaseContable!$B:$B,"&gt;="&amp;$B$3&amp;"/08/01",DataBaseContable!$B:$B,"&lt;="&amp;EOMONTH($B$3&amp;"/08/01",0))</f>
        <v>0</v>
      </c>
      <c r="L35" s="127">
        <f>SUMIFS(DataBaseContable!$H:$H,DataBaseContable!$F:$F,"="&amp;T!$B35,DataBaseContable!$B:$B,"&gt;="&amp;$B$3&amp;"/09/01",DataBaseContable!$B:$B,"&lt;="&amp;EOMONTH($B$3&amp;"/09/01",0))</f>
        <v>0</v>
      </c>
      <c r="M35" s="127">
        <f>SUMIFS(DataBaseContable!$H:$H,DataBaseContable!$F:$F,"="&amp;T!$B35,DataBaseContable!$B:$B,"&gt;="&amp;$B$3&amp;"/10/01",DataBaseContable!$B:$B,"&lt;="&amp;EOMONTH($B$3&amp;"/10/01",0))</f>
        <v>0</v>
      </c>
      <c r="N35" s="127">
        <f>SUMIFS(DataBaseContable!$H:$H,DataBaseContable!$F:$F,"="&amp;T!$B35,DataBaseContable!$B:$B,"&gt;="&amp;$B$3&amp;"/11/01",DataBaseContable!$B:$B,"&lt;="&amp;EOMONTH($B$3&amp;"/11/01",0))</f>
        <v>0</v>
      </c>
      <c r="O35" s="127">
        <f>SUMIFS(DataBaseContable!$H:$H,DataBaseContable!$F:$F,"="&amp;T!$B35,DataBaseContable!$B:$B,"&gt;="&amp;$B$3&amp;"/12/01",DataBaseContable!$B:$B,"&lt;="&amp;EOMONTH($B$3&amp;"/12/01",0))</f>
        <v>0</v>
      </c>
      <c r="P35" s="128">
        <f t="shared" si="0"/>
        <v>0</v>
      </c>
      <c r="Q35" s="17"/>
    </row>
    <row r="36" spans="2:17" ht="15" x14ac:dyDescent="0.25">
      <c r="B36" s="112">
        <v>58</v>
      </c>
      <c r="C36" s="45" t="s">
        <v>98</v>
      </c>
      <c r="D36" s="127">
        <f>SUMIFS(DataBaseContable!$H:$H,DataBaseContable!$F:$F,"="&amp;T!$B36,DataBaseContable!$B:$B,"&gt;="&amp;$B$3&amp;"/01/01",DataBaseContable!$B:$B,"&lt;="&amp;EOMONTH($B$3&amp;"/01/01",0))</f>
        <v>0</v>
      </c>
      <c r="E36" s="127">
        <f>SUMIFS(DataBaseContable!$H:$H,DataBaseContable!$F:$F,"="&amp;T!$B36,DataBaseContable!$B:$B,"&gt;="&amp;$B$3&amp;"/02/01",DataBaseContable!$B:$B,"&lt;="&amp;EOMONTH($B$3&amp;"/02/01",0))</f>
        <v>0</v>
      </c>
      <c r="F36" s="127">
        <f>SUMIFS(DataBaseContable!$H:$H,DataBaseContable!$F:$F,"="&amp;T!$B36,DataBaseContable!$B:$B,"&gt;="&amp;$B$3&amp;"/03/01",DataBaseContable!$B:$B,"&lt;="&amp;EOMONTH($B$3&amp;"/03/01",0))</f>
        <v>0</v>
      </c>
      <c r="G36" s="127">
        <f>SUMIFS(DataBaseContable!$H:$H,DataBaseContable!$F:$F,"="&amp;T!$B36,DataBaseContable!$B:$B,"&gt;="&amp;$B$3&amp;"/04/01",DataBaseContable!$B:$B,"&lt;="&amp;EOMONTH($B$3&amp;"/04/01",0))</f>
        <v>0</v>
      </c>
      <c r="H36" s="127">
        <f>SUMIFS(DataBaseContable!$H:$H,DataBaseContable!$F:$F,"="&amp;T!$B36,DataBaseContable!$B:$B,"&gt;="&amp;$B$3&amp;"/05/01",DataBaseContable!$B:$B,"&lt;="&amp;EOMONTH($B$3&amp;"/05/01",0))</f>
        <v>0</v>
      </c>
      <c r="I36" s="127">
        <f>SUMIFS(DataBaseContable!$H:$H,DataBaseContable!$F:$F,"="&amp;T!$B36,DataBaseContable!$B:$B,"&gt;="&amp;$B$3&amp;"/06/01",DataBaseContable!$B:$B,"&lt;="&amp;EOMONTH($B$3&amp;"/06/01",0))</f>
        <v>0</v>
      </c>
      <c r="J36" s="127">
        <f>SUMIFS(DataBaseContable!$H:$H,DataBaseContable!$F:$F,"="&amp;T!$B36,DataBaseContable!$B:$B,"&gt;="&amp;$B$3&amp;"/07/01",DataBaseContable!$B:$B,"&lt;="&amp;EOMONTH($B$3&amp;"/07/01",0))</f>
        <v>0</v>
      </c>
      <c r="K36" s="127">
        <f>SUMIFS(DataBaseContable!$H:$H,DataBaseContable!$F:$F,"="&amp;T!$B36,DataBaseContable!$B:$B,"&gt;="&amp;$B$3&amp;"/08/01",DataBaseContable!$B:$B,"&lt;="&amp;EOMONTH($B$3&amp;"/08/01",0))</f>
        <v>0</v>
      </c>
      <c r="L36" s="127">
        <f>SUMIFS(DataBaseContable!$H:$H,DataBaseContable!$F:$F,"="&amp;T!$B36,DataBaseContable!$B:$B,"&gt;="&amp;$B$3&amp;"/09/01",DataBaseContable!$B:$B,"&lt;="&amp;EOMONTH($B$3&amp;"/09/01",0))</f>
        <v>0</v>
      </c>
      <c r="M36" s="127">
        <f>SUMIFS(DataBaseContable!$H:$H,DataBaseContable!$F:$F,"="&amp;T!$B36,DataBaseContable!$B:$B,"&gt;="&amp;$B$3&amp;"/10/01",DataBaseContable!$B:$B,"&lt;="&amp;EOMONTH($B$3&amp;"/10/01",0))</f>
        <v>0</v>
      </c>
      <c r="N36" s="127">
        <f>SUMIFS(DataBaseContable!$H:$H,DataBaseContable!$F:$F,"="&amp;T!$B36,DataBaseContable!$B:$B,"&gt;="&amp;$B$3&amp;"/11/01",DataBaseContable!$B:$B,"&lt;="&amp;EOMONTH($B$3&amp;"/11/01",0))</f>
        <v>0</v>
      </c>
      <c r="O36" s="127">
        <f>SUMIFS(DataBaseContable!$H:$H,DataBaseContable!$F:$F,"="&amp;T!$B36,DataBaseContable!$B:$B,"&gt;="&amp;$B$3&amp;"/12/01",DataBaseContable!$B:$B,"&lt;="&amp;EOMONTH($B$3&amp;"/12/01",0))</f>
        <v>0</v>
      </c>
      <c r="P36" s="128">
        <f t="shared" si="0"/>
        <v>0</v>
      </c>
      <c r="Q36" s="17"/>
    </row>
    <row r="37" spans="2:17" x14ac:dyDescent="0.25">
      <c r="B37" s="112">
        <v>59</v>
      </c>
      <c r="C37" s="45" t="s">
        <v>134</v>
      </c>
      <c r="D37" s="127">
        <f>SUMIFS(DataBaseContable!$H:$H,DataBaseContable!$F:$F,"="&amp;T!$B37,DataBaseContable!$B:$B,"&gt;="&amp;$B$3&amp;"/01/01",DataBaseContable!$B:$B,"&lt;="&amp;EOMONTH($B$3&amp;"/01/01",0))</f>
        <v>1000000</v>
      </c>
      <c r="E37" s="127">
        <f>SUMIFS(DataBaseContable!$H:$H,DataBaseContable!$F:$F,"="&amp;T!$B37,DataBaseContable!$B:$B,"&gt;="&amp;$B$3&amp;"/02/01",DataBaseContable!$B:$B,"&lt;="&amp;EOMONTH($B$3&amp;"/02/01",0))</f>
        <v>0</v>
      </c>
      <c r="F37" s="127">
        <f>SUMIFS(DataBaseContable!$H:$H,DataBaseContable!$F:$F,"="&amp;T!$B37,DataBaseContable!$B:$B,"&gt;="&amp;$B$3&amp;"/03/01",DataBaseContable!$B:$B,"&lt;="&amp;EOMONTH($B$3&amp;"/03/01",0))</f>
        <v>0</v>
      </c>
      <c r="G37" s="127">
        <f>SUMIFS(DataBaseContable!$H:$H,DataBaseContable!$F:$F,"="&amp;T!$B37,DataBaseContable!$B:$B,"&gt;="&amp;$B$3&amp;"/04/01",DataBaseContable!$B:$B,"&lt;="&amp;EOMONTH($B$3&amp;"/04/01",0))</f>
        <v>0</v>
      </c>
      <c r="H37" s="127">
        <f>SUMIFS(DataBaseContable!$H:$H,DataBaseContable!$F:$F,"="&amp;T!$B37,DataBaseContable!$B:$B,"&gt;="&amp;$B$3&amp;"/05/01",DataBaseContable!$B:$B,"&lt;="&amp;EOMONTH($B$3&amp;"/05/01",0))</f>
        <v>0</v>
      </c>
      <c r="I37" s="127">
        <f>SUMIFS(DataBaseContable!$H:$H,DataBaseContable!$F:$F,"="&amp;T!$B37,DataBaseContable!$B:$B,"&gt;="&amp;$B$3&amp;"/06/01",DataBaseContable!$B:$B,"&lt;="&amp;EOMONTH($B$3&amp;"/06/01",0))</f>
        <v>0</v>
      </c>
      <c r="J37" s="127">
        <f>SUMIFS(DataBaseContable!$H:$H,DataBaseContable!$F:$F,"="&amp;T!$B37,DataBaseContable!$B:$B,"&gt;="&amp;$B$3&amp;"/07/01",DataBaseContable!$B:$B,"&lt;="&amp;EOMONTH($B$3&amp;"/07/01",0))</f>
        <v>0</v>
      </c>
      <c r="K37" s="127">
        <f>SUMIFS(DataBaseContable!$H:$H,DataBaseContable!$F:$F,"="&amp;T!$B37,DataBaseContable!$B:$B,"&gt;="&amp;$B$3&amp;"/08/01",DataBaseContable!$B:$B,"&lt;="&amp;EOMONTH($B$3&amp;"/08/01",0))</f>
        <v>0</v>
      </c>
      <c r="L37" s="127">
        <f>SUMIFS(DataBaseContable!$H:$H,DataBaseContable!$F:$F,"="&amp;T!$B37,DataBaseContable!$B:$B,"&gt;="&amp;$B$3&amp;"/09/01",DataBaseContable!$B:$B,"&lt;="&amp;EOMONTH($B$3&amp;"/09/01",0))</f>
        <v>0</v>
      </c>
      <c r="M37" s="127">
        <f>SUMIFS(DataBaseContable!$H:$H,DataBaseContable!$F:$F,"="&amp;T!$B37,DataBaseContable!$B:$B,"&gt;="&amp;$B$3&amp;"/10/01",DataBaseContable!$B:$B,"&lt;="&amp;EOMONTH($B$3&amp;"/10/01",0))</f>
        <v>0</v>
      </c>
      <c r="N37" s="127">
        <f>SUMIFS(DataBaseContable!$H:$H,DataBaseContable!$F:$F,"="&amp;T!$B37,DataBaseContable!$B:$B,"&gt;="&amp;$B$3&amp;"/11/01",DataBaseContable!$B:$B,"&lt;="&amp;EOMONTH($B$3&amp;"/11/01",0))</f>
        <v>0</v>
      </c>
      <c r="O37" s="127">
        <f>SUMIFS(DataBaseContable!$H:$H,DataBaseContable!$F:$F,"="&amp;T!$B37,DataBaseContable!$B:$B,"&gt;="&amp;$B$3&amp;"/12/01",DataBaseContable!$B:$B,"&lt;="&amp;EOMONTH($B$3&amp;"/12/01",0))</f>
        <v>0</v>
      </c>
      <c r="P37" s="128">
        <f t="shared" si="0"/>
        <v>1000000</v>
      </c>
    </row>
    <row r="38" spans="2:17" x14ac:dyDescent="0.25">
      <c r="B38" s="112">
        <v>60</v>
      </c>
      <c r="C38" s="45" t="s">
        <v>169</v>
      </c>
      <c r="D38" s="127"/>
      <c r="E38" s="127"/>
      <c r="F38" s="127"/>
      <c r="G38" s="127"/>
      <c r="H38" s="127"/>
      <c r="I38" s="127"/>
      <c r="J38" s="127"/>
      <c r="K38" s="127"/>
      <c r="L38" s="127"/>
      <c r="M38" s="127"/>
      <c r="N38" s="127"/>
      <c r="O38" s="127"/>
      <c r="P38" s="127"/>
    </row>
    <row r="39" spans="2:17" ht="15" x14ac:dyDescent="0.25">
      <c r="C39" s="20" t="s">
        <v>99</v>
      </c>
      <c r="D39" s="129">
        <f t="shared" ref="D39:O39" si="1">SUM(D7:D38)</f>
        <v>1482000</v>
      </c>
      <c r="E39" s="129">
        <f t="shared" si="1"/>
        <v>0</v>
      </c>
      <c r="F39" s="129">
        <f t="shared" si="1"/>
        <v>0</v>
      </c>
      <c r="G39" s="129">
        <f t="shared" si="1"/>
        <v>0</v>
      </c>
      <c r="H39" s="129">
        <f t="shared" si="1"/>
        <v>0</v>
      </c>
      <c r="I39" s="129">
        <f t="shared" si="1"/>
        <v>0</v>
      </c>
      <c r="J39" s="129">
        <f t="shared" si="1"/>
        <v>0</v>
      </c>
      <c r="K39" s="129">
        <f t="shared" si="1"/>
        <v>0</v>
      </c>
      <c r="L39" s="129">
        <f t="shared" si="1"/>
        <v>0</v>
      </c>
      <c r="M39" s="129">
        <f t="shared" si="1"/>
        <v>0</v>
      </c>
      <c r="N39" s="129">
        <f t="shared" si="1"/>
        <v>0</v>
      </c>
      <c r="O39" s="129">
        <f t="shared" si="1"/>
        <v>0</v>
      </c>
      <c r="P39" s="128">
        <f>SUM(D39:O39)</f>
        <v>1482000</v>
      </c>
    </row>
    <row r="41" spans="2:17" ht="22.8" x14ac:dyDescent="0.25">
      <c r="B41" s="216" t="s">
        <v>1</v>
      </c>
      <c r="C41" s="217"/>
      <c r="D41" s="217"/>
      <c r="E41" s="217"/>
      <c r="F41" s="217"/>
      <c r="G41" s="217"/>
      <c r="H41" s="217"/>
      <c r="I41" s="217"/>
      <c r="J41" s="217"/>
      <c r="K41" s="217"/>
      <c r="L41" s="217"/>
      <c r="M41" s="217"/>
      <c r="N41" s="217"/>
      <c r="O41" s="217"/>
      <c r="P41" s="218"/>
    </row>
    <row r="42" spans="2:17" x14ac:dyDescent="0.25">
      <c r="B42" s="18" t="s">
        <v>8</v>
      </c>
      <c r="C42" s="18" t="s">
        <v>64</v>
      </c>
      <c r="D42" s="18" t="s">
        <v>85</v>
      </c>
      <c r="E42" s="18" t="s">
        <v>87</v>
      </c>
      <c r="F42" s="18" t="s">
        <v>86</v>
      </c>
      <c r="G42" s="18" t="s">
        <v>88</v>
      </c>
      <c r="H42" s="18" t="s">
        <v>89</v>
      </c>
      <c r="I42" s="18" t="s">
        <v>90</v>
      </c>
      <c r="J42" s="18" t="s">
        <v>91</v>
      </c>
      <c r="K42" s="18" t="s">
        <v>92</v>
      </c>
      <c r="L42" s="19" t="s">
        <v>93</v>
      </c>
      <c r="M42" s="18" t="s">
        <v>94</v>
      </c>
      <c r="N42" s="19" t="s">
        <v>95</v>
      </c>
      <c r="O42" s="18" t="s">
        <v>96</v>
      </c>
      <c r="P42" s="18" t="s">
        <v>97</v>
      </c>
    </row>
    <row r="43" spans="2:17" x14ac:dyDescent="0.25">
      <c r="B43" s="112">
        <v>30</v>
      </c>
      <c r="C43" s="44" t="s">
        <v>35</v>
      </c>
      <c r="D43" s="129">
        <f>SUMIFS(DataBaseContable!$I:$I,DataBaseContable!$F:$F,"="&amp;T!$B43,DataBaseContable!$B:$B,"&gt;="&amp;$B$3&amp;"/01/01",DataBaseContable!$B:$B,"&lt;="&amp;EOMONTH($B$3&amp;"/01/01",0))</f>
        <v>10500</v>
      </c>
      <c r="E43" s="129">
        <f>SUMIFS(DataBaseContable!$I:$I,DataBaseContable!$F:$F,"="&amp;T!$B43,DataBaseContable!$B:$B,"&gt;="&amp;$B$3&amp;"/02/01",DataBaseContable!$B:$B,"&lt;="&amp;EOMONTH($B$3&amp;"/02/01",0))</f>
        <v>0</v>
      </c>
      <c r="F43" s="129">
        <f>SUMIFS(DataBaseContable!$I:$I,DataBaseContable!$F:$F,"="&amp;T!$B43,DataBaseContable!$B:$B,"&gt;="&amp;$B$3&amp;"/03/01",DataBaseContable!$B:$B,"&lt;="&amp;EOMONTH($B$3&amp;"/03/01",0))</f>
        <v>0</v>
      </c>
      <c r="G43" s="129">
        <f>SUMIFS(DataBaseContable!$I:$I,DataBaseContable!$F:$F,"="&amp;T!$B43,DataBaseContable!$B:$B,"&gt;="&amp;$B$3&amp;"/04/01",DataBaseContable!$B:$B,"&lt;="&amp;EOMONTH($B$3&amp;"/04/01",0))</f>
        <v>0</v>
      </c>
      <c r="H43" s="129">
        <f>SUMIFS(DataBaseContable!$I:$I,DataBaseContable!$F:$F,"="&amp;T!$B43,DataBaseContable!$B:$B,"&gt;="&amp;$B$3&amp;"/05/01",DataBaseContable!$B:$B,"&lt;="&amp;EOMONTH($B$3&amp;"/05/01",0))</f>
        <v>0</v>
      </c>
      <c r="I43" s="129">
        <f>SUMIFS(DataBaseContable!$I:$I,DataBaseContable!$F:$F,"="&amp;T!$B43,DataBaseContable!$B:$B,"&gt;="&amp;$B$3&amp;"/06/01",DataBaseContable!$B:$B,"&lt;="&amp;EOMONTH($B$3&amp;"/06/01",0))</f>
        <v>0</v>
      </c>
      <c r="J43" s="129">
        <f>SUMIFS(DataBaseContable!$I:$I,DataBaseContable!$F:$F,"="&amp;T!$B43,DataBaseContable!$B:$B,"&gt;="&amp;$B$3&amp;"/07/01",DataBaseContable!$B:$B,"&lt;="&amp;EOMONTH($B$3&amp;"/07/01",0))</f>
        <v>0</v>
      </c>
      <c r="K43" s="129">
        <f>SUMIFS(DataBaseContable!$I:$I,DataBaseContable!$F:$F,"="&amp;T!$B43,DataBaseContable!$B:$B,"&gt;="&amp;$B$3&amp;"/08/01",DataBaseContable!$B:$B,"&lt;="&amp;EOMONTH($B$3&amp;"/08/01",0))</f>
        <v>0</v>
      </c>
      <c r="L43" s="129">
        <f>SUMIFS(DataBaseContable!$I:$I,DataBaseContable!$F:$F,"="&amp;T!$B43,DataBaseContable!$B:$B,"&gt;="&amp;$B$3&amp;"/09/01",DataBaseContable!$B:$B,"&lt;="&amp;EOMONTH($B$3&amp;"/09/01",0))</f>
        <v>0</v>
      </c>
      <c r="M43" s="129">
        <f>SUMIFS(DataBaseContable!$I:$I,DataBaseContable!$F:$F,"="&amp;T!$B43,DataBaseContable!$B:$B,"&gt;="&amp;$B$3&amp;"/10/01",DataBaseContable!$B:$B,"&lt;="&amp;EOMONTH($B$3&amp;"/10/01",0))</f>
        <v>0</v>
      </c>
      <c r="N43" s="129">
        <f>SUMIFS(DataBaseContable!$I:$I,DataBaseContable!$F:$F,"="&amp;T!$B43,DataBaseContable!$B:$B,"&gt;="&amp;$B$3&amp;"/11/01",DataBaseContable!$B:$B,"&lt;="&amp;EOMONTH($B$3&amp;"/11/01",0))</f>
        <v>0</v>
      </c>
      <c r="O43" s="129">
        <f>SUMIFS(DataBaseContable!$I:$I,DataBaseContable!$F:$F,"="&amp;T!$B43,DataBaseContable!$B:$B,"&gt;="&amp;$B$3&amp;"/11/01",DataBaseContable!$B:$B,"&lt;="&amp;EOMONTH($B$3&amp;"/11/01",0))</f>
        <v>0</v>
      </c>
      <c r="P43" s="130">
        <f>SUM(D43:O43)</f>
        <v>10500</v>
      </c>
    </row>
    <row r="44" spans="2:17" x14ac:dyDescent="0.25">
      <c r="B44" s="112">
        <v>31</v>
      </c>
      <c r="C44" s="44" t="s">
        <v>36</v>
      </c>
      <c r="D44" s="129">
        <f>SUMIFS(DataBaseContable!$I:$I,DataBaseContable!$F:$F,"="&amp;T!$B44,DataBaseContable!$B:$B,"&gt;="&amp;$B$3&amp;"/01/01",DataBaseContable!$B:$B,"&lt;="&amp;EOMONTH($B$3&amp;"/01/01",0))</f>
        <v>37525</v>
      </c>
      <c r="E44" s="129">
        <f>SUMIFS(DataBaseContable!$I:$I,DataBaseContable!$F:$F,"="&amp;T!$B44,DataBaseContable!$B:$B,"&gt;="&amp;$B$3&amp;"/02/01",DataBaseContable!$B:$B,"&lt;="&amp;EOMONTH($B$3&amp;"/02/01",0))</f>
        <v>0</v>
      </c>
      <c r="F44" s="129">
        <f>SUMIFS(DataBaseContable!$I:$I,DataBaseContable!$F:$F,"="&amp;T!$B44,DataBaseContable!$B:$B,"&gt;="&amp;$B$3&amp;"/03/01",DataBaseContable!$B:$B,"&lt;="&amp;EOMONTH($B$3&amp;"/03/01",0))</f>
        <v>0</v>
      </c>
      <c r="G44" s="129">
        <f>SUMIFS(DataBaseContable!$I:$I,DataBaseContable!$F:$F,"="&amp;T!$B44,DataBaseContable!$B:$B,"&gt;="&amp;$B$3&amp;"/04/01",DataBaseContable!$B:$B,"&lt;="&amp;EOMONTH($B$3&amp;"/04/01",0))</f>
        <v>0</v>
      </c>
      <c r="H44" s="129">
        <f>SUMIFS(DataBaseContable!$I:$I,DataBaseContable!$F:$F,"="&amp;T!$B44,DataBaseContable!$B:$B,"&gt;="&amp;$B$3&amp;"/05/01",DataBaseContable!$B:$B,"&lt;="&amp;EOMONTH($B$3&amp;"/05/01",0))</f>
        <v>0</v>
      </c>
      <c r="I44" s="129">
        <f>SUMIFS(DataBaseContable!$I:$I,DataBaseContable!$F:$F,"="&amp;T!$B44,DataBaseContable!$B:$B,"&gt;="&amp;$B$3&amp;"/06/01",DataBaseContable!$B:$B,"&lt;="&amp;EOMONTH($B$3&amp;"/06/01",0))</f>
        <v>0</v>
      </c>
      <c r="J44" s="129">
        <f>SUMIFS(DataBaseContable!$I:$I,DataBaseContable!$F:$F,"="&amp;T!$B44,DataBaseContable!$B:$B,"&gt;="&amp;$B$3&amp;"/07/01",DataBaseContable!$B:$B,"&lt;="&amp;EOMONTH($B$3&amp;"/07/01",0))</f>
        <v>0</v>
      </c>
      <c r="K44" s="129">
        <f>SUMIFS(DataBaseContable!$I:$I,DataBaseContable!$F:$F,"="&amp;T!$B44,DataBaseContable!$B:$B,"&gt;="&amp;$B$3&amp;"/08/01",DataBaseContable!$B:$B,"&lt;="&amp;EOMONTH($B$3&amp;"/08/01",0))</f>
        <v>0</v>
      </c>
      <c r="L44" s="129">
        <f>SUMIFS(DataBaseContable!$I:$I,DataBaseContable!$F:$F,"="&amp;T!$B44,DataBaseContable!$B:$B,"&gt;="&amp;$B$3&amp;"/09/01",DataBaseContable!$B:$B,"&lt;="&amp;EOMONTH($B$3&amp;"/09/01",0))</f>
        <v>0</v>
      </c>
      <c r="M44" s="129">
        <f>SUMIFS(DataBaseContable!$I:$I,DataBaseContable!$F:$F,"="&amp;T!$B44,DataBaseContable!$B:$B,"&gt;="&amp;$B$3&amp;"/10/01",DataBaseContable!$B:$B,"&lt;="&amp;EOMONTH($B$3&amp;"/10/01",0))</f>
        <v>0</v>
      </c>
      <c r="N44" s="129">
        <f>SUMIFS(DataBaseContable!$I:$I,DataBaseContable!$F:$F,"="&amp;T!$B44,DataBaseContable!$B:$B,"&gt;="&amp;$B$3&amp;"/11/01",DataBaseContable!$B:$B,"&lt;="&amp;EOMONTH($B$3&amp;"/11/01",0))</f>
        <v>0</v>
      </c>
      <c r="O44" s="129">
        <f>SUMIFS(DataBaseContable!$I:$I,DataBaseContable!$F:$F,"="&amp;T!$B44,DataBaseContable!$B:$B,"&gt;="&amp;$B$3&amp;"/11/01",DataBaseContable!$B:$B,"&lt;="&amp;EOMONTH($B$3&amp;"/11/01",0))</f>
        <v>0</v>
      </c>
      <c r="P44" s="130">
        <f t="shared" ref="P44:P70" si="2">SUM(D44:O44)</f>
        <v>37525</v>
      </c>
    </row>
    <row r="45" spans="2:17" x14ac:dyDescent="0.25">
      <c r="B45" s="112">
        <v>32</v>
      </c>
      <c r="C45" s="44" t="s">
        <v>37</v>
      </c>
      <c r="D45" s="129">
        <f>SUMIFS(DataBaseContable!$I:$I,DataBaseContable!$F:$F,"="&amp;T!$B45,DataBaseContable!$B:$B,"&gt;="&amp;$B$3&amp;"/01/01",DataBaseContable!$B:$B,"&lt;="&amp;EOMONTH($B$3&amp;"/01/01",0))</f>
        <v>0</v>
      </c>
      <c r="E45" s="129">
        <f>SUMIFS(DataBaseContable!$I:$I,DataBaseContable!$F:$F,"="&amp;T!$B45,DataBaseContable!$B:$B,"&gt;="&amp;$B$3&amp;"/02/01",DataBaseContable!$B:$B,"&lt;="&amp;EOMONTH($B$3&amp;"/02/01",0))</f>
        <v>0</v>
      </c>
      <c r="F45" s="129">
        <f>SUMIFS(DataBaseContable!$I:$I,DataBaseContable!$F:$F,"="&amp;T!$B45,DataBaseContable!$B:$B,"&gt;="&amp;$B$3&amp;"/03/01",DataBaseContable!$B:$B,"&lt;="&amp;EOMONTH($B$3&amp;"/03/01",0))</f>
        <v>0</v>
      </c>
      <c r="G45" s="129">
        <f>SUMIFS(DataBaseContable!$I:$I,DataBaseContable!$F:$F,"="&amp;T!$B45,DataBaseContable!$B:$B,"&gt;="&amp;$B$3&amp;"/04/01",DataBaseContable!$B:$B,"&lt;="&amp;EOMONTH($B$3&amp;"/04/01",0))</f>
        <v>0</v>
      </c>
      <c r="H45" s="129">
        <f>SUMIFS(DataBaseContable!$I:$I,DataBaseContable!$F:$F,"="&amp;T!$B45,DataBaseContable!$B:$B,"&gt;="&amp;$B$3&amp;"/05/01",DataBaseContable!$B:$B,"&lt;="&amp;EOMONTH($B$3&amp;"/05/01",0))</f>
        <v>0</v>
      </c>
      <c r="I45" s="129">
        <f>SUMIFS(DataBaseContable!$I:$I,DataBaseContable!$F:$F,"="&amp;T!$B45,DataBaseContable!$B:$B,"&gt;="&amp;$B$3&amp;"/06/01",DataBaseContable!$B:$B,"&lt;="&amp;EOMONTH($B$3&amp;"/06/01",0))</f>
        <v>0</v>
      </c>
      <c r="J45" s="129">
        <f>SUMIFS(DataBaseContable!$I:$I,DataBaseContable!$F:$F,"="&amp;T!$B45,DataBaseContable!$B:$B,"&gt;="&amp;$B$3&amp;"/07/01",DataBaseContable!$B:$B,"&lt;="&amp;EOMONTH($B$3&amp;"/07/01",0))</f>
        <v>0</v>
      </c>
      <c r="K45" s="129">
        <f>SUMIFS(DataBaseContable!$I:$I,DataBaseContable!$F:$F,"="&amp;T!$B45,DataBaseContable!$B:$B,"&gt;="&amp;$B$3&amp;"/08/01",DataBaseContable!$B:$B,"&lt;="&amp;EOMONTH($B$3&amp;"/08/01",0))</f>
        <v>0</v>
      </c>
      <c r="L45" s="129">
        <f>SUMIFS(DataBaseContable!$I:$I,DataBaseContable!$F:$F,"="&amp;T!$B45,DataBaseContable!$B:$B,"&gt;="&amp;$B$3&amp;"/09/01",DataBaseContable!$B:$B,"&lt;="&amp;EOMONTH($B$3&amp;"/09/01",0))</f>
        <v>0</v>
      </c>
      <c r="M45" s="129">
        <f>SUMIFS(DataBaseContable!$I:$I,DataBaseContable!$F:$F,"="&amp;T!$B45,DataBaseContable!$B:$B,"&gt;="&amp;$B$3&amp;"/10/01",DataBaseContable!$B:$B,"&lt;="&amp;EOMONTH($B$3&amp;"/10/01",0))</f>
        <v>0</v>
      </c>
      <c r="N45" s="129">
        <f>SUMIFS(DataBaseContable!$I:$I,DataBaseContable!$F:$F,"="&amp;T!$B45,DataBaseContable!$B:$B,"&gt;="&amp;$B$3&amp;"/11/01",DataBaseContable!$B:$B,"&lt;="&amp;EOMONTH($B$3&amp;"/11/01",0))</f>
        <v>0</v>
      </c>
      <c r="O45" s="129">
        <f>SUMIFS(DataBaseContable!$I:$I,DataBaseContable!$F:$F,"="&amp;T!$B45,DataBaseContable!$B:$B,"&gt;="&amp;$B$3&amp;"/11/01",DataBaseContable!$B:$B,"&lt;="&amp;EOMONTH($B$3&amp;"/11/01",0))</f>
        <v>0</v>
      </c>
      <c r="P45" s="130">
        <f t="shared" si="2"/>
        <v>0</v>
      </c>
    </row>
    <row r="46" spans="2:17" x14ac:dyDescent="0.25">
      <c r="B46" s="112">
        <v>33</v>
      </c>
      <c r="C46" s="44" t="s">
        <v>38</v>
      </c>
      <c r="D46" s="129">
        <f>SUMIFS(DataBaseContable!$I:$I,DataBaseContable!$F:$F,"="&amp;T!$B46,DataBaseContable!$B:$B,"&gt;="&amp;$B$3&amp;"/01/01",DataBaseContable!$B:$B,"&lt;="&amp;EOMONTH($B$3&amp;"/01/01",0))</f>
        <v>0</v>
      </c>
      <c r="E46" s="129">
        <f>SUMIFS(DataBaseContable!$I:$I,DataBaseContable!$F:$F,"="&amp;T!$B46,DataBaseContable!$B:$B,"&gt;="&amp;$B$3&amp;"/02/01",DataBaseContable!$B:$B,"&lt;="&amp;EOMONTH($B$3&amp;"/02/01",0))</f>
        <v>0</v>
      </c>
      <c r="F46" s="129">
        <f>SUMIFS(DataBaseContable!$I:$I,DataBaseContable!$F:$F,"="&amp;T!$B46,DataBaseContable!$B:$B,"&gt;="&amp;$B$3&amp;"/03/01",DataBaseContable!$B:$B,"&lt;="&amp;EOMONTH($B$3&amp;"/03/01",0))</f>
        <v>0</v>
      </c>
      <c r="G46" s="129">
        <f>SUMIFS(DataBaseContable!$I:$I,DataBaseContable!$F:$F,"="&amp;T!$B46,DataBaseContable!$B:$B,"&gt;="&amp;$B$3&amp;"/04/01",DataBaseContable!$B:$B,"&lt;="&amp;EOMONTH($B$3&amp;"/04/01",0))</f>
        <v>0</v>
      </c>
      <c r="H46" s="129">
        <f>SUMIFS(DataBaseContable!$I:$I,DataBaseContable!$F:$F,"="&amp;T!$B46,DataBaseContable!$B:$B,"&gt;="&amp;$B$3&amp;"/05/01",DataBaseContable!$B:$B,"&lt;="&amp;EOMONTH($B$3&amp;"/05/01",0))</f>
        <v>0</v>
      </c>
      <c r="I46" s="129">
        <f>SUMIFS(DataBaseContable!$I:$I,DataBaseContable!$F:$F,"="&amp;T!$B46,DataBaseContable!$B:$B,"&gt;="&amp;$B$3&amp;"/06/01",DataBaseContable!$B:$B,"&lt;="&amp;EOMONTH($B$3&amp;"/06/01",0))</f>
        <v>0</v>
      </c>
      <c r="J46" s="129">
        <f>SUMIFS(DataBaseContable!$I:$I,DataBaseContable!$F:$F,"="&amp;T!$B46,DataBaseContable!$B:$B,"&gt;="&amp;$B$3&amp;"/07/01",DataBaseContable!$B:$B,"&lt;="&amp;EOMONTH($B$3&amp;"/07/01",0))</f>
        <v>0</v>
      </c>
      <c r="K46" s="129">
        <f>SUMIFS(DataBaseContable!$I:$I,DataBaseContable!$F:$F,"="&amp;T!$B46,DataBaseContable!$B:$B,"&gt;="&amp;$B$3&amp;"/08/01",DataBaseContable!$B:$B,"&lt;="&amp;EOMONTH($B$3&amp;"/08/01",0))</f>
        <v>0</v>
      </c>
      <c r="L46" s="129">
        <f>SUMIFS(DataBaseContable!$I:$I,DataBaseContable!$F:$F,"="&amp;T!$B46,DataBaseContable!$B:$B,"&gt;="&amp;$B$3&amp;"/09/01",DataBaseContable!$B:$B,"&lt;="&amp;EOMONTH($B$3&amp;"/09/01",0))</f>
        <v>0</v>
      </c>
      <c r="M46" s="129">
        <f>SUMIFS(DataBaseContable!$I:$I,DataBaseContable!$F:$F,"="&amp;T!$B46,DataBaseContable!$B:$B,"&gt;="&amp;$B$3&amp;"/10/01",DataBaseContable!$B:$B,"&lt;="&amp;EOMONTH($B$3&amp;"/10/01",0))</f>
        <v>0</v>
      </c>
      <c r="N46" s="129">
        <f>SUMIFS(DataBaseContable!$I:$I,DataBaseContable!$F:$F,"="&amp;T!$B46,DataBaseContable!$B:$B,"&gt;="&amp;$B$3&amp;"/11/01",DataBaseContable!$B:$B,"&lt;="&amp;EOMONTH($B$3&amp;"/11/01",0))</f>
        <v>0</v>
      </c>
      <c r="O46" s="129">
        <f>SUMIFS(DataBaseContable!$I:$I,DataBaseContable!$F:$F,"="&amp;T!$B46,DataBaseContable!$B:$B,"&gt;="&amp;$B$3&amp;"/11/01",DataBaseContable!$B:$B,"&lt;="&amp;EOMONTH($B$3&amp;"/11/01",0))</f>
        <v>0</v>
      </c>
      <c r="P46" s="130">
        <f t="shared" si="2"/>
        <v>0</v>
      </c>
    </row>
    <row r="47" spans="2:17" x14ac:dyDescent="0.25">
      <c r="B47" s="112">
        <v>34</v>
      </c>
      <c r="C47" s="44" t="s">
        <v>39</v>
      </c>
      <c r="D47" s="129">
        <f>SUMIFS(DataBaseContable!$I:$I,DataBaseContable!$F:$F,"="&amp;T!$B47,DataBaseContable!$B:$B,"&gt;="&amp;$B$3&amp;"/01/01",DataBaseContable!$B:$B,"&lt;="&amp;EOMONTH($B$3&amp;"/01/01",0))</f>
        <v>0</v>
      </c>
      <c r="E47" s="129">
        <f>SUMIFS(DataBaseContable!$I:$I,DataBaseContable!$F:$F,"="&amp;T!$B47,DataBaseContable!$B:$B,"&gt;="&amp;$B$3&amp;"/02/01",DataBaseContable!$B:$B,"&lt;="&amp;EOMONTH($B$3&amp;"/02/01",0))</f>
        <v>0</v>
      </c>
      <c r="F47" s="129">
        <f>SUMIFS(DataBaseContable!$I:$I,DataBaseContable!$F:$F,"="&amp;T!$B47,DataBaseContable!$B:$B,"&gt;="&amp;$B$3&amp;"/03/01",DataBaseContable!$B:$B,"&lt;="&amp;EOMONTH($B$3&amp;"/03/01",0))</f>
        <v>0</v>
      </c>
      <c r="G47" s="129">
        <f>SUMIFS(DataBaseContable!$I:$I,DataBaseContable!$F:$F,"="&amp;T!$B47,DataBaseContable!$B:$B,"&gt;="&amp;$B$3&amp;"/04/01",DataBaseContable!$B:$B,"&lt;="&amp;EOMONTH($B$3&amp;"/04/01",0))</f>
        <v>0</v>
      </c>
      <c r="H47" s="129">
        <f>SUMIFS(DataBaseContable!$I:$I,DataBaseContable!$F:$F,"="&amp;T!$B47,DataBaseContable!$B:$B,"&gt;="&amp;$B$3&amp;"/05/01",DataBaseContable!$B:$B,"&lt;="&amp;EOMONTH($B$3&amp;"/05/01",0))</f>
        <v>0</v>
      </c>
      <c r="I47" s="129">
        <f>SUMIFS(DataBaseContable!$I:$I,DataBaseContable!$F:$F,"="&amp;T!$B47,DataBaseContable!$B:$B,"&gt;="&amp;$B$3&amp;"/06/01",DataBaseContable!$B:$B,"&lt;="&amp;EOMONTH($B$3&amp;"/06/01",0))</f>
        <v>0</v>
      </c>
      <c r="J47" s="129">
        <f>SUMIFS(DataBaseContable!$I:$I,DataBaseContable!$F:$F,"="&amp;T!$B47,DataBaseContable!$B:$B,"&gt;="&amp;$B$3&amp;"/07/01",DataBaseContable!$B:$B,"&lt;="&amp;EOMONTH($B$3&amp;"/07/01",0))</f>
        <v>0</v>
      </c>
      <c r="K47" s="129">
        <f>SUMIFS(DataBaseContable!$I:$I,DataBaseContable!$F:$F,"="&amp;T!$B47,DataBaseContable!$B:$B,"&gt;="&amp;$B$3&amp;"/08/01",DataBaseContable!$B:$B,"&lt;="&amp;EOMONTH($B$3&amp;"/08/01",0))</f>
        <v>0</v>
      </c>
      <c r="L47" s="129">
        <f>SUMIFS(DataBaseContable!$I:$I,DataBaseContable!$F:$F,"="&amp;T!$B47,DataBaseContable!$B:$B,"&gt;="&amp;$B$3&amp;"/09/01",DataBaseContable!$B:$B,"&lt;="&amp;EOMONTH($B$3&amp;"/09/01",0))</f>
        <v>0</v>
      </c>
      <c r="M47" s="129">
        <f>SUMIFS(DataBaseContable!$I:$I,DataBaseContable!$F:$F,"="&amp;T!$B47,DataBaseContable!$B:$B,"&gt;="&amp;$B$3&amp;"/10/01",DataBaseContable!$B:$B,"&lt;="&amp;EOMONTH($B$3&amp;"/10/01",0))</f>
        <v>0</v>
      </c>
      <c r="N47" s="129">
        <f>SUMIFS(DataBaseContable!$I:$I,DataBaseContable!$F:$F,"="&amp;T!$B47,DataBaseContable!$B:$B,"&gt;="&amp;$B$3&amp;"/11/01",DataBaseContable!$B:$B,"&lt;="&amp;EOMONTH($B$3&amp;"/11/01",0))</f>
        <v>0</v>
      </c>
      <c r="O47" s="129">
        <f>SUMIFS(DataBaseContable!$I:$I,DataBaseContable!$F:$F,"="&amp;T!$B47,DataBaseContable!$B:$B,"&gt;="&amp;$B$3&amp;"/11/01",DataBaseContable!$B:$B,"&lt;="&amp;EOMONTH($B$3&amp;"/11/01",0))</f>
        <v>0</v>
      </c>
      <c r="P47" s="130">
        <f t="shared" si="2"/>
        <v>0</v>
      </c>
    </row>
    <row r="48" spans="2:17" x14ac:dyDescent="0.25">
      <c r="B48" s="112">
        <v>35</v>
      </c>
      <c r="C48" s="44" t="s">
        <v>40</v>
      </c>
      <c r="D48" s="129">
        <f>SUMIFS(DataBaseContable!$I:$I,DataBaseContable!$F:$F,"="&amp;T!$B48,DataBaseContable!$B:$B,"&gt;="&amp;$B$3&amp;"/01/01",DataBaseContable!$B:$B,"&lt;="&amp;EOMONTH($B$3&amp;"/01/01",0))</f>
        <v>0</v>
      </c>
      <c r="E48" s="129">
        <f>SUMIFS(DataBaseContable!$I:$I,DataBaseContable!$F:$F,"="&amp;T!$B48,DataBaseContable!$B:$B,"&gt;="&amp;$B$3&amp;"/02/01",DataBaseContable!$B:$B,"&lt;="&amp;EOMONTH($B$3&amp;"/02/01",0))</f>
        <v>0</v>
      </c>
      <c r="F48" s="129">
        <f>SUMIFS(DataBaseContable!$I:$I,DataBaseContable!$F:$F,"="&amp;T!$B48,DataBaseContable!$B:$B,"&gt;="&amp;$B$3&amp;"/03/01",DataBaseContable!$B:$B,"&lt;="&amp;EOMONTH($B$3&amp;"/03/01",0))</f>
        <v>0</v>
      </c>
      <c r="G48" s="129">
        <f>SUMIFS(DataBaseContable!$I:$I,DataBaseContable!$F:$F,"="&amp;T!$B48,DataBaseContable!$B:$B,"&gt;="&amp;$B$3&amp;"/04/01",DataBaseContable!$B:$B,"&lt;="&amp;EOMONTH($B$3&amp;"/04/01",0))</f>
        <v>0</v>
      </c>
      <c r="H48" s="129">
        <f>SUMIFS(DataBaseContable!$I:$I,DataBaseContable!$F:$F,"="&amp;T!$B48,DataBaseContable!$B:$B,"&gt;="&amp;$B$3&amp;"/05/01",DataBaseContable!$B:$B,"&lt;="&amp;EOMONTH($B$3&amp;"/05/01",0))</f>
        <v>0</v>
      </c>
      <c r="I48" s="129">
        <f>SUMIFS(DataBaseContable!$I:$I,DataBaseContable!$F:$F,"="&amp;T!$B48,DataBaseContable!$B:$B,"&gt;="&amp;$B$3&amp;"/06/01",DataBaseContable!$B:$B,"&lt;="&amp;EOMONTH($B$3&amp;"/06/01",0))</f>
        <v>0</v>
      </c>
      <c r="J48" s="129">
        <f>SUMIFS(DataBaseContable!$I:$I,DataBaseContable!$F:$F,"="&amp;T!$B48,DataBaseContable!$B:$B,"&gt;="&amp;$B$3&amp;"/07/01",DataBaseContable!$B:$B,"&lt;="&amp;EOMONTH($B$3&amp;"/07/01",0))</f>
        <v>0</v>
      </c>
      <c r="K48" s="129">
        <f>SUMIFS(DataBaseContable!$I:$I,DataBaseContable!$F:$F,"="&amp;T!$B48,DataBaseContable!$B:$B,"&gt;="&amp;$B$3&amp;"/08/01",DataBaseContable!$B:$B,"&lt;="&amp;EOMONTH($B$3&amp;"/08/01",0))</f>
        <v>0</v>
      </c>
      <c r="L48" s="129">
        <f>SUMIFS(DataBaseContable!$I:$I,DataBaseContable!$F:$F,"="&amp;T!$B48,DataBaseContable!$B:$B,"&gt;="&amp;$B$3&amp;"/09/01",DataBaseContable!$B:$B,"&lt;="&amp;EOMONTH($B$3&amp;"/09/01",0))</f>
        <v>0</v>
      </c>
      <c r="M48" s="129">
        <f>SUMIFS(DataBaseContable!$I:$I,DataBaseContable!$F:$F,"="&amp;T!$B48,DataBaseContable!$B:$B,"&gt;="&amp;$B$3&amp;"/10/01",DataBaseContable!$B:$B,"&lt;="&amp;EOMONTH($B$3&amp;"/10/01",0))</f>
        <v>0</v>
      </c>
      <c r="N48" s="129">
        <f>SUMIFS(DataBaseContable!$I:$I,DataBaseContable!$F:$F,"="&amp;T!$B48,DataBaseContable!$B:$B,"&gt;="&amp;$B$3&amp;"/11/01",DataBaseContable!$B:$B,"&lt;="&amp;EOMONTH($B$3&amp;"/11/01",0))</f>
        <v>0</v>
      </c>
      <c r="O48" s="129">
        <f>SUMIFS(DataBaseContable!$I:$I,DataBaseContable!$F:$F,"="&amp;T!$B48,DataBaseContable!$B:$B,"&gt;="&amp;$B$3&amp;"/11/01",DataBaseContable!$B:$B,"&lt;="&amp;EOMONTH($B$3&amp;"/11/01",0))</f>
        <v>0</v>
      </c>
      <c r="P48" s="130">
        <f t="shared" si="2"/>
        <v>0</v>
      </c>
    </row>
    <row r="49" spans="2:16" x14ac:dyDescent="0.25">
      <c r="B49" s="112">
        <v>36</v>
      </c>
      <c r="C49" s="44" t="s">
        <v>41</v>
      </c>
      <c r="D49" s="129">
        <f>SUMIFS(DataBaseContable!$I:$I,DataBaseContable!$F:$F,"="&amp;T!$B49,DataBaseContable!$B:$B,"&gt;="&amp;$B$3&amp;"/01/01",DataBaseContable!$B:$B,"&lt;="&amp;EOMONTH($B$3&amp;"/01/01",0))</f>
        <v>0</v>
      </c>
      <c r="E49" s="129">
        <f>SUMIFS(DataBaseContable!$I:$I,DataBaseContable!$F:$F,"="&amp;T!$B49,DataBaseContable!$B:$B,"&gt;="&amp;$B$3&amp;"/02/01",DataBaseContable!$B:$B,"&lt;="&amp;EOMONTH($B$3&amp;"/02/01",0))</f>
        <v>0</v>
      </c>
      <c r="F49" s="129">
        <f>SUMIFS(DataBaseContable!$I:$I,DataBaseContable!$F:$F,"="&amp;T!$B49,DataBaseContable!$B:$B,"&gt;="&amp;$B$3&amp;"/03/01",DataBaseContable!$B:$B,"&lt;="&amp;EOMONTH($B$3&amp;"/03/01",0))</f>
        <v>0</v>
      </c>
      <c r="G49" s="129">
        <f>SUMIFS(DataBaseContable!$I:$I,DataBaseContable!$F:$F,"="&amp;T!$B49,DataBaseContable!$B:$B,"&gt;="&amp;$B$3&amp;"/04/01",DataBaseContable!$B:$B,"&lt;="&amp;EOMONTH($B$3&amp;"/04/01",0))</f>
        <v>0</v>
      </c>
      <c r="H49" s="129">
        <f>SUMIFS(DataBaseContable!$I:$I,DataBaseContable!$F:$F,"="&amp;T!$B49,DataBaseContable!$B:$B,"&gt;="&amp;$B$3&amp;"/05/01",DataBaseContable!$B:$B,"&lt;="&amp;EOMONTH($B$3&amp;"/05/01",0))</f>
        <v>0</v>
      </c>
      <c r="I49" s="129">
        <f>SUMIFS(DataBaseContable!$I:$I,DataBaseContable!$F:$F,"="&amp;T!$B49,DataBaseContable!$B:$B,"&gt;="&amp;$B$3&amp;"/06/01",DataBaseContable!$B:$B,"&lt;="&amp;EOMONTH($B$3&amp;"/06/01",0))</f>
        <v>0</v>
      </c>
      <c r="J49" s="129">
        <f>SUMIFS(DataBaseContable!$I:$I,DataBaseContable!$F:$F,"="&amp;T!$B49,DataBaseContable!$B:$B,"&gt;="&amp;$B$3&amp;"/07/01",DataBaseContable!$B:$B,"&lt;="&amp;EOMONTH($B$3&amp;"/07/01",0))</f>
        <v>0</v>
      </c>
      <c r="K49" s="129">
        <f>SUMIFS(DataBaseContable!$I:$I,DataBaseContable!$F:$F,"="&amp;T!$B49,DataBaseContable!$B:$B,"&gt;="&amp;$B$3&amp;"/08/01",DataBaseContable!$B:$B,"&lt;="&amp;EOMONTH($B$3&amp;"/08/01",0))</f>
        <v>0</v>
      </c>
      <c r="L49" s="129">
        <f>SUMIFS(DataBaseContable!$I:$I,DataBaseContable!$F:$F,"="&amp;T!$B49,DataBaseContable!$B:$B,"&gt;="&amp;$B$3&amp;"/09/01",DataBaseContable!$B:$B,"&lt;="&amp;EOMONTH($B$3&amp;"/09/01",0))</f>
        <v>0</v>
      </c>
      <c r="M49" s="129">
        <f>SUMIFS(DataBaseContable!$I:$I,DataBaseContable!$F:$F,"="&amp;T!$B49,DataBaseContable!$B:$B,"&gt;="&amp;$B$3&amp;"/10/01",DataBaseContable!$B:$B,"&lt;="&amp;EOMONTH($B$3&amp;"/10/01",0))</f>
        <v>0</v>
      </c>
      <c r="N49" s="129">
        <f>SUMIFS(DataBaseContable!$I:$I,DataBaseContable!$F:$F,"="&amp;T!$B49,DataBaseContable!$B:$B,"&gt;="&amp;$B$3&amp;"/11/01",DataBaseContable!$B:$B,"&lt;="&amp;EOMONTH($B$3&amp;"/11/01",0))</f>
        <v>0</v>
      </c>
      <c r="O49" s="129">
        <f>SUMIFS(DataBaseContable!$I:$I,DataBaseContable!$F:$F,"="&amp;T!$B49,DataBaseContable!$B:$B,"&gt;="&amp;$B$3&amp;"/11/01",DataBaseContable!$B:$B,"&lt;="&amp;EOMONTH($B$3&amp;"/11/01",0))</f>
        <v>0</v>
      </c>
      <c r="P49" s="130">
        <f t="shared" si="2"/>
        <v>0</v>
      </c>
    </row>
    <row r="50" spans="2:16" x14ac:dyDescent="0.25">
      <c r="B50" s="112">
        <v>37</v>
      </c>
      <c r="C50" s="44" t="s">
        <v>51</v>
      </c>
      <c r="D50" s="129">
        <f>SUMIFS(DataBaseContable!$I:$I,DataBaseContable!$F:$F,"="&amp;T!$B50,DataBaseContable!$B:$B,"&gt;="&amp;$B$3&amp;"/01/01",DataBaseContable!$B:$B,"&lt;="&amp;EOMONTH($B$3&amp;"/01/01",0))</f>
        <v>0</v>
      </c>
      <c r="E50" s="129">
        <f>SUMIFS(DataBaseContable!$I:$I,DataBaseContable!$F:$F,"="&amp;T!$B50,DataBaseContable!$B:$B,"&gt;="&amp;$B$3&amp;"/02/01",DataBaseContable!$B:$B,"&lt;="&amp;EOMONTH($B$3&amp;"/02/01",0))</f>
        <v>0</v>
      </c>
      <c r="F50" s="129">
        <f>SUMIFS(DataBaseContable!$I:$I,DataBaseContable!$F:$F,"="&amp;T!$B50,DataBaseContable!$B:$B,"&gt;="&amp;$B$3&amp;"/03/01",DataBaseContable!$B:$B,"&lt;="&amp;EOMONTH($B$3&amp;"/03/01",0))</f>
        <v>0</v>
      </c>
      <c r="G50" s="129">
        <f>SUMIFS(DataBaseContable!$I:$I,DataBaseContable!$F:$F,"="&amp;T!$B50,DataBaseContable!$B:$B,"&gt;="&amp;$B$3&amp;"/04/01",DataBaseContable!$B:$B,"&lt;="&amp;EOMONTH($B$3&amp;"/04/01",0))</f>
        <v>0</v>
      </c>
      <c r="H50" s="129">
        <f>SUMIFS(DataBaseContable!$I:$I,DataBaseContable!$F:$F,"="&amp;T!$B50,DataBaseContable!$B:$B,"&gt;="&amp;$B$3&amp;"/05/01",DataBaseContable!$B:$B,"&lt;="&amp;EOMONTH($B$3&amp;"/05/01",0))</f>
        <v>0</v>
      </c>
      <c r="I50" s="129">
        <f>SUMIFS(DataBaseContable!$I:$I,DataBaseContable!$F:$F,"="&amp;T!$B50,DataBaseContable!$B:$B,"&gt;="&amp;$B$3&amp;"/06/01",DataBaseContable!$B:$B,"&lt;="&amp;EOMONTH($B$3&amp;"/06/01",0))</f>
        <v>0</v>
      </c>
      <c r="J50" s="129">
        <f>SUMIFS(DataBaseContable!$I:$I,DataBaseContable!$F:$F,"="&amp;T!$B50,DataBaseContable!$B:$B,"&gt;="&amp;$B$3&amp;"/07/01",DataBaseContable!$B:$B,"&lt;="&amp;EOMONTH($B$3&amp;"/07/01",0))</f>
        <v>0</v>
      </c>
      <c r="K50" s="129">
        <f>SUMIFS(DataBaseContable!$I:$I,DataBaseContable!$F:$F,"="&amp;T!$B50,DataBaseContable!$B:$B,"&gt;="&amp;$B$3&amp;"/08/01",DataBaseContable!$B:$B,"&lt;="&amp;EOMONTH($B$3&amp;"/08/01",0))</f>
        <v>0</v>
      </c>
      <c r="L50" s="129">
        <f>SUMIFS(DataBaseContable!$I:$I,DataBaseContable!$F:$F,"="&amp;T!$B50,DataBaseContable!$B:$B,"&gt;="&amp;$B$3&amp;"/09/01",DataBaseContable!$B:$B,"&lt;="&amp;EOMONTH($B$3&amp;"/09/01",0))</f>
        <v>0</v>
      </c>
      <c r="M50" s="129">
        <f>SUMIFS(DataBaseContable!$I:$I,DataBaseContable!$F:$F,"="&amp;T!$B50,DataBaseContable!$B:$B,"&gt;="&amp;$B$3&amp;"/10/01",DataBaseContable!$B:$B,"&lt;="&amp;EOMONTH($B$3&amp;"/10/01",0))</f>
        <v>0</v>
      </c>
      <c r="N50" s="129">
        <f>SUMIFS(DataBaseContable!$I:$I,DataBaseContable!$F:$F,"="&amp;T!$B50,DataBaseContable!$B:$B,"&gt;="&amp;$B$3&amp;"/11/01",DataBaseContable!$B:$B,"&lt;="&amp;EOMONTH($B$3&amp;"/11/01",0))</f>
        <v>0</v>
      </c>
      <c r="O50" s="129">
        <f>SUMIFS(DataBaseContable!$I:$I,DataBaseContable!$F:$F,"="&amp;T!$B50,DataBaseContable!$B:$B,"&gt;="&amp;$B$3&amp;"/11/01",DataBaseContable!$B:$B,"&lt;="&amp;EOMONTH($B$3&amp;"/11/01",0))</f>
        <v>0</v>
      </c>
      <c r="P50" s="130">
        <f t="shared" si="2"/>
        <v>0</v>
      </c>
    </row>
    <row r="51" spans="2:16" x14ac:dyDescent="0.25">
      <c r="B51" s="112">
        <v>38</v>
      </c>
      <c r="C51" s="44" t="s">
        <v>42</v>
      </c>
      <c r="D51" s="129">
        <f>SUMIFS(DataBaseContable!$I:$I,DataBaseContable!$F:$F,"="&amp;T!$B51,DataBaseContable!$B:$B,"&gt;="&amp;$B$3&amp;"/01/01",DataBaseContable!$B:$B,"&lt;="&amp;EOMONTH($B$3&amp;"/01/01",0))</f>
        <v>0</v>
      </c>
      <c r="E51" s="129">
        <f>SUMIFS(DataBaseContable!$I:$I,DataBaseContable!$F:$F,"="&amp;T!$B51,DataBaseContable!$B:$B,"&gt;="&amp;$B$3&amp;"/02/01",DataBaseContable!$B:$B,"&lt;="&amp;EOMONTH($B$3&amp;"/02/01",0))</f>
        <v>0</v>
      </c>
      <c r="F51" s="129">
        <f>SUMIFS(DataBaseContable!$I:$I,DataBaseContable!$F:$F,"="&amp;T!$B51,DataBaseContable!$B:$B,"&gt;="&amp;$B$3&amp;"/03/01",DataBaseContable!$B:$B,"&lt;="&amp;EOMONTH($B$3&amp;"/03/01",0))</f>
        <v>0</v>
      </c>
      <c r="G51" s="129">
        <f>SUMIFS(DataBaseContable!$I:$I,DataBaseContable!$F:$F,"="&amp;T!$B51,DataBaseContable!$B:$B,"&gt;="&amp;$B$3&amp;"/04/01",DataBaseContable!$B:$B,"&lt;="&amp;EOMONTH($B$3&amp;"/04/01",0))</f>
        <v>0</v>
      </c>
      <c r="H51" s="129">
        <f>SUMIFS(DataBaseContable!$I:$I,DataBaseContable!$F:$F,"="&amp;T!$B51,DataBaseContable!$B:$B,"&gt;="&amp;$B$3&amp;"/05/01",DataBaseContable!$B:$B,"&lt;="&amp;EOMONTH($B$3&amp;"/05/01",0))</f>
        <v>0</v>
      </c>
      <c r="I51" s="129">
        <f>SUMIFS(DataBaseContable!$I:$I,DataBaseContable!$F:$F,"="&amp;T!$B51,DataBaseContable!$B:$B,"&gt;="&amp;$B$3&amp;"/06/01",DataBaseContable!$B:$B,"&lt;="&amp;EOMONTH($B$3&amp;"/06/01",0))</f>
        <v>0</v>
      </c>
      <c r="J51" s="129">
        <f>SUMIFS(DataBaseContable!$I:$I,DataBaseContable!$F:$F,"="&amp;T!$B51,DataBaseContable!$B:$B,"&gt;="&amp;$B$3&amp;"/07/01",DataBaseContable!$B:$B,"&lt;="&amp;EOMONTH($B$3&amp;"/07/01",0))</f>
        <v>0</v>
      </c>
      <c r="K51" s="129">
        <f>SUMIFS(DataBaseContable!$I:$I,DataBaseContable!$F:$F,"="&amp;T!$B51,DataBaseContable!$B:$B,"&gt;="&amp;$B$3&amp;"/08/01",DataBaseContable!$B:$B,"&lt;="&amp;EOMONTH($B$3&amp;"/08/01",0))</f>
        <v>0</v>
      </c>
      <c r="L51" s="129">
        <f>SUMIFS(DataBaseContable!$I:$I,DataBaseContable!$F:$F,"="&amp;T!$B51,DataBaseContable!$B:$B,"&gt;="&amp;$B$3&amp;"/09/01",DataBaseContable!$B:$B,"&lt;="&amp;EOMONTH($B$3&amp;"/09/01",0))</f>
        <v>0</v>
      </c>
      <c r="M51" s="129">
        <f>SUMIFS(DataBaseContable!$I:$I,DataBaseContable!$F:$F,"="&amp;T!$B51,DataBaseContable!$B:$B,"&gt;="&amp;$B$3&amp;"/10/01",DataBaseContable!$B:$B,"&lt;="&amp;EOMONTH($B$3&amp;"/10/01",0))</f>
        <v>0</v>
      </c>
      <c r="N51" s="129">
        <f>SUMIFS(DataBaseContable!$I:$I,DataBaseContable!$F:$F,"="&amp;T!$B51,DataBaseContable!$B:$B,"&gt;="&amp;$B$3&amp;"/11/01",DataBaseContable!$B:$B,"&lt;="&amp;EOMONTH($B$3&amp;"/11/01",0))</f>
        <v>0</v>
      </c>
      <c r="O51" s="129">
        <f>SUMIFS(DataBaseContable!$I:$I,DataBaseContable!$F:$F,"="&amp;T!$B51,DataBaseContable!$B:$B,"&gt;="&amp;$B$3&amp;"/11/01",DataBaseContable!$B:$B,"&lt;="&amp;EOMONTH($B$3&amp;"/11/01",0))</f>
        <v>0</v>
      </c>
      <c r="P51" s="130">
        <f t="shared" si="2"/>
        <v>0</v>
      </c>
    </row>
    <row r="52" spans="2:16" x14ac:dyDescent="0.25">
      <c r="B52" s="112">
        <v>39</v>
      </c>
      <c r="C52" s="44" t="s">
        <v>43</v>
      </c>
      <c r="D52" s="129">
        <f>SUMIFS(DataBaseContable!$I:$I,DataBaseContable!$F:$F,"="&amp;T!$B52,DataBaseContable!$B:$B,"&gt;="&amp;$B$3&amp;"/01/01",DataBaseContable!$B:$B,"&lt;="&amp;EOMONTH($B$3&amp;"/01/01",0))</f>
        <v>0</v>
      </c>
      <c r="E52" s="129">
        <f>SUMIFS(DataBaseContable!$I:$I,DataBaseContable!$F:$F,"="&amp;T!$B52,DataBaseContable!$B:$B,"&gt;="&amp;$B$3&amp;"/02/01",DataBaseContable!$B:$B,"&lt;="&amp;EOMONTH($B$3&amp;"/02/01",0))</f>
        <v>0</v>
      </c>
      <c r="F52" s="129">
        <f>SUMIFS(DataBaseContable!$I:$I,DataBaseContable!$F:$F,"="&amp;T!$B52,DataBaseContable!$B:$B,"&gt;="&amp;$B$3&amp;"/03/01",DataBaseContable!$B:$B,"&lt;="&amp;EOMONTH($B$3&amp;"/03/01",0))</f>
        <v>0</v>
      </c>
      <c r="G52" s="129">
        <f>SUMIFS(DataBaseContable!$I:$I,DataBaseContable!$F:$F,"="&amp;T!$B52,DataBaseContable!$B:$B,"&gt;="&amp;$B$3&amp;"/04/01",DataBaseContable!$B:$B,"&lt;="&amp;EOMONTH($B$3&amp;"/04/01",0))</f>
        <v>0</v>
      </c>
      <c r="H52" s="129">
        <f>SUMIFS(DataBaseContable!$I:$I,DataBaseContable!$F:$F,"="&amp;T!$B52,DataBaseContable!$B:$B,"&gt;="&amp;$B$3&amp;"/05/01",DataBaseContable!$B:$B,"&lt;="&amp;EOMONTH($B$3&amp;"/05/01",0))</f>
        <v>0</v>
      </c>
      <c r="I52" s="129">
        <f>SUMIFS(DataBaseContable!$I:$I,DataBaseContable!$F:$F,"="&amp;T!$B52,DataBaseContable!$B:$B,"&gt;="&amp;$B$3&amp;"/06/01",DataBaseContable!$B:$B,"&lt;="&amp;EOMONTH($B$3&amp;"/06/01",0))</f>
        <v>0</v>
      </c>
      <c r="J52" s="129">
        <f>SUMIFS(DataBaseContable!$I:$I,DataBaseContable!$F:$F,"="&amp;T!$B52,DataBaseContable!$B:$B,"&gt;="&amp;$B$3&amp;"/07/01",DataBaseContable!$B:$B,"&lt;="&amp;EOMONTH($B$3&amp;"/07/01",0))</f>
        <v>0</v>
      </c>
      <c r="K52" s="129">
        <f>SUMIFS(DataBaseContable!$I:$I,DataBaseContable!$F:$F,"="&amp;T!$B52,DataBaseContable!$B:$B,"&gt;="&amp;$B$3&amp;"/08/01",DataBaseContable!$B:$B,"&lt;="&amp;EOMONTH($B$3&amp;"/08/01",0))</f>
        <v>0</v>
      </c>
      <c r="L52" s="129">
        <f>SUMIFS(DataBaseContable!$I:$I,DataBaseContable!$F:$F,"="&amp;T!$B52,DataBaseContable!$B:$B,"&gt;="&amp;$B$3&amp;"/09/01",DataBaseContable!$B:$B,"&lt;="&amp;EOMONTH($B$3&amp;"/09/01",0))</f>
        <v>0</v>
      </c>
      <c r="M52" s="129">
        <f>SUMIFS(DataBaseContable!$I:$I,DataBaseContable!$F:$F,"="&amp;T!$B52,DataBaseContable!$B:$B,"&gt;="&amp;$B$3&amp;"/10/01",DataBaseContable!$B:$B,"&lt;="&amp;EOMONTH($B$3&amp;"/10/01",0))</f>
        <v>0</v>
      </c>
      <c r="N52" s="129">
        <f>SUMIFS(DataBaseContable!$I:$I,DataBaseContable!$F:$F,"="&amp;T!$B52,DataBaseContable!$B:$B,"&gt;="&amp;$B$3&amp;"/11/01",DataBaseContable!$B:$B,"&lt;="&amp;EOMONTH($B$3&amp;"/11/01",0))</f>
        <v>0</v>
      </c>
      <c r="O52" s="129">
        <f>SUMIFS(DataBaseContable!$I:$I,DataBaseContable!$F:$F,"="&amp;T!$B52,DataBaseContable!$B:$B,"&gt;="&amp;$B$3&amp;"/11/01",DataBaseContable!$B:$B,"&lt;="&amp;EOMONTH($B$3&amp;"/11/01",0))</f>
        <v>0</v>
      </c>
      <c r="P52" s="130">
        <f t="shared" si="2"/>
        <v>0</v>
      </c>
    </row>
    <row r="53" spans="2:16" x14ac:dyDescent="0.25">
      <c r="B53" s="112">
        <v>40</v>
      </c>
      <c r="C53" s="44" t="s">
        <v>44</v>
      </c>
      <c r="D53" s="129">
        <f>SUMIFS(DataBaseContable!$I:$I,DataBaseContable!$F:$F,"="&amp;T!$B53,DataBaseContable!$B:$B,"&gt;="&amp;$B$3&amp;"/01/01",DataBaseContable!$B:$B,"&lt;="&amp;EOMONTH($B$3&amp;"/01/01",0))</f>
        <v>0</v>
      </c>
      <c r="E53" s="129">
        <f>SUMIFS(DataBaseContable!$I:$I,DataBaseContable!$F:$F,"="&amp;T!$B53,DataBaseContable!$B:$B,"&gt;="&amp;$B$3&amp;"/02/01",DataBaseContable!$B:$B,"&lt;="&amp;EOMONTH($B$3&amp;"/02/01",0))</f>
        <v>0</v>
      </c>
      <c r="F53" s="129">
        <f>SUMIFS(DataBaseContable!$I:$I,DataBaseContable!$F:$F,"="&amp;T!$B53,DataBaseContable!$B:$B,"&gt;="&amp;$B$3&amp;"/03/01",DataBaseContable!$B:$B,"&lt;="&amp;EOMONTH($B$3&amp;"/03/01",0))</f>
        <v>0</v>
      </c>
      <c r="G53" s="129">
        <f>SUMIFS(DataBaseContable!$I:$I,DataBaseContable!$F:$F,"="&amp;T!$B53,DataBaseContable!$B:$B,"&gt;="&amp;$B$3&amp;"/04/01",DataBaseContable!$B:$B,"&lt;="&amp;EOMONTH($B$3&amp;"/04/01",0))</f>
        <v>0</v>
      </c>
      <c r="H53" s="129">
        <f>SUMIFS(DataBaseContable!$I:$I,DataBaseContable!$F:$F,"="&amp;T!$B53,DataBaseContable!$B:$B,"&gt;="&amp;$B$3&amp;"/05/01",DataBaseContable!$B:$B,"&lt;="&amp;EOMONTH($B$3&amp;"/05/01",0))</f>
        <v>0</v>
      </c>
      <c r="I53" s="129">
        <f>SUMIFS(DataBaseContable!$I:$I,DataBaseContable!$F:$F,"="&amp;T!$B53,DataBaseContable!$B:$B,"&gt;="&amp;$B$3&amp;"/06/01",DataBaseContable!$B:$B,"&lt;="&amp;EOMONTH($B$3&amp;"/06/01",0))</f>
        <v>0</v>
      </c>
      <c r="J53" s="129">
        <f>SUMIFS(DataBaseContable!$I:$I,DataBaseContable!$F:$F,"="&amp;T!$B53,DataBaseContable!$B:$B,"&gt;="&amp;$B$3&amp;"/07/01",DataBaseContable!$B:$B,"&lt;="&amp;EOMONTH($B$3&amp;"/07/01",0))</f>
        <v>0</v>
      </c>
      <c r="K53" s="129">
        <f>SUMIFS(DataBaseContable!$I:$I,DataBaseContable!$F:$F,"="&amp;T!$B53,DataBaseContable!$B:$B,"&gt;="&amp;$B$3&amp;"/08/01",DataBaseContable!$B:$B,"&lt;="&amp;EOMONTH($B$3&amp;"/08/01",0))</f>
        <v>0</v>
      </c>
      <c r="L53" s="129">
        <f>SUMIFS(DataBaseContable!$I:$I,DataBaseContable!$F:$F,"="&amp;T!$B53,DataBaseContable!$B:$B,"&gt;="&amp;$B$3&amp;"/09/01",DataBaseContable!$B:$B,"&lt;="&amp;EOMONTH($B$3&amp;"/09/01",0))</f>
        <v>0</v>
      </c>
      <c r="M53" s="129">
        <f>SUMIFS(DataBaseContable!$I:$I,DataBaseContable!$F:$F,"="&amp;T!$B53,DataBaseContable!$B:$B,"&gt;="&amp;$B$3&amp;"/10/01",DataBaseContable!$B:$B,"&lt;="&amp;EOMONTH($B$3&amp;"/10/01",0))</f>
        <v>0</v>
      </c>
      <c r="N53" s="129">
        <f>SUMIFS(DataBaseContable!$I:$I,DataBaseContable!$F:$F,"="&amp;T!$B53,DataBaseContable!$B:$B,"&gt;="&amp;$B$3&amp;"/11/01",DataBaseContable!$B:$B,"&lt;="&amp;EOMONTH($B$3&amp;"/11/01",0))</f>
        <v>0</v>
      </c>
      <c r="O53" s="129">
        <f>SUMIFS(DataBaseContable!$I:$I,DataBaseContable!$F:$F,"="&amp;T!$B53,DataBaseContable!$B:$B,"&gt;="&amp;$B$3&amp;"/11/01",DataBaseContable!$B:$B,"&lt;="&amp;EOMONTH($B$3&amp;"/11/01",0))</f>
        <v>0</v>
      </c>
      <c r="P53" s="130">
        <f t="shared" si="2"/>
        <v>0</v>
      </c>
    </row>
    <row r="54" spans="2:16" x14ac:dyDescent="0.25">
      <c r="B54" s="112">
        <v>41</v>
      </c>
      <c r="C54" s="44" t="s">
        <v>45</v>
      </c>
      <c r="D54" s="129">
        <f>SUMIFS(DataBaseContable!$I:$I,DataBaseContable!$F:$F,"="&amp;T!$B54,DataBaseContable!$B:$B,"&gt;="&amp;$B$3&amp;"/01/01",DataBaseContable!$B:$B,"&lt;="&amp;EOMONTH($B$3&amp;"/01/01",0))</f>
        <v>0</v>
      </c>
      <c r="E54" s="129">
        <f>SUMIFS(DataBaseContable!$I:$I,DataBaseContable!$F:$F,"="&amp;T!$B54,DataBaseContable!$B:$B,"&gt;="&amp;$B$3&amp;"/02/01",DataBaseContable!$B:$B,"&lt;="&amp;EOMONTH($B$3&amp;"/02/01",0))</f>
        <v>0</v>
      </c>
      <c r="F54" s="129">
        <f>SUMIFS(DataBaseContable!$I:$I,DataBaseContable!$F:$F,"="&amp;T!$B54,DataBaseContable!$B:$B,"&gt;="&amp;$B$3&amp;"/03/01",DataBaseContable!$B:$B,"&lt;="&amp;EOMONTH($B$3&amp;"/03/01",0))</f>
        <v>0</v>
      </c>
      <c r="G54" s="129">
        <f>SUMIFS(DataBaseContable!$I:$I,DataBaseContable!$F:$F,"="&amp;T!$B54,DataBaseContable!$B:$B,"&gt;="&amp;$B$3&amp;"/04/01",DataBaseContable!$B:$B,"&lt;="&amp;EOMONTH($B$3&amp;"/04/01",0))</f>
        <v>0</v>
      </c>
      <c r="H54" s="129">
        <f>SUMIFS(DataBaseContable!$I:$I,DataBaseContable!$F:$F,"="&amp;T!$B54,DataBaseContable!$B:$B,"&gt;="&amp;$B$3&amp;"/05/01",DataBaseContable!$B:$B,"&lt;="&amp;EOMONTH($B$3&amp;"/05/01",0))</f>
        <v>0</v>
      </c>
      <c r="I54" s="129">
        <f>SUMIFS(DataBaseContable!$I:$I,DataBaseContable!$F:$F,"="&amp;T!$B54,DataBaseContable!$B:$B,"&gt;="&amp;$B$3&amp;"/06/01",DataBaseContable!$B:$B,"&lt;="&amp;EOMONTH($B$3&amp;"/06/01",0))</f>
        <v>0</v>
      </c>
      <c r="J54" s="129">
        <f>SUMIFS(DataBaseContable!$I:$I,DataBaseContable!$F:$F,"="&amp;T!$B54,DataBaseContable!$B:$B,"&gt;="&amp;$B$3&amp;"/07/01",DataBaseContable!$B:$B,"&lt;="&amp;EOMONTH($B$3&amp;"/07/01",0))</f>
        <v>0</v>
      </c>
      <c r="K54" s="129">
        <f>SUMIFS(DataBaseContable!$I:$I,DataBaseContable!$F:$F,"="&amp;T!$B54,DataBaseContable!$B:$B,"&gt;="&amp;$B$3&amp;"/08/01",DataBaseContable!$B:$B,"&lt;="&amp;EOMONTH($B$3&amp;"/08/01",0))</f>
        <v>0</v>
      </c>
      <c r="L54" s="129">
        <f>SUMIFS(DataBaseContable!$I:$I,DataBaseContable!$F:$F,"="&amp;T!$B54,DataBaseContable!$B:$B,"&gt;="&amp;$B$3&amp;"/09/01",DataBaseContable!$B:$B,"&lt;="&amp;EOMONTH($B$3&amp;"/09/01",0))</f>
        <v>0</v>
      </c>
      <c r="M54" s="129">
        <f>SUMIFS(DataBaseContable!$I:$I,DataBaseContable!$F:$F,"="&amp;T!$B54,DataBaseContable!$B:$B,"&gt;="&amp;$B$3&amp;"/10/01",DataBaseContable!$B:$B,"&lt;="&amp;EOMONTH($B$3&amp;"/10/01",0))</f>
        <v>0</v>
      </c>
      <c r="N54" s="129">
        <f>SUMIFS(DataBaseContable!$I:$I,DataBaseContable!$F:$F,"="&amp;T!$B54,DataBaseContable!$B:$B,"&gt;="&amp;$B$3&amp;"/11/01",DataBaseContable!$B:$B,"&lt;="&amp;EOMONTH($B$3&amp;"/11/01",0))</f>
        <v>0</v>
      </c>
      <c r="O54" s="129">
        <f>SUMIFS(DataBaseContable!$I:$I,DataBaseContable!$F:$F,"="&amp;T!$B54,DataBaseContable!$B:$B,"&gt;="&amp;$B$3&amp;"/11/01",DataBaseContable!$B:$B,"&lt;="&amp;EOMONTH($B$3&amp;"/11/01",0))</f>
        <v>0</v>
      </c>
      <c r="P54" s="130">
        <f t="shared" si="2"/>
        <v>0</v>
      </c>
    </row>
    <row r="55" spans="2:16" x14ac:dyDescent="0.25">
      <c r="B55" s="112">
        <v>42</v>
      </c>
      <c r="C55" s="44" t="s">
        <v>46</v>
      </c>
      <c r="D55" s="129">
        <f>SUMIFS(DataBaseContable!$I:$I,DataBaseContable!$F:$F,"="&amp;T!$B55,DataBaseContable!$B:$B,"&gt;="&amp;$B$3&amp;"/01/01",DataBaseContable!$B:$B,"&lt;="&amp;EOMONTH($B$3&amp;"/01/01",0))</f>
        <v>0</v>
      </c>
      <c r="E55" s="129">
        <f>SUMIFS(DataBaseContable!$I:$I,DataBaseContable!$F:$F,"="&amp;T!$B55,DataBaseContable!$B:$B,"&gt;="&amp;$B$3&amp;"/02/01",DataBaseContable!$B:$B,"&lt;="&amp;EOMONTH($B$3&amp;"/02/01",0))</f>
        <v>0</v>
      </c>
      <c r="F55" s="129">
        <f>SUMIFS(DataBaseContable!$I:$I,DataBaseContable!$F:$F,"="&amp;T!$B55,DataBaseContable!$B:$B,"&gt;="&amp;$B$3&amp;"/03/01",DataBaseContable!$B:$B,"&lt;="&amp;EOMONTH($B$3&amp;"/03/01",0))</f>
        <v>0</v>
      </c>
      <c r="G55" s="129">
        <f>SUMIFS(DataBaseContable!$I:$I,DataBaseContable!$F:$F,"="&amp;T!$B55,DataBaseContable!$B:$B,"&gt;="&amp;$B$3&amp;"/04/01",DataBaseContable!$B:$B,"&lt;="&amp;EOMONTH($B$3&amp;"/04/01",0))</f>
        <v>0</v>
      </c>
      <c r="H55" s="129">
        <f>SUMIFS(DataBaseContable!$I:$I,DataBaseContable!$F:$F,"="&amp;T!$B55,DataBaseContable!$B:$B,"&gt;="&amp;$B$3&amp;"/05/01",DataBaseContable!$B:$B,"&lt;="&amp;EOMONTH($B$3&amp;"/05/01",0))</f>
        <v>0</v>
      </c>
      <c r="I55" s="129">
        <f>SUMIFS(DataBaseContable!$I:$I,DataBaseContable!$F:$F,"="&amp;T!$B55,DataBaseContable!$B:$B,"&gt;="&amp;$B$3&amp;"/06/01",DataBaseContable!$B:$B,"&lt;="&amp;EOMONTH($B$3&amp;"/06/01",0))</f>
        <v>0</v>
      </c>
      <c r="J55" s="129">
        <f>SUMIFS(DataBaseContable!$I:$I,DataBaseContable!$F:$F,"="&amp;T!$B55,DataBaseContable!$B:$B,"&gt;="&amp;$B$3&amp;"/07/01",DataBaseContable!$B:$B,"&lt;="&amp;EOMONTH($B$3&amp;"/07/01",0))</f>
        <v>0</v>
      </c>
      <c r="K55" s="129">
        <f>SUMIFS(DataBaseContable!$I:$I,DataBaseContable!$F:$F,"="&amp;T!$B55,DataBaseContable!$B:$B,"&gt;="&amp;$B$3&amp;"/08/01",DataBaseContable!$B:$B,"&lt;="&amp;EOMONTH($B$3&amp;"/08/01",0))</f>
        <v>0</v>
      </c>
      <c r="L55" s="129">
        <f>SUMIFS(DataBaseContable!$I:$I,DataBaseContable!$F:$F,"="&amp;T!$B55,DataBaseContable!$B:$B,"&gt;="&amp;$B$3&amp;"/09/01",DataBaseContable!$B:$B,"&lt;="&amp;EOMONTH($B$3&amp;"/09/01",0))</f>
        <v>0</v>
      </c>
      <c r="M55" s="129">
        <f>SUMIFS(DataBaseContable!$I:$I,DataBaseContable!$F:$F,"="&amp;T!$B55,DataBaseContable!$B:$B,"&gt;="&amp;$B$3&amp;"/10/01",DataBaseContable!$B:$B,"&lt;="&amp;EOMONTH($B$3&amp;"/10/01",0))</f>
        <v>0</v>
      </c>
      <c r="N55" s="129">
        <f>SUMIFS(DataBaseContable!$I:$I,DataBaseContable!$F:$F,"="&amp;T!$B55,DataBaseContable!$B:$B,"&gt;="&amp;$B$3&amp;"/11/01",DataBaseContable!$B:$B,"&lt;="&amp;EOMONTH($B$3&amp;"/11/01",0))</f>
        <v>0</v>
      </c>
      <c r="O55" s="129">
        <f>SUMIFS(DataBaseContable!$I:$I,DataBaseContable!$F:$F,"="&amp;T!$B55,DataBaseContable!$B:$B,"&gt;="&amp;$B$3&amp;"/11/01",DataBaseContable!$B:$B,"&lt;="&amp;EOMONTH($B$3&amp;"/11/01",0))</f>
        <v>0</v>
      </c>
      <c r="P55" s="130">
        <f t="shared" si="2"/>
        <v>0</v>
      </c>
    </row>
    <row r="56" spans="2:16" x14ac:dyDescent="0.25">
      <c r="B56" s="112">
        <v>43</v>
      </c>
      <c r="C56" s="44" t="s">
        <v>47</v>
      </c>
      <c r="D56" s="129">
        <f>SUMIFS(DataBaseContable!$I:$I,DataBaseContable!$F:$F,"="&amp;T!$B56,DataBaseContable!$B:$B,"&gt;="&amp;$B$3&amp;"/01/01",DataBaseContable!$B:$B,"&lt;="&amp;EOMONTH($B$3&amp;"/01/01",0))</f>
        <v>0</v>
      </c>
      <c r="E56" s="129">
        <f>SUMIFS(DataBaseContable!$I:$I,DataBaseContable!$F:$F,"="&amp;T!$B56,DataBaseContable!$B:$B,"&gt;="&amp;$B$3&amp;"/02/01",DataBaseContable!$B:$B,"&lt;="&amp;EOMONTH($B$3&amp;"/02/01",0))</f>
        <v>0</v>
      </c>
      <c r="F56" s="129">
        <f>SUMIFS(DataBaseContable!$I:$I,DataBaseContable!$F:$F,"="&amp;T!$B56,DataBaseContable!$B:$B,"&gt;="&amp;$B$3&amp;"/03/01",DataBaseContable!$B:$B,"&lt;="&amp;EOMONTH($B$3&amp;"/03/01",0))</f>
        <v>0</v>
      </c>
      <c r="G56" s="129">
        <f>SUMIFS(DataBaseContable!$I:$I,DataBaseContable!$F:$F,"="&amp;T!$B56,DataBaseContable!$B:$B,"&gt;="&amp;$B$3&amp;"/04/01",DataBaseContable!$B:$B,"&lt;="&amp;EOMONTH($B$3&amp;"/04/01",0))</f>
        <v>0</v>
      </c>
      <c r="H56" s="129">
        <f>SUMIFS(DataBaseContable!$I:$I,DataBaseContable!$F:$F,"="&amp;T!$B56,DataBaseContable!$B:$B,"&gt;="&amp;$B$3&amp;"/05/01",DataBaseContable!$B:$B,"&lt;="&amp;EOMONTH($B$3&amp;"/05/01",0))</f>
        <v>0</v>
      </c>
      <c r="I56" s="129">
        <f>SUMIFS(DataBaseContable!$I:$I,DataBaseContable!$F:$F,"="&amp;T!$B56,DataBaseContable!$B:$B,"&gt;="&amp;$B$3&amp;"/06/01",DataBaseContable!$B:$B,"&lt;="&amp;EOMONTH($B$3&amp;"/06/01",0))</f>
        <v>0</v>
      </c>
      <c r="J56" s="129">
        <f>SUMIFS(DataBaseContable!$I:$I,DataBaseContable!$F:$F,"="&amp;T!$B56,DataBaseContable!$B:$B,"&gt;="&amp;$B$3&amp;"/07/01",DataBaseContable!$B:$B,"&lt;="&amp;EOMONTH($B$3&amp;"/07/01",0))</f>
        <v>0</v>
      </c>
      <c r="K56" s="129">
        <f>SUMIFS(DataBaseContable!$I:$I,DataBaseContable!$F:$F,"="&amp;T!$B56,DataBaseContable!$B:$B,"&gt;="&amp;$B$3&amp;"/08/01",DataBaseContable!$B:$B,"&lt;="&amp;EOMONTH($B$3&amp;"/08/01",0))</f>
        <v>0</v>
      </c>
      <c r="L56" s="129">
        <f>SUMIFS(DataBaseContable!$I:$I,DataBaseContable!$F:$F,"="&amp;T!$B56,DataBaseContable!$B:$B,"&gt;="&amp;$B$3&amp;"/09/01",DataBaseContable!$B:$B,"&lt;="&amp;EOMONTH($B$3&amp;"/09/01",0))</f>
        <v>0</v>
      </c>
      <c r="M56" s="129">
        <f>SUMIFS(DataBaseContable!$I:$I,DataBaseContable!$F:$F,"="&amp;T!$B56,DataBaseContable!$B:$B,"&gt;="&amp;$B$3&amp;"/10/01",DataBaseContable!$B:$B,"&lt;="&amp;EOMONTH($B$3&amp;"/10/01",0))</f>
        <v>0</v>
      </c>
      <c r="N56" s="129">
        <f>SUMIFS(DataBaseContable!$I:$I,DataBaseContable!$F:$F,"="&amp;T!$B56,DataBaseContable!$B:$B,"&gt;="&amp;$B$3&amp;"/11/01",DataBaseContable!$B:$B,"&lt;="&amp;EOMONTH($B$3&amp;"/11/01",0))</f>
        <v>0</v>
      </c>
      <c r="O56" s="129">
        <f>SUMIFS(DataBaseContable!$I:$I,DataBaseContable!$F:$F,"="&amp;T!$B56,DataBaseContable!$B:$B,"&gt;="&amp;$B$3&amp;"/11/01",DataBaseContable!$B:$B,"&lt;="&amp;EOMONTH($B$3&amp;"/11/01",0))</f>
        <v>0</v>
      </c>
      <c r="P56" s="130">
        <f t="shared" si="2"/>
        <v>0</v>
      </c>
    </row>
    <row r="57" spans="2:16" x14ac:dyDescent="0.25">
      <c r="B57" s="112">
        <v>44</v>
      </c>
      <c r="C57" s="44" t="s">
        <v>52</v>
      </c>
      <c r="D57" s="129">
        <f>SUMIFS(DataBaseContable!$I:$I,DataBaseContable!$F:$F,"="&amp;T!$B57,DataBaseContable!$B:$B,"&gt;="&amp;$B$3&amp;"/01/01",DataBaseContable!$B:$B,"&lt;="&amp;EOMONTH($B$3&amp;"/01/01",0))</f>
        <v>0</v>
      </c>
      <c r="E57" s="129">
        <f>SUMIFS(DataBaseContable!$I:$I,DataBaseContable!$F:$F,"="&amp;T!$B57,DataBaseContable!$B:$B,"&gt;="&amp;$B$3&amp;"/02/01",DataBaseContable!$B:$B,"&lt;="&amp;EOMONTH($B$3&amp;"/02/01",0))</f>
        <v>0</v>
      </c>
      <c r="F57" s="129">
        <f>SUMIFS(DataBaseContable!$I:$I,DataBaseContable!$F:$F,"="&amp;T!$B57,DataBaseContable!$B:$B,"&gt;="&amp;$B$3&amp;"/03/01",DataBaseContable!$B:$B,"&lt;="&amp;EOMONTH($B$3&amp;"/03/01",0))</f>
        <v>0</v>
      </c>
      <c r="G57" s="129">
        <f>SUMIFS(DataBaseContable!$I:$I,DataBaseContable!$F:$F,"="&amp;T!$B57,DataBaseContable!$B:$B,"&gt;="&amp;$B$3&amp;"/04/01",DataBaseContable!$B:$B,"&lt;="&amp;EOMONTH($B$3&amp;"/04/01",0))</f>
        <v>0</v>
      </c>
      <c r="H57" s="129">
        <f>SUMIFS(DataBaseContable!$I:$I,DataBaseContable!$F:$F,"="&amp;T!$B57,DataBaseContable!$B:$B,"&gt;="&amp;$B$3&amp;"/05/01",DataBaseContable!$B:$B,"&lt;="&amp;EOMONTH($B$3&amp;"/05/01",0))</f>
        <v>0</v>
      </c>
      <c r="I57" s="129">
        <f>SUMIFS(DataBaseContable!$I:$I,DataBaseContable!$F:$F,"="&amp;T!$B57,DataBaseContable!$B:$B,"&gt;="&amp;$B$3&amp;"/06/01",DataBaseContable!$B:$B,"&lt;="&amp;EOMONTH($B$3&amp;"/06/01",0))</f>
        <v>0</v>
      </c>
      <c r="J57" s="129">
        <f>SUMIFS(DataBaseContable!$I:$I,DataBaseContable!$F:$F,"="&amp;T!$B57,DataBaseContable!$B:$B,"&gt;="&amp;$B$3&amp;"/07/01",DataBaseContable!$B:$B,"&lt;="&amp;EOMONTH($B$3&amp;"/07/01",0))</f>
        <v>0</v>
      </c>
      <c r="K57" s="129">
        <f>SUMIFS(DataBaseContable!$I:$I,DataBaseContable!$F:$F,"="&amp;T!$B57,DataBaseContable!$B:$B,"&gt;="&amp;$B$3&amp;"/08/01",DataBaseContable!$B:$B,"&lt;="&amp;EOMONTH($B$3&amp;"/08/01",0))</f>
        <v>0</v>
      </c>
      <c r="L57" s="129">
        <f>SUMIFS(DataBaseContable!$I:$I,DataBaseContable!$F:$F,"="&amp;T!$B57,DataBaseContable!$B:$B,"&gt;="&amp;$B$3&amp;"/09/01",DataBaseContable!$B:$B,"&lt;="&amp;EOMONTH($B$3&amp;"/09/01",0))</f>
        <v>0</v>
      </c>
      <c r="M57" s="129">
        <f>SUMIFS(DataBaseContable!$I:$I,DataBaseContable!$F:$F,"="&amp;T!$B57,DataBaseContable!$B:$B,"&gt;="&amp;$B$3&amp;"/10/01",DataBaseContable!$B:$B,"&lt;="&amp;EOMONTH($B$3&amp;"/10/01",0))</f>
        <v>0</v>
      </c>
      <c r="N57" s="129">
        <f>SUMIFS(DataBaseContable!$I:$I,DataBaseContable!$F:$F,"="&amp;T!$B57,DataBaseContable!$B:$B,"&gt;="&amp;$B$3&amp;"/11/01",DataBaseContable!$B:$B,"&lt;="&amp;EOMONTH($B$3&amp;"/11/01",0))</f>
        <v>0</v>
      </c>
      <c r="O57" s="129">
        <f>SUMIFS(DataBaseContable!$I:$I,DataBaseContable!$F:$F,"="&amp;T!$B57,DataBaseContable!$B:$B,"&gt;="&amp;$B$3&amp;"/11/01",DataBaseContable!$B:$B,"&lt;="&amp;EOMONTH($B$3&amp;"/11/01",0))</f>
        <v>0</v>
      </c>
      <c r="P57" s="130">
        <f t="shared" si="2"/>
        <v>0</v>
      </c>
    </row>
    <row r="58" spans="2:16" x14ac:dyDescent="0.25">
      <c r="B58" s="112">
        <v>45</v>
      </c>
      <c r="C58" s="44" t="s">
        <v>48</v>
      </c>
      <c r="D58" s="129">
        <f>SUMIFS(DataBaseContable!$I:$I,DataBaseContable!$F:$F,"="&amp;T!$B58,DataBaseContable!$B:$B,"&gt;="&amp;$B$3&amp;"/01/01",DataBaseContable!$B:$B,"&lt;="&amp;EOMONTH($B$3&amp;"/01/01",0))</f>
        <v>100000</v>
      </c>
      <c r="E58" s="129">
        <f>SUMIFS(DataBaseContable!$I:$I,DataBaseContable!$F:$F,"="&amp;T!$B58,DataBaseContable!$B:$B,"&gt;="&amp;$B$3&amp;"/02/01",DataBaseContable!$B:$B,"&lt;="&amp;EOMONTH($B$3&amp;"/02/01",0))</f>
        <v>0</v>
      </c>
      <c r="F58" s="129">
        <f>SUMIFS(DataBaseContable!$I:$I,DataBaseContable!$F:$F,"="&amp;T!$B58,DataBaseContable!$B:$B,"&gt;="&amp;$B$3&amp;"/03/01",DataBaseContable!$B:$B,"&lt;="&amp;EOMONTH($B$3&amp;"/03/01",0))</f>
        <v>0</v>
      </c>
      <c r="G58" s="129">
        <f>SUMIFS(DataBaseContable!$I:$I,DataBaseContable!$F:$F,"="&amp;T!$B58,DataBaseContable!$B:$B,"&gt;="&amp;$B$3&amp;"/04/01",DataBaseContable!$B:$B,"&lt;="&amp;EOMONTH($B$3&amp;"/04/01",0))</f>
        <v>0</v>
      </c>
      <c r="H58" s="129">
        <f>SUMIFS(DataBaseContable!$I:$I,DataBaseContable!$F:$F,"="&amp;T!$B58,DataBaseContable!$B:$B,"&gt;="&amp;$B$3&amp;"/05/01",DataBaseContable!$B:$B,"&lt;="&amp;EOMONTH($B$3&amp;"/05/01",0))</f>
        <v>0</v>
      </c>
      <c r="I58" s="129">
        <f>SUMIFS(DataBaseContable!$I:$I,DataBaseContable!$F:$F,"="&amp;T!$B58,DataBaseContable!$B:$B,"&gt;="&amp;$B$3&amp;"/06/01",DataBaseContable!$B:$B,"&lt;="&amp;EOMONTH($B$3&amp;"/06/01",0))</f>
        <v>0</v>
      </c>
      <c r="J58" s="129">
        <f>SUMIFS(DataBaseContable!$I:$I,DataBaseContable!$F:$F,"="&amp;T!$B58,DataBaseContable!$B:$B,"&gt;="&amp;$B$3&amp;"/07/01",DataBaseContable!$B:$B,"&lt;="&amp;EOMONTH($B$3&amp;"/07/01",0))</f>
        <v>0</v>
      </c>
      <c r="K58" s="129">
        <f>SUMIFS(DataBaseContable!$I:$I,DataBaseContable!$F:$F,"="&amp;T!$B58,DataBaseContable!$B:$B,"&gt;="&amp;$B$3&amp;"/08/01",DataBaseContable!$B:$B,"&lt;="&amp;EOMONTH($B$3&amp;"/08/01",0))</f>
        <v>0</v>
      </c>
      <c r="L58" s="129">
        <f>SUMIFS(DataBaseContable!$I:$I,DataBaseContable!$F:$F,"="&amp;T!$B58,DataBaseContable!$B:$B,"&gt;="&amp;$B$3&amp;"/09/01",DataBaseContable!$B:$B,"&lt;="&amp;EOMONTH($B$3&amp;"/09/01",0))</f>
        <v>0</v>
      </c>
      <c r="M58" s="129">
        <f>SUMIFS(DataBaseContable!$I:$I,DataBaseContable!$F:$F,"="&amp;T!$B58,DataBaseContable!$B:$B,"&gt;="&amp;$B$3&amp;"/10/01",DataBaseContable!$B:$B,"&lt;="&amp;EOMONTH($B$3&amp;"/10/01",0))</f>
        <v>0</v>
      </c>
      <c r="N58" s="129">
        <f>SUMIFS(DataBaseContable!$I:$I,DataBaseContable!$F:$F,"="&amp;T!$B58,DataBaseContable!$B:$B,"&gt;="&amp;$B$3&amp;"/11/01",DataBaseContable!$B:$B,"&lt;="&amp;EOMONTH($B$3&amp;"/11/01",0))</f>
        <v>0</v>
      </c>
      <c r="O58" s="129">
        <f>SUMIFS(DataBaseContable!$I:$I,DataBaseContable!$F:$F,"="&amp;T!$B58,DataBaseContable!$B:$B,"&gt;="&amp;$B$3&amp;"/11/01",DataBaseContable!$B:$B,"&lt;="&amp;EOMONTH($B$3&amp;"/11/01",0))</f>
        <v>0</v>
      </c>
      <c r="P58" s="130">
        <f t="shared" si="2"/>
        <v>100000</v>
      </c>
    </row>
    <row r="59" spans="2:16" x14ac:dyDescent="0.25">
      <c r="B59" s="112">
        <v>46</v>
      </c>
      <c r="C59" s="44" t="s">
        <v>49</v>
      </c>
      <c r="D59" s="129">
        <f>SUMIFS(DataBaseContable!$I:$I,DataBaseContable!$F:$F,"="&amp;T!$B59,DataBaseContable!$B:$B,"&gt;="&amp;$B$3&amp;"/01/01",DataBaseContable!$B:$B,"&lt;="&amp;EOMONTH($B$3&amp;"/01/01",0))</f>
        <v>20000</v>
      </c>
      <c r="E59" s="129">
        <f>SUMIFS(DataBaseContable!$I:$I,DataBaseContable!$F:$F,"="&amp;T!$B59,DataBaseContable!$B:$B,"&gt;="&amp;$B$3&amp;"/02/01",DataBaseContable!$B:$B,"&lt;="&amp;EOMONTH($B$3&amp;"/02/01",0))</f>
        <v>0</v>
      </c>
      <c r="F59" s="129">
        <f>SUMIFS(DataBaseContable!$I:$I,DataBaseContable!$F:$F,"="&amp;T!$B59,DataBaseContable!$B:$B,"&gt;="&amp;$B$3&amp;"/03/01",DataBaseContable!$B:$B,"&lt;="&amp;EOMONTH($B$3&amp;"/03/01",0))</f>
        <v>0</v>
      </c>
      <c r="G59" s="129">
        <f>SUMIFS(DataBaseContable!$I:$I,DataBaseContable!$F:$F,"="&amp;T!$B59,DataBaseContable!$B:$B,"&gt;="&amp;$B$3&amp;"/04/01",DataBaseContable!$B:$B,"&lt;="&amp;EOMONTH($B$3&amp;"/04/01",0))</f>
        <v>0</v>
      </c>
      <c r="H59" s="129">
        <f>SUMIFS(DataBaseContable!$I:$I,DataBaseContable!$F:$F,"="&amp;T!$B59,DataBaseContable!$B:$B,"&gt;="&amp;$B$3&amp;"/05/01",DataBaseContable!$B:$B,"&lt;="&amp;EOMONTH($B$3&amp;"/05/01",0))</f>
        <v>0</v>
      </c>
      <c r="I59" s="129">
        <f>SUMIFS(DataBaseContable!$I:$I,DataBaseContable!$F:$F,"="&amp;T!$B59,DataBaseContable!$B:$B,"&gt;="&amp;$B$3&amp;"/06/01",DataBaseContable!$B:$B,"&lt;="&amp;EOMONTH($B$3&amp;"/06/01",0))</f>
        <v>0</v>
      </c>
      <c r="J59" s="129">
        <f>SUMIFS(DataBaseContable!$I:$I,DataBaseContable!$F:$F,"="&amp;T!$B59,DataBaseContable!$B:$B,"&gt;="&amp;$B$3&amp;"/07/01",DataBaseContable!$B:$B,"&lt;="&amp;EOMONTH($B$3&amp;"/07/01",0))</f>
        <v>0</v>
      </c>
      <c r="K59" s="129">
        <f>SUMIFS(DataBaseContable!$I:$I,DataBaseContable!$F:$F,"="&amp;T!$B59,DataBaseContable!$B:$B,"&gt;="&amp;$B$3&amp;"/08/01",DataBaseContable!$B:$B,"&lt;="&amp;EOMONTH($B$3&amp;"/08/01",0))</f>
        <v>0</v>
      </c>
      <c r="L59" s="129">
        <f>SUMIFS(DataBaseContable!$I:$I,DataBaseContable!$F:$F,"="&amp;T!$B59,DataBaseContable!$B:$B,"&gt;="&amp;$B$3&amp;"/09/01",DataBaseContable!$B:$B,"&lt;="&amp;EOMONTH($B$3&amp;"/09/01",0))</f>
        <v>0</v>
      </c>
      <c r="M59" s="129">
        <f>SUMIFS(DataBaseContable!$I:$I,DataBaseContable!$F:$F,"="&amp;T!$B59,DataBaseContable!$B:$B,"&gt;="&amp;$B$3&amp;"/10/01",DataBaseContable!$B:$B,"&lt;="&amp;EOMONTH($B$3&amp;"/10/01",0))</f>
        <v>0</v>
      </c>
      <c r="N59" s="129">
        <f>SUMIFS(DataBaseContable!$I:$I,DataBaseContable!$F:$F,"="&amp;T!$B59,DataBaseContable!$B:$B,"&gt;="&amp;$B$3&amp;"/11/01",DataBaseContable!$B:$B,"&lt;="&amp;EOMONTH($B$3&amp;"/11/01",0))</f>
        <v>0</v>
      </c>
      <c r="O59" s="129">
        <f>SUMIFS(DataBaseContable!$I:$I,DataBaseContable!$F:$F,"="&amp;T!$B59,DataBaseContable!$B:$B,"&gt;="&amp;$B$3&amp;"/11/01",DataBaseContable!$B:$B,"&lt;="&amp;EOMONTH($B$3&amp;"/11/01",0))</f>
        <v>0</v>
      </c>
      <c r="P59" s="130">
        <f t="shared" si="2"/>
        <v>20000</v>
      </c>
    </row>
    <row r="60" spans="2:16" x14ac:dyDescent="0.25">
      <c r="B60" s="112">
        <v>47</v>
      </c>
      <c r="C60" s="44" t="s">
        <v>50</v>
      </c>
      <c r="D60" s="129">
        <f>SUMIFS(DataBaseContable!$I:$I,DataBaseContable!$F:$F,"="&amp;T!$B60,DataBaseContable!$B:$B,"&gt;="&amp;$B$3&amp;"/01/01",DataBaseContable!$B:$B,"&lt;="&amp;EOMONTH($B$3&amp;"/01/01",0))</f>
        <v>15400</v>
      </c>
      <c r="E60" s="129">
        <f>SUMIFS(DataBaseContable!$I:$I,DataBaseContable!$F:$F,"="&amp;T!$B60,DataBaseContable!$B:$B,"&gt;="&amp;$B$3&amp;"/02/01",DataBaseContable!$B:$B,"&lt;="&amp;EOMONTH($B$3&amp;"/02/01",0))</f>
        <v>0</v>
      </c>
      <c r="F60" s="129">
        <f>SUMIFS(DataBaseContable!$I:$I,DataBaseContable!$F:$F,"="&amp;T!$B60,DataBaseContable!$B:$B,"&gt;="&amp;$B$3&amp;"/03/01",DataBaseContable!$B:$B,"&lt;="&amp;EOMONTH($B$3&amp;"/03/01",0))</f>
        <v>0</v>
      </c>
      <c r="G60" s="129">
        <f>SUMIFS(DataBaseContable!$I:$I,DataBaseContable!$F:$F,"="&amp;T!$B60,DataBaseContable!$B:$B,"&gt;="&amp;$B$3&amp;"/04/01",DataBaseContable!$B:$B,"&lt;="&amp;EOMONTH($B$3&amp;"/04/01",0))</f>
        <v>0</v>
      </c>
      <c r="H60" s="129">
        <f>SUMIFS(DataBaseContable!$I:$I,DataBaseContable!$F:$F,"="&amp;T!$B60,DataBaseContable!$B:$B,"&gt;="&amp;$B$3&amp;"/05/01",DataBaseContable!$B:$B,"&lt;="&amp;EOMONTH($B$3&amp;"/05/01",0))</f>
        <v>0</v>
      </c>
      <c r="I60" s="129">
        <f>SUMIFS(DataBaseContable!$I:$I,DataBaseContable!$F:$F,"="&amp;T!$B60,DataBaseContable!$B:$B,"&gt;="&amp;$B$3&amp;"/06/01",DataBaseContable!$B:$B,"&lt;="&amp;EOMONTH($B$3&amp;"/06/01",0))</f>
        <v>0</v>
      </c>
      <c r="J60" s="129">
        <f>SUMIFS(DataBaseContable!$I:$I,DataBaseContable!$F:$F,"="&amp;T!$B60,DataBaseContable!$B:$B,"&gt;="&amp;$B$3&amp;"/07/01",DataBaseContable!$B:$B,"&lt;="&amp;EOMONTH($B$3&amp;"/07/01",0))</f>
        <v>0</v>
      </c>
      <c r="K60" s="129">
        <f>SUMIFS(DataBaseContable!$I:$I,DataBaseContable!$F:$F,"="&amp;T!$B60,DataBaseContable!$B:$B,"&gt;="&amp;$B$3&amp;"/08/01",DataBaseContable!$B:$B,"&lt;="&amp;EOMONTH($B$3&amp;"/08/01",0))</f>
        <v>0</v>
      </c>
      <c r="L60" s="129">
        <f>SUMIFS(DataBaseContable!$I:$I,DataBaseContable!$F:$F,"="&amp;T!$B60,DataBaseContable!$B:$B,"&gt;="&amp;$B$3&amp;"/09/01",DataBaseContable!$B:$B,"&lt;="&amp;EOMONTH($B$3&amp;"/09/01",0))</f>
        <v>0</v>
      </c>
      <c r="M60" s="129">
        <f>SUMIFS(DataBaseContable!$I:$I,DataBaseContable!$F:$F,"="&amp;T!$B60,DataBaseContable!$B:$B,"&gt;="&amp;$B$3&amp;"/10/01",DataBaseContable!$B:$B,"&lt;="&amp;EOMONTH($B$3&amp;"/10/01",0))</f>
        <v>0</v>
      </c>
      <c r="N60" s="129">
        <f>SUMIFS(DataBaseContable!$I:$I,DataBaseContable!$F:$F,"="&amp;T!$B60,DataBaseContable!$B:$B,"&gt;="&amp;$B$3&amp;"/11/01",DataBaseContable!$B:$B,"&lt;="&amp;EOMONTH($B$3&amp;"/11/01",0))</f>
        <v>0</v>
      </c>
      <c r="O60" s="129">
        <f>SUMIFS(DataBaseContable!$I:$I,DataBaseContable!$F:$F,"="&amp;T!$B60,DataBaseContable!$B:$B,"&gt;="&amp;$B$3&amp;"/11/01",DataBaseContable!$B:$B,"&lt;="&amp;EOMONTH($B$3&amp;"/11/01",0))</f>
        <v>0</v>
      </c>
      <c r="P60" s="130">
        <f t="shared" si="2"/>
        <v>15400</v>
      </c>
    </row>
    <row r="61" spans="2:16" x14ac:dyDescent="0.25">
      <c r="B61" s="112">
        <v>48</v>
      </c>
      <c r="C61" s="44" t="s">
        <v>53</v>
      </c>
      <c r="D61" s="129">
        <f>SUMIFS(DataBaseContable!$I:$I,DataBaseContable!$F:$F,"="&amp;T!$B61,DataBaseContable!$B:$B,"&gt;="&amp;$B$3&amp;"/01/01",DataBaseContable!$B:$B,"&lt;="&amp;EOMONTH($B$3&amp;"/01/01",0))</f>
        <v>1000</v>
      </c>
      <c r="E61" s="129">
        <f>SUMIFS(DataBaseContable!$I:$I,DataBaseContable!$F:$F,"="&amp;T!$B61,DataBaseContable!$B:$B,"&gt;="&amp;$B$3&amp;"/02/01",DataBaseContable!$B:$B,"&lt;="&amp;EOMONTH($B$3&amp;"/02/01",0))</f>
        <v>0</v>
      </c>
      <c r="F61" s="129">
        <f>SUMIFS(DataBaseContable!$I:$I,DataBaseContable!$F:$F,"="&amp;T!$B61,DataBaseContable!$B:$B,"&gt;="&amp;$B$3&amp;"/03/01",DataBaseContable!$B:$B,"&lt;="&amp;EOMONTH($B$3&amp;"/03/01",0))</f>
        <v>0</v>
      </c>
      <c r="G61" s="129">
        <f>SUMIFS(DataBaseContable!$I:$I,DataBaseContable!$F:$F,"="&amp;T!$B61,DataBaseContable!$B:$B,"&gt;="&amp;$B$3&amp;"/04/01",DataBaseContable!$B:$B,"&lt;="&amp;EOMONTH($B$3&amp;"/04/01",0))</f>
        <v>0</v>
      </c>
      <c r="H61" s="129">
        <f>SUMIFS(DataBaseContable!$I:$I,DataBaseContable!$F:$F,"="&amp;T!$B61,DataBaseContable!$B:$B,"&gt;="&amp;$B$3&amp;"/05/01",DataBaseContable!$B:$B,"&lt;="&amp;EOMONTH($B$3&amp;"/05/01",0))</f>
        <v>0</v>
      </c>
      <c r="I61" s="129">
        <f>SUMIFS(DataBaseContable!$I:$I,DataBaseContable!$F:$F,"="&amp;T!$B61,DataBaseContable!$B:$B,"&gt;="&amp;$B$3&amp;"/06/01",DataBaseContable!$B:$B,"&lt;="&amp;EOMONTH($B$3&amp;"/06/01",0))</f>
        <v>0</v>
      </c>
      <c r="J61" s="129">
        <f>SUMIFS(DataBaseContable!$I:$I,DataBaseContable!$F:$F,"="&amp;T!$B61,DataBaseContable!$B:$B,"&gt;="&amp;$B$3&amp;"/07/01",DataBaseContable!$B:$B,"&lt;="&amp;EOMONTH($B$3&amp;"/07/01",0))</f>
        <v>0</v>
      </c>
      <c r="K61" s="129">
        <f>SUMIFS(DataBaseContable!$I:$I,DataBaseContable!$F:$F,"="&amp;T!$B61,DataBaseContable!$B:$B,"&gt;="&amp;$B$3&amp;"/08/01",DataBaseContable!$B:$B,"&lt;="&amp;EOMONTH($B$3&amp;"/08/01",0))</f>
        <v>0</v>
      </c>
      <c r="L61" s="129">
        <f>SUMIFS(DataBaseContable!$I:$I,DataBaseContable!$F:$F,"="&amp;T!$B61,DataBaseContable!$B:$B,"&gt;="&amp;$B$3&amp;"/09/01",DataBaseContable!$B:$B,"&lt;="&amp;EOMONTH($B$3&amp;"/09/01",0))</f>
        <v>0</v>
      </c>
      <c r="M61" s="129">
        <f>SUMIFS(DataBaseContable!$I:$I,DataBaseContable!$F:$F,"="&amp;T!$B61,DataBaseContable!$B:$B,"&gt;="&amp;$B$3&amp;"/10/01",DataBaseContable!$B:$B,"&lt;="&amp;EOMONTH($B$3&amp;"/10/01",0))</f>
        <v>0</v>
      </c>
      <c r="N61" s="129">
        <f>SUMIFS(DataBaseContable!$I:$I,DataBaseContable!$F:$F,"="&amp;T!$B61,DataBaseContable!$B:$B,"&gt;="&amp;$B$3&amp;"/11/01",DataBaseContable!$B:$B,"&lt;="&amp;EOMONTH($B$3&amp;"/11/01",0))</f>
        <v>0</v>
      </c>
      <c r="O61" s="129">
        <f>SUMIFS(DataBaseContable!$I:$I,DataBaseContable!$F:$F,"="&amp;T!$B61,DataBaseContable!$B:$B,"&gt;="&amp;$B$3&amp;"/11/01",DataBaseContable!$B:$B,"&lt;="&amp;EOMONTH($B$3&amp;"/11/01",0))</f>
        <v>0</v>
      </c>
      <c r="P61" s="130">
        <f t="shared" si="2"/>
        <v>1000</v>
      </c>
    </row>
    <row r="62" spans="2:16" x14ac:dyDescent="0.25">
      <c r="B62" s="112">
        <v>49</v>
      </c>
      <c r="C62" s="44" t="s">
        <v>54</v>
      </c>
      <c r="D62" s="129">
        <f>SUMIFS(DataBaseContable!$I:$I,DataBaseContable!$F:$F,"="&amp;T!$B62,DataBaseContable!$B:$B,"&gt;="&amp;$B$3&amp;"/01/01",DataBaseContable!$B:$B,"&lt;="&amp;EOMONTH($B$3&amp;"/01/01",0))</f>
        <v>3200</v>
      </c>
      <c r="E62" s="129">
        <f>SUMIFS(DataBaseContable!$I:$I,DataBaseContable!$F:$F,"="&amp;T!$B62,DataBaseContable!$B:$B,"&gt;="&amp;$B$3&amp;"/02/01",DataBaseContable!$B:$B,"&lt;="&amp;EOMONTH($B$3&amp;"/02/01",0))</f>
        <v>0</v>
      </c>
      <c r="F62" s="129">
        <f>SUMIFS(DataBaseContable!$I:$I,DataBaseContable!$F:$F,"="&amp;T!$B62,DataBaseContable!$B:$B,"&gt;="&amp;$B$3&amp;"/03/01",DataBaseContable!$B:$B,"&lt;="&amp;EOMONTH($B$3&amp;"/03/01",0))</f>
        <v>0</v>
      </c>
      <c r="G62" s="129">
        <f>SUMIFS(DataBaseContable!$I:$I,DataBaseContable!$F:$F,"="&amp;T!$B62,DataBaseContable!$B:$B,"&gt;="&amp;$B$3&amp;"/04/01",DataBaseContable!$B:$B,"&lt;="&amp;EOMONTH($B$3&amp;"/04/01",0))</f>
        <v>0</v>
      </c>
      <c r="H62" s="129">
        <f>SUMIFS(DataBaseContable!$I:$I,DataBaseContable!$F:$F,"="&amp;T!$B62,DataBaseContable!$B:$B,"&gt;="&amp;$B$3&amp;"/05/01",DataBaseContable!$B:$B,"&lt;="&amp;EOMONTH($B$3&amp;"/05/01",0))</f>
        <v>0</v>
      </c>
      <c r="I62" s="129">
        <f>SUMIFS(DataBaseContable!$I:$I,DataBaseContable!$F:$F,"="&amp;T!$B62,DataBaseContable!$B:$B,"&gt;="&amp;$B$3&amp;"/06/01",DataBaseContable!$B:$B,"&lt;="&amp;EOMONTH($B$3&amp;"/06/01",0))</f>
        <v>0</v>
      </c>
      <c r="J62" s="129">
        <f>SUMIFS(DataBaseContable!$I:$I,DataBaseContable!$F:$F,"="&amp;T!$B62,DataBaseContable!$B:$B,"&gt;="&amp;$B$3&amp;"/07/01",DataBaseContable!$B:$B,"&lt;="&amp;EOMONTH($B$3&amp;"/07/01",0))</f>
        <v>0</v>
      </c>
      <c r="K62" s="129">
        <f>SUMIFS(DataBaseContable!$I:$I,DataBaseContable!$F:$F,"="&amp;T!$B62,DataBaseContable!$B:$B,"&gt;="&amp;$B$3&amp;"/08/01",DataBaseContable!$B:$B,"&lt;="&amp;EOMONTH($B$3&amp;"/08/01",0))</f>
        <v>0</v>
      </c>
      <c r="L62" s="129">
        <f>SUMIFS(DataBaseContable!$I:$I,DataBaseContable!$F:$F,"="&amp;T!$B62,DataBaseContable!$B:$B,"&gt;="&amp;$B$3&amp;"/09/01",DataBaseContable!$B:$B,"&lt;="&amp;EOMONTH($B$3&amp;"/09/01",0))</f>
        <v>0</v>
      </c>
      <c r="M62" s="129">
        <f>SUMIFS(DataBaseContable!$I:$I,DataBaseContable!$F:$F,"="&amp;T!$B62,DataBaseContable!$B:$B,"&gt;="&amp;$B$3&amp;"/10/01",DataBaseContable!$B:$B,"&lt;="&amp;EOMONTH($B$3&amp;"/10/01",0))</f>
        <v>0</v>
      </c>
      <c r="N62" s="129">
        <f>SUMIFS(DataBaseContable!$I:$I,DataBaseContable!$F:$F,"="&amp;T!$B62,DataBaseContable!$B:$B,"&gt;="&amp;$B$3&amp;"/11/01",DataBaseContable!$B:$B,"&lt;="&amp;EOMONTH($B$3&amp;"/11/01",0))</f>
        <v>0</v>
      </c>
      <c r="O62" s="129">
        <f>SUMIFS(DataBaseContable!$I:$I,DataBaseContable!$F:$F,"="&amp;T!$B62,DataBaseContable!$B:$B,"&gt;="&amp;$B$3&amp;"/11/01",DataBaseContable!$B:$B,"&lt;="&amp;EOMONTH($B$3&amp;"/11/01",0))</f>
        <v>0</v>
      </c>
      <c r="P62" s="130">
        <f t="shared" si="2"/>
        <v>3200</v>
      </c>
    </row>
    <row r="63" spans="2:16" x14ac:dyDescent="0.25">
      <c r="B63" s="112">
        <v>50</v>
      </c>
      <c r="C63" s="44" t="s">
        <v>55</v>
      </c>
      <c r="D63" s="129">
        <f>SUMIFS(DataBaseContable!$I:$I,DataBaseContable!$F:$F,"="&amp;T!$B63,DataBaseContable!$B:$B,"&gt;="&amp;$B$3&amp;"/01/01",DataBaseContable!$B:$B,"&lt;="&amp;EOMONTH($B$3&amp;"/01/01",0))</f>
        <v>0</v>
      </c>
      <c r="E63" s="129">
        <f>SUMIFS(DataBaseContable!$I:$I,DataBaseContable!$F:$F,"="&amp;T!$B63,DataBaseContable!$B:$B,"&gt;="&amp;$B$3&amp;"/02/01",DataBaseContable!$B:$B,"&lt;="&amp;EOMONTH($B$3&amp;"/02/01",0))</f>
        <v>0</v>
      </c>
      <c r="F63" s="129">
        <f>SUMIFS(DataBaseContable!$I:$I,DataBaseContable!$F:$F,"="&amp;T!$B63,DataBaseContable!$B:$B,"&gt;="&amp;$B$3&amp;"/03/01",DataBaseContable!$B:$B,"&lt;="&amp;EOMONTH($B$3&amp;"/03/01",0))</f>
        <v>0</v>
      </c>
      <c r="G63" s="129">
        <f>SUMIFS(DataBaseContable!$I:$I,DataBaseContable!$F:$F,"="&amp;T!$B63,DataBaseContable!$B:$B,"&gt;="&amp;$B$3&amp;"/04/01",DataBaseContable!$B:$B,"&lt;="&amp;EOMONTH($B$3&amp;"/04/01",0))</f>
        <v>0</v>
      </c>
      <c r="H63" s="129">
        <f>SUMIFS(DataBaseContable!$I:$I,DataBaseContable!$F:$F,"="&amp;T!$B63,DataBaseContable!$B:$B,"&gt;="&amp;$B$3&amp;"/05/01",DataBaseContable!$B:$B,"&lt;="&amp;EOMONTH($B$3&amp;"/05/01",0))</f>
        <v>0</v>
      </c>
      <c r="I63" s="129">
        <f>SUMIFS(DataBaseContable!$I:$I,DataBaseContable!$F:$F,"="&amp;T!$B63,DataBaseContable!$B:$B,"&gt;="&amp;$B$3&amp;"/06/01",DataBaseContable!$B:$B,"&lt;="&amp;EOMONTH($B$3&amp;"/06/01",0))</f>
        <v>0</v>
      </c>
      <c r="J63" s="129">
        <f>SUMIFS(DataBaseContable!$I:$I,DataBaseContable!$F:$F,"="&amp;T!$B63,DataBaseContable!$B:$B,"&gt;="&amp;$B$3&amp;"/07/01",DataBaseContable!$B:$B,"&lt;="&amp;EOMONTH($B$3&amp;"/07/01",0))</f>
        <v>0</v>
      </c>
      <c r="K63" s="129">
        <f>SUMIFS(DataBaseContable!$I:$I,DataBaseContable!$F:$F,"="&amp;T!$B63,DataBaseContable!$B:$B,"&gt;="&amp;$B$3&amp;"/08/01",DataBaseContable!$B:$B,"&lt;="&amp;EOMONTH($B$3&amp;"/08/01",0))</f>
        <v>0</v>
      </c>
      <c r="L63" s="129">
        <f>SUMIFS(DataBaseContable!$I:$I,DataBaseContable!$F:$F,"="&amp;T!$B63,DataBaseContable!$B:$B,"&gt;="&amp;$B$3&amp;"/09/01",DataBaseContable!$B:$B,"&lt;="&amp;EOMONTH($B$3&amp;"/09/01",0))</f>
        <v>0</v>
      </c>
      <c r="M63" s="129">
        <f>SUMIFS(DataBaseContable!$I:$I,DataBaseContable!$F:$F,"="&amp;T!$B63,DataBaseContable!$B:$B,"&gt;="&amp;$B$3&amp;"/10/01",DataBaseContable!$B:$B,"&lt;="&amp;EOMONTH($B$3&amp;"/10/01",0))</f>
        <v>0</v>
      </c>
      <c r="N63" s="129">
        <f>SUMIFS(DataBaseContable!$I:$I,DataBaseContable!$F:$F,"="&amp;T!$B63,DataBaseContable!$B:$B,"&gt;="&amp;$B$3&amp;"/11/01",DataBaseContable!$B:$B,"&lt;="&amp;EOMONTH($B$3&amp;"/11/01",0))</f>
        <v>0</v>
      </c>
      <c r="O63" s="129">
        <f>SUMIFS(DataBaseContable!$I:$I,DataBaseContable!$F:$F,"="&amp;T!$B63,DataBaseContable!$B:$B,"&gt;="&amp;$B$3&amp;"/11/01",DataBaseContable!$B:$B,"&lt;="&amp;EOMONTH($B$3&amp;"/11/01",0))</f>
        <v>0</v>
      </c>
      <c r="P63" s="130">
        <f t="shared" si="2"/>
        <v>0</v>
      </c>
    </row>
    <row r="64" spans="2:16" x14ac:dyDescent="0.25">
      <c r="B64" s="112">
        <v>51</v>
      </c>
      <c r="C64" s="44" t="s">
        <v>44</v>
      </c>
      <c r="D64" s="129">
        <f>SUMIFS(DataBaseContable!$I:$I,DataBaseContable!$F:$F,"="&amp;T!$B64,DataBaseContable!$B:$B,"&gt;="&amp;$B$3&amp;"/01/01",DataBaseContable!$B:$B,"&lt;="&amp;EOMONTH($B$3&amp;"/01/01",0))</f>
        <v>0</v>
      </c>
      <c r="E64" s="129">
        <f>SUMIFS(DataBaseContable!$I:$I,DataBaseContable!$F:$F,"="&amp;T!$B64,DataBaseContable!$B:$B,"&gt;="&amp;$B$3&amp;"/02/01",DataBaseContable!$B:$B,"&lt;="&amp;EOMONTH($B$3&amp;"/02/01",0))</f>
        <v>0</v>
      </c>
      <c r="F64" s="129">
        <f>SUMIFS(DataBaseContable!$I:$I,DataBaseContable!$F:$F,"="&amp;T!$B64,DataBaseContable!$B:$B,"&gt;="&amp;$B$3&amp;"/03/01",DataBaseContable!$B:$B,"&lt;="&amp;EOMONTH($B$3&amp;"/03/01",0))</f>
        <v>0</v>
      </c>
      <c r="G64" s="129">
        <f>SUMIFS(DataBaseContable!$I:$I,DataBaseContable!$F:$F,"="&amp;T!$B64,DataBaseContable!$B:$B,"&gt;="&amp;$B$3&amp;"/04/01",DataBaseContable!$B:$B,"&lt;="&amp;EOMONTH($B$3&amp;"/04/01",0))</f>
        <v>0</v>
      </c>
      <c r="H64" s="129">
        <f>SUMIFS(DataBaseContable!$I:$I,DataBaseContable!$F:$F,"="&amp;T!$B64,DataBaseContable!$B:$B,"&gt;="&amp;$B$3&amp;"/05/01",DataBaseContable!$B:$B,"&lt;="&amp;EOMONTH($B$3&amp;"/05/01",0))</f>
        <v>0</v>
      </c>
      <c r="I64" s="129">
        <f>SUMIFS(DataBaseContable!$I:$I,DataBaseContable!$F:$F,"="&amp;T!$B64,DataBaseContable!$B:$B,"&gt;="&amp;$B$3&amp;"/06/01",DataBaseContable!$B:$B,"&lt;="&amp;EOMONTH($B$3&amp;"/06/01",0))</f>
        <v>0</v>
      </c>
      <c r="J64" s="129">
        <f>SUMIFS(DataBaseContable!$I:$I,DataBaseContable!$F:$F,"="&amp;T!$B64,DataBaseContable!$B:$B,"&gt;="&amp;$B$3&amp;"/07/01",DataBaseContable!$B:$B,"&lt;="&amp;EOMONTH($B$3&amp;"/07/01",0))</f>
        <v>0</v>
      </c>
      <c r="K64" s="129">
        <f>SUMIFS(DataBaseContable!$I:$I,DataBaseContable!$F:$F,"="&amp;T!$B64,DataBaseContable!$B:$B,"&gt;="&amp;$B$3&amp;"/08/01",DataBaseContable!$B:$B,"&lt;="&amp;EOMONTH($B$3&amp;"/08/01",0))</f>
        <v>0</v>
      </c>
      <c r="L64" s="129">
        <f>SUMIFS(DataBaseContable!$I:$I,DataBaseContable!$F:$F,"="&amp;T!$B64,DataBaseContable!$B:$B,"&gt;="&amp;$B$3&amp;"/09/01",DataBaseContable!$B:$B,"&lt;="&amp;EOMONTH($B$3&amp;"/09/01",0))</f>
        <v>0</v>
      </c>
      <c r="M64" s="129">
        <f>SUMIFS(DataBaseContable!$I:$I,DataBaseContable!$F:$F,"="&amp;T!$B64,DataBaseContable!$B:$B,"&gt;="&amp;$B$3&amp;"/10/01",DataBaseContable!$B:$B,"&lt;="&amp;EOMONTH($B$3&amp;"/10/01",0))</f>
        <v>0</v>
      </c>
      <c r="N64" s="129">
        <f>SUMIFS(DataBaseContable!$I:$I,DataBaseContable!$F:$F,"="&amp;T!$B64,DataBaseContable!$B:$B,"&gt;="&amp;$B$3&amp;"/11/01",DataBaseContable!$B:$B,"&lt;="&amp;EOMONTH($B$3&amp;"/11/01",0))</f>
        <v>0</v>
      </c>
      <c r="O64" s="129">
        <f>SUMIFS(DataBaseContable!$I:$I,DataBaseContable!$F:$F,"="&amp;T!$B64,DataBaseContable!$B:$B,"&gt;="&amp;$B$3&amp;"/11/01",DataBaseContable!$B:$B,"&lt;="&amp;EOMONTH($B$3&amp;"/11/01",0))</f>
        <v>0</v>
      </c>
      <c r="P64" s="130">
        <f t="shared" si="2"/>
        <v>0</v>
      </c>
    </row>
    <row r="65" spans="2:16" x14ac:dyDescent="0.25">
      <c r="B65" s="112">
        <v>52</v>
      </c>
      <c r="C65" s="44" t="s">
        <v>56</v>
      </c>
      <c r="D65" s="129">
        <f>SUMIFS(DataBaseContable!$I:$I,DataBaseContable!$F:$F,"="&amp;T!$B65,DataBaseContable!$B:$B,"&gt;="&amp;$B$3&amp;"/01/01",DataBaseContable!$B:$B,"&lt;="&amp;EOMONTH($B$3&amp;"/01/01",0))</f>
        <v>0</v>
      </c>
      <c r="E65" s="129">
        <f>SUMIFS(DataBaseContable!$I:$I,DataBaseContable!$F:$F,"="&amp;T!$B65,DataBaseContable!$B:$B,"&gt;="&amp;$B$3&amp;"/02/01",DataBaseContable!$B:$B,"&lt;="&amp;EOMONTH($B$3&amp;"/02/01",0))</f>
        <v>0</v>
      </c>
      <c r="F65" s="129">
        <f>SUMIFS(DataBaseContable!$I:$I,DataBaseContable!$F:$F,"="&amp;T!$B65,DataBaseContable!$B:$B,"&gt;="&amp;$B$3&amp;"/03/01",DataBaseContable!$B:$B,"&lt;="&amp;EOMONTH($B$3&amp;"/03/01",0))</f>
        <v>0</v>
      </c>
      <c r="G65" s="129">
        <f>SUMIFS(DataBaseContable!$I:$I,DataBaseContable!$F:$F,"="&amp;T!$B65,DataBaseContable!$B:$B,"&gt;="&amp;$B$3&amp;"/04/01",DataBaseContable!$B:$B,"&lt;="&amp;EOMONTH($B$3&amp;"/04/01",0))</f>
        <v>0</v>
      </c>
      <c r="H65" s="129">
        <f>SUMIFS(DataBaseContable!$I:$I,DataBaseContable!$F:$F,"="&amp;T!$B65,DataBaseContable!$B:$B,"&gt;="&amp;$B$3&amp;"/05/01",DataBaseContable!$B:$B,"&lt;="&amp;EOMONTH($B$3&amp;"/05/01",0))</f>
        <v>0</v>
      </c>
      <c r="I65" s="129">
        <f>SUMIFS(DataBaseContable!$I:$I,DataBaseContable!$F:$F,"="&amp;T!$B65,DataBaseContable!$B:$B,"&gt;="&amp;$B$3&amp;"/06/01",DataBaseContable!$B:$B,"&lt;="&amp;EOMONTH($B$3&amp;"/06/01",0))</f>
        <v>0</v>
      </c>
      <c r="J65" s="129">
        <f>SUMIFS(DataBaseContable!$I:$I,DataBaseContable!$F:$F,"="&amp;T!$B65,DataBaseContable!$B:$B,"&gt;="&amp;$B$3&amp;"/07/01",DataBaseContable!$B:$B,"&lt;="&amp;EOMONTH($B$3&amp;"/07/01",0))</f>
        <v>0</v>
      </c>
      <c r="K65" s="129">
        <f>SUMIFS(DataBaseContable!$I:$I,DataBaseContable!$F:$F,"="&amp;T!$B65,DataBaseContable!$B:$B,"&gt;="&amp;$B$3&amp;"/08/01",DataBaseContable!$B:$B,"&lt;="&amp;EOMONTH($B$3&amp;"/08/01",0))</f>
        <v>0</v>
      </c>
      <c r="L65" s="129">
        <f>SUMIFS(DataBaseContable!$I:$I,DataBaseContable!$F:$F,"="&amp;T!$B65,DataBaseContable!$B:$B,"&gt;="&amp;$B$3&amp;"/09/01",DataBaseContable!$B:$B,"&lt;="&amp;EOMONTH($B$3&amp;"/09/01",0))</f>
        <v>0</v>
      </c>
      <c r="M65" s="129">
        <f>SUMIFS(DataBaseContable!$I:$I,DataBaseContable!$F:$F,"="&amp;T!$B65,DataBaseContable!$B:$B,"&gt;="&amp;$B$3&amp;"/10/01",DataBaseContable!$B:$B,"&lt;="&amp;EOMONTH($B$3&amp;"/10/01",0))</f>
        <v>0</v>
      </c>
      <c r="N65" s="129">
        <f>SUMIFS(DataBaseContable!$I:$I,DataBaseContable!$F:$F,"="&amp;T!$B65,DataBaseContable!$B:$B,"&gt;="&amp;$B$3&amp;"/11/01",DataBaseContable!$B:$B,"&lt;="&amp;EOMONTH($B$3&amp;"/11/01",0))</f>
        <v>0</v>
      </c>
      <c r="O65" s="129">
        <f>SUMIFS(DataBaseContable!$I:$I,DataBaseContable!$F:$F,"="&amp;T!$B65,DataBaseContable!$B:$B,"&gt;="&amp;$B$3&amp;"/11/01",DataBaseContable!$B:$B,"&lt;="&amp;EOMONTH($B$3&amp;"/11/01",0))</f>
        <v>0</v>
      </c>
      <c r="P65" s="130">
        <f t="shared" si="2"/>
        <v>0</v>
      </c>
    </row>
    <row r="66" spans="2:16" x14ac:dyDescent="0.25">
      <c r="B66" s="112">
        <v>53</v>
      </c>
      <c r="C66" s="44" t="s">
        <v>57</v>
      </c>
      <c r="D66" s="129">
        <f>SUMIFS(DataBaseContable!$I:$I,DataBaseContable!$F:$F,"="&amp;T!$B66,DataBaseContable!$B:$B,"&gt;="&amp;$B$3&amp;"/01/01",DataBaseContable!$B:$B,"&lt;="&amp;EOMONTH($B$3&amp;"/01/01",0))</f>
        <v>0</v>
      </c>
      <c r="E66" s="129">
        <f>SUMIFS(DataBaseContable!$I:$I,DataBaseContable!$F:$F,"="&amp;T!$B66,DataBaseContable!$B:$B,"&gt;="&amp;$B$3&amp;"/02/01",DataBaseContable!$B:$B,"&lt;="&amp;EOMONTH($B$3&amp;"/02/01",0))</f>
        <v>0</v>
      </c>
      <c r="F66" s="129">
        <f>SUMIFS(DataBaseContable!$I:$I,DataBaseContable!$F:$F,"="&amp;T!$B66,DataBaseContable!$B:$B,"&gt;="&amp;$B$3&amp;"/03/01",DataBaseContable!$B:$B,"&lt;="&amp;EOMONTH($B$3&amp;"/03/01",0))</f>
        <v>0</v>
      </c>
      <c r="G66" s="129">
        <f>SUMIFS(DataBaseContable!$I:$I,DataBaseContable!$F:$F,"="&amp;T!$B66,DataBaseContable!$B:$B,"&gt;="&amp;$B$3&amp;"/04/01",DataBaseContable!$B:$B,"&lt;="&amp;EOMONTH($B$3&amp;"/04/01",0))</f>
        <v>0</v>
      </c>
      <c r="H66" s="129">
        <f>SUMIFS(DataBaseContable!$I:$I,DataBaseContable!$F:$F,"="&amp;T!$B66,DataBaseContable!$B:$B,"&gt;="&amp;$B$3&amp;"/05/01",DataBaseContable!$B:$B,"&lt;="&amp;EOMONTH($B$3&amp;"/05/01",0))</f>
        <v>0</v>
      </c>
      <c r="I66" s="129">
        <f>SUMIFS(DataBaseContable!$I:$I,DataBaseContable!$F:$F,"="&amp;T!$B66,DataBaseContable!$B:$B,"&gt;="&amp;$B$3&amp;"/06/01",DataBaseContable!$B:$B,"&lt;="&amp;EOMONTH($B$3&amp;"/06/01",0))</f>
        <v>0</v>
      </c>
      <c r="J66" s="129">
        <f>SUMIFS(DataBaseContable!$I:$I,DataBaseContable!$F:$F,"="&amp;T!$B66,DataBaseContable!$B:$B,"&gt;="&amp;$B$3&amp;"/07/01",DataBaseContable!$B:$B,"&lt;="&amp;EOMONTH($B$3&amp;"/07/01",0))</f>
        <v>0</v>
      </c>
      <c r="K66" s="129">
        <f>SUMIFS(DataBaseContable!$I:$I,DataBaseContable!$F:$F,"="&amp;T!$B66,DataBaseContable!$B:$B,"&gt;="&amp;$B$3&amp;"/08/01",DataBaseContable!$B:$B,"&lt;="&amp;EOMONTH($B$3&amp;"/08/01",0))</f>
        <v>0</v>
      </c>
      <c r="L66" s="129">
        <f>SUMIFS(DataBaseContable!$I:$I,DataBaseContable!$F:$F,"="&amp;T!$B66,DataBaseContable!$B:$B,"&gt;="&amp;$B$3&amp;"/09/01",DataBaseContable!$B:$B,"&lt;="&amp;EOMONTH($B$3&amp;"/09/01",0))</f>
        <v>0</v>
      </c>
      <c r="M66" s="129">
        <f>SUMIFS(DataBaseContable!$I:$I,DataBaseContable!$F:$F,"="&amp;T!$B66,DataBaseContable!$B:$B,"&gt;="&amp;$B$3&amp;"/10/01",DataBaseContable!$B:$B,"&lt;="&amp;EOMONTH($B$3&amp;"/10/01",0))</f>
        <v>0</v>
      </c>
      <c r="N66" s="129">
        <f>SUMIFS(DataBaseContable!$I:$I,DataBaseContable!$F:$F,"="&amp;T!$B66,DataBaseContable!$B:$B,"&gt;="&amp;$B$3&amp;"/11/01",DataBaseContable!$B:$B,"&lt;="&amp;EOMONTH($B$3&amp;"/11/01",0))</f>
        <v>0</v>
      </c>
      <c r="O66" s="129">
        <f>SUMIFS(DataBaseContable!$I:$I,DataBaseContable!$F:$F,"="&amp;T!$B66,DataBaseContable!$B:$B,"&gt;="&amp;$B$3&amp;"/11/01",DataBaseContable!$B:$B,"&lt;="&amp;EOMONTH($B$3&amp;"/11/01",0))</f>
        <v>0</v>
      </c>
      <c r="P66" s="130">
        <f t="shared" si="2"/>
        <v>0</v>
      </c>
    </row>
    <row r="67" spans="2:16" x14ac:dyDescent="0.25">
      <c r="B67" s="112">
        <v>54</v>
      </c>
      <c r="C67" s="44" t="s">
        <v>58</v>
      </c>
      <c r="D67" s="129">
        <f>SUMIFS(DataBaseContable!$I:$I,DataBaseContable!$F:$F,"="&amp;T!$B67,DataBaseContable!$B:$B,"&gt;="&amp;$B$3&amp;"/01/01",DataBaseContable!$B:$B,"&lt;="&amp;EOMONTH($B$3&amp;"/01/01",0))</f>
        <v>0</v>
      </c>
      <c r="E67" s="129">
        <f>SUMIFS(DataBaseContable!$I:$I,DataBaseContable!$F:$F,"="&amp;T!$B67,DataBaseContable!$B:$B,"&gt;="&amp;$B$3&amp;"/02/01",DataBaseContable!$B:$B,"&lt;="&amp;EOMONTH($B$3&amp;"/02/01",0))</f>
        <v>0</v>
      </c>
      <c r="F67" s="129">
        <f>SUMIFS(DataBaseContable!$I:$I,DataBaseContable!$F:$F,"="&amp;T!$B67,DataBaseContable!$B:$B,"&gt;="&amp;$B$3&amp;"/03/01",DataBaseContable!$B:$B,"&lt;="&amp;EOMONTH($B$3&amp;"/03/01",0))</f>
        <v>0</v>
      </c>
      <c r="G67" s="129">
        <f>SUMIFS(DataBaseContable!$I:$I,DataBaseContable!$F:$F,"="&amp;T!$B67,DataBaseContable!$B:$B,"&gt;="&amp;$B$3&amp;"/04/01",DataBaseContable!$B:$B,"&lt;="&amp;EOMONTH($B$3&amp;"/04/01",0))</f>
        <v>0</v>
      </c>
      <c r="H67" s="129">
        <f>SUMIFS(DataBaseContable!$I:$I,DataBaseContable!$F:$F,"="&amp;T!$B67,DataBaseContable!$B:$B,"&gt;="&amp;$B$3&amp;"/05/01",DataBaseContable!$B:$B,"&lt;="&amp;EOMONTH($B$3&amp;"/05/01",0))</f>
        <v>0</v>
      </c>
      <c r="I67" s="129">
        <f>SUMIFS(DataBaseContable!$I:$I,DataBaseContable!$F:$F,"="&amp;T!$B67,DataBaseContable!$B:$B,"&gt;="&amp;$B$3&amp;"/06/01",DataBaseContable!$B:$B,"&lt;="&amp;EOMONTH($B$3&amp;"/06/01",0))</f>
        <v>0</v>
      </c>
      <c r="J67" s="129">
        <f>SUMIFS(DataBaseContable!$I:$I,DataBaseContable!$F:$F,"="&amp;T!$B67,DataBaseContable!$B:$B,"&gt;="&amp;$B$3&amp;"/07/01",DataBaseContable!$B:$B,"&lt;="&amp;EOMONTH($B$3&amp;"/07/01",0))</f>
        <v>0</v>
      </c>
      <c r="K67" s="129">
        <f>SUMIFS(DataBaseContable!$I:$I,DataBaseContable!$F:$F,"="&amp;T!$B67,DataBaseContable!$B:$B,"&gt;="&amp;$B$3&amp;"/08/01",DataBaseContable!$B:$B,"&lt;="&amp;EOMONTH($B$3&amp;"/08/01",0))</f>
        <v>0</v>
      </c>
      <c r="L67" s="129">
        <f>SUMIFS(DataBaseContable!$I:$I,DataBaseContable!$F:$F,"="&amp;T!$B67,DataBaseContable!$B:$B,"&gt;="&amp;$B$3&amp;"/09/01",DataBaseContable!$B:$B,"&lt;="&amp;EOMONTH($B$3&amp;"/09/01",0))</f>
        <v>0</v>
      </c>
      <c r="M67" s="129">
        <f>SUMIFS(DataBaseContable!$I:$I,DataBaseContable!$F:$F,"="&amp;T!$B67,DataBaseContable!$B:$B,"&gt;="&amp;$B$3&amp;"/10/01",DataBaseContable!$B:$B,"&lt;="&amp;EOMONTH($B$3&amp;"/10/01",0))</f>
        <v>0</v>
      </c>
      <c r="N67" s="129">
        <f>SUMIFS(DataBaseContable!$I:$I,DataBaseContable!$F:$F,"="&amp;T!$B67,DataBaseContable!$B:$B,"&gt;="&amp;$B$3&amp;"/11/01",DataBaseContable!$B:$B,"&lt;="&amp;EOMONTH($B$3&amp;"/11/01",0))</f>
        <v>0</v>
      </c>
      <c r="O67" s="129">
        <f>SUMIFS(DataBaseContable!$I:$I,DataBaseContable!$F:$F,"="&amp;T!$B67,DataBaseContable!$B:$B,"&gt;="&amp;$B$3&amp;"/11/01",DataBaseContable!$B:$B,"&lt;="&amp;EOMONTH($B$3&amp;"/11/01",0))</f>
        <v>0</v>
      </c>
      <c r="P67" s="130">
        <f t="shared" si="2"/>
        <v>0</v>
      </c>
    </row>
    <row r="68" spans="2:16" x14ac:dyDescent="0.25">
      <c r="B68" s="112">
        <v>55</v>
      </c>
      <c r="C68" s="44" t="s">
        <v>59</v>
      </c>
      <c r="D68" s="129">
        <f>SUMIFS(DataBaseContable!$I:$I,DataBaseContable!$F:$F,"="&amp;T!$B68,DataBaseContable!$B:$B,"&gt;="&amp;$B$3&amp;"/01/01",DataBaseContable!$B:$B,"&lt;="&amp;EOMONTH($B$3&amp;"/01/01",0))</f>
        <v>0</v>
      </c>
      <c r="E68" s="129">
        <f>SUMIFS(DataBaseContable!$I:$I,DataBaseContable!$F:$F,"="&amp;T!$B68,DataBaseContable!$B:$B,"&gt;="&amp;$B$3&amp;"/02/01",DataBaseContable!$B:$B,"&lt;="&amp;EOMONTH($B$3&amp;"/02/01",0))</f>
        <v>0</v>
      </c>
      <c r="F68" s="129">
        <f>SUMIFS(DataBaseContable!$I:$I,DataBaseContable!$F:$F,"="&amp;T!$B68,DataBaseContable!$B:$B,"&gt;="&amp;$B$3&amp;"/03/01",DataBaseContable!$B:$B,"&lt;="&amp;EOMONTH($B$3&amp;"/03/01",0))</f>
        <v>0</v>
      </c>
      <c r="G68" s="129">
        <f>SUMIFS(DataBaseContable!$I:$I,DataBaseContable!$F:$F,"="&amp;T!$B68,DataBaseContable!$B:$B,"&gt;="&amp;$B$3&amp;"/04/01",DataBaseContable!$B:$B,"&lt;="&amp;EOMONTH($B$3&amp;"/04/01",0))</f>
        <v>0</v>
      </c>
      <c r="H68" s="129">
        <f>SUMIFS(DataBaseContable!$I:$I,DataBaseContable!$F:$F,"="&amp;T!$B68,DataBaseContable!$B:$B,"&gt;="&amp;$B$3&amp;"/05/01",DataBaseContable!$B:$B,"&lt;="&amp;EOMONTH($B$3&amp;"/05/01",0))</f>
        <v>0</v>
      </c>
      <c r="I68" s="129">
        <f>SUMIFS(DataBaseContable!$I:$I,DataBaseContable!$F:$F,"="&amp;T!$B68,DataBaseContable!$B:$B,"&gt;="&amp;$B$3&amp;"/06/01",DataBaseContable!$B:$B,"&lt;="&amp;EOMONTH($B$3&amp;"/06/01",0))</f>
        <v>0</v>
      </c>
      <c r="J68" s="129">
        <f>SUMIFS(DataBaseContable!$I:$I,DataBaseContable!$F:$F,"="&amp;T!$B68,DataBaseContable!$B:$B,"&gt;="&amp;$B$3&amp;"/07/01",DataBaseContable!$B:$B,"&lt;="&amp;EOMONTH($B$3&amp;"/07/01",0))</f>
        <v>0</v>
      </c>
      <c r="K68" s="129">
        <f>SUMIFS(DataBaseContable!$I:$I,DataBaseContable!$F:$F,"="&amp;T!$B68,DataBaseContable!$B:$B,"&gt;="&amp;$B$3&amp;"/08/01",DataBaseContable!$B:$B,"&lt;="&amp;EOMONTH($B$3&amp;"/08/01",0))</f>
        <v>0</v>
      </c>
      <c r="L68" s="129">
        <f>SUMIFS(DataBaseContable!$I:$I,DataBaseContable!$F:$F,"="&amp;T!$B68,DataBaseContable!$B:$B,"&gt;="&amp;$B$3&amp;"/09/01",DataBaseContable!$B:$B,"&lt;="&amp;EOMONTH($B$3&amp;"/09/01",0))</f>
        <v>0</v>
      </c>
      <c r="M68" s="129">
        <f>SUMIFS(DataBaseContable!$I:$I,DataBaseContable!$F:$F,"="&amp;T!$B68,DataBaseContable!$B:$B,"&gt;="&amp;$B$3&amp;"/10/01",DataBaseContable!$B:$B,"&lt;="&amp;EOMONTH($B$3&amp;"/10/01",0))</f>
        <v>0</v>
      </c>
      <c r="N68" s="129">
        <f>SUMIFS(DataBaseContable!$I:$I,DataBaseContable!$F:$F,"="&amp;T!$B68,DataBaseContable!$B:$B,"&gt;="&amp;$B$3&amp;"/11/01",DataBaseContable!$B:$B,"&lt;="&amp;EOMONTH($B$3&amp;"/11/01",0))</f>
        <v>0</v>
      </c>
      <c r="O68" s="129">
        <f>SUMIFS(DataBaseContable!$I:$I,DataBaseContable!$F:$F,"="&amp;T!$B68,DataBaseContable!$B:$B,"&gt;="&amp;$B$3&amp;"/11/01",DataBaseContable!$B:$B,"&lt;="&amp;EOMONTH($B$3&amp;"/11/01",0))</f>
        <v>0</v>
      </c>
      <c r="P68" s="130">
        <f t="shared" si="2"/>
        <v>0</v>
      </c>
    </row>
    <row r="69" spans="2:16" x14ac:dyDescent="0.25">
      <c r="B69" s="112">
        <v>56</v>
      </c>
      <c r="C69" s="44" t="s">
        <v>60</v>
      </c>
      <c r="D69" s="129">
        <f>SUMIFS(DataBaseContable!$I:$I,DataBaseContable!$F:$F,"="&amp;T!$B69,DataBaseContable!$B:$B,"&gt;="&amp;$B$3&amp;"/01/01",DataBaseContable!$B:$B,"&lt;="&amp;EOMONTH($B$3&amp;"/01/01",0))</f>
        <v>0</v>
      </c>
      <c r="E69" s="129">
        <f>SUMIFS(DataBaseContable!$I:$I,DataBaseContable!$F:$F,"="&amp;T!$B69,DataBaseContable!$B:$B,"&gt;="&amp;$B$3&amp;"/02/01",DataBaseContable!$B:$B,"&lt;="&amp;EOMONTH($B$3&amp;"/02/01",0))</f>
        <v>0</v>
      </c>
      <c r="F69" s="129">
        <f>SUMIFS(DataBaseContable!$I:$I,DataBaseContable!$F:$F,"="&amp;T!$B69,DataBaseContable!$B:$B,"&gt;="&amp;$B$3&amp;"/03/01",DataBaseContable!$B:$B,"&lt;="&amp;EOMONTH($B$3&amp;"/03/01",0))</f>
        <v>0</v>
      </c>
      <c r="G69" s="129">
        <f>SUMIFS(DataBaseContable!$I:$I,DataBaseContable!$F:$F,"="&amp;T!$B69,DataBaseContable!$B:$B,"&gt;="&amp;$B$3&amp;"/04/01",DataBaseContable!$B:$B,"&lt;="&amp;EOMONTH($B$3&amp;"/04/01",0))</f>
        <v>0</v>
      </c>
      <c r="H69" s="129">
        <f>SUMIFS(DataBaseContable!$I:$I,DataBaseContable!$F:$F,"="&amp;T!$B69,DataBaseContable!$B:$B,"&gt;="&amp;$B$3&amp;"/05/01",DataBaseContable!$B:$B,"&lt;="&amp;EOMONTH($B$3&amp;"/05/01",0))</f>
        <v>0</v>
      </c>
      <c r="I69" s="129">
        <f>SUMIFS(DataBaseContable!$I:$I,DataBaseContable!$F:$F,"="&amp;T!$B69,DataBaseContable!$B:$B,"&gt;="&amp;$B$3&amp;"/06/01",DataBaseContable!$B:$B,"&lt;="&amp;EOMONTH($B$3&amp;"/06/01",0))</f>
        <v>0</v>
      </c>
      <c r="J69" s="129">
        <f>SUMIFS(DataBaseContable!$I:$I,DataBaseContable!$F:$F,"="&amp;T!$B69,DataBaseContable!$B:$B,"&gt;="&amp;$B$3&amp;"/07/01",DataBaseContable!$B:$B,"&lt;="&amp;EOMONTH($B$3&amp;"/07/01",0))</f>
        <v>0</v>
      </c>
      <c r="K69" s="129">
        <f>SUMIFS(DataBaseContable!$I:$I,DataBaseContable!$F:$F,"="&amp;T!$B69,DataBaseContable!$B:$B,"&gt;="&amp;$B$3&amp;"/08/01",DataBaseContable!$B:$B,"&lt;="&amp;EOMONTH($B$3&amp;"/08/01",0))</f>
        <v>0</v>
      </c>
      <c r="L69" s="129">
        <f>SUMIFS(DataBaseContable!$I:$I,DataBaseContable!$F:$F,"="&amp;T!$B69,DataBaseContable!$B:$B,"&gt;="&amp;$B$3&amp;"/09/01",DataBaseContable!$B:$B,"&lt;="&amp;EOMONTH($B$3&amp;"/09/01",0))</f>
        <v>0</v>
      </c>
      <c r="M69" s="129">
        <f>SUMIFS(DataBaseContable!$I:$I,DataBaseContable!$F:$F,"="&amp;T!$B69,DataBaseContable!$B:$B,"&gt;="&amp;$B$3&amp;"/10/01",DataBaseContable!$B:$B,"&lt;="&amp;EOMONTH($B$3&amp;"/10/01",0))</f>
        <v>0</v>
      </c>
      <c r="N69" s="129">
        <f>SUMIFS(DataBaseContable!$I:$I,DataBaseContable!$F:$F,"="&amp;T!$B69,DataBaseContable!$B:$B,"&gt;="&amp;$B$3&amp;"/11/01",DataBaseContable!$B:$B,"&lt;="&amp;EOMONTH($B$3&amp;"/11/01",0))</f>
        <v>0</v>
      </c>
      <c r="O69" s="129">
        <f>SUMIFS(DataBaseContable!$I:$I,DataBaseContable!$F:$F,"="&amp;T!$B69,DataBaseContable!$B:$B,"&gt;="&amp;$B$3&amp;"/11/01",DataBaseContable!$B:$B,"&lt;="&amp;EOMONTH($B$3&amp;"/11/01",0))</f>
        <v>0</v>
      </c>
      <c r="P69" s="130">
        <f t="shared" si="2"/>
        <v>0</v>
      </c>
    </row>
    <row r="70" spans="2:16" x14ac:dyDescent="0.25">
      <c r="B70" s="112">
        <v>57</v>
      </c>
      <c r="C70" s="44" t="s">
        <v>61</v>
      </c>
      <c r="D70" s="129">
        <f>SUMIFS(DataBaseContable!$I:$I,DataBaseContable!$F:$F,"="&amp;T!$B70,DataBaseContable!$B:$B,"&gt;="&amp;$B$3&amp;"/01/01",DataBaseContable!$B:$B,"&lt;="&amp;EOMONTH($B$3&amp;"/01/01",0))</f>
        <v>0</v>
      </c>
      <c r="E70" s="129">
        <f>SUMIFS(DataBaseContable!$I:$I,DataBaseContable!$F:$F,"="&amp;T!$B70,DataBaseContable!$B:$B,"&gt;="&amp;$B$3&amp;"/02/01",DataBaseContable!$B:$B,"&lt;="&amp;EOMONTH($B$3&amp;"/02/01",0))</f>
        <v>0</v>
      </c>
      <c r="F70" s="129">
        <f>SUMIFS(DataBaseContable!$I:$I,DataBaseContable!$F:$F,"="&amp;T!$B70,DataBaseContable!$B:$B,"&gt;="&amp;$B$3&amp;"/03/01",DataBaseContable!$B:$B,"&lt;="&amp;EOMONTH($B$3&amp;"/03/01",0))</f>
        <v>0</v>
      </c>
      <c r="G70" s="129">
        <f>SUMIFS(DataBaseContable!$I:$I,DataBaseContable!$F:$F,"="&amp;T!$B70,DataBaseContable!$B:$B,"&gt;="&amp;$B$3&amp;"/04/01",DataBaseContable!$B:$B,"&lt;="&amp;EOMONTH($B$3&amp;"/04/01",0))</f>
        <v>0</v>
      </c>
      <c r="H70" s="129">
        <f>SUMIFS(DataBaseContable!$I:$I,DataBaseContable!$F:$F,"="&amp;T!$B70,DataBaseContable!$B:$B,"&gt;="&amp;$B$3&amp;"/05/01",DataBaseContable!$B:$B,"&lt;="&amp;EOMONTH($B$3&amp;"/05/01",0))</f>
        <v>0</v>
      </c>
      <c r="I70" s="129">
        <f>SUMIFS(DataBaseContable!$I:$I,DataBaseContable!$F:$F,"="&amp;T!$B70,DataBaseContable!$B:$B,"&gt;="&amp;$B$3&amp;"/06/01",DataBaseContable!$B:$B,"&lt;="&amp;EOMONTH($B$3&amp;"/06/01",0))</f>
        <v>0</v>
      </c>
      <c r="J70" s="129">
        <f>SUMIFS(DataBaseContable!$I:$I,DataBaseContable!$F:$F,"="&amp;T!$B70,DataBaseContable!$B:$B,"&gt;="&amp;$B$3&amp;"/07/01",DataBaseContable!$B:$B,"&lt;="&amp;EOMONTH($B$3&amp;"/07/01",0))</f>
        <v>0</v>
      </c>
      <c r="K70" s="129">
        <f>SUMIFS(DataBaseContable!$I:$I,DataBaseContable!$F:$F,"="&amp;T!$B70,DataBaseContable!$B:$B,"&gt;="&amp;$B$3&amp;"/08/01",DataBaseContable!$B:$B,"&lt;="&amp;EOMONTH($B$3&amp;"/08/01",0))</f>
        <v>0</v>
      </c>
      <c r="L70" s="129">
        <f>SUMIFS(DataBaseContable!$I:$I,DataBaseContable!$F:$F,"="&amp;T!$B70,DataBaseContable!$B:$B,"&gt;="&amp;$B$3&amp;"/09/01",DataBaseContable!$B:$B,"&lt;="&amp;EOMONTH($B$3&amp;"/09/01",0))</f>
        <v>0</v>
      </c>
      <c r="M70" s="129">
        <f>SUMIFS(DataBaseContable!$I:$I,DataBaseContable!$F:$F,"="&amp;T!$B70,DataBaseContable!$B:$B,"&gt;="&amp;$B$3&amp;"/10/01",DataBaseContable!$B:$B,"&lt;="&amp;EOMONTH($B$3&amp;"/10/01",0))</f>
        <v>0</v>
      </c>
      <c r="N70" s="129">
        <f>SUMIFS(DataBaseContable!$I:$I,DataBaseContable!$F:$F,"="&amp;T!$B70,DataBaseContable!$B:$B,"&gt;="&amp;$B$3&amp;"/11/01",DataBaseContable!$B:$B,"&lt;="&amp;EOMONTH($B$3&amp;"/11/01",0))</f>
        <v>0</v>
      </c>
      <c r="O70" s="129">
        <f>SUMIFS(DataBaseContable!$I:$I,DataBaseContable!$F:$F,"="&amp;T!$B70,DataBaseContable!$B:$B,"&gt;="&amp;$B$3&amp;"/11/01",DataBaseContable!$B:$B,"&lt;="&amp;EOMONTH($B$3&amp;"/11/01",0))</f>
        <v>0</v>
      </c>
      <c r="P70" s="130">
        <f t="shared" si="2"/>
        <v>0</v>
      </c>
    </row>
    <row r="71" spans="2:16" x14ac:dyDescent="0.25">
      <c r="B71" s="112">
        <v>68</v>
      </c>
      <c r="C71" s="45" t="s">
        <v>170</v>
      </c>
      <c r="D71" s="129"/>
      <c r="E71" s="129"/>
      <c r="F71" s="129"/>
      <c r="G71" s="129"/>
      <c r="H71" s="129"/>
      <c r="I71" s="129"/>
      <c r="J71" s="129"/>
      <c r="K71" s="129"/>
      <c r="L71" s="129"/>
      <c r="M71" s="129"/>
      <c r="N71" s="129"/>
      <c r="O71" s="129"/>
      <c r="P71" s="130"/>
    </row>
    <row r="72" spans="2:16" x14ac:dyDescent="0.25">
      <c r="C72" s="181" t="s">
        <v>97</v>
      </c>
      <c r="D72" s="129">
        <f t="shared" ref="D72:O72" si="3">SUM(D43:D71)</f>
        <v>187625</v>
      </c>
      <c r="E72" s="129">
        <f t="shared" si="3"/>
        <v>0</v>
      </c>
      <c r="F72" s="129">
        <f t="shared" si="3"/>
        <v>0</v>
      </c>
      <c r="G72" s="129">
        <f t="shared" si="3"/>
        <v>0</v>
      </c>
      <c r="H72" s="129">
        <f t="shared" si="3"/>
        <v>0</v>
      </c>
      <c r="I72" s="129">
        <f t="shared" si="3"/>
        <v>0</v>
      </c>
      <c r="J72" s="129">
        <f t="shared" si="3"/>
        <v>0</v>
      </c>
      <c r="K72" s="129">
        <f t="shared" si="3"/>
        <v>0</v>
      </c>
      <c r="L72" s="129">
        <f t="shared" si="3"/>
        <v>0</v>
      </c>
      <c r="M72" s="129">
        <f t="shared" si="3"/>
        <v>0</v>
      </c>
      <c r="N72" s="129">
        <f t="shared" si="3"/>
        <v>0</v>
      </c>
      <c r="O72" s="129">
        <f t="shared" si="3"/>
        <v>0</v>
      </c>
      <c r="P72" s="129">
        <f>SUM(D72:O72)</f>
        <v>187625</v>
      </c>
    </row>
    <row r="73" spans="2:16" x14ac:dyDescent="0.25">
      <c r="D73" s="137"/>
      <c r="E73" s="137"/>
      <c r="F73" s="137"/>
      <c r="G73" s="137"/>
      <c r="H73" s="137"/>
      <c r="I73" s="137"/>
      <c r="J73" s="137"/>
      <c r="K73" s="137"/>
      <c r="L73" s="137"/>
      <c r="M73" s="137"/>
      <c r="N73" s="137"/>
      <c r="O73" s="137"/>
      <c r="P73" s="137"/>
    </row>
    <row r="74" spans="2:16" ht="22.2" customHeight="1" x14ac:dyDescent="0.25">
      <c r="C74" s="115" t="s">
        <v>139</v>
      </c>
      <c r="D74" s="131">
        <f>D37+D39-D72</f>
        <v>2294375</v>
      </c>
      <c r="E74" s="131">
        <f t="shared" ref="E74:P74" si="4">D74+E39-E72</f>
        <v>2294375</v>
      </c>
      <c r="F74" s="131">
        <f t="shared" si="4"/>
        <v>2294375</v>
      </c>
      <c r="G74" s="131">
        <f t="shared" si="4"/>
        <v>2294375</v>
      </c>
      <c r="H74" s="131">
        <f t="shared" si="4"/>
        <v>2294375</v>
      </c>
      <c r="I74" s="131">
        <f t="shared" si="4"/>
        <v>2294375</v>
      </c>
      <c r="J74" s="131">
        <f t="shared" si="4"/>
        <v>2294375</v>
      </c>
      <c r="K74" s="131">
        <f t="shared" si="4"/>
        <v>2294375</v>
      </c>
      <c r="L74" s="131">
        <f t="shared" si="4"/>
        <v>2294375</v>
      </c>
      <c r="M74" s="131">
        <f t="shared" si="4"/>
        <v>2294375</v>
      </c>
      <c r="N74" s="131">
        <f t="shared" si="4"/>
        <v>2294375</v>
      </c>
      <c r="O74" s="131">
        <f t="shared" si="4"/>
        <v>2294375</v>
      </c>
      <c r="P74" s="131">
        <f t="shared" si="4"/>
        <v>3588750</v>
      </c>
    </row>
  </sheetData>
  <sheetProtection algorithmName="SHA-512" hashValue="HQ2/ysY+Fv2JbyqV3fnfxfV1ko6ah6ncjadhwN7v0lY0OIIYgurVG7/MBFFJccRrIEx4swi05FIbcc7N0UKYKQ==" saltValue="yMTKRo7UQilA+u8a3+Qtpg==" spinCount="100000" sheet="1" objects="1" scenarios="1"/>
  <protectedRanges>
    <protectedRange sqref="B3" name="Añadir Año"/>
    <protectedRange algorithmName="SHA-512" hashValue="XDHI4nzsjz5t9M9VNoipdT3p6iHTEWzU9O6Lnovabhhe1LZqrnDpaDk6mPHeovv6s92MRkXa5o+Fiozcb6twIA==" saltValue="nLsOM6B9CUf0Jm8aSGVMUA==" spinCount="100000" sqref="A40:XFD42 A43:A67 A35:A38 Q35:XFD39 A39:O39 O43:XFD43 D43:N71 Q44:XFD67 O44:O71 P44:P72" name="Modificar o adicionar códigos de ingresos_1"/>
    <protectedRange algorithmName="SHA-512" hashValue="3/tkRpC+0ICtQo1uT7HZZBO9O+50E1PA7TNbREiijNjn+xfznf/s7NB5Ll9EV3rxHT5n/ubpYKQ9gUC/7bwvcQ==" saltValue="zYTASWu++bXa1kbJQEKGgg==" spinCount="100000" sqref="B43:C70 B71" name="Adicionar o modificar códigos de egresos"/>
    <protectedRange algorithmName="SHA-512" hashValue="XDHI4nzsjz5t9M9VNoipdT3p6iHTEWzU9O6Lnovabhhe1LZqrnDpaDk6mPHeovv6s92MRkXa5o+Fiozcb6twIA==" saltValue="nLsOM6B9CUf0Jm8aSGVMUA==" spinCount="100000" sqref="B7:C37 B38" name="Modificar o adicionar códigos de ingresos"/>
    <protectedRange algorithmName="SHA-512" hashValue="XDHI4nzsjz5t9M9VNoipdT3p6iHTEWzU9O6Lnovabhhe1LZqrnDpaDk6mPHeovv6s92MRkXa5o+Fiozcb6twIA==" saltValue="nLsOM6B9CUf0Jm8aSGVMUA==" spinCount="100000" sqref="C38" name="Modificar o adicionar códigos de ingresos_2"/>
    <protectedRange algorithmName="SHA-512" hashValue="3/tkRpC+0ICtQo1uT7HZZBO9O+50E1PA7TNbREiijNjn+xfznf/s7NB5Ll9EV3rxHT5n/ubpYKQ9gUC/7bwvcQ==" saltValue="zYTASWu++bXa1kbJQEKGgg==" spinCount="100000" sqref="C71" name="Adicionar o modificar códigos de egresos_1"/>
  </protectedRanges>
  <mergeCells count="4">
    <mergeCell ref="B5:P5"/>
    <mergeCell ref="B41:P41"/>
    <mergeCell ref="B3:C4"/>
    <mergeCell ref="E2:M3"/>
  </mergeCells>
  <dataValidations count="1">
    <dataValidation type="list" allowBlank="1" showInputMessage="1" showErrorMessage="1" promptTitle="Seleccionar Año" prompt="A continuación seleccione el año correspondiente a la vigencia actual" sqref="B3:C4" xr:uid="{00000000-0002-0000-0300-000000000000}">
      <formula1>"2022,2023,2024,2025"</formula1>
    </dataValidation>
  </dataValidations>
  <printOptions horizontalCentered="1" verticalCentered="1"/>
  <pageMargins left="0.25" right="0.25" top="0.75" bottom="0.75" header="0.3" footer="0.3"/>
  <pageSetup paperSize="5" scale="89" fitToHeight="0" orientation="landscape" cellComments="atEnd" r:id="rId1"/>
  <drawing r:id="rId2"/>
  <picture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4" tint="0.79998168889431442"/>
    <pageSetUpPr fitToPage="1"/>
  </sheetPr>
  <dimension ref="B1:J33"/>
  <sheetViews>
    <sheetView showGridLines="0" showRowColHeaders="0" zoomScale="85" zoomScaleNormal="85" workbookViewId="0">
      <selection activeCell="K31" sqref="K31"/>
    </sheetView>
  </sheetViews>
  <sheetFormatPr baseColWidth="10" defaultRowHeight="13.8" x14ac:dyDescent="0.25"/>
  <cols>
    <col min="1" max="1" width="2.19921875" customWidth="1"/>
    <col min="2" max="2" width="12.69921875" style="132" customWidth="1"/>
    <col min="3" max="3" width="5" customWidth="1"/>
    <col min="4" max="5" width="7.19921875" customWidth="1"/>
    <col min="6" max="6" width="34.8984375" customWidth="1"/>
    <col min="7" max="8" width="14.19921875" customWidth="1"/>
    <col min="9" max="9" width="14.69921875" customWidth="1"/>
    <col min="10" max="10" width="52.69921875" customWidth="1"/>
  </cols>
  <sheetData>
    <row r="1" spans="2:10" ht="17.399999999999999" customHeight="1" x14ac:dyDescent="0.25"/>
    <row r="3" spans="2:10" ht="13.95" customHeight="1" x14ac:dyDescent="0.25">
      <c r="E3" s="225" t="s">
        <v>152</v>
      </c>
      <c r="F3" s="226"/>
      <c r="G3" s="226"/>
      <c r="H3" s="226"/>
      <c r="I3" s="227"/>
      <c r="J3" s="234" t="s">
        <v>154</v>
      </c>
    </row>
    <row r="4" spans="2:10" ht="13.95" customHeight="1" x14ac:dyDescent="0.25">
      <c r="E4" s="228"/>
      <c r="F4" s="229"/>
      <c r="G4" s="229"/>
      <c r="H4" s="229"/>
      <c r="I4" s="230"/>
      <c r="J4" s="235"/>
    </row>
    <row r="5" spans="2:10" ht="28.95" customHeight="1" x14ac:dyDescent="0.25">
      <c r="E5" s="228"/>
      <c r="F5" s="229"/>
      <c r="G5" s="229"/>
      <c r="H5" s="229"/>
      <c r="I5" s="230"/>
      <c r="J5" s="235"/>
    </row>
    <row r="6" spans="2:10" ht="13.95" customHeight="1" x14ac:dyDescent="0.25">
      <c r="E6" s="231"/>
      <c r="F6" s="232"/>
      <c r="G6" s="232"/>
      <c r="H6" s="232"/>
      <c r="I6" s="233"/>
      <c r="J6" s="236"/>
    </row>
    <row r="7" spans="2:10" ht="21" customHeight="1" x14ac:dyDescent="0.25">
      <c r="E7" s="237" t="s">
        <v>153</v>
      </c>
      <c r="F7" s="237"/>
      <c r="G7" s="136" t="s">
        <v>103</v>
      </c>
      <c r="H7" s="237" t="s">
        <v>136</v>
      </c>
      <c r="I7" s="237"/>
      <c r="J7" s="153" t="s">
        <v>168</v>
      </c>
    </row>
    <row r="8" spans="2:10" ht="19.95" customHeight="1" x14ac:dyDescent="0.25">
      <c r="E8" s="237" t="s">
        <v>150</v>
      </c>
      <c r="F8" s="237"/>
      <c r="G8" s="237" t="s">
        <v>151</v>
      </c>
      <c r="H8" s="237"/>
      <c r="I8" s="237"/>
      <c r="J8" s="134">
        <v>2022</v>
      </c>
    </row>
    <row r="9" spans="2:10" ht="5.4" customHeight="1" x14ac:dyDescent="0.25">
      <c r="E9" s="92"/>
      <c r="F9" s="92"/>
      <c r="G9" s="92"/>
      <c r="H9" s="92"/>
      <c r="I9" s="92"/>
      <c r="J9" s="92"/>
    </row>
    <row r="10" spans="2:10" x14ac:dyDescent="0.25">
      <c r="B10" s="133" t="s">
        <v>63</v>
      </c>
      <c r="C10" s="93" t="s">
        <v>62</v>
      </c>
      <c r="D10" s="94" t="s">
        <v>127</v>
      </c>
      <c r="E10" s="94" t="s">
        <v>128</v>
      </c>
      <c r="F10" s="95" t="s">
        <v>64</v>
      </c>
      <c r="G10" s="142" t="s">
        <v>65</v>
      </c>
      <c r="H10" s="142" t="s">
        <v>66</v>
      </c>
      <c r="I10" s="142" t="s">
        <v>67</v>
      </c>
      <c r="J10" s="96" t="s">
        <v>120</v>
      </c>
    </row>
    <row r="11" spans="2:10" ht="14.4" x14ac:dyDescent="0.25">
      <c r="B11" s="148"/>
      <c r="C11" s="149"/>
      <c r="D11" s="152"/>
      <c r="E11" s="152"/>
      <c r="F11" s="180"/>
      <c r="G11" s="165"/>
      <c r="H11" s="165"/>
      <c r="I11" s="165"/>
      <c r="J11" s="149"/>
    </row>
    <row r="12" spans="2:10" x14ac:dyDescent="0.25">
      <c r="B12" s="135"/>
      <c r="C12" s="3"/>
      <c r="D12" s="3"/>
      <c r="E12" s="3"/>
      <c r="F12" s="3"/>
      <c r="G12" s="143"/>
      <c r="H12" s="143"/>
      <c r="I12" s="143"/>
      <c r="J12" s="3"/>
    </row>
    <row r="13" spans="2:10" x14ac:dyDescent="0.25">
      <c r="G13" s="239" t="s">
        <v>147</v>
      </c>
      <c r="H13" s="239"/>
      <c r="I13" s="238" t="s">
        <v>149</v>
      </c>
      <c r="J13" s="238"/>
    </row>
    <row r="14" spans="2:10" ht="15" x14ac:dyDescent="0.25">
      <c r="G14" s="224" t="s">
        <v>156</v>
      </c>
      <c r="H14" s="224"/>
      <c r="I14" s="224" t="s">
        <v>148</v>
      </c>
      <c r="J14" s="224"/>
    </row>
    <row r="33" spans="10:10" x14ac:dyDescent="0.25">
      <c r="J33" s="70"/>
    </row>
  </sheetData>
  <sheetProtection algorithmName="SHA-512" hashValue="icIU0Gf3Cu6I6eMWYoNqrpxJKfWFdTY6+JjJL2DK4bp/6xL0eCeQPyaituP3gAky8d6I9nb/UlMoLjbyUuBmhQ==" saltValue="HUCTX5ol4NoAuJDDNKF9QQ==" spinCount="100000" sheet="1" objects="1" scenarios="1"/>
  <protectedRanges>
    <protectedRange algorithmName="SHA-512" hashValue="bnDQs7sQpht2xy/FbHfLxJP2K9NlpYu23oLlHutrbakMApM4mO39Em5lpfG1EPrNhSuGvXtBV09NAHn8BIGKTQ==" saltValue="wfAwT5zBqrdnbpoXesVinA==" spinCount="100000" sqref="E8" name="Tesorería"/>
    <protectedRange algorithmName="SHA-512" hashValue="Kz55K09M5Ps/pKgo9UAPJfP7gmTbWRx/OuS8j5xb3Og0fzn8JNNGIc7hByotWngn9pYCH40m9RLRr6UM61yhJw==" saltValue="plzaHfkMCGy+MKggxVE5dg==" spinCount="100000" sqref="G8" name="Pastor Local"/>
    <protectedRange sqref="J7" name="Seleccionar Mes"/>
    <protectedRange sqref="J8" name="Seleccionar Año"/>
  </protectedRanges>
  <mergeCells count="10">
    <mergeCell ref="G14:H14"/>
    <mergeCell ref="I14:J14"/>
    <mergeCell ref="E3:I6"/>
    <mergeCell ref="J3:J6"/>
    <mergeCell ref="E7:F7"/>
    <mergeCell ref="H7:I7"/>
    <mergeCell ref="E8:F8"/>
    <mergeCell ref="G8:I8"/>
    <mergeCell ref="I13:J13"/>
    <mergeCell ref="G13:H13"/>
  </mergeCells>
  <dataValidations count="2">
    <dataValidation type="list" allowBlank="1" showInputMessage="1" showErrorMessage="1" promptTitle="Seleccionar Año" prompt="A continuación seleccione el año presente" sqref="J8" xr:uid="{00000000-0002-0000-0400-000000000000}">
      <formula1>"2022,2023,2024,2025"</formula1>
    </dataValidation>
    <dataValidation type="list" allowBlank="1" showInputMessage="1" showErrorMessage="1" promptTitle="Seleccioar Mes" prompt="A continuación seleccione el mes sobre el que desea generar informe de ingresos y egresos" sqref="J7" xr:uid="{00000000-0002-0000-0400-000001000000}">
      <formula1>"Enero,Febrero,Marzo,Abril,Mayo,Junio,Julio,Agosto,Septiembre,Octubre,Noviembre,Diciembre"</formula1>
    </dataValidation>
  </dataValidations>
  <pageMargins left="0.25" right="0.25" top="0.75" bottom="0.75" header="0.3" footer="0.3"/>
  <pageSetup paperSize="9" scale="81" fitToHeight="0" orientation="landscape" r:id="rId1"/>
  <drawing r:id="rId2"/>
  <picture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>
    <tabColor theme="4" tint="0.79998168889431442"/>
  </sheetPr>
  <dimension ref="A1:N89"/>
  <sheetViews>
    <sheetView showGridLines="0" showRowColHeaders="0" workbookViewId="0">
      <selection activeCell="H9" sqref="H9"/>
    </sheetView>
  </sheetViews>
  <sheetFormatPr baseColWidth="10" defaultRowHeight="15" x14ac:dyDescent="0.25"/>
  <cols>
    <col min="1" max="1" width="3.19921875" customWidth="1"/>
    <col min="2" max="2" width="7.19921875" style="11" customWidth="1"/>
    <col min="3" max="3" width="40" style="2" customWidth="1"/>
    <col min="4" max="4" width="3.59765625" style="2" customWidth="1"/>
    <col min="5" max="5" width="3.19921875" customWidth="1"/>
    <col min="6" max="6" width="7.3984375" style="2" customWidth="1"/>
    <col min="7" max="7" width="47.69921875" style="2" customWidth="1"/>
    <col min="8" max="8" width="13.09765625" style="2" customWidth="1"/>
    <col min="9" max="9" width="13.09765625" customWidth="1"/>
    <col min="10" max="10" width="5" customWidth="1"/>
    <col min="11" max="11" width="13.3984375" customWidth="1"/>
  </cols>
  <sheetData>
    <row r="1" spans="1:14" x14ac:dyDescent="0.25">
      <c r="A1" s="12"/>
      <c r="B1" s="24"/>
      <c r="C1" s="8"/>
      <c r="D1" s="8"/>
      <c r="E1" s="12"/>
    </row>
    <row r="2" spans="1:14" ht="15.75" customHeight="1" x14ac:dyDescent="0.25">
      <c r="A2" s="12"/>
      <c r="B2" s="25"/>
      <c r="C2" s="7"/>
      <c r="D2" s="7"/>
      <c r="E2" s="7"/>
      <c r="F2" s="51"/>
      <c r="G2" s="51"/>
      <c r="H2" s="51"/>
      <c r="I2" s="51"/>
      <c r="J2" s="51"/>
      <c r="K2" s="51"/>
      <c r="L2" s="51"/>
      <c r="M2" s="52"/>
      <c r="N2" s="53"/>
    </row>
    <row r="3" spans="1:14" ht="15.75" customHeight="1" x14ac:dyDescent="0.25">
      <c r="A3" s="12"/>
      <c r="B3" s="26"/>
      <c r="C3" s="27"/>
      <c r="D3" s="27"/>
      <c r="E3" s="27"/>
      <c r="F3" s="51"/>
      <c r="G3" s="51"/>
      <c r="H3" s="51"/>
      <c r="I3" s="51"/>
      <c r="J3" s="51"/>
      <c r="K3" s="51"/>
      <c r="L3" s="51"/>
      <c r="M3" s="52"/>
      <c r="N3" s="53"/>
    </row>
    <row r="4" spans="1:14" ht="7.95" customHeight="1" x14ac:dyDescent="0.25">
      <c r="A4" s="12"/>
      <c r="B4" s="26"/>
      <c r="C4" s="27"/>
      <c r="D4" s="27"/>
      <c r="E4" s="27"/>
      <c r="F4" s="46"/>
      <c r="G4" s="47"/>
      <c r="H4" s="48"/>
      <c r="I4" s="48"/>
      <c r="J4" s="49"/>
      <c r="K4" s="49"/>
      <c r="L4" s="41"/>
      <c r="M4" s="41"/>
      <c r="N4" s="41"/>
    </row>
    <row r="5" spans="1:14" ht="18.600000000000001" customHeight="1" x14ac:dyDescent="0.25">
      <c r="A5" s="12"/>
      <c r="B5" s="243" t="s">
        <v>0</v>
      </c>
      <c r="C5" s="244"/>
      <c r="D5" s="60"/>
      <c r="E5" s="28"/>
      <c r="F5" s="245" t="s">
        <v>1</v>
      </c>
      <c r="G5" s="245"/>
      <c r="H5" s="62"/>
      <c r="I5" s="81" t="s">
        <v>121</v>
      </c>
      <c r="J5" s="62"/>
      <c r="K5" s="240" t="s">
        <v>124</v>
      </c>
      <c r="L5" s="240"/>
      <c r="M5" s="50"/>
      <c r="N5" s="50"/>
    </row>
    <row r="6" spans="1:14" ht="14.4" customHeight="1" x14ac:dyDescent="0.25">
      <c r="A6" s="12"/>
      <c r="B6" s="56" t="s">
        <v>8</v>
      </c>
      <c r="C6" s="57" t="s">
        <v>2</v>
      </c>
      <c r="D6" s="28"/>
      <c r="E6" s="6"/>
      <c r="F6" s="56" t="s">
        <v>8</v>
      </c>
      <c r="G6" s="61" t="s">
        <v>2</v>
      </c>
      <c r="H6"/>
      <c r="I6" s="82" t="s">
        <v>123</v>
      </c>
      <c r="J6" s="62"/>
      <c r="K6" s="83" t="s">
        <v>0</v>
      </c>
      <c r="L6" s="83" t="s">
        <v>1</v>
      </c>
    </row>
    <row r="7" spans="1:14" ht="14.4" customHeight="1" x14ac:dyDescent="0.25">
      <c r="A7" s="12"/>
      <c r="B7" s="54">
        <v>1</v>
      </c>
      <c r="C7" s="43" t="s">
        <v>5</v>
      </c>
      <c r="D7" s="28"/>
      <c r="E7" s="6"/>
      <c r="F7" s="54">
        <v>30</v>
      </c>
      <c r="G7" s="44" t="s">
        <v>35</v>
      </c>
      <c r="H7"/>
      <c r="I7" s="82" t="s">
        <v>122</v>
      </c>
      <c r="J7" s="62"/>
      <c r="K7" s="105">
        <v>7</v>
      </c>
      <c r="L7" s="83">
        <v>7</v>
      </c>
    </row>
    <row r="8" spans="1:14" ht="14.4" customHeight="1" x14ac:dyDescent="0.25">
      <c r="A8" s="12"/>
      <c r="B8" s="54">
        <v>2</v>
      </c>
      <c r="C8" s="43" t="s">
        <v>6</v>
      </c>
      <c r="D8" s="28"/>
      <c r="E8" s="6"/>
      <c r="F8" s="54">
        <v>31</v>
      </c>
      <c r="G8" s="44" t="s">
        <v>36</v>
      </c>
      <c r="H8"/>
    </row>
    <row r="9" spans="1:14" ht="14.4" customHeight="1" x14ac:dyDescent="0.25">
      <c r="A9" s="12"/>
      <c r="B9" s="54">
        <v>3</v>
      </c>
      <c r="C9" s="43" t="s">
        <v>7</v>
      </c>
      <c r="D9" s="28"/>
      <c r="E9" s="6"/>
      <c r="F9" s="54">
        <v>32</v>
      </c>
      <c r="G9" s="44" t="s">
        <v>37</v>
      </c>
      <c r="H9"/>
    </row>
    <row r="10" spans="1:14" ht="14.4" customHeight="1" x14ac:dyDescent="0.25">
      <c r="A10" s="12"/>
      <c r="B10" s="54">
        <v>4</v>
      </c>
      <c r="C10" s="43" t="s">
        <v>9</v>
      </c>
      <c r="D10" s="28"/>
      <c r="E10" s="6"/>
      <c r="F10" s="54">
        <v>33</v>
      </c>
      <c r="G10" s="44" t="s">
        <v>38</v>
      </c>
      <c r="H10"/>
    </row>
    <row r="11" spans="1:14" ht="14.4" customHeight="1" x14ac:dyDescent="0.25">
      <c r="A11" s="12"/>
      <c r="B11" s="54">
        <v>5</v>
      </c>
      <c r="C11" s="43" t="s">
        <v>155</v>
      </c>
      <c r="D11" s="28"/>
      <c r="E11" s="6"/>
      <c r="F11" s="54">
        <v>34</v>
      </c>
      <c r="G11" s="44" t="s">
        <v>39</v>
      </c>
      <c r="H11"/>
    </row>
    <row r="12" spans="1:14" ht="14.4" customHeight="1" x14ac:dyDescent="0.25">
      <c r="A12" s="12"/>
      <c r="B12" s="54">
        <v>6</v>
      </c>
      <c r="C12" s="43" t="s">
        <v>11</v>
      </c>
      <c r="D12" s="28"/>
      <c r="E12" s="6"/>
      <c r="F12" s="54">
        <v>35</v>
      </c>
      <c r="G12" s="44" t="s">
        <v>40</v>
      </c>
      <c r="H12"/>
    </row>
    <row r="13" spans="1:14" ht="14.4" customHeight="1" x14ac:dyDescent="0.25">
      <c r="A13" s="12"/>
      <c r="B13" s="54">
        <v>7</v>
      </c>
      <c r="C13" s="43" t="s">
        <v>12</v>
      </c>
      <c r="D13" s="28"/>
      <c r="E13" s="6"/>
      <c r="F13" s="54">
        <v>36</v>
      </c>
      <c r="G13" s="44" t="s">
        <v>41</v>
      </c>
      <c r="H13"/>
    </row>
    <row r="14" spans="1:14" ht="14.4" customHeight="1" x14ac:dyDescent="0.25">
      <c r="A14" s="12"/>
      <c r="B14" s="54">
        <v>8</v>
      </c>
      <c r="C14" s="43" t="s">
        <v>27</v>
      </c>
      <c r="D14" s="28"/>
      <c r="E14" s="6"/>
      <c r="F14" s="54">
        <v>37</v>
      </c>
      <c r="G14" s="44" t="s">
        <v>51</v>
      </c>
      <c r="H14"/>
    </row>
    <row r="15" spans="1:14" ht="14.4" customHeight="1" x14ac:dyDescent="0.25">
      <c r="A15" s="12"/>
      <c r="B15" s="54">
        <v>9</v>
      </c>
      <c r="C15" s="43" t="s">
        <v>13</v>
      </c>
      <c r="D15" s="28"/>
      <c r="E15" s="6"/>
      <c r="F15" s="54">
        <v>38</v>
      </c>
      <c r="G15" s="44" t="s">
        <v>42</v>
      </c>
      <c r="H15"/>
    </row>
    <row r="16" spans="1:14" ht="14.4" customHeight="1" x14ac:dyDescent="0.25">
      <c r="A16" s="12"/>
      <c r="B16" s="54">
        <v>10</v>
      </c>
      <c r="C16" s="43" t="s">
        <v>14</v>
      </c>
      <c r="D16" s="28"/>
      <c r="E16" s="6"/>
      <c r="F16" s="54">
        <v>39</v>
      </c>
      <c r="G16" s="44" t="s">
        <v>43</v>
      </c>
      <c r="H16"/>
    </row>
    <row r="17" spans="1:8" ht="14.4" customHeight="1" x14ac:dyDescent="0.25">
      <c r="A17" s="12"/>
      <c r="B17" s="54">
        <v>11</v>
      </c>
      <c r="C17" s="43" t="s">
        <v>28</v>
      </c>
      <c r="D17" s="28"/>
      <c r="E17" s="6"/>
      <c r="F17" s="54">
        <v>40</v>
      </c>
      <c r="G17" s="44" t="s">
        <v>167</v>
      </c>
      <c r="H17"/>
    </row>
    <row r="18" spans="1:8" ht="14.4" customHeight="1" x14ac:dyDescent="0.25">
      <c r="A18" s="12"/>
      <c r="B18" s="54">
        <v>12</v>
      </c>
      <c r="C18" s="43" t="s">
        <v>15</v>
      </c>
      <c r="D18" s="28"/>
      <c r="E18" s="6"/>
      <c r="F18" s="54">
        <v>41</v>
      </c>
      <c r="G18" s="44" t="s">
        <v>45</v>
      </c>
      <c r="H18"/>
    </row>
    <row r="19" spans="1:8" ht="14.4" customHeight="1" x14ac:dyDescent="0.25">
      <c r="A19" s="12"/>
      <c r="B19" s="54">
        <v>13</v>
      </c>
      <c r="C19" s="43" t="s">
        <v>16</v>
      </c>
      <c r="D19" s="28"/>
      <c r="E19" s="6"/>
      <c r="F19" s="54">
        <v>42</v>
      </c>
      <c r="G19" s="44" t="s">
        <v>46</v>
      </c>
      <c r="H19"/>
    </row>
    <row r="20" spans="1:8" ht="14.4" customHeight="1" x14ac:dyDescent="0.25">
      <c r="A20" s="12"/>
      <c r="B20" s="54">
        <v>14</v>
      </c>
      <c r="C20" s="43" t="s">
        <v>29</v>
      </c>
      <c r="D20" s="28"/>
      <c r="E20" s="6"/>
      <c r="F20" s="54">
        <v>43</v>
      </c>
      <c r="G20" s="44" t="s">
        <v>47</v>
      </c>
      <c r="H20"/>
    </row>
    <row r="21" spans="1:8" ht="14.4" customHeight="1" x14ac:dyDescent="0.25">
      <c r="A21" s="12"/>
      <c r="B21" s="54">
        <v>15</v>
      </c>
      <c r="C21" s="43" t="s">
        <v>17</v>
      </c>
      <c r="D21" s="28"/>
      <c r="E21" s="6"/>
      <c r="F21" s="54">
        <v>44</v>
      </c>
      <c r="G21" s="44" t="s">
        <v>52</v>
      </c>
      <c r="H21"/>
    </row>
    <row r="22" spans="1:8" ht="14.4" customHeight="1" x14ac:dyDescent="0.25">
      <c r="A22" s="12"/>
      <c r="B22" s="54">
        <v>16</v>
      </c>
      <c r="C22" s="43" t="s">
        <v>30</v>
      </c>
      <c r="D22" s="28"/>
      <c r="E22" s="6"/>
      <c r="F22" s="54">
        <v>45</v>
      </c>
      <c r="G22" s="44" t="s">
        <v>48</v>
      </c>
      <c r="H22"/>
    </row>
    <row r="23" spans="1:8" ht="14.4" customHeight="1" x14ac:dyDescent="0.25">
      <c r="A23" s="12"/>
      <c r="B23" s="54">
        <v>17</v>
      </c>
      <c r="C23" s="43" t="s">
        <v>31</v>
      </c>
      <c r="D23" s="28"/>
      <c r="E23" s="6"/>
      <c r="F23" s="54">
        <v>46</v>
      </c>
      <c r="G23" s="44" t="s">
        <v>49</v>
      </c>
      <c r="H23"/>
    </row>
    <row r="24" spans="1:8" ht="14.4" customHeight="1" x14ac:dyDescent="0.25">
      <c r="A24" s="12"/>
      <c r="B24" s="54">
        <v>18</v>
      </c>
      <c r="C24" s="43" t="s">
        <v>32</v>
      </c>
      <c r="D24" s="28"/>
      <c r="E24" s="6"/>
      <c r="F24" s="54">
        <v>47</v>
      </c>
      <c r="G24" s="44" t="s">
        <v>50</v>
      </c>
      <c r="H24"/>
    </row>
    <row r="25" spans="1:8" ht="14.4" customHeight="1" x14ac:dyDescent="0.25">
      <c r="A25" s="12"/>
      <c r="B25" s="54">
        <v>19</v>
      </c>
      <c r="C25" s="43" t="s">
        <v>33</v>
      </c>
      <c r="D25" s="28"/>
      <c r="E25" s="6"/>
      <c r="F25" s="54">
        <v>48</v>
      </c>
      <c r="G25" s="44" t="s">
        <v>53</v>
      </c>
      <c r="H25"/>
    </row>
    <row r="26" spans="1:8" ht="14.4" customHeight="1" x14ac:dyDescent="0.25">
      <c r="A26" s="12"/>
      <c r="B26" s="54">
        <v>20</v>
      </c>
      <c r="C26" s="43" t="s">
        <v>18</v>
      </c>
      <c r="D26" s="28"/>
      <c r="E26" s="6"/>
      <c r="F26" s="54">
        <v>49</v>
      </c>
      <c r="G26" s="44" t="s">
        <v>54</v>
      </c>
      <c r="H26"/>
    </row>
    <row r="27" spans="1:8" ht="14.4" customHeight="1" x14ac:dyDescent="0.25">
      <c r="A27" s="12"/>
      <c r="B27" s="54">
        <v>21</v>
      </c>
      <c r="C27" s="43" t="s">
        <v>19</v>
      </c>
      <c r="D27" s="28"/>
      <c r="E27" s="6"/>
      <c r="F27" s="54">
        <v>50</v>
      </c>
      <c r="G27" s="44" t="s">
        <v>55</v>
      </c>
      <c r="H27"/>
    </row>
    <row r="28" spans="1:8" ht="14.4" customHeight="1" x14ac:dyDescent="0.25">
      <c r="A28" s="12"/>
      <c r="B28" s="54">
        <v>22</v>
      </c>
      <c r="C28" s="43" t="s">
        <v>20</v>
      </c>
      <c r="D28" s="28"/>
      <c r="E28" s="6"/>
      <c r="F28" s="54">
        <v>51</v>
      </c>
      <c r="G28" s="44" t="s">
        <v>44</v>
      </c>
      <c r="H28"/>
    </row>
    <row r="29" spans="1:8" ht="14.4" customHeight="1" x14ac:dyDescent="0.25">
      <c r="A29" s="12"/>
      <c r="B29" s="54">
        <v>23</v>
      </c>
      <c r="C29" s="43" t="s">
        <v>21</v>
      </c>
      <c r="D29" s="28"/>
      <c r="E29" s="6"/>
      <c r="F29" s="54">
        <v>52</v>
      </c>
      <c r="G29" s="44" t="s">
        <v>56</v>
      </c>
      <c r="H29"/>
    </row>
    <row r="30" spans="1:8" ht="14.4" customHeight="1" x14ac:dyDescent="0.25">
      <c r="A30" s="12"/>
      <c r="B30" s="54">
        <v>24</v>
      </c>
      <c r="C30" s="43" t="s">
        <v>34</v>
      </c>
      <c r="D30" s="28"/>
      <c r="E30" s="6"/>
      <c r="F30" s="54">
        <v>53</v>
      </c>
      <c r="G30" s="44" t="s">
        <v>57</v>
      </c>
      <c r="H30"/>
    </row>
    <row r="31" spans="1:8" ht="14.4" customHeight="1" x14ac:dyDescent="0.25">
      <c r="A31" s="12"/>
      <c r="B31" s="54">
        <v>25</v>
      </c>
      <c r="C31" s="43" t="s">
        <v>22</v>
      </c>
      <c r="D31" s="28"/>
      <c r="E31" s="6"/>
      <c r="F31" s="54">
        <v>54</v>
      </c>
      <c r="G31" s="44" t="s">
        <v>58</v>
      </c>
      <c r="H31"/>
    </row>
    <row r="32" spans="1:8" ht="14.4" customHeight="1" x14ac:dyDescent="0.25">
      <c r="A32" s="12"/>
      <c r="B32" s="54">
        <v>26</v>
      </c>
      <c r="C32" s="43" t="s">
        <v>23</v>
      </c>
      <c r="D32" s="28"/>
      <c r="E32" s="6"/>
      <c r="F32" s="54">
        <v>55</v>
      </c>
      <c r="G32" s="44" t="s">
        <v>59</v>
      </c>
      <c r="H32"/>
    </row>
    <row r="33" spans="1:9" ht="14.4" customHeight="1" x14ac:dyDescent="0.25">
      <c r="A33" s="12"/>
      <c r="B33" s="54">
        <v>27</v>
      </c>
      <c r="C33" s="43" t="s">
        <v>24</v>
      </c>
      <c r="D33" s="28"/>
      <c r="E33" s="6"/>
      <c r="F33" s="54">
        <v>56</v>
      </c>
      <c r="G33" s="44" t="s">
        <v>60</v>
      </c>
      <c r="H33"/>
    </row>
    <row r="34" spans="1:9" ht="14.4" customHeight="1" x14ac:dyDescent="0.25">
      <c r="A34" s="12"/>
      <c r="B34" s="54">
        <v>28</v>
      </c>
      <c r="C34" s="43" t="s">
        <v>25</v>
      </c>
      <c r="D34" s="28"/>
      <c r="E34" s="6"/>
      <c r="F34" s="54">
        <v>57</v>
      </c>
      <c r="G34" s="44" t="s">
        <v>61</v>
      </c>
      <c r="H34"/>
    </row>
    <row r="35" spans="1:9" ht="14.4" customHeight="1" x14ac:dyDescent="0.25">
      <c r="A35" s="12"/>
      <c r="B35" s="55">
        <v>29</v>
      </c>
      <c r="C35" s="43" t="s">
        <v>26</v>
      </c>
      <c r="D35" s="28"/>
      <c r="E35" s="6"/>
      <c r="F35" s="54">
        <v>68</v>
      </c>
      <c r="G35" s="45" t="s">
        <v>170</v>
      </c>
      <c r="H35"/>
    </row>
    <row r="36" spans="1:9" ht="14.4" customHeight="1" x14ac:dyDescent="0.25">
      <c r="A36" s="12"/>
      <c r="B36" s="54">
        <v>58</v>
      </c>
      <c r="C36" s="45" t="s">
        <v>98</v>
      </c>
      <c r="D36" s="28"/>
      <c r="E36" s="6"/>
      <c r="F36" s="54">
        <v>69</v>
      </c>
      <c r="G36" s="45" t="s">
        <v>4</v>
      </c>
      <c r="H36"/>
    </row>
    <row r="37" spans="1:9" ht="14.4" customHeight="1" x14ac:dyDescent="0.25">
      <c r="A37" s="12"/>
      <c r="B37" s="54">
        <v>59</v>
      </c>
      <c r="C37" s="45" t="s">
        <v>134</v>
      </c>
      <c r="D37" s="28"/>
      <c r="E37" s="6"/>
      <c r="F37" s="54">
        <v>70</v>
      </c>
      <c r="G37" s="45" t="s">
        <v>4</v>
      </c>
      <c r="H37"/>
    </row>
    <row r="38" spans="1:9" ht="14.4" customHeight="1" x14ac:dyDescent="0.25">
      <c r="A38" s="12"/>
      <c r="B38" s="54">
        <v>60</v>
      </c>
      <c r="C38" s="45" t="s">
        <v>169</v>
      </c>
      <c r="D38" s="28"/>
      <c r="E38" s="6"/>
      <c r="F38" s="54">
        <v>71</v>
      </c>
      <c r="G38" s="45" t="s">
        <v>4</v>
      </c>
      <c r="H38"/>
    </row>
    <row r="39" spans="1:9" ht="14.4" customHeight="1" x14ac:dyDescent="0.25">
      <c r="A39" s="12"/>
      <c r="B39" s="54">
        <v>61</v>
      </c>
      <c r="C39" s="45" t="s">
        <v>4</v>
      </c>
      <c r="D39" s="28"/>
      <c r="E39" s="6"/>
      <c r="F39" s="54">
        <v>72</v>
      </c>
      <c r="G39" s="45" t="s">
        <v>4</v>
      </c>
      <c r="H39"/>
    </row>
    <row r="40" spans="1:9" ht="14.4" customHeight="1" x14ac:dyDescent="0.25">
      <c r="A40" s="12"/>
      <c r="B40" s="54">
        <v>62</v>
      </c>
      <c r="C40" s="45" t="s">
        <v>4</v>
      </c>
      <c r="D40" s="28"/>
      <c r="E40" s="6"/>
      <c r="F40" s="54">
        <v>73</v>
      </c>
      <c r="G40" s="45" t="s">
        <v>4</v>
      </c>
      <c r="H40"/>
    </row>
    <row r="41" spans="1:9" ht="14.4" customHeight="1" x14ac:dyDescent="0.25">
      <c r="A41" s="12"/>
      <c r="B41" s="54">
        <v>63</v>
      </c>
      <c r="C41" s="45" t="s">
        <v>4</v>
      </c>
      <c r="D41" s="28"/>
      <c r="E41" s="6"/>
      <c r="F41" s="54">
        <v>74</v>
      </c>
      <c r="G41" s="45" t="s">
        <v>4</v>
      </c>
      <c r="H41"/>
    </row>
    <row r="42" spans="1:9" ht="14.4" customHeight="1" x14ac:dyDescent="0.25">
      <c r="A42" s="12"/>
      <c r="B42" s="54">
        <v>64</v>
      </c>
      <c r="C42" s="45" t="s">
        <v>4</v>
      </c>
      <c r="D42" s="28"/>
      <c r="E42" s="6"/>
      <c r="F42" s="54">
        <v>75</v>
      </c>
      <c r="G42" s="45" t="s">
        <v>4</v>
      </c>
      <c r="H42"/>
    </row>
    <row r="43" spans="1:9" ht="14.4" customHeight="1" x14ac:dyDescent="0.25">
      <c r="A43" s="12"/>
      <c r="B43" s="54">
        <v>65</v>
      </c>
      <c r="C43" s="45" t="s">
        <v>4</v>
      </c>
      <c r="D43" s="28"/>
      <c r="E43" s="6"/>
      <c r="F43" s="54">
        <v>76</v>
      </c>
      <c r="G43" s="45" t="s">
        <v>4</v>
      </c>
      <c r="H43"/>
    </row>
    <row r="44" spans="1:9" ht="14.4" customHeight="1" x14ac:dyDescent="0.25">
      <c r="A44" s="12"/>
      <c r="B44" s="54">
        <v>66</v>
      </c>
      <c r="C44" s="45" t="s">
        <v>4</v>
      </c>
      <c r="D44" s="28"/>
      <c r="E44" s="6"/>
      <c r="F44" s="54">
        <v>77</v>
      </c>
      <c r="G44" s="45" t="s">
        <v>4</v>
      </c>
      <c r="H44"/>
    </row>
    <row r="45" spans="1:9" ht="14.4" customHeight="1" x14ac:dyDescent="0.25">
      <c r="A45" s="12"/>
      <c r="B45" s="58">
        <v>67</v>
      </c>
      <c r="C45" s="59" t="s">
        <v>4</v>
      </c>
      <c r="D45" s="28"/>
      <c r="E45" s="6"/>
      <c r="F45" s="58">
        <v>78</v>
      </c>
      <c r="G45" s="59" t="s">
        <v>4</v>
      </c>
      <c r="H45"/>
    </row>
    <row r="46" spans="1:9" ht="16.95" customHeight="1" x14ac:dyDescent="0.25">
      <c r="A46" s="12"/>
      <c r="B46" s="29"/>
      <c r="C46" s="9"/>
      <c r="D46" s="9"/>
      <c r="E46" s="246"/>
      <c r="F46" s="10"/>
      <c r="G46" s="10"/>
      <c r="H46" s="10"/>
      <c r="I46" s="9"/>
    </row>
    <row r="47" spans="1:9" ht="16.8" x14ac:dyDescent="0.25">
      <c r="A47" s="12"/>
      <c r="B47" s="248"/>
      <c r="C47" s="248"/>
      <c r="D47" s="248"/>
      <c r="E47" s="246"/>
      <c r="F47" s="1"/>
      <c r="G47" s="1"/>
      <c r="H47" s="1"/>
    </row>
    <row r="48" spans="1:9" ht="16.95" customHeight="1" x14ac:dyDescent="0.25">
      <c r="A48" s="12"/>
      <c r="B48" s="63"/>
      <c r="C48" s="249"/>
      <c r="D48" s="249"/>
      <c r="E48" s="246"/>
      <c r="F48" s="1"/>
      <c r="G48" s="1"/>
      <c r="H48" s="1"/>
    </row>
    <row r="49" spans="1:8" ht="16.95" customHeight="1" x14ac:dyDescent="0.25">
      <c r="A49" s="12"/>
      <c r="B49" s="64"/>
      <c r="C49" s="242"/>
      <c r="D49" s="242"/>
      <c r="E49" s="246"/>
      <c r="F49" s="1"/>
      <c r="G49" s="1"/>
      <c r="H49" s="1"/>
    </row>
    <row r="50" spans="1:8" ht="16.95" customHeight="1" x14ac:dyDescent="0.25">
      <c r="A50" s="12"/>
      <c r="B50" s="64"/>
      <c r="C50" s="242"/>
      <c r="D50" s="242"/>
      <c r="E50" s="246"/>
      <c r="F50" s="1"/>
      <c r="G50" s="1"/>
      <c r="H50" s="1"/>
    </row>
    <row r="51" spans="1:8" ht="16.95" customHeight="1" x14ac:dyDescent="0.25">
      <c r="A51" s="12"/>
      <c r="B51" s="64"/>
      <c r="C51" s="242"/>
      <c r="D51" s="242"/>
      <c r="E51" s="246"/>
      <c r="F51" s="1"/>
      <c r="G51" s="1"/>
      <c r="H51" s="1"/>
    </row>
    <row r="52" spans="1:8" ht="14.4" x14ac:dyDescent="0.25">
      <c r="A52" s="12"/>
      <c r="B52" s="64"/>
      <c r="C52" s="242"/>
      <c r="D52" s="242"/>
      <c r="E52" s="246"/>
    </row>
    <row r="53" spans="1:8" ht="14.4" x14ac:dyDescent="0.25">
      <c r="A53" s="12"/>
      <c r="B53" s="64"/>
      <c r="C53" s="242"/>
      <c r="D53" s="242"/>
      <c r="E53" s="246"/>
    </row>
    <row r="54" spans="1:8" ht="14.4" x14ac:dyDescent="0.25">
      <c r="A54" s="12"/>
      <c r="B54" s="64"/>
      <c r="C54" s="242"/>
      <c r="D54" s="242"/>
      <c r="E54" s="246"/>
    </row>
    <row r="55" spans="1:8" ht="14.4" x14ac:dyDescent="0.25">
      <c r="A55" s="12"/>
      <c r="B55" s="64"/>
      <c r="C55" s="242"/>
      <c r="D55" s="242"/>
      <c r="E55" s="246"/>
    </row>
    <row r="56" spans="1:8" ht="14.4" x14ac:dyDescent="0.25">
      <c r="A56" s="12"/>
      <c r="B56" s="64"/>
      <c r="C56" s="242"/>
      <c r="D56" s="242"/>
      <c r="E56" s="246"/>
    </row>
    <row r="57" spans="1:8" ht="14.4" x14ac:dyDescent="0.25">
      <c r="A57" s="12"/>
      <c r="B57" s="64"/>
      <c r="C57" s="242"/>
      <c r="D57" s="242"/>
      <c r="E57" s="246"/>
    </row>
    <row r="58" spans="1:8" ht="14.4" x14ac:dyDescent="0.25">
      <c r="A58" s="12"/>
      <c r="B58" s="64"/>
      <c r="C58" s="242"/>
      <c r="D58" s="242"/>
      <c r="E58" s="246"/>
    </row>
    <row r="59" spans="1:8" ht="14.4" x14ac:dyDescent="0.25">
      <c r="A59" s="12"/>
      <c r="B59" s="64"/>
      <c r="C59" s="242"/>
      <c r="D59" s="242"/>
      <c r="E59" s="246"/>
    </row>
    <row r="60" spans="1:8" ht="14.4" x14ac:dyDescent="0.25">
      <c r="A60" s="12"/>
      <c r="B60" s="64"/>
      <c r="C60" s="242"/>
      <c r="D60" s="242"/>
      <c r="E60" s="246"/>
    </row>
    <row r="61" spans="1:8" ht="14.4" x14ac:dyDescent="0.25">
      <c r="A61" s="12"/>
      <c r="B61" s="64"/>
      <c r="C61" s="242"/>
      <c r="D61" s="242"/>
      <c r="E61" s="246"/>
    </row>
    <row r="62" spans="1:8" ht="14.4" x14ac:dyDescent="0.25">
      <c r="A62" s="12"/>
      <c r="B62" s="64"/>
      <c r="C62" s="242"/>
      <c r="D62" s="242"/>
      <c r="E62" s="246"/>
    </row>
    <row r="63" spans="1:8" ht="14.4" x14ac:dyDescent="0.25">
      <c r="A63" s="12"/>
      <c r="B63" s="64"/>
      <c r="C63" s="242"/>
      <c r="D63" s="242"/>
      <c r="E63" s="246"/>
    </row>
    <row r="64" spans="1:8" ht="14.4" x14ac:dyDescent="0.25">
      <c r="A64" s="12"/>
      <c r="B64" s="64"/>
      <c r="C64" s="242"/>
      <c r="D64" s="242"/>
      <c r="E64" s="246"/>
    </row>
    <row r="65" spans="1:5" ht="14.4" x14ac:dyDescent="0.25">
      <c r="A65" s="12"/>
      <c r="B65" s="64"/>
      <c r="C65" s="242"/>
      <c r="D65" s="242"/>
      <c r="E65" s="246"/>
    </row>
    <row r="66" spans="1:5" ht="14.4" x14ac:dyDescent="0.25">
      <c r="A66" s="12"/>
      <c r="B66" s="64"/>
      <c r="C66" s="242"/>
      <c r="D66" s="242"/>
      <c r="E66" s="246"/>
    </row>
    <row r="67" spans="1:5" ht="14.4" x14ac:dyDescent="0.25">
      <c r="A67" s="12"/>
      <c r="B67" s="64"/>
      <c r="C67" s="242"/>
      <c r="D67" s="242"/>
      <c r="E67" s="246"/>
    </row>
    <row r="68" spans="1:5" ht="14.4" x14ac:dyDescent="0.25">
      <c r="A68" s="12"/>
      <c r="B68" s="64"/>
      <c r="C68" s="242"/>
      <c r="D68" s="242"/>
      <c r="E68" s="246"/>
    </row>
    <row r="69" spans="1:5" ht="14.4" x14ac:dyDescent="0.25">
      <c r="A69" s="12"/>
      <c r="B69" s="64"/>
      <c r="C69" s="242"/>
      <c r="D69" s="242"/>
      <c r="E69" s="246"/>
    </row>
    <row r="70" spans="1:5" ht="14.4" x14ac:dyDescent="0.25">
      <c r="A70" s="12"/>
      <c r="B70" s="64"/>
      <c r="C70" s="242"/>
      <c r="D70" s="242"/>
      <c r="E70" s="246"/>
    </row>
    <row r="71" spans="1:5" ht="14.4" x14ac:dyDescent="0.25">
      <c r="A71" s="12"/>
      <c r="B71" s="64"/>
      <c r="C71" s="242"/>
      <c r="D71" s="242"/>
      <c r="E71" s="246"/>
    </row>
    <row r="72" spans="1:5" ht="14.4" x14ac:dyDescent="0.25">
      <c r="A72" s="12"/>
      <c r="B72" s="64"/>
      <c r="C72" s="242"/>
      <c r="D72" s="242"/>
      <c r="E72" s="246"/>
    </row>
    <row r="73" spans="1:5" ht="14.4" x14ac:dyDescent="0.25">
      <c r="A73" s="12"/>
      <c r="B73" s="64"/>
      <c r="C73" s="242"/>
      <c r="D73" s="242"/>
      <c r="E73" s="246"/>
    </row>
    <row r="74" spans="1:5" ht="14.4" x14ac:dyDescent="0.25">
      <c r="A74" s="12"/>
      <c r="B74" s="64"/>
      <c r="C74" s="242"/>
      <c r="D74" s="242"/>
      <c r="E74" s="246"/>
    </row>
    <row r="75" spans="1:5" ht="14.4" x14ac:dyDescent="0.25">
      <c r="A75" s="12"/>
      <c r="B75" s="64"/>
      <c r="C75" s="242"/>
      <c r="D75" s="242"/>
      <c r="E75" s="246"/>
    </row>
    <row r="76" spans="1:5" ht="14.4" x14ac:dyDescent="0.25">
      <c r="A76" s="12"/>
      <c r="B76" s="64"/>
      <c r="C76" s="242"/>
      <c r="D76" s="242"/>
      <c r="E76" s="246"/>
    </row>
    <row r="77" spans="1:5" ht="14.4" x14ac:dyDescent="0.25">
      <c r="A77" s="12"/>
      <c r="B77" s="64"/>
      <c r="C77" s="241"/>
      <c r="D77" s="241"/>
      <c r="E77" s="246"/>
    </row>
    <row r="78" spans="1:5" ht="14.4" x14ac:dyDescent="0.25">
      <c r="A78" s="12"/>
      <c r="B78" s="64"/>
      <c r="C78" s="241"/>
      <c r="D78" s="241"/>
      <c r="E78" s="246"/>
    </row>
    <row r="79" spans="1:5" ht="14.4" x14ac:dyDescent="0.25">
      <c r="A79" s="12"/>
      <c r="B79" s="64"/>
      <c r="C79" s="241"/>
      <c r="D79" s="241"/>
      <c r="E79" s="246"/>
    </row>
    <row r="80" spans="1:5" ht="14.4" x14ac:dyDescent="0.25">
      <c r="A80" s="12"/>
      <c r="B80" s="64"/>
      <c r="C80" s="241"/>
      <c r="D80" s="241"/>
      <c r="E80" s="246"/>
    </row>
    <row r="81" spans="1:5" ht="14.4" x14ac:dyDescent="0.25">
      <c r="A81" s="12"/>
      <c r="B81" s="64"/>
      <c r="C81" s="241"/>
      <c r="D81" s="241"/>
      <c r="E81" s="246"/>
    </row>
    <row r="82" spans="1:5" ht="14.4" x14ac:dyDescent="0.25">
      <c r="A82" s="12"/>
      <c r="B82" s="64"/>
      <c r="C82" s="241"/>
      <c r="D82" s="241"/>
      <c r="E82" s="246"/>
    </row>
    <row r="83" spans="1:5" ht="14.4" x14ac:dyDescent="0.25">
      <c r="A83" s="12"/>
      <c r="B83" s="64"/>
      <c r="C83" s="241"/>
      <c r="D83" s="241"/>
      <c r="E83" s="246"/>
    </row>
    <row r="84" spans="1:5" ht="14.4" x14ac:dyDescent="0.25">
      <c r="A84" s="12"/>
      <c r="B84" s="64"/>
      <c r="C84" s="241"/>
      <c r="D84" s="241"/>
      <c r="E84" s="246"/>
    </row>
    <row r="85" spans="1:5" ht="14.4" x14ac:dyDescent="0.25">
      <c r="A85" s="12"/>
      <c r="B85" s="64"/>
      <c r="C85" s="241"/>
      <c r="D85" s="241"/>
      <c r="E85" s="246"/>
    </row>
    <row r="86" spans="1:5" ht="14.4" x14ac:dyDescent="0.25">
      <c r="A86" s="12"/>
      <c r="B86" s="64"/>
      <c r="C86" s="241"/>
      <c r="D86" s="241"/>
      <c r="E86" s="246"/>
    </row>
    <row r="87" spans="1:5" ht="14.4" x14ac:dyDescent="0.25">
      <c r="A87" s="12"/>
      <c r="B87" s="64"/>
      <c r="C87" s="241"/>
      <c r="D87" s="241"/>
      <c r="E87" s="246"/>
    </row>
    <row r="88" spans="1:5" ht="15" customHeight="1" x14ac:dyDescent="0.25">
      <c r="A88" s="12"/>
      <c r="B88" s="247"/>
      <c r="C88" s="247"/>
      <c r="D88" s="247"/>
      <c r="E88" s="246"/>
    </row>
    <row r="89" spans="1:5" x14ac:dyDescent="0.25">
      <c r="B89" s="65"/>
      <c r="C89" s="66"/>
      <c r="D89" s="66"/>
    </row>
  </sheetData>
  <sheetProtection algorithmName="SHA-512" hashValue="COuiftkL/xiXadwhkZ+8Zw00Wxx0ezyCRzsVzpPjhILWZ2Yf75JGzRQX0hHmH/mzCr0U03LhC+tKAUndLRGilQ==" saltValue="GrPMj62FSg1zVUs4XP6w3g==" spinCount="100000" sheet="1" objects="1" scenarios="1"/>
  <protectedRanges>
    <protectedRange algorithmName="SHA-512" hashValue="z/3dcTqjbL2qJIeB8cVm1OPogDMT8PvnIqaXf2jlj2ogEKCsQNj42SGYk6xZMWBvxlsBk1eeY25K0w5rNVJfAg==" saltValue="x4FntW0njsFxC3N0a10pKQ==" spinCount="100000" sqref="L7" name="Contador de egresos"/>
    <protectedRange algorithmName="SHA-512" hashValue="XQO+eOwBkpoES5SES/HBPaKc8fjdx5dLDxWOXQ2e/9BZINGvkQzTC5NVWE/f3arbAEz9y10ceDSecTXvH/hEZg==" saltValue="rKkGwPCO0bvaqthEirdZcg==" spinCount="100000" sqref="K7" name="Contador de ingresos"/>
    <protectedRange algorithmName="SHA-512" hashValue="XDHI4nzsjz5t9M9VNoipdT3p6iHTEWzU9O6Lnovabhhe1LZqrnDpaDk6mPHeovv6s92MRkXa5o+Fiozcb6twIA==" saltValue="nLsOM6B9CUf0Jm8aSGVMUA==" spinCount="100000" sqref="B7:C45" name="Modificar o adicionar códigos de ingresos"/>
    <protectedRange algorithmName="SHA-512" hashValue="3/tkRpC+0ICtQo1uT7HZZBO9O+50E1PA7TNbREiijNjn+xfznf/s7NB5Ll9EV3rxHT5n/ubpYKQ9gUC/7bwvcQ==" saltValue="zYTASWu++bXa1kbJQEKGgg==" spinCount="100000" sqref="F7:G45" name="Adicionar o modificar códigos de egresos"/>
  </protectedRanges>
  <mergeCells count="46">
    <mergeCell ref="B5:C5"/>
    <mergeCell ref="F5:G5"/>
    <mergeCell ref="E46:E88"/>
    <mergeCell ref="B88:D88"/>
    <mergeCell ref="B47:D47"/>
    <mergeCell ref="C58:D58"/>
    <mergeCell ref="C53:D53"/>
    <mergeCell ref="C54:D54"/>
    <mergeCell ref="C55:D55"/>
    <mergeCell ref="C56:D56"/>
    <mergeCell ref="C57:D57"/>
    <mergeCell ref="C48:D48"/>
    <mergeCell ref="C49:D49"/>
    <mergeCell ref="C50:D50"/>
    <mergeCell ref="C51:D51"/>
    <mergeCell ref="C59:D59"/>
    <mergeCell ref="C60:D60"/>
    <mergeCell ref="C61:D61"/>
    <mergeCell ref="C62:D62"/>
    <mergeCell ref="C52:D52"/>
    <mergeCell ref="C83:D83"/>
    <mergeCell ref="C66:D66"/>
    <mergeCell ref="C64:D64"/>
    <mergeCell ref="C65:D65"/>
    <mergeCell ref="C80:D80"/>
    <mergeCell ref="C81:D81"/>
    <mergeCell ref="C68:D68"/>
    <mergeCell ref="C69:D69"/>
    <mergeCell ref="C70:D70"/>
    <mergeCell ref="C67:D67"/>
    <mergeCell ref="K5:L5"/>
    <mergeCell ref="C87:D87"/>
    <mergeCell ref="C77:D77"/>
    <mergeCell ref="C84:D84"/>
    <mergeCell ref="C85:D85"/>
    <mergeCell ref="C63:D63"/>
    <mergeCell ref="C71:D71"/>
    <mergeCell ref="C86:D86"/>
    <mergeCell ref="C72:D72"/>
    <mergeCell ref="C73:D73"/>
    <mergeCell ref="C74:D74"/>
    <mergeCell ref="C75:D75"/>
    <mergeCell ref="C76:D76"/>
    <mergeCell ref="C78:D78"/>
    <mergeCell ref="C79:D79"/>
    <mergeCell ref="C82:D82"/>
  </mergeCells>
  <dataValidations count="1">
    <dataValidation type="list" allowBlank="1" showInputMessage="1" showErrorMessage="1" sqref="N2:N3" xr:uid="{00000000-0002-0000-0500-000000000000}">
      <formula1>"Enero,Febrero,Marzo,Abril,Mayo,Junio,Julio,Agosto,Septiembre,Octubre,Noviembre,Diciembre"</formula1>
    </dataValidation>
  </dataValidations>
  <pageMargins left="0.7" right="0.7" top="0.75" bottom="0.75" header="0.3" footer="0.3"/>
  <pageSetup paperSize="9" orientation="portrait" r:id="rId1"/>
  <drawing r:id="rId2"/>
  <picture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6">
    <tabColor theme="4" tint="0.79998168889431442"/>
  </sheetPr>
  <dimension ref="B2:U114"/>
  <sheetViews>
    <sheetView showGridLines="0" showRowColHeaders="0" zoomScale="85" zoomScaleNormal="85" workbookViewId="0">
      <selection activeCell="G10" sqref="G10"/>
    </sheetView>
  </sheetViews>
  <sheetFormatPr baseColWidth="10" defaultRowHeight="13.8" x14ac:dyDescent="0.25"/>
  <cols>
    <col min="1" max="1" width="2.09765625" customWidth="1"/>
    <col min="2" max="2" width="12.59765625" style="69" customWidth="1"/>
    <col min="3" max="3" width="4.3984375" customWidth="1"/>
    <col min="4" max="5" width="6.19921875" customWidth="1"/>
    <col min="6" max="6" width="8.69921875" customWidth="1"/>
    <col min="7" max="7" width="40.69921875" customWidth="1"/>
    <col min="8" max="9" width="19.69921875" customWidth="1"/>
    <col min="10" max="10" width="20.59765625" customWidth="1"/>
    <col min="11" max="11" width="74" customWidth="1"/>
    <col min="15" max="15" width="13.59765625" customWidth="1"/>
    <col min="16" max="16" width="22.3984375" customWidth="1"/>
  </cols>
  <sheetData>
    <row r="2" spans="2:21" ht="13.95" customHeight="1" x14ac:dyDescent="0.25">
      <c r="B2" s="250" t="s">
        <v>117</v>
      </c>
      <c r="C2" s="251"/>
      <c r="D2" s="251"/>
      <c r="E2" s="251"/>
      <c r="F2" s="251"/>
      <c r="G2" s="251"/>
      <c r="H2" s="252"/>
      <c r="I2" s="256">
        <v>2022</v>
      </c>
      <c r="J2" s="258" t="s">
        <v>113</v>
      </c>
      <c r="K2" s="187"/>
      <c r="Q2" s="51"/>
      <c r="R2" s="51"/>
      <c r="S2" s="51"/>
      <c r="T2" s="51"/>
      <c r="U2" s="51"/>
    </row>
    <row r="3" spans="2:21" ht="13.95" customHeight="1" x14ac:dyDescent="0.25">
      <c r="B3" s="253"/>
      <c r="C3" s="254"/>
      <c r="D3" s="254"/>
      <c r="E3" s="254"/>
      <c r="F3" s="254"/>
      <c r="G3" s="254"/>
      <c r="H3" s="255"/>
      <c r="I3" s="257"/>
      <c r="J3" s="259"/>
      <c r="K3" s="188"/>
      <c r="Q3" s="51"/>
      <c r="R3" s="51"/>
      <c r="S3" s="51"/>
      <c r="T3" s="51"/>
      <c r="U3" s="51"/>
    </row>
    <row r="4" spans="2:21" ht="19.95" customHeight="1" x14ac:dyDescent="0.25">
      <c r="B4" s="146" t="s">
        <v>63</v>
      </c>
      <c r="C4" s="101" t="s">
        <v>62</v>
      </c>
      <c r="D4" s="102" t="s">
        <v>127</v>
      </c>
      <c r="E4" s="102" t="s">
        <v>128</v>
      </c>
      <c r="F4" s="103" t="s">
        <v>126</v>
      </c>
      <c r="G4" s="103" t="s">
        <v>64</v>
      </c>
      <c r="H4" s="138" t="s">
        <v>65</v>
      </c>
      <c r="I4" s="138" t="s">
        <v>66</v>
      </c>
      <c r="J4" s="138" t="s">
        <v>67</v>
      </c>
      <c r="K4" s="104" t="s">
        <v>120</v>
      </c>
      <c r="Q4" s="85"/>
      <c r="R4" s="85"/>
      <c r="S4" s="86"/>
      <c r="T4" s="86"/>
      <c r="U4" s="87"/>
    </row>
    <row r="5" spans="2:21" ht="19.95" customHeight="1" x14ac:dyDescent="0.25">
      <c r="B5" s="168">
        <v>44591</v>
      </c>
      <c r="C5" s="169" t="s">
        <v>122</v>
      </c>
      <c r="D5" s="170"/>
      <c r="E5" s="170">
        <v>7</v>
      </c>
      <c r="F5" s="171">
        <v>31</v>
      </c>
      <c r="G5" s="171" t="s">
        <v>36</v>
      </c>
      <c r="H5" s="172">
        <v>0</v>
      </c>
      <c r="I5" s="172">
        <v>37525</v>
      </c>
      <c r="J5" s="172">
        <f>J6+H5-I5</f>
        <v>1294375</v>
      </c>
      <c r="K5" s="173" t="s">
        <v>183</v>
      </c>
      <c r="Q5" s="85"/>
      <c r="R5" s="85"/>
      <c r="S5" s="86"/>
      <c r="T5" s="86"/>
      <c r="U5" s="87"/>
    </row>
    <row r="6" spans="2:21" ht="19.95" customHeight="1" x14ac:dyDescent="0.25">
      <c r="B6" s="168">
        <v>44591</v>
      </c>
      <c r="C6" s="169" t="s">
        <v>122</v>
      </c>
      <c r="D6" s="170"/>
      <c r="E6" s="170">
        <v>6</v>
      </c>
      <c r="F6" s="171">
        <v>30</v>
      </c>
      <c r="G6" s="171" t="s">
        <v>35</v>
      </c>
      <c r="H6" s="172">
        <v>0</v>
      </c>
      <c r="I6" s="172">
        <v>10500</v>
      </c>
      <c r="J6" s="172">
        <f>J7+H6-I6</f>
        <v>1331900</v>
      </c>
      <c r="K6" s="173" t="s">
        <v>183</v>
      </c>
      <c r="Q6" s="85"/>
      <c r="R6" s="85"/>
      <c r="S6" s="86"/>
      <c r="T6" s="86"/>
      <c r="U6" s="87"/>
    </row>
    <row r="7" spans="2:21" ht="19.95" customHeight="1" x14ac:dyDescent="0.25">
      <c r="B7" s="168">
        <v>44591</v>
      </c>
      <c r="C7" s="169" t="s">
        <v>123</v>
      </c>
      <c r="D7" s="170"/>
      <c r="E7" s="170"/>
      <c r="F7" s="171">
        <v>11</v>
      </c>
      <c r="G7" s="171" t="s">
        <v>28</v>
      </c>
      <c r="H7" s="172">
        <v>50000</v>
      </c>
      <c r="I7" s="172">
        <v>0</v>
      </c>
      <c r="J7" s="172">
        <f>J8+H7-I7</f>
        <v>1342400</v>
      </c>
      <c r="K7" s="173" t="s">
        <v>183</v>
      </c>
      <c r="Q7" s="85"/>
      <c r="R7" s="85"/>
      <c r="S7" s="86"/>
      <c r="T7" s="86"/>
      <c r="U7" s="87"/>
    </row>
    <row r="8" spans="2:21" ht="19.95" customHeight="1" x14ac:dyDescent="0.25">
      <c r="B8" s="168">
        <v>44572</v>
      </c>
      <c r="C8" s="169" t="s">
        <v>122</v>
      </c>
      <c r="D8" s="170"/>
      <c r="E8" s="170">
        <v>5</v>
      </c>
      <c r="F8" s="171">
        <v>49</v>
      </c>
      <c r="G8" s="171" t="s">
        <v>54</v>
      </c>
      <c r="H8" s="172">
        <v>0</v>
      </c>
      <c r="I8" s="172">
        <v>3200</v>
      </c>
      <c r="J8" s="172">
        <f>J9+H8-I8</f>
        <v>1292400</v>
      </c>
      <c r="K8" s="173" t="s">
        <v>182</v>
      </c>
      <c r="Q8" s="85"/>
      <c r="R8" s="85"/>
      <c r="S8" s="86"/>
      <c r="T8" s="86"/>
      <c r="U8" s="87"/>
    </row>
    <row r="9" spans="2:21" ht="19.95" customHeight="1" x14ac:dyDescent="0.25">
      <c r="B9" s="168">
        <v>44571</v>
      </c>
      <c r="C9" s="169" t="s">
        <v>122</v>
      </c>
      <c r="D9" s="170"/>
      <c r="E9" s="170">
        <v>4</v>
      </c>
      <c r="F9" s="171">
        <v>48</v>
      </c>
      <c r="G9" s="171" t="s">
        <v>53</v>
      </c>
      <c r="H9" s="172">
        <v>0</v>
      </c>
      <c r="I9" s="172">
        <v>1000</v>
      </c>
      <c r="J9" s="172">
        <f>J10+H9-I9</f>
        <v>1295600</v>
      </c>
      <c r="K9" s="173" t="s">
        <v>181</v>
      </c>
      <c r="Q9" s="85"/>
      <c r="R9" s="85"/>
      <c r="S9" s="86"/>
      <c r="T9" s="86"/>
      <c r="U9" s="87"/>
    </row>
    <row r="10" spans="2:21" ht="19.95" customHeight="1" x14ac:dyDescent="0.25">
      <c r="B10" s="168">
        <v>44570</v>
      </c>
      <c r="C10" s="169" t="s">
        <v>122</v>
      </c>
      <c r="D10" s="170"/>
      <c r="E10" s="170">
        <v>3</v>
      </c>
      <c r="F10" s="171">
        <v>47</v>
      </c>
      <c r="G10" s="171" t="s">
        <v>50</v>
      </c>
      <c r="H10" s="172">
        <v>0</v>
      </c>
      <c r="I10" s="172">
        <v>15400</v>
      </c>
      <c r="J10" s="172">
        <f>J11+H10-I10</f>
        <v>1296600</v>
      </c>
      <c r="K10" s="173" t="s">
        <v>180</v>
      </c>
      <c r="Q10" s="85"/>
      <c r="R10" s="85"/>
      <c r="S10" s="86"/>
      <c r="T10" s="86"/>
      <c r="U10" s="87"/>
    </row>
    <row r="11" spans="2:21" ht="19.95" customHeight="1" x14ac:dyDescent="0.25">
      <c r="B11" s="168">
        <v>44569</v>
      </c>
      <c r="C11" s="169" t="s">
        <v>122</v>
      </c>
      <c r="D11" s="170"/>
      <c r="E11" s="170">
        <v>2</v>
      </c>
      <c r="F11" s="171">
        <v>46</v>
      </c>
      <c r="G11" s="171" t="s">
        <v>49</v>
      </c>
      <c r="H11" s="172">
        <v>0</v>
      </c>
      <c r="I11" s="172">
        <v>20000</v>
      </c>
      <c r="J11" s="172">
        <f>J12+H11-I11</f>
        <v>1312000</v>
      </c>
      <c r="K11" s="173" t="s">
        <v>179</v>
      </c>
      <c r="Q11" s="85"/>
      <c r="R11" s="85"/>
      <c r="S11" s="86"/>
      <c r="T11" s="86"/>
      <c r="U11" s="87"/>
    </row>
    <row r="12" spans="2:21" ht="19.95" customHeight="1" x14ac:dyDescent="0.25">
      <c r="B12" s="168">
        <v>44568</v>
      </c>
      <c r="C12" s="169" t="s">
        <v>122</v>
      </c>
      <c r="D12" s="170"/>
      <c r="E12" s="170">
        <v>1</v>
      </c>
      <c r="F12" s="171">
        <v>45</v>
      </c>
      <c r="G12" s="171" t="s">
        <v>48</v>
      </c>
      <c r="H12" s="172">
        <v>0</v>
      </c>
      <c r="I12" s="172">
        <v>100000</v>
      </c>
      <c r="J12" s="172">
        <f>J13+H12-I12</f>
        <v>1332000</v>
      </c>
      <c r="K12" s="173" t="s">
        <v>178</v>
      </c>
      <c r="Q12" s="85"/>
      <c r="R12" s="85"/>
      <c r="S12" s="86"/>
      <c r="T12" s="86"/>
      <c r="U12" s="87"/>
    </row>
    <row r="13" spans="2:21" ht="19.95" customHeight="1" x14ac:dyDescent="0.25">
      <c r="B13" s="168">
        <v>44567</v>
      </c>
      <c r="C13" s="169" t="s">
        <v>123</v>
      </c>
      <c r="D13" s="170">
        <v>6</v>
      </c>
      <c r="E13" s="170"/>
      <c r="F13" s="171">
        <v>6</v>
      </c>
      <c r="G13" s="171" t="s">
        <v>11</v>
      </c>
      <c r="H13" s="172">
        <v>238900</v>
      </c>
      <c r="I13" s="172">
        <v>0</v>
      </c>
      <c r="J13" s="172">
        <f>J14+H13-I13</f>
        <v>1432000</v>
      </c>
      <c r="K13" s="173" t="s">
        <v>177</v>
      </c>
      <c r="Q13" s="85"/>
      <c r="R13" s="85"/>
      <c r="S13" s="86"/>
      <c r="T13" s="86"/>
      <c r="U13" s="87"/>
    </row>
    <row r="14" spans="2:21" ht="19.95" customHeight="1" x14ac:dyDescent="0.25">
      <c r="B14" s="168">
        <v>44566</v>
      </c>
      <c r="C14" s="169" t="s">
        <v>123</v>
      </c>
      <c r="D14" s="170">
        <v>5</v>
      </c>
      <c r="E14" s="170"/>
      <c r="F14" s="171">
        <v>4</v>
      </c>
      <c r="G14" s="171" t="s">
        <v>9</v>
      </c>
      <c r="H14" s="172">
        <v>67500</v>
      </c>
      <c r="I14" s="172">
        <v>0</v>
      </c>
      <c r="J14" s="172">
        <f>J15+H14-I14</f>
        <v>1193100</v>
      </c>
      <c r="K14" s="173" t="s">
        <v>176</v>
      </c>
      <c r="Q14" s="85"/>
      <c r="R14" s="85"/>
      <c r="S14" s="86"/>
      <c r="T14" s="86"/>
      <c r="U14" s="87"/>
    </row>
    <row r="15" spans="2:21" ht="19.95" customHeight="1" x14ac:dyDescent="0.25">
      <c r="B15" s="168">
        <v>44565</v>
      </c>
      <c r="C15" s="169" t="s">
        <v>123</v>
      </c>
      <c r="D15" s="170">
        <v>4</v>
      </c>
      <c r="E15" s="170"/>
      <c r="F15" s="171">
        <v>3</v>
      </c>
      <c r="G15" s="171" t="s">
        <v>7</v>
      </c>
      <c r="H15" s="172">
        <v>89700</v>
      </c>
      <c r="I15" s="172">
        <v>0</v>
      </c>
      <c r="J15" s="172">
        <f>J16+H15-I15</f>
        <v>1125600</v>
      </c>
      <c r="K15" s="173" t="s">
        <v>175</v>
      </c>
      <c r="Q15" s="85"/>
      <c r="R15" s="85"/>
      <c r="S15" s="86"/>
      <c r="T15" s="86"/>
      <c r="U15" s="87"/>
    </row>
    <row r="16" spans="2:21" ht="19.95" customHeight="1" x14ac:dyDescent="0.25">
      <c r="B16" s="168">
        <v>44564</v>
      </c>
      <c r="C16" s="169" t="s">
        <v>123</v>
      </c>
      <c r="D16" s="170">
        <v>3</v>
      </c>
      <c r="E16" s="170"/>
      <c r="F16" s="171">
        <v>2</v>
      </c>
      <c r="G16" s="171" t="s">
        <v>6</v>
      </c>
      <c r="H16" s="172">
        <v>15000</v>
      </c>
      <c r="I16" s="172">
        <v>0</v>
      </c>
      <c r="J16" s="172">
        <f>J17+H16-I16</f>
        <v>1035900</v>
      </c>
      <c r="K16" s="173" t="s">
        <v>174</v>
      </c>
      <c r="Q16" s="85"/>
      <c r="R16" s="85"/>
      <c r="S16" s="86"/>
      <c r="T16" s="86"/>
      <c r="U16" s="87"/>
    </row>
    <row r="17" spans="2:21" ht="19.95" customHeight="1" x14ac:dyDescent="0.25">
      <c r="B17" s="168">
        <v>44563</v>
      </c>
      <c r="C17" s="169" t="s">
        <v>123</v>
      </c>
      <c r="D17" s="170">
        <v>2</v>
      </c>
      <c r="E17" s="170"/>
      <c r="F17" s="171">
        <v>1</v>
      </c>
      <c r="G17" s="171" t="s">
        <v>5</v>
      </c>
      <c r="H17" s="172">
        <v>20900</v>
      </c>
      <c r="I17" s="172">
        <v>0</v>
      </c>
      <c r="J17" s="172">
        <f>J18+H17-I17</f>
        <v>1020900</v>
      </c>
      <c r="K17" s="173" t="s">
        <v>173</v>
      </c>
      <c r="Q17" s="85"/>
      <c r="R17" s="85"/>
      <c r="S17" s="86"/>
      <c r="T17" s="86"/>
      <c r="U17" s="87"/>
    </row>
    <row r="18" spans="2:21" ht="19.95" customHeight="1" x14ac:dyDescent="0.25">
      <c r="B18" s="168">
        <v>44562</v>
      </c>
      <c r="C18" s="169" t="s">
        <v>123</v>
      </c>
      <c r="D18" s="170">
        <v>1</v>
      </c>
      <c r="E18" s="170"/>
      <c r="F18" s="171">
        <v>59</v>
      </c>
      <c r="G18" s="171" t="s">
        <v>134</v>
      </c>
      <c r="H18" s="172">
        <v>1000000</v>
      </c>
      <c r="I18" s="172">
        <v>0</v>
      </c>
      <c r="J18" s="172">
        <f>J19+H18-I18</f>
        <v>1000000</v>
      </c>
      <c r="K18" s="173" t="s">
        <v>172</v>
      </c>
      <c r="Q18" s="85"/>
      <c r="R18" s="85"/>
      <c r="S18" s="86"/>
      <c r="T18" s="86"/>
      <c r="U18" s="87"/>
    </row>
    <row r="19" spans="2:21" ht="19.95" customHeight="1" x14ac:dyDescent="0.25">
      <c r="B19"/>
      <c r="G19" s="85"/>
      <c r="H19" s="85"/>
      <c r="I19" s="86"/>
      <c r="J19" s="86"/>
      <c r="K19" s="87"/>
    </row>
    <row r="20" spans="2:21" ht="19.95" customHeight="1" x14ac:dyDescent="0.25">
      <c r="B20"/>
      <c r="G20" s="85"/>
      <c r="H20" s="85"/>
      <c r="I20" s="86"/>
      <c r="J20" s="86"/>
      <c r="K20" s="87"/>
    </row>
    <row r="21" spans="2:21" ht="19.95" customHeight="1" x14ac:dyDescent="0.25">
      <c r="B21"/>
      <c r="G21" s="85"/>
      <c r="H21" s="85"/>
      <c r="I21" s="86"/>
      <c r="J21" s="86"/>
      <c r="K21" s="87"/>
    </row>
    <row r="22" spans="2:21" ht="19.95" customHeight="1" x14ac:dyDescent="0.25">
      <c r="B22"/>
      <c r="G22" s="85"/>
      <c r="H22" s="85"/>
      <c r="I22" s="86"/>
      <c r="J22" s="86"/>
      <c r="K22" s="87"/>
    </row>
    <row r="23" spans="2:21" ht="19.95" customHeight="1" x14ac:dyDescent="0.25">
      <c r="B23"/>
      <c r="G23" s="85"/>
      <c r="H23" s="85"/>
      <c r="I23" s="86"/>
      <c r="J23" s="86"/>
      <c r="K23" s="87"/>
    </row>
    <row r="24" spans="2:21" ht="19.95" customHeight="1" x14ac:dyDescent="0.25">
      <c r="B24"/>
      <c r="G24" s="85"/>
      <c r="H24" s="85"/>
      <c r="I24" s="86"/>
      <c r="J24" s="86"/>
      <c r="K24" s="87"/>
    </row>
    <row r="25" spans="2:21" ht="19.95" customHeight="1" x14ac:dyDescent="0.25">
      <c r="B25"/>
      <c r="G25" s="85"/>
      <c r="H25" s="85"/>
      <c r="I25" s="86"/>
      <c r="J25" s="86"/>
      <c r="K25" s="87"/>
    </row>
    <row r="26" spans="2:21" ht="19.95" customHeight="1" x14ac:dyDescent="0.25">
      <c r="B26"/>
      <c r="G26" s="85"/>
      <c r="H26" s="85"/>
      <c r="I26" s="86"/>
      <c r="J26" s="86"/>
      <c r="K26" s="87"/>
    </row>
    <row r="27" spans="2:21" ht="19.95" customHeight="1" x14ac:dyDescent="0.25">
      <c r="B27"/>
      <c r="G27" s="85"/>
      <c r="H27" s="85"/>
      <c r="I27" s="86"/>
      <c r="J27" s="86"/>
      <c r="K27" s="87"/>
    </row>
    <row r="28" spans="2:21" ht="19.95" customHeight="1" x14ac:dyDescent="0.25">
      <c r="B28"/>
      <c r="G28" s="85"/>
      <c r="H28" s="85"/>
      <c r="I28" s="86"/>
      <c r="J28" s="86"/>
      <c r="K28" s="87"/>
    </row>
    <row r="29" spans="2:21" ht="19.95" customHeight="1" x14ac:dyDescent="0.25">
      <c r="B29" s="147"/>
      <c r="G29" s="85"/>
      <c r="H29" s="85"/>
      <c r="I29" s="86"/>
      <c r="J29" s="86"/>
      <c r="K29" s="87"/>
    </row>
    <row r="30" spans="2:21" ht="19.95" customHeight="1" x14ac:dyDescent="0.25">
      <c r="B30"/>
      <c r="G30" s="85"/>
      <c r="H30" s="85"/>
      <c r="I30" s="86"/>
      <c r="J30" s="86"/>
      <c r="K30" s="87"/>
    </row>
    <row r="31" spans="2:21" ht="19.95" customHeight="1" x14ac:dyDescent="0.25">
      <c r="B31"/>
      <c r="G31" s="85"/>
      <c r="H31" s="85"/>
      <c r="I31" s="86"/>
      <c r="J31" s="86"/>
      <c r="K31" s="87"/>
    </row>
    <row r="32" spans="2:21" ht="19.95" customHeight="1" x14ac:dyDescent="0.25">
      <c r="B32"/>
      <c r="G32" s="85"/>
      <c r="H32" s="85"/>
      <c r="I32" s="86"/>
      <c r="J32" s="86"/>
      <c r="K32" s="87"/>
    </row>
    <row r="33" spans="2:21" ht="19.95" customHeight="1" x14ac:dyDescent="0.25">
      <c r="B33"/>
      <c r="G33" s="85"/>
      <c r="H33" s="85"/>
      <c r="I33" s="86"/>
      <c r="J33" s="86"/>
      <c r="K33" s="87"/>
    </row>
    <row r="34" spans="2:21" ht="19.95" customHeight="1" x14ac:dyDescent="0.25">
      <c r="B34"/>
      <c r="G34" s="85"/>
      <c r="H34" s="85"/>
      <c r="I34" s="86"/>
      <c r="J34" s="86"/>
      <c r="K34" s="87"/>
    </row>
    <row r="35" spans="2:21" ht="19.95" customHeight="1" x14ac:dyDescent="0.25">
      <c r="B35" s="144"/>
      <c r="C35" s="109"/>
      <c r="D35" s="109"/>
      <c r="E35" s="109"/>
      <c r="F35" s="109"/>
      <c r="G35" s="109"/>
      <c r="H35" s="109"/>
      <c r="I35" s="109"/>
      <c r="J35" s="109"/>
      <c r="K35" s="109"/>
      <c r="Q35" s="85"/>
      <c r="R35" s="85"/>
      <c r="S35" s="86"/>
      <c r="T35" s="86"/>
      <c r="U35" s="87"/>
    </row>
    <row r="36" spans="2:21" ht="19.95" customHeight="1" x14ac:dyDescent="0.25">
      <c r="B36" s="109"/>
      <c r="C36" s="109"/>
      <c r="D36" s="109"/>
      <c r="E36" s="109"/>
      <c r="F36" s="109"/>
      <c r="G36" s="109"/>
      <c r="H36" s="109"/>
      <c r="I36" s="109"/>
      <c r="J36" s="109"/>
      <c r="K36" s="109"/>
      <c r="Q36" s="85"/>
      <c r="R36" s="85"/>
      <c r="S36" s="86"/>
      <c r="T36" s="86"/>
      <c r="U36" s="87"/>
    </row>
    <row r="37" spans="2:21" ht="19.95" customHeight="1" x14ac:dyDescent="0.25">
      <c r="B37" s="109"/>
      <c r="C37" s="109"/>
      <c r="D37" s="109"/>
      <c r="E37" s="109"/>
      <c r="F37" s="109"/>
      <c r="G37" s="109"/>
      <c r="H37" s="109"/>
      <c r="I37" s="109"/>
      <c r="J37" s="109"/>
      <c r="K37" s="109"/>
      <c r="Q37" s="85"/>
      <c r="R37" s="85"/>
      <c r="S37" s="86"/>
      <c r="T37" s="86"/>
      <c r="U37" s="87"/>
    </row>
    <row r="38" spans="2:21" ht="19.95" customHeight="1" x14ac:dyDescent="0.25">
      <c r="B38" s="109"/>
      <c r="C38" s="109"/>
      <c r="D38" s="109"/>
      <c r="E38" s="109"/>
      <c r="F38" s="109"/>
      <c r="G38" s="109"/>
      <c r="H38" s="109"/>
      <c r="I38" s="109"/>
      <c r="J38" s="109"/>
      <c r="K38" s="109"/>
      <c r="Q38" s="85"/>
      <c r="R38" s="85"/>
      <c r="S38" s="86"/>
      <c r="T38" s="86"/>
      <c r="U38" s="87"/>
    </row>
    <row r="39" spans="2:21" ht="19.95" customHeight="1" x14ac:dyDescent="0.25">
      <c r="B39" s="109"/>
      <c r="C39" s="109"/>
      <c r="D39" s="109"/>
      <c r="E39" s="109"/>
      <c r="F39" s="109"/>
      <c r="G39" s="109"/>
      <c r="H39" s="109"/>
      <c r="I39" s="109"/>
      <c r="J39" s="109"/>
      <c r="K39" s="109"/>
      <c r="Q39" s="85"/>
      <c r="R39" s="85"/>
      <c r="S39" s="86"/>
      <c r="T39" s="86"/>
      <c r="U39" s="87"/>
    </row>
    <row r="40" spans="2:21" ht="19.95" customHeight="1" x14ac:dyDescent="0.25">
      <c r="B40" s="109"/>
      <c r="C40" s="109"/>
      <c r="D40" s="109"/>
      <c r="E40" s="109"/>
      <c r="F40" s="109"/>
      <c r="G40" s="109"/>
      <c r="H40" s="109"/>
      <c r="I40" s="109"/>
      <c r="J40" s="109"/>
      <c r="K40" s="109"/>
      <c r="Q40" s="85"/>
      <c r="R40" s="85"/>
      <c r="S40" s="86"/>
      <c r="T40" s="86"/>
      <c r="U40" s="87"/>
    </row>
    <row r="41" spans="2:21" ht="19.95" customHeight="1" x14ac:dyDescent="0.25">
      <c r="B41" s="109"/>
      <c r="C41" s="109"/>
      <c r="D41" s="109"/>
      <c r="E41" s="109"/>
      <c r="F41" s="109"/>
      <c r="G41" s="109"/>
      <c r="H41" s="109"/>
      <c r="I41" s="109"/>
      <c r="J41" s="109"/>
      <c r="K41" s="109"/>
      <c r="Q41" s="85"/>
      <c r="R41" s="85"/>
      <c r="S41" s="86"/>
      <c r="T41" s="86"/>
      <c r="U41" s="87"/>
    </row>
    <row r="42" spans="2:21" ht="19.95" customHeight="1" x14ac:dyDescent="0.25">
      <c r="B42" s="109"/>
      <c r="C42" s="109"/>
      <c r="D42" s="109"/>
      <c r="E42" s="109"/>
      <c r="F42" s="109"/>
      <c r="G42" s="109"/>
      <c r="H42" s="109"/>
      <c r="I42" s="109"/>
      <c r="J42" s="109"/>
      <c r="K42" s="109"/>
      <c r="Q42" s="85"/>
      <c r="R42" s="85"/>
      <c r="S42" s="86"/>
      <c r="T42" s="86"/>
      <c r="U42" s="87"/>
    </row>
    <row r="43" spans="2:21" ht="19.95" customHeight="1" x14ac:dyDescent="0.25">
      <c r="B43" s="109"/>
      <c r="C43" s="109"/>
      <c r="D43" s="109"/>
      <c r="E43" s="109"/>
      <c r="F43" s="109"/>
      <c r="G43" s="109"/>
      <c r="H43" s="109"/>
      <c r="I43" s="109"/>
      <c r="J43" s="109"/>
      <c r="K43" s="109"/>
      <c r="Q43" s="85"/>
      <c r="R43" s="85"/>
      <c r="S43" s="86"/>
      <c r="T43" s="86"/>
      <c r="U43" s="87"/>
    </row>
    <row r="44" spans="2:21" ht="19.95" customHeight="1" x14ac:dyDescent="0.25">
      <c r="B44" s="109"/>
      <c r="C44" s="109"/>
      <c r="D44" s="109"/>
      <c r="E44" s="109"/>
      <c r="F44" s="109"/>
      <c r="G44" s="109"/>
      <c r="H44" s="109"/>
      <c r="I44" s="109"/>
      <c r="J44" s="109"/>
      <c r="K44" s="109"/>
      <c r="Q44" s="85"/>
      <c r="R44" s="85"/>
      <c r="S44" s="86"/>
      <c r="T44" s="86"/>
      <c r="U44" s="87"/>
    </row>
    <row r="45" spans="2:21" ht="19.95" customHeight="1" x14ac:dyDescent="0.25">
      <c r="B45" s="109"/>
      <c r="C45" s="109"/>
      <c r="D45" s="109"/>
      <c r="E45" s="109"/>
      <c r="F45" s="109"/>
      <c r="G45" s="109"/>
      <c r="H45" s="109"/>
      <c r="I45" s="109"/>
      <c r="J45" s="109"/>
      <c r="K45" s="109"/>
      <c r="Q45" s="85"/>
      <c r="R45" s="85"/>
      <c r="S45" s="86"/>
      <c r="T45" s="86"/>
      <c r="U45" s="87"/>
    </row>
    <row r="46" spans="2:21" ht="19.95" customHeight="1" x14ac:dyDescent="0.25">
      <c r="B46" s="109"/>
      <c r="C46" s="109"/>
      <c r="D46" s="109"/>
      <c r="E46" s="109"/>
      <c r="F46" s="109"/>
      <c r="G46" s="109"/>
      <c r="H46" s="109"/>
      <c r="I46" s="109"/>
      <c r="J46" s="109"/>
      <c r="K46" s="109"/>
      <c r="Q46" s="85"/>
      <c r="R46" s="85"/>
      <c r="S46" s="86"/>
      <c r="T46" s="86"/>
      <c r="U46" s="87"/>
    </row>
    <row r="47" spans="2:21" ht="19.95" customHeight="1" x14ac:dyDescent="0.25">
      <c r="B47" s="109"/>
      <c r="C47" s="109"/>
      <c r="D47" s="109"/>
      <c r="E47" s="109"/>
      <c r="F47" s="109"/>
      <c r="G47" s="109"/>
      <c r="H47" s="109"/>
      <c r="I47" s="109"/>
      <c r="J47" s="109"/>
      <c r="K47" s="109"/>
      <c r="Q47" s="85"/>
      <c r="R47" s="85"/>
      <c r="S47" s="86"/>
      <c r="T47" s="86"/>
      <c r="U47" s="87"/>
    </row>
    <row r="48" spans="2:21" ht="19.95" customHeight="1" x14ac:dyDescent="0.25">
      <c r="B48" s="109"/>
      <c r="C48" s="109"/>
      <c r="D48" s="109"/>
      <c r="E48" s="109"/>
      <c r="F48" s="109"/>
      <c r="G48" s="109"/>
      <c r="H48" s="109"/>
      <c r="I48" s="109"/>
      <c r="J48" s="109"/>
      <c r="K48" s="109"/>
      <c r="Q48" s="85"/>
      <c r="R48" s="85"/>
      <c r="S48" s="86"/>
      <c r="T48" s="86"/>
      <c r="U48" s="87"/>
    </row>
    <row r="49" spans="2:21" ht="19.95" customHeight="1" x14ac:dyDescent="0.25">
      <c r="B49" s="109"/>
      <c r="C49" s="109"/>
      <c r="D49" s="109"/>
      <c r="E49" s="109"/>
      <c r="F49" s="109"/>
      <c r="G49" s="109"/>
      <c r="H49" s="109"/>
      <c r="I49" s="109"/>
      <c r="J49" s="109"/>
      <c r="K49" s="109"/>
      <c r="Q49" s="85"/>
      <c r="R49" s="85"/>
      <c r="S49" s="86"/>
      <c r="T49" s="86"/>
      <c r="U49" s="87"/>
    </row>
    <row r="50" spans="2:21" ht="19.95" customHeight="1" x14ac:dyDescent="0.25">
      <c r="B50" s="109"/>
      <c r="C50" s="109"/>
      <c r="D50" s="109"/>
      <c r="E50" s="109"/>
      <c r="F50" s="109"/>
      <c r="G50" s="109"/>
      <c r="H50" s="109"/>
      <c r="I50" s="109"/>
      <c r="J50" s="109"/>
      <c r="K50" s="109"/>
      <c r="Q50" s="85"/>
      <c r="R50" s="85"/>
      <c r="S50" s="86"/>
      <c r="T50" s="86"/>
      <c r="U50" s="87"/>
    </row>
    <row r="51" spans="2:21" ht="19.95" customHeight="1" x14ac:dyDescent="0.25">
      <c r="B51" s="106"/>
      <c r="C51" s="107"/>
      <c r="D51" s="108"/>
      <c r="E51" s="108"/>
      <c r="F51" s="109"/>
      <c r="G51" s="109"/>
      <c r="H51" s="110"/>
      <c r="I51" s="110"/>
      <c r="J51" s="110"/>
      <c r="K51" s="110"/>
      <c r="Q51" s="85"/>
      <c r="R51" s="85"/>
      <c r="S51" s="86"/>
      <c r="T51" s="86"/>
      <c r="U51" s="87"/>
    </row>
    <row r="52" spans="2:21" ht="19.95" customHeight="1" x14ac:dyDescent="0.25">
      <c r="B52" s="106"/>
      <c r="C52" s="107"/>
      <c r="D52" s="108"/>
      <c r="E52" s="108"/>
      <c r="F52" s="109"/>
      <c r="G52" s="109"/>
      <c r="H52" s="110"/>
      <c r="I52" s="110"/>
      <c r="J52" s="110"/>
      <c r="K52" s="110"/>
      <c r="Q52" s="85"/>
      <c r="R52" s="85"/>
      <c r="S52" s="86"/>
      <c r="T52" s="86"/>
      <c r="U52" s="87"/>
    </row>
    <row r="53" spans="2:21" ht="19.95" customHeight="1" x14ac:dyDescent="0.25">
      <c r="B53" s="106"/>
      <c r="C53" s="107"/>
      <c r="D53" s="108"/>
      <c r="E53" s="108"/>
      <c r="F53" s="109"/>
      <c r="G53" s="109"/>
      <c r="H53" s="110"/>
      <c r="I53" s="110"/>
      <c r="J53" s="110"/>
      <c r="K53" s="110"/>
      <c r="Q53" s="85"/>
      <c r="R53" s="85"/>
      <c r="S53" s="86"/>
      <c r="T53" s="86"/>
      <c r="U53" s="87"/>
    </row>
    <row r="54" spans="2:21" ht="19.95" customHeight="1" x14ac:dyDescent="0.25">
      <c r="B54" s="106"/>
      <c r="C54" s="107"/>
      <c r="D54" s="108"/>
      <c r="E54" s="108"/>
      <c r="F54" s="109"/>
      <c r="G54" s="109"/>
      <c r="H54" s="110"/>
      <c r="I54" s="110"/>
      <c r="J54" s="110"/>
      <c r="K54" s="110"/>
      <c r="Q54" s="85"/>
      <c r="R54" s="85"/>
      <c r="S54" s="86"/>
      <c r="T54" s="86"/>
      <c r="U54" s="87"/>
    </row>
    <row r="55" spans="2:21" ht="19.95" customHeight="1" x14ac:dyDescent="0.25">
      <c r="B55" s="106"/>
      <c r="C55" s="107"/>
      <c r="D55" s="108"/>
      <c r="E55" s="108"/>
      <c r="F55" s="109"/>
      <c r="G55" s="109"/>
      <c r="H55" s="110"/>
      <c r="I55" s="110"/>
      <c r="J55" s="110"/>
      <c r="K55" s="110"/>
      <c r="Q55" s="85"/>
      <c r="R55" s="85"/>
      <c r="S55" s="86"/>
      <c r="T55" s="86"/>
      <c r="U55" s="87"/>
    </row>
    <row r="56" spans="2:21" ht="19.95" customHeight="1" x14ac:dyDescent="0.25">
      <c r="B56" s="106"/>
      <c r="C56" s="107"/>
      <c r="D56" s="108"/>
      <c r="E56" s="108"/>
      <c r="F56" s="109"/>
      <c r="G56" s="109"/>
      <c r="H56" s="110"/>
      <c r="I56" s="110"/>
      <c r="J56" s="110"/>
      <c r="K56" s="110"/>
      <c r="Q56" s="85"/>
      <c r="R56" s="85"/>
      <c r="S56" s="86"/>
      <c r="T56" s="86"/>
      <c r="U56" s="87"/>
    </row>
    <row r="57" spans="2:21" ht="19.95" customHeight="1" x14ac:dyDescent="0.25">
      <c r="B57" s="111"/>
      <c r="C57" s="111"/>
      <c r="D57" s="111"/>
      <c r="E57" s="111"/>
      <c r="F57" s="111"/>
      <c r="G57" s="98"/>
      <c r="H57" s="98"/>
      <c r="I57" s="99"/>
      <c r="J57" s="99"/>
      <c r="K57" s="100"/>
    </row>
    <row r="58" spans="2:21" ht="19.95" customHeight="1" x14ac:dyDescent="0.25">
      <c r="B58" s="12"/>
      <c r="C58" s="12"/>
      <c r="D58" s="12"/>
      <c r="E58" s="12"/>
      <c r="F58" s="12"/>
      <c r="G58" s="85"/>
      <c r="H58" s="85"/>
      <c r="I58" s="86"/>
      <c r="J58" s="86"/>
      <c r="K58" s="87"/>
    </row>
    <row r="59" spans="2:21" ht="19.95" customHeight="1" x14ac:dyDescent="0.25">
      <c r="B59" s="12"/>
      <c r="C59" s="12"/>
      <c r="D59" s="12"/>
      <c r="E59" s="12"/>
      <c r="F59" s="12"/>
      <c r="G59" s="85"/>
      <c r="H59" s="85"/>
      <c r="I59" s="86"/>
      <c r="J59" s="86"/>
      <c r="K59" s="87"/>
    </row>
    <row r="60" spans="2:21" ht="19.95" customHeight="1" x14ac:dyDescent="0.25">
      <c r="B60"/>
      <c r="G60" s="85"/>
      <c r="H60" s="85"/>
      <c r="I60" s="86"/>
      <c r="J60" s="86"/>
      <c r="K60" s="87"/>
    </row>
    <row r="61" spans="2:21" ht="19.95" customHeight="1" x14ac:dyDescent="0.25">
      <c r="B61"/>
      <c r="G61" s="85"/>
      <c r="H61" s="85"/>
      <c r="I61" s="86"/>
      <c r="J61" s="86"/>
      <c r="K61" s="87"/>
    </row>
    <row r="62" spans="2:21" ht="19.95" customHeight="1" x14ac:dyDescent="0.25">
      <c r="B62"/>
      <c r="G62" s="85"/>
      <c r="H62" s="85"/>
      <c r="I62" s="86"/>
      <c r="J62" s="86"/>
      <c r="K62" s="87"/>
    </row>
    <row r="63" spans="2:21" ht="19.95" customHeight="1" x14ac:dyDescent="0.25">
      <c r="B63"/>
      <c r="G63" s="85"/>
      <c r="H63" s="85"/>
      <c r="I63" s="86"/>
      <c r="J63" s="86"/>
      <c r="K63" s="87"/>
    </row>
    <row r="64" spans="2:21" ht="19.95" customHeight="1" x14ac:dyDescent="0.25">
      <c r="B64"/>
      <c r="G64" s="85"/>
      <c r="H64" s="85"/>
      <c r="I64" s="86"/>
      <c r="J64" s="86"/>
      <c r="K64" s="87"/>
    </row>
    <row r="65" spans="2:11" ht="19.95" customHeight="1" x14ac:dyDescent="0.25">
      <c r="B65"/>
      <c r="G65" s="85"/>
      <c r="H65" s="85"/>
      <c r="I65" s="86"/>
      <c r="J65" s="86"/>
      <c r="K65" s="87"/>
    </row>
    <row r="66" spans="2:11" ht="19.95" customHeight="1" x14ac:dyDescent="0.25">
      <c r="B66"/>
      <c r="G66" s="85"/>
      <c r="H66" s="85"/>
      <c r="I66" s="86"/>
      <c r="J66" s="86"/>
      <c r="K66" s="87"/>
    </row>
    <row r="67" spans="2:11" ht="19.95" customHeight="1" x14ac:dyDescent="0.25">
      <c r="B67"/>
      <c r="G67" s="85"/>
      <c r="H67" s="85"/>
      <c r="I67" s="86"/>
      <c r="J67" s="86"/>
      <c r="K67" s="87"/>
    </row>
    <row r="68" spans="2:11" ht="19.95" customHeight="1" x14ac:dyDescent="0.25">
      <c r="B68"/>
      <c r="G68" s="85"/>
      <c r="H68" s="85"/>
      <c r="I68" s="86"/>
      <c r="J68" s="86"/>
      <c r="K68" s="87"/>
    </row>
    <row r="69" spans="2:11" ht="19.95" customHeight="1" x14ac:dyDescent="0.25">
      <c r="B69"/>
      <c r="G69" s="85"/>
      <c r="H69" s="85"/>
      <c r="I69" s="86"/>
      <c r="J69" s="86"/>
      <c r="K69" s="87"/>
    </row>
    <row r="70" spans="2:11" ht="19.95" customHeight="1" x14ac:dyDescent="0.25">
      <c r="B70"/>
      <c r="G70" s="85"/>
      <c r="H70" s="85"/>
      <c r="I70" s="86"/>
      <c r="J70" s="86"/>
      <c r="K70" s="87"/>
    </row>
    <row r="71" spans="2:11" ht="19.95" customHeight="1" x14ac:dyDescent="0.25">
      <c r="B71"/>
      <c r="G71" s="85"/>
      <c r="H71" s="85"/>
      <c r="I71" s="86"/>
      <c r="J71" s="86"/>
      <c r="K71" s="87"/>
    </row>
    <row r="72" spans="2:11" ht="19.95" customHeight="1" x14ac:dyDescent="0.25">
      <c r="B72"/>
      <c r="G72" s="85"/>
      <c r="H72" s="85"/>
      <c r="I72" s="86"/>
      <c r="J72" s="86"/>
      <c r="K72" s="87"/>
    </row>
    <row r="73" spans="2:11" ht="19.95" customHeight="1" x14ac:dyDescent="0.25">
      <c r="B73"/>
      <c r="G73" s="85"/>
      <c r="H73" s="85"/>
      <c r="I73" s="86"/>
      <c r="J73" s="86"/>
      <c r="K73" s="87"/>
    </row>
    <row r="74" spans="2:11" ht="19.95" customHeight="1" x14ac:dyDescent="0.25">
      <c r="B74"/>
      <c r="G74" s="85"/>
      <c r="H74" s="85"/>
      <c r="I74" s="86"/>
      <c r="J74" s="86"/>
      <c r="K74" s="87"/>
    </row>
    <row r="75" spans="2:11" ht="19.95" customHeight="1" x14ac:dyDescent="0.25">
      <c r="B75"/>
      <c r="G75" s="85"/>
      <c r="H75" s="85"/>
      <c r="I75" s="86"/>
      <c r="J75" s="86"/>
      <c r="K75" s="87"/>
    </row>
    <row r="76" spans="2:11" ht="19.95" customHeight="1" x14ac:dyDescent="0.25">
      <c r="B76"/>
      <c r="G76" s="85"/>
      <c r="H76" s="85"/>
      <c r="I76" s="86"/>
      <c r="J76" s="86"/>
      <c r="K76" s="87"/>
    </row>
    <row r="77" spans="2:11" ht="19.95" customHeight="1" x14ac:dyDescent="0.25">
      <c r="B77"/>
      <c r="G77" s="85"/>
      <c r="H77" s="85"/>
      <c r="I77" s="86"/>
      <c r="J77" s="86"/>
      <c r="K77" s="87"/>
    </row>
    <row r="78" spans="2:11" ht="19.95" customHeight="1" x14ac:dyDescent="0.25">
      <c r="B78"/>
      <c r="G78" s="85"/>
      <c r="H78" s="85"/>
      <c r="I78" s="86"/>
      <c r="J78" s="86"/>
      <c r="K78" s="87"/>
    </row>
    <row r="79" spans="2:11" ht="19.95" customHeight="1" x14ac:dyDescent="0.25">
      <c r="B79"/>
      <c r="G79" s="85"/>
      <c r="H79" s="85"/>
      <c r="I79" s="86"/>
      <c r="J79" s="86"/>
      <c r="K79" s="87"/>
    </row>
    <row r="80" spans="2:11" ht="19.95" customHeight="1" x14ac:dyDescent="0.25">
      <c r="B80"/>
      <c r="G80" s="85"/>
      <c r="H80" s="85"/>
      <c r="I80" s="86"/>
      <c r="J80" s="86"/>
      <c r="K80" s="87"/>
    </row>
    <row r="81" spans="2:11" ht="19.95" customHeight="1" x14ac:dyDescent="0.25">
      <c r="B81"/>
      <c r="G81" s="85"/>
      <c r="H81" s="85"/>
      <c r="I81" s="86"/>
      <c r="J81" s="86"/>
      <c r="K81" s="87"/>
    </row>
    <row r="82" spans="2:11" ht="19.95" customHeight="1" x14ac:dyDescent="0.25">
      <c r="B82"/>
      <c r="G82" s="85"/>
      <c r="H82" s="85"/>
      <c r="I82" s="86"/>
      <c r="J82" s="86"/>
      <c r="K82" s="87"/>
    </row>
    <row r="83" spans="2:11" ht="19.95" customHeight="1" x14ac:dyDescent="0.25">
      <c r="B83"/>
      <c r="G83" s="85"/>
      <c r="H83" s="85"/>
      <c r="I83" s="86"/>
      <c r="J83" s="86"/>
      <c r="K83" s="87"/>
    </row>
    <row r="84" spans="2:11" ht="19.95" customHeight="1" x14ac:dyDescent="0.25">
      <c r="B84"/>
      <c r="G84" s="85"/>
      <c r="H84" s="85"/>
      <c r="I84" s="86"/>
      <c r="J84" s="86"/>
      <c r="K84" s="87"/>
    </row>
    <row r="85" spans="2:11" ht="19.95" customHeight="1" x14ac:dyDescent="0.25">
      <c r="B85"/>
      <c r="G85" s="85"/>
      <c r="H85" s="85"/>
      <c r="I85" s="86"/>
      <c r="J85" s="86"/>
      <c r="K85" s="87"/>
    </row>
    <row r="86" spans="2:11" ht="19.95" customHeight="1" x14ac:dyDescent="0.25">
      <c r="B86"/>
      <c r="G86" s="85"/>
      <c r="H86" s="85"/>
      <c r="I86" s="86"/>
      <c r="J86" s="86"/>
      <c r="K86" s="87"/>
    </row>
    <row r="87" spans="2:11" ht="19.95" customHeight="1" x14ac:dyDescent="0.25">
      <c r="B87"/>
      <c r="G87" s="85"/>
      <c r="H87" s="85"/>
      <c r="I87" s="86"/>
      <c r="J87" s="86"/>
      <c r="K87" s="87"/>
    </row>
    <row r="88" spans="2:11" ht="19.95" customHeight="1" x14ac:dyDescent="0.25">
      <c r="B88"/>
      <c r="G88" s="85"/>
      <c r="H88" s="85"/>
      <c r="I88" s="86"/>
      <c r="J88" s="86"/>
      <c r="K88" s="87"/>
    </row>
    <row r="89" spans="2:11" ht="19.95" customHeight="1" x14ac:dyDescent="0.25">
      <c r="B89"/>
      <c r="G89" s="85"/>
      <c r="H89" s="85"/>
      <c r="I89" s="86"/>
      <c r="J89" s="86"/>
      <c r="K89" s="87"/>
    </row>
    <row r="90" spans="2:11" ht="19.95" customHeight="1" x14ac:dyDescent="0.25">
      <c r="B90"/>
      <c r="G90" s="85"/>
      <c r="H90" s="85"/>
      <c r="I90" s="86"/>
      <c r="J90" s="86"/>
      <c r="K90" s="87"/>
    </row>
    <row r="91" spans="2:11" ht="19.95" customHeight="1" x14ac:dyDescent="0.25">
      <c r="B91"/>
      <c r="G91" s="85"/>
      <c r="H91" s="85"/>
      <c r="I91" s="86"/>
      <c r="J91" s="86"/>
      <c r="K91" s="87"/>
    </row>
    <row r="92" spans="2:11" ht="19.95" customHeight="1" x14ac:dyDescent="0.25">
      <c r="B92"/>
      <c r="G92" s="85"/>
      <c r="H92" s="85"/>
      <c r="I92" s="86"/>
      <c r="J92" s="86"/>
      <c r="K92" s="87"/>
    </row>
    <row r="93" spans="2:11" ht="19.95" customHeight="1" x14ac:dyDescent="0.25">
      <c r="B93"/>
      <c r="G93" s="85"/>
      <c r="H93" s="85"/>
      <c r="I93" s="86"/>
      <c r="J93" s="86"/>
      <c r="K93" s="87"/>
    </row>
    <row r="94" spans="2:11" ht="19.95" customHeight="1" x14ac:dyDescent="0.25">
      <c r="B94"/>
      <c r="G94" s="85"/>
      <c r="H94" s="85"/>
      <c r="I94" s="86"/>
      <c r="J94" s="86"/>
      <c r="K94" s="87"/>
    </row>
    <row r="95" spans="2:11" ht="19.95" customHeight="1" x14ac:dyDescent="0.25">
      <c r="B95"/>
      <c r="G95" s="85"/>
      <c r="H95" s="85"/>
      <c r="I95" s="86"/>
      <c r="J95" s="86"/>
      <c r="K95" s="87"/>
    </row>
    <row r="96" spans="2:11" ht="19.95" customHeight="1" x14ac:dyDescent="0.25">
      <c r="B96"/>
      <c r="G96" s="85"/>
      <c r="H96" s="85"/>
      <c r="I96" s="86"/>
      <c r="J96" s="86"/>
      <c r="K96" s="87"/>
    </row>
    <row r="97" spans="2:11" ht="19.95" customHeight="1" x14ac:dyDescent="0.25">
      <c r="B97"/>
      <c r="G97" s="85"/>
      <c r="H97" s="85"/>
      <c r="I97" s="86"/>
      <c r="J97" s="86"/>
      <c r="K97" s="87"/>
    </row>
    <row r="98" spans="2:11" ht="19.95" customHeight="1" x14ac:dyDescent="0.25">
      <c r="B98"/>
      <c r="G98" s="85"/>
      <c r="H98" s="85"/>
      <c r="I98" s="86"/>
      <c r="J98" s="86"/>
      <c r="K98" s="87"/>
    </row>
    <row r="99" spans="2:11" ht="19.95" customHeight="1" x14ac:dyDescent="0.25">
      <c r="B99"/>
      <c r="G99" s="85"/>
      <c r="H99" s="85"/>
      <c r="I99" s="86"/>
      <c r="J99" s="86"/>
      <c r="K99" s="87"/>
    </row>
    <row r="100" spans="2:11" ht="19.95" customHeight="1" x14ac:dyDescent="0.25">
      <c r="B100"/>
      <c r="G100" s="85"/>
      <c r="H100" s="85"/>
      <c r="I100" s="86"/>
      <c r="J100" s="86"/>
      <c r="K100" s="87"/>
    </row>
    <row r="101" spans="2:11" ht="19.95" customHeight="1" x14ac:dyDescent="0.25">
      <c r="B101"/>
      <c r="G101" s="85"/>
      <c r="H101" s="85"/>
      <c r="I101" s="86"/>
      <c r="J101" s="86"/>
      <c r="K101" s="87"/>
    </row>
    <row r="102" spans="2:11" ht="19.95" customHeight="1" x14ac:dyDescent="0.25">
      <c r="B102"/>
      <c r="E102" s="70"/>
      <c r="F102" s="70"/>
      <c r="G102" s="85"/>
      <c r="H102" s="85"/>
      <c r="I102" s="86"/>
      <c r="J102" s="86"/>
      <c r="K102" s="87"/>
    </row>
    <row r="103" spans="2:11" ht="19.95" customHeight="1" x14ac:dyDescent="0.25">
      <c r="B103"/>
      <c r="E103" s="70"/>
    </row>
    <row r="104" spans="2:11" x14ac:dyDescent="0.25">
      <c r="B104"/>
    </row>
    <row r="105" spans="2:11" x14ac:dyDescent="0.25">
      <c r="B105"/>
    </row>
    <row r="106" spans="2:11" x14ac:dyDescent="0.25">
      <c r="B106"/>
    </row>
    <row r="107" spans="2:11" x14ac:dyDescent="0.25">
      <c r="B107"/>
    </row>
    <row r="108" spans="2:11" x14ac:dyDescent="0.25">
      <c r="B108"/>
    </row>
    <row r="109" spans="2:11" x14ac:dyDescent="0.25">
      <c r="B109"/>
    </row>
    <row r="110" spans="2:11" x14ac:dyDescent="0.25">
      <c r="B110"/>
    </row>
    <row r="114" spans="7:7" x14ac:dyDescent="0.25">
      <c r="G114" s="70"/>
    </row>
  </sheetData>
  <sheetProtection algorithmName="SHA-512" hashValue="G6q9QA3f9pkSZnqD91fMD35ItPeLw0eSHg0OaSCW5fial2mWONhC2hx19DXRTVAdBTk/LV/LKz+shjDG/UPyDA==" saltValue="lYkMYBiq4Ma4OxnMdxw0pg==" spinCount="100000" sheet="1" objects="1" scenarios="1"/>
  <protectedRanges>
    <protectedRange sqref="I2" name="Seleccionar Año"/>
    <protectedRange sqref="J2" name="Seleccionar Mes"/>
  </protectedRanges>
  <autoFilter ref="B4:K4" xr:uid="{00000000-0009-0000-0000-000006000000}"/>
  <mergeCells count="4">
    <mergeCell ref="B2:H3"/>
    <mergeCell ref="I2:I3"/>
    <mergeCell ref="J2:J3"/>
    <mergeCell ref="K2:K3"/>
  </mergeCells>
  <dataValidations count="2">
    <dataValidation type="list" allowBlank="1" showInputMessage="1" showErrorMessage="1" promptTitle="Seleccionar Mes" sqref="J2:J3" xr:uid="{00000000-0002-0000-0600-000000000000}">
      <formula1>"Enero,Febrero,Marzo,Abril,Mayo,Junio,Julio,Agosto,Septiembre,Octubre,Noviembre,Diciembre"</formula1>
    </dataValidation>
    <dataValidation type="list" allowBlank="1" showInputMessage="1" showErrorMessage="1" promptTitle="Seleccionar Año" prompt="A continuación seleccione el año correspondiente a la vigencia actual" sqref="I2:I3" xr:uid="{00000000-0002-0000-0600-000001000000}">
      <formula1>"2022,2023,2024,2025"</formula1>
    </dataValidation>
  </dataValidations>
  <pageMargins left="0.7" right="0.7" top="0.75" bottom="0.75" header="0.3" footer="0.3"/>
  <pageSetup orientation="portrait" r:id="rId1"/>
  <picture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>
    <tabColor theme="4" tint="0.79998168889431442"/>
  </sheetPr>
  <dimension ref="B2:O16"/>
  <sheetViews>
    <sheetView showGridLines="0" showRowColHeaders="0" workbookViewId="0"/>
  </sheetViews>
  <sheetFormatPr baseColWidth="10" defaultRowHeight="13.8" x14ac:dyDescent="0.25"/>
  <cols>
    <col min="1" max="1" width="2.59765625" customWidth="1"/>
    <col min="2" max="2" width="2.3984375" customWidth="1"/>
    <col min="3" max="3" width="5.69921875" customWidth="1"/>
    <col min="4" max="5" width="16.69921875" customWidth="1"/>
    <col min="6" max="6" width="16.59765625" customWidth="1"/>
    <col min="7" max="8" width="16.69921875" customWidth="1"/>
    <col min="9" max="9" width="6.19921875" customWidth="1"/>
    <col min="10" max="13" width="1.09765625" customWidth="1"/>
    <col min="14" max="14" width="6.19921875" customWidth="1"/>
    <col min="15" max="15" width="19.19921875" customWidth="1"/>
  </cols>
  <sheetData>
    <row r="2" spans="2:15" ht="14.25" customHeight="1" x14ac:dyDescent="0.25">
      <c r="C2" s="194" t="s">
        <v>135</v>
      </c>
      <c r="D2" s="194"/>
      <c r="E2" s="194"/>
      <c r="F2" s="194"/>
      <c r="G2" s="194"/>
      <c r="H2" s="194"/>
      <c r="N2" s="260" t="s">
        <v>133</v>
      </c>
      <c r="O2" s="261"/>
    </row>
    <row r="3" spans="2:15" ht="14.25" customHeight="1" x14ac:dyDescent="0.25">
      <c r="C3" s="194"/>
      <c r="D3" s="194"/>
      <c r="E3" s="194"/>
      <c r="F3" s="194"/>
      <c r="G3" s="194"/>
      <c r="H3" s="194"/>
      <c r="N3" s="262"/>
      <c r="O3" s="263"/>
    </row>
    <row r="4" spans="2:15" ht="15" x14ac:dyDescent="0.25">
      <c r="C4" s="79" t="s">
        <v>132</v>
      </c>
      <c r="D4" s="84" t="s">
        <v>68</v>
      </c>
      <c r="E4" s="79" t="s">
        <v>69</v>
      </c>
      <c r="F4" s="84" t="s">
        <v>70</v>
      </c>
      <c r="G4" s="79" t="s">
        <v>71</v>
      </c>
      <c r="H4" s="80" t="s">
        <v>72</v>
      </c>
      <c r="N4" s="79" t="s">
        <v>132</v>
      </c>
      <c r="O4" s="80" t="s">
        <v>118</v>
      </c>
    </row>
    <row r="5" spans="2:15" ht="15" x14ac:dyDescent="0.25">
      <c r="C5" s="18">
        <v>1</v>
      </c>
      <c r="D5" s="139">
        <v>10000</v>
      </c>
      <c r="E5" s="139">
        <v>10000</v>
      </c>
      <c r="F5" s="139">
        <v>10000</v>
      </c>
      <c r="G5" s="139">
        <v>10000</v>
      </c>
      <c r="H5" s="139">
        <v>10000</v>
      </c>
      <c r="N5" s="18">
        <v>1</v>
      </c>
      <c r="O5" s="141">
        <v>1000000</v>
      </c>
    </row>
    <row r="6" spans="2:15" ht="15" x14ac:dyDescent="0.25">
      <c r="C6" s="18">
        <v>2</v>
      </c>
      <c r="D6" s="139"/>
      <c r="E6" s="139"/>
      <c r="F6" s="139"/>
      <c r="G6" s="139"/>
      <c r="H6" s="139"/>
      <c r="N6" s="18">
        <v>2</v>
      </c>
      <c r="O6" s="141">
        <v>1292400</v>
      </c>
    </row>
    <row r="7" spans="2:15" ht="15" x14ac:dyDescent="0.25">
      <c r="C7" s="18">
        <v>3</v>
      </c>
      <c r="D7" s="139"/>
      <c r="E7" s="139"/>
      <c r="F7" s="139"/>
      <c r="G7" s="139"/>
      <c r="H7" s="139"/>
      <c r="N7" s="18">
        <v>3</v>
      </c>
      <c r="O7" s="141"/>
    </row>
    <row r="8" spans="2:15" ht="15" x14ac:dyDescent="0.25">
      <c r="C8" s="18">
        <v>4</v>
      </c>
      <c r="D8" s="139"/>
      <c r="E8" s="139"/>
      <c r="F8" s="139"/>
      <c r="G8" s="139"/>
      <c r="H8" s="139"/>
      <c r="N8" s="18">
        <v>4</v>
      </c>
      <c r="O8" s="141"/>
    </row>
    <row r="9" spans="2:15" ht="15" x14ac:dyDescent="0.25">
      <c r="C9" s="18">
        <v>5</v>
      </c>
      <c r="D9" s="139"/>
      <c r="E9" s="139"/>
      <c r="F9" s="139"/>
      <c r="G9" s="139"/>
      <c r="H9" s="139"/>
      <c r="N9" s="18">
        <v>5</v>
      </c>
      <c r="O9" s="141"/>
    </row>
    <row r="10" spans="2:15" ht="15" x14ac:dyDescent="0.25">
      <c r="C10" s="18">
        <v>6</v>
      </c>
      <c r="D10" s="139"/>
      <c r="E10" s="139"/>
      <c r="F10" s="139"/>
      <c r="G10" s="139"/>
      <c r="H10" s="139"/>
      <c r="N10" s="18">
        <v>6</v>
      </c>
      <c r="O10" s="141"/>
    </row>
    <row r="11" spans="2:15" ht="16.8" x14ac:dyDescent="0.4">
      <c r="C11" s="18">
        <v>7</v>
      </c>
      <c r="D11" s="139"/>
      <c r="E11" s="139"/>
      <c r="F11" s="140"/>
      <c r="G11" s="139"/>
      <c r="H11" s="139"/>
      <c r="N11" s="18">
        <v>7</v>
      </c>
      <c r="O11" s="141"/>
    </row>
    <row r="12" spans="2:15" ht="15" x14ac:dyDescent="0.25">
      <c r="C12" s="18">
        <v>8</v>
      </c>
      <c r="D12" s="139"/>
      <c r="E12" s="139"/>
      <c r="F12" s="139"/>
      <c r="G12" s="139"/>
      <c r="H12" s="139"/>
      <c r="N12" s="18">
        <v>8</v>
      </c>
      <c r="O12" s="141"/>
    </row>
    <row r="13" spans="2:15" ht="15" x14ac:dyDescent="0.25">
      <c r="B13" s="70"/>
      <c r="C13" s="18">
        <v>9</v>
      </c>
      <c r="D13" s="139"/>
      <c r="E13" s="139"/>
      <c r="F13" s="139"/>
      <c r="G13" s="139"/>
      <c r="H13" s="139"/>
      <c r="N13" s="18">
        <v>9</v>
      </c>
      <c r="O13" s="141"/>
    </row>
    <row r="14" spans="2:15" ht="15" x14ac:dyDescent="0.25">
      <c r="C14" s="18">
        <v>10</v>
      </c>
      <c r="D14" s="139"/>
      <c r="E14" s="139"/>
      <c r="F14" s="139"/>
      <c r="G14" s="139"/>
      <c r="H14" s="139"/>
      <c r="N14" s="18">
        <v>10</v>
      </c>
      <c r="O14" s="141"/>
    </row>
    <row r="15" spans="2:15" ht="15" x14ac:dyDescent="0.25">
      <c r="C15" s="18">
        <v>11</v>
      </c>
      <c r="D15" s="139"/>
      <c r="E15" s="139"/>
      <c r="F15" s="139"/>
      <c r="G15" s="139"/>
      <c r="H15" s="139"/>
      <c r="N15" s="18">
        <v>11</v>
      </c>
      <c r="O15" s="141"/>
    </row>
    <row r="16" spans="2:15" ht="15" x14ac:dyDescent="0.25">
      <c r="C16" s="18">
        <v>12</v>
      </c>
      <c r="D16" s="139"/>
      <c r="E16" s="139"/>
      <c r="F16" s="139"/>
      <c r="G16" s="139"/>
      <c r="H16" s="139"/>
      <c r="N16" s="18">
        <v>12</v>
      </c>
      <c r="O16" s="141"/>
    </row>
  </sheetData>
  <sheetProtection algorithmName="SHA-512" hashValue="IXmvehmm46neEAVEslaHxWhLJxmKswqkmOah8qjAiamUqnJLYjnUJapEGoiVeus2bG0CyOExpPKSNhvR86bwhA==" saltValue="5JVYkB/VBQuKolf35HFDxA==" spinCount="100000" sheet="1" objects="1" scenarios="1"/>
  <protectedRanges>
    <protectedRange algorithmName="SHA-512" hashValue="kIBQNrn9b47uJTSGHZtIBCpfW2mdhI+hW1gmce7rjJ2dsmF0Q+YtirB/SvqkTxJFQFz3sxSGKYHxLxWUAT1vMg==" saltValue="i/ctx0wJIP8pzAjBKjX5hQ==" spinCount="100000" sqref="O5:O16" name="Restablecer o modificar saldos entrantes"/>
    <protectedRange algorithmName="SHA-512" hashValue="x7ApcnkB0JLJRxwavekjN+3qekHao8RqlOP8T6QBTcvtg1oHfwY7NqOeHPkQsqSOBg/DTUK8UDOMEpKrqdb8ig==" saltValue="O9diLHT94jFK9Hsh1siKjg==" spinCount="100000" sqref="D5:H16" name="Restablecer valores o modificar alguno"/>
  </protectedRanges>
  <mergeCells count="2">
    <mergeCell ref="N2:O3"/>
    <mergeCell ref="C2:H3"/>
  </mergeCells>
  <pageMargins left="0.7" right="0.7" top="0.75" bottom="0.75" header="0.3" footer="0.3"/>
  <pageSetup orientation="portrait" r:id="rId1"/>
  <picture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tabColor theme="4" tint="0.79998168889431442"/>
  </sheetPr>
  <dimension ref="B2:E5"/>
  <sheetViews>
    <sheetView showGridLines="0" showRowColHeaders="0" workbookViewId="0">
      <selection activeCell="G4" sqref="G4"/>
    </sheetView>
  </sheetViews>
  <sheetFormatPr baseColWidth="10" defaultRowHeight="13.8" x14ac:dyDescent="0.25"/>
  <cols>
    <col min="1" max="1" width="3.8984375" customWidth="1"/>
    <col min="2" max="2" width="32.69921875" customWidth="1"/>
    <col min="3" max="3" width="15.3984375" customWidth="1"/>
    <col min="4" max="4" width="11.8984375" customWidth="1"/>
    <col min="5" max="5" width="13.5" customWidth="1"/>
  </cols>
  <sheetData>
    <row r="2" spans="2:5" ht="15" x14ac:dyDescent="0.25">
      <c r="B2" s="166" t="s">
        <v>158</v>
      </c>
      <c r="C2" s="166" t="s">
        <v>159</v>
      </c>
      <c r="D2" s="166" t="s">
        <v>160</v>
      </c>
      <c r="E2" s="166" t="s">
        <v>161</v>
      </c>
    </row>
    <row r="3" spans="2:5" ht="15" x14ac:dyDescent="0.25">
      <c r="B3" s="167" t="s">
        <v>162</v>
      </c>
      <c r="C3" s="167" t="s">
        <v>184</v>
      </c>
      <c r="D3" s="167" t="s">
        <v>163</v>
      </c>
      <c r="E3" s="167" t="s">
        <v>166</v>
      </c>
    </row>
    <row r="4" spans="2:5" ht="15" x14ac:dyDescent="0.25">
      <c r="B4" s="167" t="s">
        <v>101</v>
      </c>
      <c r="C4" s="167" t="s">
        <v>185</v>
      </c>
      <c r="D4" s="167">
        <v>2391</v>
      </c>
      <c r="E4" s="167" t="s">
        <v>164</v>
      </c>
    </row>
    <row r="5" spans="2:5" ht="15" x14ac:dyDescent="0.25">
      <c r="B5" s="167" t="s">
        <v>100</v>
      </c>
      <c r="C5" s="167" t="s">
        <v>186</v>
      </c>
      <c r="D5" s="167">
        <v>3916</v>
      </c>
      <c r="E5" s="167" t="s">
        <v>165</v>
      </c>
    </row>
  </sheetData>
  <sheetProtection algorithmName="SHA-512" hashValue="IJw7iA/NVo1GJBz6JIF6jq2LzDWcKQxrlJkJSNGj8dOB6p8typ7T8r050XMIBruaySfza4T6PVRcvIOFoqzj6Q==" saltValue="BOL8ZmutuLsw9DkRg/hQrw==" spinCount="100000" sheet="1" objects="1" scenarios="1"/>
  <protectedRanges>
    <protectedRange algorithmName="SHA-512" hashValue="YyGJBQ+CkxHFYSNTfc9kcSXbXKSSdRt/bcwX7cMl+fAEE0CeCAZssz0NhHTjnPkEbUDTkRlMylq3zwn8MOZm5w==" saltValue="wnNJayYOnNtlZ9kBeETI/A==" spinCount="100000" sqref="B3:E5" name="Datos de Ingreso"/>
  </protectedRange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6</vt:i4>
      </vt:variant>
    </vt:vector>
  </HeadingPairs>
  <TitlesOfParts>
    <vt:vector size="15" baseType="lpstr">
      <vt:lpstr>INICIO</vt:lpstr>
      <vt:lpstr>C</vt:lpstr>
      <vt:lpstr>E</vt:lpstr>
      <vt:lpstr>T</vt:lpstr>
      <vt:lpstr>GI</vt:lpstr>
      <vt:lpstr>D</vt:lpstr>
      <vt:lpstr>DataBaseContable</vt:lpstr>
      <vt:lpstr>DBEmolumentos</vt:lpstr>
      <vt:lpstr>Users</vt:lpstr>
      <vt:lpstr>'C'!Área_de_impresión</vt:lpstr>
      <vt:lpstr>GI!Área_de_impresión</vt:lpstr>
      <vt:lpstr>T!Área_de_impresión</vt:lpstr>
      <vt:lpstr>Concepto</vt:lpstr>
      <vt:lpstr>E</vt:lpstr>
      <vt:lpstr>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Camilo Álvarez</dc:creator>
  <cp:lastModifiedBy>Juan Camilo Álvarez</cp:lastModifiedBy>
  <cp:lastPrinted>2021-12-22T05:21:20Z</cp:lastPrinted>
  <dcterms:created xsi:type="dcterms:W3CDTF">2015-06-05T18:17:20Z</dcterms:created>
  <dcterms:modified xsi:type="dcterms:W3CDTF">2021-12-22T07:03:21Z</dcterms:modified>
</cp:coreProperties>
</file>