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83" documentId="10_ncr:8000_{BC980206-A988-4084-82A3-BBC2BC879E2F}" xr6:coauthVersionLast="47" xr6:coauthVersionMax="47" xr10:uidLastSave="{84EB9626-B087-4775-9173-F11C41A1E56A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GI!$B$3:$J$20</definedName>
    <definedName name="_xlnm.Print_Area" localSheetId="3">T!$B$2:$P$72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5" i="7"/>
  <c r="J36" i="7"/>
  <c r="J35" i="7" s="1"/>
  <c r="J34" i="7" s="1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J7" i="7" s="1"/>
  <c r="J6" i="7" s="1"/>
  <c r="J15" i="2" l="1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N42" i="5"/>
  <c r="N43" i="5"/>
  <c r="O42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42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P43" i="5" l="1"/>
  <c r="P48" i="5"/>
  <c r="P64" i="5"/>
  <c r="P52" i="5"/>
  <c r="P68" i="5"/>
  <c r="P56" i="5"/>
  <c r="P44" i="5"/>
  <c r="P67" i="5"/>
  <c r="P63" i="5"/>
  <c r="P59" i="5"/>
  <c r="P55" i="5"/>
  <c r="P51" i="5"/>
  <c r="P47" i="5"/>
  <c r="P60" i="5"/>
  <c r="P34" i="5"/>
  <c r="P26" i="5"/>
  <c r="P18" i="5"/>
  <c r="P10" i="5"/>
  <c r="H38" i="5"/>
  <c r="L38" i="5"/>
  <c r="D70" i="5"/>
  <c r="P66" i="5"/>
  <c r="P62" i="5"/>
  <c r="P58" i="5"/>
  <c r="P54" i="5"/>
  <c r="P50" i="5"/>
  <c r="P46" i="5"/>
  <c r="E70" i="5"/>
  <c r="F70" i="5"/>
  <c r="G70" i="5"/>
  <c r="H70" i="5"/>
  <c r="I70" i="5"/>
  <c r="J70" i="5"/>
  <c r="K70" i="5"/>
  <c r="L70" i="5"/>
  <c r="M70" i="5"/>
  <c r="P7" i="5"/>
  <c r="P30" i="5"/>
  <c r="P22" i="5"/>
  <c r="P14" i="5"/>
  <c r="J38" i="5"/>
  <c r="N70" i="5"/>
  <c r="P37" i="5"/>
  <c r="P33" i="5"/>
  <c r="P29" i="5"/>
  <c r="P25" i="5"/>
  <c r="P21" i="5"/>
  <c r="P17" i="5"/>
  <c r="P13" i="5"/>
  <c r="P9" i="5"/>
  <c r="G38" i="5"/>
  <c r="K38" i="5"/>
  <c r="P69" i="5"/>
  <c r="P65" i="5"/>
  <c r="P61" i="5"/>
  <c r="P57" i="5"/>
  <c r="P53" i="5"/>
  <c r="P49" i="5"/>
  <c r="P45" i="5"/>
  <c r="P32" i="5"/>
  <c r="P24" i="5"/>
  <c r="P16" i="5"/>
  <c r="P8" i="5"/>
  <c r="F38" i="5"/>
  <c r="N38" i="5"/>
  <c r="O70" i="5"/>
  <c r="P36" i="5"/>
  <c r="P28" i="5"/>
  <c r="P20" i="5"/>
  <c r="P12" i="5"/>
  <c r="P35" i="5"/>
  <c r="P31" i="5"/>
  <c r="P27" i="5"/>
  <c r="P23" i="5"/>
  <c r="P19" i="5"/>
  <c r="P15" i="5"/>
  <c r="P11" i="5"/>
  <c r="E38" i="5"/>
  <c r="I38" i="5"/>
  <c r="M38" i="5"/>
  <c r="O38" i="5"/>
  <c r="D38" i="5"/>
  <c r="P42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2" i="5" l="1"/>
  <c r="E72" i="5" s="1"/>
  <c r="F72" i="5" s="1"/>
  <c r="G72" i="5" s="1"/>
  <c r="H72" i="5" s="1"/>
  <c r="I72" i="5" s="1"/>
  <c r="J72" i="5" s="1"/>
  <c r="K72" i="5" s="1"/>
  <c r="L72" i="5" s="1"/>
  <c r="M72" i="5" s="1"/>
  <c r="N72" i="5" s="1"/>
  <c r="O72" i="5" s="1"/>
  <c r="P70" i="5"/>
  <c r="P38" i="5"/>
  <c r="H28" i="3"/>
  <c r="H22" i="3"/>
  <c r="J22" i="3" s="1"/>
  <c r="H23" i="3"/>
  <c r="I23" i="3" s="1"/>
  <c r="H24" i="3"/>
  <c r="I24" i="3" s="1"/>
  <c r="H25" i="3"/>
  <c r="J25" i="3" s="1"/>
  <c r="H21" i="3"/>
  <c r="D6" i="3"/>
  <c r="P72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<sst xmlns="http://schemas.openxmlformats.org/spreadsheetml/2006/main" count="514" uniqueCount="203">
  <si>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</si>
  <si>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</si>
  <si>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</si>
  <si>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</si>
  <si>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</si>
  <si>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</si>
  <si>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</si>
  <si>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</si>
  <si>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</si>
  <si>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</si>
  <si>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</si>
  <si>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</si>
  <si>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</si>
  <si>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</si>
  <si>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</si>
  <si>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</si>
  <si>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</si>
  <si>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</si>
  <si>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</si>
  <si>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</si>
  <si>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</si>
  <si>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</si>
  <si>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</si>
  <si>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</si>
  <si>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</si>
  <si>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</si>
  <si>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</si>
  <si>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</si>
  <si>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</si>
  <si>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</si>
  <si>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</si>
  <si>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</si>
  <si>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</si>
  <si>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</si>
  <si>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</si>
  <si>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</si>
  <si>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</si>
  <si>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</si>
  <si>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</si>
  <si>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</si>
  <si>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</si>
  <si>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</si>
  <si>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</si>
  <si>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</si>
  <si>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</si>
  <si>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</si>
  <si>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</si>
  <si>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</si>
  <si>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</si>
  <si>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</si>
  <si>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</si>
  <si>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</si>
  <si>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</si>
  <si>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</si>
  <si>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</si>
  <si>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</si>
  <si>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</si>
  <si>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</si>
  <si>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</si>
  <si>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</si>
  <si>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</si>
  <si>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</si>
  <si>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</si>
  <si>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</si>
  <si>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</si>
  <si>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</si>
  <si>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</si>
  <si>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</si>
  <si>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</si>
  <si>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</si>
  <si>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</si>
  <si>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</si>
  <si>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</si>
  <si>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</si>
  <si>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</si>
  <si>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</si>
  <si>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</si>
  <si>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</si>
  <si>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</si>
  <si>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</si>
  <si>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</si>
  <si>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</si>
  <si>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</si>
  <si>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</si>
  <si>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</si>
  <si>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</si>
  <si>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</si>
  <si>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</si>
  <si>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</si>
  <si>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</si>
  <si>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</si>
  <si>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</si>
  <si>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</si>
  <si>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</si>
  <si>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</si>
  <si>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</si>
  <si>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</si>
  <si>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</si>
  <si>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</si>
  <si>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</si>
  <si>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</si>
  <si>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</si>
  <si>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</si>
  <si>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</si>
  <si>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</si>
  <si>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</si>
  <si>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</si>
  <si>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</si>
  <si>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</si>
  <si>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</si>
  <si>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</si>
  <si>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</si>
  <si>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</si>
  <si>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</si>
  <si>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</si>
  <si>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</si>
  <si>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</si>
  <si>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</si>
  <si>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</si>
  <si>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</si>
  <si>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</si>
  <si>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</si>
  <si>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</si>
  <si>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</si>
  <si>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</si>
  <si>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</si>
  <si>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</si>
  <si>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</si>
  <si>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</si>
  <si>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</si>
  <si>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</si>
  <si>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</si>
  <si>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</si>
  <si>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</si>
  <si>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</si>
  <si>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</si>
  <si>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</si>
  <si>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</si>
  <si>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</si>
  <si>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</si>
  <si>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</si>
  <si>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</si>
  <si>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</si>
  <si>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</si>
  <si>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</si>
  <si>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</si>
  <si>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</si>
  <si>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</si>
  <si>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</si>
  <si>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</si>
  <si>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</si>
  <si>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</si>
  <si>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</si>
  <si>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</si>
  <si>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</si>
  <si>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</si>
  <si>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</si>
  <si>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</si>
  <si>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</si>
  <si>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</si>
  <si>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</si>
  <si>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</si>
  <si>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</si>
  <si>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administrador</t>
  </si>
  <si>
    <t>admin1</t>
  </si>
  <si>
    <t>tesoreria1</t>
  </si>
  <si>
    <t>pastor1</t>
  </si>
  <si>
    <t>INICIO,C,E,T</t>
  </si>
  <si>
    <t>INICIO,T,GI</t>
  </si>
  <si>
    <t>TODAS</t>
  </si>
  <si>
    <t>Saldo que ingresa de Dic año anterior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</si>
  <si>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</si>
  <si>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</si>
  <si>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</si>
  <si>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</si>
  <si>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</si>
  <si>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</si>
  <si>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</si>
  <si>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</si>
  <si>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</si>
  <si>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ABONO DE DEUDA</t>
  </si>
  <si>
    <t>E10</t>
  </si>
  <si>
    <t>Verificar si es por el concepto de Internet</t>
  </si>
  <si>
    <t>E11</t>
  </si>
  <si>
    <t>E12</t>
  </si>
  <si>
    <t>E13</t>
  </si>
  <si>
    <t>E14</t>
  </si>
  <si>
    <t>E15</t>
  </si>
  <si>
    <t>E16</t>
  </si>
  <si>
    <t>E17</t>
  </si>
  <si>
    <t>E18</t>
  </si>
  <si>
    <t>E20</t>
  </si>
  <si>
    <t>E21</t>
  </si>
  <si>
    <t>E22</t>
  </si>
  <si>
    <t>E23</t>
  </si>
  <si>
    <t>E24</t>
  </si>
  <si>
    <t>Verificar si el concepto es por EPM</t>
  </si>
  <si>
    <t>E25</t>
  </si>
  <si>
    <t>E26</t>
  </si>
  <si>
    <t>E27</t>
  </si>
  <si>
    <t>E28</t>
  </si>
  <si>
    <t>E29</t>
  </si>
  <si>
    <t>Febrero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</si>
</sst>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8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0"/>
      <color theme="3" tint="-0.499984740745262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u val="singleAccounting"/>
      <sz val="12"/>
      <color theme="1"/>
      <name val="Cambria"/>
      <family val="2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b/>
      <sz val="23"/>
      <color theme="1"/>
      <name val="Cambria"/>
      <family val="1"/>
      <scheme val="minor"/>
    </font>
    <font>
      <b/>
      <sz val="14"/>
      <color rgb="FF00CC00"/>
      <name val="Franklin Gothic Medium"/>
      <family val="2"/>
    </font>
    <font>
      <b/>
      <sz val="14"/>
      <color theme="1"/>
      <name val="Franklin Gothic Medium"/>
      <family val="2"/>
    </font>
    <font>
      <sz val="12"/>
      <color theme="1"/>
      <name val="Cambria"/>
      <family val="1"/>
      <scheme val="minor"/>
    </font>
    <font>
      <b/>
      <sz val="20"/>
      <color theme="8" tint="-0.499984740745262"/>
      <name val="Cambria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1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4" fillId="0" borderId="1" xfId="0" applyNumberFormat="1" applyFont="1" applyBorder="1" applyAlignment="1">
      <alignment horizontal="center" vertical="center"/>
    </xf>
    <xf numFmtId="164" fontId="45" fillId="0" borderId="1" xfId="0" applyNumberFormat="1" applyFont="1" applyBorder="1" applyAlignment="1">
      <alignment horizontal="center" vertical="center"/>
    </xf>
    <xf numFmtId="164" fontId="44" fillId="0" borderId="1" xfId="0" applyNumberFormat="1" applyFont="1" applyBorder="1"/>
    <xf numFmtId="164" fontId="45" fillId="0" borderId="1" xfId="0" applyNumberFormat="1" applyFont="1" applyBorder="1"/>
    <xf numFmtId="164" fontId="46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4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1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64" fontId="56" fillId="5" borderId="1" xfId="2" applyNumberFormat="1" applyFont="1" applyFill="1" applyBorder="1"/>
    <xf numFmtId="164" fontId="56" fillId="5" borderId="1" xfId="2" applyNumberFormat="1" applyFont="1" applyFill="1" applyBorder="1" applyAlignment="1">
      <alignment horizontal="center" vertical="center" wrapText="1"/>
    </xf>
    <xf numFmtId="164" fontId="3" fillId="5" borderId="1" xfId="0" applyNumberFormat="1" applyFont="1" applyFill="1" applyBorder="1"/>
    <xf numFmtId="0" fontId="21" fillId="0" borderId="7" xfId="0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54" fillId="0" borderId="7" xfId="0" applyNumberFormat="1" applyFont="1" applyBorder="1" applyAlignment="1">
      <alignment horizontal="center" vertical="center"/>
    </xf>
    <xf numFmtId="164" fontId="54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4" fillId="0" borderId="1" xfId="2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3" fillId="8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5" fillId="3" borderId="1" xfId="0" applyNumberFormat="1" applyFont="1" applyFill="1" applyBorder="1" applyAlignment="1">
      <alignment horizontal="center" vertical="center"/>
    </xf>
    <xf numFmtId="164" fontId="55" fillId="2" borderId="7" xfId="0" applyNumberFormat="1" applyFont="1" applyFill="1" applyBorder="1" applyAlignment="1">
      <alignment horizontal="center" vertical="center"/>
    </xf>
    <xf numFmtId="164" fontId="55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7" fillId="0" borderId="2" xfId="0" applyFont="1" applyFill="1" applyBorder="1" applyAlignment="1">
      <alignment horizontal="center" vertical="center" wrapText="1"/>
    </xf>
    <xf numFmtId="0" fontId="57" fillId="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 wrapText="1"/>
    </xf>
    <xf numFmtId="0" fontId="48" fillId="0" borderId="10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2" Type="http://schemas.openxmlformats.org/officeDocument/2006/relationships/hyperlink" Target="#'C'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9</xdr:row>
      <xdr:rowOff>175217</xdr:rowOff>
    </xdr:from>
    <xdr:to>
      <xdr:col>4</xdr:col>
      <xdr:colOff>464820</xdr:colOff>
      <xdr:row>14</xdr:row>
      <xdr:rowOff>63732</xdr:rowOff>
    </xdr:to>
    <xdr:pic>
      <xdr:nvPicPr>
        <xdr:cNvPr id="7" name="Imagen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91846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784860</xdr:colOff>
      <xdr:row>10</xdr:row>
      <xdr:rowOff>1</xdr:rowOff>
    </xdr:from>
    <xdr:to>
      <xdr:col>6</xdr:col>
      <xdr:colOff>27686</xdr:colOff>
      <xdr:row>14</xdr:row>
      <xdr:rowOff>53340</xdr:rowOff>
    </xdr:to>
    <xdr:pic>
      <xdr:nvPicPr>
        <xdr:cNvPr id="13" name="Imagen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419862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388620</xdr:colOff>
      <xdr:row>14</xdr:row>
      <xdr:rowOff>205742</xdr:rowOff>
    </xdr:from>
    <xdr:to>
      <xdr:col>7</xdr:col>
      <xdr:colOff>502920</xdr:colOff>
      <xdr:row>18</xdr:row>
      <xdr:rowOff>162898</xdr:rowOff>
    </xdr:to>
    <xdr:pic>
      <xdr:nvPicPr>
        <xdr:cNvPr id="4" name="Imagen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5509260" y="2857502"/>
          <a:ext cx="967740" cy="96299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784859</xdr:colOff>
      <xdr:row>14</xdr:row>
      <xdr:rowOff>198121</xdr:rowOff>
    </xdr:from>
    <xdr:to>
      <xdr:col>6</xdr:col>
      <xdr:colOff>45720</xdr:colOff>
      <xdr:row>18</xdr:row>
      <xdr:rowOff>164766</xdr:rowOff>
    </xdr:to>
    <xdr:pic>
      <xdr:nvPicPr>
        <xdr:cNvPr id="8" name="Imagen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4198619" y="284988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373379</xdr:colOff>
      <xdr:row>9</xdr:row>
      <xdr:rowOff>167639</xdr:rowOff>
    </xdr:from>
    <xdr:to>
      <xdr:col>7</xdr:col>
      <xdr:colOff>495612</xdr:colOff>
      <xdr:row>14</xdr:row>
      <xdr:rowOff>60960</xdr:rowOff>
    </xdr:to>
    <xdr:pic>
      <xdr:nvPicPr>
        <xdr:cNvPr id="11" name="Imagen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549401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14</xdr:row>
      <xdr:rowOff>220982</xdr:rowOff>
    </xdr:from>
    <xdr:to>
      <xdr:col>4</xdr:col>
      <xdr:colOff>457200</xdr:colOff>
      <xdr:row>18</xdr:row>
      <xdr:rowOff>167642</xdr:rowOff>
    </xdr:to>
    <xdr:pic>
      <xdr:nvPicPr>
        <xdr:cNvPr id="14" name="Imagen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918460" y="287274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411480</xdr:colOff>
      <xdr:row>20</xdr:row>
      <xdr:rowOff>0</xdr:rowOff>
    </xdr:from>
    <xdr:to>
      <xdr:col>6</xdr:col>
      <xdr:colOff>327660</xdr:colOff>
      <xdr:row>22</xdr:row>
      <xdr:rowOff>106680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25240" y="4069080"/>
          <a:ext cx="1623060" cy="4572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0</xdr:col>
      <xdr:colOff>226422</xdr:colOff>
      <xdr:row>1</xdr:row>
      <xdr:rowOff>38100</xdr:rowOff>
    </xdr:from>
    <xdr:to>
      <xdr:col>3</xdr:col>
      <xdr:colOff>99060</xdr:colOff>
      <xdr:row>4</xdr:row>
      <xdr:rowOff>38100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26422" y="106680"/>
          <a:ext cx="1289958" cy="426720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8</xdr:row>
      <xdr:rowOff>29049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14</xdr:row>
      <xdr:rowOff>14649</xdr:rowOff>
    </xdr:from>
    <xdr:to>
      <xdr:col>9</xdr:col>
      <xdr:colOff>2280232</xdr:colOff>
      <xdr:row>20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14</xdr:row>
      <xdr:rowOff>5222</xdr:rowOff>
    </xdr:from>
    <xdr:to>
      <xdr:col>8</xdr:col>
      <xdr:colOff>670560</xdr:colOff>
      <xdr:row>19</xdr:row>
      <xdr:rowOff>145677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2:N26"/>
  <sheetViews>
    <sheetView showGridLines="0" showRowColHeaders="0" tabSelected="1" zoomScaleNormal="100" zoomScaleSheetLayoutView="99" workbookViewId="0">
      <selection activeCell="L17" sqref="L17:N17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2" spans="11:14" ht="19.2" customHeight="1" x14ac:dyDescent="0.25">
      <c r="K12" s="180" t="s">
        <v>110</v>
      </c>
      <c r="L12" s="180"/>
      <c r="M12" s="180"/>
      <c r="N12" s="180"/>
    </row>
    <row r="13" spans="11:14" ht="18" customHeight="1" x14ac:dyDescent="0.25">
      <c r="K13" s="98" t="s">
        <v>102</v>
      </c>
      <c r="L13" s="179" t="s">
        <v>105</v>
      </c>
      <c r="M13" s="179"/>
      <c r="N13" s="179"/>
    </row>
    <row r="14" spans="11:14" ht="19.95" customHeight="1" x14ac:dyDescent="0.25">
      <c r="K14" s="98" t="s">
        <v>104</v>
      </c>
      <c r="L14" s="179" t="s">
        <v>112</v>
      </c>
      <c r="M14" s="179"/>
      <c r="N14" s="179"/>
    </row>
    <row r="15" spans="11:14" ht="18" customHeight="1" x14ac:dyDescent="0.25">
      <c r="K15" s="98" t="s">
        <v>103</v>
      </c>
      <c r="L15" s="179" t="s">
        <v>111</v>
      </c>
      <c r="M15" s="179"/>
      <c r="N15" s="179"/>
    </row>
    <row r="16" spans="11:14" ht="19.2" customHeight="1" x14ac:dyDescent="0.25">
      <c r="K16" s="98" t="s">
        <v>100</v>
      </c>
      <c r="L16" s="179" t="s">
        <v>115</v>
      </c>
      <c r="M16" s="179"/>
      <c r="N16" s="179"/>
    </row>
    <row r="17" spans="4:14" ht="22.95" customHeight="1" x14ac:dyDescent="0.25">
      <c r="K17" s="98" t="s">
        <v>101</v>
      </c>
      <c r="L17" s="179" t="s">
        <v>114</v>
      </c>
      <c r="M17" s="179"/>
      <c r="N17" s="179"/>
    </row>
    <row r="18" spans="4:14" ht="19.2" customHeight="1" x14ac:dyDescent="0.25">
      <c r="K18" s="98" t="s">
        <v>106</v>
      </c>
      <c r="L18" s="179" t="s">
        <v>108</v>
      </c>
      <c r="M18" s="179"/>
      <c r="N18" s="179"/>
    </row>
    <row r="19" spans="4:14" ht="18.600000000000001" customHeight="1" x14ac:dyDescent="0.25">
      <c r="K19" s="98" t="s">
        <v>107</v>
      </c>
      <c r="L19" s="179" t="s">
        <v>109</v>
      </c>
      <c r="M19" s="179"/>
      <c r="N19" s="179"/>
    </row>
    <row r="26" spans="4:14" x14ac:dyDescent="0.25">
      <c r="D26" s="181" t="s">
        <v>146</v>
      </c>
      <c r="E26" s="181"/>
      <c r="F26" s="181"/>
      <c r="G26" s="181"/>
    </row>
  </sheetData>
  <sheetProtection algorithmName="SHA-512" hashValue="bRBoUmgHugtrpg8Ozbd7ef5QbhN5c4KeuN9SNkIHtmmxxbSmk2oBePEPj4+rrxQoaP0gDFtgPHYiXEh8FW2gkg==" saltValue="q/jKXJ2gFNvZWY8HPtVWHQ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L15:N15"/>
    <mergeCell ref="L14:N14"/>
    <mergeCell ref="K12:N12"/>
    <mergeCell ref="L13:N13"/>
    <mergeCell ref="D26:G26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zoomScale="98" zoomScaleNormal="98" workbookViewId="0">
      <selection activeCell="J15" sqref="J15:J16"/>
    </sheetView>
  </sheetViews>
  <sheetFormatPr baseColWidth="10" defaultRowHeight="13.8" x14ac:dyDescent="0.25"/>
  <cols>
    <col min="1" max="1" width="3.09765625" customWidth="1"/>
    <col min="2" max="2" width="11.5" style="70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6" customHeight="1" x14ac:dyDescent="0.25"/>
    <row r="3" spans="1:14" x14ac:dyDescent="0.25">
      <c r="I3" s="71"/>
    </row>
    <row r="6" spans="1:14" ht="30" customHeight="1" x14ac:dyDescent="0.25">
      <c r="B6" s="187" t="s">
        <v>129</v>
      </c>
      <c r="C6" s="188"/>
      <c r="D6" s="188"/>
      <c r="E6" s="188"/>
      <c r="F6" s="188"/>
      <c r="G6" s="188"/>
      <c r="H6" s="188"/>
      <c r="I6" s="189"/>
      <c r="J6" s="117">
        <v>2022</v>
      </c>
      <c r="K6" s="23"/>
      <c r="L6" s="4"/>
      <c r="M6" s="4"/>
      <c r="N6" s="4"/>
    </row>
    <row r="7" spans="1:14" ht="28.5" customHeight="1" x14ac:dyDescent="0.25">
      <c r="B7" s="194" t="s">
        <v>157</v>
      </c>
      <c r="C7" s="195"/>
      <c r="D7" s="186">
        <v>5356025</v>
      </c>
      <c r="E7" s="186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2"/>
      <c r="C8" s="3"/>
      <c r="D8" s="90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203" t="s">
        <v>116</v>
      </c>
      <c r="C9" s="203"/>
      <c r="D9" s="203"/>
      <c r="E9" s="203"/>
      <c r="F9" s="203"/>
      <c r="G9" s="203"/>
      <c r="H9" s="203"/>
      <c r="I9" s="203"/>
      <c r="J9" s="203"/>
      <c r="K9" s="190"/>
      <c r="L9" s="31"/>
      <c r="M9" s="31"/>
      <c r="N9" s="3"/>
    </row>
    <row r="10" spans="1:14" ht="13.95" customHeight="1" x14ac:dyDescent="0.25">
      <c r="B10" s="69" t="s">
        <v>63</v>
      </c>
      <c r="C10" s="34" t="s">
        <v>62</v>
      </c>
      <c r="D10" s="35" t="s">
        <v>130</v>
      </c>
      <c r="E10" s="36" t="s">
        <v>126</v>
      </c>
      <c r="F10" s="200" t="s">
        <v>64</v>
      </c>
      <c r="G10" s="200"/>
      <c r="H10" s="37" t="s">
        <v>119</v>
      </c>
      <c r="I10" s="201" t="s">
        <v>125</v>
      </c>
      <c r="J10" s="201"/>
      <c r="K10" s="190"/>
      <c r="L10" s="31"/>
      <c r="M10" s="38"/>
      <c r="N10" s="38"/>
    </row>
    <row r="11" spans="1:14" ht="18" customHeight="1" x14ac:dyDescent="0.25">
      <c r="A11" s="89"/>
      <c r="B11" s="152"/>
      <c r="C11" s="75"/>
      <c r="D11" s="43"/>
      <c r="E11" s="43"/>
      <c r="F11" s="199" t="str">
        <f>IF(E11="","",IF(C11="I",VLOOKUP(E11,Ing[],2,TRUE),VLOOKUP(E11,Egr[],2,TRUE)))</f>
        <v/>
      </c>
      <c r="G11" s="199"/>
      <c r="H11" s="78"/>
      <c r="I11" s="202"/>
      <c r="J11" s="202"/>
      <c r="K11" s="24"/>
      <c r="M11" s="38"/>
      <c r="N11" s="38"/>
    </row>
    <row r="12" spans="1:14" ht="8.4" customHeight="1" x14ac:dyDescent="0.25">
      <c r="B12" s="73"/>
      <c r="C12" s="32"/>
      <c r="D12" s="33"/>
      <c r="E12" s="68"/>
      <c r="F12" s="33"/>
      <c r="G12" s="32"/>
      <c r="H12" s="24"/>
      <c r="I12" s="24"/>
      <c r="J12" s="24"/>
      <c r="K12" s="24"/>
      <c r="M12" s="12"/>
      <c r="N12" s="40"/>
    </row>
    <row r="13" spans="1:14" ht="13.95" customHeight="1" x14ac:dyDescent="0.25">
      <c r="B13" s="73"/>
      <c r="C13" s="32"/>
      <c r="D13" s="68"/>
      <c r="E13" s="33"/>
      <c r="F13" s="33"/>
      <c r="G13" s="32"/>
      <c r="H13" s="24"/>
      <c r="I13" s="24"/>
      <c r="J13" s="24"/>
      <c r="K13" s="24"/>
      <c r="M13" s="39"/>
      <c r="N13" s="39"/>
    </row>
    <row r="14" spans="1:14" ht="10.199999999999999" customHeight="1" x14ac:dyDescent="0.25">
      <c r="B14" s="73"/>
      <c r="C14" s="32"/>
      <c r="D14" s="33"/>
      <c r="E14" s="33"/>
      <c r="F14" s="33"/>
      <c r="G14" s="32"/>
      <c r="H14" s="24"/>
      <c r="I14" s="24"/>
      <c r="J14" s="24"/>
      <c r="K14" s="24"/>
      <c r="M14" s="39"/>
      <c r="N14" s="39"/>
    </row>
    <row r="15" spans="1:14" ht="8.4" customHeight="1" x14ac:dyDescent="0.25">
      <c r="C15" s="76"/>
      <c r="D15" s="79"/>
      <c r="E15" s="79"/>
      <c r="F15" s="74"/>
      <c r="G15" s="74"/>
      <c r="H15" s="197">
        <f>SUM(H21:H53)</f>
        <v>8090975</v>
      </c>
      <c r="I15" s="196">
        <f>SUM(I21:I53)</f>
        <v>2051990</v>
      </c>
      <c r="J15" s="182">
        <f>H15-I15</f>
        <v>6038985</v>
      </c>
      <c r="K15" s="24"/>
      <c r="M15" s="39"/>
      <c r="N15" s="39"/>
    </row>
    <row r="16" spans="1:14" ht="13.95" customHeight="1" x14ac:dyDescent="0.25">
      <c r="C16" s="76"/>
      <c r="D16" s="32"/>
      <c r="E16" s="32"/>
      <c r="F16" s="74"/>
      <c r="G16" s="74"/>
      <c r="H16" s="198"/>
      <c r="I16" s="196"/>
      <c r="J16" s="183"/>
      <c r="K16" s="24"/>
      <c r="M16" s="39"/>
      <c r="N16" s="39"/>
    </row>
    <row r="17" spans="2:14" x14ac:dyDescent="0.25">
      <c r="B17" s="73"/>
      <c r="C17" s="32"/>
      <c r="D17" s="33"/>
      <c r="E17" s="33"/>
      <c r="F17" s="33"/>
      <c r="G17" s="32"/>
      <c r="H17" s="24"/>
      <c r="I17" s="24"/>
      <c r="J17" s="24"/>
      <c r="K17" s="24"/>
      <c r="M17" s="41"/>
      <c r="N17" s="41"/>
    </row>
    <row r="18" spans="2:14" ht="13.95" customHeight="1" x14ac:dyDescent="0.25">
      <c r="B18" s="191" t="s">
        <v>131</v>
      </c>
      <c r="C18" s="191"/>
      <c r="D18" s="191"/>
      <c r="E18" s="191"/>
      <c r="F18" s="191"/>
      <c r="G18" s="191"/>
      <c r="H18" s="191"/>
      <c r="I18" s="192">
        <v>2022</v>
      </c>
      <c r="J18" s="193" t="s">
        <v>113</v>
      </c>
      <c r="K18" s="184"/>
      <c r="L18" s="52"/>
      <c r="M18" s="39"/>
      <c r="N18" s="39"/>
    </row>
    <row r="19" spans="2:14" ht="13.95" customHeight="1" x14ac:dyDescent="0.25">
      <c r="B19" s="191"/>
      <c r="C19" s="191"/>
      <c r="D19" s="191"/>
      <c r="E19" s="191"/>
      <c r="F19" s="191"/>
      <c r="G19" s="191"/>
      <c r="H19" s="191"/>
      <c r="I19" s="192"/>
      <c r="J19" s="193"/>
      <c r="K19" s="185"/>
      <c r="L19" s="52"/>
      <c r="M19" s="39"/>
      <c r="N19" s="39"/>
    </row>
    <row r="20" spans="2:14" x14ac:dyDescent="0.25">
      <c r="B20" s="151" t="s">
        <v>63</v>
      </c>
      <c r="C20" s="34" t="s">
        <v>62</v>
      </c>
      <c r="D20" s="35" t="s">
        <v>127</v>
      </c>
      <c r="E20" s="35" t="s">
        <v>128</v>
      </c>
      <c r="F20" s="124" t="s">
        <v>126</v>
      </c>
      <c r="G20" s="124" t="s">
        <v>64</v>
      </c>
      <c r="H20" s="125" t="s">
        <v>65</v>
      </c>
      <c r="I20" s="125" t="s">
        <v>66</v>
      </c>
      <c r="J20" s="125" t="s">
        <v>67</v>
      </c>
      <c r="K20" s="125" t="s">
        <v>125</v>
      </c>
      <c r="L20" s="77"/>
    </row>
    <row r="21" spans="2:14" x14ac:dyDescent="0.25">
      <c r="B21" s="155">
        <v>44562</v>
      </c>
      <c r="C21" s="146" t="s">
        <v>123</v>
      </c>
      <c r="D21" s="157">
        <v>1</v>
      </c>
      <c r="E21" s="157"/>
      <c r="F21" s="157">
        <v>59</v>
      </c>
      <c r="G21" s="146" t="s">
        <v>134</v>
      </c>
      <c r="H21" s="162">
        <v>5356025</v>
      </c>
      <c r="I21" s="162">
        <v>0</v>
      </c>
      <c r="J21" s="162">
        <f>H21-I21</f>
        <v>5356025</v>
      </c>
      <c r="K21" s="146" t="s">
        <v>170</v>
      </c>
    </row>
    <row r="22" spans="2:14" x14ac:dyDescent="0.25">
      <c r="B22" s="155">
        <v>44563</v>
      </c>
      <c r="C22" s="146" t="s">
        <v>123</v>
      </c>
      <c r="D22" s="157">
        <v>2</v>
      </c>
      <c r="E22" s="157"/>
      <c r="F22" s="161">
        <v>5</v>
      </c>
      <c r="G22" s="146" t="s">
        <v>155</v>
      </c>
      <c r="H22" s="162">
        <v>92750</v>
      </c>
      <c r="I22" s="162">
        <v>0</v>
      </c>
      <c r="J22" s="162">
        <f t="shared" ref="J22:J52" si="0">J21+H22-I22</f>
        <v>5448775</v>
      </c>
      <c r="K22" s="146" t="s">
        <v>171</v>
      </c>
    </row>
    <row r="23" spans="2:14" x14ac:dyDescent="0.25">
      <c r="B23" s="155">
        <v>44565</v>
      </c>
      <c r="C23" s="146" t="s">
        <v>123</v>
      </c>
      <c r="D23" s="157">
        <v>3</v>
      </c>
      <c r="E23" s="157"/>
      <c r="F23" s="157">
        <v>16</v>
      </c>
      <c r="G23" s="146" t="s">
        <v>30</v>
      </c>
      <c r="H23" s="162">
        <v>132650</v>
      </c>
      <c r="I23" s="162">
        <v>0</v>
      </c>
      <c r="J23" s="162">
        <f t="shared" si="0"/>
        <v>5581425</v>
      </c>
      <c r="K23" s="146" t="s">
        <v>172</v>
      </c>
    </row>
    <row r="24" spans="2:14" x14ac:dyDescent="0.25">
      <c r="B24" s="155">
        <v>44566</v>
      </c>
      <c r="C24" s="146" t="s">
        <v>123</v>
      </c>
      <c r="D24" s="157">
        <v>4</v>
      </c>
      <c r="E24" s="157"/>
      <c r="F24" s="157">
        <v>3</v>
      </c>
      <c r="G24" s="146" t="s">
        <v>7</v>
      </c>
      <c r="H24" s="162">
        <v>335750</v>
      </c>
      <c r="I24" s="162">
        <v>0</v>
      </c>
      <c r="J24" s="162">
        <f t="shared" si="0"/>
        <v>5917175</v>
      </c>
      <c r="K24" s="146" t="s">
        <v>173</v>
      </c>
    </row>
    <row r="25" spans="2:14" x14ac:dyDescent="0.25">
      <c r="B25" s="155">
        <v>44566</v>
      </c>
      <c r="C25" s="146" t="s">
        <v>123</v>
      </c>
      <c r="D25" s="157">
        <v>5</v>
      </c>
      <c r="E25" s="157"/>
      <c r="F25" s="157">
        <v>4</v>
      </c>
      <c r="G25" s="146" t="s">
        <v>9</v>
      </c>
      <c r="H25" s="162">
        <v>92500</v>
      </c>
      <c r="I25" s="162">
        <v>0</v>
      </c>
      <c r="J25" s="162">
        <f t="shared" si="0"/>
        <v>6009675</v>
      </c>
      <c r="K25" s="146" t="s">
        <v>174</v>
      </c>
    </row>
    <row r="26" spans="2:14" x14ac:dyDescent="0.25">
      <c r="B26" s="156">
        <v>44568</v>
      </c>
      <c r="C26" s="158" t="s">
        <v>123</v>
      </c>
      <c r="D26" s="159">
        <v>6</v>
      </c>
      <c r="E26" s="159"/>
      <c r="F26" s="159">
        <v>12</v>
      </c>
      <c r="G26" s="158" t="s">
        <v>15</v>
      </c>
      <c r="H26" s="163">
        <v>93000</v>
      </c>
      <c r="I26" s="163">
        <v>0</v>
      </c>
      <c r="J26" s="163">
        <f t="shared" si="0"/>
        <v>6102675</v>
      </c>
      <c r="K26" s="160" t="s">
        <v>175</v>
      </c>
    </row>
    <row r="27" spans="2:14" x14ac:dyDescent="0.25">
      <c r="B27" s="156">
        <v>44570</v>
      </c>
      <c r="C27" s="158" t="s">
        <v>123</v>
      </c>
      <c r="D27" s="159">
        <v>7</v>
      </c>
      <c r="E27" s="159"/>
      <c r="F27" s="159">
        <v>5</v>
      </c>
      <c r="G27" s="158" t="s">
        <v>155</v>
      </c>
      <c r="H27" s="163">
        <v>102500</v>
      </c>
      <c r="I27" s="163">
        <v>0</v>
      </c>
      <c r="J27" s="163">
        <f t="shared" si="0"/>
        <v>6205175</v>
      </c>
      <c r="K27" s="160" t="s">
        <v>176</v>
      </c>
    </row>
    <row r="28" spans="2:14" x14ac:dyDescent="0.25">
      <c r="B28" s="156">
        <v>44572</v>
      </c>
      <c r="C28" s="158" t="s">
        <v>123</v>
      </c>
      <c r="D28" s="159">
        <v>8</v>
      </c>
      <c r="E28" s="159"/>
      <c r="F28" s="159">
        <v>16</v>
      </c>
      <c r="G28" s="158" t="s">
        <v>30</v>
      </c>
      <c r="H28" s="163">
        <v>59350</v>
      </c>
      <c r="I28" s="163">
        <v>0</v>
      </c>
      <c r="J28" s="163">
        <f t="shared" si="0"/>
        <v>6264525</v>
      </c>
      <c r="K28" s="160" t="s">
        <v>177</v>
      </c>
    </row>
    <row r="29" spans="2:14" x14ac:dyDescent="0.25">
      <c r="B29" s="156">
        <v>44573</v>
      </c>
      <c r="C29" s="158" t="s">
        <v>123</v>
      </c>
      <c r="D29" s="159">
        <v>9</v>
      </c>
      <c r="E29" s="159"/>
      <c r="F29" s="159">
        <v>1</v>
      </c>
      <c r="G29" s="158" t="s">
        <v>5</v>
      </c>
      <c r="H29" s="163">
        <v>255200</v>
      </c>
      <c r="I29" s="163">
        <v>0</v>
      </c>
      <c r="J29" s="163">
        <f t="shared" si="0"/>
        <v>6519725</v>
      </c>
      <c r="K29" s="160" t="s">
        <v>178</v>
      </c>
    </row>
    <row r="30" spans="2:14" x14ac:dyDescent="0.25">
      <c r="B30" s="156">
        <v>44573</v>
      </c>
      <c r="C30" s="158" t="s">
        <v>123</v>
      </c>
      <c r="D30" s="159">
        <v>10</v>
      </c>
      <c r="E30" s="159"/>
      <c r="F30" s="159">
        <v>2</v>
      </c>
      <c r="G30" s="158" t="s">
        <v>6</v>
      </c>
      <c r="H30" s="163">
        <v>76400</v>
      </c>
      <c r="I30" s="163">
        <v>0</v>
      </c>
      <c r="J30" s="163">
        <f t="shared" si="0"/>
        <v>6596125</v>
      </c>
      <c r="K30" s="160" t="s">
        <v>179</v>
      </c>
    </row>
    <row r="31" spans="2:14" x14ac:dyDescent="0.25">
      <c r="B31" s="156">
        <v>44574</v>
      </c>
      <c r="C31" s="158" t="s">
        <v>122</v>
      </c>
      <c r="D31" s="159"/>
      <c r="E31" s="159">
        <v>1</v>
      </c>
      <c r="F31" s="159">
        <v>40</v>
      </c>
      <c r="G31" s="158" t="s">
        <v>180</v>
      </c>
      <c r="H31" s="163">
        <v>0</v>
      </c>
      <c r="I31" s="163">
        <v>350000</v>
      </c>
      <c r="J31" s="163">
        <f t="shared" si="0"/>
        <v>6246125</v>
      </c>
      <c r="K31" s="160" t="s">
        <v>181</v>
      </c>
    </row>
    <row r="32" spans="2:14" x14ac:dyDescent="0.25">
      <c r="B32" s="156">
        <v>44574</v>
      </c>
      <c r="C32" s="158" t="s">
        <v>122</v>
      </c>
      <c r="D32" s="159"/>
      <c r="E32" s="159">
        <v>2</v>
      </c>
      <c r="F32" s="159">
        <v>35</v>
      </c>
      <c r="G32" s="158" t="s">
        <v>40</v>
      </c>
      <c r="H32" s="163">
        <v>0</v>
      </c>
      <c r="I32" s="163">
        <v>50000</v>
      </c>
      <c r="J32" s="163">
        <f t="shared" si="0"/>
        <v>6196125</v>
      </c>
      <c r="K32" s="160" t="s">
        <v>182</v>
      </c>
    </row>
    <row r="33" spans="2:11" x14ac:dyDescent="0.25">
      <c r="B33" s="156">
        <v>44574</v>
      </c>
      <c r="C33" s="158" t="s">
        <v>122</v>
      </c>
      <c r="D33" s="159"/>
      <c r="E33" s="159">
        <v>3</v>
      </c>
      <c r="F33" s="159">
        <v>36</v>
      </c>
      <c r="G33" s="158" t="s">
        <v>41</v>
      </c>
      <c r="H33" s="163">
        <v>0</v>
      </c>
      <c r="I33" s="163">
        <v>56000</v>
      </c>
      <c r="J33" s="163">
        <f t="shared" si="0"/>
        <v>6140125</v>
      </c>
      <c r="K33" s="160" t="s">
        <v>183</v>
      </c>
    </row>
    <row r="34" spans="2:11" x14ac:dyDescent="0.25">
      <c r="B34" s="156">
        <v>44576</v>
      </c>
      <c r="C34" s="158" t="s">
        <v>123</v>
      </c>
      <c r="D34" s="159">
        <v>11</v>
      </c>
      <c r="E34" s="159"/>
      <c r="F34" s="159">
        <v>12</v>
      </c>
      <c r="G34" s="158" t="s">
        <v>15</v>
      </c>
      <c r="H34" s="163">
        <v>101750</v>
      </c>
      <c r="I34" s="163">
        <v>0</v>
      </c>
      <c r="J34" s="163">
        <f t="shared" si="0"/>
        <v>6241875</v>
      </c>
      <c r="K34" s="160" t="s">
        <v>184</v>
      </c>
    </row>
    <row r="35" spans="2:11" x14ac:dyDescent="0.25">
      <c r="B35" s="156">
        <v>44577</v>
      </c>
      <c r="C35" s="158" t="s">
        <v>123</v>
      </c>
      <c r="D35" s="159">
        <v>12</v>
      </c>
      <c r="E35" s="159"/>
      <c r="F35" s="159">
        <v>5</v>
      </c>
      <c r="G35" s="158" t="s">
        <v>155</v>
      </c>
      <c r="H35" s="163">
        <v>99250</v>
      </c>
      <c r="I35" s="163">
        <v>0</v>
      </c>
      <c r="J35" s="163">
        <f t="shared" si="0"/>
        <v>6341125</v>
      </c>
      <c r="K35" s="160" t="s">
        <v>185</v>
      </c>
    </row>
    <row r="36" spans="2:11" x14ac:dyDescent="0.25">
      <c r="B36" s="156">
        <v>44580</v>
      </c>
      <c r="C36" s="158" t="s">
        <v>123</v>
      </c>
      <c r="D36" s="159">
        <v>13</v>
      </c>
      <c r="E36" s="159"/>
      <c r="F36" s="159">
        <v>16</v>
      </c>
      <c r="G36" s="158" t="s">
        <v>30</v>
      </c>
      <c r="H36" s="163">
        <v>53750</v>
      </c>
      <c r="I36" s="163">
        <v>0</v>
      </c>
      <c r="J36" s="163">
        <f t="shared" si="0"/>
        <v>6394875</v>
      </c>
      <c r="K36" s="160" t="s">
        <v>186</v>
      </c>
    </row>
    <row r="37" spans="2:11" x14ac:dyDescent="0.25">
      <c r="B37" s="156">
        <v>44581</v>
      </c>
      <c r="C37" s="158" t="s">
        <v>123</v>
      </c>
      <c r="D37" s="159">
        <v>14</v>
      </c>
      <c r="E37" s="159"/>
      <c r="F37" s="159">
        <v>1</v>
      </c>
      <c r="G37" s="158" t="s">
        <v>5</v>
      </c>
      <c r="H37" s="163">
        <v>230450</v>
      </c>
      <c r="I37" s="163">
        <v>0</v>
      </c>
      <c r="J37" s="163">
        <f t="shared" si="0"/>
        <v>6625325</v>
      </c>
      <c r="K37" s="160" t="s">
        <v>187</v>
      </c>
    </row>
    <row r="38" spans="2:11" x14ac:dyDescent="0.25">
      <c r="B38" s="156">
        <v>44581</v>
      </c>
      <c r="C38" s="158" t="s">
        <v>123</v>
      </c>
      <c r="D38" s="159">
        <v>15</v>
      </c>
      <c r="E38" s="159"/>
      <c r="F38" s="159">
        <v>2</v>
      </c>
      <c r="G38" s="158" t="s">
        <v>6</v>
      </c>
      <c r="H38" s="163">
        <v>65000</v>
      </c>
      <c r="I38" s="163">
        <v>0</v>
      </c>
      <c r="J38" s="163">
        <f t="shared" si="0"/>
        <v>6690325</v>
      </c>
      <c r="K38" s="160" t="s">
        <v>188</v>
      </c>
    </row>
    <row r="39" spans="2:11" x14ac:dyDescent="0.25">
      <c r="B39" s="156">
        <v>44582</v>
      </c>
      <c r="C39" s="158" t="s">
        <v>122</v>
      </c>
      <c r="D39" s="159"/>
      <c r="E39" s="159">
        <v>4</v>
      </c>
      <c r="F39" s="159">
        <v>37</v>
      </c>
      <c r="G39" s="158" t="s">
        <v>51</v>
      </c>
      <c r="H39" s="163">
        <v>0</v>
      </c>
      <c r="I39" s="163">
        <v>100000</v>
      </c>
      <c r="J39" s="163">
        <f t="shared" si="0"/>
        <v>6590325</v>
      </c>
      <c r="K39" s="160" t="s">
        <v>189</v>
      </c>
    </row>
    <row r="40" spans="2:11" x14ac:dyDescent="0.25">
      <c r="B40" s="156">
        <v>44582</v>
      </c>
      <c r="C40" s="158" t="s">
        <v>122</v>
      </c>
      <c r="D40" s="159"/>
      <c r="E40" s="159">
        <v>5</v>
      </c>
      <c r="F40" s="159">
        <v>39</v>
      </c>
      <c r="G40" s="158" t="s">
        <v>43</v>
      </c>
      <c r="H40" s="163">
        <v>0</v>
      </c>
      <c r="I40" s="163">
        <v>230000</v>
      </c>
      <c r="J40" s="163">
        <f t="shared" si="0"/>
        <v>6360325</v>
      </c>
      <c r="K40" s="160" t="s">
        <v>190</v>
      </c>
    </row>
    <row r="41" spans="2:11" x14ac:dyDescent="0.25">
      <c r="B41" s="156">
        <v>44582</v>
      </c>
      <c r="C41" s="158" t="s">
        <v>123</v>
      </c>
      <c r="D41" s="159">
        <v>16</v>
      </c>
      <c r="E41" s="159"/>
      <c r="F41" s="159">
        <v>12</v>
      </c>
      <c r="G41" s="158" t="s">
        <v>15</v>
      </c>
      <c r="H41" s="163">
        <v>63300</v>
      </c>
      <c r="I41" s="163">
        <v>0</v>
      </c>
      <c r="J41" s="163">
        <f t="shared" si="0"/>
        <v>6423625</v>
      </c>
      <c r="K41" s="160" t="s">
        <v>190</v>
      </c>
    </row>
    <row r="42" spans="2:11" x14ac:dyDescent="0.25">
      <c r="B42" s="156">
        <v>44584</v>
      </c>
      <c r="C42" s="158" t="s">
        <v>123</v>
      </c>
      <c r="D42" s="159">
        <v>17</v>
      </c>
      <c r="E42" s="159"/>
      <c r="F42" s="159">
        <v>5</v>
      </c>
      <c r="G42" s="158" t="s">
        <v>155</v>
      </c>
      <c r="H42" s="163">
        <v>220100</v>
      </c>
      <c r="I42" s="163">
        <v>0</v>
      </c>
      <c r="J42" s="163">
        <f t="shared" si="0"/>
        <v>6643725</v>
      </c>
      <c r="K42" s="160" t="s">
        <v>191</v>
      </c>
    </row>
    <row r="43" spans="2:11" x14ac:dyDescent="0.25">
      <c r="B43" s="155">
        <v>44586</v>
      </c>
      <c r="C43" s="146" t="s">
        <v>123</v>
      </c>
      <c r="D43" s="157">
        <v>18</v>
      </c>
      <c r="E43" s="157"/>
      <c r="F43" s="157">
        <v>16</v>
      </c>
      <c r="G43" s="146" t="s">
        <v>30</v>
      </c>
      <c r="H43" s="162">
        <v>45600</v>
      </c>
      <c r="I43" s="162">
        <v>0</v>
      </c>
      <c r="J43" s="162">
        <f t="shared" si="0"/>
        <v>6689325</v>
      </c>
      <c r="K43" s="146" t="s">
        <v>192</v>
      </c>
    </row>
    <row r="44" spans="2:11" x14ac:dyDescent="0.25">
      <c r="B44" s="155">
        <v>44587</v>
      </c>
      <c r="C44" s="146" t="s">
        <v>123</v>
      </c>
      <c r="D44" s="157">
        <v>19</v>
      </c>
      <c r="E44" s="157"/>
      <c r="F44" s="157">
        <v>1</v>
      </c>
      <c r="G44" s="146" t="s">
        <v>5</v>
      </c>
      <c r="H44" s="162">
        <v>294600</v>
      </c>
      <c r="I44" s="162">
        <v>0</v>
      </c>
      <c r="J44" s="162">
        <f t="shared" si="0"/>
        <v>6983925</v>
      </c>
      <c r="K44" s="146" t="s">
        <v>193</v>
      </c>
    </row>
    <row r="45" spans="2:11" x14ac:dyDescent="0.25">
      <c r="B45" s="155">
        <v>44587</v>
      </c>
      <c r="C45" s="146" t="s">
        <v>123</v>
      </c>
      <c r="D45" s="157">
        <v>20</v>
      </c>
      <c r="E45" s="157"/>
      <c r="F45" s="157">
        <v>2</v>
      </c>
      <c r="G45" s="146" t="s">
        <v>6</v>
      </c>
      <c r="H45" s="162">
        <v>107050</v>
      </c>
      <c r="I45" s="162">
        <v>0</v>
      </c>
      <c r="J45" s="162">
        <f t="shared" si="0"/>
        <v>7090975</v>
      </c>
      <c r="K45" s="146" t="s">
        <v>194</v>
      </c>
    </row>
    <row r="46" spans="2:11" x14ac:dyDescent="0.25">
      <c r="B46" s="155">
        <v>44588</v>
      </c>
      <c r="C46" s="146" t="s">
        <v>122</v>
      </c>
      <c r="D46" s="157"/>
      <c r="E46" s="157">
        <v>6</v>
      </c>
      <c r="F46" s="157">
        <v>37</v>
      </c>
      <c r="G46" s="146" t="s">
        <v>51</v>
      </c>
      <c r="H46" s="162">
        <v>0</v>
      </c>
      <c r="I46" s="162">
        <v>100000</v>
      </c>
      <c r="J46" s="162">
        <f t="shared" si="0"/>
        <v>6990975</v>
      </c>
      <c r="K46" s="146" t="s">
        <v>195</v>
      </c>
    </row>
    <row r="47" spans="2:11" x14ac:dyDescent="0.25">
      <c r="B47" s="155">
        <v>44588</v>
      </c>
      <c r="C47" s="146" t="s">
        <v>122</v>
      </c>
      <c r="D47" s="157"/>
      <c r="E47" s="157">
        <v>7</v>
      </c>
      <c r="F47" s="157">
        <v>35</v>
      </c>
      <c r="G47" s="146" t="s">
        <v>40</v>
      </c>
      <c r="H47" s="162">
        <v>0</v>
      </c>
      <c r="I47" s="162">
        <v>350190</v>
      </c>
      <c r="J47" s="162">
        <f t="shared" si="0"/>
        <v>6640785</v>
      </c>
      <c r="K47" s="146" t="s">
        <v>196</v>
      </c>
    </row>
    <row r="48" spans="2:11" x14ac:dyDescent="0.25">
      <c r="B48" s="155">
        <v>44589</v>
      </c>
      <c r="C48" s="146" t="s">
        <v>123</v>
      </c>
      <c r="D48" s="157">
        <v>21</v>
      </c>
      <c r="E48" s="157"/>
      <c r="F48" s="157">
        <v>12</v>
      </c>
      <c r="G48" s="146" t="s">
        <v>15</v>
      </c>
      <c r="H48" s="162">
        <v>52600</v>
      </c>
      <c r="I48" s="162">
        <v>0</v>
      </c>
      <c r="J48" s="162">
        <f t="shared" si="0"/>
        <v>6693385</v>
      </c>
      <c r="K48" s="146" t="s">
        <v>197</v>
      </c>
    </row>
    <row r="49" spans="2:11" x14ac:dyDescent="0.25">
      <c r="B49" s="155">
        <v>44591</v>
      </c>
      <c r="C49" s="146" t="s">
        <v>123</v>
      </c>
      <c r="D49" s="157">
        <v>22</v>
      </c>
      <c r="E49" s="157"/>
      <c r="F49" s="157">
        <v>5</v>
      </c>
      <c r="G49" s="146" t="s">
        <v>155</v>
      </c>
      <c r="H49" s="162">
        <v>161400</v>
      </c>
      <c r="I49" s="162">
        <v>0</v>
      </c>
      <c r="J49" s="162">
        <f t="shared" si="0"/>
        <v>6854785</v>
      </c>
      <c r="K49" s="146" t="s">
        <v>198</v>
      </c>
    </row>
    <row r="50" spans="2:11" x14ac:dyDescent="0.25">
      <c r="B50" s="155">
        <v>44591</v>
      </c>
      <c r="C50" s="146" t="s">
        <v>122</v>
      </c>
      <c r="D50" s="157"/>
      <c r="E50" s="157">
        <v>8</v>
      </c>
      <c r="F50" s="157">
        <v>40</v>
      </c>
      <c r="G50" s="146" t="s">
        <v>180</v>
      </c>
      <c r="H50" s="162">
        <v>0</v>
      </c>
      <c r="I50" s="162">
        <v>380000</v>
      </c>
      <c r="J50" s="162">
        <f t="shared" si="0"/>
        <v>6474785</v>
      </c>
      <c r="K50" s="146" t="s">
        <v>199</v>
      </c>
    </row>
    <row r="51" spans="2:11" x14ac:dyDescent="0.25">
      <c r="B51" s="155">
        <v>44591</v>
      </c>
      <c r="C51" s="146" t="s">
        <v>122</v>
      </c>
      <c r="D51" s="157"/>
      <c r="E51" s="157">
        <v>9</v>
      </c>
      <c r="F51" s="157">
        <v>49</v>
      </c>
      <c r="G51" s="146" t="s">
        <v>54</v>
      </c>
      <c r="H51" s="162">
        <v>0</v>
      </c>
      <c r="I51" s="162">
        <v>170000</v>
      </c>
      <c r="J51" s="162">
        <f t="shared" si="0"/>
        <v>6304785</v>
      </c>
      <c r="K51" s="146" t="s">
        <v>200</v>
      </c>
    </row>
    <row r="52" spans="2:11" x14ac:dyDescent="0.25">
      <c r="B52" s="155">
        <v>44591</v>
      </c>
      <c r="C52" s="146" t="s">
        <v>122</v>
      </c>
      <c r="D52" s="157"/>
      <c r="E52" s="157">
        <v>10</v>
      </c>
      <c r="F52" s="157">
        <v>54</v>
      </c>
      <c r="G52" s="146" t="s">
        <v>58</v>
      </c>
      <c r="H52" s="162">
        <v>0</v>
      </c>
      <c r="I52" s="162">
        <v>265800</v>
      </c>
      <c r="J52" s="162">
        <f t="shared" si="0"/>
        <v>6038985</v>
      </c>
      <c r="K52" s="146" t="s">
        <v>201</v>
      </c>
    </row>
    <row r="53" spans="2:11" x14ac:dyDescent="0.25">
      <c r="B53" s="155"/>
      <c r="C53" s="146"/>
      <c r="D53" s="157"/>
      <c r="E53" s="157"/>
      <c r="F53" s="157"/>
      <c r="G53" s="146"/>
      <c r="H53" s="162"/>
      <c r="I53" s="162"/>
      <c r="J53" s="162"/>
      <c r="K53" s="146"/>
    </row>
    <row r="54" spans="2:11" x14ac:dyDescent="0.25">
      <c r="B54" s="155"/>
      <c r="C54" s="146"/>
      <c r="D54" s="157"/>
      <c r="E54" s="157"/>
      <c r="F54" s="157"/>
      <c r="G54" s="146"/>
      <c r="H54" s="162"/>
      <c r="I54" s="162"/>
      <c r="J54" s="162"/>
      <c r="K54" s="146"/>
    </row>
    <row r="55" spans="2:11" x14ac:dyDescent="0.25">
      <c r="B55" s="155"/>
      <c r="C55" s="146"/>
      <c r="D55" s="157"/>
      <c r="E55" s="157"/>
      <c r="F55" s="157"/>
      <c r="G55" s="146"/>
      <c r="H55" s="162"/>
      <c r="I55" s="162"/>
      <c r="J55" s="162"/>
      <c r="K55" s="146"/>
    </row>
    <row r="56" spans="2:11" x14ac:dyDescent="0.25">
      <c r="B56" s="155"/>
      <c r="C56" s="146"/>
      <c r="D56" s="157"/>
      <c r="E56" s="157"/>
      <c r="F56" s="157"/>
      <c r="G56" s="146"/>
      <c r="H56" s="162"/>
      <c r="I56" s="162"/>
      <c r="J56" s="162"/>
      <c r="K56" s="146"/>
    </row>
    <row r="57" spans="2:11" x14ac:dyDescent="0.25">
      <c r="B57" s="155"/>
      <c r="C57" s="146"/>
      <c r="D57" s="157"/>
      <c r="E57" s="157"/>
      <c r="F57" s="157"/>
      <c r="G57" s="146"/>
      <c r="H57" s="162"/>
      <c r="I57" s="162"/>
      <c r="J57" s="162"/>
      <c r="K57" s="146"/>
    </row>
    <row r="58" spans="2:11" x14ac:dyDescent="0.25">
      <c r="B58" s="155"/>
      <c r="C58" s="146"/>
      <c r="D58" s="157"/>
      <c r="E58" s="157"/>
      <c r="F58" s="157"/>
      <c r="G58" s="146"/>
      <c r="H58" s="162"/>
      <c r="I58" s="162"/>
      <c r="J58" s="162"/>
      <c r="K58" s="146"/>
    </row>
    <row r="59" spans="2:11" x14ac:dyDescent="0.25">
      <c r="B59" s="155"/>
      <c r="C59" s="146"/>
      <c r="D59" s="157"/>
      <c r="E59" s="157"/>
      <c r="F59" s="157"/>
      <c r="G59" s="146"/>
      <c r="H59" s="162"/>
      <c r="I59" s="162"/>
      <c r="J59" s="162"/>
      <c r="K59" s="146"/>
    </row>
    <row r="60" spans="2:11" x14ac:dyDescent="0.25">
      <c r="B60" s="155"/>
      <c r="C60" s="146"/>
      <c r="D60" s="157"/>
      <c r="E60" s="157"/>
      <c r="F60" s="157"/>
      <c r="G60" s="146"/>
      <c r="H60" s="162"/>
      <c r="I60" s="162"/>
      <c r="J60" s="162"/>
      <c r="K60" s="146"/>
    </row>
    <row r="61" spans="2:11" x14ac:dyDescent="0.25">
      <c r="B61" s="155"/>
      <c r="C61" s="146"/>
      <c r="D61" s="157"/>
      <c r="E61" s="157"/>
      <c r="F61" s="157"/>
      <c r="G61" s="146"/>
      <c r="H61" s="162"/>
      <c r="I61" s="162"/>
      <c r="J61" s="162"/>
      <c r="K61" s="146"/>
    </row>
    <row r="62" spans="2:11" x14ac:dyDescent="0.25">
      <c r="B62" s="155"/>
      <c r="C62" s="146"/>
      <c r="D62" s="157"/>
      <c r="E62" s="157"/>
      <c r="F62" s="157"/>
      <c r="G62" s="146"/>
      <c r="H62" s="162"/>
      <c r="I62" s="162"/>
      <c r="J62" s="162"/>
      <c r="K62" s="146"/>
    </row>
    <row r="63" spans="2:11" x14ac:dyDescent="0.25">
      <c r="B63" s="155"/>
      <c r="C63" s="146"/>
      <c r="D63" s="157"/>
      <c r="E63" s="157"/>
      <c r="F63" s="157"/>
      <c r="G63" s="146"/>
      <c r="H63" s="162"/>
      <c r="I63" s="162"/>
      <c r="J63" s="162"/>
      <c r="K63" s="146"/>
    </row>
    <row r="64" spans="2:11" x14ac:dyDescent="0.25">
      <c r="B64" s="155"/>
      <c r="C64" s="146"/>
      <c r="D64" s="157"/>
      <c r="E64" s="157"/>
      <c r="F64" s="157"/>
      <c r="G64" s="146"/>
      <c r="H64" s="162"/>
      <c r="I64" s="162"/>
      <c r="J64" s="162"/>
      <c r="K64" s="146"/>
    </row>
    <row r="65" spans="2:11" x14ac:dyDescent="0.25">
      <c r="B65" s="155"/>
      <c r="C65" s="146"/>
      <c r="D65" s="157"/>
      <c r="E65" s="157"/>
      <c r="F65" s="157"/>
      <c r="G65" s="146"/>
      <c r="H65" s="162"/>
      <c r="I65" s="162"/>
      <c r="J65" s="162"/>
      <c r="K65" s="146"/>
    </row>
    <row r="66" spans="2:11" x14ac:dyDescent="0.25">
      <c r="B66" s="155"/>
      <c r="C66" s="146"/>
      <c r="D66" s="157"/>
      <c r="E66" s="157"/>
      <c r="F66" s="157"/>
      <c r="G66" s="146"/>
      <c r="H66" s="162"/>
      <c r="I66" s="162"/>
      <c r="J66" s="162"/>
      <c r="K66" s="146"/>
    </row>
    <row r="67" spans="2:11" x14ac:dyDescent="0.25">
      <c r="B67" s="155"/>
      <c r="C67" s="146"/>
      <c r="D67" s="157"/>
      <c r="E67" s="157"/>
      <c r="F67" s="157"/>
      <c r="G67" s="146"/>
      <c r="H67" s="162"/>
      <c r="I67" s="162"/>
      <c r="J67" s="162"/>
      <c r="K67" s="146"/>
    </row>
    <row r="68" spans="2:11" x14ac:dyDescent="0.25">
      <c r="B68" s="155"/>
      <c r="C68" s="146"/>
      <c r="D68" s="157"/>
      <c r="E68" s="157"/>
      <c r="F68" s="157"/>
      <c r="G68" s="146"/>
      <c r="H68" s="162"/>
      <c r="I68" s="162"/>
      <c r="J68" s="162"/>
      <c r="K68" s="146"/>
    </row>
    <row r="69" spans="2:11" x14ac:dyDescent="0.25">
      <c r="B69" s="155"/>
      <c r="C69" s="146"/>
      <c r="D69" s="157"/>
      <c r="E69" s="157"/>
      <c r="F69" s="157"/>
      <c r="G69" s="146"/>
      <c r="H69" s="162"/>
      <c r="I69" s="162"/>
      <c r="J69" s="162"/>
      <c r="K69" s="146"/>
    </row>
    <row r="70" spans="2:11" x14ac:dyDescent="0.25">
      <c r="B70" s="155"/>
      <c r="C70" s="146"/>
      <c r="D70" s="157"/>
      <c r="E70" s="157"/>
      <c r="F70" s="157"/>
      <c r="G70" s="146"/>
      <c r="H70" s="162"/>
      <c r="I70" s="162"/>
      <c r="J70" s="162"/>
      <c r="K70" s="146"/>
    </row>
    <row r="71" spans="2:11" x14ac:dyDescent="0.25">
      <c r="B71" s="155"/>
      <c r="C71" s="146"/>
      <c r="D71" s="157"/>
      <c r="E71" s="157"/>
      <c r="F71" s="157"/>
      <c r="G71" s="146"/>
      <c r="H71" s="162"/>
      <c r="I71" s="162"/>
      <c r="J71" s="162"/>
      <c r="K71" s="146"/>
    </row>
    <row r="72" spans="2:11" x14ac:dyDescent="0.25">
      <c r="B72" s="155"/>
      <c r="C72" s="146"/>
      <c r="D72" s="157"/>
      <c r="E72" s="157"/>
      <c r="F72" s="157"/>
      <c r="G72" s="146"/>
      <c r="H72" s="162"/>
      <c r="I72" s="162"/>
      <c r="J72" s="162"/>
      <c r="K72" s="146"/>
    </row>
    <row r="73" spans="2:11" x14ac:dyDescent="0.25">
      <c r="B73" s="155"/>
      <c r="C73" s="146"/>
      <c r="D73" s="157"/>
      <c r="E73" s="157"/>
      <c r="F73" s="157"/>
      <c r="G73" s="146"/>
      <c r="H73" s="162"/>
      <c r="I73" s="162"/>
      <c r="J73" s="162"/>
      <c r="K73" s="146"/>
    </row>
    <row r="74" spans="2:11" x14ac:dyDescent="0.25">
      <c r="B74" s="155"/>
      <c r="C74" s="146"/>
      <c r="D74" s="157"/>
      <c r="E74" s="157"/>
      <c r="F74" s="157"/>
      <c r="G74" s="146"/>
      <c r="H74" s="162"/>
      <c r="I74" s="162"/>
      <c r="J74" s="162"/>
      <c r="K74" s="146"/>
    </row>
    <row r="75" spans="2:11" x14ac:dyDescent="0.25">
      <c r="B75" s="155"/>
      <c r="C75" s="146"/>
      <c r="D75" s="157"/>
      <c r="E75" s="157"/>
      <c r="F75" s="157"/>
      <c r="G75" s="146"/>
      <c r="H75" s="162"/>
      <c r="I75" s="162"/>
      <c r="J75" s="162"/>
      <c r="K75" s="146"/>
    </row>
    <row r="76" spans="2:11" x14ac:dyDescent="0.25">
      <c r="B76" s="155"/>
      <c r="C76" s="146"/>
      <c r="D76" s="157"/>
      <c r="E76" s="157"/>
      <c r="F76" s="157"/>
      <c r="G76" s="146"/>
      <c r="H76" s="162"/>
      <c r="I76" s="162"/>
      <c r="J76" s="162"/>
      <c r="K76" s="146"/>
    </row>
    <row r="77" spans="2:11" x14ac:dyDescent="0.25">
      <c r="B77" s="155"/>
      <c r="C77" s="146"/>
      <c r="D77" s="157"/>
      <c r="E77" s="157"/>
      <c r="F77" s="157"/>
      <c r="G77" s="146"/>
      <c r="H77" s="162"/>
      <c r="I77" s="162"/>
      <c r="J77" s="162"/>
      <c r="K77" s="146"/>
    </row>
    <row r="78" spans="2:11" x14ac:dyDescent="0.25">
      <c r="B78" s="155"/>
      <c r="C78" s="146"/>
      <c r="D78" s="157"/>
      <c r="E78" s="157"/>
      <c r="F78" s="157"/>
      <c r="G78" s="146"/>
      <c r="H78" s="162"/>
      <c r="I78" s="162"/>
      <c r="J78" s="162"/>
      <c r="K78" s="146"/>
    </row>
    <row r="79" spans="2:11" x14ac:dyDescent="0.25">
      <c r="B79" s="155"/>
      <c r="C79" s="146"/>
      <c r="D79" s="157"/>
      <c r="E79" s="157"/>
      <c r="F79" s="157"/>
      <c r="G79" s="146"/>
      <c r="H79" s="162"/>
      <c r="I79" s="162"/>
      <c r="J79" s="162"/>
      <c r="K79" s="146"/>
    </row>
    <row r="80" spans="2:11" x14ac:dyDescent="0.25">
      <c r="B80" s="155"/>
      <c r="C80" s="146"/>
      <c r="D80" s="157"/>
      <c r="E80" s="157"/>
      <c r="F80" s="157"/>
      <c r="G80" s="146"/>
      <c r="H80" s="162"/>
      <c r="I80" s="162"/>
      <c r="J80" s="162"/>
      <c r="K80" s="146"/>
    </row>
    <row r="81" spans="2:11" x14ac:dyDescent="0.25">
      <c r="B81" s="155"/>
      <c r="C81" s="146"/>
      <c r="D81" s="157"/>
      <c r="E81" s="157"/>
      <c r="F81" s="157"/>
      <c r="G81" s="146"/>
      <c r="H81" s="162"/>
      <c r="I81" s="162"/>
      <c r="J81" s="162"/>
      <c r="K81" s="146"/>
    </row>
    <row r="82" spans="2:11" x14ac:dyDescent="0.25">
      <c r="B82" s="155"/>
      <c r="C82" s="146"/>
      <c r="D82" s="157"/>
      <c r="E82" s="157"/>
      <c r="F82" s="157"/>
      <c r="G82" s="146"/>
      <c r="H82" s="162"/>
      <c r="I82" s="162"/>
      <c r="J82" s="162"/>
      <c r="K82" s="146"/>
    </row>
    <row r="83" spans="2:11" x14ac:dyDescent="0.25">
      <c r="B83" s="155"/>
      <c r="C83" s="146"/>
      <c r="D83" s="157"/>
      <c r="E83" s="157"/>
      <c r="F83" s="157"/>
      <c r="G83" s="146"/>
      <c r="H83" s="162"/>
      <c r="I83" s="162"/>
      <c r="J83" s="162"/>
      <c r="K83" s="146"/>
    </row>
    <row r="84" spans="2:11" x14ac:dyDescent="0.25">
      <c r="B84" s="155"/>
      <c r="C84" s="146"/>
      <c r="D84" s="157"/>
      <c r="E84" s="157"/>
      <c r="F84" s="157"/>
      <c r="G84" s="146"/>
      <c r="H84" s="162"/>
      <c r="I84" s="162"/>
      <c r="J84" s="162"/>
      <c r="K84" s="146"/>
    </row>
    <row r="85" spans="2:11" x14ac:dyDescent="0.25">
      <c r="B85" s="155"/>
      <c r="C85" s="146"/>
      <c r="D85" s="157"/>
      <c r="E85" s="157"/>
      <c r="F85" s="157"/>
      <c r="G85" s="146"/>
      <c r="H85" s="162"/>
      <c r="I85" s="162"/>
      <c r="J85" s="162"/>
      <c r="K85" s="146"/>
    </row>
    <row r="86" spans="2:11" x14ac:dyDescent="0.25">
      <c r="B86" s="155"/>
      <c r="C86" s="146"/>
      <c r="D86" s="157"/>
      <c r="E86" s="157"/>
      <c r="F86" s="157"/>
      <c r="G86" s="146"/>
      <c r="H86" s="162"/>
      <c r="I86" s="162"/>
      <c r="J86" s="162"/>
      <c r="K86" s="146"/>
    </row>
    <row r="87" spans="2:11" x14ac:dyDescent="0.25">
      <c r="B87" s="155"/>
      <c r="C87" s="146"/>
      <c r="D87" s="157"/>
      <c r="E87" s="157"/>
      <c r="F87" s="157"/>
      <c r="G87" s="146"/>
      <c r="H87" s="162"/>
      <c r="I87" s="162"/>
      <c r="J87" s="162"/>
      <c r="K87" s="146"/>
    </row>
    <row r="88" spans="2:11" x14ac:dyDescent="0.25">
      <c r="B88" s="155"/>
      <c r="C88" s="146"/>
      <c r="D88" s="157"/>
      <c r="E88" s="157"/>
      <c r="F88" s="157"/>
      <c r="G88" s="146"/>
      <c r="H88" s="162"/>
      <c r="I88" s="162"/>
      <c r="J88" s="162"/>
      <c r="K88" s="146"/>
    </row>
    <row r="89" spans="2:11" x14ac:dyDescent="0.25">
      <c r="B89" s="155"/>
      <c r="C89" s="146"/>
      <c r="D89" s="157"/>
      <c r="E89" s="157"/>
      <c r="F89" s="157"/>
      <c r="G89" s="146"/>
      <c r="H89" s="162"/>
      <c r="I89" s="162"/>
      <c r="J89" s="162"/>
      <c r="K89" s="146"/>
    </row>
    <row r="90" spans="2:11" x14ac:dyDescent="0.25">
      <c r="B90" s="155"/>
      <c r="C90" s="146"/>
      <c r="D90" s="157"/>
      <c r="E90" s="157"/>
      <c r="F90" s="157"/>
      <c r="G90" s="146"/>
      <c r="H90" s="162"/>
      <c r="I90" s="162"/>
      <c r="J90" s="162"/>
      <c r="K90" s="146"/>
    </row>
    <row r="91" spans="2:11" x14ac:dyDescent="0.25">
      <c r="B91" s="155"/>
      <c r="C91" s="146"/>
      <c r="D91" s="157"/>
      <c r="E91" s="157"/>
      <c r="F91" s="157"/>
      <c r="G91" s="146"/>
      <c r="H91" s="162"/>
      <c r="I91" s="162"/>
      <c r="J91" s="162"/>
      <c r="K91" s="146"/>
    </row>
    <row r="92" spans="2:11" x14ac:dyDescent="0.25">
      <c r="B92" s="155"/>
      <c r="C92" s="146"/>
      <c r="D92" s="157"/>
      <c r="E92" s="157"/>
      <c r="F92" s="157"/>
      <c r="G92" s="146"/>
      <c r="H92" s="162"/>
      <c r="I92" s="162"/>
      <c r="J92" s="162"/>
      <c r="K92" s="146"/>
    </row>
    <row r="93" spans="2:11" x14ac:dyDescent="0.25">
      <c r="B93" s="155"/>
      <c r="C93" s="146"/>
      <c r="D93" s="157"/>
      <c r="E93" s="157"/>
      <c r="F93" s="157"/>
      <c r="G93" s="146"/>
      <c r="H93" s="162"/>
      <c r="I93" s="162"/>
      <c r="J93" s="162"/>
      <c r="K93" s="146"/>
    </row>
    <row r="94" spans="2:11" x14ac:dyDescent="0.25">
      <c r="B94" s="155"/>
      <c r="C94" s="146"/>
      <c r="D94" s="157"/>
      <c r="E94" s="157"/>
      <c r="F94" s="157"/>
      <c r="G94" s="146"/>
      <c r="H94" s="162"/>
      <c r="I94" s="162"/>
      <c r="J94" s="162"/>
      <c r="K94" s="146"/>
    </row>
    <row r="95" spans="2:11" x14ac:dyDescent="0.25">
      <c r="B95" s="155"/>
      <c r="C95" s="146"/>
      <c r="D95" s="157"/>
      <c r="E95" s="157"/>
      <c r="F95" s="157"/>
      <c r="G95" s="146"/>
      <c r="H95" s="162"/>
      <c r="I95" s="162"/>
      <c r="J95" s="162"/>
      <c r="K95" s="146"/>
    </row>
    <row r="96" spans="2:11" x14ac:dyDescent="0.25">
      <c r="B96" s="155"/>
      <c r="C96" s="146"/>
      <c r="D96" s="157"/>
      <c r="E96" s="157"/>
      <c r="F96" s="157"/>
      <c r="G96" s="146"/>
      <c r="H96" s="162"/>
      <c r="I96" s="162"/>
      <c r="J96" s="162"/>
      <c r="K96" s="146"/>
    </row>
    <row r="97" spans="2:11" x14ac:dyDescent="0.25">
      <c r="B97" s="155"/>
      <c r="C97" s="146"/>
      <c r="D97" s="157"/>
      <c r="E97" s="157"/>
      <c r="F97" s="157"/>
      <c r="G97" s="146"/>
      <c r="H97" s="162"/>
      <c r="I97" s="162"/>
      <c r="J97" s="162"/>
      <c r="K97" s="146"/>
    </row>
    <row r="98" spans="2:11" x14ac:dyDescent="0.25">
      <c r="B98" s="155"/>
      <c r="C98" s="146"/>
      <c r="D98" s="157"/>
      <c r="E98" s="157"/>
      <c r="F98" s="157"/>
      <c r="G98" s="146"/>
      <c r="H98" s="162"/>
      <c r="I98" s="162"/>
      <c r="J98" s="162"/>
      <c r="K98" s="146"/>
    </row>
    <row r="99" spans="2:11" x14ac:dyDescent="0.25">
      <c r="B99" s="155"/>
      <c r="C99" s="146"/>
      <c r="D99" s="157"/>
      <c r="E99" s="157"/>
      <c r="F99" s="157"/>
      <c r="G99" s="146"/>
      <c r="H99" s="162"/>
      <c r="I99" s="162"/>
      <c r="J99" s="162"/>
      <c r="K99" s="146"/>
    </row>
    <row r="100" spans="2:11" x14ac:dyDescent="0.25">
      <c r="B100" s="155"/>
      <c r="C100" s="146"/>
      <c r="D100" s="157"/>
      <c r="E100" s="157"/>
      <c r="F100" s="157"/>
      <c r="G100" s="146"/>
      <c r="H100" s="162"/>
      <c r="I100" s="162"/>
      <c r="J100" s="162"/>
      <c r="K100" s="146"/>
    </row>
    <row r="101" spans="2:11" x14ac:dyDescent="0.25">
      <c r="B101" s="155"/>
      <c r="C101" s="146"/>
      <c r="D101" s="157"/>
      <c r="E101" s="157"/>
      <c r="F101" s="157"/>
      <c r="G101" s="146"/>
      <c r="H101" s="162"/>
      <c r="I101" s="162"/>
      <c r="J101" s="162"/>
      <c r="K101" s="146"/>
    </row>
    <row r="102" spans="2:11" x14ac:dyDescent="0.25">
      <c r="B102" s="155"/>
      <c r="C102" s="146"/>
      <c r="D102" s="157"/>
      <c r="E102" s="157"/>
      <c r="F102" s="157"/>
      <c r="G102" s="146"/>
      <c r="H102" s="162"/>
      <c r="I102" s="162"/>
      <c r="J102" s="162"/>
      <c r="K102" s="146"/>
    </row>
    <row r="103" spans="2:11" x14ac:dyDescent="0.25">
      <c r="B103" s="155"/>
      <c r="C103" s="146"/>
      <c r="D103" s="157"/>
      <c r="E103" s="157"/>
      <c r="F103" s="157"/>
      <c r="G103" s="146"/>
      <c r="H103" s="162"/>
      <c r="I103" s="162"/>
      <c r="J103" s="162"/>
      <c r="K103" s="146"/>
    </row>
    <row r="104" spans="2:11" x14ac:dyDescent="0.25">
      <c r="B104" s="155"/>
      <c r="C104" s="146"/>
      <c r="D104" s="157"/>
      <c r="E104" s="157"/>
      <c r="F104" s="157"/>
      <c r="G104" s="146"/>
      <c r="H104" s="162"/>
      <c r="I104" s="162"/>
      <c r="J104" s="162"/>
      <c r="K104" s="146"/>
    </row>
    <row r="105" spans="2:11" x14ac:dyDescent="0.25">
      <c r="B105" s="155"/>
      <c r="C105" s="146"/>
      <c r="D105" s="157"/>
      <c r="E105" s="157"/>
      <c r="F105" s="157"/>
      <c r="G105" s="146"/>
      <c r="H105" s="162"/>
      <c r="I105" s="162"/>
      <c r="J105" s="162"/>
      <c r="K105" s="146"/>
    </row>
    <row r="106" spans="2:11" x14ac:dyDescent="0.25">
      <c r="B106" s="155"/>
      <c r="C106" s="146"/>
      <c r="D106" s="157"/>
      <c r="E106" s="157"/>
      <c r="F106" s="157"/>
      <c r="G106" s="146"/>
      <c r="H106" s="162"/>
      <c r="I106" s="162"/>
      <c r="J106" s="162"/>
      <c r="K106" s="146"/>
    </row>
    <row r="107" spans="2:11" x14ac:dyDescent="0.25">
      <c r="B107" s="155"/>
      <c r="C107" s="146"/>
      <c r="D107" s="157"/>
      <c r="E107" s="157"/>
      <c r="F107" s="157"/>
      <c r="G107" s="146"/>
      <c r="H107" s="162"/>
      <c r="I107" s="162"/>
      <c r="J107" s="162"/>
      <c r="K107" s="146"/>
    </row>
    <row r="108" spans="2:11" x14ac:dyDescent="0.25">
      <c r="B108" s="155"/>
      <c r="C108" s="146"/>
      <c r="D108" s="157"/>
      <c r="E108" s="157"/>
      <c r="F108" s="157"/>
      <c r="G108" s="146"/>
      <c r="H108" s="162"/>
      <c r="I108" s="162"/>
      <c r="J108" s="162"/>
      <c r="K108" s="146"/>
    </row>
    <row r="109" spans="2:11" x14ac:dyDescent="0.25">
      <c r="B109" s="155"/>
      <c r="C109" s="146"/>
      <c r="D109" s="157"/>
      <c r="E109" s="157"/>
      <c r="F109" s="157"/>
      <c r="G109" s="146"/>
      <c r="H109" s="162"/>
      <c r="I109" s="162"/>
      <c r="J109" s="162"/>
      <c r="K109" s="146"/>
    </row>
    <row r="110" spans="2:11" x14ac:dyDescent="0.25">
      <c r="B110" s="155"/>
      <c r="C110" s="146"/>
      <c r="D110" s="157"/>
      <c r="E110" s="157"/>
      <c r="F110" s="157"/>
      <c r="G110" s="146"/>
      <c r="H110" s="162"/>
      <c r="I110" s="162"/>
      <c r="J110" s="162"/>
      <c r="K110" s="146"/>
    </row>
    <row r="111" spans="2:11" x14ac:dyDescent="0.25">
      <c r="B111" s="155"/>
      <c r="C111" s="146"/>
      <c r="D111" s="157"/>
      <c r="E111" s="157"/>
      <c r="F111" s="157"/>
      <c r="G111" s="146"/>
      <c r="H111" s="162"/>
      <c r="I111" s="162"/>
      <c r="J111" s="162"/>
      <c r="K111" s="146"/>
    </row>
    <row r="112" spans="2:11" x14ac:dyDescent="0.25">
      <c r="B112" s="155"/>
      <c r="C112" s="146"/>
      <c r="D112" s="157"/>
      <c r="E112" s="157"/>
      <c r="F112" s="157"/>
      <c r="G112" s="146"/>
      <c r="H112" s="162"/>
      <c r="I112" s="162"/>
      <c r="J112" s="162"/>
      <c r="K112" s="146"/>
    </row>
    <row r="113" spans="2:11" x14ac:dyDescent="0.25">
      <c r="B113" s="155"/>
      <c r="C113" s="146"/>
      <c r="D113" s="157"/>
      <c r="E113" s="157"/>
      <c r="F113" s="157"/>
      <c r="G113" s="146"/>
      <c r="H113" s="162"/>
      <c r="I113" s="162"/>
      <c r="J113" s="162"/>
      <c r="K113" s="146"/>
    </row>
    <row r="114" spans="2:11" x14ac:dyDescent="0.25">
      <c r="B114" s="155"/>
      <c r="C114" s="146"/>
      <c r="D114" s="157"/>
      <c r="E114" s="157"/>
      <c r="F114" s="157"/>
      <c r="G114" s="146"/>
      <c r="H114" s="162"/>
      <c r="I114" s="162"/>
      <c r="J114" s="162"/>
      <c r="K114" s="146"/>
    </row>
    <row r="115" spans="2:11" x14ac:dyDescent="0.25">
      <c r="B115" s="155"/>
      <c r="C115" s="146"/>
      <c r="D115" s="157"/>
      <c r="E115" s="157"/>
      <c r="F115" s="157"/>
      <c r="G115" s="146"/>
      <c r="H115" s="162"/>
      <c r="I115" s="162"/>
      <c r="J115" s="162"/>
      <c r="K115" s="146"/>
    </row>
    <row r="116" spans="2:11" x14ac:dyDescent="0.25">
      <c r="B116" s="155"/>
      <c r="C116" s="146"/>
      <c r="D116" s="157"/>
      <c r="E116" s="157"/>
      <c r="F116" s="157"/>
      <c r="G116" s="146"/>
      <c r="H116" s="162"/>
      <c r="I116" s="162"/>
      <c r="J116" s="162"/>
      <c r="K116" s="146"/>
    </row>
    <row r="117" spans="2:11" x14ac:dyDescent="0.25">
      <c r="B117" s="155"/>
      <c r="C117" s="146"/>
      <c r="D117" s="157"/>
      <c r="E117" s="157"/>
      <c r="F117" s="157"/>
      <c r="G117" s="146"/>
      <c r="H117" s="162"/>
      <c r="I117" s="162"/>
      <c r="J117" s="162"/>
      <c r="K117" s="146"/>
    </row>
    <row r="118" spans="2:11" x14ac:dyDescent="0.25">
      <c r="B118" s="155"/>
      <c r="C118" s="146"/>
      <c r="D118" s="157"/>
      <c r="E118" s="157"/>
      <c r="F118" s="157"/>
      <c r="G118" s="146"/>
      <c r="H118" s="162"/>
      <c r="I118" s="162"/>
      <c r="J118" s="162"/>
      <c r="K118" s="146"/>
    </row>
    <row r="119" spans="2:11" x14ac:dyDescent="0.25">
      <c r="B119" s="155"/>
      <c r="C119" s="146"/>
      <c r="D119" s="157"/>
      <c r="E119" s="157"/>
      <c r="F119" s="157"/>
      <c r="G119" s="146"/>
      <c r="H119" s="162"/>
      <c r="I119" s="162"/>
      <c r="J119" s="162"/>
      <c r="K119" s="146"/>
    </row>
    <row r="120" spans="2:11" x14ac:dyDescent="0.25">
      <c r="B120" s="155"/>
      <c r="C120" s="146"/>
      <c r="D120" s="157"/>
      <c r="E120" s="157"/>
      <c r="F120" s="157"/>
      <c r="G120" s="146"/>
      <c r="H120" s="162"/>
      <c r="I120" s="162"/>
      <c r="J120" s="162"/>
      <c r="K120" s="146"/>
    </row>
    <row r="121" spans="2:11" x14ac:dyDescent="0.25">
      <c r="B121" s="133"/>
    </row>
    <row r="122" spans="2:11" x14ac:dyDescent="0.25">
      <c r="B122" s="133"/>
    </row>
    <row r="123" spans="2:11" x14ac:dyDescent="0.25">
      <c r="B123" s="133"/>
    </row>
    <row r="124" spans="2:11" x14ac:dyDescent="0.25">
      <c r="B124" s="133"/>
    </row>
    <row r="125" spans="2:11" x14ac:dyDescent="0.25">
      <c r="B125" s="133"/>
    </row>
    <row r="126" spans="2:11" x14ac:dyDescent="0.25">
      <c r="B126" s="133"/>
    </row>
    <row r="127" spans="2:11" x14ac:dyDescent="0.25">
      <c r="B127" s="133"/>
    </row>
    <row r="128" spans="2:11" x14ac:dyDescent="0.25">
      <c r="B128" s="133"/>
    </row>
    <row r="129" spans="2:2" x14ac:dyDescent="0.25">
      <c r="B129" s="133"/>
    </row>
    <row r="130" spans="2:2" x14ac:dyDescent="0.25">
      <c r="B130" s="133"/>
    </row>
    <row r="131" spans="2:2" x14ac:dyDescent="0.25">
      <c r="B131" s="133"/>
    </row>
    <row r="132" spans="2:2" x14ac:dyDescent="0.25">
      <c r="B132" s="133"/>
    </row>
    <row r="133" spans="2:2" x14ac:dyDescent="0.25">
      <c r="B133" s="133"/>
    </row>
    <row r="134" spans="2:2" x14ac:dyDescent="0.25">
      <c r="B134" s="133"/>
    </row>
    <row r="135" spans="2:2" x14ac:dyDescent="0.25">
      <c r="B135" s="133"/>
    </row>
    <row r="136" spans="2:2" x14ac:dyDescent="0.25">
      <c r="B136" s="133"/>
    </row>
    <row r="137" spans="2:2" x14ac:dyDescent="0.25">
      <c r="B137" s="133"/>
    </row>
    <row r="138" spans="2:2" x14ac:dyDescent="0.25">
      <c r="B138" s="133"/>
    </row>
    <row r="139" spans="2:2" x14ac:dyDescent="0.25">
      <c r="B139" s="133"/>
    </row>
    <row r="140" spans="2:2" x14ac:dyDescent="0.25">
      <c r="B140" s="133"/>
    </row>
    <row r="141" spans="2:2" x14ac:dyDescent="0.25">
      <c r="B141" s="133"/>
    </row>
    <row r="142" spans="2:2" x14ac:dyDescent="0.25">
      <c r="B142" s="133"/>
    </row>
    <row r="143" spans="2:2" x14ac:dyDescent="0.25">
      <c r="B143" s="133"/>
    </row>
    <row r="144" spans="2:2" x14ac:dyDescent="0.25">
      <c r="B144" s="133"/>
    </row>
    <row r="145" spans="2:2" x14ac:dyDescent="0.25">
      <c r="B145" s="133"/>
    </row>
    <row r="146" spans="2:2" x14ac:dyDescent="0.25">
      <c r="B146" s="133"/>
    </row>
    <row r="147" spans="2:2" x14ac:dyDescent="0.25">
      <c r="B147" s="133"/>
    </row>
    <row r="148" spans="2:2" x14ac:dyDescent="0.25">
      <c r="B148" s="133"/>
    </row>
    <row r="149" spans="2:2" x14ac:dyDescent="0.25">
      <c r="B149" s="133"/>
    </row>
    <row r="150" spans="2:2" x14ac:dyDescent="0.25">
      <c r="B150" s="133"/>
    </row>
    <row r="151" spans="2:2" x14ac:dyDescent="0.25">
      <c r="B151" s="133"/>
    </row>
    <row r="152" spans="2:2" x14ac:dyDescent="0.25">
      <c r="B152" s="133"/>
    </row>
    <row r="153" spans="2:2" x14ac:dyDescent="0.25">
      <c r="B153" s="133"/>
    </row>
    <row r="154" spans="2:2" x14ac:dyDescent="0.25">
      <c r="B154" s="133"/>
    </row>
    <row r="155" spans="2:2" x14ac:dyDescent="0.25">
      <c r="B155" s="133"/>
    </row>
    <row r="156" spans="2:2" x14ac:dyDescent="0.25">
      <c r="B156" s="133"/>
    </row>
    <row r="157" spans="2:2" x14ac:dyDescent="0.25">
      <c r="B157" s="133"/>
    </row>
    <row r="158" spans="2:2" x14ac:dyDescent="0.25">
      <c r="B158" s="133"/>
    </row>
    <row r="159" spans="2:2" x14ac:dyDescent="0.25">
      <c r="B159" s="133"/>
    </row>
    <row r="160" spans="2:2" x14ac:dyDescent="0.25">
      <c r="B160" s="133"/>
    </row>
    <row r="161" spans="2:2" x14ac:dyDescent="0.25">
      <c r="B161" s="133"/>
    </row>
    <row r="162" spans="2:2" x14ac:dyDescent="0.25">
      <c r="B162" s="133"/>
    </row>
    <row r="163" spans="2:2" x14ac:dyDescent="0.25">
      <c r="B163" s="133"/>
    </row>
    <row r="164" spans="2:2" x14ac:dyDescent="0.25">
      <c r="B164" s="133"/>
    </row>
    <row r="165" spans="2:2" x14ac:dyDescent="0.25">
      <c r="B165" s="133"/>
    </row>
    <row r="166" spans="2:2" x14ac:dyDescent="0.25">
      <c r="B166" s="133"/>
    </row>
    <row r="167" spans="2:2" x14ac:dyDescent="0.25">
      <c r="B167" s="133"/>
    </row>
    <row r="168" spans="2:2" x14ac:dyDescent="0.25">
      <c r="B168" s="133"/>
    </row>
    <row r="169" spans="2:2" x14ac:dyDescent="0.25">
      <c r="B169" s="133"/>
    </row>
    <row r="170" spans="2:2" x14ac:dyDescent="0.25">
      <c r="B170" s="133"/>
    </row>
    <row r="171" spans="2:2" x14ac:dyDescent="0.25">
      <c r="B171" s="133"/>
    </row>
    <row r="172" spans="2:2" x14ac:dyDescent="0.25">
      <c r="B172" s="133"/>
    </row>
    <row r="173" spans="2:2" x14ac:dyDescent="0.25">
      <c r="B173" s="133"/>
    </row>
    <row r="174" spans="2:2" x14ac:dyDescent="0.25">
      <c r="B174" s="133"/>
    </row>
    <row r="175" spans="2:2" x14ac:dyDescent="0.25">
      <c r="B175" s="133"/>
    </row>
    <row r="176" spans="2:2" x14ac:dyDescent="0.25">
      <c r="B176" s="133"/>
    </row>
    <row r="177" spans="2:2" x14ac:dyDescent="0.25">
      <c r="B177" s="133"/>
    </row>
    <row r="178" spans="2:2" x14ac:dyDescent="0.25">
      <c r="B178" s="133"/>
    </row>
    <row r="179" spans="2:2" x14ac:dyDescent="0.25">
      <c r="B179" s="133"/>
    </row>
    <row r="180" spans="2:2" x14ac:dyDescent="0.25">
      <c r="B180" s="133"/>
    </row>
    <row r="181" spans="2:2" x14ac:dyDescent="0.25">
      <c r="B181" s="133"/>
    </row>
    <row r="182" spans="2:2" x14ac:dyDescent="0.25">
      <c r="B182" s="133"/>
    </row>
    <row r="183" spans="2:2" x14ac:dyDescent="0.25">
      <c r="B183" s="133"/>
    </row>
    <row r="184" spans="2:2" x14ac:dyDescent="0.25">
      <c r="B184" s="133"/>
    </row>
    <row r="185" spans="2:2" x14ac:dyDescent="0.25">
      <c r="B185" s="133"/>
    </row>
    <row r="186" spans="2:2" x14ac:dyDescent="0.25">
      <c r="B186" s="133"/>
    </row>
    <row r="187" spans="2:2" x14ac:dyDescent="0.25">
      <c r="B187" s="133"/>
    </row>
    <row r="188" spans="2:2" x14ac:dyDescent="0.25">
      <c r="B188" s="133"/>
    </row>
    <row r="189" spans="2:2" x14ac:dyDescent="0.25">
      <c r="B189" s="133"/>
    </row>
    <row r="190" spans="2:2" x14ac:dyDescent="0.25">
      <c r="B190" s="133"/>
    </row>
    <row r="191" spans="2:2" x14ac:dyDescent="0.25">
      <c r="B191" s="133"/>
    </row>
    <row r="192" spans="2:2" x14ac:dyDescent="0.25">
      <c r="B192" s="133"/>
    </row>
    <row r="193" spans="2:2" x14ac:dyDescent="0.25">
      <c r="B193" s="133"/>
    </row>
    <row r="194" spans="2:2" x14ac:dyDescent="0.25">
      <c r="B194" s="133"/>
    </row>
    <row r="195" spans="2:2" x14ac:dyDescent="0.25">
      <c r="B195" s="133"/>
    </row>
    <row r="196" spans="2:2" x14ac:dyDescent="0.25">
      <c r="B196" s="133"/>
    </row>
    <row r="197" spans="2:2" x14ac:dyDescent="0.25">
      <c r="B197" s="133"/>
    </row>
    <row r="198" spans="2:2" x14ac:dyDescent="0.25">
      <c r="B198" s="133"/>
    </row>
    <row r="199" spans="2:2" x14ac:dyDescent="0.25">
      <c r="B199" s="133"/>
    </row>
    <row r="200" spans="2:2" x14ac:dyDescent="0.25">
      <c r="B200" s="133"/>
    </row>
    <row r="201" spans="2:2" x14ac:dyDescent="0.25">
      <c r="B201" s="133"/>
    </row>
    <row r="202" spans="2:2" x14ac:dyDescent="0.25">
      <c r="B202" s="133"/>
    </row>
    <row r="203" spans="2:2" x14ac:dyDescent="0.25">
      <c r="B203" s="133"/>
    </row>
    <row r="204" spans="2:2" x14ac:dyDescent="0.25">
      <c r="B204" s="133"/>
    </row>
    <row r="205" spans="2:2" x14ac:dyDescent="0.25">
      <c r="B205" s="133"/>
    </row>
    <row r="206" spans="2:2" x14ac:dyDescent="0.25">
      <c r="B206" s="133"/>
    </row>
    <row r="207" spans="2:2" x14ac:dyDescent="0.25">
      <c r="B207" s="133"/>
    </row>
    <row r="208" spans="2:2" x14ac:dyDescent="0.25">
      <c r="B208" s="133"/>
    </row>
    <row r="209" spans="2:2" x14ac:dyDescent="0.25">
      <c r="B209" s="133"/>
    </row>
    <row r="210" spans="2:2" x14ac:dyDescent="0.25">
      <c r="B210" s="133"/>
    </row>
    <row r="211" spans="2:2" x14ac:dyDescent="0.25">
      <c r="B211" s="133"/>
    </row>
    <row r="212" spans="2:2" x14ac:dyDescent="0.25">
      <c r="B212" s="133"/>
    </row>
    <row r="213" spans="2:2" x14ac:dyDescent="0.25">
      <c r="B213" s="133"/>
    </row>
    <row r="214" spans="2:2" x14ac:dyDescent="0.25">
      <c r="B214" s="133"/>
    </row>
    <row r="215" spans="2:2" x14ac:dyDescent="0.25">
      <c r="B215" s="133"/>
    </row>
    <row r="216" spans="2:2" x14ac:dyDescent="0.25">
      <c r="B216" s="133"/>
    </row>
    <row r="217" spans="2:2" x14ac:dyDescent="0.25">
      <c r="B217" s="133"/>
    </row>
    <row r="218" spans="2:2" x14ac:dyDescent="0.25">
      <c r="B218" s="133"/>
    </row>
    <row r="219" spans="2:2" x14ac:dyDescent="0.25">
      <c r="B219" s="133"/>
    </row>
    <row r="220" spans="2:2" x14ac:dyDescent="0.25">
      <c r="B220" s="133"/>
    </row>
    <row r="221" spans="2:2" x14ac:dyDescent="0.25">
      <c r="B221" s="133"/>
    </row>
    <row r="222" spans="2:2" x14ac:dyDescent="0.25">
      <c r="B222" s="133"/>
    </row>
    <row r="223" spans="2:2" x14ac:dyDescent="0.25">
      <c r="B223" s="133"/>
    </row>
    <row r="224" spans="2:2" x14ac:dyDescent="0.25">
      <c r="B224" s="133"/>
    </row>
    <row r="225" spans="2:2" x14ac:dyDescent="0.25">
      <c r="B225" s="133"/>
    </row>
    <row r="226" spans="2:2" x14ac:dyDescent="0.25">
      <c r="B226" s="133"/>
    </row>
    <row r="227" spans="2:2" x14ac:dyDescent="0.25">
      <c r="B227" s="133"/>
    </row>
    <row r="228" spans="2:2" x14ac:dyDescent="0.25">
      <c r="B228" s="133"/>
    </row>
    <row r="229" spans="2:2" x14ac:dyDescent="0.25">
      <c r="B229" s="133"/>
    </row>
    <row r="230" spans="2:2" x14ac:dyDescent="0.25">
      <c r="B230" s="133"/>
    </row>
    <row r="231" spans="2:2" x14ac:dyDescent="0.25">
      <c r="B231" s="133"/>
    </row>
    <row r="232" spans="2:2" x14ac:dyDescent="0.25">
      <c r="B232" s="133"/>
    </row>
    <row r="233" spans="2:2" x14ac:dyDescent="0.25">
      <c r="B233" s="133"/>
    </row>
    <row r="234" spans="2:2" x14ac:dyDescent="0.25">
      <c r="B234" s="133"/>
    </row>
    <row r="235" spans="2:2" x14ac:dyDescent="0.25">
      <c r="B235" s="133"/>
    </row>
    <row r="236" spans="2:2" x14ac:dyDescent="0.25">
      <c r="B236" s="133"/>
    </row>
    <row r="237" spans="2:2" x14ac:dyDescent="0.25">
      <c r="B237" s="133"/>
    </row>
    <row r="238" spans="2:2" x14ac:dyDescent="0.25">
      <c r="B238" s="133"/>
    </row>
    <row r="239" spans="2:2" x14ac:dyDescent="0.25">
      <c r="B239" s="133"/>
    </row>
    <row r="240" spans="2:2" x14ac:dyDescent="0.25">
      <c r="B240" s="133"/>
    </row>
    <row r="241" spans="2:2" x14ac:dyDescent="0.25">
      <c r="B241" s="133"/>
    </row>
    <row r="242" spans="2:2" x14ac:dyDescent="0.25">
      <c r="B242" s="133"/>
    </row>
    <row r="243" spans="2:2" x14ac:dyDescent="0.25">
      <c r="B243" s="133"/>
    </row>
    <row r="244" spans="2:2" x14ac:dyDescent="0.25">
      <c r="B244" s="133"/>
    </row>
    <row r="245" spans="2:2" x14ac:dyDescent="0.25">
      <c r="B245" s="133"/>
    </row>
    <row r="246" spans="2:2" x14ac:dyDescent="0.25">
      <c r="B246" s="133"/>
    </row>
    <row r="247" spans="2:2" x14ac:dyDescent="0.25">
      <c r="B247" s="133"/>
    </row>
    <row r="248" spans="2:2" x14ac:dyDescent="0.25">
      <c r="B248" s="133"/>
    </row>
    <row r="249" spans="2:2" x14ac:dyDescent="0.25">
      <c r="B249" s="133"/>
    </row>
    <row r="250" spans="2:2" x14ac:dyDescent="0.25">
      <c r="B250" s="133"/>
    </row>
    <row r="251" spans="2:2" x14ac:dyDescent="0.25">
      <c r="B251" s="133"/>
    </row>
    <row r="252" spans="2:2" x14ac:dyDescent="0.25">
      <c r="B252" s="133"/>
    </row>
    <row r="253" spans="2:2" x14ac:dyDescent="0.25">
      <c r="B253" s="133"/>
    </row>
    <row r="254" spans="2:2" x14ac:dyDescent="0.25">
      <c r="B254" s="133"/>
    </row>
    <row r="255" spans="2:2" x14ac:dyDescent="0.25">
      <c r="B255" s="133"/>
    </row>
    <row r="256" spans="2:2" x14ac:dyDescent="0.25">
      <c r="B256" s="133"/>
    </row>
    <row r="257" spans="2:2" x14ac:dyDescent="0.25">
      <c r="B257" s="133"/>
    </row>
    <row r="258" spans="2:2" x14ac:dyDescent="0.25">
      <c r="B258" s="133"/>
    </row>
    <row r="259" spans="2:2" x14ac:dyDescent="0.25">
      <c r="B259" s="133"/>
    </row>
    <row r="260" spans="2:2" x14ac:dyDescent="0.25">
      <c r="B260" s="133"/>
    </row>
    <row r="261" spans="2:2" x14ac:dyDescent="0.25">
      <c r="B261" s="133"/>
    </row>
    <row r="262" spans="2:2" x14ac:dyDescent="0.25">
      <c r="B262" s="133"/>
    </row>
    <row r="263" spans="2:2" x14ac:dyDescent="0.25">
      <c r="B263" s="133"/>
    </row>
    <row r="264" spans="2:2" x14ac:dyDescent="0.25">
      <c r="B264" s="133"/>
    </row>
    <row r="265" spans="2:2" x14ac:dyDescent="0.25">
      <c r="B265" s="133"/>
    </row>
    <row r="266" spans="2:2" x14ac:dyDescent="0.25">
      <c r="B266" s="133"/>
    </row>
    <row r="267" spans="2:2" x14ac:dyDescent="0.25">
      <c r="B267" s="133"/>
    </row>
    <row r="268" spans="2:2" x14ac:dyDescent="0.25">
      <c r="B268" s="133"/>
    </row>
    <row r="269" spans="2:2" x14ac:dyDescent="0.25">
      <c r="B269" s="133"/>
    </row>
    <row r="270" spans="2:2" x14ac:dyDescent="0.25">
      <c r="B270" s="133"/>
    </row>
    <row r="271" spans="2:2" x14ac:dyDescent="0.25">
      <c r="B271" s="133"/>
    </row>
    <row r="272" spans="2:2" x14ac:dyDescent="0.25">
      <c r="B272" s="133"/>
    </row>
    <row r="273" spans="2:2" x14ac:dyDescent="0.25">
      <c r="B273" s="133"/>
    </row>
    <row r="274" spans="2:2" x14ac:dyDescent="0.25">
      <c r="B274" s="133"/>
    </row>
    <row r="275" spans="2:2" x14ac:dyDescent="0.25">
      <c r="B275" s="133"/>
    </row>
    <row r="276" spans="2:2" x14ac:dyDescent="0.25">
      <c r="B276" s="133"/>
    </row>
    <row r="277" spans="2:2" x14ac:dyDescent="0.25">
      <c r="B277" s="133"/>
    </row>
    <row r="278" spans="2:2" x14ac:dyDescent="0.25">
      <c r="B278" s="133"/>
    </row>
    <row r="279" spans="2:2" x14ac:dyDescent="0.25">
      <c r="B279" s="133"/>
    </row>
    <row r="280" spans="2:2" x14ac:dyDescent="0.25">
      <c r="B280" s="133"/>
    </row>
    <row r="281" spans="2:2" x14ac:dyDescent="0.25">
      <c r="B281" s="133"/>
    </row>
    <row r="282" spans="2:2" x14ac:dyDescent="0.25">
      <c r="B282" s="133"/>
    </row>
    <row r="283" spans="2:2" x14ac:dyDescent="0.25">
      <c r="B283" s="133"/>
    </row>
    <row r="284" spans="2:2" x14ac:dyDescent="0.25">
      <c r="B284" s="133"/>
    </row>
    <row r="285" spans="2:2" x14ac:dyDescent="0.25">
      <c r="B285" s="133"/>
    </row>
    <row r="286" spans="2:2" x14ac:dyDescent="0.25">
      <c r="B286" s="133"/>
    </row>
    <row r="287" spans="2:2" x14ac:dyDescent="0.25">
      <c r="B287" s="133"/>
    </row>
    <row r="288" spans="2:2" x14ac:dyDescent="0.25">
      <c r="B288" s="133"/>
    </row>
    <row r="289" spans="2:2" x14ac:dyDescent="0.25">
      <c r="B289" s="133"/>
    </row>
    <row r="290" spans="2:2" x14ac:dyDescent="0.25">
      <c r="B290" s="133"/>
    </row>
    <row r="291" spans="2:2" x14ac:dyDescent="0.25">
      <c r="B291" s="133"/>
    </row>
    <row r="292" spans="2:2" x14ac:dyDescent="0.25">
      <c r="B292" s="133"/>
    </row>
    <row r="293" spans="2:2" x14ac:dyDescent="0.25">
      <c r="B293" s="133"/>
    </row>
    <row r="294" spans="2:2" x14ac:dyDescent="0.25">
      <c r="B294" s="133"/>
    </row>
    <row r="295" spans="2:2" x14ac:dyDescent="0.25">
      <c r="B295" s="133"/>
    </row>
    <row r="296" spans="2:2" x14ac:dyDescent="0.25">
      <c r="B296" s="133"/>
    </row>
    <row r="297" spans="2:2" x14ac:dyDescent="0.25">
      <c r="B297" s="133"/>
    </row>
    <row r="298" spans="2:2" x14ac:dyDescent="0.25">
      <c r="B298" s="133"/>
    </row>
    <row r="299" spans="2:2" x14ac:dyDescent="0.25">
      <c r="B299" s="133"/>
    </row>
    <row r="300" spans="2:2" x14ac:dyDescent="0.25">
      <c r="B300" s="133"/>
    </row>
    <row r="301" spans="2:2" x14ac:dyDescent="0.25">
      <c r="B301" s="133"/>
    </row>
    <row r="302" spans="2:2" x14ac:dyDescent="0.25">
      <c r="B302" s="133"/>
    </row>
    <row r="303" spans="2:2" x14ac:dyDescent="0.25">
      <c r="B303" s="133"/>
    </row>
    <row r="304" spans="2:2" x14ac:dyDescent="0.25">
      <c r="B304" s="133"/>
    </row>
    <row r="305" spans="2:2" x14ac:dyDescent="0.25">
      <c r="B305" s="133"/>
    </row>
    <row r="306" spans="2:2" x14ac:dyDescent="0.25">
      <c r="B306" s="133"/>
    </row>
    <row r="307" spans="2:2" x14ac:dyDescent="0.25">
      <c r="B307" s="133"/>
    </row>
    <row r="308" spans="2:2" x14ac:dyDescent="0.25">
      <c r="B308" s="133"/>
    </row>
    <row r="309" spans="2:2" x14ac:dyDescent="0.25">
      <c r="B309" s="133"/>
    </row>
    <row r="310" spans="2:2" x14ac:dyDescent="0.25">
      <c r="B310" s="133"/>
    </row>
    <row r="311" spans="2:2" x14ac:dyDescent="0.25">
      <c r="B311" s="133"/>
    </row>
    <row r="312" spans="2:2" x14ac:dyDescent="0.25">
      <c r="B312" s="133"/>
    </row>
    <row r="313" spans="2:2" x14ac:dyDescent="0.25">
      <c r="B313" s="133"/>
    </row>
    <row r="314" spans="2:2" x14ac:dyDescent="0.25">
      <c r="B314" s="133"/>
    </row>
    <row r="315" spans="2:2" x14ac:dyDescent="0.25">
      <c r="B315" s="133"/>
    </row>
    <row r="316" spans="2:2" x14ac:dyDescent="0.25">
      <c r="B316" s="133"/>
    </row>
    <row r="317" spans="2:2" x14ac:dyDescent="0.25">
      <c r="B317" s="133"/>
    </row>
    <row r="318" spans="2:2" x14ac:dyDescent="0.25">
      <c r="B318" s="133"/>
    </row>
    <row r="319" spans="2:2" x14ac:dyDescent="0.25">
      <c r="B319" s="133"/>
    </row>
    <row r="320" spans="2:2" x14ac:dyDescent="0.25">
      <c r="B320" s="133"/>
    </row>
    <row r="321" spans="2:2" x14ac:dyDescent="0.25">
      <c r="B321" s="133"/>
    </row>
    <row r="322" spans="2:2" x14ac:dyDescent="0.25">
      <c r="B322" s="133"/>
    </row>
    <row r="323" spans="2:2" x14ac:dyDescent="0.25">
      <c r="B323" s="133"/>
    </row>
    <row r="324" spans="2:2" x14ac:dyDescent="0.25">
      <c r="B324" s="133"/>
    </row>
    <row r="325" spans="2:2" x14ac:dyDescent="0.25">
      <c r="B325" s="133"/>
    </row>
    <row r="326" spans="2:2" x14ac:dyDescent="0.25">
      <c r="B326" s="133"/>
    </row>
    <row r="327" spans="2:2" x14ac:dyDescent="0.25">
      <c r="B327" s="133"/>
    </row>
    <row r="328" spans="2:2" x14ac:dyDescent="0.25">
      <c r="B328" s="133"/>
    </row>
    <row r="329" spans="2:2" x14ac:dyDescent="0.25">
      <c r="B329" s="133"/>
    </row>
    <row r="330" spans="2:2" x14ac:dyDescent="0.25">
      <c r="B330" s="133"/>
    </row>
    <row r="331" spans="2:2" x14ac:dyDescent="0.25">
      <c r="B331" s="133"/>
    </row>
    <row r="332" spans="2:2" x14ac:dyDescent="0.25">
      <c r="B332" s="133"/>
    </row>
    <row r="333" spans="2:2" x14ac:dyDescent="0.25">
      <c r="B333" s="133"/>
    </row>
    <row r="334" spans="2:2" x14ac:dyDescent="0.25">
      <c r="B334" s="133"/>
    </row>
    <row r="335" spans="2:2" x14ac:dyDescent="0.25">
      <c r="B335" s="133"/>
    </row>
    <row r="336" spans="2:2" x14ac:dyDescent="0.25">
      <c r="B336" s="133"/>
    </row>
    <row r="337" spans="2:2" x14ac:dyDescent="0.25">
      <c r="B337" s="133"/>
    </row>
    <row r="338" spans="2:2" x14ac:dyDescent="0.25">
      <c r="B338" s="133"/>
    </row>
    <row r="339" spans="2:2" x14ac:dyDescent="0.25">
      <c r="B339" s="133"/>
    </row>
    <row r="340" spans="2:2" x14ac:dyDescent="0.25">
      <c r="B340" s="133"/>
    </row>
    <row r="341" spans="2:2" x14ac:dyDescent="0.25">
      <c r="B341" s="133"/>
    </row>
    <row r="342" spans="2:2" x14ac:dyDescent="0.25">
      <c r="B342" s="133"/>
    </row>
    <row r="343" spans="2:2" x14ac:dyDescent="0.25">
      <c r="B343" s="133"/>
    </row>
    <row r="344" spans="2:2" x14ac:dyDescent="0.25">
      <c r="B344" s="133"/>
    </row>
    <row r="345" spans="2:2" x14ac:dyDescent="0.25">
      <c r="B345" s="133"/>
    </row>
    <row r="346" spans="2:2" x14ac:dyDescent="0.25">
      <c r="B346" s="133"/>
    </row>
    <row r="347" spans="2:2" x14ac:dyDescent="0.25">
      <c r="B347" s="133"/>
    </row>
    <row r="348" spans="2:2" x14ac:dyDescent="0.25">
      <c r="B348" s="133"/>
    </row>
    <row r="349" spans="2:2" x14ac:dyDescent="0.25">
      <c r="B349" s="133"/>
    </row>
    <row r="350" spans="2:2" x14ac:dyDescent="0.25">
      <c r="B350" s="133"/>
    </row>
    <row r="351" spans="2:2" x14ac:dyDescent="0.25">
      <c r="B351" s="133"/>
    </row>
    <row r="352" spans="2:2" x14ac:dyDescent="0.25">
      <c r="B352" s="133"/>
    </row>
    <row r="353" spans="2:2" x14ac:dyDescent="0.25">
      <c r="B353" s="133"/>
    </row>
    <row r="354" spans="2:2" x14ac:dyDescent="0.25">
      <c r="B354" s="133"/>
    </row>
    <row r="355" spans="2:2" x14ac:dyDescent="0.25">
      <c r="B355" s="133"/>
    </row>
    <row r="356" spans="2:2" x14ac:dyDescent="0.25">
      <c r="B356" s="133"/>
    </row>
    <row r="357" spans="2:2" x14ac:dyDescent="0.25">
      <c r="B357" s="133"/>
    </row>
    <row r="358" spans="2:2" x14ac:dyDescent="0.25">
      <c r="B358" s="133"/>
    </row>
    <row r="359" spans="2:2" x14ac:dyDescent="0.25">
      <c r="B359" s="133"/>
    </row>
    <row r="360" spans="2:2" x14ac:dyDescent="0.25">
      <c r="B360" s="133"/>
    </row>
    <row r="361" spans="2:2" x14ac:dyDescent="0.25">
      <c r="B361" s="133"/>
    </row>
    <row r="362" spans="2:2" x14ac:dyDescent="0.25">
      <c r="B362" s="133"/>
    </row>
    <row r="363" spans="2:2" x14ac:dyDescent="0.25">
      <c r="B363" s="133"/>
    </row>
    <row r="364" spans="2:2" x14ac:dyDescent="0.25">
      <c r="B364" s="133"/>
    </row>
    <row r="365" spans="2:2" x14ac:dyDescent="0.25">
      <c r="B365" s="133"/>
    </row>
    <row r="366" spans="2:2" x14ac:dyDescent="0.25">
      <c r="B366" s="133"/>
    </row>
    <row r="367" spans="2:2" x14ac:dyDescent="0.25">
      <c r="B367" s="133"/>
    </row>
    <row r="368" spans="2:2" x14ac:dyDescent="0.25">
      <c r="B368" s="133"/>
    </row>
    <row r="369" spans="2:2" x14ac:dyDescent="0.25">
      <c r="B369" s="133"/>
    </row>
    <row r="370" spans="2:2" x14ac:dyDescent="0.25">
      <c r="B370" s="133"/>
    </row>
    <row r="371" spans="2:2" x14ac:dyDescent="0.25">
      <c r="B371" s="133"/>
    </row>
    <row r="372" spans="2:2" x14ac:dyDescent="0.25">
      <c r="B372" s="133"/>
    </row>
    <row r="373" spans="2:2" x14ac:dyDescent="0.25">
      <c r="B373" s="133"/>
    </row>
    <row r="374" spans="2:2" x14ac:dyDescent="0.25">
      <c r="B374" s="133"/>
    </row>
    <row r="375" spans="2:2" x14ac:dyDescent="0.25">
      <c r="B375" s="133"/>
    </row>
    <row r="376" spans="2:2" x14ac:dyDescent="0.25">
      <c r="B376" s="133"/>
    </row>
    <row r="377" spans="2:2" x14ac:dyDescent="0.25">
      <c r="B377" s="133"/>
    </row>
    <row r="378" spans="2:2" x14ac:dyDescent="0.25">
      <c r="B378" s="133"/>
    </row>
    <row r="379" spans="2:2" x14ac:dyDescent="0.25">
      <c r="B379" s="133"/>
    </row>
    <row r="380" spans="2:2" x14ac:dyDescent="0.25">
      <c r="B380" s="133"/>
    </row>
    <row r="381" spans="2:2" x14ac:dyDescent="0.25">
      <c r="B381" s="133"/>
    </row>
    <row r="382" spans="2:2" x14ac:dyDescent="0.25">
      <c r="B382" s="133"/>
    </row>
    <row r="383" spans="2:2" x14ac:dyDescent="0.25">
      <c r="B383" s="133"/>
    </row>
    <row r="384" spans="2:2" x14ac:dyDescent="0.25">
      <c r="B384" s="133"/>
    </row>
    <row r="385" spans="2:2" x14ac:dyDescent="0.25">
      <c r="B385" s="133"/>
    </row>
    <row r="386" spans="2:2" x14ac:dyDescent="0.25">
      <c r="B386" s="133"/>
    </row>
    <row r="387" spans="2:2" x14ac:dyDescent="0.25">
      <c r="B387" s="133"/>
    </row>
    <row r="388" spans="2:2" x14ac:dyDescent="0.25">
      <c r="B388" s="133"/>
    </row>
    <row r="389" spans="2:2" x14ac:dyDescent="0.25">
      <c r="B389" s="133"/>
    </row>
    <row r="390" spans="2:2" x14ac:dyDescent="0.25">
      <c r="B390" s="133"/>
    </row>
    <row r="391" spans="2:2" x14ac:dyDescent="0.25">
      <c r="B391" s="133"/>
    </row>
    <row r="392" spans="2:2" x14ac:dyDescent="0.25">
      <c r="B392" s="133"/>
    </row>
    <row r="393" spans="2:2" x14ac:dyDescent="0.25">
      <c r="B393" s="133"/>
    </row>
    <row r="394" spans="2:2" x14ac:dyDescent="0.25">
      <c r="B394" s="133"/>
    </row>
    <row r="395" spans="2:2" x14ac:dyDescent="0.25">
      <c r="B395" s="133"/>
    </row>
    <row r="396" spans="2:2" x14ac:dyDescent="0.25">
      <c r="B396" s="133"/>
    </row>
    <row r="397" spans="2:2" x14ac:dyDescent="0.25">
      <c r="B397" s="133"/>
    </row>
    <row r="398" spans="2:2" x14ac:dyDescent="0.25">
      <c r="B398" s="133"/>
    </row>
    <row r="399" spans="2:2" x14ac:dyDescent="0.25">
      <c r="B399" s="133"/>
    </row>
    <row r="400" spans="2:2" x14ac:dyDescent="0.25">
      <c r="B400" s="133"/>
    </row>
    <row r="401" spans="2:2" x14ac:dyDescent="0.25">
      <c r="B401" s="133"/>
    </row>
    <row r="402" spans="2:2" x14ac:dyDescent="0.25">
      <c r="B402" s="133"/>
    </row>
    <row r="403" spans="2:2" x14ac:dyDescent="0.25">
      <c r="B403" s="133"/>
    </row>
    <row r="404" spans="2:2" x14ac:dyDescent="0.25">
      <c r="B404" s="133"/>
    </row>
    <row r="405" spans="2:2" x14ac:dyDescent="0.25">
      <c r="B405" s="133"/>
    </row>
    <row r="406" spans="2:2" x14ac:dyDescent="0.25">
      <c r="B406" s="133"/>
    </row>
    <row r="407" spans="2:2" x14ac:dyDescent="0.25">
      <c r="B407" s="133"/>
    </row>
    <row r="408" spans="2:2" x14ac:dyDescent="0.25">
      <c r="B408" s="133"/>
    </row>
    <row r="409" spans="2:2" x14ac:dyDescent="0.25">
      <c r="B409" s="133"/>
    </row>
    <row r="410" spans="2:2" x14ac:dyDescent="0.25">
      <c r="B410" s="133"/>
    </row>
    <row r="411" spans="2:2" x14ac:dyDescent="0.25">
      <c r="B411" s="133"/>
    </row>
    <row r="412" spans="2:2" x14ac:dyDescent="0.25">
      <c r="B412" s="133"/>
    </row>
    <row r="413" spans="2:2" x14ac:dyDescent="0.25">
      <c r="B413" s="133"/>
    </row>
    <row r="414" spans="2:2" x14ac:dyDescent="0.25">
      <c r="B414" s="133"/>
    </row>
    <row r="415" spans="2:2" x14ac:dyDescent="0.25">
      <c r="B415" s="133"/>
    </row>
    <row r="416" spans="2:2" x14ac:dyDescent="0.25">
      <c r="B416" s="133"/>
    </row>
    <row r="417" spans="2:2" x14ac:dyDescent="0.25">
      <c r="B417" s="133"/>
    </row>
    <row r="418" spans="2:2" x14ac:dyDescent="0.25">
      <c r="B418" s="133"/>
    </row>
    <row r="419" spans="2:2" x14ac:dyDescent="0.25">
      <c r="B419" s="133"/>
    </row>
    <row r="420" spans="2:2" x14ac:dyDescent="0.25">
      <c r="B420" s="133"/>
    </row>
    <row r="421" spans="2:2" x14ac:dyDescent="0.25">
      <c r="B421" s="133"/>
    </row>
    <row r="422" spans="2:2" x14ac:dyDescent="0.25">
      <c r="B422" s="133"/>
    </row>
    <row r="423" spans="2:2" x14ac:dyDescent="0.25">
      <c r="B423" s="133"/>
    </row>
    <row r="424" spans="2:2" x14ac:dyDescent="0.25">
      <c r="B424" s="133"/>
    </row>
    <row r="425" spans="2:2" x14ac:dyDescent="0.25">
      <c r="B425" s="133"/>
    </row>
    <row r="426" spans="2:2" x14ac:dyDescent="0.25">
      <c r="B426" s="133"/>
    </row>
    <row r="427" spans="2:2" x14ac:dyDescent="0.25">
      <c r="B427" s="133"/>
    </row>
    <row r="428" spans="2:2" x14ac:dyDescent="0.25">
      <c r="B428" s="133"/>
    </row>
    <row r="429" spans="2:2" x14ac:dyDescent="0.25">
      <c r="B429" s="133"/>
    </row>
    <row r="430" spans="2:2" x14ac:dyDescent="0.25">
      <c r="B430" s="133"/>
    </row>
    <row r="431" spans="2:2" x14ac:dyDescent="0.25">
      <c r="B431" s="133"/>
    </row>
    <row r="432" spans="2:2" x14ac:dyDescent="0.25">
      <c r="B432" s="133"/>
    </row>
    <row r="433" spans="2:2" x14ac:dyDescent="0.25">
      <c r="B433" s="133"/>
    </row>
    <row r="434" spans="2:2" x14ac:dyDescent="0.25">
      <c r="B434" s="133"/>
    </row>
    <row r="435" spans="2:2" x14ac:dyDescent="0.25">
      <c r="B435" s="133"/>
    </row>
    <row r="436" spans="2:2" x14ac:dyDescent="0.25">
      <c r="B436" s="133"/>
    </row>
    <row r="437" spans="2:2" x14ac:dyDescent="0.25">
      <c r="B437" s="133"/>
    </row>
    <row r="438" spans="2:2" x14ac:dyDescent="0.25">
      <c r="B438" s="133"/>
    </row>
    <row r="439" spans="2:2" x14ac:dyDescent="0.25">
      <c r="B439" s="133"/>
    </row>
    <row r="440" spans="2:2" x14ac:dyDescent="0.25">
      <c r="B440" s="133"/>
    </row>
    <row r="441" spans="2:2" x14ac:dyDescent="0.25">
      <c r="B441" s="133"/>
    </row>
    <row r="442" spans="2:2" x14ac:dyDescent="0.25">
      <c r="B442" s="133"/>
    </row>
    <row r="443" spans="2:2" x14ac:dyDescent="0.25">
      <c r="B443" s="133"/>
    </row>
    <row r="444" spans="2:2" x14ac:dyDescent="0.25">
      <c r="B444" s="133"/>
    </row>
    <row r="445" spans="2:2" x14ac:dyDescent="0.25">
      <c r="B445" s="133"/>
    </row>
    <row r="446" spans="2:2" x14ac:dyDescent="0.25">
      <c r="B446" s="133"/>
    </row>
    <row r="447" spans="2:2" x14ac:dyDescent="0.25">
      <c r="B447" s="133"/>
    </row>
    <row r="448" spans="2:2" x14ac:dyDescent="0.25">
      <c r="B448" s="133"/>
    </row>
    <row r="449" spans="2:2" x14ac:dyDescent="0.25">
      <c r="B449" s="133"/>
    </row>
    <row r="450" spans="2:2" x14ac:dyDescent="0.25">
      <c r="B450" s="133"/>
    </row>
    <row r="451" spans="2:2" x14ac:dyDescent="0.25">
      <c r="B451" s="133"/>
    </row>
    <row r="452" spans="2:2" x14ac:dyDescent="0.25">
      <c r="B452" s="133"/>
    </row>
    <row r="453" spans="2:2" x14ac:dyDescent="0.25">
      <c r="B453" s="133"/>
    </row>
    <row r="454" spans="2:2" x14ac:dyDescent="0.25">
      <c r="B454" s="133"/>
    </row>
    <row r="455" spans="2:2" x14ac:dyDescent="0.25">
      <c r="B455" s="133"/>
    </row>
    <row r="456" spans="2:2" x14ac:dyDescent="0.25">
      <c r="B456" s="133"/>
    </row>
    <row r="457" spans="2:2" x14ac:dyDescent="0.25">
      <c r="B457" s="133"/>
    </row>
    <row r="458" spans="2:2" x14ac:dyDescent="0.25">
      <c r="B458" s="133"/>
    </row>
    <row r="459" spans="2:2" x14ac:dyDescent="0.25">
      <c r="B459" s="133"/>
    </row>
    <row r="460" spans="2:2" x14ac:dyDescent="0.25">
      <c r="B460" s="133"/>
    </row>
    <row r="461" spans="2:2" x14ac:dyDescent="0.25">
      <c r="B461" s="133"/>
    </row>
    <row r="462" spans="2:2" x14ac:dyDescent="0.25">
      <c r="B462" s="133"/>
    </row>
    <row r="463" spans="2:2" x14ac:dyDescent="0.25">
      <c r="B463" s="133"/>
    </row>
    <row r="464" spans="2:2" x14ac:dyDescent="0.25">
      <c r="B464" s="133"/>
    </row>
    <row r="465" spans="2:2" x14ac:dyDescent="0.25">
      <c r="B465" s="133"/>
    </row>
    <row r="466" spans="2:2" x14ac:dyDescent="0.25">
      <c r="B466" s="133"/>
    </row>
    <row r="467" spans="2:2" x14ac:dyDescent="0.25">
      <c r="B467" s="133"/>
    </row>
    <row r="468" spans="2:2" x14ac:dyDescent="0.25">
      <c r="B468" s="133"/>
    </row>
    <row r="469" spans="2:2" x14ac:dyDescent="0.25">
      <c r="B469" s="133"/>
    </row>
    <row r="470" spans="2:2" x14ac:dyDescent="0.25">
      <c r="B470" s="133"/>
    </row>
    <row r="471" spans="2:2" x14ac:dyDescent="0.25">
      <c r="B471" s="133"/>
    </row>
    <row r="472" spans="2:2" x14ac:dyDescent="0.25">
      <c r="B472" s="133"/>
    </row>
    <row r="473" spans="2:2" x14ac:dyDescent="0.25">
      <c r="B473" s="133"/>
    </row>
    <row r="474" spans="2:2" x14ac:dyDescent="0.25">
      <c r="B474" s="133"/>
    </row>
    <row r="475" spans="2:2" x14ac:dyDescent="0.25">
      <c r="B475" s="133"/>
    </row>
    <row r="476" spans="2:2" x14ac:dyDescent="0.25">
      <c r="B476" s="133"/>
    </row>
    <row r="477" spans="2:2" x14ac:dyDescent="0.25">
      <c r="B477" s="133"/>
    </row>
    <row r="478" spans="2:2" x14ac:dyDescent="0.25">
      <c r="B478" s="133"/>
    </row>
    <row r="479" spans="2:2" x14ac:dyDescent="0.25">
      <c r="B479" s="133"/>
    </row>
    <row r="480" spans="2:2" x14ac:dyDescent="0.25">
      <c r="B480" s="133"/>
    </row>
    <row r="481" spans="2:2" x14ac:dyDescent="0.25">
      <c r="B481" s="133"/>
    </row>
    <row r="482" spans="2:2" x14ac:dyDescent="0.25">
      <c r="B482" s="133"/>
    </row>
    <row r="483" spans="2:2" x14ac:dyDescent="0.25">
      <c r="B483" s="133"/>
    </row>
    <row r="484" spans="2:2" x14ac:dyDescent="0.25">
      <c r="B484" s="133"/>
    </row>
    <row r="485" spans="2:2" x14ac:dyDescent="0.25">
      <c r="B485" s="133"/>
    </row>
    <row r="486" spans="2:2" x14ac:dyDescent="0.25">
      <c r="B486" s="133"/>
    </row>
    <row r="487" spans="2:2" x14ac:dyDescent="0.25">
      <c r="B487" s="133"/>
    </row>
    <row r="488" spans="2:2" x14ac:dyDescent="0.25">
      <c r="B488" s="133"/>
    </row>
    <row r="489" spans="2:2" x14ac:dyDescent="0.25">
      <c r="B489" s="133"/>
    </row>
    <row r="490" spans="2:2" x14ac:dyDescent="0.25">
      <c r="B490" s="133"/>
    </row>
    <row r="491" spans="2:2" x14ac:dyDescent="0.25">
      <c r="B491" s="133"/>
    </row>
    <row r="492" spans="2:2" x14ac:dyDescent="0.25">
      <c r="B492" s="133"/>
    </row>
    <row r="493" spans="2:2" x14ac:dyDescent="0.25">
      <c r="B493" s="133"/>
    </row>
    <row r="494" spans="2:2" x14ac:dyDescent="0.25">
      <c r="B494" s="133"/>
    </row>
    <row r="495" spans="2:2" x14ac:dyDescent="0.25">
      <c r="B495" s="133"/>
    </row>
    <row r="496" spans="2:2" x14ac:dyDescent="0.25">
      <c r="B496" s="133"/>
    </row>
    <row r="497" spans="2:2" x14ac:dyDescent="0.25">
      <c r="B497" s="133"/>
    </row>
    <row r="498" spans="2:2" x14ac:dyDescent="0.25">
      <c r="B498" s="133"/>
    </row>
    <row r="499" spans="2:2" x14ac:dyDescent="0.25">
      <c r="B499" s="133"/>
    </row>
    <row r="500" spans="2:2" x14ac:dyDescent="0.25">
      <c r="B500" s="133"/>
    </row>
    <row r="501" spans="2:2" x14ac:dyDescent="0.25">
      <c r="B501" s="133"/>
    </row>
    <row r="502" spans="2:2" x14ac:dyDescent="0.25">
      <c r="B502" s="133"/>
    </row>
    <row r="503" spans="2:2" x14ac:dyDescent="0.25">
      <c r="B503" s="133"/>
    </row>
    <row r="504" spans="2:2" x14ac:dyDescent="0.25">
      <c r="B504" s="133"/>
    </row>
    <row r="505" spans="2:2" x14ac:dyDescent="0.25">
      <c r="B505" s="133"/>
    </row>
    <row r="506" spans="2:2" x14ac:dyDescent="0.25">
      <c r="B506" s="133"/>
    </row>
    <row r="507" spans="2:2" x14ac:dyDescent="0.25">
      <c r="B507" s="133"/>
    </row>
    <row r="508" spans="2:2" x14ac:dyDescent="0.25">
      <c r="B508" s="133"/>
    </row>
    <row r="509" spans="2:2" x14ac:dyDescent="0.25">
      <c r="B509" s="133"/>
    </row>
    <row r="510" spans="2:2" x14ac:dyDescent="0.25">
      <c r="B510" s="133"/>
    </row>
    <row r="511" spans="2:2" x14ac:dyDescent="0.25">
      <c r="B511" s="133"/>
    </row>
    <row r="512" spans="2:2" x14ac:dyDescent="0.25">
      <c r="B512" s="133"/>
    </row>
    <row r="513" spans="2:2" x14ac:dyDescent="0.25">
      <c r="B513" s="133"/>
    </row>
    <row r="514" spans="2:2" x14ac:dyDescent="0.25">
      <c r="B514" s="133"/>
    </row>
    <row r="515" spans="2:2" x14ac:dyDescent="0.25">
      <c r="B515" s="133"/>
    </row>
    <row r="516" spans="2:2" x14ac:dyDescent="0.25">
      <c r="B516" s="133"/>
    </row>
    <row r="517" spans="2:2" x14ac:dyDescent="0.25">
      <c r="B517" s="133"/>
    </row>
    <row r="518" spans="2:2" x14ac:dyDescent="0.25">
      <c r="B518" s="133"/>
    </row>
    <row r="519" spans="2:2" x14ac:dyDescent="0.25">
      <c r="B519" s="133"/>
    </row>
    <row r="520" spans="2:2" x14ac:dyDescent="0.25">
      <c r="B520" s="133"/>
    </row>
    <row r="521" spans="2:2" x14ac:dyDescent="0.25">
      <c r="B521" s="133"/>
    </row>
    <row r="522" spans="2:2" x14ac:dyDescent="0.25">
      <c r="B522" s="133"/>
    </row>
    <row r="523" spans="2:2" x14ac:dyDescent="0.25">
      <c r="B523" s="133"/>
    </row>
    <row r="524" spans="2:2" x14ac:dyDescent="0.25">
      <c r="B524" s="133"/>
    </row>
    <row r="525" spans="2:2" x14ac:dyDescent="0.25">
      <c r="B525" s="133"/>
    </row>
    <row r="526" spans="2:2" x14ac:dyDescent="0.25">
      <c r="B526" s="133"/>
    </row>
    <row r="527" spans="2:2" x14ac:dyDescent="0.25">
      <c r="B527" s="133"/>
    </row>
    <row r="528" spans="2:2" x14ac:dyDescent="0.25">
      <c r="B528" s="133"/>
    </row>
    <row r="529" spans="2:2" x14ac:dyDescent="0.25">
      <c r="B529" s="133"/>
    </row>
    <row r="530" spans="2:2" x14ac:dyDescent="0.25">
      <c r="B530" s="133"/>
    </row>
    <row r="531" spans="2:2" x14ac:dyDescent="0.25">
      <c r="B531" s="133"/>
    </row>
    <row r="532" spans="2:2" x14ac:dyDescent="0.25">
      <c r="B532" s="133"/>
    </row>
    <row r="533" spans="2:2" x14ac:dyDescent="0.25">
      <c r="B533" s="133"/>
    </row>
    <row r="534" spans="2:2" x14ac:dyDescent="0.25">
      <c r="B534" s="133"/>
    </row>
    <row r="535" spans="2:2" x14ac:dyDescent="0.25">
      <c r="B535" s="133"/>
    </row>
    <row r="536" spans="2:2" x14ac:dyDescent="0.25">
      <c r="B536" s="133"/>
    </row>
    <row r="537" spans="2:2" x14ac:dyDescent="0.25">
      <c r="B537" s="133"/>
    </row>
    <row r="538" spans="2:2" x14ac:dyDescent="0.25">
      <c r="B538" s="133"/>
    </row>
    <row r="539" spans="2:2" x14ac:dyDescent="0.25">
      <c r="B539" s="133"/>
    </row>
    <row r="540" spans="2:2" x14ac:dyDescent="0.25">
      <c r="B540" s="133"/>
    </row>
    <row r="541" spans="2:2" x14ac:dyDescent="0.25">
      <c r="B541" s="133"/>
    </row>
    <row r="542" spans="2:2" x14ac:dyDescent="0.25">
      <c r="B542" s="133"/>
    </row>
    <row r="543" spans="2:2" x14ac:dyDescent="0.25">
      <c r="B543" s="133"/>
    </row>
    <row r="544" spans="2:2" x14ac:dyDescent="0.25">
      <c r="B544" s="133"/>
    </row>
    <row r="545" spans="2:2" x14ac:dyDescent="0.25">
      <c r="B545" s="133"/>
    </row>
    <row r="546" spans="2:2" x14ac:dyDescent="0.25">
      <c r="B546" s="133"/>
    </row>
    <row r="547" spans="2:2" x14ac:dyDescent="0.25">
      <c r="B547" s="133"/>
    </row>
    <row r="548" spans="2:2" x14ac:dyDescent="0.25">
      <c r="B548" s="133"/>
    </row>
    <row r="549" spans="2:2" x14ac:dyDescent="0.25">
      <c r="B549" s="133"/>
    </row>
    <row r="550" spans="2:2" x14ac:dyDescent="0.25">
      <c r="B550" s="133"/>
    </row>
    <row r="551" spans="2:2" x14ac:dyDescent="0.25">
      <c r="B551" s="133"/>
    </row>
    <row r="552" spans="2:2" x14ac:dyDescent="0.25">
      <c r="B552" s="133"/>
    </row>
    <row r="553" spans="2:2" x14ac:dyDescent="0.25">
      <c r="B553" s="133"/>
    </row>
    <row r="554" spans="2:2" x14ac:dyDescent="0.25">
      <c r="B554" s="133"/>
    </row>
    <row r="555" spans="2:2" x14ac:dyDescent="0.25">
      <c r="B555" s="133"/>
    </row>
    <row r="556" spans="2:2" x14ac:dyDescent="0.25">
      <c r="B556" s="133"/>
    </row>
    <row r="557" spans="2:2" x14ac:dyDescent="0.25">
      <c r="B557" s="133"/>
    </row>
    <row r="558" spans="2:2" x14ac:dyDescent="0.25">
      <c r="B558" s="133"/>
    </row>
    <row r="559" spans="2:2" x14ac:dyDescent="0.25">
      <c r="B559" s="133"/>
    </row>
    <row r="560" spans="2:2" x14ac:dyDescent="0.25">
      <c r="B560" s="133"/>
    </row>
    <row r="561" spans="2:2" x14ac:dyDescent="0.25">
      <c r="B561" s="133"/>
    </row>
    <row r="562" spans="2:2" x14ac:dyDescent="0.25">
      <c r="B562" s="133"/>
    </row>
    <row r="563" spans="2:2" x14ac:dyDescent="0.25">
      <c r="B563" s="133"/>
    </row>
    <row r="564" spans="2:2" x14ac:dyDescent="0.25">
      <c r="B564" s="133"/>
    </row>
    <row r="565" spans="2:2" x14ac:dyDescent="0.25">
      <c r="B565" s="133"/>
    </row>
    <row r="566" spans="2:2" x14ac:dyDescent="0.25">
      <c r="B566" s="133"/>
    </row>
    <row r="567" spans="2:2" x14ac:dyDescent="0.25">
      <c r="B567" s="133"/>
    </row>
    <row r="568" spans="2:2" x14ac:dyDescent="0.25">
      <c r="B568" s="133"/>
    </row>
    <row r="569" spans="2:2" x14ac:dyDescent="0.25">
      <c r="B569" s="133"/>
    </row>
    <row r="570" spans="2:2" x14ac:dyDescent="0.25">
      <c r="B570" s="133"/>
    </row>
    <row r="571" spans="2:2" x14ac:dyDescent="0.25">
      <c r="B571" s="133"/>
    </row>
    <row r="572" spans="2:2" x14ac:dyDescent="0.25">
      <c r="B572" s="133"/>
    </row>
    <row r="573" spans="2:2" x14ac:dyDescent="0.25">
      <c r="B573" s="133"/>
    </row>
    <row r="574" spans="2:2" x14ac:dyDescent="0.25">
      <c r="B574" s="133"/>
    </row>
    <row r="575" spans="2:2" x14ac:dyDescent="0.25">
      <c r="B575" s="133"/>
    </row>
    <row r="576" spans="2:2" x14ac:dyDescent="0.25">
      <c r="B576" s="133"/>
    </row>
    <row r="577" spans="2:2" x14ac:dyDescent="0.25">
      <c r="B577" s="133"/>
    </row>
    <row r="578" spans="2:2" x14ac:dyDescent="0.25">
      <c r="B578" s="133"/>
    </row>
    <row r="579" spans="2:2" x14ac:dyDescent="0.25">
      <c r="B579" s="133"/>
    </row>
    <row r="580" spans="2:2" x14ac:dyDescent="0.25">
      <c r="B580" s="133"/>
    </row>
    <row r="581" spans="2:2" x14ac:dyDescent="0.25">
      <c r="B581" s="133"/>
    </row>
    <row r="582" spans="2:2" x14ac:dyDescent="0.25">
      <c r="B582" s="133"/>
    </row>
    <row r="583" spans="2:2" x14ac:dyDescent="0.25">
      <c r="B583" s="133"/>
    </row>
    <row r="584" spans="2:2" x14ac:dyDescent="0.25">
      <c r="B584" s="133"/>
    </row>
    <row r="585" spans="2:2" x14ac:dyDescent="0.25">
      <c r="B585" s="133"/>
    </row>
    <row r="586" spans="2:2" x14ac:dyDescent="0.25">
      <c r="B586" s="133"/>
    </row>
    <row r="587" spans="2:2" x14ac:dyDescent="0.25">
      <c r="B587" s="133"/>
    </row>
    <row r="588" spans="2:2" x14ac:dyDescent="0.25">
      <c r="B588" s="133"/>
    </row>
    <row r="589" spans="2:2" x14ac:dyDescent="0.25">
      <c r="B589" s="133"/>
    </row>
    <row r="590" spans="2:2" x14ac:dyDescent="0.25">
      <c r="B590" s="133"/>
    </row>
    <row r="591" spans="2:2" x14ac:dyDescent="0.25">
      <c r="B591" s="133"/>
    </row>
    <row r="592" spans="2:2" x14ac:dyDescent="0.25">
      <c r="B592" s="133"/>
    </row>
    <row r="593" spans="2:2" x14ac:dyDescent="0.25">
      <c r="B593" s="133"/>
    </row>
    <row r="594" spans="2:2" x14ac:dyDescent="0.25">
      <c r="B594" s="133"/>
    </row>
    <row r="595" spans="2:2" x14ac:dyDescent="0.25">
      <c r="B595" s="133"/>
    </row>
    <row r="596" spans="2:2" x14ac:dyDescent="0.25">
      <c r="B596" s="133"/>
    </row>
    <row r="597" spans="2:2" x14ac:dyDescent="0.25">
      <c r="B597" s="133"/>
    </row>
    <row r="598" spans="2:2" x14ac:dyDescent="0.25">
      <c r="B598" s="133"/>
    </row>
    <row r="599" spans="2:2" x14ac:dyDescent="0.25">
      <c r="B599" s="133"/>
    </row>
    <row r="600" spans="2:2" x14ac:dyDescent="0.25">
      <c r="B600" s="133"/>
    </row>
    <row r="601" spans="2:2" x14ac:dyDescent="0.25">
      <c r="B601" s="133"/>
    </row>
    <row r="602" spans="2:2" x14ac:dyDescent="0.25">
      <c r="B602" s="133"/>
    </row>
    <row r="603" spans="2:2" x14ac:dyDescent="0.25">
      <c r="B603" s="133"/>
    </row>
    <row r="604" spans="2:2" x14ac:dyDescent="0.25">
      <c r="B604" s="133"/>
    </row>
    <row r="605" spans="2:2" x14ac:dyDescent="0.25">
      <c r="B605" s="133"/>
    </row>
    <row r="606" spans="2:2" x14ac:dyDescent="0.25">
      <c r="B606" s="133"/>
    </row>
    <row r="607" spans="2:2" x14ac:dyDescent="0.25">
      <c r="B607" s="133"/>
    </row>
    <row r="608" spans="2:2" x14ac:dyDescent="0.25">
      <c r="B608" s="133"/>
    </row>
    <row r="609" spans="2:2" x14ac:dyDescent="0.25">
      <c r="B609" s="133"/>
    </row>
    <row r="610" spans="2:2" x14ac:dyDescent="0.25">
      <c r="B610" s="133"/>
    </row>
    <row r="611" spans="2:2" x14ac:dyDescent="0.25">
      <c r="B611" s="133"/>
    </row>
    <row r="612" spans="2:2" x14ac:dyDescent="0.25">
      <c r="B612" s="133"/>
    </row>
    <row r="613" spans="2:2" x14ac:dyDescent="0.25">
      <c r="B613" s="133"/>
    </row>
    <row r="614" spans="2:2" x14ac:dyDescent="0.25">
      <c r="B614" s="133"/>
    </row>
    <row r="615" spans="2:2" x14ac:dyDescent="0.25">
      <c r="B615" s="133"/>
    </row>
    <row r="616" spans="2:2" x14ac:dyDescent="0.25">
      <c r="B616" s="133"/>
    </row>
    <row r="617" spans="2:2" x14ac:dyDescent="0.25">
      <c r="B617" s="133"/>
    </row>
    <row r="618" spans="2:2" x14ac:dyDescent="0.25">
      <c r="B618" s="133"/>
    </row>
    <row r="619" spans="2:2" x14ac:dyDescent="0.25">
      <c r="B619" s="133"/>
    </row>
    <row r="620" spans="2:2" x14ac:dyDescent="0.25">
      <c r="B620" s="133"/>
    </row>
    <row r="621" spans="2:2" x14ac:dyDescent="0.25">
      <c r="B621" s="133"/>
    </row>
    <row r="622" spans="2:2" x14ac:dyDescent="0.25">
      <c r="B622" s="133"/>
    </row>
    <row r="623" spans="2:2" x14ac:dyDescent="0.25">
      <c r="B623" s="133"/>
    </row>
    <row r="624" spans="2:2" x14ac:dyDescent="0.25">
      <c r="B624" s="133"/>
    </row>
    <row r="625" spans="2:2" x14ac:dyDescent="0.25">
      <c r="B625" s="133"/>
    </row>
    <row r="626" spans="2:2" x14ac:dyDescent="0.25">
      <c r="B626" s="133"/>
    </row>
    <row r="627" spans="2:2" x14ac:dyDescent="0.25">
      <c r="B627" s="133"/>
    </row>
    <row r="628" spans="2:2" x14ac:dyDescent="0.25">
      <c r="B628" s="133"/>
    </row>
    <row r="629" spans="2:2" x14ac:dyDescent="0.25">
      <c r="B629" s="133"/>
    </row>
    <row r="630" spans="2:2" x14ac:dyDescent="0.25">
      <c r="B630" s="133"/>
    </row>
    <row r="631" spans="2:2" x14ac:dyDescent="0.25">
      <c r="B631" s="133"/>
    </row>
    <row r="632" spans="2:2" x14ac:dyDescent="0.25">
      <c r="B632" s="133"/>
    </row>
    <row r="633" spans="2:2" x14ac:dyDescent="0.25">
      <c r="B633" s="133"/>
    </row>
    <row r="634" spans="2:2" x14ac:dyDescent="0.25">
      <c r="B634" s="133"/>
    </row>
    <row r="635" spans="2:2" x14ac:dyDescent="0.25">
      <c r="B635" s="133"/>
    </row>
    <row r="636" spans="2:2" x14ac:dyDescent="0.25">
      <c r="B636" s="133"/>
    </row>
    <row r="637" spans="2:2" x14ac:dyDescent="0.25">
      <c r="B637" s="133"/>
    </row>
    <row r="638" spans="2:2" x14ac:dyDescent="0.25">
      <c r="B638" s="133"/>
    </row>
    <row r="639" spans="2:2" x14ac:dyDescent="0.25">
      <c r="B639" s="133"/>
    </row>
    <row r="640" spans="2:2" x14ac:dyDescent="0.25">
      <c r="B640" s="133"/>
    </row>
    <row r="641" spans="2:2" x14ac:dyDescent="0.25">
      <c r="B641" s="133"/>
    </row>
    <row r="642" spans="2:2" x14ac:dyDescent="0.25">
      <c r="B642" s="133"/>
    </row>
    <row r="643" spans="2:2" x14ac:dyDescent="0.25">
      <c r="B643" s="133"/>
    </row>
    <row r="644" spans="2:2" x14ac:dyDescent="0.25">
      <c r="B644" s="133"/>
    </row>
    <row r="645" spans="2:2" x14ac:dyDescent="0.25">
      <c r="B645" s="133"/>
    </row>
    <row r="646" spans="2:2" x14ac:dyDescent="0.25">
      <c r="B646" s="133"/>
    </row>
    <row r="647" spans="2:2" x14ac:dyDescent="0.25">
      <c r="B647" s="133"/>
    </row>
    <row r="648" spans="2:2" x14ac:dyDescent="0.25">
      <c r="B648" s="133"/>
    </row>
    <row r="649" spans="2:2" x14ac:dyDescent="0.25">
      <c r="B649" s="133"/>
    </row>
    <row r="650" spans="2:2" x14ac:dyDescent="0.25">
      <c r="B650" s="133"/>
    </row>
    <row r="651" spans="2:2" x14ac:dyDescent="0.25">
      <c r="B651" s="133"/>
    </row>
    <row r="652" spans="2:2" x14ac:dyDescent="0.25">
      <c r="B652" s="133"/>
    </row>
    <row r="653" spans="2:2" x14ac:dyDescent="0.25">
      <c r="B653" s="133"/>
    </row>
    <row r="654" spans="2:2" x14ac:dyDescent="0.25">
      <c r="B654" s="133"/>
    </row>
    <row r="655" spans="2:2" x14ac:dyDescent="0.25">
      <c r="B655" s="133"/>
    </row>
    <row r="656" spans="2:2" x14ac:dyDescent="0.25">
      <c r="B656" s="133"/>
    </row>
    <row r="657" spans="2:2" x14ac:dyDescent="0.25">
      <c r="B657" s="133"/>
    </row>
    <row r="658" spans="2:2" x14ac:dyDescent="0.25">
      <c r="B658" s="133"/>
    </row>
    <row r="659" spans="2:2" x14ac:dyDescent="0.25">
      <c r="B659" s="133"/>
    </row>
    <row r="660" spans="2:2" x14ac:dyDescent="0.25">
      <c r="B660" s="133"/>
    </row>
    <row r="661" spans="2:2" x14ac:dyDescent="0.25">
      <c r="B661" s="133"/>
    </row>
    <row r="662" spans="2:2" x14ac:dyDescent="0.25">
      <c r="B662" s="133"/>
    </row>
    <row r="663" spans="2:2" x14ac:dyDescent="0.25">
      <c r="B663" s="133"/>
    </row>
    <row r="664" spans="2:2" x14ac:dyDescent="0.25">
      <c r="B664" s="133"/>
    </row>
    <row r="665" spans="2:2" x14ac:dyDescent="0.25">
      <c r="B665" s="133"/>
    </row>
    <row r="666" spans="2:2" x14ac:dyDescent="0.25">
      <c r="B666" s="133"/>
    </row>
    <row r="667" spans="2:2" x14ac:dyDescent="0.25">
      <c r="B667" s="133"/>
    </row>
    <row r="668" spans="2:2" x14ac:dyDescent="0.25">
      <c r="B668" s="133"/>
    </row>
    <row r="669" spans="2:2" x14ac:dyDescent="0.25">
      <c r="B669" s="133"/>
    </row>
    <row r="670" spans="2:2" x14ac:dyDescent="0.25">
      <c r="B670" s="133"/>
    </row>
    <row r="671" spans="2:2" x14ac:dyDescent="0.25">
      <c r="B671" s="133"/>
    </row>
    <row r="672" spans="2:2" x14ac:dyDescent="0.25">
      <c r="B672" s="133"/>
    </row>
    <row r="673" spans="2:2" x14ac:dyDescent="0.25">
      <c r="B673" s="133"/>
    </row>
    <row r="674" spans="2:2" x14ac:dyDescent="0.25">
      <c r="B674" s="133"/>
    </row>
    <row r="675" spans="2:2" x14ac:dyDescent="0.25">
      <c r="B675" s="133"/>
    </row>
    <row r="676" spans="2:2" x14ac:dyDescent="0.25">
      <c r="B676" s="133"/>
    </row>
    <row r="677" spans="2:2" x14ac:dyDescent="0.25">
      <c r="B677" s="133"/>
    </row>
    <row r="678" spans="2:2" x14ac:dyDescent="0.25">
      <c r="B678" s="133"/>
    </row>
    <row r="679" spans="2:2" x14ac:dyDescent="0.25">
      <c r="B679" s="133"/>
    </row>
    <row r="680" spans="2:2" x14ac:dyDescent="0.25">
      <c r="B680" s="133"/>
    </row>
    <row r="681" spans="2:2" x14ac:dyDescent="0.25">
      <c r="B681" s="133"/>
    </row>
    <row r="682" spans="2:2" x14ac:dyDescent="0.25">
      <c r="B682" s="133"/>
    </row>
    <row r="683" spans="2:2" x14ac:dyDescent="0.25">
      <c r="B683" s="133"/>
    </row>
    <row r="684" spans="2:2" x14ac:dyDescent="0.25">
      <c r="B684" s="133"/>
    </row>
    <row r="685" spans="2:2" x14ac:dyDescent="0.25">
      <c r="B685" s="133"/>
    </row>
    <row r="686" spans="2:2" x14ac:dyDescent="0.25">
      <c r="B686" s="133"/>
    </row>
    <row r="687" spans="2:2" x14ac:dyDescent="0.25">
      <c r="B687" s="133"/>
    </row>
    <row r="688" spans="2:2" x14ac:dyDescent="0.25">
      <c r="B688" s="133"/>
    </row>
    <row r="689" spans="2:2" x14ac:dyDescent="0.25">
      <c r="B689" s="133"/>
    </row>
    <row r="690" spans="2:2" x14ac:dyDescent="0.25">
      <c r="B690" s="133"/>
    </row>
    <row r="691" spans="2:2" x14ac:dyDescent="0.25">
      <c r="B691" s="133"/>
    </row>
    <row r="692" spans="2:2" x14ac:dyDescent="0.25">
      <c r="B692" s="133"/>
    </row>
    <row r="693" spans="2:2" x14ac:dyDescent="0.25">
      <c r="B693" s="133"/>
    </row>
    <row r="694" spans="2:2" x14ac:dyDescent="0.25">
      <c r="B694" s="133"/>
    </row>
    <row r="695" spans="2:2" x14ac:dyDescent="0.25">
      <c r="B695" s="133"/>
    </row>
    <row r="696" spans="2:2" x14ac:dyDescent="0.25">
      <c r="B696" s="133"/>
    </row>
    <row r="697" spans="2:2" x14ac:dyDescent="0.25">
      <c r="B697" s="133"/>
    </row>
    <row r="698" spans="2:2" x14ac:dyDescent="0.25">
      <c r="B698" s="133"/>
    </row>
    <row r="699" spans="2:2" x14ac:dyDescent="0.25">
      <c r="B699" s="133"/>
    </row>
    <row r="700" spans="2:2" x14ac:dyDescent="0.25">
      <c r="B700" s="133"/>
    </row>
    <row r="701" spans="2:2" x14ac:dyDescent="0.25">
      <c r="B701" s="133"/>
    </row>
    <row r="702" spans="2:2" x14ac:dyDescent="0.25">
      <c r="B702" s="133"/>
    </row>
    <row r="703" spans="2:2" x14ac:dyDescent="0.25">
      <c r="B703" s="133"/>
    </row>
    <row r="704" spans="2:2" x14ac:dyDescent="0.25">
      <c r="B704" s="133"/>
    </row>
    <row r="705" spans="2:2" x14ac:dyDescent="0.25">
      <c r="B705" s="133"/>
    </row>
    <row r="706" spans="2:2" x14ac:dyDescent="0.25">
      <c r="B706" s="133"/>
    </row>
    <row r="707" spans="2:2" x14ac:dyDescent="0.25">
      <c r="B707" s="133"/>
    </row>
    <row r="708" spans="2:2" x14ac:dyDescent="0.25">
      <c r="B708" s="133"/>
    </row>
    <row r="709" spans="2:2" x14ac:dyDescent="0.25">
      <c r="B709" s="133"/>
    </row>
    <row r="710" spans="2:2" x14ac:dyDescent="0.25">
      <c r="B710" s="133"/>
    </row>
    <row r="711" spans="2:2" x14ac:dyDescent="0.25">
      <c r="B711" s="133"/>
    </row>
    <row r="712" spans="2:2" x14ac:dyDescent="0.25">
      <c r="B712" s="133"/>
    </row>
    <row r="713" spans="2:2" x14ac:dyDescent="0.25">
      <c r="B713" s="133"/>
    </row>
    <row r="714" spans="2:2" x14ac:dyDescent="0.25">
      <c r="B714" s="133"/>
    </row>
    <row r="715" spans="2:2" x14ac:dyDescent="0.25">
      <c r="B715" s="133"/>
    </row>
    <row r="716" spans="2:2" x14ac:dyDescent="0.25">
      <c r="B716" s="133"/>
    </row>
    <row r="717" spans="2:2" x14ac:dyDescent="0.25">
      <c r="B717" s="133"/>
    </row>
    <row r="718" spans="2:2" x14ac:dyDescent="0.25">
      <c r="B718" s="133"/>
    </row>
    <row r="719" spans="2:2" x14ac:dyDescent="0.25">
      <c r="B719" s="133"/>
    </row>
    <row r="720" spans="2:2" x14ac:dyDescent="0.25">
      <c r="B720" s="133"/>
    </row>
    <row r="721" spans="2:2" x14ac:dyDescent="0.25">
      <c r="B721" s="133"/>
    </row>
    <row r="722" spans="2:2" x14ac:dyDescent="0.25">
      <c r="B722" s="133"/>
    </row>
    <row r="723" spans="2:2" x14ac:dyDescent="0.25">
      <c r="B723" s="133"/>
    </row>
    <row r="724" spans="2:2" x14ac:dyDescent="0.25">
      <c r="B724" s="133"/>
    </row>
    <row r="725" spans="2:2" x14ac:dyDescent="0.25">
      <c r="B725" s="133"/>
    </row>
    <row r="726" spans="2:2" x14ac:dyDescent="0.25">
      <c r="B726" s="133"/>
    </row>
    <row r="727" spans="2:2" x14ac:dyDescent="0.25">
      <c r="B727" s="133"/>
    </row>
    <row r="728" spans="2:2" x14ac:dyDescent="0.25">
      <c r="B728" s="133"/>
    </row>
    <row r="729" spans="2:2" x14ac:dyDescent="0.25">
      <c r="B729" s="133"/>
    </row>
    <row r="730" spans="2:2" x14ac:dyDescent="0.25">
      <c r="B730" s="133"/>
    </row>
    <row r="731" spans="2:2" x14ac:dyDescent="0.25">
      <c r="B731" s="133"/>
    </row>
    <row r="732" spans="2:2" x14ac:dyDescent="0.25">
      <c r="B732" s="133"/>
    </row>
    <row r="733" spans="2:2" x14ac:dyDescent="0.25">
      <c r="B733" s="133"/>
    </row>
    <row r="734" spans="2:2" x14ac:dyDescent="0.25">
      <c r="B734" s="133"/>
    </row>
    <row r="735" spans="2:2" x14ac:dyDescent="0.25">
      <c r="B735" s="133"/>
    </row>
    <row r="736" spans="2:2" x14ac:dyDescent="0.25">
      <c r="B736" s="133"/>
    </row>
    <row r="737" spans="2:2" x14ac:dyDescent="0.25">
      <c r="B737" s="133"/>
    </row>
    <row r="738" spans="2:2" x14ac:dyDescent="0.25">
      <c r="B738" s="133"/>
    </row>
    <row r="739" spans="2:2" x14ac:dyDescent="0.25">
      <c r="B739" s="133"/>
    </row>
    <row r="740" spans="2:2" x14ac:dyDescent="0.25">
      <c r="B740" s="133"/>
    </row>
    <row r="741" spans="2:2" x14ac:dyDescent="0.25">
      <c r="B741" s="133"/>
    </row>
    <row r="742" spans="2:2" x14ac:dyDescent="0.25">
      <c r="B742" s="133"/>
    </row>
    <row r="743" spans="2:2" x14ac:dyDescent="0.25">
      <c r="B743" s="133"/>
    </row>
    <row r="744" spans="2:2" x14ac:dyDescent="0.25">
      <c r="B744" s="133"/>
    </row>
    <row r="745" spans="2:2" x14ac:dyDescent="0.25">
      <c r="B745" s="133"/>
    </row>
    <row r="746" spans="2:2" x14ac:dyDescent="0.25">
      <c r="B746" s="133"/>
    </row>
    <row r="747" spans="2:2" x14ac:dyDescent="0.25">
      <c r="B747" s="133"/>
    </row>
    <row r="748" spans="2:2" x14ac:dyDescent="0.25">
      <c r="B748" s="133"/>
    </row>
    <row r="749" spans="2:2" x14ac:dyDescent="0.25">
      <c r="B749" s="133"/>
    </row>
    <row r="750" spans="2:2" x14ac:dyDescent="0.25">
      <c r="B750" s="133"/>
    </row>
    <row r="751" spans="2:2" x14ac:dyDescent="0.25">
      <c r="B751" s="133"/>
    </row>
    <row r="752" spans="2:2" x14ac:dyDescent="0.25">
      <c r="B752" s="133"/>
    </row>
    <row r="753" spans="2:2" x14ac:dyDescent="0.25">
      <c r="B753" s="133"/>
    </row>
    <row r="754" spans="2:2" x14ac:dyDescent="0.25">
      <c r="B754" s="133"/>
    </row>
    <row r="755" spans="2:2" x14ac:dyDescent="0.25">
      <c r="B755" s="133"/>
    </row>
    <row r="756" spans="2:2" x14ac:dyDescent="0.25">
      <c r="B756" s="133"/>
    </row>
    <row r="757" spans="2:2" x14ac:dyDescent="0.25">
      <c r="B757" s="133"/>
    </row>
    <row r="758" spans="2:2" x14ac:dyDescent="0.25">
      <c r="B758" s="133"/>
    </row>
    <row r="759" spans="2:2" x14ac:dyDescent="0.25">
      <c r="B759" s="133"/>
    </row>
    <row r="760" spans="2:2" x14ac:dyDescent="0.25">
      <c r="B760" s="133"/>
    </row>
    <row r="761" spans="2:2" x14ac:dyDescent="0.25">
      <c r="B761" s="133"/>
    </row>
    <row r="762" spans="2:2" x14ac:dyDescent="0.25">
      <c r="B762" s="133"/>
    </row>
    <row r="763" spans="2:2" x14ac:dyDescent="0.25">
      <c r="B763" s="133"/>
    </row>
    <row r="764" spans="2:2" x14ac:dyDescent="0.25">
      <c r="B764" s="133"/>
    </row>
    <row r="765" spans="2:2" x14ac:dyDescent="0.25">
      <c r="B765" s="133"/>
    </row>
    <row r="766" spans="2:2" x14ac:dyDescent="0.25">
      <c r="B766" s="133"/>
    </row>
    <row r="767" spans="2:2" x14ac:dyDescent="0.25">
      <c r="B767" s="133"/>
    </row>
    <row r="768" spans="2:2" x14ac:dyDescent="0.25">
      <c r="B768" s="133"/>
    </row>
    <row r="769" spans="2:2" x14ac:dyDescent="0.25">
      <c r="B769" s="133"/>
    </row>
    <row r="770" spans="2:2" x14ac:dyDescent="0.25">
      <c r="B770" s="133"/>
    </row>
    <row r="771" spans="2:2" x14ac:dyDescent="0.25">
      <c r="B771" s="133"/>
    </row>
    <row r="772" spans="2:2" x14ac:dyDescent="0.25">
      <c r="B772" s="133"/>
    </row>
    <row r="773" spans="2:2" x14ac:dyDescent="0.25">
      <c r="B773" s="133"/>
    </row>
    <row r="774" spans="2:2" x14ac:dyDescent="0.25">
      <c r="B774" s="133"/>
    </row>
    <row r="775" spans="2:2" x14ac:dyDescent="0.25">
      <c r="B775" s="133"/>
    </row>
    <row r="776" spans="2:2" x14ac:dyDescent="0.25">
      <c r="B776" s="133"/>
    </row>
    <row r="777" spans="2:2" x14ac:dyDescent="0.25">
      <c r="B777" s="133"/>
    </row>
    <row r="778" spans="2:2" x14ac:dyDescent="0.25">
      <c r="B778" s="133"/>
    </row>
    <row r="779" spans="2:2" x14ac:dyDescent="0.25">
      <c r="B779" s="133"/>
    </row>
    <row r="780" spans="2:2" x14ac:dyDescent="0.25">
      <c r="B780" s="133"/>
    </row>
    <row r="781" spans="2:2" x14ac:dyDescent="0.25">
      <c r="B781" s="133"/>
    </row>
    <row r="782" spans="2:2" x14ac:dyDescent="0.25">
      <c r="B782" s="133"/>
    </row>
    <row r="783" spans="2:2" x14ac:dyDescent="0.25">
      <c r="B783" s="133"/>
    </row>
    <row r="784" spans="2:2" x14ac:dyDescent="0.25">
      <c r="B784" s="133"/>
    </row>
    <row r="785" spans="2:2" x14ac:dyDescent="0.25">
      <c r="B785" s="133"/>
    </row>
    <row r="786" spans="2:2" x14ac:dyDescent="0.25">
      <c r="B786" s="133"/>
    </row>
    <row r="787" spans="2:2" x14ac:dyDescent="0.25">
      <c r="B787" s="133"/>
    </row>
    <row r="788" spans="2:2" x14ac:dyDescent="0.25">
      <c r="B788" s="133"/>
    </row>
    <row r="789" spans="2:2" x14ac:dyDescent="0.25">
      <c r="B789" s="133"/>
    </row>
    <row r="790" spans="2:2" x14ac:dyDescent="0.25">
      <c r="B790" s="133"/>
    </row>
    <row r="791" spans="2:2" x14ac:dyDescent="0.25">
      <c r="B791" s="133"/>
    </row>
    <row r="792" spans="2:2" x14ac:dyDescent="0.25">
      <c r="B792" s="133"/>
    </row>
    <row r="793" spans="2:2" x14ac:dyDescent="0.25">
      <c r="B793" s="133"/>
    </row>
    <row r="794" spans="2:2" x14ac:dyDescent="0.25">
      <c r="B794" s="133"/>
    </row>
    <row r="795" spans="2:2" x14ac:dyDescent="0.25">
      <c r="B795" s="133"/>
    </row>
    <row r="796" spans="2:2" x14ac:dyDescent="0.25">
      <c r="B796" s="133"/>
    </row>
    <row r="797" spans="2:2" x14ac:dyDescent="0.25">
      <c r="B797" s="133"/>
    </row>
    <row r="798" spans="2:2" x14ac:dyDescent="0.25">
      <c r="B798" s="133"/>
    </row>
    <row r="799" spans="2:2" x14ac:dyDescent="0.25">
      <c r="B799" s="133"/>
    </row>
    <row r="800" spans="2:2" x14ac:dyDescent="0.25">
      <c r="B800" s="133"/>
    </row>
    <row r="801" spans="2:2" x14ac:dyDescent="0.25">
      <c r="B801" s="133"/>
    </row>
    <row r="802" spans="2:2" x14ac:dyDescent="0.25">
      <c r="B802" s="133"/>
    </row>
    <row r="803" spans="2:2" x14ac:dyDescent="0.25">
      <c r="B803" s="133"/>
    </row>
    <row r="804" spans="2:2" x14ac:dyDescent="0.25">
      <c r="B804" s="133"/>
    </row>
    <row r="805" spans="2:2" x14ac:dyDescent="0.25">
      <c r="B805" s="133"/>
    </row>
    <row r="806" spans="2:2" x14ac:dyDescent="0.25">
      <c r="B806" s="133"/>
    </row>
    <row r="807" spans="2:2" x14ac:dyDescent="0.25">
      <c r="B807" s="133"/>
    </row>
    <row r="808" spans="2:2" x14ac:dyDescent="0.25">
      <c r="B808" s="133"/>
    </row>
    <row r="809" spans="2:2" x14ac:dyDescent="0.25">
      <c r="B809" s="133"/>
    </row>
    <row r="810" spans="2:2" x14ac:dyDescent="0.25">
      <c r="B810" s="133"/>
    </row>
    <row r="811" spans="2:2" x14ac:dyDescent="0.25">
      <c r="B811" s="133"/>
    </row>
    <row r="812" spans="2:2" x14ac:dyDescent="0.25">
      <c r="B812" s="133"/>
    </row>
    <row r="813" spans="2:2" x14ac:dyDescent="0.25">
      <c r="B813" s="133"/>
    </row>
    <row r="814" spans="2:2" x14ac:dyDescent="0.25">
      <c r="B814" s="133"/>
    </row>
    <row r="815" spans="2:2" x14ac:dyDescent="0.25">
      <c r="B815" s="133"/>
    </row>
    <row r="816" spans="2:2" x14ac:dyDescent="0.25">
      <c r="B816" s="133"/>
    </row>
    <row r="817" spans="2:2" x14ac:dyDescent="0.25">
      <c r="B817" s="133"/>
    </row>
    <row r="818" spans="2:2" x14ac:dyDescent="0.25">
      <c r="B818" s="133"/>
    </row>
    <row r="819" spans="2:2" x14ac:dyDescent="0.25">
      <c r="B819" s="133"/>
    </row>
    <row r="820" spans="2:2" x14ac:dyDescent="0.25">
      <c r="B820" s="133"/>
    </row>
    <row r="821" spans="2:2" x14ac:dyDescent="0.25">
      <c r="B821" s="133"/>
    </row>
    <row r="822" spans="2:2" x14ac:dyDescent="0.25">
      <c r="B822" s="133"/>
    </row>
    <row r="823" spans="2:2" x14ac:dyDescent="0.25">
      <c r="B823" s="133"/>
    </row>
    <row r="824" spans="2:2" x14ac:dyDescent="0.25">
      <c r="B824" s="133"/>
    </row>
    <row r="825" spans="2:2" x14ac:dyDescent="0.25">
      <c r="B825" s="133"/>
    </row>
    <row r="826" spans="2:2" x14ac:dyDescent="0.25">
      <c r="B826" s="133"/>
    </row>
    <row r="827" spans="2:2" x14ac:dyDescent="0.25">
      <c r="B827" s="133"/>
    </row>
    <row r="828" spans="2:2" x14ac:dyDescent="0.25">
      <c r="B828" s="133"/>
    </row>
    <row r="829" spans="2:2" x14ac:dyDescent="0.25">
      <c r="B829" s="133"/>
    </row>
    <row r="830" spans="2:2" x14ac:dyDescent="0.25">
      <c r="B830" s="133"/>
    </row>
    <row r="831" spans="2:2" x14ac:dyDescent="0.25">
      <c r="B831" s="133"/>
    </row>
    <row r="832" spans="2:2" x14ac:dyDescent="0.25">
      <c r="B832" s="133"/>
    </row>
    <row r="833" spans="2:2" x14ac:dyDescent="0.25">
      <c r="B833" s="133"/>
    </row>
    <row r="834" spans="2:2" x14ac:dyDescent="0.25">
      <c r="B834" s="133"/>
    </row>
    <row r="835" spans="2:2" x14ac:dyDescent="0.25">
      <c r="B835" s="133"/>
    </row>
    <row r="836" spans="2:2" x14ac:dyDescent="0.25">
      <c r="B836" s="133"/>
    </row>
    <row r="837" spans="2:2" x14ac:dyDescent="0.25">
      <c r="B837" s="133"/>
    </row>
    <row r="838" spans="2:2" x14ac:dyDescent="0.25">
      <c r="B838" s="133"/>
    </row>
    <row r="839" spans="2:2" x14ac:dyDescent="0.25">
      <c r="B839" s="133"/>
    </row>
    <row r="840" spans="2:2" x14ac:dyDescent="0.25">
      <c r="B840" s="133"/>
    </row>
    <row r="841" spans="2:2" x14ac:dyDescent="0.25">
      <c r="B841" s="133"/>
    </row>
    <row r="842" spans="2:2" x14ac:dyDescent="0.25">
      <c r="B842" s="133"/>
    </row>
    <row r="843" spans="2:2" x14ac:dyDescent="0.25">
      <c r="B843" s="133"/>
    </row>
    <row r="844" spans="2:2" x14ac:dyDescent="0.25">
      <c r="B844" s="133"/>
    </row>
    <row r="845" spans="2:2" x14ac:dyDescent="0.25">
      <c r="B845" s="133"/>
    </row>
    <row r="846" spans="2:2" x14ac:dyDescent="0.25">
      <c r="B846" s="133"/>
    </row>
    <row r="847" spans="2:2" x14ac:dyDescent="0.25">
      <c r="B847" s="133"/>
    </row>
    <row r="848" spans="2:2" x14ac:dyDescent="0.25">
      <c r="B848" s="133"/>
    </row>
    <row r="849" spans="2:2" x14ac:dyDescent="0.25">
      <c r="B849" s="133"/>
    </row>
    <row r="850" spans="2:2" x14ac:dyDescent="0.25">
      <c r="B850" s="133"/>
    </row>
    <row r="851" spans="2:2" x14ac:dyDescent="0.25">
      <c r="B851" s="133"/>
    </row>
    <row r="852" spans="2:2" x14ac:dyDescent="0.25">
      <c r="B852" s="133"/>
    </row>
    <row r="853" spans="2:2" x14ac:dyDescent="0.25">
      <c r="B853" s="133"/>
    </row>
    <row r="854" spans="2:2" x14ac:dyDescent="0.25">
      <c r="B854" s="133"/>
    </row>
    <row r="855" spans="2:2" x14ac:dyDescent="0.25">
      <c r="B855" s="133"/>
    </row>
    <row r="856" spans="2:2" x14ac:dyDescent="0.25">
      <c r="B856" s="133"/>
    </row>
    <row r="857" spans="2:2" x14ac:dyDescent="0.25">
      <c r="B857" s="133"/>
    </row>
    <row r="858" spans="2:2" x14ac:dyDescent="0.25">
      <c r="B858" s="133"/>
    </row>
    <row r="859" spans="2:2" x14ac:dyDescent="0.25">
      <c r="B859" s="133"/>
    </row>
    <row r="860" spans="2:2" x14ac:dyDescent="0.25">
      <c r="B860" s="133"/>
    </row>
    <row r="861" spans="2:2" x14ac:dyDescent="0.25">
      <c r="B861" s="133"/>
    </row>
    <row r="862" spans="2:2" x14ac:dyDescent="0.25">
      <c r="B862" s="133"/>
    </row>
    <row r="863" spans="2:2" x14ac:dyDescent="0.25">
      <c r="B863" s="133"/>
    </row>
    <row r="864" spans="2:2" x14ac:dyDescent="0.25">
      <c r="B864" s="133"/>
    </row>
    <row r="865" spans="2:2" x14ac:dyDescent="0.25">
      <c r="B865" s="133"/>
    </row>
    <row r="866" spans="2:2" x14ac:dyDescent="0.25">
      <c r="B866" s="133"/>
    </row>
    <row r="867" spans="2:2" x14ac:dyDescent="0.25">
      <c r="B867" s="133"/>
    </row>
    <row r="868" spans="2:2" x14ac:dyDescent="0.25">
      <c r="B868" s="133"/>
    </row>
    <row r="869" spans="2:2" x14ac:dyDescent="0.25">
      <c r="B869" s="133"/>
    </row>
    <row r="870" spans="2:2" x14ac:dyDescent="0.25">
      <c r="B870" s="133"/>
    </row>
    <row r="871" spans="2:2" x14ac:dyDescent="0.25">
      <c r="B871" s="133"/>
    </row>
    <row r="872" spans="2:2" x14ac:dyDescent="0.25">
      <c r="B872" s="133"/>
    </row>
    <row r="873" spans="2:2" x14ac:dyDescent="0.25">
      <c r="B873" s="133"/>
    </row>
    <row r="874" spans="2:2" x14ac:dyDescent="0.25">
      <c r="B874" s="133"/>
    </row>
    <row r="875" spans="2:2" x14ac:dyDescent="0.25">
      <c r="B875" s="133"/>
    </row>
    <row r="876" spans="2:2" x14ac:dyDescent="0.25">
      <c r="B876" s="133"/>
    </row>
    <row r="877" spans="2:2" x14ac:dyDescent="0.25">
      <c r="B877" s="133"/>
    </row>
    <row r="878" spans="2:2" x14ac:dyDescent="0.25">
      <c r="B878" s="133"/>
    </row>
    <row r="879" spans="2:2" x14ac:dyDescent="0.25">
      <c r="B879" s="133"/>
    </row>
    <row r="880" spans="2:2" x14ac:dyDescent="0.25">
      <c r="B880" s="133"/>
    </row>
    <row r="881" spans="2:2" x14ac:dyDescent="0.25">
      <c r="B881" s="133"/>
    </row>
    <row r="882" spans="2:2" x14ac:dyDescent="0.25">
      <c r="B882" s="133"/>
    </row>
    <row r="883" spans="2:2" x14ac:dyDescent="0.25">
      <c r="B883" s="133"/>
    </row>
    <row r="884" spans="2:2" x14ac:dyDescent="0.25">
      <c r="B884" s="133"/>
    </row>
    <row r="885" spans="2:2" x14ac:dyDescent="0.25">
      <c r="B885" s="133"/>
    </row>
    <row r="886" spans="2:2" x14ac:dyDescent="0.25">
      <c r="B886" s="133"/>
    </row>
    <row r="887" spans="2:2" x14ac:dyDescent="0.25">
      <c r="B887" s="133"/>
    </row>
    <row r="888" spans="2:2" x14ac:dyDescent="0.25">
      <c r="B888" s="133"/>
    </row>
    <row r="889" spans="2:2" x14ac:dyDescent="0.25">
      <c r="B889" s="133"/>
    </row>
    <row r="890" spans="2:2" x14ac:dyDescent="0.25">
      <c r="B890" s="133"/>
    </row>
    <row r="891" spans="2:2" x14ac:dyDescent="0.25">
      <c r="B891" s="133"/>
    </row>
    <row r="892" spans="2:2" x14ac:dyDescent="0.25">
      <c r="B892" s="133"/>
    </row>
    <row r="893" spans="2:2" x14ac:dyDescent="0.25">
      <c r="B893" s="133"/>
    </row>
    <row r="894" spans="2:2" x14ac:dyDescent="0.25">
      <c r="B894" s="133"/>
    </row>
    <row r="895" spans="2:2" x14ac:dyDescent="0.25">
      <c r="B895" s="133"/>
    </row>
    <row r="896" spans="2:2" x14ac:dyDescent="0.25">
      <c r="B896" s="133"/>
    </row>
    <row r="897" spans="2:2" x14ac:dyDescent="0.25">
      <c r="B897" s="133"/>
    </row>
    <row r="898" spans="2:2" x14ac:dyDescent="0.25">
      <c r="B898" s="133"/>
    </row>
    <row r="899" spans="2:2" x14ac:dyDescent="0.25">
      <c r="B899" s="133"/>
    </row>
    <row r="900" spans="2:2" x14ac:dyDescent="0.25">
      <c r="B900" s="133"/>
    </row>
    <row r="901" spans="2:2" x14ac:dyDescent="0.25">
      <c r="B901" s="133"/>
    </row>
    <row r="902" spans="2:2" x14ac:dyDescent="0.25">
      <c r="B902" s="133"/>
    </row>
    <row r="903" spans="2:2" x14ac:dyDescent="0.25">
      <c r="B903" s="133"/>
    </row>
    <row r="904" spans="2:2" x14ac:dyDescent="0.25">
      <c r="B904" s="133"/>
    </row>
    <row r="905" spans="2:2" x14ac:dyDescent="0.25">
      <c r="B905" s="133"/>
    </row>
    <row r="906" spans="2:2" x14ac:dyDescent="0.25">
      <c r="B906" s="133"/>
    </row>
    <row r="907" spans="2:2" x14ac:dyDescent="0.25">
      <c r="B907" s="133"/>
    </row>
    <row r="908" spans="2:2" x14ac:dyDescent="0.25">
      <c r="B908" s="133"/>
    </row>
    <row r="909" spans="2:2" x14ac:dyDescent="0.25">
      <c r="B909" s="133"/>
    </row>
    <row r="910" spans="2:2" x14ac:dyDescent="0.25">
      <c r="B910" s="133"/>
    </row>
    <row r="911" spans="2:2" x14ac:dyDescent="0.25">
      <c r="B911" s="133"/>
    </row>
    <row r="912" spans="2:2" x14ac:dyDescent="0.25">
      <c r="B912" s="133"/>
    </row>
    <row r="913" spans="2:2" x14ac:dyDescent="0.25">
      <c r="B913" s="133"/>
    </row>
    <row r="914" spans="2:2" x14ac:dyDescent="0.25">
      <c r="B914" s="133"/>
    </row>
    <row r="915" spans="2:2" x14ac:dyDescent="0.25">
      <c r="B915" s="133"/>
    </row>
    <row r="916" spans="2:2" x14ac:dyDescent="0.25">
      <c r="B916" s="133"/>
    </row>
    <row r="917" spans="2:2" x14ac:dyDescent="0.25">
      <c r="B917" s="133"/>
    </row>
    <row r="918" spans="2:2" x14ac:dyDescent="0.25">
      <c r="B918" s="133"/>
    </row>
    <row r="919" spans="2:2" x14ac:dyDescent="0.25">
      <c r="B919" s="133"/>
    </row>
    <row r="920" spans="2:2" x14ac:dyDescent="0.25">
      <c r="B920" s="133"/>
    </row>
    <row r="921" spans="2:2" x14ac:dyDescent="0.25">
      <c r="B921" s="133"/>
    </row>
    <row r="922" spans="2:2" x14ac:dyDescent="0.25">
      <c r="B922" s="133"/>
    </row>
    <row r="923" spans="2:2" x14ac:dyDescent="0.25">
      <c r="B923" s="133"/>
    </row>
    <row r="924" spans="2:2" x14ac:dyDescent="0.25">
      <c r="B924" s="133"/>
    </row>
    <row r="925" spans="2:2" x14ac:dyDescent="0.25">
      <c r="B925" s="133"/>
    </row>
    <row r="926" spans="2:2" x14ac:dyDescent="0.25">
      <c r="B926" s="133"/>
    </row>
    <row r="927" spans="2:2" x14ac:dyDescent="0.25">
      <c r="B927" s="133"/>
    </row>
    <row r="928" spans="2:2" x14ac:dyDescent="0.25">
      <c r="B928" s="133"/>
    </row>
    <row r="929" spans="2:2" x14ac:dyDescent="0.25">
      <c r="B929" s="133"/>
    </row>
    <row r="930" spans="2:2" x14ac:dyDescent="0.25">
      <c r="B930" s="133"/>
    </row>
    <row r="931" spans="2:2" x14ac:dyDescent="0.25">
      <c r="B931" s="133"/>
    </row>
    <row r="932" spans="2:2" x14ac:dyDescent="0.25">
      <c r="B932" s="133"/>
    </row>
    <row r="933" spans="2:2" x14ac:dyDescent="0.25">
      <c r="B933" s="133"/>
    </row>
    <row r="934" spans="2:2" x14ac:dyDescent="0.25">
      <c r="B934" s="133"/>
    </row>
    <row r="935" spans="2:2" x14ac:dyDescent="0.25">
      <c r="B935" s="133"/>
    </row>
    <row r="936" spans="2:2" x14ac:dyDescent="0.25">
      <c r="B936" s="133"/>
    </row>
    <row r="937" spans="2:2" x14ac:dyDescent="0.25">
      <c r="B937" s="133"/>
    </row>
    <row r="938" spans="2:2" x14ac:dyDescent="0.25">
      <c r="B938" s="133"/>
    </row>
    <row r="939" spans="2:2" x14ac:dyDescent="0.25">
      <c r="B939" s="133"/>
    </row>
    <row r="940" spans="2:2" x14ac:dyDescent="0.25">
      <c r="B940" s="133"/>
    </row>
    <row r="941" spans="2:2" x14ac:dyDescent="0.25">
      <c r="B941" s="133"/>
    </row>
    <row r="942" spans="2:2" x14ac:dyDescent="0.25">
      <c r="B942" s="133"/>
    </row>
    <row r="943" spans="2:2" x14ac:dyDescent="0.25">
      <c r="B943" s="133"/>
    </row>
    <row r="944" spans="2:2" x14ac:dyDescent="0.25">
      <c r="B944" s="133"/>
    </row>
    <row r="945" spans="2:2" x14ac:dyDescent="0.25">
      <c r="B945" s="133"/>
    </row>
    <row r="946" spans="2:2" x14ac:dyDescent="0.25">
      <c r="B946" s="133"/>
    </row>
    <row r="947" spans="2:2" x14ac:dyDescent="0.25">
      <c r="B947" s="133"/>
    </row>
    <row r="948" spans="2:2" x14ac:dyDescent="0.25">
      <c r="B948" s="133"/>
    </row>
    <row r="949" spans="2:2" x14ac:dyDescent="0.25">
      <c r="B949" s="133"/>
    </row>
    <row r="950" spans="2:2" x14ac:dyDescent="0.25">
      <c r="B950" s="133"/>
    </row>
    <row r="951" spans="2:2" x14ac:dyDescent="0.25">
      <c r="B951" s="133"/>
    </row>
    <row r="952" spans="2:2" x14ac:dyDescent="0.25">
      <c r="B952" s="133"/>
    </row>
    <row r="953" spans="2:2" x14ac:dyDescent="0.25">
      <c r="B953" s="133"/>
    </row>
    <row r="954" spans="2:2" x14ac:dyDescent="0.25">
      <c r="B954" s="133"/>
    </row>
    <row r="955" spans="2:2" x14ac:dyDescent="0.25">
      <c r="B955" s="133"/>
    </row>
    <row r="956" spans="2:2" x14ac:dyDescent="0.25">
      <c r="B956" s="133"/>
    </row>
    <row r="957" spans="2:2" x14ac:dyDescent="0.25">
      <c r="B957" s="133"/>
    </row>
    <row r="958" spans="2:2" x14ac:dyDescent="0.25">
      <c r="B958" s="133"/>
    </row>
    <row r="959" spans="2:2" x14ac:dyDescent="0.25">
      <c r="B959" s="133"/>
    </row>
    <row r="960" spans="2:2" x14ac:dyDescent="0.25">
      <c r="B960" s="133"/>
    </row>
    <row r="961" spans="2:2" x14ac:dyDescent="0.25">
      <c r="B961" s="133"/>
    </row>
    <row r="962" spans="2:2" x14ac:dyDescent="0.25">
      <c r="B962" s="133"/>
    </row>
    <row r="963" spans="2:2" x14ac:dyDescent="0.25">
      <c r="B963" s="133"/>
    </row>
    <row r="964" spans="2:2" x14ac:dyDescent="0.25">
      <c r="B964" s="133"/>
    </row>
    <row r="965" spans="2:2" x14ac:dyDescent="0.25">
      <c r="B965" s="133"/>
    </row>
    <row r="966" spans="2:2" x14ac:dyDescent="0.25">
      <c r="B966" s="133"/>
    </row>
    <row r="967" spans="2:2" x14ac:dyDescent="0.25">
      <c r="B967" s="133"/>
    </row>
    <row r="968" spans="2:2" x14ac:dyDescent="0.25">
      <c r="B968" s="133"/>
    </row>
    <row r="969" spans="2:2" x14ac:dyDescent="0.25">
      <c r="B969" s="133"/>
    </row>
    <row r="970" spans="2:2" x14ac:dyDescent="0.25">
      <c r="B970" s="133"/>
    </row>
    <row r="971" spans="2:2" x14ac:dyDescent="0.25">
      <c r="B971" s="133"/>
    </row>
    <row r="972" spans="2:2" x14ac:dyDescent="0.25">
      <c r="B972" s="133"/>
    </row>
    <row r="973" spans="2:2" x14ac:dyDescent="0.25">
      <c r="B973" s="133"/>
    </row>
    <row r="974" spans="2:2" x14ac:dyDescent="0.25">
      <c r="B974" s="133"/>
    </row>
    <row r="975" spans="2:2" x14ac:dyDescent="0.25">
      <c r="B975" s="133"/>
    </row>
    <row r="976" spans="2:2" x14ac:dyDescent="0.25">
      <c r="B976" s="133"/>
    </row>
    <row r="977" spans="2:2" x14ac:dyDescent="0.25">
      <c r="B977" s="133"/>
    </row>
    <row r="978" spans="2:2" x14ac:dyDescent="0.25">
      <c r="B978" s="133"/>
    </row>
    <row r="979" spans="2:2" x14ac:dyDescent="0.25">
      <c r="B979" s="133"/>
    </row>
    <row r="980" spans="2:2" x14ac:dyDescent="0.25">
      <c r="B980" s="133"/>
    </row>
    <row r="981" spans="2:2" x14ac:dyDescent="0.25">
      <c r="B981" s="133"/>
    </row>
  </sheetData>
  <sheetProtection algorithmName="SHA-512" hashValue="G+gLQ2fi+QDPeEn1giCAestPMwTkUOtPQc20by553HbMPyXav6eC2S7dVBKDmcek4whozQr4qpZbj/W7ZXv1hw==" saltValue="ZDqyfJx9GPdyE6fduW1IIg==" spinCount="100000" sheet="1" objects="1" scenarios="1"/>
  <protectedRanges>
    <protectedRange algorithmName="SHA-512" hashValue="+wEc4S81LBCBntY7rtTeId7aCQXfavyMDVKTZtf2wyikvE5GhQ3S1iUQcc8BBoDLiUc5Pg4Sa+0dZBjX8EvCvQ==" saltValue="gZ/YenIHv53y9JIuoT2/dQ==" spinCount="100000" sqref="I18" name="SELECCIONAR AÑO DE CONSULTA"/>
    <protectedRange sqref="J18" name="SELECCIONAR MES PARA CONSULTA"/>
    <protectedRange sqref="D7" name="INDICAR SALDO QUE VIENE"/>
    <protectedRange algorithmName="SHA-512" hashValue="6NPGQKdr2kNe5+Zr8C/J1i62BIVxGt7jAIPldTNQL5qPFMHzEJVnCPdCSoY5a3c9sJuYAlYrVGHH83yboBxqgw==" saltValue="0cPcCSebn9GmXpXmiHoSFw==" spinCount="100000" sqref="J6" name="INDICAR AÑO VIGENTE"/>
    <protectedRange sqref="I11" name="INGRESAR DETALLE DEL REGISTRO"/>
    <protectedRange sqref="H11" name="INGRESAR VALOR"/>
    <protectedRange sqref="C11" name="SELECCIONAR EI"/>
    <protectedRange sqref="B11" name="INGRESAR FECHA"/>
    <protectedRange sqref="E11" name="INDICAR CÓDIGO DE T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8" zoomScaleNormal="98" workbookViewId="0">
      <selection activeCell="K7" sqref="K7"/>
    </sheetView>
  </sheetViews>
  <sheetFormatPr baseColWidth="10" defaultRowHeight="13.8" x14ac:dyDescent="0.25"/>
  <cols>
    <col min="1" max="1" width="2" customWidth="1"/>
    <col min="2" max="2" width="10.59765625" customWidth="1"/>
    <col min="3" max="3" width="16.5976562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5.4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204" t="s">
        <v>138</v>
      </c>
      <c r="C2" s="205"/>
      <c r="D2" s="205"/>
      <c r="E2" s="205"/>
      <c r="F2" s="205"/>
      <c r="G2" s="205"/>
      <c r="H2" s="205"/>
      <c r="I2" s="205"/>
      <c r="J2" s="205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169" t="s">
        <v>202</v>
      </c>
      <c r="C4" s="22">
        <v>2022</v>
      </c>
      <c r="D4" s="13"/>
      <c r="E4" s="13"/>
      <c r="F4" s="13"/>
      <c r="G4" s="13"/>
      <c r="H4" s="13"/>
      <c r="I4" s="11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26" t="s">
        <v>3</v>
      </c>
      <c r="C5" s="121" t="s">
        <v>73</v>
      </c>
      <c r="D5" s="121" t="s">
        <v>80</v>
      </c>
      <c r="E5" s="121" t="s">
        <v>74</v>
      </c>
      <c r="F5" s="121" t="s">
        <v>75</v>
      </c>
      <c r="G5" s="121" t="s">
        <v>76</v>
      </c>
      <c r="H5" s="14" t="s">
        <v>77</v>
      </c>
      <c r="I5" s="121" t="s">
        <v>78</v>
      </c>
      <c r="J5" s="12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40">
        <v>2842000</v>
      </c>
      <c r="D6" s="164">
        <f>C6*10%</f>
        <v>284200</v>
      </c>
      <c r="E6" s="164">
        <f>C6*6%</f>
        <v>170520</v>
      </c>
      <c r="F6" s="164">
        <f>C6*5%</f>
        <v>142100</v>
      </c>
      <c r="G6" s="164">
        <f>C6*21%</f>
        <v>596820</v>
      </c>
      <c r="H6" s="164">
        <f>C6-D6-E6-F6</f>
        <v>2245180</v>
      </c>
      <c r="I6" s="165">
        <f>H6*$I$4/100%</f>
        <v>112259</v>
      </c>
      <c r="J6" s="164">
        <f>H6-(H6*$I$4/100%)</f>
        <v>2132921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40">
        <v>997000</v>
      </c>
      <c r="D7" s="164">
        <f t="shared" ref="D7:D10" si="0">C7*10%</f>
        <v>99700</v>
      </c>
      <c r="E7" s="164">
        <f t="shared" ref="E7:E10" si="1">C7*6%</f>
        <v>59820</v>
      </c>
      <c r="F7" s="164">
        <f t="shared" ref="F7:F10" si="2">C7*5%</f>
        <v>49850</v>
      </c>
      <c r="G7" s="164">
        <f t="shared" ref="G7:G10" si="3">C7*21%</f>
        <v>209370</v>
      </c>
      <c r="H7" s="164">
        <f t="shared" ref="H7:H10" si="4">C7-D7-E7-F7</f>
        <v>787630</v>
      </c>
      <c r="I7" s="165">
        <f t="shared" ref="I7:I10" si="5">H7*$I$4/100%</f>
        <v>39381.5</v>
      </c>
      <c r="J7" s="164">
        <f>H7-(H7*$I$4/100%)</f>
        <v>748248.5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40">
        <v>1006600</v>
      </c>
      <c r="D8" s="164">
        <f t="shared" si="0"/>
        <v>100660</v>
      </c>
      <c r="E8" s="164">
        <f t="shared" si="1"/>
        <v>60396</v>
      </c>
      <c r="F8" s="164">
        <f t="shared" si="2"/>
        <v>50330</v>
      </c>
      <c r="G8" s="164">
        <f t="shared" si="3"/>
        <v>211386</v>
      </c>
      <c r="H8" s="164">
        <f t="shared" si="4"/>
        <v>795214</v>
      </c>
      <c r="I8" s="165">
        <f t="shared" si="5"/>
        <v>39760.700000000004</v>
      </c>
      <c r="J8" s="164">
        <f>H8-(H8*$I$4/100%)</f>
        <v>755453.3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40">
        <v>1159000</v>
      </c>
      <c r="D9" s="164">
        <f t="shared" si="0"/>
        <v>115900</v>
      </c>
      <c r="E9" s="164">
        <f t="shared" si="1"/>
        <v>69540</v>
      </c>
      <c r="F9" s="164">
        <f t="shared" si="2"/>
        <v>57950</v>
      </c>
      <c r="G9" s="164">
        <f t="shared" si="3"/>
        <v>243390</v>
      </c>
      <c r="H9" s="164">
        <f t="shared" si="4"/>
        <v>915610</v>
      </c>
      <c r="I9" s="165">
        <f t="shared" si="5"/>
        <v>45780.5</v>
      </c>
      <c r="J9" s="164">
        <f>H9-(H9*$I$4/100%)</f>
        <v>869829.5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40">
        <v>0</v>
      </c>
      <c r="D10" s="164">
        <f t="shared" si="0"/>
        <v>0</v>
      </c>
      <c r="E10" s="164">
        <f t="shared" si="1"/>
        <v>0</v>
      </c>
      <c r="F10" s="164">
        <f t="shared" si="2"/>
        <v>0</v>
      </c>
      <c r="G10" s="164">
        <f t="shared" si="3"/>
        <v>0</v>
      </c>
      <c r="H10" s="164">
        <f t="shared" si="4"/>
        <v>0</v>
      </c>
      <c r="I10" s="165">
        <f t="shared" si="5"/>
        <v>0</v>
      </c>
      <c r="J10" s="164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208" t="s">
        <v>82</v>
      </c>
      <c r="G12" s="120" t="s">
        <v>83</v>
      </c>
      <c r="H12" s="120" t="s">
        <v>81</v>
      </c>
      <c r="I12" s="120" t="s">
        <v>84</v>
      </c>
      <c r="J12" s="12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5" x14ac:dyDescent="0.25">
      <c r="A13" s="12"/>
      <c r="B13" s="12"/>
      <c r="C13" s="12"/>
      <c r="F13" s="208"/>
      <c r="G13" s="168">
        <f>SUM(C6:C10)</f>
        <v>6004600</v>
      </c>
      <c r="H13" s="168">
        <f>SUM(D6+D7+D8+D9+D10+E6+E7+E8+E9+E10+F6+F7+F8+F9+F10)</f>
        <v>1260966</v>
      </c>
      <c r="I13" s="168">
        <f>SUM(I6:I10)</f>
        <v>237181.7</v>
      </c>
      <c r="J13" s="168">
        <f>SUM(J6:J10)</f>
        <v>4506452.3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1"/>
      <c r="H15" s="12"/>
      <c r="I15" s="12"/>
      <c r="J15" s="92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206" t="s">
        <v>137</v>
      </c>
      <c r="C16" s="207"/>
      <c r="D16" s="207"/>
      <c r="E16" s="207"/>
      <c r="F16" s="207"/>
      <c r="G16" s="207"/>
      <c r="H16" s="207"/>
      <c r="I16" s="207"/>
      <c r="J16" s="207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207"/>
      <c r="C17" s="207"/>
      <c r="D17" s="207"/>
      <c r="E17" s="207"/>
      <c r="F17" s="207"/>
      <c r="G17" s="207"/>
      <c r="H17" s="207"/>
      <c r="I17" s="207"/>
      <c r="J17" s="207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210" t="s">
        <v>202</v>
      </c>
      <c r="C19" s="211"/>
      <c r="D19" s="13"/>
      <c r="E19" s="13"/>
      <c r="F19" s="13"/>
      <c r="G19" s="13"/>
      <c r="H19" s="13"/>
      <c r="I19" s="11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27" t="s">
        <v>3</v>
      </c>
      <c r="C20" s="122" t="s">
        <v>73</v>
      </c>
      <c r="D20" s="122" t="s">
        <v>80</v>
      </c>
      <c r="E20" s="122" t="s">
        <v>74</v>
      </c>
      <c r="F20" s="122" t="s">
        <v>75</v>
      </c>
      <c r="G20" s="122" t="s">
        <v>76</v>
      </c>
      <c r="H20" s="123" t="s">
        <v>77</v>
      </c>
      <c r="I20" s="122" t="s">
        <v>78</v>
      </c>
      <c r="J20" s="12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15" t="s">
        <v>141</v>
      </c>
      <c r="C21" s="166"/>
      <c r="D21" s="167">
        <f>C21*10%</f>
        <v>0</v>
      </c>
      <c r="E21" s="167">
        <f>C21*6%</f>
        <v>0</v>
      </c>
      <c r="F21" s="167">
        <f>C21*5%</f>
        <v>0</v>
      </c>
      <c r="G21" s="167">
        <f>C21*21%</f>
        <v>0</v>
      </c>
      <c r="H21" s="167">
        <f>C21-D21-E21-F21</f>
        <v>0</v>
      </c>
      <c r="I21" s="167">
        <f>H21*$I$4/100%</f>
        <v>0</v>
      </c>
      <c r="J21" s="167">
        <f>H21-(H21*$I$4/100%)</f>
        <v>0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15" t="s">
        <v>142</v>
      </c>
      <c r="C22" s="166"/>
      <c r="D22" s="167">
        <f t="shared" ref="D22:D25" si="6">C22*10%</f>
        <v>0</v>
      </c>
      <c r="E22" s="167">
        <f t="shared" ref="E22:E25" si="7">C22*6%</f>
        <v>0</v>
      </c>
      <c r="F22" s="167">
        <f t="shared" ref="F22:F25" si="8">C22*5%</f>
        <v>0</v>
      </c>
      <c r="G22" s="167">
        <f t="shared" ref="G22:G25" si="9">C22*21%</f>
        <v>0</v>
      </c>
      <c r="H22" s="167">
        <f t="shared" ref="H22:H25" si="10">C22-D22-E22-F22</f>
        <v>0</v>
      </c>
      <c r="I22" s="167">
        <f t="shared" ref="I22:I25" si="11">H22*$I$4/100%</f>
        <v>0</v>
      </c>
      <c r="J22" s="167">
        <f>H22-(H22*$I$4/100%)</f>
        <v>0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15" t="s">
        <v>143</v>
      </c>
      <c r="C23" s="166"/>
      <c r="D23" s="167">
        <f t="shared" si="6"/>
        <v>0</v>
      </c>
      <c r="E23" s="167">
        <f t="shared" si="7"/>
        <v>0</v>
      </c>
      <c r="F23" s="167">
        <f t="shared" si="8"/>
        <v>0</v>
      </c>
      <c r="G23" s="167">
        <f t="shared" si="9"/>
        <v>0</v>
      </c>
      <c r="H23" s="167">
        <f t="shared" si="10"/>
        <v>0</v>
      </c>
      <c r="I23" s="167">
        <f t="shared" si="11"/>
        <v>0</v>
      </c>
      <c r="J23" s="167">
        <f>H23-(H23*$I$4/100%)</f>
        <v>0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15" t="s">
        <v>144</v>
      </c>
      <c r="C24" s="166"/>
      <c r="D24" s="167">
        <f t="shared" si="6"/>
        <v>0</v>
      </c>
      <c r="E24" s="167">
        <f t="shared" si="7"/>
        <v>0</v>
      </c>
      <c r="F24" s="167">
        <f t="shared" si="8"/>
        <v>0</v>
      </c>
      <c r="G24" s="167">
        <f t="shared" si="9"/>
        <v>0</v>
      </c>
      <c r="H24" s="167">
        <f t="shared" si="10"/>
        <v>0</v>
      </c>
      <c r="I24" s="167">
        <f t="shared" si="11"/>
        <v>0</v>
      </c>
      <c r="J24" s="167">
        <f>H24-(H24*$I$4/100%)</f>
        <v>0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15" t="s">
        <v>145</v>
      </c>
      <c r="C25" s="166"/>
      <c r="D25" s="167">
        <f t="shared" si="6"/>
        <v>0</v>
      </c>
      <c r="E25" s="167">
        <f t="shared" si="7"/>
        <v>0</v>
      </c>
      <c r="F25" s="167">
        <f t="shared" si="8"/>
        <v>0</v>
      </c>
      <c r="G25" s="167">
        <f t="shared" si="9"/>
        <v>0</v>
      </c>
      <c r="H25" s="167">
        <f t="shared" si="10"/>
        <v>0</v>
      </c>
      <c r="I25" s="167">
        <f t="shared" si="11"/>
        <v>0</v>
      </c>
      <c r="J25" s="167">
        <f>H25-(H25*$I$4/100%)</f>
        <v>0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209" t="s">
        <v>82</v>
      </c>
      <c r="G27" s="119" t="s">
        <v>83</v>
      </c>
      <c r="H27" s="119" t="s">
        <v>81</v>
      </c>
      <c r="I27" s="119" t="s">
        <v>84</v>
      </c>
      <c r="J27" s="11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5" x14ac:dyDescent="0.25">
      <c r="A28" s="12"/>
      <c r="B28" s="12"/>
      <c r="C28" s="12"/>
      <c r="F28" s="209"/>
      <c r="G28" s="168">
        <f>SUM(C21:C25)</f>
        <v>0</v>
      </c>
      <c r="H28" s="168">
        <f>SUM(D21+D22+D23+D24+D25+E21+E22+E23+E24+E25+F21+F22+F23+F24+F25)</f>
        <v>0</v>
      </c>
      <c r="I28" s="168">
        <f>SUM(I21:I25)</f>
        <v>0</v>
      </c>
      <c r="J28" s="168">
        <f>SUM(J21:J25)</f>
        <v>0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NKKSOKys6Cx/bD1gfwXhpfJ8wCuaqzbA4qsAer10Y1mZaZvfgITFG5FyZ+EzaygI2P/M2bl/k1sxq9ZiI+uEMg==" saltValue="i+PyE3C6i6oB9Zv66oYs6w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 xr:uid="{00000000-0002-0000-0200-000000000000}">
      <formula1>"Enero,Febrero,Marzo,Abril,Mayo,Junio,Julio,Agosto,Septiembre,Octubre,Noviembre,Diciembre"</formula1>
    </dataValidation>
    <dataValidation type="list" allowBlank="1" showInputMessage="1" showErrorMessage="1" sqref="C4" xr:uid="{00000000-0002-0000-0200-000001000000}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2"/>
  <sheetViews>
    <sheetView showGridLines="0" showRowColHeaders="0" zoomScale="95" zoomScaleNormal="95" workbookViewId="0">
      <selection activeCell="B3" sqref="B3:C4"/>
    </sheetView>
  </sheetViews>
  <sheetFormatPr baseColWidth="10" defaultRowHeight="13.8" x14ac:dyDescent="0.25"/>
  <cols>
    <col min="1" max="1" width="1.6992187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20" t="s">
        <v>140</v>
      </c>
      <c r="F2" s="220"/>
      <c r="G2" s="220"/>
      <c r="H2" s="220"/>
      <c r="I2" s="220"/>
      <c r="J2" s="220"/>
      <c r="K2" s="220"/>
      <c r="L2" s="220"/>
      <c r="M2" s="220"/>
    </row>
    <row r="3" spans="2:16" ht="15" customHeight="1" x14ac:dyDescent="0.25">
      <c r="B3" s="216">
        <v>2022</v>
      </c>
      <c r="C3" s="217"/>
      <c r="E3" s="220"/>
      <c r="F3" s="220"/>
      <c r="G3" s="220"/>
      <c r="H3" s="220"/>
      <c r="I3" s="220"/>
      <c r="J3" s="220"/>
      <c r="K3" s="220"/>
      <c r="L3" s="220"/>
      <c r="M3" s="220"/>
    </row>
    <row r="4" spans="2:16" ht="13.95" customHeight="1" x14ac:dyDescent="0.25">
      <c r="B4" s="218"/>
      <c r="C4" s="219"/>
    </row>
    <row r="5" spans="2:16" ht="22.8" x14ac:dyDescent="0.25">
      <c r="B5" s="212" t="s">
        <v>0</v>
      </c>
      <c r="C5" s="212"/>
      <c r="D5" s="212"/>
      <c r="E5" s="212"/>
      <c r="F5" s="212"/>
      <c r="G5" s="212"/>
      <c r="H5" s="212"/>
      <c r="I5" s="212"/>
      <c r="J5" s="212"/>
      <c r="K5" s="212"/>
      <c r="L5" s="212"/>
      <c r="M5" s="212"/>
      <c r="N5" s="212"/>
      <c r="O5" s="212"/>
      <c r="P5" s="212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13">
        <v>1</v>
      </c>
      <c r="C7" s="45" t="s">
        <v>5</v>
      </c>
      <c r="D7" s="128">
        <f>SUMIFS(DataBaseContable!$H:$H,DataBaseContable!$F:$F,"="&amp;T!$B7,DataBaseContable!$B:$B,"&gt;="&amp;$B$3&amp;"/01/01",DataBaseContable!$B:$B,"&lt;="&amp;EOMONTH($B$3&amp;"/01/01",0))</f>
        <v>780250</v>
      </c>
      <c r="E7" s="128">
        <f>SUMIFS(DataBaseContable!$H:$H,DataBaseContable!$F:$F,"="&amp;T!$B7,DataBaseContable!$B:$B,"&gt;="&amp;$B$3&amp;"/02/01",DataBaseContable!$B:$B,"&lt;="&amp;EOMONTH($B$3&amp;"/02/01",0))</f>
        <v>0</v>
      </c>
      <c r="F7" s="128">
        <f>SUMIFS(DataBaseContable!$H:$H,DataBaseContable!$F:$F,"="&amp;T!$B7,DataBaseContable!$B:$B,"&gt;="&amp;$B$3&amp;"/03/01",DataBaseContable!$B:$B,"&lt;="&amp;EOMONTH($B$3&amp;"/03/01",0))</f>
        <v>0</v>
      </c>
      <c r="G7" s="128">
        <f>SUMIFS(DataBaseContable!$H:$H,DataBaseContable!$F:$F,"="&amp;T!$B7,DataBaseContable!$B:$B,"&gt;="&amp;$B$3&amp;"/04/01",DataBaseContable!$B:$B,"&lt;="&amp;EOMONTH($B$3&amp;"/04/01",0))</f>
        <v>0</v>
      </c>
      <c r="H7" s="128">
        <f>SUMIFS(DataBaseContable!$H:$H,DataBaseContable!$F:$F,"="&amp;T!$B7,DataBaseContable!$B:$B,"&gt;="&amp;$B$3&amp;"/05/01",DataBaseContable!$B:$B,"&lt;="&amp;EOMONTH($B$3&amp;"/05/01",0))</f>
        <v>0</v>
      </c>
      <c r="I7" s="128">
        <f>SUMIFS(DataBaseContable!$H:$H,DataBaseContable!$F:$F,"="&amp;T!$B7,DataBaseContable!$B:$B,"&gt;="&amp;$B$3&amp;"/06/01",DataBaseContable!$B:$B,"&lt;="&amp;EOMONTH($B$3&amp;"/06/01",0))</f>
        <v>0</v>
      </c>
      <c r="J7" s="128">
        <f>SUMIFS(DataBaseContable!$H:$H,DataBaseContable!$F:$F,"="&amp;T!$B7,DataBaseContable!$B:$B,"&gt;="&amp;$B$3&amp;"/07/01",DataBaseContable!$B:$B,"&lt;="&amp;EOMONTH($B$3&amp;"/07/01",0))</f>
        <v>0</v>
      </c>
      <c r="K7" s="128">
        <f>SUMIFS(DataBaseContable!$H:$H,DataBaseContable!$F:$F,"="&amp;T!$B7,DataBaseContable!$B:$B,"&gt;="&amp;$B$3&amp;"/08/01",DataBaseContable!$B:$B,"&lt;="&amp;EOMONTH($B$3&amp;"/08/01",0))</f>
        <v>0</v>
      </c>
      <c r="L7" s="128">
        <f>SUMIFS(DataBaseContable!$H:$H,DataBaseContable!$F:$F,"="&amp;T!$B7,DataBaseContable!$B:$B,"&gt;="&amp;$B$3&amp;"/09/01",DataBaseContable!$B:$B,"&lt;="&amp;EOMONTH($B$3&amp;"/09/01",0))</f>
        <v>0</v>
      </c>
      <c r="M7" s="128">
        <f>SUMIFS(DataBaseContable!$H:$H,DataBaseContable!$F:$F,"="&amp;T!$B7,DataBaseContable!$B:$B,"&gt;="&amp;$B$3&amp;"/10/01",DataBaseContable!$B:$B,"&lt;="&amp;EOMONTH($B$3&amp;"/10/01",0))</f>
        <v>0</v>
      </c>
      <c r="N7" s="128">
        <f>SUMIFS(DataBaseContable!$H:$H,DataBaseContable!$F:$F,"="&amp;T!$B7,DataBaseContable!$B:$B,"&gt;="&amp;$B$3&amp;"/11/01",DataBaseContable!$B:$B,"&lt;="&amp;EOMONTH($B$3&amp;"/11/01",0))</f>
        <v>0</v>
      </c>
      <c r="O7" s="128">
        <f>SUMIFS(DataBaseContable!$H:$H,DataBaseContable!$F:$F,"="&amp;T!$B7,DataBaseContable!$B:$B,"&gt;="&amp;$B$3&amp;"/12/01",DataBaseContable!$B:$B,"&lt;="&amp;EOMONTH($B$3&amp;"/12/01",0))</f>
        <v>0</v>
      </c>
      <c r="P7" s="129">
        <f>SUM(D7:O7)</f>
        <v>780250</v>
      </c>
    </row>
    <row r="8" spans="2:16" x14ac:dyDescent="0.25">
      <c r="B8" s="113">
        <v>2</v>
      </c>
      <c r="C8" s="45" t="s">
        <v>6</v>
      </c>
      <c r="D8" s="128">
        <f>SUMIFS(DataBaseContable!$H:$H,DataBaseContable!$F:$F,"="&amp;T!$B8,DataBaseContable!$B:$B,"&gt;="&amp;$B$3&amp;"/01/01",DataBaseContable!$B:$B,"&lt;="&amp;EOMONTH($B$3&amp;"/01/01",0))</f>
        <v>248450</v>
      </c>
      <c r="E8" s="128">
        <f>SUMIFS(DataBaseContable!$H:$H,DataBaseContable!$F:$F,"="&amp;T!$B8,DataBaseContable!$B:$B,"&gt;="&amp;$B$3&amp;"/02/01",DataBaseContable!$B:$B,"&lt;="&amp;EOMONTH($B$3&amp;"/02/01",0))</f>
        <v>0</v>
      </c>
      <c r="F8" s="128">
        <f>SUMIFS(DataBaseContable!$H:$H,DataBaseContable!$F:$F,"="&amp;T!$B8,DataBaseContable!$B:$B,"&gt;="&amp;$B$3&amp;"/03/01",DataBaseContable!$B:$B,"&lt;="&amp;EOMONTH($B$3&amp;"/03/01",0))</f>
        <v>0</v>
      </c>
      <c r="G8" s="128">
        <f>SUMIFS(DataBaseContable!$H:$H,DataBaseContable!$F:$F,"="&amp;T!$B8,DataBaseContable!$B:$B,"&gt;="&amp;$B$3&amp;"/04/01",DataBaseContable!$B:$B,"&lt;="&amp;EOMONTH($B$3&amp;"/04/01",0))</f>
        <v>0</v>
      </c>
      <c r="H8" s="128">
        <f>SUMIFS(DataBaseContable!$H:$H,DataBaseContable!$F:$F,"="&amp;T!$B8,DataBaseContable!$B:$B,"&gt;="&amp;$B$3&amp;"/05/01",DataBaseContable!$B:$B,"&lt;="&amp;EOMONTH($B$3&amp;"/05/01",0))</f>
        <v>0</v>
      </c>
      <c r="I8" s="128">
        <f>SUMIFS(DataBaseContable!$H:$H,DataBaseContable!$F:$F,"="&amp;T!$B8,DataBaseContable!$B:$B,"&gt;="&amp;$B$3&amp;"/06/01",DataBaseContable!$B:$B,"&lt;="&amp;EOMONTH($B$3&amp;"/06/01",0))</f>
        <v>0</v>
      </c>
      <c r="J8" s="128">
        <f>SUMIFS(DataBaseContable!$H:$H,DataBaseContable!$F:$F,"="&amp;T!$B8,DataBaseContable!$B:$B,"&gt;="&amp;$B$3&amp;"/07/01",DataBaseContable!$B:$B,"&lt;="&amp;EOMONTH($B$3&amp;"/07/01",0))</f>
        <v>0</v>
      </c>
      <c r="K8" s="128">
        <f>SUMIFS(DataBaseContable!$H:$H,DataBaseContable!$F:$F,"="&amp;T!$B8,DataBaseContable!$B:$B,"&gt;="&amp;$B$3&amp;"/08/01",DataBaseContable!$B:$B,"&lt;="&amp;EOMONTH($B$3&amp;"/08/01",0))</f>
        <v>0</v>
      </c>
      <c r="L8" s="128">
        <f>SUMIFS(DataBaseContable!$H:$H,DataBaseContable!$F:$F,"="&amp;T!$B8,DataBaseContable!$B:$B,"&gt;="&amp;$B$3&amp;"/09/01",DataBaseContable!$B:$B,"&lt;="&amp;EOMONTH($B$3&amp;"/09/01",0))</f>
        <v>0</v>
      </c>
      <c r="M8" s="128">
        <f>SUMIFS(DataBaseContable!$H:$H,DataBaseContable!$F:$F,"="&amp;T!$B8,DataBaseContable!$B:$B,"&gt;="&amp;$B$3&amp;"/10/01",DataBaseContable!$B:$B,"&lt;="&amp;EOMONTH($B$3&amp;"/10/01",0))</f>
        <v>0</v>
      </c>
      <c r="N8" s="128">
        <f>SUMIFS(DataBaseContable!$H:$H,DataBaseContable!$F:$F,"="&amp;T!$B8,DataBaseContable!$B:$B,"&gt;="&amp;$B$3&amp;"/11/01",DataBaseContable!$B:$B,"&lt;="&amp;EOMONTH($B$3&amp;"/11/01",0))</f>
        <v>0</v>
      </c>
      <c r="O8" s="128">
        <f>SUMIFS(DataBaseContable!$H:$H,DataBaseContable!$F:$F,"="&amp;T!$B8,DataBaseContable!$B:$B,"&gt;="&amp;$B$3&amp;"/12/01",DataBaseContable!$B:$B,"&lt;="&amp;EOMONTH($B$3&amp;"/12/01",0))</f>
        <v>0</v>
      </c>
      <c r="P8" s="129">
        <f t="shared" ref="P8:P38" si="0">SUM(D8:O8)</f>
        <v>248450</v>
      </c>
    </row>
    <row r="9" spans="2:16" x14ac:dyDescent="0.25">
      <c r="B9" s="113">
        <v>3</v>
      </c>
      <c r="C9" s="45" t="s">
        <v>7</v>
      </c>
      <c r="D9" s="128">
        <f>SUMIFS(DataBaseContable!$H:$H,DataBaseContable!$F:$F,"="&amp;T!$B9,DataBaseContable!$B:$B,"&gt;="&amp;$B$3&amp;"/01/01",DataBaseContable!$B:$B,"&lt;="&amp;EOMONTH($B$3&amp;"/01/01",0))</f>
        <v>335750</v>
      </c>
      <c r="E9" s="128">
        <f>SUMIFS(DataBaseContable!$H:$H,DataBaseContable!$F:$F,"="&amp;T!$B9,DataBaseContable!$B:$B,"&gt;="&amp;$B$3&amp;"/02/01",DataBaseContable!$B:$B,"&lt;="&amp;EOMONTH($B$3&amp;"/02/01",0))</f>
        <v>0</v>
      </c>
      <c r="F9" s="128">
        <f>SUMIFS(DataBaseContable!$H:$H,DataBaseContable!$F:$F,"="&amp;T!$B9,DataBaseContable!$B:$B,"&gt;="&amp;$B$3&amp;"/03/01",DataBaseContable!$B:$B,"&lt;="&amp;EOMONTH($B$3&amp;"/03/01",0))</f>
        <v>0</v>
      </c>
      <c r="G9" s="128">
        <f>SUMIFS(DataBaseContable!$H:$H,DataBaseContable!$F:$F,"="&amp;T!$B9,DataBaseContable!$B:$B,"&gt;="&amp;$B$3&amp;"/04/01",DataBaseContable!$B:$B,"&lt;="&amp;EOMONTH($B$3&amp;"/04/01",0))</f>
        <v>0</v>
      </c>
      <c r="H9" s="128">
        <f>SUMIFS(DataBaseContable!$H:$H,DataBaseContable!$F:$F,"="&amp;T!$B9,DataBaseContable!$B:$B,"&gt;="&amp;$B$3&amp;"/05/01",DataBaseContable!$B:$B,"&lt;="&amp;EOMONTH($B$3&amp;"/05/01",0))</f>
        <v>0</v>
      </c>
      <c r="I9" s="128">
        <f>SUMIFS(DataBaseContable!$H:$H,DataBaseContable!$F:$F,"="&amp;T!$B9,DataBaseContable!$B:$B,"&gt;="&amp;$B$3&amp;"/06/01",DataBaseContable!$B:$B,"&lt;="&amp;EOMONTH($B$3&amp;"/06/01",0))</f>
        <v>0</v>
      </c>
      <c r="J9" s="128">
        <f>SUMIFS(DataBaseContable!$H:$H,DataBaseContable!$F:$F,"="&amp;T!$B9,DataBaseContable!$B:$B,"&gt;="&amp;$B$3&amp;"/07/01",DataBaseContable!$B:$B,"&lt;="&amp;EOMONTH($B$3&amp;"/07/01",0))</f>
        <v>0</v>
      </c>
      <c r="K9" s="128">
        <f>SUMIFS(DataBaseContable!$H:$H,DataBaseContable!$F:$F,"="&amp;T!$B9,DataBaseContable!$B:$B,"&gt;="&amp;$B$3&amp;"/08/01",DataBaseContable!$B:$B,"&lt;="&amp;EOMONTH($B$3&amp;"/08/01",0))</f>
        <v>0</v>
      </c>
      <c r="L9" s="128">
        <f>SUMIFS(DataBaseContable!$H:$H,DataBaseContable!$F:$F,"="&amp;T!$B9,DataBaseContable!$B:$B,"&gt;="&amp;$B$3&amp;"/09/01",DataBaseContable!$B:$B,"&lt;="&amp;EOMONTH($B$3&amp;"/09/01",0))</f>
        <v>0</v>
      </c>
      <c r="M9" s="128">
        <f>SUMIFS(DataBaseContable!$H:$H,DataBaseContable!$F:$F,"="&amp;T!$B9,DataBaseContable!$B:$B,"&gt;="&amp;$B$3&amp;"/10/01",DataBaseContable!$B:$B,"&lt;="&amp;EOMONTH($B$3&amp;"/10/01",0))</f>
        <v>0</v>
      </c>
      <c r="N9" s="128">
        <f>SUMIFS(DataBaseContable!$H:$H,DataBaseContable!$F:$F,"="&amp;T!$B9,DataBaseContable!$B:$B,"&gt;="&amp;$B$3&amp;"/11/01",DataBaseContable!$B:$B,"&lt;="&amp;EOMONTH($B$3&amp;"/11/01",0))</f>
        <v>0</v>
      </c>
      <c r="O9" s="128">
        <f>SUMIFS(DataBaseContable!$H:$H,DataBaseContable!$F:$F,"="&amp;T!$B9,DataBaseContable!$B:$B,"&gt;="&amp;$B$3&amp;"/12/01",DataBaseContable!$B:$B,"&lt;="&amp;EOMONTH($B$3&amp;"/12/01",0))</f>
        <v>0</v>
      </c>
      <c r="P9" s="129">
        <f t="shared" si="0"/>
        <v>335750</v>
      </c>
    </row>
    <row r="10" spans="2:16" x14ac:dyDescent="0.25">
      <c r="B10" s="113">
        <v>4</v>
      </c>
      <c r="C10" s="45" t="s">
        <v>9</v>
      </c>
      <c r="D10" s="128">
        <f>SUMIFS(DataBaseContable!$H:$H,DataBaseContable!$F:$F,"="&amp;T!$B10,DataBaseContable!$B:$B,"&gt;="&amp;$B$3&amp;"/01/01",DataBaseContable!$B:$B,"&lt;="&amp;EOMONTH($B$3&amp;"/01/01",0))</f>
        <v>92500</v>
      </c>
      <c r="E10" s="128">
        <f>SUMIFS(DataBaseContable!$H:$H,DataBaseContable!$F:$F,"="&amp;T!$B10,DataBaseContable!$B:$B,"&gt;="&amp;$B$3&amp;"/02/01",DataBaseContable!$B:$B,"&lt;="&amp;EOMONTH($B$3&amp;"/02/01",0))</f>
        <v>0</v>
      </c>
      <c r="F10" s="128">
        <f>SUMIFS(DataBaseContable!$H:$H,DataBaseContable!$F:$F,"="&amp;T!$B10,DataBaseContable!$B:$B,"&gt;="&amp;$B$3&amp;"/03/01",DataBaseContable!$B:$B,"&lt;="&amp;EOMONTH($B$3&amp;"/03/01",0))</f>
        <v>0</v>
      </c>
      <c r="G10" s="128">
        <f>SUMIFS(DataBaseContable!$H:$H,DataBaseContable!$F:$F,"="&amp;T!$B10,DataBaseContable!$B:$B,"&gt;="&amp;$B$3&amp;"/04/01",DataBaseContable!$B:$B,"&lt;="&amp;EOMONTH($B$3&amp;"/04/01",0))</f>
        <v>0</v>
      </c>
      <c r="H10" s="128">
        <f>SUMIFS(DataBaseContable!$H:$H,DataBaseContable!$F:$F,"="&amp;T!$B10,DataBaseContable!$B:$B,"&gt;="&amp;$B$3&amp;"/05/01",DataBaseContable!$B:$B,"&lt;="&amp;EOMONTH($B$3&amp;"/05/01",0))</f>
        <v>0</v>
      </c>
      <c r="I10" s="128">
        <f>SUMIFS(DataBaseContable!$H:$H,DataBaseContable!$F:$F,"="&amp;T!$B10,DataBaseContable!$B:$B,"&gt;="&amp;$B$3&amp;"/06/01",DataBaseContable!$B:$B,"&lt;="&amp;EOMONTH($B$3&amp;"/06/01",0))</f>
        <v>0</v>
      </c>
      <c r="J10" s="128">
        <f>SUMIFS(DataBaseContable!$H:$H,DataBaseContable!$F:$F,"="&amp;T!$B10,DataBaseContable!$B:$B,"&gt;="&amp;$B$3&amp;"/07/01",DataBaseContable!$B:$B,"&lt;="&amp;EOMONTH($B$3&amp;"/07/01",0))</f>
        <v>0</v>
      </c>
      <c r="K10" s="128">
        <f>SUMIFS(DataBaseContable!$H:$H,DataBaseContable!$F:$F,"="&amp;T!$B10,DataBaseContable!$B:$B,"&gt;="&amp;$B$3&amp;"/08/01",DataBaseContable!$B:$B,"&lt;="&amp;EOMONTH($B$3&amp;"/08/01",0))</f>
        <v>0</v>
      </c>
      <c r="L10" s="128">
        <f>SUMIFS(DataBaseContable!$H:$H,DataBaseContable!$F:$F,"="&amp;T!$B10,DataBaseContable!$B:$B,"&gt;="&amp;$B$3&amp;"/09/01",DataBaseContable!$B:$B,"&lt;="&amp;EOMONTH($B$3&amp;"/09/01",0))</f>
        <v>0</v>
      </c>
      <c r="M10" s="128">
        <f>SUMIFS(DataBaseContable!$H:$H,DataBaseContable!$F:$F,"="&amp;T!$B10,DataBaseContable!$B:$B,"&gt;="&amp;$B$3&amp;"/10/01",DataBaseContable!$B:$B,"&lt;="&amp;EOMONTH($B$3&amp;"/10/01",0))</f>
        <v>0</v>
      </c>
      <c r="N10" s="128">
        <f>SUMIFS(DataBaseContable!$H:$H,DataBaseContable!$F:$F,"="&amp;T!$B10,DataBaseContable!$B:$B,"&gt;="&amp;$B$3&amp;"/11/01",DataBaseContable!$B:$B,"&lt;="&amp;EOMONTH($B$3&amp;"/11/01",0))</f>
        <v>0</v>
      </c>
      <c r="O10" s="128">
        <f>SUMIFS(DataBaseContable!$H:$H,DataBaseContable!$F:$F,"="&amp;T!$B10,DataBaseContable!$B:$B,"&gt;="&amp;$B$3&amp;"/12/01",DataBaseContable!$B:$B,"&lt;="&amp;EOMONTH($B$3&amp;"/12/01",0))</f>
        <v>0</v>
      </c>
      <c r="P10" s="129">
        <f t="shared" si="0"/>
        <v>92500</v>
      </c>
    </row>
    <row r="11" spans="2:16" x14ac:dyDescent="0.25">
      <c r="B11" s="113">
        <v>5</v>
      </c>
      <c r="C11" s="45" t="s">
        <v>10</v>
      </c>
      <c r="D11" s="128">
        <f>SUMIFS(DataBaseContable!$H:$H,DataBaseContable!$F:$F,"="&amp;T!$B11,DataBaseContable!$B:$B,"&gt;="&amp;$B$3&amp;"/01/01",DataBaseContable!$B:$B,"&lt;="&amp;EOMONTH($B$3&amp;"/01/01",0))</f>
        <v>676000</v>
      </c>
      <c r="E11" s="128">
        <f>SUMIFS(DataBaseContable!$H:$H,DataBaseContable!$F:$F,"="&amp;T!$B11,DataBaseContable!$B:$B,"&gt;="&amp;$B$3&amp;"/02/01",DataBaseContable!$B:$B,"&lt;="&amp;EOMONTH($B$3&amp;"/02/01",0))</f>
        <v>0</v>
      </c>
      <c r="F11" s="128">
        <f>SUMIFS(DataBaseContable!$H:$H,DataBaseContable!$F:$F,"="&amp;T!$B11,DataBaseContable!$B:$B,"&gt;="&amp;$B$3&amp;"/03/01",DataBaseContable!$B:$B,"&lt;="&amp;EOMONTH($B$3&amp;"/03/01",0))</f>
        <v>0</v>
      </c>
      <c r="G11" s="128">
        <f>SUMIFS(DataBaseContable!$H:$H,DataBaseContable!$F:$F,"="&amp;T!$B11,DataBaseContable!$B:$B,"&gt;="&amp;$B$3&amp;"/04/01",DataBaseContable!$B:$B,"&lt;="&amp;EOMONTH($B$3&amp;"/04/01",0))</f>
        <v>0</v>
      </c>
      <c r="H11" s="128">
        <f>SUMIFS(DataBaseContable!$H:$H,DataBaseContable!$F:$F,"="&amp;T!$B11,DataBaseContable!$B:$B,"&gt;="&amp;$B$3&amp;"/05/01",DataBaseContable!$B:$B,"&lt;="&amp;EOMONTH($B$3&amp;"/05/01",0))</f>
        <v>0</v>
      </c>
      <c r="I11" s="128">
        <f>SUMIFS(DataBaseContable!$H:$H,DataBaseContable!$F:$F,"="&amp;T!$B11,DataBaseContable!$B:$B,"&gt;="&amp;$B$3&amp;"/06/01",DataBaseContable!$B:$B,"&lt;="&amp;EOMONTH($B$3&amp;"/06/01",0))</f>
        <v>0</v>
      </c>
      <c r="J11" s="128">
        <f>SUMIFS(DataBaseContable!$H:$H,DataBaseContable!$F:$F,"="&amp;T!$B11,DataBaseContable!$B:$B,"&gt;="&amp;$B$3&amp;"/07/01",DataBaseContable!$B:$B,"&lt;="&amp;EOMONTH($B$3&amp;"/07/01",0))</f>
        <v>0</v>
      </c>
      <c r="K11" s="128">
        <f>SUMIFS(DataBaseContable!$H:$H,DataBaseContable!$F:$F,"="&amp;T!$B11,DataBaseContable!$B:$B,"&gt;="&amp;$B$3&amp;"/08/01",DataBaseContable!$B:$B,"&lt;="&amp;EOMONTH($B$3&amp;"/08/01",0))</f>
        <v>0</v>
      </c>
      <c r="L11" s="128">
        <f>SUMIFS(DataBaseContable!$H:$H,DataBaseContable!$F:$F,"="&amp;T!$B11,DataBaseContable!$B:$B,"&gt;="&amp;$B$3&amp;"/09/01",DataBaseContable!$B:$B,"&lt;="&amp;EOMONTH($B$3&amp;"/09/01",0))</f>
        <v>0</v>
      </c>
      <c r="M11" s="128">
        <f>SUMIFS(DataBaseContable!$H:$H,DataBaseContable!$F:$F,"="&amp;T!$B11,DataBaseContable!$B:$B,"&gt;="&amp;$B$3&amp;"/10/01",DataBaseContable!$B:$B,"&lt;="&amp;EOMONTH($B$3&amp;"/10/01",0))</f>
        <v>0</v>
      </c>
      <c r="N11" s="128">
        <f>SUMIFS(DataBaseContable!$H:$H,DataBaseContable!$F:$F,"="&amp;T!$B11,DataBaseContable!$B:$B,"&gt;="&amp;$B$3&amp;"/11/01",DataBaseContable!$B:$B,"&lt;="&amp;EOMONTH($B$3&amp;"/11/01",0))</f>
        <v>0</v>
      </c>
      <c r="O11" s="128">
        <f>SUMIFS(DataBaseContable!$H:$H,DataBaseContable!$F:$F,"="&amp;T!$B11,DataBaseContable!$B:$B,"&gt;="&amp;$B$3&amp;"/12/01",DataBaseContable!$B:$B,"&lt;="&amp;EOMONTH($B$3&amp;"/12/01",0))</f>
        <v>0</v>
      </c>
      <c r="P11" s="129">
        <f t="shared" si="0"/>
        <v>676000</v>
      </c>
    </row>
    <row r="12" spans="2:16" x14ac:dyDescent="0.25">
      <c r="B12" s="113">
        <v>6</v>
      </c>
      <c r="C12" s="45" t="s">
        <v>11</v>
      </c>
      <c r="D12" s="128">
        <f>SUMIFS(DataBaseContable!$H:$H,DataBaseContable!$F:$F,"="&amp;T!$B12,DataBaseContable!$B:$B,"&gt;="&amp;$B$3&amp;"/01/01",DataBaseContable!$B:$B,"&lt;="&amp;EOMONTH($B$3&amp;"/01/01",0))</f>
        <v>0</v>
      </c>
      <c r="E12" s="128">
        <f>SUMIFS(DataBaseContable!$H:$H,DataBaseContable!$F:$F,"="&amp;T!$B12,DataBaseContable!$B:$B,"&gt;="&amp;$B$3&amp;"/02/01",DataBaseContable!$B:$B,"&lt;="&amp;EOMONTH($B$3&amp;"/02/01",0))</f>
        <v>0</v>
      </c>
      <c r="F12" s="128">
        <f>SUMIFS(DataBaseContable!$H:$H,DataBaseContable!$F:$F,"="&amp;T!$B12,DataBaseContable!$B:$B,"&gt;="&amp;$B$3&amp;"/03/01",DataBaseContable!$B:$B,"&lt;="&amp;EOMONTH($B$3&amp;"/03/01",0))</f>
        <v>0</v>
      </c>
      <c r="G12" s="128">
        <f>SUMIFS(DataBaseContable!$H:$H,DataBaseContable!$F:$F,"="&amp;T!$B12,DataBaseContable!$B:$B,"&gt;="&amp;$B$3&amp;"/04/01",DataBaseContable!$B:$B,"&lt;="&amp;EOMONTH($B$3&amp;"/04/01",0))</f>
        <v>0</v>
      </c>
      <c r="H12" s="128">
        <f>SUMIFS(DataBaseContable!$H:$H,DataBaseContable!$F:$F,"="&amp;T!$B12,DataBaseContable!$B:$B,"&gt;="&amp;$B$3&amp;"/05/01",DataBaseContable!$B:$B,"&lt;="&amp;EOMONTH($B$3&amp;"/05/01",0))</f>
        <v>0</v>
      </c>
      <c r="I12" s="128">
        <f>SUMIFS(DataBaseContable!$H:$H,DataBaseContable!$F:$F,"="&amp;T!$B12,DataBaseContable!$B:$B,"&gt;="&amp;$B$3&amp;"/06/01",DataBaseContable!$B:$B,"&lt;="&amp;EOMONTH($B$3&amp;"/06/01",0))</f>
        <v>0</v>
      </c>
      <c r="J12" s="128">
        <f>SUMIFS(DataBaseContable!$H:$H,DataBaseContable!$F:$F,"="&amp;T!$B12,DataBaseContable!$B:$B,"&gt;="&amp;$B$3&amp;"/07/01",DataBaseContable!$B:$B,"&lt;="&amp;EOMONTH($B$3&amp;"/07/01",0))</f>
        <v>0</v>
      </c>
      <c r="K12" s="128">
        <f>SUMIFS(DataBaseContable!$H:$H,DataBaseContable!$F:$F,"="&amp;T!$B12,DataBaseContable!$B:$B,"&gt;="&amp;$B$3&amp;"/08/01",DataBaseContable!$B:$B,"&lt;="&amp;EOMONTH($B$3&amp;"/08/01",0))</f>
        <v>0</v>
      </c>
      <c r="L12" s="128">
        <f>SUMIFS(DataBaseContable!$H:$H,DataBaseContable!$F:$F,"="&amp;T!$B12,DataBaseContable!$B:$B,"&gt;="&amp;$B$3&amp;"/09/01",DataBaseContable!$B:$B,"&lt;="&amp;EOMONTH($B$3&amp;"/09/01",0))</f>
        <v>0</v>
      </c>
      <c r="M12" s="128">
        <f>SUMIFS(DataBaseContable!$H:$H,DataBaseContable!$F:$F,"="&amp;T!$B12,DataBaseContable!$B:$B,"&gt;="&amp;$B$3&amp;"/10/01",DataBaseContable!$B:$B,"&lt;="&amp;EOMONTH($B$3&amp;"/10/01",0))</f>
        <v>0</v>
      </c>
      <c r="N12" s="128">
        <f>SUMIFS(DataBaseContable!$H:$H,DataBaseContable!$F:$F,"="&amp;T!$B12,DataBaseContable!$B:$B,"&gt;="&amp;$B$3&amp;"/11/01",DataBaseContable!$B:$B,"&lt;="&amp;EOMONTH($B$3&amp;"/11/01",0))</f>
        <v>0</v>
      </c>
      <c r="O12" s="128">
        <f>SUMIFS(DataBaseContable!$H:$H,DataBaseContable!$F:$F,"="&amp;T!$B12,DataBaseContable!$B:$B,"&gt;="&amp;$B$3&amp;"/12/01",DataBaseContable!$B:$B,"&lt;="&amp;EOMONTH($B$3&amp;"/12/01",0))</f>
        <v>0</v>
      </c>
      <c r="P12" s="129">
        <f t="shared" si="0"/>
        <v>0</v>
      </c>
    </row>
    <row r="13" spans="2:16" x14ac:dyDescent="0.25">
      <c r="B13" s="113">
        <v>7</v>
      </c>
      <c r="C13" s="45" t="s">
        <v>12</v>
      </c>
      <c r="D13" s="128">
        <f>SUMIFS(DataBaseContable!$H:$H,DataBaseContable!$F:$F,"="&amp;T!$B13,DataBaseContable!$B:$B,"&gt;="&amp;$B$3&amp;"/01/01",DataBaseContable!$B:$B,"&lt;="&amp;EOMONTH($B$3&amp;"/01/01",0))</f>
        <v>0</v>
      </c>
      <c r="E13" s="128">
        <f>SUMIFS(DataBaseContable!$H:$H,DataBaseContable!$F:$F,"="&amp;T!$B13,DataBaseContable!$B:$B,"&gt;="&amp;$B$3&amp;"/02/01",DataBaseContable!$B:$B,"&lt;="&amp;EOMONTH($B$3&amp;"/02/01",0))</f>
        <v>0</v>
      </c>
      <c r="F13" s="128">
        <f>SUMIFS(DataBaseContable!$H:$H,DataBaseContable!$F:$F,"="&amp;T!$B13,DataBaseContable!$B:$B,"&gt;="&amp;$B$3&amp;"/03/01",DataBaseContable!$B:$B,"&lt;="&amp;EOMONTH($B$3&amp;"/03/01",0))</f>
        <v>0</v>
      </c>
      <c r="G13" s="128">
        <f>SUMIFS(DataBaseContable!$H:$H,DataBaseContable!$F:$F,"="&amp;T!$B13,DataBaseContable!$B:$B,"&gt;="&amp;$B$3&amp;"/04/01",DataBaseContable!$B:$B,"&lt;="&amp;EOMONTH($B$3&amp;"/04/01",0))</f>
        <v>0</v>
      </c>
      <c r="H13" s="128">
        <f>SUMIFS(DataBaseContable!$H:$H,DataBaseContable!$F:$F,"="&amp;T!$B13,DataBaseContable!$B:$B,"&gt;="&amp;$B$3&amp;"/05/01",DataBaseContable!$B:$B,"&lt;="&amp;EOMONTH($B$3&amp;"/05/01",0))</f>
        <v>0</v>
      </c>
      <c r="I13" s="128">
        <f>SUMIFS(DataBaseContable!$H:$H,DataBaseContable!$F:$F,"="&amp;T!$B13,DataBaseContable!$B:$B,"&gt;="&amp;$B$3&amp;"/06/01",DataBaseContable!$B:$B,"&lt;="&amp;EOMONTH($B$3&amp;"/06/01",0))</f>
        <v>0</v>
      </c>
      <c r="J13" s="128">
        <f>SUMIFS(DataBaseContable!$H:$H,DataBaseContable!$F:$F,"="&amp;T!$B13,DataBaseContable!$B:$B,"&gt;="&amp;$B$3&amp;"/07/01",DataBaseContable!$B:$B,"&lt;="&amp;EOMONTH($B$3&amp;"/07/01",0))</f>
        <v>0</v>
      </c>
      <c r="K13" s="128">
        <f>SUMIFS(DataBaseContable!$H:$H,DataBaseContable!$F:$F,"="&amp;T!$B13,DataBaseContable!$B:$B,"&gt;="&amp;$B$3&amp;"/08/01",DataBaseContable!$B:$B,"&lt;="&amp;EOMONTH($B$3&amp;"/08/01",0))</f>
        <v>0</v>
      </c>
      <c r="L13" s="128">
        <f>SUMIFS(DataBaseContable!$H:$H,DataBaseContable!$F:$F,"="&amp;T!$B13,DataBaseContable!$B:$B,"&gt;="&amp;$B$3&amp;"/09/01",DataBaseContable!$B:$B,"&lt;="&amp;EOMONTH($B$3&amp;"/09/01",0))</f>
        <v>0</v>
      </c>
      <c r="M13" s="128">
        <f>SUMIFS(DataBaseContable!$H:$H,DataBaseContable!$F:$F,"="&amp;T!$B13,DataBaseContable!$B:$B,"&gt;="&amp;$B$3&amp;"/10/01",DataBaseContable!$B:$B,"&lt;="&amp;EOMONTH($B$3&amp;"/10/01",0))</f>
        <v>0</v>
      </c>
      <c r="N13" s="128">
        <f>SUMIFS(DataBaseContable!$H:$H,DataBaseContable!$F:$F,"="&amp;T!$B13,DataBaseContable!$B:$B,"&gt;="&amp;$B$3&amp;"/11/01",DataBaseContable!$B:$B,"&lt;="&amp;EOMONTH($B$3&amp;"/11/01",0))</f>
        <v>0</v>
      </c>
      <c r="O13" s="128">
        <f>SUMIFS(DataBaseContable!$H:$H,DataBaseContable!$F:$F,"="&amp;T!$B13,DataBaseContable!$B:$B,"&gt;="&amp;$B$3&amp;"/12/01",DataBaseContable!$B:$B,"&lt;="&amp;EOMONTH($B$3&amp;"/12/01",0))</f>
        <v>0</v>
      </c>
      <c r="P13" s="129">
        <f t="shared" si="0"/>
        <v>0</v>
      </c>
    </row>
    <row r="14" spans="2:16" x14ac:dyDescent="0.25">
      <c r="B14" s="113">
        <v>8</v>
      </c>
      <c r="C14" s="45" t="s">
        <v>27</v>
      </c>
      <c r="D14" s="128">
        <f>SUMIFS(DataBaseContable!$H:$H,DataBaseContable!$F:$F,"="&amp;T!$B14,DataBaseContable!$B:$B,"&gt;="&amp;$B$3&amp;"/01/01",DataBaseContable!$B:$B,"&lt;="&amp;EOMONTH($B$3&amp;"/01/01",0))</f>
        <v>0</v>
      </c>
      <c r="E14" s="128">
        <f>SUMIFS(DataBaseContable!$H:$H,DataBaseContable!$F:$F,"="&amp;T!$B14,DataBaseContable!$B:$B,"&gt;="&amp;$B$3&amp;"/02/01",DataBaseContable!$B:$B,"&lt;="&amp;EOMONTH($B$3&amp;"/02/01",0))</f>
        <v>0</v>
      </c>
      <c r="F14" s="128">
        <f>SUMIFS(DataBaseContable!$H:$H,DataBaseContable!$F:$F,"="&amp;T!$B14,DataBaseContable!$B:$B,"&gt;="&amp;$B$3&amp;"/03/01",DataBaseContable!$B:$B,"&lt;="&amp;EOMONTH($B$3&amp;"/03/01",0))</f>
        <v>0</v>
      </c>
      <c r="G14" s="128">
        <f>SUMIFS(DataBaseContable!$H:$H,DataBaseContable!$F:$F,"="&amp;T!$B14,DataBaseContable!$B:$B,"&gt;="&amp;$B$3&amp;"/04/01",DataBaseContable!$B:$B,"&lt;="&amp;EOMONTH($B$3&amp;"/04/01",0))</f>
        <v>0</v>
      </c>
      <c r="H14" s="128">
        <f>SUMIFS(DataBaseContable!$H:$H,DataBaseContable!$F:$F,"="&amp;T!$B14,DataBaseContable!$B:$B,"&gt;="&amp;$B$3&amp;"/05/01",DataBaseContable!$B:$B,"&lt;="&amp;EOMONTH($B$3&amp;"/05/01",0))</f>
        <v>0</v>
      </c>
      <c r="I14" s="128">
        <f>SUMIFS(DataBaseContable!$H:$H,DataBaseContable!$F:$F,"="&amp;T!$B14,DataBaseContable!$B:$B,"&gt;="&amp;$B$3&amp;"/06/01",DataBaseContable!$B:$B,"&lt;="&amp;EOMONTH($B$3&amp;"/06/01",0))</f>
        <v>0</v>
      </c>
      <c r="J14" s="128">
        <f>SUMIFS(DataBaseContable!$H:$H,DataBaseContable!$F:$F,"="&amp;T!$B14,DataBaseContable!$B:$B,"&gt;="&amp;$B$3&amp;"/07/01",DataBaseContable!$B:$B,"&lt;="&amp;EOMONTH($B$3&amp;"/07/01",0))</f>
        <v>0</v>
      </c>
      <c r="K14" s="128">
        <f>SUMIFS(DataBaseContable!$H:$H,DataBaseContable!$F:$F,"="&amp;T!$B14,DataBaseContable!$B:$B,"&gt;="&amp;$B$3&amp;"/08/01",DataBaseContable!$B:$B,"&lt;="&amp;EOMONTH($B$3&amp;"/08/01",0))</f>
        <v>0</v>
      </c>
      <c r="L14" s="128">
        <f>SUMIFS(DataBaseContable!$H:$H,DataBaseContable!$F:$F,"="&amp;T!$B14,DataBaseContable!$B:$B,"&gt;="&amp;$B$3&amp;"/09/01",DataBaseContable!$B:$B,"&lt;="&amp;EOMONTH($B$3&amp;"/09/01",0))</f>
        <v>0</v>
      </c>
      <c r="M14" s="128">
        <f>SUMIFS(DataBaseContable!$H:$H,DataBaseContable!$F:$F,"="&amp;T!$B14,DataBaseContable!$B:$B,"&gt;="&amp;$B$3&amp;"/10/01",DataBaseContable!$B:$B,"&lt;="&amp;EOMONTH($B$3&amp;"/10/01",0))</f>
        <v>0</v>
      </c>
      <c r="N14" s="128">
        <f>SUMIFS(DataBaseContable!$H:$H,DataBaseContable!$F:$F,"="&amp;T!$B14,DataBaseContable!$B:$B,"&gt;="&amp;$B$3&amp;"/11/01",DataBaseContable!$B:$B,"&lt;="&amp;EOMONTH($B$3&amp;"/11/01",0))</f>
        <v>0</v>
      </c>
      <c r="O14" s="128">
        <f>SUMIFS(DataBaseContable!$H:$H,DataBaseContable!$F:$F,"="&amp;T!$B14,DataBaseContable!$B:$B,"&gt;="&amp;$B$3&amp;"/12/01",DataBaseContable!$B:$B,"&lt;="&amp;EOMONTH($B$3&amp;"/12/01",0))</f>
        <v>0</v>
      </c>
      <c r="P14" s="129">
        <f t="shared" si="0"/>
        <v>0</v>
      </c>
    </row>
    <row r="15" spans="2:16" x14ac:dyDescent="0.25">
      <c r="B15" s="113">
        <v>9</v>
      </c>
      <c r="C15" s="45" t="s">
        <v>13</v>
      </c>
      <c r="D15" s="128">
        <f>SUMIFS(DataBaseContable!$H:$H,DataBaseContable!$F:$F,"="&amp;T!$B15,DataBaseContable!$B:$B,"&gt;="&amp;$B$3&amp;"/01/01",DataBaseContable!$B:$B,"&lt;="&amp;EOMONTH($B$3&amp;"/01/01",0))</f>
        <v>0</v>
      </c>
      <c r="E15" s="128">
        <f>SUMIFS(DataBaseContable!$H:$H,DataBaseContable!$F:$F,"="&amp;T!$B15,DataBaseContable!$B:$B,"&gt;="&amp;$B$3&amp;"/02/01",DataBaseContable!$B:$B,"&lt;="&amp;EOMONTH($B$3&amp;"/02/01",0))</f>
        <v>0</v>
      </c>
      <c r="F15" s="128">
        <f>SUMIFS(DataBaseContable!$H:$H,DataBaseContable!$F:$F,"="&amp;T!$B15,DataBaseContable!$B:$B,"&gt;="&amp;$B$3&amp;"/03/01",DataBaseContable!$B:$B,"&lt;="&amp;EOMONTH($B$3&amp;"/03/01",0))</f>
        <v>0</v>
      </c>
      <c r="G15" s="128">
        <f>SUMIFS(DataBaseContable!$H:$H,DataBaseContable!$F:$F,"="&amp;T!$B15,DataBaseContable!$B:$B,"&gt;="&amp;$B$3&amp;"/04/01",DataBaseContable!$B:$B,"&lt;="&amp;EOMONTH($B$3&amp;"/04/01",0))</f>
        <v>0</v>
      </c>
      <c r="H15" s="128">
        <f>SUMIFS(DataBaseContable!$H:$H,DataBaseContable!$F:$F,"="&amp;T!$B15,DataBaseContable!$B:$B,"&gt;="&amp;$B$3&amp;"/05/01",DataBaseContable!$B:$B,"&lt;="&amp;EOMONTH($B$3&amp;"/05/01",0))</f>
        <v>0</v>
      </c>
      <c r="I15" s="128">
        <f>SUMIFS(DataBaseContable!$H:$H,DataBaseContable!$F:$F,"="&amp;T!$B15,DataBaseContable!$B:$B,"&gt;="&amp;$B$3&amp;"/06/01",DataBaseContable!$B:$B,"&lt;="&amp;EOMONTH($B$3&amp;"/06/01",0))</f>
        <v>0</v>
      </c>
      <c r="J15" s="128">
        <f>SUMIFS(DataBaseContable!$H:$H,DataBaseContable!$F:$F,"="&amp;T!$B15,DataBaseContable!$B:$B,"&gt;="&amp;$B$3&amp;"/07/01",DataBaseContable!$B:$B,"&lt;="&amp;EOMONTH($B$3&amp;"/07/01",0))</f>
        <v>0</v>
      </c>
      <c r="K15" s="128">
        <f>SUMIFS(DataBaseContable!$H:$H,DataBaseContable!$F:$F,"="&amp;T!$B15,DataBaseContable!$B:$B,"&gt;="&amp;$B$3&amp;"/08/01",DataBaseContable!$B:$B,"&lt;="&amp;EOMONTH($B$3&amp;"/08/01",0))</f>
        <v>0</v>
      </c>
      <c r="L15" s="128">
        <f>SUMIFS(DataBaseContable!$H:$H,DataBaseContable!$F:$F,"="&amp;T!$B15,DataBaseContable!$B:$B,"&gt;="&amp;$B$3&amp;"/09/01",DataBaseContable!$B:$B,"&lt;="&amp;EOMONTH($B$3&amp;"/09/01",0))</f>
        <v>0</v>
      </c>
      <c r="M15" s="128">
        <f>SUMIFS(DataBaseContable!$H:$H,DataBaseContable!$F:$F,"="&amp;T!$B15,DataBaseContable!$B:$B,"&gt;="&amp;$B$3&amp;"/10/01",DataBaseContable!$B:$B,"&lt;="&amp;EOMONTH($B$3&amp;"/10/01",0))</f>
        <v>0</v>
      </c>
      <c r="N15" s="128">
        <f>SUMIFS(DataBaseContable!$H:$H,DataBaseContable!$F:$F,"="&amp;T!$B15,DataBaseContable!$B:$B,"&gt;="&amp;$B$3&amp;"/11/01",DataBaseContable!$B:$B,"&lt;="&amp;EOMONTH($B$3&amp;"/11/01",0))</f>
        <v>0</v>
      </c>
      <c r="O15" s="128">
        <f>SUMIFS(DataBaseContable!$H:$H,DataBaseContable!$F:$F,"="&amp;T!$B15,DataBaseContable!$B:$B,"&gt;="&amp;$B$3&amp;"/12/01",DataBaseContable!$B:$B,"&lt;="&amp;EOMONTH($B$3&amp;"/12/01",0))</f>
        <v>0</v>
      </c>
      <c r="P15" s="129">
        <f t="shared" si="0"/>
        <v>0</v>
      </c>
    </row>
    <row r="16" spans="2:16" x14ac:dyDescent="0.25">
      <c r="B16" s="113">
        <v>10</v>
      </c>
      <c r="C16" s="45" t="s">
        <v>14</v>
      </c>
      <c r="D16" s="128">
        <f>SUMIFS(DataBaseContable!$H:$H,DataBaseContable!$F:$F,"="&amp;T!$B16,DataBaseContable!$B:$B,"&gt;="&amp;$B$3&amp;"/01/01",DataBaseContable!$B:$B,"&lt;="&amp;EOMONTH($B$3&amp;"/01/01",0))</f>
        <v>0</v>
      </c>
      <c r="E16" s="128">
        <f>SUMIFS(DataBaseContable!$H:$H,DataBaseContable!$F:$F,"="&amp;T!$B16,DataBaseContable!$B:$B,"&gt;="&amp;$B$3&amp;"/02/01",DataBaseContable!$B:$B,"&lt;="&amp;EOMONTH($B$3&amp;"/02/01",0))</f>
        <v>0</v>
      </c>
      <c r="F16" s="128">
        <f>SUMIFS(DataBaseContable!$H:$H,DataBaseContable!$F:$F,"="&amp;T!$B16,DataBaseContable!$B:$B,"&gt;="&amp;$B$3&amp;"/03/01",DataBaseContable!$B:$B,"&lt;="&amp;EOMONTH($B$3&amp;"/03/01",0))</f>
        <v>0</v>
      </c>
      <c r="G16" s="128">
        <f>SUMIFS(DataBaseContable!$H:$H,DataBaseContable!$F:$F,"="&amp;T!$B16,DataBaseContable!$B:$B,"&gt;="&amp;$B$3&amp;"/04/01",DataBaseContable!$B:$B,"&lt;="&amp;EOMONTH($B$3&amp;"/04/01",0))</f>
        <v>0</v>
      </c>
      <c r="H16" s="128">
        <f>SUMIFS(DataBaseContable!$H:$H,DataBaseContable!$F:$F,"="&amp;T!$B16,DataBaseContable!$B:$B,"&gt;="&amp;$B$3&amp;"/05/01",DataBaseContable!$B:$B,"&lt;="&amp;EOMONTH($B$3&amp;"/05/01",0))</f>
        <v>0</v>
      </c>
      <c r="I16" s="128">
        <f>SUMIFS(DataBaseContable!$H:$H,DataBaseContable!$F:$F,"="&amp;T!$B16,DataBaseContable!$B:$B,"&gt;="&amp;$B$3&amp;"/06/01",DataBaseContable!$B:$B,"&lt;="&amp;EOMONTH($B$3&amp;"/06/01",0))</f>
        <v>0</v>
      </c>
      <c r="J16" s="128">
        <f>SUMIFS(DataBaseContable!$H:$H,DataBaseContable!$F:$F,"="&amp;T!$B16,DataBaseContable!$B:$B,"&gt;="&amp;$B$3&amp;"/07/01",DataBaseContable!$B:$B,"&lt;="&amp;EOMONTH($B$3&amp;"/07/01",0))</f>
        <v>0</v>
      </c>
      <c r="K16" s="128">
        <f>SUMIFS(DataBaseContable!$H:$H,DataBaseContable!$F:$F,"="&amp;T!$B16,DataBaseContable!$B:$B,"&gt;="&amp;$B$3&amp;"/08/01",DataBaseContable!$B:$B,"&lt;="&amp;EOMONTH($B$3&amp;"/08/01",0))</f>
        <v>0</v>
      </c>
      <c r="L16" s="128">
        <f>SUMIFS(DataBaseContable!$H:$H,DataBaseContable!$F:$F,"="&amp;T!$B16,DataBaseContable!$B:$B,"&gt;="&amp;$B$3&amp;"/09/01",DataBaseContable!$B:$B,"&lt;="&amp;EOMONTH($B$3&amp;"/09/01",0))</f>
        <v>0</v>
      </c>
      <c r="M16" s="128">
        <f>SUMIFS(DataBaseContable!$H:$H,DataBaseContable!$F:$F,"="&amp;T!$B16,DataBaseContable!$B:$B,"&gt;="&amp;$B$3&amp;"/10/01",DataBaseContable!$B:$B,"&lt;="&amp;EOMONTH($B$3&amp;"/10/01",0))</f>
        <v>0</v>
      </c>
      <c r="N16" s="128">
        <f>SUMIFS(DataBaseContable!$H:$H,DataBaseContable!$F:$F,"="&amp;T!$B16,DataBaseContable!$B:$B,"&gt;="&amp;$B$3&amp;"/11/01",DataBaseContable!$B:$B,"&lt;="&amp;EOMONTH($B$3&amp;"/11/01",0))</f>
        <v>0</v>
      </c>
      <c r="O16" s="128">
        <f>SUMIFS(DataBaseContable!$H:$H,DataBaseContable!$F:$F,"="&amp;T!$B16,DataBaseContable!$B:$B,"&gt;="&amp;$B$3&amp;"/12/01",DataBaseContable!$B:$B,"&lt;="&amp;EOMONTH($B$3&amp;"/12/01",0))</f>
        <v>0</v>
      </c>
      <c r="P16" s="129">
        <f t="shared" si="0"/>
        <v>0</v>
      </c>
    </row>
    <row r="17" spans="2:17" x14ac:dyDescent="0.25">
      <c r="B17" s="113">
        <v>11</v>
      </c>
      <c r="C17" s="45" t="s">
        <v>28</v>
      </c>
      <c r="D17" s="128">
        <f>SUMIFS(DataBaseContable!$H:$H,DataBaseContable!$F:$F,"="&amp;T!$B17,DataBaseContable!$B:$B,"&gt;="&amp;$B$3&amp;"/01/01",DataBaseContable!$B:$B,"&lt;="&amp;EOMONTH($B$3&amp;"/01/01",0))</f>
        <v>0</v>
      </c>
      <c r="E17" s="128">
        <f>SUMIFS(DataBaseContable!$H:$H,DataBaseContable!$F:$F,"="&amp;T!$B17,DataBaseContable!$B:$B,"&gt;="&amp;$B$3&amp;"/02/01",DataBaseContable!$B:$B,"&lt;="&amp;EOMONTH($B$3&amp;"/02/01",0))</f>
        <v>0</v>
      </c>
      <c r="F17" s="128">
        <f>SUMIFS(DataBaseContable!$H:$H,DataBaseContable!$F:$F,"="&amp;T!$B17,DataBaseContable!$B:$B,"&gt;="&amp;$B$3&amp;"/03/01",DataBaseContable!$B:$B,"&lt;="&amp;EOMONTH($B$3&amp;"/03/01",0))</f>
        <v>0</v>
      </c>
      <c r="G17" s="128">
        <f>SUMIFS(DataBaseContable!$H:$H,DataBaseContable!$F:$F,"="&amp;T!$B17,DataBaseContable!$B:$B,"&gt;="&amp;$B$3&amp;"/04/01",DataBaseContable!$B:$B,"&lt;="&amp;EOMONTH($B$3&amp;"/04/01",0))</f>
        <v>0</v>
      </c>
      <c r="H17" s="128">
        <f>SUMIFS(DataBaseContable!$H:$H,DataBaseContable!$F:$F,"="&amp;T!$B17,DataBaseContable!$B:$B,"&gt;="&amp;$B$3&amp;"/05/01",DataBaseContable!$B:$B,"&lt;="&amp;EOMONTH($B$3&amp;"/05/01",0))</f>
        <v>0</v>
      </c>
      <c r="I17" s="128">
        <f>SUMIFS(DataBaseContable!$H:$H,DataBaseContable!$F:$F,"="&amp;T!$B17,DataBaseContable!$B:$B,"&gt;="&amp;$B$3&amp;"/06/01",DataBaseContable!$B:$B,"&lt;="&amp;EOMONTH($B$3&amp;"/06/01",0))</f>
        <v>0</v>
      </c>
      <c r="J17" s="128">
        <f>SUMIFS(DataBaseContable!$H:$H,DataBaseContable!$F:$F,"="&amp;T!$B17,DataBaseContable!$B:$B,"&gt;="&amp;$B$3&amp;"/07/01",DataBaseContable!$B:$B,"&lt;="&amp;EOMONTH($B$3&amp;"/07/01",0))</f>
        <v>0</v>
      </c>
      <c r="K17" s="128">
        <f>SUMIFS(DataBaseContable!$H:$H,DataBaseContable!$F:$F,"="&amp;T!$B17,DataBaseContable!$B:$B,"&gt;="&amp;$B$3&amp;"/08/01",DataBaseContable!$B:$B,"&lt;="&amp;EOMONTH($B$3&amp;"/08/01",0))</f>
        <v>0</v>
      </c>
      <c r="L17" s="128">
        <f>SUMIFS(DataBaseContable!$H:$H,DataBaseContable!$F:$F,"="&amp;T!$B17,DataBaseContable!$B:$B,"&gt;="&amp;$B$3&amp;"/09/01",DataBaseContable!$B:$B,"&lt;="&amp;EOMONTH($B$3&amp;"/09/01",0))</f>
        <v>0</v>
      </c>
      <c r="M17" s="128">
        <f>SUMIFS(DataBaseContable!$H:$H,DataBaseContable!$F:$F,"="&amp;T!$B17,DataBaseContable!$B:$B,"&gt;="&amp;$B$3&amp;"/10/01",DataBaseContable!$B:$B,"&lt;="&amp;EOMONTH($B$3&amp;"/10/01",0))</f>
        <v>0</v>
      </c>
      <c r="N17" s="128">
        <f>SUMIFS(DataBaseContable!$H:$H,DataBaseContable!$F:$F,"="&amp;T!$B17,DataBaseContable!$B:$B,"&gt;="&amp;$B$3&amp;"/11/01",DataBaseContable!$B:$B,"&lt;="&amp;EOMONTH($B$3&amp;"/11/01",0))</f>
        <v>0</v>
      </c>
      <c r="O17" s="128">
        <f>SUMIFS(DataBaseContable!$H:$H,DataBaseContable!$F:$F,"="&amp;T!$B17,DataBaseContable!$B:$B,"&gt;="&amp;$B$3&amp;"/12/01",DataBaseContable!$B:$B,"&lt;="&amp;EOMONTH($B$3&amp;"/12/01",0))</f>
        <v>0</v>
      </c>
      <c r="P17" s="129">
        <f t="shared" si="0"/>
        <v>0</v>
      </c>
    </row>
    <row r="18" spans="2:17" x14ac:dyDescent="0.25">
      <c r="B18" s="113">
        <v>12</v>
      </c>
      <c r="C18" s="45" t="s">
        <v>15</v>
      </c>
      <c r="D18" s="128">
        <f>SUMIFS(DataBaseContable!$H:$H,DataBaseContable!$F:$F,"="&amp;T!$B18,DataBaseContable!$B:$B,"&gt;="&amp;$B$3&amp;"/01/01",DataBaseContable!$B:$B,"&lt;="&amp;EOMONTH($B$3&amp;"/01/01",0))</f>
        <v>310650</v>
      </c>
      <c r="E18" s="128">
        <f>SUMIFS(DataBaseContable!$H:$H,DataBaseContable!$F:$F,"="&amp;T!$B18,DataBaseContable!$B:$B,"&gt;="&amp;$B$3&amp;"/02/01",DataBaseContable!$B:$B,"&lt;="&amp;EOMONTH($B$3&amp;"/02/01",0))</f>
        <v>0</v>
      </c>
      <c r="F18" s="128">
        <f>SUMIFS(DataBaseContable!$H:$H,DataBaseContable!$F:$F,"="&amp;T!$B18,DataBaseContable!$B:$B,"&gt;="&amp;$B$3&amp;"/03/01",DataBaseContable!$B:$B,"&lt;="&amp;EOMONTH($B$3&amp;"/03/01",0))</f>
        <v>0</v>
      </c>
      <c r="G18" s="128">
        <f>SUMIFS(DataBaseContable!$H:$H,DataBaseContable!$F:$F,"="&amp;T!$B18,DataBaseContable!$B:$B,"&gt;="&amp;$B$3&amp;"/04/01",DataBaseContable!$B:$B,"&lt;="&amp;EOMONTH($B$3&amp;"/04/01",0))</f>
        <v>0</v>
      </c>
      <c r="H18" s="128">
        <f>SUMIFS(DataBaseContable!$H:$H,DataBaseContable!$F:$F,"="&amp;T!$B18,DataBaseContable!$B:$B,"&gt;="&amp;$B$3&amp;"/05/01",DataBaseContable!$B:$B,"&lt;="&amp;EOMONTH($B$3&amp;"/05/01",0))</f>
        <v>0</v>
      </c>
      <c r="I18" s="128">
        <f>SUMIFS(DataBaseContable!$H:$H,DataBaseContable!$F:$F,"="&amp;T!$B18,DataBaseContable!$B:$B,"&gt;="&amp;$B$3&amp;"/06/01",DataBaseContable!$B:$B,"&lt;="&amp;EOMONTH($B$3&amp;"/06/01",0))</f>
        <v>0</v>
      </c>
      <c r="J18" s="128">
        <f>SUMIFS(DataBaseContable!$H:$H,DataBaseContable!$F:$F,"="&amp;T!$B18,DataBaseContable!$B:$B,"&gt;="&amp;$B$3&amp;"/07/01",DataBaseContable!$B:$B,"&lt;="&amp;EOMONTH($B$3&amp;"/07/01",0))</f>
        <v>0</v>
      </c>
      <c r="K18" s="128">
        <f>SUMIFS(DataBaseContable!$H:$H,DataBaseContable!$F:$F,"="&amp;T!$B18,DataBaseContable!$B:$B,"&gt;="&amp;$B$3&amp;"/08/01",DataBaseContable!$B:$B,"&lt;="&amp;EOMONTH($B$3&amp;"/08/01",0))</f>
        <v>0</v>
      </c>
      <c r="L18" s="128">
        <f>SUMIFS(DataBaseContable!$H:$H,DataBaseContable!$F:$F,"="&amp;T!$B18,DataBaseContable!$B:$B,"&gt;="&amp;$B$3&amp;"/09/01",DataBaseContable!$B:$B,"&lt;="&amp;EOMONTH($B$3&amp;"/09/01",0))</f>
        <v>0</v>
      </c>
      <c r="M18" s="128">
        <f>SUMIFS(DataBaseContable!$H:$H,DataBaseContable!$F:$F,"="&amp;T!$B18,DataBaseContable!$B:$B,"&gt;="&amp;$B$3&amp;"/10/01",DataBaseContable!$B:$B,"&lt;="&amp;EOMONTH($B$3&amp;"/10/01",0))</f>
        <v>0</v>
      </c>
      <c r="N18" s="128">
        <f>SUMIFS(DataBaseContable!$H:$H,DataBaseContable!$F:$F,"="&amp;T!$B18,DataBaseContable!$B:$B,"&gt;="&amp;$B$3&amp;"/11/01",DataBaseContable!$B:$B,"&lt;="&amp;EOMONTH($B$3&amp;"/11/01",0))</f>
        <v>0</v>
      </c>
      <c r="O18" s="128">
        <f>SUMIFS(DataBaseContable!$H:$H,DataBaseContable!$F:$F,"="&amp;T!$B18,DataBaseContable!$B:$B,"&gt;="&amp;$B$3&amp;"/12/01",DataBaseContable!$B:$B,"&lt;="&amp;EOMONTH($B$3&amp;"/12/01",0))</f>
        <v>0</v>
      </c>
      <c r="P18" s="129">
        <f t="shared" si="0"/>
        <v>310650</v>
      </c>
    </row>
    <row r="19" spans="2:17" x14ac:dyDescent="0.25">
      <c r="B19" s="113">
        <v>13</v>
      </c>
      <c r="C19" s="45" t="s">
        <v>16</v>
      </c>
      <c r="D19" s="128">
        <f>SUMIFS(DataBaseContable!$H:$H,DataBaseContable!$F:$F,"="&amp;T!$B19,DataBaseContable!$B:$B,"&gt;="&amp;$B$3&amp;"/01/01",DataBaseContable!$B:$B,"&lt;="&amp;EOMONTH($B$3&amp;"/01/01",0))</f>
        <v>0</v>
      </c>
      <c r="E19" s="128">
        <f>SUMIFS(DataBaseContable!$H:$H,DataBaseContable!$F:$F,"="&amp;T!$B19,DataBaseContable!$B:$B,"&gt;="&amp;$B$3&amp;"/02/01",DataBaseContable!$B:$B,"&lt;="&amp;EOMONTH($B$3&amp;"/02/01",0))</f>
        <v>0</v>
      </c>
      <c r="F19" s="128">
        <f>SUMIFS(DataBaseContable!$H:$H,DataBaseContable!$F:$F,"="&amp;T!$B19,DataBaseContable!$B:$B,"&gt;="&amp;$B$3&amp;"/03/01",DataBaseContable!$B:$B,"&lt;="&amp;EOMONTH($B$3&amp;"/03/01",0))</f>
        <v>0</v>
      </c>
      <c r="G19" s="128">
        <f>SUMIFS(DataBaseContable!$H:$H,DataBaseContable!$F:$F,"="&amp;T!$B19,DataBaseContable!$B:$B,"&gt;="&amp;$B$3&amp;"/04/01",DataBaseContable!$B:$B,"&lt;="&amp;EOMONTH($B$3&amp;"/04/01",0))</f>
        <v>0</v>
      </c>
      <c r="H19" s="128">
        <f>SUMIFS(DataBaseContable!$H:$H,DataBaseContable!$F:$F,"="&amp;T!$B19,DataBaseContable!$B:$B,"&gt;="&amp;$B$3&amp;"/05/01",DataBaseContable!$B:$B,"&lt;="&amp;EOMONTH($B$3&amp;"/05/01",0))</f>
        <v>0</v>
      </c>
      <c r="I19" s="128">
        <f>SUMIFS(DataBaseContable!$H:$H,DataBaseContable!$F:$F,"="&amp;T!$B19,DataBaseContable!$B:$B,"&gt;="&amp;$B$3&amp;"/06/01",DataBaseContable!$B:$B,"&lt;="&amp;EOMONTH($B$3&amp;"/06/01",0))</f>
        <v>0</v>
      </c>
      <c r="J19" s="128">
        <f>SUMIFS(DataBaseContable!$H:$H,DataBaseContable!$F:$F,"="&amp;T!$B19,DataBaseContable!$B:$B,"&gt;="&amp;$B$3&amp;"/07/01",DataBaseContable!$B:$B,"&lt;="&amp;EOMONTH($B$3&amp;"/07/01",0))</f>
        <v>0</v>
      </c>
      <c r="K19" s="128">
        <f>SUMIFS(DataBaseContable!$H:$H,DataBaseContable!$F:$F,"="&amp;T!$B19,DataBaseContable!$B:$B,"&gt;="&amp;$B$3&amp;"/08/01",DataBaseContable!$B:$B,"&lt;="&amp;EOMONTH($B$3&amp;"/08/01",0))</f>
        <v>0</v>
      </c>
      <c r="L19" s="128">
        <f>SUMIFS(DataBaseContable!$H:$H,DataBaseContable!$F:$F,"="&amp;T!$B19,DataBaseContable!$B:$B,"&gt;="&amp;$B$3&amp;"/09/01",DataBaseContable!$B:$B,"&lt;="&amp;EOMONTH($B$3&amp;"/09/01",0))</f>
        <v>0</v>
      </c>
      <c r="M19" s="128">
        <f>SUMIFS(DataBaseContable!$H:$H,DataBaseContable!$F:$F,"="&amp;T!$B19,DataBaseContable!$B:$B,"&gt;="&amp;$B$3&amp;"/10/01",DataBaseContable!$B:$B,"&lt;="&amp;EOMONTH($B$3&amp;"/10/01",0))</f>
        <v>0</v>
      </c>
      <c r="N19" s="128">
        <f>SUMIFS(DataBaseContable!$H:$H,DataBaseContable!$F:$F,"="&amp;T!$B19,DataBaseContable!$B:$B,"&gt;="&amp;$B$3&amp;"/11/01",DataBaseContable!$B:$B,"&lt;="&amp;EOMONTH($B$3&amp;"/11/01",0))</f>
        <v>0</v>
      </c>
      <c r="O19" s="128">
        <f>SUMIFS(DataBaseContable!$H:$H,DataBaseContable!$F:$F,"="&amp;T!$B19,DataBaseContable!$B:$B,"&gt;="&amp;$B$3&amp;"/12/01",DataBaseContable!$B:$B,"&lt;="&amp;EOMONTH($B$3&amp;"/12/01",0))</f>
        <v>0</v>
      </c>
      <c r="P19" s="129">
        <f t="shared" si="0"/>
        <v>0</v>
      </c>
    </row>
    <row r="20" spans="2:17" x14ac:dyDescent="0.25">
      <c r="B20" s="113">
        <v>14</v>
      </c>
      <c r="C20" s="45" t="s">
        <v>29</v>
      </c>
      <c r="D20" s="128">
        <f>SUMIFS(DataBaseContable!$H:$H,DataBaseContable!$F:$F,"="&amp;T!$B20,DataBaseContable!$B:$B,"&gt;="&amp;$B$3&amp;"/01/01",DataBaseContable!$B:$B,"&lt;="&amp;EOMONTH($B$3&amp;"/01/01",0))</f>
        <v>0</v>
      </c>
      <c r="E20" s="128">
        <f>SUMIFS(DataBaseContable!$H:$H,DataBaseContable!$F:$F,"="&amp;T!$B20,DataBaseContable!$B:$B,"&gt;="&amp;$B$3&amp;"/02/01",DataBaseContable!$B:$B,"&lt;="&amp;EOMONTH($B$3&amp;"/02/01",0))</f>
        <v>0</v>
      </c>
      <c r="F20" s="128">
        <f>SUMIFS(DataBaseContable!$H:$H,DataBaseContable!$F:$F,"="&amp;T!$B20,DataBaseContable!$B:$B,"&gt;="&amp;$B$3&amp;"/03/01",DataBaseContable!$B:$B,"&lt;="&amp;EOMONTH($B$3&amp;"/03/01",0))</f>
        <v>0</v>
      </c>
      <c r="G20" s="128">
        <f>SUMIFS(DataBaseContable!$H:$H,DataBaseContable!$F:$F,"="&amp;T!$B20,DataBaseContable!$B:$B,"&gt;="&amp;$B$3&amp;"/04/01",DataBaseContable!$B:$B,"&lt;="&amp;EOMONTH($B$3&amp;"/04/01",0))</f>
        <v>0</v>
      </c>
      <c r="H20" s="128">
        <f>SUMIFS(DataBaseContable!$H:$H,DataBaseContable!$F:$F,"="&amp;T!$B20,DataBaseContable!$B:$B,"&gt;="&amp;$B$3&amp;"/05/01",DataBaseContable!$B:$B,"&lt;="&amp;EOMONTH($B$3&amp;"/05/01",0))</f>
        <v>0</v>
      </c>
      <c r="I20" s="128">
        <f>SUMIFS(DataBaseContable!$H:$H,DataBaseContable!$F:$F,"="&amp;T!$B20,DataBaseContable!$B:$B,"&gt;="&amp;$B$3&amp;"/06/01",DataBaseContable!$B:$B,"&lt;="&amp;EOMONTH($B$3&amp;"/06/01",0))</f>
        <v>0</v>
      </c>
      <c r="J20" s="128">
        <f>SUMIFS(DataBaseContable!$H:$H,DataBaseContable!$F:$F,"="&amp;T!$B20,DataBaseContable!$B:$B,"&gt;="&amp;$B$3&amp;"/07/01",DataBaseContable!$B:$B,"&lt;="&amp;EOMONTH($B$3&amp;"/07/01",0))</f>
        <v>0</v>
      </c>
      <c r="K20" s="128">
        <f>SUMIFS(DataBaseContable!$H:$H,DataBaseContable!$F:$F,"="&amp;T!$B20,DataBaseContable!$B:$B,"&gt;="&amp;$B$3&amp;"/08/01",DataBaseContable!$B:$B,"&lt;="&amp;EOMONTH($B$3&amp;"/08/01",0))</f>
        <v>0</v>
      </c>
      <c r="L20" s="128">
        <f>SUMIFS(DataBaseContable!$H:$H,DataBaseContable!$F:$F,"="&amp;T!$B20,DataBaseContable!$B:$B,"&gt;="&amp;$B$3&amp;"/09/01",DataBaseContable!$B:$B,"&lt;="&amp;EOMONTH($B$3&amp;"/09/01",0))</f>
        <v>0</v>
      </c>
      <c r="M20" s="128">
        <f>SUMIFS(DataBaseContable!$H:$H,DataBaseContable!$F:$F,"="&amp;T!$B20,DataBaseContable!$B:$B,"&gt;="&amp;$B$3&amp;"/10/01",DataBaseContable!$B:$B,"&lt;="&amp;EOMONTH($B$3&amp;"/10/01",0))</f>
        <v>0</v>
      </c>
      <c r="N20" s="128">
        <f>SUMIFS(DataBaseContable!$H:$H,DataBaseContable!$F:$F,"="&amp;T!$B20,DataBaseContable!$B:$B,"&gt;="&amp;$B$3&amp;"/11/01",DataBaseContable!$B:$B,"&lt;="&amp;EOMONTH($B$3&amp;"/11/01",0))</f>
        <v>0</v>
      </c>
      <c r="O20" s="128">
        <f>SUMIFS(DataBaseContable!$H:$H,DataBaseContable!$F:$F,"="&amp;T!$B20,DataBaseContable!$B:$B,"&gt;="&amp;$B$3&amp;"/12/01",DataBaseContable!$B:$B,"&lt;="&amp;EOMONTH($B$3&amp;"/12/01",0))</f>
        <v>0</v>
      </c>
      <c r="P20" s="129">
        <f t="shared" si="0"/>
        <v>0</v>
      </c>
    </row>
    <row r="21" spans="2:17" ht="15" x14ac:dyDescent="0.25">
      <c r="B21" s="113">
        <v>15</v>
      </c>
      <c r="C21" s="45" t="s">
        <v>17</v>
      </c>
      <c r="D21" s="128">
        <f>SUMIFS(DataBaseContable!$H:$H,DataBaseContable!$F:$F,"="&amp;T!$B21,DataBaseContable!$B:$B,"&gt;="&amp;$B$3&amp;"/01/01",DataBaseContable!$B:$B,"&lt;="&amp;EOMONTH($B$3&amp;"/01/01",0))</f>
        <v>0</v>
      </c>
      <c r="E21" s="128">
        <f>SUMIFS(DataBaseContable!$H:$H,DataBaseContable!$F:$F,"="&amp;T!$B21,DataBaseContable!$B:$B,"&gt;="&amp;$B$3&amp;"/02/01",DataBaseContable!$B:$B,"&lt;="&amp;EOMONTH($B$3&amp;"/02/01",0))</f>
        <v>0</v>
      </c>
      <c r="F21" s="128">
        <f>SUMIFS(DataBaseContable!$H:$H,DataBaseContable!$F:$F,"="&amp;T!$B21,DataBaseContable!$B:$B,"&gt;="&amp;$B$3&amp;"/03/01",DataBaseContable!$B:$B,"&lt;="&amp;EOMONTH($B$3&amp;"/03/01",0))</f>
        <v>0</v>
      </c>
      <c r="G21" s="128">
        <f>SUMIFS(DataBaseContable!$H:$H,DataBaseContable!$F:$F,"="&amp;T!$B21,DataBaseContable!$B:$B,"&gt;="&amp;$B$3&amp;"/04/01",DataBaseContable!$B:$B,"&lt;="&amp;EOMONTH($B$3&amp;"/04/01",0))</f>
        <v>0</v>
      </c>
      <c r="H21" s="128">
        <f>SUMIFS(DataBaseContable!$H:$H,DataBaseContable!$F:$F,"="&amp;T!$B21,DataBaseContable!$B:$B,"&gt;="&amp;$B$3&amp;"/05/01",DataBaseContable!$B:$B,"&lt;="&amp;EOMONTH($B$3&amp;"/05/01",0))</f>
        <v>0</v>
      </c>
      <c r="I21" s="128">
        <f>SUMIFS(DataBaseContable!$H:$H,DataBaseContable!$F:$F,"="&amp;T!$B21,DataBaseContable!$B:$B,"&gt;="&amp;$B$3&amp;"/06/01",DataBaseContable!$B:$B,"&lt;="&amp;EOMONTH($B$3&amp;"/06/01",0))</f>
        <v>0</v>
      </c>
      <c r="J21" s="128">
        <f>SUMIFS(DataBaseContable!$H:$H,DataBaseContable!$F:$F,"="&amp;T!$B21,DataBaseContable!$B:$B,"&gt;="&amp;$B$3&amp;"/07/01",DataBaseContable!$B:$B,"&lt;="&amp;EOMONTH($B$3&amp;"/07/01",0))</f>
        <v>0</v>
      </c>
      <c r="K21" s="128">
        <f>SUMIFS(DataBaseContable!$H:$H,DataBaseContable!$F:$F,"="&amp;T!$B21,DataBaseContable!$B:$B,"&gt;="&amp;$B$3&amp;"/08/01",DataBaseContable!$B:$B,"&lt;="&amp;EOMONTH($B$3&amp;"/08/01",0))</f>
        <v>0</v>
      </c>
      <c r="L21" s="128">
        <f>SUMIFS(DataBaseContable!$H:$H,DataBaseContable!$F:$F,"="&amp;T!$B21,DataBaseContable!$B:$B,"&gt;="&amp;$B$3&amp;"/09/01",DataBaseContable!$B:$B,"&lt;="&amp;EOMONTH($B$3&amp;"/09/01",0))</f>
        <v>0</v>
      </c>
      <c r="M21" s="128">
        <f>SUMIFS(DataBaseContable!$H:$H,DataBaseContable!$F:$F,"="&amp;T!$B21,DataBaseContable!$B:$B,"&gt;="&amp;$B$3&amp;"/10/01",DataBaseContable!$B:$B,"&lt;="&amp;EOMONTH($B$3&amp;"/10/01",0))</f>
        <v>0</v>
      </c>
      <c r="N21" s="128">
        <f>SUMIFS(DataBaseContable!$H:$H,DataBaseContable!$F:$F,"="&amp;T!$B21,DataBaseContable!$B:$B,"&gt;="&amp;$B$3&amp;"/11/01",DataBaseContable!$B:$B,"&lt;="&amp;EOMONTH($B$3&amp;"/11/01",0))</f>
        <v>0</v>
      </c>
      <c r="O21" s="128">
        <f>SUMIFS(DataBaseContable!$H:$H,DataBaseContable!$F:$F,"="&amp;T!$B21,DataBaseContable!$B:$B,"&gt;="&amp;$B$3&amp;"/12/01",DataBaseContable!$B:$B,"&lt;="&amp;EOMONTH($B$3&amp;"/12/01",0))</f>
        <v>0</v>
      </c>
      <c r="P21" s="129">
        <f t="shared" si="0"/>
        <v>0</v>
      </c>
      <c r="Q21" s="17"/>
    </row>
    <row r="22" spans="2:17" ht="15" x14ac:dyDescent="0.25">
      <c r="B22" s="113">
        <v>16</v>
      </c>
      <c r="C22" s="45" t="s">
        <v>30</v>
      </c>
      <c r="D22" s="128">
        <f>SUMIFS(DataBaseContable!$H:$H,DataBaseContable!$F:$F,"="&amp;T!$B22,DataBaseContable!$B:$B,"&gt;="&amp;$B$3&amp;"/01/01",DataBaseContable!$B:$B,"&lt;="&amp;EOMONTH($B$3&amp;"/01/01",0))</f>
        <v>291350</v>
      </c>
      <c r="E22" s="128">
        <f>SUMIFS(DataBaseContable!$H:$H,DataBaseContable!$F:$F,"="&amp;T!$B22,DataBaseContable!$B:$B,"&gt;="&amp;$B$3&amp;"/02/01",DataBaseContable!$B:$B,"&lt;="&amp;EOMONTH($B$3&amp;"/02/01",0))</f>
        <v>0</v>
      </c>
      <c r="F22" s="128">
        <f>SUMIFS(DataBaseContable!$H:$H,DataBaseContable!$F:$F,"="&amp;T!$B22,DataBaseContable!$B:$B,"&gt;="&amp;$B$3&amp;"/03/01",DataBaseContable!$B:$B,"&lt;="&amp;EOMONTH($B$3&amp;"/03/01",0))</f>
        <v>0</v>
      </c>
      <c r="G22" s="128">
        <f>SUMIFS(DataBaseContable!$H:$H,DataBaseContable!$F:$F,"="&amp;T!$B22,DataBaseContable!$B:$B,"&gt;="&amp;$B$3&amp;"/04/01",DataBaseContable!$B:$B,"&lt;="&amp;EOMONTH($B$3&amp;"/04/01",0))</f>
        <v>0</v>
      </c>
      <c r="H22" s="128">
        <f>SUMIFS(DataBaseContable!$H:$H,DataBaseContable!$F:$F,"="&amp;T!$B22,DataBaseContable!$B:$B,"&gt;="&amp;$B$3&amp;"/05/01",DataBaseContable!$B:$B,"&lt;="&amp;EOMONTH($B$3&amp;"/05/01",0))</f>
        <v>0</v>
      </c>
      <c r="I22" s="128">
        <f>SUMIFS(DataBaseContable!$H:$H,DataBaseContable!$F:$F,"="&amp;T!$B22,DataBaseContable!$B:$B,"&gt;="&amp;$B$3&amp;"/06/01",DataBaseContable!$B:$B,"&lt;="&amp;EOMONTH($B$3&amp;"/06/01",0))</f>
        <v>0</v>
      </c>
      <c r="J22" s="128">
        <f>SUMIFS(DataBaseContable!$H:$H,DataBaseContable!$F:$F,"="&amp;T!$B22,DataBaseContable!$B:$B,"&gt;="&amp;$B$3&amp;"/07/01",DataBaseContable!$B:$B,"&lt;="&amp;EOMONTH($B$3&amp;"/07/01",0))</f>
        <v>0</v>
      </c>
      <c r="K22" s="128">
        <f>SUMIFS(DataBaseContable!$H:$H,DataBaseContable!$F:$F,"="&amp;T!$B22,DataBaseContable!$B:$B,"&gt;="&amp;$B$3&amp;"/08/01",DataBaseContable!$B:$B,"&lt;="&amp;EOMONTH($B$3&amp;"/08/01",0))</f>
        <v>0</v>
      </c>
      <c r="L22" s="128">
        <f>SUMIFS(DataBaseContable!$H:$H,DataBaseContable!$F:$F,"="&amp;T!$B22,DataBaseContable!$B:$B,"&gt;="&amp;$B$3&amp;"/09/01",DataBaseContable!$B:$B,"&lt;="&amp;EOMONTH($B$3&amp;"/09/01",0))</f>
        <v>0</v>
      </c>
      <c r="M22" s="128">
        <f>SUMIFS(DataBaseContable!$H:$H,DataBaseContable!$F:$F,"="&amp;T!$B22,DataBaseContable!$B:$B,"&gt;="&amp;$B$3&amp;"/10/01",DataBaseContable!$B:$B,"&lt;="&amp;EOMONTH($B$3&amp;"/10/01",0))</f>
        <v>0</v>
      </c>
      <c r="N22" s="128">
        <f>SUMIFS(DataBaseContable!$H:$H,DataBaseContable!$F:$F,"="&amp;T!$B22,DataBaseContable!$B:$B,"&gt;="&amp;$B$3&amp;"/11/01",DataBaseContable!$B:$B,"&lt;="&amp;EOMONTH($B$3&amp;"/11/01",0))</f>
        <v>0</v>
      </c>
      <c r="O22" s="128">
        <f>SUMIFS(DataBaseContable!$H:$H,DataBaseContable!$F:$F,"="&amp;T!$B22,DataBaseContable!$B:$B,"&gt;="&amp;$B$3&amp;"/12/01",DataBaseContable!$B:$B,"&lt;="&amp;EOMONTH($B$3&amp;"/12/01",0))</f>
        <v>0</v>
      </c>
      <c r="P22" s="129">
        <f t="shared" si="0"/>
        <v>291350</v>
      </c>
      <c r="Q22" s="17"/>
    </row>
    <row r="23" spans="2:17" ht="15" x14ac:dyDescent="0.25">
      <c r="B23" s="113">
        <v>17</v>
      </c>
      <c r="C23" s="45" t="s">
        <v>31</v>
      </c>
      <c r="D23" s="128">
        <f>SUMIFS(DataBaseContable!$H:$H,DataBaseContable!$F:$F,"="&amp;T!$B23,DataBaseContable!$B:$B,"&gt;="&amp;$B$3&amp;"/01/01",DataBaseContable!$B:$B,"&lt;="&amp;EOMONTH($B$3&amp;"/01/01",0))</f>
        <v>0</v>
      </c>
      <c r="E23" s="128">
        <f>SUMIFS(DataBaseContable!$H:$H,DataBaseContable!$F:$F,"="&amp;T!$B23,DataBaseContable!$B:$B,"&gt;="&amp;$B$3&amp;"/02/01",DataBaseContable!$B:$B,"&lt;="&amp;EOMONTH($B$3&amp;"/02/01",0))</f>
        <v>0</v>
      </c>
      <c r="F23" s="128">
        <f>SUMIFS(DataBaseContable!$H:$H,DataBaseContable!$F:$F,"="&amp;T!$B23,DataBaseContable!$B:$B,"&gt;="&amp;$B$3&amp;"/03/01",DataBaseContable!$B:$B,"&lt;="&amp;EOMONTH($B$3&amp;"/03/01",0))</f>
        <v>0</v>
      </c>
      <c r="G23" s="128">
        <f>SUMIFS(DataBaseContable!$H:$H,DataBaseContable!$F:$F,"="&amp;T!$B23,DataBaseContable!$B:$B,"&gt;="&amp;$B$3&amp;"/04/01",DataBaseContable!$B:$B,"&lt;="&amp;EOMONTH($B$3&amp;"/04/01",0))</f>
        <v>0</v>
      </c>
      <c r="H23" s="128">
        <f>SUMIFS(DataBaseContable!$H:$H,DataBaseContable!$F:$F,"="&amp;T!$B23,DataBaseContable!$B:$B,"&gt;="&amp;$B$3&amp;"/05/01",DataBaseContable!$B:$B,"&lt;="&amp;EOMONTH($B$3&amp;"/05/01",0))</f>
        <v>0</v>
      </c>
      <c r="I23" s="128">
        <f>SUMIFS(DataBaseContable!$H:$H,DataBaseContable!$F:$F,"="&amp;T!$B23,DataBaseContable!$B:$B,"&gt;="&amp;$B$3&amp;"/06/01",DataBaseContable!$B:$B,"&lt;="&amp;EOMONTH($B$3&amp;"/06/01",0))</f>
        <v>0</v>
      </c>
      <c r="J23" s="128">
        <f>SUMIFS(DataBaseContable!$H:$H,DataBaseContable!$F:$F,"="&amp;T!$B23,DataBaseContable!$B:$B,"&gt;="&amp;$B$3&amp;"/07/01",DataBaseContable!$B:$B,"&lt;="&amp;EOMONTH($B$3&amp;"/07/01",0))</f>
        <v>0</v>
      </c>
      <c r="K23" s="128">
        <f>SUMIFS(DataBaseContable!$H:$H,DataBaseContable!$F:$F,"="&amp;T!$B23,DataBaseContable!$B:$B,"&gt;="&amp;$B$3&amp;"/08/01",DataBaseContable!$B:$B,"&lt;="&amp;EOMONTH($B$3&amp;"/08/01",0))</f>
        <v>0</v>
      </c>
      <c r="L23" s="128">
        <f>SUMIFS(DataBaseContable!$H:$H,DataBaseContable!$F:$F,"="&amp;T!$B23,DataBaseContable!$B:$B,"&gt;="&amp;$B$3&amp;"/09/01",DataBaseContable!$B:$B,"&lt;="&amp;EOMONTH($B$3&amp;"/09/01",0))</f>
        <v>0</v>
      </c>
      <c r="M23" s="128">
        <f>SUMIFS(DataBaseContable!$H:$H,DataBaseContable!$F:$F,"="&amp;T!$B23,DataBaseContable!$B:$B,"&gt;="&amp;$B$3&amp;"/10/01",DataBaseContable!$B:$B,"&lt;="&amp;EOMONTH($B$3&amp;"/10/01",0))</f>
        <v>0</v>
      </c>
      <c r="N23" s="128">
        <f>SUMIFS(DataBaseContable!$H:$H,DataBaseContable!$F:$F,"="&amp;T!$B23,DataBaseContable!$B:$B,"&gt;="&amp;$B$3&amp;"/11/01",DataBaseContable!$B:$B,"&lt;="&amp;EOMONTH($B$3&amp;"/11/01",0))</f>
        <v>0</v>
      </c>
      <c r="O23" s="128">
        <f>SUMIFS(DataBaseContable!$H:$H,DataBaseContable!$F:$F,"="&amp;T!$B23,DataBaseContable!$B:$B,"&gt;="&amp;$B$3&amp;"/12/01",DataBaseContable!$B:$B,"&lt;="&amp;EOMONTH($B$3&amp;"/12/01",0))</f>
        <v>0</v>
      </c>
      <c r="P23" s="129">
        <f t="shared" si="0"/>
        <v>0</v>
      </c>
      <c r="Q23" s="17"/>
    </row>
    <row r="24" spans="2:17" ht="15" x14ac:dyDescent="0.25">
      <c r="B24" s="113">
        <v>18</v>
      </c>
      <c r="C24" s="45" t="s">
        <v>32</v>
      </c>
      <c r="D24" s="128">
        <f>SUMIFS(DataBaseContable!$H:$H,DataBaseContable!$F:$F,"="&amp;T!$B24,DataBaseContable!$B:$B,"&gt;="&amp;$B$3&amp;"/01/01",DataBaseContable!$B:$B,"&lt;="&amp;EOMONTH($B$3&amp;"/01/01",0))</f>
        <v>0</v>
      </c>
      <c r="E24" s="128">
        <f>SUMIFS(DataBaseContable!$H:$H,DataBaseContable!$F:$F,"="&amp;T!$B24,DataBaseContable!$B:$B,"&gt;="&amp;$B$3&amp;"/02/01",DataBaseContable!$B:$B,"&lt;="&amp;EOMONTH($B$3&amp;"/02/01",0))</f>
        <v>0</v>
      </c>
      <c r="F24" s="128">
        <f>SUMIFS(DataBaseContable!$H:$H,DataBaseContable!$F:$F,"="&amp;T!$B24,DataBaseContable!$B:$B,"&gt;="&amp;$B$3&amp;"/03/01",DataBaseContable!$B:$B,"&lt;="&amp;EOMONTH($B$3&amp;"/03/01",0))</f>
        <v>0</v>
      </c>
      <c r="G24" s="128">
        <f>SUMIFS(DataBaseContable!$H:$H,DataBaseContable!$F:$F,"="&amp;T!$B24,DataBaseContable!$B:$B,"&gt;="&amp;$B$3&amp;"/04/01",DataBaseContable!$B:$B,"&lt;="&amp;EOMONTH($B$3&amp;"/04/01",0))</f>
        <v>0</v>
      </c>
      <c r="H24" s="128">
        <f>SUMIFS(DataBaseContable!$H:$H,DataBaseContable!$F:$F,"="&amp;T!$B24,DataBaseContable!$B:$B,"&gt;="&amp;$B$3&amp;"/05/01",DataBaseContable!$B:$B,"&lt;="&amp;EOMONTH($B$3&amp;"/05/01",0))</f>
        <v>0</v>
      </c>
      <c r="I24" s="128">
        <f>SUMIFS(DataBaseContable!$H:$H,DataBaseContable!$F:$F,"="&amp;T!$B24,DataBaseContable!$B:$B,"&gt;="&amp;$B$3&amp;"/06/01",DataBaseContable!$B:$B,"&lt;="&amp;EOMONTH($B$3&amp;"/06/01",0))</f>
        <v>0</v>
      </c>
      <c r="J24" s="128">
        <f>SUMIFS(DataBaseContable!$H:$H,DataBaseContable!$F:$F,"="&amp;T!$B24,DataBaseContable!$B:$B,"&gt;="&amp;$B$3&amp;"/07/01",DataBaseContable!$B:$B,"&lt;="&amp;EOMONTH($B$3&amp;"/07/01",0))</f>
        <v>0</v>
      </c>
      <c r="K24" s="128">
        <f>SUMIFS(DataBaseContable!$H:$H,DataBaseContable!$F:$F,"="&amp;T!$B24,DataBaseContable!$B:$B,"&gt;="&amp;$B$3&amp;"/08/01",DataBaseContable!$B:$B,"&lt;="&amp;EOMONTH($B$3&amp;"/08/01",0))</f>
        <v>0</v>
      </c>
      <c r="L24" s="128">
        <f>SUMIFS(DataBaseContable!$H:$H,DataBaseContable!$F:$F,"="&amp;T!$B24,DataBaseContable!$B:$B,"&gt;="&amp;$B$3&amp;"/09/01",DataBaseContable!$B:$B,"&lt;="&amp;EOMONTH($B$3&amp;"/09/01",0))</f>
        <v>0</v>
      </c>
      <c r="M24" s="128">
        <f>SUMIFS(DataBaseContable!$H:$H,DataBaseContable!$F:$F,"="&amp;T!$B24,DataBaseContable!$B:$B,"&gt;="&amp;$B$3&amp;"/10/01",DataBaseContable!$B:$B,"&lt;="&amp;EOMONTH($B$3&amp;"/10/01",0))</f>
        <v>0</v>
      </c>
      <c r="N24" s="128">
        <f>SUMIFS(DataBaseContable!$H:$H,DataBaseContable!$F:$F,"="&amp;T!$B24,DataBaseContable!$B:$B,"&gt;="&amp;$B$3&amp;"/11/01",DataBaseContable!$B:$B,"&lt;="&amp;EOMONTH($B$3&amp;"/11/01",0))</f>
        <v>0</v>
      </c>
      <c r="O24" s="128">
        <f>SUMIFS(DataBaseContable!$H:$H,DataBaseContable!$F:$F,"="&amp;T!$B24,DataBaseContable!$B:$B,"&gt;="&amp;$B$3&amp;"/12/01",DataBaseContable!$B:$B,"&lt;="&amp;EOMONTH($B$3&amp;"/12/01",0))</f>
        <v>0</v>
      </c>
      <c r="P24" s="129">
        <f t="shared" si="0"/>
        <v>0</v>
      </c>
      <c r="Q24" s="17"/>
    </row>
    <row r="25" spans="2:17" ht="15" x14ac:dyDescent="0.25">
      <c r="B25" s="113">
        <v>19</v>
      </c>
      <c r="C25" s="45" t="s">
        <v>33</v>
      </c>
      <c r="D25" s="128">
        <f>SUMIFS(DataBaseContable!$H:$H,DataBaseContable!$F:$F,"="&amp;T!$B25,DataBaseContable!$B:$B,"&gt;="&amp;$B$3&amp;"/01/01",DataBaseContable!$B:$B,"&lt;="&amp;EOMONTH($B$3&amp;"/01/01",0))</f>
        <v>0</v>
      </c>
      <c r="E25" s="128">
        <f>SUMIFS(DataBaseContable!$H:$H,DataBaseContable!$F:$F,"="&amp;T!$B25,DataBaseContable!$B:$B,"&gt;="&amp;$B$3&amp;"/02/01",DataBaseContable!$B:$B,"&lt;="&amp;EOMONTH($B$3&amp;"/02/01",0))</f>
        <v>0</v>
      </c>
      <c r="F25" s="128">
        <f>SUMIFS(DataBaseContable!$H:$H,DataBaseContable!$F:$F,"="&amp;T!$B25,DataBaseContable!$B:$B,"&gt;="&amp;$B$3&amp;"/03/01",DataBaseContable!$B:$B,"&lt;="&amp;EOMONTH($B$3&amp;"/03/01",0))</f>
        <v>0</v>
      </c>
      <c r="G25" s="128">
        <f>SUMIFS(DataBaseContable!$H:$H,DataBaseContable!$F:$F,"="&amp;T!$B25,DataBaseContable!$B:$B,"&gt;="&amp;$B$3&amp;"/04/01",DataBaseContable!$B:$B,"&lt;="&amp;EOMONTH($B$3&amp;"/04/01",0))</f>
        <v>0</v>
      </c>
      <c r="H25" s="128">
        <f>SUMIFS(DataBaseContable!$H:$H,DataBaseContable!$F:$F,"="&amp;T!$B25,DataBaseContable!$B:$B,"&gt;="&amp;$B$3&amp;"/05/01",DataBaseContable!$B:$B,"&lt;="&amp;EOMONTH($B$3&amp;"/05/01",0))</f>
        <v>0</v>
      </c>
      <c r="I25" s="128">
        <f>SUMIFS(DataBaseContable!$H:$H,DataBaseContable!$F:$F,"="&amp;T!$B25,DataBaseContable!$B:$B,"&gt;="&amp;$B$3&amp;"/06/01",DataBaseContable!$B:$B,"&lt;="&amp;EOMONTH($B$3&amp;"/06/01",0))</f>
        <v>0</v>
      </c>
      <c r="J25" s="128">
        <f>SUMIFS(DataBaseContable!$H:$H,DataBaseContable!$F:$F,"="&amp;T!$B25,DataBaseContable!$B:$B,"&gt;="&amp;$B$3&amp;"/07/01",DataBaseContable!$B:$B,"&lt;="&amp;EOMONTH($B$3&amp;"/07/01",0))</f>
        <v>0</v>
      </c>
      <c r="K25" s="128">
        <f>SUMIFS(DataBaseContable!$H:$H,DataBaseContable!$F:$F,"="&amp;T!$B25,DataBaseContable!$B:$B,"&gt;="&amp;$B$3&amp;"/08/01",DataBaseContable!$B:$B,"&lt;="&amp;EOMONTH($B$3&amp;"/08/01",0))</f>
        <v>0</v>
      </c>
      <c r="L25" s="128">
        <f>SUMIFS(DataBaseContable!$H:$H,DataBaseContable!$F:$F,"="&amp;T!$B25,DataBaseContable!$B:$B,"&gt;="&amp;$B$3&amp;"/09/01",DataBaseContable!$B:$B,"&lt;="&amp;EOMONTH($B$3&amp;"/09/01",0))</f>
        <v>0</v>
      </c>
      <c r="M25" s="128">
        <f>SUMIFS(DataBaseContable!$H:$H,DataBaseContable!$F:$F,"="&amp;T!$B25,DataBaseContable!$B:$B,"&gt;="&amp;$B$3&amp;"/10/01",DataBaseContable!$B:$B,"&lt;="&amp;EOMONTH($B$3&amp;"/10/01",0))</f>
        <v>0</v>
      </c>
      <c r="N25" s="128">
        <f>SUMIFS(DataBaseContable!$H:$H,DataBaseContable!$F:$F,"="&amp;T!$B25,DataBaseContable!$B:$B,"&gt;="&amp;$B$3&amp;"/11/01",DataBaseContable!$B:$B,"&lt;="&amp;EOMONTH($B$3&amp;"/11/01",0))</f>
        <v>0</v>
      </c>
      <c r="O25" s="128">
        <f>SUMIFS(DataBaseContable!$H:$H,DataBaseContable!$F:$F,"="&amp;T!$B25,DataBaseContable!$B:$B,"&gt;="&amp;$B$3&amp;"/12/01",DataBaseContable!$B:$B,"&lt;="&amp;EOMONTH($B$3&amp;"/12/01",0))</f>
        <v>0</v>
      </c>
      <c r="P25" s="129">
        <f t="shared" si="0"/>
        <v>0</v>
      </c>
      <c r="Q25" s="17"/>
    </row>
    <row r="26" spans="2:17" ht="15" x14ac:dyDescent="0.25">
      <c r="B26" s="113">
        <v>20</v>
      </c>
      <c r="C26" s="45" t="s">
        <v>18</v>
      </c>
      <c r="D26" s="128">
        <f>SUMIFS(DataBaseContable!$H:$H,DataBaseContable!$F:$F,"="&amp;T!$B26,DataBaseContable!$B:$B,"&gt;="&amp;$B$3&amp;"/01/01",DataBaseContable!$B:$B,"&lt;="&amp;EOMONTH($B$3&amp;"/01/01",0))</f>
        <v>0</v>
      </c>
      <c r="E26" s="128">
        <f>SUMIFS(DataBaseContable!$H:$H,DataBaseContable!$F:$F,"="&amp;T!$B26,DataBaseContable!$B:$B,"&gt;="&amp;$B$3&amp;"/02/01",DataBaseContable!$B:$B,"&lt;="&amp;EOMONTH($B$3&amp;"/02/01",0))</f>
        <v>0</v>
      </c>
      <c r="F26" s="128">
        <f>SUMIFS(DataBaseContable!$H:$H,DataBaseContable!$F:$F,"="&amp;T!$B26,DataBaseContable!$B:$B,"&gt;="&amp;$B$3&amp;"/03/01",DataBaseContable!$B:$B,"&lt;="&amp;EOMONTH($B$3&amp;"/03/01",0))</f>
        <v>0</v>
      </c>
      <c r="G26" s="128">
        <f>SUMIFS(DataBaseContable!$H:$H,DataBaseContable!$F:$F,"="&amp;T!$B26,DataBaseContable!$B:$B,"&gt;="&amp;$B$3&amp;"/04/01",DataBaseContable!$B:$B,"&lt;="&amp;EOMONTH($B$3&amp;"/04/01",0))</f>
        <v>0</v>
      </c>
      <c r="H26" s="128">
        <f>SUMIFS(DataBaseContable!$H:$H,DataBaseContable!$F:$F,"="&amp;T!$B26,DataBaseContable!$B:$B,"&gt;="&amp;$B$3&amp;"/05/01",DataBaseContable!$B:$B,"&lt;="&amp;EOMONTH($B$3&amp;"/05/01",0))</f>
        <v>0</v>
      </c>
      <c r="I26" s="128">
        <f>SUMIFS(DataBaseContable!$H:$H,DataBaseContable!$F:$F,"="&amp;T!$B26,DataBaseContable!$B:$B,"&gt;="&amp;$B$3&amp;"/06/01",DataBaseContable!$B:$B,"&lt;="&amp;EOMONTH($B$3&amp;"/06/01",0))</f>
        <v>0</v>
      </c>
      <c r="J26" s="128">
        <f>SUMIFS(DataBaseContable!$H:$H,DataBaseContable!$F:$F,"="&amp;T!$B26,DataBaseContable!$B:$B,"&gt;="&amp;$B$3&amp;"/07/01",DataBaseContable!$B:$B,"&lt;="&amp;EOMONTH($B$3&amp;"/07/01",0))</f>
        <v>0</v>
      </c>
      <c r="K26" s="128">
        <f>SUMIFS(DataBaseContable!$H:$H,DataBaseContable!$F:$F,"="&amp;T!$B26,DataBaseContable!$B:$B,"&gt;="&amp;$B$3&amp;"/08/01",DataBaseContable!$B:$B,"&lt;="&amp;EOMONTH($B$3&amp;"/08/01",0))</f>
        <v>0</v>
      </c>
      <c r="L26" s="128">
        <f>SUMIFS(DataBaseContable!$H:$H,DataBaseContable!$F:$F,"="&amp;T!$B26,DataBaseContable!$B:$B,"&gt;="&amp;$B$3&amp;"/09/01",DataBaseContable!$B:$B,"&lt;="&amp;EOMONTH($B$3&amp;"/09/01",0))</f>
        <v>0</v>
      </c>
      <c r="M26" s="128">
        <f>SUMIFS(DataBaseContable!$H:$H,DataBaseContable!$F:$F,"="&amp;T!$B26,DataBaseContable!$B:$B,"&gt;="&amp;$B$3&amp;"/10/01",DataBaseContable!$B:$B,"&lt;="&amp;EOMONTH($B$3&amp;"/10/01",0))</f>
        <v>0</v>
      </c>
      <c r="N26" s="128">
        <f>SUMIFS(DataBaseContable!$H:$H,DataBaseContable!$F:$F,"="&amp;T!$B26,DataBaseContable!$B:$B,"&gt;="&amp;$B$3&amp;"/11/01",DataBaseContable!$B:$B,"&lt;="&amp;EOMONTH($B$3&amp;"/11/01",0))</f>
        <v>0</v>
      </c>
      <c r="O26" s="128">
        <f>SUMIFS(DataBaseContable!$H:$H,DataBaseContable!$F:$F,"="&amp;T!$B26,DataBaseContable!$B:$B,"&gt;="&amp;$B$3&amp;"/12/01",DataBaseContable!$B:$B,"&lt;="&amp;EOMONTH($B$3&amp;"/12/01",0))</f>
        <v>0</v>
      </c>
      <c r="P26" s="129">
        <f t="shared" si="0"/>
        <v>0</v>
      </c>
      <c r="Q26" s="17"/>
    </row>
    <row r="27" spans="2:17" ht="15" x14ac:dyDescent="0.25">
      <c r="B27" s="113">
        <v>21</v>
      </c>
      <c r="C27" s="45" t="s">
        <v>19</v>
      </c>
      <c r="D27" s="128">
        <f>SUMIFS(DataBaseContable!$H:$H,DataBaseContable!$F:$F,"="&amp;T!$B27,DataBaseContable!$B:$B,"&gt;="&amp;$B$3&amp;"/01/01",DataBaseContable!$B:$B,"&lt;="&amp;EOMONTH($B$3&amp;"/01/01",0))</f>
        <v>0</v>
      </c>
      <c r="E27" s="128">
        <f>SUMIFS(DataBaseContable!$H:$H,DataBaseContable!$F:$F,"="&amp;T!$B27,DataBaseContable!$B:$B,"&gt;="&amp;$B$3&amp;"/02/01",DataBaseContable!$B:$B,"&lt;="&amp;EOMONTH($B$3&amp;"/02/01",0))</f>
        <v>0</v>
      </c>
      <c r="F27" s="128">
        <f>SUMIFS(DataBaseContable!$H:$H,DataBaseContable!$F:$F,"="&amp;T!$B27,DataBaseContable!$B:$B,"&gt;="&amp;$B$3&amp;"/03/01",DataBaseContable!$B:$B,"&lt;="&amp;EOMONTH($B$3&amp;"/03/01",0))</f>
        <v>0</v>
      </c>
      <c r="G27" s="128">
        <f>SUMIFS(DataBaseContable!$H:$H,DataBaseContable!$F:$F,"="&amp;T!$B27,DataBaseContable!$B:$B,"&gt;="&amp;$B$3&amp;"/04/01",DataBaseContable!$B:$B,"&lt;="&amp;EOMONTH($B$3&amp;"/04/01",0))</f>
        <v>0</v>
      </c>
      <c r="H27" s="128">
        <f>SUMIFS(DataBaseContable!$H:$H,DataBaseContable!$F:$F,"="&amp;T!$B27,DataBaseContable!$B:$B,"&gt;="&amp;$B$3&amp;"/05/01",DataBaseContable!$B:$B,"&lt;="&amp;EOMONTH($B$3&amp;"/05/01",0))</f>
        <v>0</v>
      </c>
      <c r="I27" s="128">
        <f>SUMIFS(DataBaseContable!$H:$H,DataBaseContable!$F:$F,"="&amp;T!$B27,DataBaseContable!$B:$B,"&gt;="&amp;$B$3&amp;"/06/01",DataBaseContable!$B:$B,"&lt;="&amp;EOMONTH($B$3&amp;"/06/01",0))</f>
        <v>0</v>
      </c>
      <c r="J27" s="128">
        <f>SUMIFS(DataBaseContable!$H:$H,DataBaseContable!$F:$F,"="&amp;T!$B27,DataBaseContable!$B:$B,"&gt;="&amp;$B$3&amp;"/07/01",DataBaseContable!$B:$B,"&lt;="&amp;EOMONTH($B$3&amp;"/07/01",0))</f>
        <v>0</v>
      </c>
      <c r="K27" s="128">
        <f>SUMIFS(DataBaseContable!$H:$H,DataBaseContable!$F:$F,"="&amp;T!$B27,DataBaseContable!$B:$B,"&gt;="&amp;$B$3&amp;"/08/01",DataBaseContable!$B:$B,"&lt;="&amp;EOMONTH($B$3&amp;"/08/01",0))</f>
        <v>0</v>
      </c>
      <c r="L27" s="128">
        <f>SUMIFS(DataBaseContable!$H:$H,DataBaseContable!$F:$F,"="&amp;T!$B27,DataBaseContable!$B:$B,"&gt;="&amp;$B$3&amp;"/09/01",DataBaseContable!$B:$B,"&lt;="&amp;EOMONTH($B$3&amp;"/09/01",0))</f>
        <v>0</v>
      </c>
      <c r="M27" s="128">
        <f>SUMIFS(DataBaseContable!$H:$H,DataBaseContable!$F:$F,"="&amp;T!$B27,DataBaseContable!$B:$B,"&gt;="&amp;$B$3&amp;"/10/01",DataBaseContable!$B:$B,"&lt;="&amp;EOMONTH($B$3&amp;"/10/01",0))</f>
        <v>0</v>
      </c>
      <c r="N27" s="128">
        <f>SUMIFS(DataBaseContable!$H:$H,DataBaseContable!$F:$F,"="&amp;T!$B27,DataBaseContable!$B:$B,"&gt;="&amp;$B$3&amp;"/11/01",DataBaseContable!$B:$B,"&lt;="&amp;EOMONTH($B$3&amp;"/11/01",0))</f>
        <v>0</v>
      </c>
      <c r="O27" s="128">
        <f>SUMIFS(DataBaseContable!$H:$H,DataBaseContable!$F:$F,"="&amp;T!$B27,DataBaseContable!$B:$B,"&gt;="&amp;$B$3&amp;"/12/01",DataBaseContable!$B:$B,"&lt;="&amp;EOMONTH($B$3&amp;"/12/01",0))</f>
        <v>0</v>
      </c>
      <c r="P27" s="129">
        <f t="shared" si="0"/>
        <v>0</v>
      </c>
      <c r="Q27" s="17"/>
    </row>
    <row r="28" spans="2:17" ht="15" x14ac:dyDescent="0.25">
      <c r="B28" s="113">
        <v>22</v>
      </c>
      <c r="C28" s="45" t="s">
        <v>20</v>
      </c>
      <c r="D28" s="128">
        <f>SUMIFS(DataBaseContable!$H:$H,DataBaseContable!$F:$F,"="&amp;T!$B28,DataBaseContable!$B:$B,"&gt;="&amp;$B$3&amp;"/01/01",DataBaseContable!$B:$B,"&lt;="&amp;EOMONTH($B$3&amp;"/01/01",0))</f>
        <v>0</v>
      </c>
      <c r="E28" s="128">
        <f>SUMIFS(DataBaseContable!$H:$H,DataBaseContable!$F:$F,"="&amp;T!$B28,DataBaseContable!$B:$B,"&gt;="&amp;$B$3&amp;"/02/01",DataBaseContable!$B:$B,"&lt;="&amp;EOMONTH($B$3&amp;"/02/01",0))</f>
        <v>0</v>
      </c>
      <c r="F28" s="128">
        <f>SUMIFS(DataBaseContable!$H:$H,DataBaseContable!$F:$F,"="&amp;T!$B28,DataBaseContable!$B:$B,"&gt;="&amp;$B$3&amp;"/03/01",DataBaseContable!$B:$B,"&lt;="&amp;EOMONTH($B$3&amp;"/03/01",0))</f>
        <v>0</v>
      </c>
      <c r="G28" s="128">
        <f>SUMIFS(DataBaseContable!$H:$H,DataBaseContable!$F:$F,"="&amp;T!$B28,DataBaseContable!$B:$B,"&gt;="&amp;$B$3&amp;"/04/01",DataBaseContable!$B:$B,"&lt;="&amp;EOMONTH($B$3&amp;"/04/01",0))</f>
        <v>0</v>
      </c>
      <c r="H28" s="128">
        <f>SUMIFS(DataBaseContable!$H:$H,DataBaseContable!$F:$F,"="&amp;T!$B28,DataBaseContable!$B:$B,"&gt;="&amp;$B$3&amp;"/05/01",DataBaseContable!$B:$B,"&lt;="&amp;EOMONTH($B$3&amp;"/05/01",0))</f>
        <v>0</v>
      </c>
      <c r="I28" s="128">
        <f>SUMIFS(DataBaseContable!$H:$H,DataBaseContable!$F:$F,"="&amp;T!$B28,DataBaseContable!$B:$B,"&gt;="&amp;$B$3&amp;"/06/01",DataBaseContable!$B:$B,"&lt;="&amp;EOMONTH($B$3&amp;"/06/01",0))</f>
        <v>0</v>
      </c>
      <c r="J28" s="128">
        <f>SUMIFS(DataBaseContable!$H:$H,DataBaseContable!$F:$F,"="&amp;T!$B28,DataBaseContable!$B:$B,"&gt;="&amp;$B$3&amp;"/07/01",DataBaseContable!$B:$B,"&lt;="&amp;EOMONTH($B$3&amp;"/07/01",0))</f>
        <v>0</v>
      </c>
      <c r="K28" s="128">
        <f>SUMIFS(DataBaseContable!$H:$H,DataBaseContable!$F:$F,"="&amp;T!$B28,DataBaseContable!$B:$B,"&gt;="&amp;$B$3&amp;"/08/01",DataBaseContable!$B:$B,"&lt;="&amp;EOMONTH($B$3&amp;"/08/01",0))</f>
        <v>0</v>
      </c>
      <c r="L28" s="128">
        <f>SUMIFS(DataBaseContable!$H:$H,DataBaseContable!$F:$F,"="&amp;T!$B28,DataBaseContable!$B:$B,"&gt;="&amp;$B$3&amp;"/09/01",DataBaseContable!$B:$B,"&lt;="&amp;EOMONTH($B$3&amp;"/09/01",0))</f>
        <v>0</v>
      </c>
      <c r="M28" s="128">
        <f>SUMIFS(DataBaseContable!$H:$H,DataBaseContable!$F:$F,"="&amp;T!$B28,DataBaseContable!$B:$B,"&gt;="&amp;$B$3&amp;"/10/01",DataBaseContable!$B:$B,"&lt;="&amp;EOMONTH($B$3&amp;"/10/01",0))</f>
        <v>0</v>
      </c>
      <c r="N28" s="128">
        <f>SUMIFS(DataBaseContable!$H:$H,DataBaseContable!$F:$F,"="&amp;T!$B28,DataBaseContable!$B:$B,"&gt;="&amp;$B$3&amp;"/11/01",DataBaseContable!$B:$B,"&lt;="&amp;EOMONTH($B$3&amp;"/11/01",0))</f>
        <v>0</v>
      </c>
      <c r="O28" s="128">
        <f>SUMIFS(DataBaseContable!$H:$H,DataBaseContable!$F:$F,"="&amp;T!$B28,DataBaseContable!$B:$B,"&gt;="&amp;$B$3&amp;"/12/01",DataBaseContable!$B:$B,"&lt;="&amp;EOMONTH($B$3&amp;"/12/01",0))</f>
        <v>0</v>
      </c>
      <c r="P28" s="129">
        <f t="shared" si="0"/>
        <v>0</v>
      </c>
      <c r="Q28" s="17"/>
    </row>
    <row r="29" spans="2:17" ht="15" x14ac:dyDescent="0.25">
      <c r="B29" s="113">
        <v>23</v>
      </c>
      <c r="C29" s="45" t="s">
        <v>21</v>
      </c>
      <c r="D29" s="128">
        <f>SUMIFS(DataBaseContable!$H:$H,DataBaseContable!$F:$F,"="&amp;T!$B29,DataBaseContable!$B:$B,"&gt;="&amp;$B$3&amp;"/01/01",DataBaseContable!$B:$B,"&lt;="&amp;EOMONTH($B$3&amp;"/01/01",0))</f>
        <v>0</v>
      </c>
      <c r="E29" s="128">
        <f>SUMIFS(DataBaseContable!$H:$H,DataBaseContable!$F:$F,"="&amp;T!$B29,DataBaseContable!$B:$B,"&gt;="&amp;$B$3&amp;"/02/01",DataBaseContable!$B:$B,"&lt;="&amp;EOMONTH($B$3&amp;"/02/01",0))</f>
        <v>0</v>
      </c>
      <c r="F29" s="128">
        <f>SUMIFS(DataBaseContable!$H:$H,DataBaseContable!$F:$F,"="&amp;T!$B29,DataBaseContable!$B:$B,"&gt;="&amp;$B$3&amp;"/03/01",DataBaseContable!$B:$B,"&lt;="&amp;EOMONTH($B$3&amp;"/03/01",0))</f>
        <v>0</v>
      </c>
      <c r="G29" s="128">
        <f>SUMIFS(DataBaseContable!$H:$H,DataBaseContable!$F:$F,"="&amp;T!$B29,DataBaseContable!$B:$B,"&gt;="&amp;$B$3&amp;"/04/01",DataBaseContable!$B:$B,"&lt;="&amp;EOMONTH($B$3&amp;"/04/01",0))</f>
        <v>0</v>
      </c>
      <c r="H29" s="128">
        <f>SUMIFS(DataBaseContable!$H:$H,DataBaseContable!$F:$F,"="&amp;T!$B29,DataBaseContable!$B:$B,"&gt;="&amp;$B$3&amp;"/05/01",DataBaseContable!$B:$B,"&lt;="&amp;EOMONTH($B$3&amp;"/05/01",0))</f>
        <v>0</v>
      </c>
      <c r="I29" s="128">
        <f>SUMIFS(DataBaseContable!$H:$H,DataBaseContable!$F:$F,"="&amp;T!$B29,DataBaseContable!$B:$B,"&gt;="&amp;$B$3&amp;"/06/01",DataBaseContable!$B:$B,"&lt;="&amp;EOMONTH($B$3&amp;"/06/01",0))</f>
        <v>0</v>
      </c>
      <c r="J29" s="128">
        <f>SUMIFS(DataBaseContable!$H:$H,DataBaseContable!$F:$F,"="&amp;T!$B29,DataBaseContable!$B:$B,"&gt;="&amp;$B$3&amp;"/07/01",DataBaseContable!$B:$B,"&lt;="&amp;EOMONTH($B$3&amp;"/07/01",0))</f>
        <v>0</v>
      </c>
      <c r="K29" s="128">
        <f>SUMIFS(DataBaseContable!$H:$H,DataBaseContable!$F:$F,"="&amp;T!$B29,DataBaseContable!$B:$B,"&gt;="&amp;$B$3&amp;"/08/01",DataBaseContable!$B:$B,"&lt;="&amp;EOMONTH($B$3&amp;"/08/01",0))</f>
        <v>0</v>
      </c>
      <c r="L29" s="128">
        <f>SUMIFS(DataBaseContable!$H:$H,DataBaseContable!$F:$F,"="&amp;T!$B29,DataBaseContable!$B:$B,"&gt;="&amp;$B$3&amp;"/09/01",DataBaseContable!$B:$B,"&lt;="&amp;EOMONTH($B$3&amp;"/09/01",0))</f>
        <v>0</v>
      </c>
      <c r="M29" s="128">
        <f>SUMIFS(DataBaseContable!$H:$H,DataBaseContable!$F:$F,"="&amp;T!$B29,DataBaseContable!$B:$B,"&gt;="&amp;$B$3&amp;"/10/01",DataBaseContable!$B:$B,"&lt;="&amp;EOMONTH($B$3&amp;"/10/01",0))</f>
        <v>0</v>
      </c>
      <c r="N29" s="128">
        <f>SUMIFS(DataBaseContable!$H:$H,DataBaseContable!$F:$F,"="&amp;T!$B29,DataBaseContable!$B:$B,"&gt;="&amp;$B$3&amp;"/11/01",DataBaseContable!$B:$B,"&lt;="&amp;EOMONTH($B$3&amp;"/11/01",0))</f>
        <v>0</v>
      </c>
      <c r="O29" s="128">
        <f>SUMIFS(DataBaseContable!$H:$H,DataBaseContable!$F:$F,"="&amp;T!$B29,DataBaseContable!$B:$B,"&gt;="&amp;$B$3&amp;"/12/01",DataBaseContable!$B:$B,"&lt;="&amp;EOMONTH($B$3&amp;"/12/01",0))</f>
        <v>0</v>
      </c>
      <c r="P29" s="129">
        <f t="shared" si="0"/>
        <v>0</v>
      </c>
      <c r="Q29" s="17"/>
    </row>
    <row r="30" spans="2:17" ht="15" x14ac:dyDescent="0.25">
      <c r="B30" s="113">
        <v>24</v>
      </c>
      <c r="C30" s="45" t="s">
        <v>34</v>
      </c>
      <c r="D30" s="128">
        <f>SUMIFS(DataBaseContable!$H:$H,DataBaseContable!$F:$F,"="&amp;T!$B30,DataBaseContable!$B:$B,"&gt;="&amp;$B$3&amp;"/01/01",DataBaseContable!$B:$B,"&lt;="&amp;EOMONTH($B$3&amp;"/01/01",0))</f>
        <v>0</v>
      </c>
      <c r="E30" s="128">
        <f>SUMIFS(DataBaseContable!$H:$H,DataBaseContable!$F:$F,"="&amp;T!$B30,DataBaseContable!$B:$B,"&gt;="&amp;$B$3&amp;"/02/01",DataBaseContable!$B:$B,"&lt;="&amp;EOMONTH($B$3&amp;"/02/01",0))</f>
        <v>0</v>
      </c>
      <c r="F30" s="128">
        <f>SUMIFS(DataBaseContable!$H:$H,DataBaseContable!$F:$F,"="&amp;T!$B30,DataBaseContable!$B:$B,"&gt;="&amp;$B$3&amp;"/03/01",DataBaseContable!$B:$B,"&lt;="&amp;EOMONTH($B$3&amp;"/03/01",0))</f>
        <v>0</v>
      </c>
      <c r="G30" s="128">
        <f>SUMIFS(DataBaseContable!$H:$H,DataBaseContable!$F:$F,"="&amp;T!$B30,DataBaseContable!$B:$B,"&gt;="&amp;$B$3&amp;"/04/01",DataBaseContable!$B:$B,"&lt;="&amp;EOMONTH($B$3&amp;"/04/01",0))</f>
        <v>0</v>
      </c>
      <c r="H30" s="128">
        <f>SUMIFS(DataBaseContable!$H:$H,DataBaseContable!$F:$F,"="&amp;T!$B30,DataBaseContable!$B:$B,"&gt;="&amp;$B$3&amp;"/05/01",DataBaseContable!$B:$B,"&lt;="&amp;EOMONTH($B$3&amp;"/05/01",0))</f>
        <v>0</v>
      </c>
      <c r="I30" s="128">
        <f>SUMIFS(DataBaseContable!$H:$H,DataBaseContable!$F:$F,"="&amp;T!$B30,DataBaseContable!$B:$B,"&gt;="&amp;$B$3&amp;"/06/01",DataBaseContable!$B:$B,"&lt;="&amp;EOMONTH($B$3&amp;"/06/01",0))</f>
        <v>0</v>
      </c>
      <c r="J30" s="128">
        <f>SUMIFS(DataBaseContable!$H:$H,DataBaseContable!$F:$F,"="&amp;T!$B30,DataBaseContable!$B:$B,"&gt;="&amp;$B$3&amp;"/07/01",DataBaseContable!$B:$B,"&lt;="&amp;EOMONTH($B$3&amp;"/07/01",0))</f>
        <v>0</v>
      </c>
      <c r="K30" s="128">
        <f>SUMIFS(DataBaseContable!$H:$H,DataBaseContable!$F:$F,"="&amp;T!$B30,DataBaseContable!$B:$B,"&gt;="&amp;$B$3&amp;"/08/01",DataBaseContable!$B:$B,"&lt;="&amp;EOMONTH($B$3&amp;"/08/01",0))</f>
        <v>0</v>
      </c>
      <c r="L30" s="128">
        <f>SUMIFS(DataBaseContable!$H:$H,DataBaseContable!$F:$F,"="&amp;T!$B30,DataBaseContable!$B:$B,"&gt;="&amp;$B$3&amp;"/09/01",DataBaseContable!$B:$B,"&lt;="&amp;EOMONTH($B$3&amp;"/09/01",0))</f>
        <v>0</v>
      </c>
      <c r="M30" s="128">
        <f>SUMIFS(DataBaseContable!$H:$H,DataBaseContable!$F:$F,"="&amp;T!$B30,DataBaseContable!$B:$B,"&gt;="&amp;$B$3&amp;"/10/01",DataBaseContable!$B:$B,"&lt;="&amp;EOMONTH($B$3&amp;"/10/01",0))</f>
        <v>0</v>
      </c>
      <c r="N30" s="128">
        <f>SUMIFS(DataBaseContable!$H:$H,DataBaseContable!$F:$F,"="&amp;T!$B30,DataBaseContable!$B:$B,"&gt;="&amp;$B$3&amp;"/11/01",DataBaseContable!$B:$B,"&lt;="&amp;EOMONTH($B$3&amp;"/11/01",0))</f>
        <v>0</v>
      </c>
      <c r="O30" s="128">
        <f>SUMIFS(DataBaseContable!$H:$H,DataBaseContable!$F:$F,"="&amp;T!$B30,DataBaseContable!$B:$B,"&gt;="&amp;$B$3&amp;"/12/01",DataBaseContable!$B:$B,"&lt;="&amp;EOMONTH($B$3&amp;"/12/01",0))</f>
        <v>0</v>
      </c>
      <c r="P30" s="129">
        <f t="shared" si="0"/>
        <v>0</v>
      </c>
      <c r="Q30" s="17"/>
    </row>
    <row r="31" spans="2:17" ht="15" x14ac:dyDescent="0.25">
      <c r="B31" s="113">
        <v>25</v>
      </c>
      <c r="C31" s="45" t="s">
        <v>22</v>
      </c>
      <c r="D31" s="128">
        <f>SUMIFS(DataBaseContable!$H:$H,DataBaseContable!$F:$F,"="&amp;T!$B31,DataBaseContable!$B:$B,"&gt;="&amp;$B$3&amp;"/01/01",DataBaseContable!$B:$B,"&lt;="&amp;EOMONTH($B$3&amp;"/01/01",0))</f>
        <v>0</v>
      </c>
      <c r="E31" s="128">
        <f>SUMIFS(DataBaseContable!$H:$H,DataBaseContable!$F:$F,"="&amp;T!$B31,DataBaseContable!$B:$B,"&gt;="&amp;$B$3&amp;"/02/01",DataBaseContable!$B:$B,"&lt;="&amp;EOMONTH($B$3&amp;"/02/01",0))</f>
        <v>0</v>
      </c>
      <c r="F31" s="128">
        <f>SUMIFS(DataBaseContable!$H:$H,DataBaseContable!$F:$F,"="&amp;T!$B31,DataBaseContable!$B:$B,"&gt;="&amp;$B$3&amp;"/03/01",DataBaseContable!$B:$B,"&lt;="&amp;EOMONTH($B$3&amp;"/03/01",0))</f>
        <v>0</v>
      </c>
      <c r="G31" s="128">
        <f>SUMIFS(DataBaseContable!$H:$H,DataBaseContable!$F:$F,"="&amp;T!$B31,DataBaseContable!$B:$B,"&gt;="&amp;$B$3&amp;"/04/01",DataBaseContable!$B:$B,"&lt;="&amp;EOMONTH($B$3&amp;"/04/01",0))</f>
        <v>0</v>
      </c>
      <c r="H31" s="128">
        <f>SUMIFS(DataBaseContable!$H:$H,DataBaseContable!$F:$F,"="&amp;T!$B31,DataBaseContable!$B:$B,"&gt;="&amp;$B$3&amp;"/05/01",DataBaseContable!$B:$B,"&lt;="&amp;EOMONTH($B$3&amp;"/05/01",0))</f>
        <v>0</v>
      </c>
      <c r="I31" s="128">
        <f>SUMIFS(DataBaseContable!$H:$H,DataBaseContable!$F:$F,"="&amp;T!$B31,DataBaseContable!$B:$B,"&gt;="&amp;$B$3&amp;"/06/01",DataBaseContable!$B:$B,"&lt;="&amp;EOMONTH($B$3&amp;"/06/01",0))</f>
        <v>0</v>
      </c>
      <c r="J31" s="128">
        <f>SUMIFS(DataBaseContable!$H:$H,DataBaseContable!$F:$F,"="&amp;T!$B31,DataBaseContable!$B:$B,"&gt;="&amp;$B$3&amp;"/07/01",DataBaseContable!$B:$B,"&lt;="&amp;EOMONTH($B$3&amp;"/07/01",0))</f>
        <v>0</v>
      </c>
      <c r="K31" s="128">
        <f>SUMIFS(DataBaseContable!$H:$H,DataBaseContable!$F:$F,"="&amp;T!$B31,DataBaseContable!$B:$B,"&gt;="&amp;$B$3&amp;"/08/01",DataBaseContable!$B:$B,"&lt;="&amp;EOMONTH($B$3&amp;"/08/01",0))</f>
        <v>0</v>
      </c>
      <c r="L31" s="128">
        <f>SUMIFS(DataBaseContable!$H:$H,DataBaseContable!$F:$F,"="&amp;T!$B31,DataBaseContable!$B:$B,"&gt;="&amp;$B$3&amp;"/09/01",DataBaseContable!$B:$B,"&lt;="&amp;EOMONTH($B$3&amp;"/09/01",0))</f>
        <v>0</v>
      </c>
      <c r="M31" s="128">
        <f>SUMIFS(DataBaseContable!$H:$H,DataBaseContable!$F:$F,"="&amp;T!$B31,DataBaseContable!$B:$B,"&gt;="&amp;$B$3&amp;"/10/01",DataBaseContable!$B:$B,"&lt;="&amp;EOMONTH($B$3&amp;"/10/01",0))</f>
        <v>0</v>
      </c>
      <c r="N31" s="128">
        <f>SUMIFS(DataBaseContable!$H:$H,DataBaseContable!$F:$F,"="&amp;T!$B31,DataBaseContable!$B:$B,"&gt;="&amp;$B$3&amp;"/11/01",DataBaseContable!$B:$B,"&lt;="&amp;EOMONTH($B$3&amp;"/11/01",0))</f>
        <v>0</v>
      </c>
      <c r="O31" s="128">
        <f>SUMIFS(DataBaseContable!$H:$H,DataBaseContable!$F:$F,"="&amp;T!$B31,DataBaseContable!$B:$B,"&gt;="&amp;$B$3&amp;"/12/01",DataBaseContable!$B:$B,"&lt;="&amp;EOMONTH($B$3&amp;"/12/01",0))</f>
        <v>0</v>
      </c>
      <c r="P31" s="129">
        <f t="shared" si="0"/>
        <v>0</v>
      </c>
      <c r="Q31" s="17"/>
    </row>
    <row r="32" spans="2:17" ht="15" x14ac:dyDescent="0.25">
      <c r="B32" s="113">
        <v>26</v>
      </c>
      <c r="C32" s="45" t="s">
        <v>23</v>
      </c>
      <c r="D32" s="128">
        <f>SUMIFS(DataBaseContable!$H:$H,DataBaseContable!$F:$F,"="&amp;T!$B32,DataBaseContable!$B:$B,"&gt;="&amp;$B$3&amp;"/01/01",DataBaseContable!$B:$B,"&lt;="&amp;EOMONTH($B$3&amp;"/01/01",0))</f>
        <v>0</v>
      </c>
      <c r="E32" s="128">
        <f>SUMIFS(DataBaseContable!$H:$H,DataBaseContable!$F:$F,"="&amp;T!$B32,DataBaseContable!$B:$B,"&gt;="&amp;$B$3&amp;"/02/01",DataBaseContable!$B:$B,"&lt;="&amp;EOMONTH($B$3&amp;"/02/01",0))</f>
        <v>0</v>
      </c>
      <c r="F32" s="128">
        <f>SUMIFS(DataBaseContable!$H:$H,DataBaseContable!$F:$F,"="&amp;T!$B32,DataBaseContable!$B:$B,"&gt;="&amp;$B$3&amp;"/03/01",DataBaseContable!$B:$B,"&lt;="&amp;EOMONTH($B$3&amp;"/03/01",0))</f>
        <v>0</v>
      </c>
      <c r="G32" s="128">
        <f>SUMIFS(DataBaseContable!$H:$H,DataBaseContable!$F:$F,"="&amp;T!$B32,DataBaseContable!$B:$B,"&gt;="&amp;$B$3&amp;"/04/01",DataBaseContable!$B:$B,"&lt;="&amp;EOMONTH($B$3&amp;"/04/01",0))</f>
        <v>0</v>
      </c>
      <c r="H32" s="128">
        <f>SUMIFS(DataBaseContable!$H:$H,DataBaseContable!$F:$F,"="&amp;T!$B32,DataBaseContable!$B:$B,"&gt;="&amp;$B$3&amp;"/05/01",DataBaseContable!$B:$B,"&lt;="&amp;EOMONTH($B$3&amp;"/05/01",0))</f>
        <v>0</v>
      </c>
      <c r="I32" s="128">
        <f>SUMIFS(DataBaseContable!$H:$H,DataBaseContable!$F:$F,"="&amp;T!$B32,DataBaseContable!$B:$B,"&gt;="&amp;$B$3&amp;"/06/01",DataBaseContable!$B:$B,"&lt;="&amp;EOMONTH($B$3&amp;"/06/01",0))</f>
        <v>0</v>
      </c>
      <c r="J32" s="128">
        <f>SUMIFS(DataBaseContable!$H:$H,DataBaseContable!$F:$F,"="&amp;T!$B32,DataBaseContable!$B:$B,"&gt;="&amp;$B$3&amp;"/07/01",DataBaseContable!$B:$B,"&lt;="&amp;EOMONTH($B$3&amp;"/07/01",0))</f>
        <v>0</v>
      </c>
      <c r="K32" s="128">
        <f>SUMIFS(DataBaseContable!$H:$H,DataBaseContable!$F:$F,"="&amp;T!$B32,DataBaseContable!$B:$B,"&gt;="&amp;$B$3&amp;"/08/01",DataBaseContable!$B:$B,"&lt;="&amp;EOMONTH($B$3&amp;"/08/01",0))</f>
        <v>0</v>
      </c>
      <c r="L32" s="128">
        <f>SUMIFS(DataBaseContable!$H:$H,DataBaseContable!$F:$F,"="&amp;T!$B32,DataBaseContable!$B:$B,"&gt;="&amp;$B$3&amp;"/09/01",DataBaseContable!$B:$B,"&lt;="&amp;EOMONTH($B$3&amp;"/09/01",0))</f>
        <v>0</v>
      </c>
      <c r="M32" s="128">
        <f>SUMIFS(DataBaseContable!$H:$H,DataBaseContable!$F:$F,"="&amp;T!$B32,DataBaseContable!$B:$B,"&gt;="&amp;$B$3&amp;"/10/01",DataBaseContable!$B:$B,"&lt;="&amp;EOMONTH($B$3&amp;"/10/01",0))</f>
        <v>0</v>
      </c>
      <c r="N32" s="128">
        <f>SUMIFS(DataBaseContable!$H:$H,DataBaseContable!$F:$F,"="&amp;T!$B32,DataBaseContable!$B:$B,"&gt;="&amp;$B$3&amp;"/11/01",DataBaseContable!$B:$B,"&lt;="&amp;EOMONTH($B$3&amp;"/11/01",0))</f>
        <v>0</v>
      </c>
      <c r="O32" s="128">
        <f>SUMIFS(DataBaseContable!$H:$H,DataBaseContable!$F:$F,"="&amp;T!$B32,DataBaseContable!$B:$B,"&gt;="&amp;$B$3&amp;"/12/01",DataBaseContable!$B:$B,"&lt;="&amp;EOMONTH($B$3&amp;"/12/01",0))</f>
        <v>0</v>
      </c>
      <c r="P32" s="129">
        <f t="shared" si="0"/>
        <v>0</v>
      </c>
      <c r="Q32" s="17"/>
    </row>
    <row r="33" spans="2:17" ht="15" x14ac:dyDescent="0.25">
      <c r="B33" s="113">
        <v>27</v>
      </c>
      <c r="C33" s="45" t="s">
        <v>24</v>
      </c>
      <c r="D33" s="128">
        <f>SUMIFS(DataBaseContable!$H:$H,DataBaseContable!$F:$F,"="&amp;T!$B33,DataBaseContable!$B:$B,"&gt;="&amp;$B$3&amp;"/01/01",DataBaseContable!$B:$B,"&lt;="&amp;EOMONTH($B$3&amp;"/01/01",0))</f>
        <v>0</v>
      </c>
      <c r="E33" s="128">
        <f>SUMIFS(DataBaseContable!$H:$H,DataBaseContable!$F:$F,"="&amp;T!$B33,DataBaseContable!$B:$B,"&gt;="&amp;$B$3&amp;"/02/01",DataBaseContable!$B:$B,"&lt;="&amp;EOMONTH($B$3&amp;"/02/01",0))</f>
        <v>0</v>
      </c>
      <c r="F33" s="128">
        <f>SUMIFS(DataBaseContable!$H:$H,DataBaseContable!$F:$F,"="&amp;T!$B33,DataBaseContable!$B:$B,"&gt;="&amp;$B$3&amp;"/03/01",DataBaseContable!$B:$B,"&lt;="&amp;EOMONTH($B$3&amp;"/03/01",0))</f>
        <v>0</v>
      </c>
      <c r="G33" s="128">
        <f>SUMIFS(DataBaseContable!$H:$H,DataBaseContable!$F:$F,"="&amp;T!$B33,DataBaseContable!$B:$B,"&gt;="&amp;$B$3&amp;"/04/01",DataBaseContable!$B:$B,"&lt;="&amp;EOMONTH($B$3&amp;"/04/01",0))</f>
        <v>0</v>
      </c>
      <c r="H33" s="128">
        <f>SUMIFS(DataBaseContable!$H:$H,DataBaseContable!$F:$F,"="&amp;T!$B33,DataBaseContable!$B:$B,"&gt;="&amp;$B$3&amp;"/05/01",DataBaseContable!$B:$B,"&lt;="&amp;EOMONTH($B$3&amp;"/05/01",0))</f>
        <v>0</v>
      </c>
      <c r="I33" s="128">
        <f>SUMIFS(DataBaseContable!$H:$H,DataBaseContable!$F:$F,"="&amp;T!$B33,DataBaseContable!$B:$B,"&gt;="&amp;$B$3&amp;"/06/01",DataBaseContable!$B:$B,"&lt;="&amp;EOMONTH($B$3&amp;"/06/01",0))</f>
        <v>0</v>
      </c>
      <c r="J33" s="128">
        <f>SUMIFS(DataBaseContable!$H:$H,DataBaseContable!$F:$F,"="&amp;T!$B33,DataBaseContable!$B:$B,"&gt;="&amp;$B$3&amp;"/07/01",DataBaseContable!$B:$B,"&lt;="&amp;EOMONTH($B$3&amp;"/07/01",0))</f>
        <v>0</v>
      </c>
      <c r="K33" s="128">
        <f>SUMIFS(DataBaseContable!$H:$H,DataBaseContable!$F:$F,"="&amp;T!$B33,DataBaseContable!$B:$B,"&gt;="&amp;$B$3&amp;"/08/01",DataBaseContable!$B:$B,"&lt;="&amp;EOMONTH($B$3&amp;"/08/01",0))</f>
        <v>0</v>
      </c>
      <c r="L33" s="128">
        <f>SUMIFS(DataBaseContable!$H:$H,DataBaseContable!$F:$F,"="&amp;T!$B33,DataBaseContable!$B:$B,"&gt;="&amp;$B$3&amp;"/09/01",DataBaseContable!$B:$B,"&lt;="&amp;EOMONTH($B$3&amp;"/09/01",0))</f>
        <v>0</v>
      </c>
      <c r="M33" s="128">
        <f>SUMIFS(DataBaseContable!$H:$H,DataBaseContable!$F:$F,"="&amp;T!$B33,DataBaseContable!$B:$B,"&gt;="&amp;$B$3&amp;"/10/01",DataBaseContable!$B:$B,"&lt;="&amp;EOMONTH($B$3&amp;"/10/01",0))</f>
        <v>0</v>
      </c>
      <c r="N33" s="128">
        <f>SUMIFS(DataBaseContable!$H:$H,DataBaseContable!$F:$F,"="&amp;T!$B33,DataBaseContable!$B:$B,"&gt;="&amp;$B$3&amp;"/11/01",DataBaseContable!$B:$B,"&lt;="&amp;EOMONTH($B$3&amp;"/11/01",0))</f>
        <v>0</v>
      </c>
      <c r="O33" s="128">
        <f>SUMIFS(DataBaseContable!$H:$H,DataBaseContable!$F:$F,"="&amp;T!$B33,DataBaseContable!$B:$B,"&gt;="&amp;$B$3&amp;"/12/01",DataBaseContable!$B:$B,"&lt;="&amp;EOMONTH($B$3&amp;"/12/01",0))</f>
        <v>0</v>
      </c>
      <c r="P33" s="129">
        <f t="shared" si="0"/>
        <v>0</v>
      </c>
      <c r="Q33" s="17"/>
    </row>
    <row r="34" spans="2:17" ht="15" x14ac:dyDescent="0.25">
      <c r="B34" s="113">
        <v>28</v>
      </c>
      <c r="C34" s="45" t="s">
        <v>25</v>
      </c>
      <c r="D34" s="128">
        <f>SUMIFS(DataBaseContable!$H:$H,DataBaseContable!$F:$F,"="&amp;T!$B34,DataBaseContable!$B:$B,"&gt;="&amp;$B$3&amp;"/01/01",DataBaseContable!$B:$B,"&lt;="&amp;EOMONTH($B$3&amp;"/01/01",0))</f>
        <v>0</v>
      </c>
      <c r="E34" s="128">
        <f>SUMIFS(DataBaseContable!$H:$H,DataBaseContable!$F:$F,"="&amp;T!$B34,DataBaseContable!$B:$B,"&gt;="&amp;$B$3&amp;"/02/01",DataBaseContable!$B:$B,"&lt;="&amp;EOMONTH($B$3&amp;"/02/01",0))</f>
        <v>0</v>
      </c>
      <c r="F34" s="128">
        <f>SUMIFS(DataBaseContable!$H:$H,DataBaseContable!$F:$F,"="&amp;T!$B34,DataBaseContable!$B:$B,"&gt;="&amp;$B$3&amp;"/03/01",DataBaseContable!$B:$B,"&lt;="&amp;EOMONTH($B$3&amp;"/03/01",0))</f>
        <v>0</v>
      </c>
      <c r="G34" s="128">
        <f>SUMIFS(DataBaseContable!$H:$H,DataBaseContable!$F:$F,"="&amp;T!$B34,DataBaseContable!$B:$B,"&gt;="&amp;$B$3&amp;"/04/01",DataBaseContable!$B:$B,"&lt;="&amp;EOMONTH($B$3&amp;"/04/01",0))</f>
        <v>0</v>
      </c>
      <c r="H34" s="128">
        <f>SUMIFS(DataBaseContable!$H:$H,DataBaseContable!$F:$F,"="&amp;T!$B34,DataBaseContable!$B:$B,"&gt;="&amp;$B$3&amp;"/05/01",DataBaseContable!$B:$B,"&lt;="&amp;EOMONTH($B$3&amp;"/05/01",0))</f>
        <v>0</v>
      </c>
      <c r="I34" s="128">
        <f>SUMIFS(DataBaseContable!$H:$H,DataBaseContable!$F:$F,"="&amp;T!$B34,DataBaseContable!$B:$B,"&gt;="&amp;$B$3&amp;"/06/01",DataBaseContable!$B:$B,"&lt;="&amp;EOMONTH($B$3&amp;"/06/01",0))</f>
        <v>0</v>
      </c>
      <c r="J34" s="128">
        <f>SUMIFS(DataBaseContable!$H:$H,DataBaseContable!$F:$F,"="&amp;T!$B34,DataBaseContable!$B:$B,"&gt;="&amp;$B$3&amp;"/07/01",DataBaseContable!$B:$B,"&lt;="&amp;EOMONTH($B$3&amp;"/07/01",0))</f>
        <v>0</v>
      </c>
      <c r="K34" s="128">
        <f>SUMIFS(DataBaseContable!$H:$H,DataBaseContable!$F:$F,"="&amp;T!$B34,DataBaseContable!$B:$B,"&gt;="&amp;$B$3&amp;"/08/01",DataBaseContable!$B:$B,"&lt;="&amp;EOMONTH($B$3&amp;"/08/01",0))</f>
        <v>0</v>
      </c>
      <c r="L34" s="128">
        <f>SUMIFS(DataBaseContable!$H:$H,DataBaseContable!$F:$F,"="&amp;T!$B34,DataBaseContable!$B:$B,"&gt;="&amp;$B$3&amp;"/09/01",DataBaseContable!$B:$B,"&lt;="&amp;EOMONTH($B$3&amp;"/09/01",0))</f>
        <v>0</v>
      </c>
      <c r="M34" s="128">
        <f>SUMIFS(DataBaseContable!$H:$H,DataBaseContable!$F:$F,"="&amp;T!$B34,DataBaseContable!$B:$B,"&gt;="&amp;$B$3&amp;"/10/01",DataBaseContable!$B:$B,"&lt;="&amp;EOMONTH($B$3&amp;"/10/01",0))</f>
        <v>0</v>
      </c>
      <c r="N34" s="128">
        <f>SUMIFS(DataBaseContable!$H:$H,DataBaseContable!$F:$F,"="&amp;T!$B34,DataBaseContable!$B:$B,"&gt;="&amp;$B$3&amp;"/11/01",DataBaseContable!$B:$B,"&lt;="&amp;EOMONTH($B$3&amp;"/11/01",0))</f>
        <v>0</v>
      </c>
      <c r="O34" s="128">
        <f>SUMIFS(DataBaseContable!$H:$H,DataBaseContable!$F:$F,"="&amp;T!$B34,DataBaseContable!$B:$B,"&gt;="&amp;$B$3&amp;"/12/01",DataBaseContable!$B:$B,"&lt;="&amp;EOMONTH($B$3&amp;"/12/01",0))</f>
        <v>0</v>
      </c>
      <c r="P34" s="129">
        <f t="shared" si="0"/>
        <v>0</v>
      </c>
      <c r="Q34" s="17"/>
    </row>
    <row r="35" spans="2:17" ht="15" x14ac:dyDescent="0.25">
      <c r="B35" s="114">
        <v>29</v>
      </c>
      <c r="C35" s="45" t="s">
        <v>26</v>
      </c>
      <c r="D35" s="128">
        <f>SUMIFS(DataBaseContable!$H:$H,DataBaseContable!$F:$F,"="&amp;T!$B35,DataBaseContable!$B:$B,"&gt;="&amp;$B$3&amp;"/01/01",DataBaseContable!$B:$B,"&lt;="&amp;EOMONTH($B$3&amp;"/01/01",0))</f>
        <v>0</v>
      </c>
      <c r="E35" s="128">
        <f>SUMIFS(DataBaseContable!$H:$H,DataBaseContable!$F:$F,"="&amp;T!$B35,DataBaseContable!$B:$B,"&gt;="&amp;$B$3&amp;"/02/01",DataBaseContable!$B:$B,"&lt;="&amp;EOMONTH($B$3&amp;"/02/01",0))</f>
        <v>0</v>
      </c>
      <c r="F35" s="128">
        <f>SUMIFS(DataBaseContable!$H:$H,DataBaseContable!$F:$F,"="&amp;T!$B35,DataBaseContable!$B:$B,"&gt;="&amp;$B$3&amp;"/03/01",DataBaseContable!$B:$B,"&lt;="&amp;EOMONTH($B$3&amp;"/03/01",0))</f>
        <v>0</v>
      </c>
      <c r="G35" s="128">
        <f>SUMIFS(DataBaseContable!$H:$H,DataBaseContable!$F:$F,"="&amp;T!$B35,DataBaseContable!$B:$B,"&gt;="&amp;$B$3&amp;"/04/01",DataBaseContable!$B:$B,"&lt;="&amp;EOMONTH($B$3&amp;"/04/01",0))</f>
        <v>0</v>
      </c>
      <c r="H35" s="128">
        <f>SUMIFS(DataBaseContable!$H:$H,DataBaseContable!$F:$F,"="&amp;T!$B35,DataBaseContable!$B:$B,"&gt;="&amp;$B$3&amp;"/05/01",DataBaseContable!$B:$B,"&lt;="&amp;EOMONTH($B$3&amp;"/05/01",0))</f>
        <v>0</v>
      </c>
      <c r="I35" s="128">
        <f>SUMIFS(DataBaseContable!$H:$H,DataBaseContable!$F:$F,"="&amp;T!$B35,DataBaseContable!$B:$B,"&gt;="&amp;$B$3&amp;"/06/01",DataBaseContable!$B:$B,"&lt;="&amp;EOMONTH($B$3&amp;"/06/01",0))</f>
        <v>0</v>
      </c>
      <c r="J35" s="128">
        <f>SUMIFS(DataBaseContable!$H:$H,DataBaseContable!$F:$F,"="&amp;T!$B35,DataBaseContable!$B:$B,"&gt;="&amp;$B$3&amp;"/07/01",DataBaseContable!$B:$B,"&lt;="&amp;EOMONTH($B$3&amp;"/07/01",0))</f>
        <v>0</v>
      </c>
      <c r="K35" s="128">
        <f>SUMIFS(DataBaseContable!$H:$H,DataBaseContable!$F:$F,"="&amp;T!$B35,DataBaseContable!$B:$B,"&gt;="&amp;$B$3&amp;"/08/01",DataBaseContable!$B:$B,"&lt;="&amp;EOMONTH($B$3&amp;"/08/01",0))</f>
        <v>0</v>
      </c>
      <c r="L35" s="128">
        <f>SUMIFS(DataBaseContable!$H:$H,DataBaseContable!$F:$F,"="&amp;T!$B35,DataBaseContable!$B:$B,"&gt;="&amp;$B$3&amp;"/09/01",DataBaseContable!$B:$B,"&lt;="&amp;EOMONTH($B$3&amp;"/09/01",0))</f>
        <v>0</v>
      </c>
      <c r="M35" s="128">
        <f>SUMIFS(DataBaseContable!$H:$H,DataBaseContable!$F:$F,"="&amp;T!$B35,DataBaseContable!$B:$B,"&gt;="&amp;$B$3&amp;"/10/01",DataBaseContable!$B:$B,"&lt;="&amp;EOMONTH($B$3&amp;"/10/01",0))</f>
        <v>0</v>
      </c>
      <c r="N35" s="128">
        <f>SUMIFS(DataBaseContable!$H:$H,DataBaseContable!$F:$F,"="&amp;T!$B35,DataBaseContable!$B:$B,"&gt;="&amp;$B$3&amp;"/11/01",DataBaseContable!$B:$B,"&lt;="&amp;EOMONTH($B$3&amp;"/11/01",0))</f>
        <v>0</v>
      </c>
      <c r="O35" s="128">
        <f>SUMIFS(DataBaseContable!$H:$H,DataBaseContable!$F:$F,"="&amp;T!$B35,DataBaseContable!$B:$B,"&gt;="&amp;$B$3&amp;"/12/01",DataBaseContable!$B:$B,"&lt;="&amp;EOMONTH($B$3&amp;"/12/01",0))</f>
        <v>0</v>
      </c>
      <c r="P35" s="129">
        <f t="shared" si="0"/>
        <v>0</v>
      </c>
      <c r="Q35" s="17"/>
    </row>
    <row r="36" spans="2:17" ht="15" x14ac:dyDescent="0.25">
      <c r="B36" s="113">
        <v>58</v>
      </c>
      <c r="C36" s="46" t="s">
        <v>98</v>
      </c>
      <c r="D36" s="128">
        <f>SUMIFS(DataBaseContable!$H:$H,DataBaseContable!$F:$F,"="&amp;T!$B36,DataBaseContable!$B:$B,"&gt;="&amp;$B$3&amp;"/01/01",DataBaseContable!$B:$B,"&lt;="&amp;EOMONTH($B$3&amp;"/01/01",0))</f>
        <v>0</v>
      </c>
      <c r="E36" s="128">
        <f>SUMIFS(DataBaseContable!$H:$H,DataBaseContable!$F:$F,"="&amp;T!$B36,DataBaseContable!$B:$B,"&gt;="&amp;$B$3&amp;"/02/01",DataBaseContable!$B:$B,"&lt;="&amp;EOMONTH($B$3&amp;"/02/01",0))</f>
        <v>0</v>
      </c>
      <c r="F36" s="128">
        <f>SUMIFS(DataBaseContable!$H:$H,DataBaseContable!$F:$F,"="&amp;T!$B36,DataBaseContable!$B:$B,"&gt;="&amp;$B$3&amp;"/03/01",DataBaseContable!$B:$B,"&lt;="&amp;EOMONTH($B$3&amp;"/03/01",0))</f>
        <v>0</v>
      </c>
      <c r="G36" s="128">
        <f>SUMIFS(DataBaseContable!$H:$H,DataBaseContable!$F:$F,"="&amp;T!$B36,DataBaseContable!$B:$B,"&gt;="&amp;$B$3&amp;"/04/01",DataBaseContable!$B:$B,"&lt;="&amp;EOMONTH($B$3&amp;"/04/01",0))</f>
        <v>0</v>
      </c>
      <c r="H36" s="128">
        <f>SUMIFS(DataBaseContable!$H:$H,DataBaseContable!$F:$F,"="&amp;T!$B36,DataBaseContable!$B:$B,"&gt;="&amp;$B$3&amp;"/05/01",DataBaseContable!$B:$B,"&lt;="&amp;EOMONTH($B$3&amp;"/05/01",0))</f>
        <v>0</v>
      </c>
      <c r="I36" s="128">
        <f>SUMIFS(DataBaseContable!$H:$H,DataBaseContable!$F:$F,"="&amp;T!$B36,DataBaseContable!$B:$B,"&gt;="&amp;$B$3&amp;"/06/01",DataBaseContable!$B:$B,"&lt;="&amp;EOMONTH($B$3&amp;"/06/01",0))</f>
        <v>0</v>
      </c>
      <c r="J36" s="128">
        <f>SUMIFS(DataBaseContable!$H:$H,DataBaseContable!$F:$F,"="&amp;T!$B36,DataBaseContable!$B:$B,"&gt;="&amp;$B$3&amp;"/07/01",DataBaseContable!$B:$B,"&lt;="&amp;EOMONTH($B$3&amp;"/07/01",0))</f>
        <v>0</v>
      </c>
      <c r="K36" s="128">
        <f>SUMIFS(DataBaseContable!$H:$H,DataBaseContable!$F:$F,"="&amp;T!$B36,DataBaseContable!$B:$B,"&gt;="&amp;$B$3&amp;"/08/01",DataBaseContable!$B:$B,"&lt;="&amp;EOMONTH($B$3&amp;"/08/01",0))</f>
        <v>0</v>
      </c>
      <c r="L36" s="128">
        <f>SUMIFS(DataBaseContable!$H:$H,DataBaseContable!$F:$F,"="&amp;T!$B36,DataBaseContable!$B:$B,"&gt;="&amp;$B$3&amp;"/09/01",DataBaseContable!$B:$B,"&lt;="&amp;EOMONTH($B$3&amp;"/09/01",0))</f>
        <v>0</v>
      </c>
      <c r="M36" s="128">
        <f>SUMIFS(DataBaseContable!$H:$H,DataBaseContable!$F:$F,"="&amp;T!$B36,DataBaseContable!$B:$B,"&gt;="&amp;$B$3&amp;"/10/01",DataBaseContable!$B:$B,"&lt;="&amp;EOMONTH($B$3&amp;"/10/01",0))</f>
        <v>0</v>
      </c>
      <c r="N36" s="128">
        <f>SUMIFS(DataBaseContable!$H:$H,DataBaseContable!$F:$F,"="&amp;T!$B36,DataBaseContable!$B:$B,"&gt;="&amp;$B$3&amp;"/11/01",DataBaseContable!$B:$B,"&lt;="&amp;EOMONTH($B$3&amp;"/11/01",0))</f>
        <v>0</v>
      </c>
      <c r="O36" s="128">
        <f>SUMIFS(DataBaseContable!$H:$H,DataBaseContable!$F:$F,"="&amp;T!$B36,DataBaseContable!$B:$B,"&gt;="&amp;$B$3&amp;"/12/01",DataBaseContable!$B:$B,"&lt;="&amp;EOMONTH($B$3&amp;"/12/01",0))</f>
        <v>0</v>
      </c>
      <c r="P36" s="129">
        <f t="shared" si="0"/>
        <v>0</v>
      </c>
      <c r="Q36" s="17"/>
    </row>
    <row r="37" spans="2:17" x14ac:dyDescent="0.25">
      <c r="B37" s="113">
        <v>59</v>
      </c>
      <c r="C37" s="46" t="s">
        <v>134</v>
      </c>
      <c r="D37" s="128">
        <f>SUMIFS(DataBaseContable!$H:$H,DataBaseContable!$F:$F,"="&amp;T!$B37,DataBaseContable!$B:$B,"&gt;="&amp;$B$3&amp;"/01/01",DataBaseContable!$B:$B,"&lt;="&amp;EOMONTH($B$3&amp;"/01/01",0))</f>
        <v>5356025</v>
      </c>
      <c r="E37" s="128">
        <f>SUMIFS(DataBaseContable!$H:$H,DataBaseContable!$F:$F,"="&amp;T!$B37,DataBaseContable!$B:$B,"&gt;="&amp;$B$3&amp;"/02/01",DataBaseContable!$B:$B,"&lt;="&amp;EOMONTH($B$3&amp;"/02/01",0))</f>
        <v>0</v>
      </c>
      <c r="F37" s="128">
        <f>SUMIFS(DataBaseContable!$H:$H,DataBaseContable!$F:$F,"="&amp;T!$B37,DataBaseContable!$B:$B,"&gt;="&amp;$B$3&amp;"/03/01",DataBaseContable!$B:$B,"&lt;="&amp;EOMONTH($B$3&amp;"/03/01",0))</f>
        <v>0</v>
      </c>
      <c r="G37" s="128">
        <f>SUMIFS(DataBaseContable!$H:$H,DataBaseContable!$F:$F,"="&amp;T!$B37,DataBaseContable!$B:$B,"&gt;="&amp;$B$3&amp;"/04/01",DataBaseContable!$B:$B,"&lt;="&amp;EOMONTH($B$3&amp;"/04/01",0))</f>
        <v>0</v>
      </c>
      <c r="H37" s="128">
        <f>SUMIFS(DataBaseContable!$H:$H,DataBaseContable!$F:$F,"="&amp;T!$B37,DataBaseContable!$B:$B,"&gt;="&amp;$B$3&amp;"/05/01",DataBaseContable!$B:$B,"&lt;="&amp;EOMONTH($B$3&amp;"/05/01",0))</f>
        <v>0</v>
      </c>
      <c r="I37" s="128">
        <f>SUMIFS(DataBaseContable!$H:$H,DataBaseContable!$F:$F,"="&amp;T!$B37,DataBaseContable!$B:$B,"&gt;="&amp;$B$3&amp;"/06/01",DataBaseContable!$B:$B,"&lt;="&amp;EOMONTH($B$3&amp;"/06/01",0))</f>
        <v>0</v>
      </c>
      <c r="J37" s="128">
        <f>SUMIFS(DataBaseContable!$H:$H,DataBaseContable!$F:$F,"="&amp;T!$B37,DataBaseContable!$B:$B,"&gt;="&amp;$B$3&amp;"/07/01",DataBaseContable!$B:$B,"&lt;="&amp;EOMONTH($B$3&amp;"/07/01",0))</f>
        <v>0</v>
      </c>
      <c r="K37" s="128">
        <f>SUMIFS(DataBaseContable!$H:$H,DataBaseContable!$F:$F,"="&amp;T!$B37,DataBaseContable!$B:$B,"&gt;="&amp;$B$3&amp;"/08/01",DataBaseContable!$B:$B,"&lt;="&amp;EOMONTH($B$3&amp;"/08/01",0))</f>
        <v>0</v>
      </c>
      <c r="L37" s="128">
        <f>SUMIFS(DataBaseContable!$H:$H,DataBaseContable!$F:$F,"="&amp;T!$B37,DataBaseContable!$B:$B,"&gt;="&amp;$B$3&amp;"/09/01",DataBaseContable!$B:$B,"&lt;="&amp;EOMONTH($B$3&amp;"/09/01",0))</f>
        <v>0</v>
      </c>
      <c r="M37" s="128">
        <f>SUMIFS(DataBaseContable!$H:$H,DataBaseContable!$F:$F,"="&amp;T!$B37,DataBaseContable!$B:$B,"&gt;="&amp;$B$3&amp;"/10/01",DataBaseContable!$B:$B,"&lt;="&amp;EOMONTH($B$3&amp;"/10/01",0))</f>
        <v>0</v>
      </c>
      <c r="N37" s="128">
        <f>SUMIFS(DataBaseContable!$H:$H,DataBaseContable!$F:$F,"="&amp;T!$B37,DataBaseContable!$B:$B,"&gt;="&amp;$B$3&amp;"/11/01",DataBaseContable!$B:$B,"&lt;="&amp;EOMONTH($B$3&amp;"/11/01",0))</f>
        <v>0</v>
      </c>
      <c r="O37" s="128">
        <f>SUMIFS(DataBaseContable!$H:$H,DataBaseContable!$F:$F,"="&amp;T!$B37,DataBaseContable!$B:$B,"&gt;="&amp;$B$3&amp;"/12/01",DataBaseContable!$B:$B,"&lt;="&amp;EOMONTH($B$3&amp;"/12/01",0))</f>
        <v>0</v>
      </c>
      <c r="P37" s="129">
        <f t="shared" si="0"/>
        <v>5356025</v>
      </c>
    </row>
    <row r="38" spans="2:17" ht="15" x14ac:dyDescent="0.25">
      <c r="C38" s="20" t="s">
        <v>99</v>
      </c>
      <c r="D38" s="130">
        <f>SUM(D7:D37)</f>
        <v>8090975</v>
      </c>
      <c r="E38" s="130">
        <f t="shared" ref="E38:O38" si="1">SUM(E7:E37)</f>
        <v>0</v>
      </c>
      <c r="F38" s="130">
        <f t="shared" si="1"/>
        <v>0</v>
      </c>
      <c r="G38" s="130">
        <f t="shared" si="1"/>
        <v>0</v>
      </c>
      <c r="H38" s="130">
        <f t="shared" si="1"/>
        <v>0</v>
      </c>
      <c r="I38" s="130">
        <f t="shared" si="1"/>
        <v>0</v>
      </c>
      <c r="J38" s="130">
        <f t="shared" si="1"/>
        <v>0</v>
      </c>
      <c r="K38" s="130">
        <f t="shared" si="1"/>
        <v>0</v>
      </c>
      <c r="L38" s="130">
        <f t="shared" si="1"/>
        <v>0</v>
      </c>
      <c r="M38" s="130">
        <f t="shared" si="1"/>
        <v>0</v>
      </c>
      <c r="N38" s="130">
        <f t="shared" si="1"/>
        <v>0</v>
      </c>
      <c r="O38" s="130">
        <f t="shared" si="1"/>
        <v>0</v>
      </c>
      <c r="P38" s="129">
        <f t="shared" si="0"/>
        <v>8090975</v>
      </c>
    </row>
    <row r="40" spans="2:17" ht="22.8" x14ac:dyDescent="0.25">
      <c r="B40" s="213" t="s">
        <v>1</v>
      </c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15"/>
    </row>
    <row r="41" spans="2:17" x14ac:dyDescent="0.25">
      <c r="B41" s="18" t="s">
        <v>8</v>
      </c>
      <c r="C41" s="18" t="s">
        <v>64</v>
      </c>
      <c r="D41" s="18" t="s">
        <v>85</v>
      </c>
      <c r="E41" s="18" t="s">
        <v>87</v>
      </c>
      <c r="F41" s="18" t="s">
        <v>86</v>
      </c>
      <c r="G41" s="18" t="s">
        <v>88</v>
      </c>
      <c r="H41" s="18" t="s">
        <v>89</v>
      </c>
      <c r="I41" s="18" t="s">
        <v>90</v>
      </c>
      <c r="J41" s="18" t="s">
        <v>91</v>
      </c>
      <c r="K41" s="18" t="s">
        <v>92</v>
      </c>
      <c r="L41" s="19" t="s">
        <v>93</v>
      </c>
      <c r="M41" s="18" t="s">
        <v>94</v>
      </c>
      <c r="N41" s="19" t="s">
        <v>95</v>
      </c>
      <c r="O41" s="18" t="s">
        <v>96</v>
      </c>
      <c r="P41" s="18" t="s">
        <v>97</v>
      </c>
    </row>
    <row r="42" spans="2:17" x14ac:dyDescent="0.25">
      <c r="B42" s="113">
        <v>30</v>
      </c>
      <c r="C42" s="45" t="s">
        <v>35</v>
      </c>
      <c r="D42" s="130">
        <f>SUMIFS(DataBaseContable!$I:$I,DataBaseContable!$F:$F,"="&amp;T!$B42,DataBaseContable!$B:$B,"&gt;="&amp;$B$3&amp;"/01/01",DataBaseContable!$B:$B,"&lt;="&amp;EOMONTH($B$3&amp;"/01/01",0))</f>
        <v>0</v>
      </c>
      <c r="E42" s="130">
        <f>SUMIFS(DataBaseContable!$I:$I,DataBaseContable!$F:$F,"="&amp;T!$B42,DataBaseContable!$B:$B,"&gt;="&amp;$B$3&amp;"/02/01",DataBaseContable!$B:$B,"&lt;="&amp;EOMONTH($B$3&amp;"/02/01",0))</f>
        <v>0</v>
      </c>
      <c r="F42" s="130">
        <f>SUMIFS(DataBaseContable!$I:$I,DataBaseContable!$F:$F,"="&amp;T!$B42,DataBaseContable!$B:$B,"&gt;="&amp;$B$3&amp;"/03/01",DataBaseContable!$B:$B,"&lt;="&amp;EOMONTH($B$3&amp;"/03/01",0))</f>
        <v>0</v>
      </c>
      <c r="G42" s="130">
        <f>SUMIFS(DataBaseContable!$I:$I,DataBaseContable!$F:$F,"="&amp;T!$B42,DataBaseContable!$B:$B,"&gt;="&amp;$B$3&amp;"/04/01",DataBaseContable!$B:$B,"&lt;="&amp;EOMONTH($B$3&amp;"/04/01",0))</f>
        <v>0</v>
      </c>
      <c r="H42" s="130">
        <f>SUMIFS(DataBaseContable!$I:$I,DataBaseContable!$F:$F,"="&amp;T!$B42,DataBaseContable!$B:$B,"&gt;="&amp;$B$3&amp;"/05/01",DataBaseContable!$B:$B,"&lt;="&amp;EOMONTH($B$3&amp;"/05/01",0))</f>
        <v>0</v>
      </c>
      <c r="I42" s="130">
        <f>SUMIFS(DataBaseContable!$I:$I,DataBaseContable!$F:$F,"="&amp;T!$B42,DataBaseContable!$B:$B,"&gt;="&amp;$B$3&amp;"/06/01",DataBaseContable!$B:$B,"&lt;="&amp;EOMONTH($B$3&amp;"/06/01",0))</f>
        <v>0</v>
      </c>
      <c r="J42" s="130">
        <f>SUMIFS(DataBaseContable!$I:$I,DataBaseContable!$F:$F,"="&amp;T!$B42,DataBaseContable!$B:$B,"&gt;="&amp;$B$3&amp;"/07/01",DataBaseContable!$B:$B,"&lt;="&amp;EOMONTH($B$3&amp;"/07/01",0))</f>
        <v>0</v>
      </c>
      <c r="K42" s="130">
        <f>SUMIFS(DataBaseContable!$I:$I,DataBaseContable!$F:$F,"="&amp;T!$B42,DataBaseContable!$B:$B,"&gt;="&amp;$B$3&amp;"/08/01",DataBaseContable!$B:$B,"&lt;="&amp;EOMONTH($B$3&amp;"/08/01",0))</f>
        <v>0</v>
      </c>
      <c r="L42" s="130">
        <f>SUMIFS(DataBaseContable!$I:$I,DataBaseContable!$F:$F,"="&amp;T!$B42,DataBaseContable!$B:$B,"&gt;="&amp;$B$3&amp;"/09/01",DataBaseContable!$B:$B,"&lt;="&amp;EOMONTH($B$3&amp;"/09/01",0))</f>
        <v>0</v>
      </c>
      <c r="M42" s="130">
        <f>SUMIFS(DataBaseContable!$I:$I,DataBaseContable!$F:$F,"="&amp;T!$B42,DataBaseContable!$B:$B,"&gt;="&amp;$B$3&amp;"/10/01",DataBaseContable!$B:$B,"&lt;="&amp;EOMONTH($B$3&amp;"/10/01",0))</f>
        <v>0</v>
      </c>
      <c r="N42" s="130">
        <f>SUMIFS(DataBaseContable!$I:$I,DataBaseContable!$F:$F,"="&amp;T!$B42,DataBaseContable!$B:$B,"&gt;="&amp;$B$3&amp;"/11/01",DataBaseContable!$B:$B,"&lt;="&amp;EOMONTH($B$3&amp;"/11/01",0))</f>
        <v>0</v>
      </c>
      <c r="O42" s="130">
        <f>SUMIFS(DataBaseContable!$I:$I,DataBaseContable!$F:$F,"="&amp;T!$B42,DataBaseContable!$B:$B,"&gt;="&amp;$B$3&amp;"/11/01",DataBaseContable!$B:$B,"&lt;="&amp;EOMONTH($B$3&amp;"/11/01",0))</f>
        <v>0</v>
      </c>
      <c r="P42" s="131">
        <f>SUM(D42:O42)</f>
        <v>0</v>
      </c>
    </row>
    <row r="43" spans="2:17" x14ac:dyDescent="0.25">
      <c r="B43" s="113">
        <v>31</v>
      </c>
      <c r="C43" s="45" t="s">
        <v>36</v>
      </c>
      <c r="D43" s="130">
        <f>SUMIFS(DataBaseContable!$I:$I,DataBaseContable!$F:$F,"="&amp;T!$B43,DataBaseContable!$B:$B,"&gt;="&amp;$B$3&amp;"/01/01",DataBaseContable!$B:$B,"&lt;="&amp;EOMONTH($B$3&amp;"/01/01",0))</f>
        <v>0</v>
      </c>
      <c r="E43" s="130">
        <f>SUMIFS(DataBaseContable!$I:$I,DataBaseContable!$F:$F,"="&amp;T!$B43,DataBaseContable!$B:$B,"&gt;="&amp;$B$3&amp;"/02/01",DataBaseContable!$B:$B,"&lt;="&amp;EOMONTH($B$3&amp;"/02/01",0))</f>
        <v>0</v>
      </c>
      <c r="F43" s="130">
        <f>SUMIFS(DataBaseContable!$I:$I,DataBaseContable!$F:$F,"="&amp;T!$B43,DataBaseContable!$B:$B,"&gt;="&amp;$B$3&amp;"/03/01",DataBaseContable!$B:$B,"&lt;="&amp;EOMONTH($B$3&amp;"/03/01",0))</f>
        <v>0</v>
      </c>
      <c r="G43" s="130">
        <f>SUMIFS(DataBaseContable!$I:$I,DataBaseContable!$F:$F,"="&amp;T!$B43,DataBaseContable!$B:$B,"&gt;="&amp;$B$3&amp;"/04/01",DataBaseContable!$B:$B,"&lt;="&amp;EOMONTH($B$3&amp;"/04/01",0))</f>
        <v>0</v>
      </c>
      <c r="H43" s="130">
        <f>SUMIFS(DataBaseContable!$I:$I,DataBaseContable!$F:$F,"="&amp;T!$B43,DataBaseContable!$B:$B,"&gt;="&amp;$B$3&amp;"/05/01",DataBaseContable!$B:$B,"&lt;="&amp;EOMONTH($B$3&amp;"/05/01",0))</f>
        <v>0</v>
      </c>
      <c r="I43" s="130">
        <f>SUMIFS(DataBaseContable!$I:$I,DataBaseContable!$F:$F,"="&amp;T!$B43,DataBaseContable!$B:$B,"&gt;="&amp;$B$3&amp;"/06/01",DataBaseContable!$B:$B,"&lt;="&amp;EOMONTH($B$3&amp;"/06/01",0))</f>
        <v>0</v>
      </c>
      <c r="J43" s="130">
        <f>SUMIFS(DataBaseContable!$I:$I,DataBaseContable!$F:$F,"="&amp;T!$B43,DataBaseContable!$B:$B,"&gt;="&amp;$B$3&amp;"/07/01",DataBaseContable!$B:$B,"&lt;="&amp;EOMONTH($B$3&amp;"/07/01",0))</f>
        <v>0</v>
      </c>
      <c r="K43" s="130">
        <f>SUMIFS(DataBaseContable!$I:$I,DataBaseContable!$F:$F,"="&amp;T!$B43,DataBaseContable!$B:$B,"&gt;="&amp;$B$3&amp;"/08/01",DataBaseContable!$B:$B,"&lt;="&amp;EOMONTH($B$3&amp;"/08/01",0))</f>
        <v>0</v>
      </c>
      <c r="L43" s="130">
        <f>SUMIFS(DataBaseContable!$I:$I,DataBaseContable!$F:$F,"="&amp;T!$B43,DataBaseContable!$B:$B,"&gt;="&amp;$B$3&amp;"/09/01",DataBaseContable!$B:$B,"&lt;="&amp;EOMONTH($B$3&amp;"/09/01",0))</f>
        <v>0</v>
      </c>
      <c r="M43" s="130">
        <f>SUMIFS(DataBaseContable!$I:$I,DataBaseContable!$F:$F,"="&amp;T!$B43,DataBaseContable!$B:$B,"&gt;="&amp;$B$3&amp;"/10/01",DataBaseContable!$B:$B,"&lt;="&amp;EOMONTH($B$3&amp;"/10/01",0))</f>
        <v>0</v>
      </c>
      <c r="N43" s="130">
        <f>SUMIFS(DataBaseContable!$I:$I,DataBaseContable!$F:$F,"="&amp;T!$B43,DataBaseContable!$B:$B,"&gt;="&amp;$B$3&amp;"/11/01",DataBaseContable!$B:$B,"&lt;="&amp;EOMONTH($B$3&amp;"/11/01",0))</f>
        <v>0</v>
      </c>
      <c r="O43" s="130">
        <f>SUMIFS(DataBaseContable!$I:$I,DataBaseContable!$F:$F,"="&amp;T!$B43,DataBaseContable!$B:$B,"&gt;="&amp;$B$3&amp;"/11/01",DataBaseContable!$B:$B,"&lt;="&amp;EOMONTH($B$3&amp;"/11/01",0))</f>
        <v>0</v>
      </c>
      <c r="P43" s="131">
        <f t="shared" ref="P43:P70" si="2">SUM(D43:O43)</f>
        <v>0</v>
      </c>
    </row>
    <row r="44" spans="2:17" x14ac:dyDescent="0.25">
      <c r="B44" s="113">
        <v>32</v>
      </c>
      <c r="C44" s="45" t="s">
        <v>37</v>
      </c>
      <c r="D44" s="130">
        <f>SUMIFS(DataBaseContable!$I:$I,DataBaseContable!$F:$F,"="&amp;T!$B44,DataBaseContable!$B:$B,"&gt;="&amp;$B$3&amp;"/01/01",DataBaseContable!$B:$B,"&lt;="&amp;EOMONTH($B$3&amp;"/01/01",0))</f>
        <v>0</v>
      </c>
      <c r="E44" s="130">
        <f>SUMIFS(DataBaseContable!$I:$I,DataBaseContable!$F:$F,"="&amp;T!$B44,DataBaseContable!$B:$B,"&gt;="&amp;$B$3&amp;"/02/01",DataBaseContable!$B:$B,"&lt;="&amp;EOMONTH($B$3&amp;"/02/01",0))</f>
        <v>0</v>
      </c>
      <c r="F44" s="130">
        <f>SUMIFS(DataBaseContable!$I:$I,DataBaseContable!$F:$F,"="&amp;T!$B44,DataBaseContable!$B:$B,"&gt;="&amp;$B$3&amp;"/03/01",DataBaseContable!$B:$B,"&lt;="&amp;EOMONTH($B$3&amp;"/03/01",0))</f>
        <v>0</v>
      </c>
      <c r="G44" s="130">
        <f>SUMIFS(DataBaseContable!$I:$I,DataBaseContable!$F:$F,"="&amp;T!$B44,DataBaseContable!$B:$B,"&gt;="&amp;$B$3&amp;"/04/01",DataBaseContable!$B:$B,"&lt;="&amp;EOMONTH($B$3&amp;"/04/01",0))</f>
        <v>0</v>
      </c>
      <c r="H44" s="130">
        <f>SUMIFS(DataBaseContable!$I:$I,DataBaseContable!$F:$F,"="&amp;T!$B44,DataBaseContable!$B:$B,"&gt;="&amp;$B$3&amp;"/05/01",DataBaseContable!$B:$B,"&lt;="&amp;EOMONTH($B$3&amp;"/05/01",0))</f>
        <v>0</v>
      </c>
      <c r="I44" s="130">
        <f>SUMIFS(DataBaseContable!$I:$I,DataBaseContable!$F:$F,"="&amp;T!$B44,DataBaseContable!$B:$B,"&gt;="&amp;$B$3&amp;"/06/01",DataBaseContable!$B:$B,"&lt;="&amp;EOMONTH($B$3&amp;"/06/01",0))</f>
        <v>0</v>
      </c>
      <c r="J44" s="130">
        <f>SUMIFS(DataBaseContable!$I:$I,DataBaseContable!$F:$F,"="&amp;T!$B44,DataBaseContable!$B:$B,"&gt;="&amp;$B$3&amp;"/07/01",DataBaseContable!$B:$B,"&lt;="&amp;EOMONTH($B$3&amp;"/07/01",0))</f>
        <v>0</v>
      </c>
      <c r="K44" s="130">
        <f>SUMIFS(DataBaseContable!$I:$I,DataBaseContable!$F:$F,"="&amp;T!$B44,DataBaseContable!$B:$B,"&gt;="&amp;$B$3&amp;"/08/01",DataBaseContable!$B:$B,"&lt;="&amp;EOMONTH($B$3&amp;"/08/01",0))</f>
        <v>0</v>
      </c>
      <c r="L44" s="130">
        <f>SUMIFS(DataBaseContable!$I:$I,DataBaseContable!$F:$F,"="&amp;T!$B44,DataBaseContable!$B:$B,"&gt;="&amp;$B$3&amp;"/09/01",DataBaseContable!$B:$B,"&lt;="&amp;EOMONTH($B$3&amp;"/09/01",0))</f>
        <v>0</v>
      </c>
      <c r="M44" s="130">
        <f>SUMIFS(DataBaseContable!$I:$I,DataBaseContable!$F:$F,"="&amp;T!$B44,DataBaseContable!$B:$B,"&gt;="&amp;$B$3&amp;"/10/01",DataBaseContable!$B:$B,"&lt;="&amp;EOMONTH($B$3&amp;"/10/01",0))</f>
        <v>0</v>
      </c>
      <c r="N44" s="130">
        <f>SUMIFS(DataBaseContable!$I:$I,DataBaseContable!$F:$F,"="&amp;T!$B44,DataBaseContable!$B:$B,"&gt;="&amp;$B$3&amp;"/11/01",DataBaseContable!$B:$B,"&lt;="&amp;EOMONTH($B$3&amp;"/11/01",0))</f>
        <v>0</v>
      </c>
      <c r="O44" s="130">
        <f>SUMIFS(DataBaseContable!$I:$I,DataBaseContable!$F:$F,"="&amp;T!$B44,DataBaseContable!$B:$B,"&gt;="&amp;$B$3&amp;"/11/01",DataBaseContable!$B:$B,"&lt;="&amp;EOMONTH($B$3&amp;"/11/01",0))</f>
        <v>0</v>
      </c>
      <c r="P44" s="131">
        <f t="shared" si="2"/>
        <v>0</v>
      </c>
    </row>
    <row r="45" spans="2:17" x14ac:dyDescent="0.25">
      <c r="B45" s="113">
        <v>33</v>
      </c>
      <c r="C45" s="45" t="s">
        <v>38</v>
      </c>
      <c r="D45" s="130">
        <f>SUMIFS(DataBaseContable!$I:$I,DataBaseContable!$F:$F,"="&amp;T!$B45,DataBaseContable!$B:$B,"&gt;="&amp;$B$3&amp;"/01/01",DataBaseContable!$B:$B,"&lt;="&amp;EOMONTH($B$3&amp;"/01/01",0))</f>
        <v>0</v>
      </c>
      <c r="E45" s="130">
        <f>SUMIFS(DataBaseContable!$I:$I,DataBaseContable!$F:$F,"="&amp;T!$B45,DataBaseContable!$B:$B,"&gt;="&amp;$B$3&amp;"/02/01",DataBaseContable!$B:$B,"&lt;="&amp;EOMONTH($B$3&amp;"/02/01",0))</f>
        <v>0</v>
      </c>
      <c r="F45" s="130">
        <f>SUMIFS(DataBaseContable!$I:$I,DataBaseContable!$F:$F,"="&amp;T!$B45,DataBaseContable!$B:$B,"&gt;="&amp;$B$3&amp;"/03/01",DataBaseContable!$B:$B,"&lt;="&amp;EOMONTH($B$3&amp;"/03/01",0))</f>
        <v>0</v>
      </c>
      <c r="G45" s="130">
        <f>SUMIFS(DataBaseContable!$I:$I,DataBaseContable!$F:$F,"="&amp;T!$B45,DataBaseContable!$B:$B,"&gt;="&amp;$B$3&amp;"/04/01",DataBaseContable!$B:$B,"&lt;="&amp;EOMONTH($B$3&amp;"/04/01",0))</f>
        <v>0</v>
      </c>
      <c r="H45" s="130">
        <f>SUMIFS(DataBaseContable!$I:$I,DataBaseContable!$F:$F,"="&amp;T!$B45,DataBaseContable!$B:$B,"&gt;="&amp;$B$3&amp;"/05/01",DataBaseContable!$B:$B,"&lt;="&amp;EOMONTH($B$3&amp;"/05/01",0))</f>
        <v>0</v>
      </c>
      <c r="I45" s="130">
        <f>SUMIFS(DataBaseContable!$I:$I,DataBaseContable!$F:$F,"="&amp;T!$B45,DataBaseContable!$B:$B,"&gt;="&amp;$B$3&amp;"/06/01",DataBaseContable!$B:$B,"&lt;="&amp;EOMONTH($B$3&amp;"/06/01",0))</f>
        <v>0</v>
      </c>
      <c r="J45" s="130">
        <f>SUMIFS(DataBaseContable!$I:$I,DataBaseContable!$F:$F,"="&amp;T!$B45,DataBaseContable!$B:$B,"&gt;="&amp;$B$3&amp;"/07/01",DataBaseContable!$B:$B,"&lt;="&amp;EOMONTH($B$3&amp;"/07/01",0))</f>
        <v>0</v>
      </c>
      <c r="K45" s="130">
        <f>SUMIFS(DataBaseContable!$I:$I,DataBaseContable!$F:$F,"="&amp;T!$B45,DataBaseContable!$B:$B,"&gt;="&amp;$B$3&amp;"/08/01",DataBaseContable!$B:$B,"&lt;="&amp;EOMONTH($B$3&amp;"/08/01",0))</f>
        <v>0</v>
      </c>
      <c r="L45" s="130">
        <f>SUMIFS(DataBaseContable!$I:$I,DataBaseContable!$F:$F,"="&amp;T!$B45,DataBaseContable!$B:$B,"&gt;="&amp;$B$3&amp;"/09/01",DataBaseContable!$B:$B,"&lt;="&amp;EOMONTH($B$3&amp;"/09/01",0))</f>
        <v>0</v>
      </c>
      <c r="M45" s="130">
        <f>SUMIFS(DataBaseContable!$I:$I,DataBaseContable!$F:$F,"="&amp;T!$B45,DataBaseContable!$B:$B,"&gt;="&amp;$B$3&amp;"/10/01",DataBaseContable!$B:$B,"&lt;="&amp;EOMONTH($B$3&amp;"/10/01",0))</f>
        <v>0</v>
      </c>
      <c r="N45" s="130">
        <f>SUMIFS(DataBaseContable!$I:$I,DataBaseContable!$F:$F,"="&amp;T!$B45,DataBaseContable!$B:$B,"&gt;="&amp;$B$3&amp;"/11/01",DataBaseContable!$B:$B,"&lt;="&amp;EOMONTH($B$3&amp;"/11/01",0))</f>
        <v>0</v>
      </c>
      <c r="O45" s="130">
        <f>SUMIFS(DataBaseContable!$I:$I,DataBaseContable!$F:$F,"="&amp;T!$B45,DataBaseContable!$B:$B,"&gt;="&amp;$B$3&amp;"/11/01",DataBaseContable!$B:$B,"&lt;="&amp;EOMONTH($B$3&amp;"/11/01",0))</f>
        <v>0</v>
      </c>
      <c r="P45" s="131">
        <f t="shared" si="2"/>
        <v>0</v>
      </c>
    </row>
    <row r="46" spans="2:17" x14ac:dyDescent="0.25">
      <c r="B46" s="113">
        <v>34</v>
      </c>
      <c r="C46" s="45" t="s">
        <v>39</v>
      </c>
      <c r="D46" s="130">
        <f>SUMIFS(DataBaseContable!$I:$I,DataBaseContable!$F:$F,"="&amp;T!$B46,DataBaseContable!$B:$B,"&gt;="&amp;$B$3&amp;"/01/01",DataBaseContable!$B:$B,"&lt;="&amp;EOMONTH($B$3&amp;"/01/01",0))</f>
        <v>0</v>
      </c>
      <c r="E46" s="130">
        <f>SUMIFS(DataBaseContable!$I:$I,DataBaseContable!$F:$F,"="&amp;T!$B46,DataBaseContable!$B:$B,"&gt;="&amp;$B$3&amp;"/02/01",DataBaseContable!$B:$B,"&lt;="&amp;EOMONTH($B$3&amp;"/02/01",0))</f>
        <v>0</v>
      </c>
      <c r="F46" s="130">
        <f>SUMIFS(DataBaseContable!$I:$I,DataBaseContable!$F:$F,"="&amp;T!$B46,DataBaseContable!$B:$B,"&gt;="&amp;$B$3&amp;"/03/01",DataBaseContable!$B:$B,"&lt;="&amp;EOMONTH($B$3&amp;"/03/01",0))</f>
        <v>0</v>
      </c>
      <c r="G46" s="130">
        <f>SUMIFS(DataBaseContable!$I:$I,DataBaseContable!$F:$F,"="&amp;T!$B46,DataBaseContable!$B:$B,"&gt;="&amp;$B$3&amp;"/04/01",DataBaseContable!$B:$B,"&lt;="&amp;EOMONTH($B$3&amp;"/04/01",0))</f>
        <v>0</v>
      </c>
      <c r="H46" s="130">
        <f>SUMIFS(DataBaseContable!$I:$I,DataBaseContable!$F:$F,"="&amp;T!$B46,DataBaseContable!$B:$B,"&gt;="&amp;$B$3&amp;"/05/01",DataBaseContable!$B:$B,"&lt;="&amp;EOMONTH($B$3&amp;"/05/01",0))</f>
        <v>0</v>
      </c>
      <c r="I46" s="130">
        <f>SUMIFS(DataBaseContable!$I:$I,DataBaseContable!$F:$F,"="&amp;T!$B46,DataBaseContable!$B:$B,"&gt;="&amp;$B$3&amp;"/06/01",DataBaseContable!$B:$B,"&lt;="&amp;EOMONTH($B$3&amp;"/06/01",0))</f>
        <v>0</v>
      </c>
      <c r="J46" s="130">
        <f>SUMIFS(DataBaseContable!$I:$I,DataBaseContable!$F:$F,"="&amp;T!$B46,DataBaseContable!$B:$B,"&gt;="&amp;$B$3&amp;"/07/01",DataBaseContable!$B:$B,"&lt;="&amp;EOMONTH($B$3&amp;"/07/01",0))</f>
        <v>0</v>
      </c>
      <c r="K46" s="130">
        <f>SUMIFS(DataBaseContable!$I:$I,DataBaseContable!$F:$F,"="&amp;T!$B46,DataBaseContable!$B:$B,"&gt;="&amp;$B$3&amp;"/08/01",DataBaseContable!$B:$B,"&lt;="&amp;EOMONTH($B$3&amp;"/08/01",0))</f>
        <v>0</v>
      </c>
      <c r="L46" s="130">
        <f>SUMIFS(DataBaseContable!$I:$I,DataBaseContable!$F:$F,"="&amp;T!$B46,DataBaseContable!$B:$B,"&gt;="&amp;$B$3&amp;"/09/01",DataBaseContable!$B:$B,"&lt;="&amp;EOMONTH($B$3&amp;"/09/01",0))</f>
        <v>0</v>
      </c>
      <c r="M46" s="130">
        <f>SUMIFS(DataBaseContable!$I:$I,DataBaseContable!$F:$F,"="&amp;T!$B46,DataBaseContable!$B:$B,"&gt;="&amp;$B$3&amp;"/10/01",DataBaseContable!$B:$B,"&lt;="&amp;EOMONTH($B$3&amp;"/10/01",0))</f>
        <v>0</v>
      </c>
      <c r="N46" s="130">
        <f>SUMIFS(DataBaseContable!$I:$I,DataBaseContable!$F:$F,"="&amp;T!$B46,DataBaseContable!$B:$B,"&gt;="&amp;$B$3&amp;"/11/01",DataBaseContable!$B:$B,"&lt;="&amp;EOMONTH($B$3&amp;"/11/01",0))</f>
        <v>0</v>
      </c>
      <c r="O46" s="130">
        <f>SUMIFS(DataBaseContable!$I:$I,DataBaseContable!$F:$F,"="&amp;T!$B46,DataBaseContable!$B:$B,"&gt;="&amp;$B$3&amp;"/11/01",DataBaseContable!$B:$B,"&lt;="&amp;EOMONTH($B$3&amp;"/11/01",0))</f>
        <v>0</v>
      </c>
      <c r="P46" s="131">
        <f t="shared" si="2"/>
        <v>0</v>
      </c>
    </row>
    <row r="47" spans="2:17" x14ac:dyDescent="0.25">
      <c r="B47" s="113">
        <v>35</v>
      </c>
      <c r="C47" s="45" t="s">
        <v>40</v>
      </c>
      <c r="D47" s="130">
        <f>SUMIFS(DataBaseContable!$I:$I,DataBaseContable!$F:$F,"="&amp;T!$B47,DataBaseContable!$B:$B,"&gt;="&amp;$B$3&amp;"/01/01",DataBaseContable!$B:$B,"&lt;="&amp;EOMONTH($B$3&amp;"/01/01",0))</f>
        <v>400190</v>
      </c>
      <c r="E47" s="130">
        <f>SUMIFS(DataBaseContable!$I:$I,DataBaseContable!$F:$F,"="&amp;T!$B47,DataBaseContable!$B:$B,"&gt;="&amp;$B$3&amp;"/02/01",DataBaseContable!$B:$B,"&lt;="&amp;EOMONTH($B$3&amp;"/02/01",0))</f>
        <v>0</v>
      </c>
      <c r="F47" s="130">
        <f>SUMIFS(DataBaseContable!$I:$I,DataBaseContable!$F:$F,"="&amp;T!$B47,DataBaseContable!$B:$B,"&gt;="&amp;$B$3&amp;"/03/01",DataBaseContable!$B:$B,"&lt;="&amp;EOMONTH($B$3&amp;"/03/01",0))</f>
        <v>0</v>
      </c>
      <c r="G47" s="130">
        <f>SUMIFS(DataBaseContable!$I:$I,DataBaseContable!$F:$F,"="&amp;T!$B47,DataBaseContable!$B:$B,"&gt;="&amp;$B$3&amp;"/04/01",DataBaseContable!$B:$B,"&lt;="&amp;EOMONTH($B$3&amp;"/04/01",0))</f>
        <v>0</v>
      </c>
      <c r="H47" s="130">
        <f>SUMIFS(DataBaseContable!$I:$I,DataBaseContable!$F:$F,"="&amp;T!$B47,DataBaseContable!$B:$B,"&gt;="&amp;$B$3&amp;"/05/01",DataBaseContable!$B:$B,"&lt;="&amp;EOMONTH($B$3&amp;"/05/01",0))</f>
        <v>0</v>
      </c>
      <c r="I47" s="130">
        <f>SUMIFS(DataBaseContable!$I:$I,DataBaseContable!$F:$F,"="&amp;T!$B47,DataBaseContable!$B:$B,"&gt;="&amp;$B$3&amp;"/06/01",DataBaseContable!$B:$B,"&lt;="&amp;EOMONTH($B$3&amp;"/06/01",0))</f>
        <v>0</v>
      </c>
      <c r="J47" s="130">
        <f>SUMIFS(DataBaseContable!$I:$I,DataBaseContable!$F:$F,"="&amp;T!$B47,DataBaseContable!$B:$B,"&gt;="&amp;$B$3&amp;"/07/01",DataBaseContable!$B:$B,"&lt;="&amp;EOMONTH($B$3&amp;"/07/01",0))</f>
        <v>0</v>
      </c>
      <c r="K47" s="130">
        <f>SUMIFS(DataBaseContable!$I:$I,DataBaseContable!$F:$F,"="&amp;T!$B47,DataBaseContable!$B:$B,"&gt;="&amp;$B$3&amp;"/08/01",DataBaseContable!$B:$B,"&lt;="&amp;EOMONTH($B$3&amp;"/08/01",0))</f>
        <v>0</v>
      </c>
      <c r="L47" s="130">
        <f>SUMIFS(DataBaseContable!$I:$I,DataBaseContable!$F:$F,"="&amp;T!$B47,DataBaseContable!$B:$B,"&gt;="&amp;$B$3&amp;"/09/01",DataBaseContable!$B:$B,"&lt;="&amp;EOMONTH($B$3&amp;"/09/01",0))</f>
        <v>0</v>
      </c>
      <c r="M47" s="130">
        <f>SUMIFS(DataBaseContable!$I:$I,DataBaseContable!$F:$F,"="&amp;T!$B47,DataBaseContable!$B:$B,"&gt;="&amp;$B$3&amp;"/10/01",DataBaseContable!$B:$B,"&lt;="&amp;EOMONTH($B$3&amp;"/10/01",0))</f>
        <v>0</v>
      </c>
      <c r="N47" s="130">
        <f>SUMIFS(DataBaseContable!$I:$I,DataBaseContable!$F:$F,"="&amp;T!$B47,DataBaseContable!$B:$B,"&gt;="&amp;$B$3&amp;"/11/01",DataBaseContable!$B:$B,"&lt;="&amp;EOMONTH($B$3&amp;"/11/01",0))</f>
        <v>0</v>
      </c>
      <c r="O47" s="130">
        <f>SUMIFS(DataBaseContable!$I:$I,DataBaseContable!$F:$F,"="&amp;T!$B47,DataBaseContable!$B:$B,"&gt;="&amp;$B$3&amp;"/11/01",DataBaseContable!$B:$B,"&lt;="&amp;EOMONTH($B$3&amp;"/11/01",0))</f>
        <v>0</v>
      </c>
      <c r="P47" s="131">
        <f t="shared" si="2"/>
        <v>400190</v>
      </c>
    </row>
    <row r="48" spans="2:17" x14ac:dyDescent="0.25">
      <c r="B48" s="113">
        <v>36</v>
      </c>
      <c r="C48" s="45" t="s">
        <v>41</v>
      </c>
      <c r="D48" s="130">
        <f>SUMIFS(DataBaseContable!$I:$I,DataBaseContable!$F:$F,"="&amp;T!$B48,DataBaseContable!$B:$B,"&gt;="&amp;$B$3&amp;"/01/01",DataBaseContable!$B:$B,"&lt;="&amp;EOMONTH($B$3&amp;"/01/01",0))</f>
        <v>56000</v>
      </c>
      <c r="E48" s="130">
        <f>SUMIFS(DataBaseContable!$I:$I,DataBaseContable!$F:$F,"="&amp;T!$B48,DataBaseContable!$B:$B,"&gt;="&amp;$B$3&amp;"/02/01",DataBaseContable!$B:$B,"&lt;="&amp;EOMONTH($B$3&amp;"/02/01",0))</f>
        <v>0</v>
      </c>
      <c r="F48" s="130">
        <f>SUMIFS(DataBaseContable!$I:$I,DataBaseContable!$F:$F,"="&amp;T!$B48,DataBaseContable!$B:$B,"&gt;="&amp;$B$3&amp;"/03/01",DataBaseContable!$B:$B,"&lt;="&amp;EOMONTH($B$3&amp;"/03/01",0))</f>
        <v>0</v>
      </c>
      <c r="G48" s="130">
        <f>SUMIFS(DataBaseContable!$I:$I,DataBaseContable!$F:$F,"="&amp;T!$B48,DataBaseContable!$B:$B,"&gt;="&amp;$B$3&amp;"/04/01",DataBaseContable!$B:$B,"&lt;="&amp;EOMONTH($B$3&amp;"/04/01",0))</f>
        <v>0</v>
      </c>
      <c r="H48" s="130">
        <f>SUMIFS(DataBaseContable!$I:$I,DataBaseContable!$F:$F,"="&amp;T!$B48,DataBaseContable!$B:$B,"&gt;="&amp;$B$3&amp;"/05/01",DataBaseContable!$B:$B,"&lt;="&amp;EOMONTH($B$3&amp;"/05/01",0))</f>
        <v>0</v>
      </c>
      <c r="I48" s="130">
        <f>SUMIFS(DataBaseContable!$I:$I,DataBaseContable!$F:$F,"="&amp;T!$B48,DataBaseContable!$B:$B,"&gt;="&amp;$B$3&amp;"/06/01",DataBaseContable!$B:$B,"&lt;="&amp;EOMONTH($B$3&amp;"/06/01",0))</f>
        <v>0</v>
      </c>
      <c r="J48" s="130">
        <f>SUMIFS(DataBaseContable!$I:$I,DataBaseContable!$F:$F,"="&amp;T!$B48,DataBaseContable!$B:$B,"&gt;="&amp;$B$3&amp;"/07/01",DataBaseContable!$B:$B,"&lt;="&amp;EOMONTH($B$3&amp;"/07/01",0))</f>
        <v>0</v>
      </c>
      <c r="K48" s="130">
        <f>SUMIFS(DataBaseContable!$I:$I,DataBaseContable!$F:$F,"="&amp;T!$B48,DataBaseContable!$B:$B,"&gt;="&amp;$B$3&amp;"/08/01",DataBaseContable!$B:$B,"&lt;="&amp;EOMONTH($B$3&amp;"/08/01",0))</f>
        <v>0</v>
      </c>
      <c r="L48" s="130">
        <f>SUMIFS(DataBaseContable!$I:$I,DataBaseContable!$F:$F,"="&amp;T!$B48,DataBaseContable!$B:$B,"&gt;="&amp;$B$3&amp;"/09/01",DataBaseContable!$B:$B,"&lt;="&amp;EOMONTH($B$3&amp;"/09/01",0))</f>
        <v>0</v>
      </c>
      <c r="M48" s="130">
        <f>SUMIFS(DataBaseContable!$I:$I,DataBaseContable!$F:$F,"="&amp;T!$B48,DataBaseContable!$B:$B,"&gt;="&amp;$B$3&amp;"/10/01",DataBaseContable!$B:$B,"&lt;="&amp;EOMONTH($B$3&amp;"/10/01",0))</f>
        <v>0</v>
      </c>
      <c r="N48" s="130">
        <f>SUMIFS(DataBaseContable!$I:$I,DataBaseContable!$F:$F,"="&amp;T!$B48,DataBaseContable!$B:$B,"&gt;="&amp;$B$3&amp;"/11/01",DataBaseContable!$B:$B,"&lt;="&amp;EOMONTH($B$3&amp;"/11/01",0))</f>
        <v>0</v>
      </c>
      <c r="O48" s="130">
        <f>SUMIFS(DataBaseContable!$I:$I,DataBaseContable!$F:$F,"="&amp;T!$B48,DataBaseContable!$B:$B,"&gt;="&amp;$B$3&amp;"/11/01",DataBaseContable!$B:$B,"&lt;="&amp;EOMONTH($B$3&amp;"/11/01",0))</f>
        <v>0</v>
      </c>
      <c r="P48" s="131">
        <f t="shared" si="2"/>
        <v>56000</v>
      </c>
    </row>
    <row r="49" spans="2:16" x14ac:dyDescent="0.25">
      <c r="B49" s="113">
        <v>37</v>
      </c>
      <c r="C49" s="45" t="s">
        <v>51</v>
      </c>
      <c r="D49" s="130">
        <f>SUMIFS(DataBaseContable!$I:$I,DataBaseContable!$F:$F,"="&amp;T!$B49,DataBaseContable!$B:$B,"&gt;="&amp;$B$3&amp;"/01/01",DataBaseContable!$B:$B,"&lt;="&amp;EOMONTH($B$3&amp;"/01/01",0))</f>
        <v>200000</v>
      </c>
      <c r="E49" s="130">
        <f>SUMIFS(DataBaseContable!$I:$I,DataBaseContable!$F:$F,"="&amp;T!$B49,DataBaseContable!$B:$B,"&gt;="&amp;$B$3&amp;"/02/01",DataBaseContable!$B:$B,"&lt;="&amp;EOMONTH($B$3&amp;"/02/01",0))</f>
        <v>0</v>
      </c>
      <c r="F49" s="130">
        <f>SUMIFS(DataBaseContable!$I:$I,DataBaseContable!$F:$F,"="&amp;T!$B49,DataBaseContable!$B:$B,"&gt;="&amp;$B$3&amp;"/03/01",DataBaseContable!$B:$B,"&lt;="&amp;EOMONTH($B$3&amp;"/03/01",0))</f>
        <v>0</v>
      </c>
      <c r="G49" s="130">
        <f>SUMIFS(DataBaseContable!$I:$I,DataBaseContable!$F:$F,"="&amp;T!$B49,DataBaseContable!$B:$B,"&gt;="&amp;$B$3&amp;"/04/01",DataBaseContable!$B:$B,"&lt;="&amp;EOMONTH($B$3&amp;"/04/01",0))</f>
        <v>0</v>
      </c>
      <c r="H49" s="130">
        <f>SUMIFS(DataBaseContable!$I:$I,DataBaseContable!$F:$F,"="&amp;T!$B49,DataBaseContable!$B:$B,"&gt;="&amp;$B$3&amp;"/05/01",DataBaseContable!$B:$B,"&lt;="&amp;EOMONTH($B$3&amp;"/05/01",0))</f>
        <v>0</v>
      </c>
      <c r="I49" s="130">
        <f>SUMIFS(DataBaseContable!$I:$I,DataBaseContable!$F:$F,"="&amp;T!$B49,DataBaseContable!$B:$B,"&gt;="&amp;$B$3&amp;"/06/01",DataBaseContable!$B:$B,"&lt;="&amp;EOMONTH($B$3&amp;"/06/01",0))</f>
        <v>0</v>
      </c>
      <c r="J49" s="130">
        <f>SUMIFS(DataBaseContable!$I:$I,DataBaseContable!$F:$F,"="&amp;T!$B49,DataBaseContable!$B:$B,"&gt;="&amp;$B$3&amp;"/07/01",DataBaseContable!$B:$B,"&lt;="&amp;EOMONTH($B$3&amp;"/07/01",0))</f>
        <v>0</v>
      </c>
      <c r="K49" s="130">
        <f>SUMIFS(DataBaseContable!$I:$I,DataBaseContable!$F:$F,"="&amp;T!$B49,DataBaseContable!$B:$B,"&gt;="&amp;$B$3&amp;"/08/01",DataBaseContable!$B:$B,"&lt;="&amp;EOMONTH($B$3&amp;"/08/01",0))</f>
        <v>0</v>
      </c>
      <c r="L49" s="130">
        <f>SUMIFS(DataBaseContable!$I:$I,DataBaseContable!$F:$F,"="&amp;T!$B49,DataBaseContable!$B:$B,"&gt;="&amp;$B$3&amp;"/09/01",DataBaseContable!$B:$B,"&lt;="&amp;EOMONTH($B$3&amp;"/09/01",0))</f>
        <v>0</v>
      </c>
      <c r="M49" s="130">
        <f>SUMIFS(DataBaseContable!$I:$I,DataBaseContable!$F:$F,"="&amp;T!$B49,DataBaseContable!$B:$B,"&gt;="&amp;$B$3&amp;"/10/01",DataBaseContable!$B:$B,"&lt;="&amp;EOMONTH($B$3&amp;"/10/01",0))</f>
        <v>0</v>
      </c>
      <c r="N49" s="130">
        <f>SUMIFS(DataBaseContable!$I:$I,DataBaseContable!$F:$F,"="&amp;T!$B49,DataBaseContable!$B:$B,"&gt;="&amp;$B$3&amp;"/11/01",DataBaseContable!$B:$B,"&lt;="&amp;EOMONTH($B$3&amp;"/11/01",0))</f>
        <v>0</v>
      </c>
      <c r="O49" s="130">
        <f>SUMIFS(DataBaseContable!$I:$I,DataBaseContable!$F:$F,"="&amp;T!$B49,DataBaseContable!$B:$B,"&gt;="&amp;$B$3&amp;"/11/01",DataBaseContable!$B:$B,"&lt;="&amp;EOMONTH($B$3&amp;"/11/01",0))</f>
        <v>0</v>
      </c>
      <c r="P49" s="131">
        <f t="shared" si="2"/>
        <v>200000</v>
      </c>
    </row>
    <row r="50" spans="2:16" x14ac:dyDescent="0.25">
      <c r="B50" s="113">
        <v>38</v>
      </c>
      <c r="C50" s="45" t="s">
        <v>42</v>
      </c>
      <c r="D50" s="130">
        <f>SUMIFS(DataBaseContable!$I:$I,DataBaseContable!$F:$F,"="&amp;T!$B50,DataBaseContable!$B:$B,"&gt;="&amp;$B$3&amp;"/01/01",DataBaseContable!$B:$B,"&lt;="&amp;EOMONTH($B$3&amp;"/01/01",0))</f>
        <v>0</v>
      </c>
      <c r="E50" s="130">
        <f>SUMIFS(DataBaseContable!$I:$I,DataBaseContable!$F:$F,"="&amp;T!$B50,DataBaseContable!$B:$B,"&gt;="&amp;$B$3&amp;"/02/01",DataBaseContable!$B:$B,"&lt;="&amp;EOMONTH($B$3&amp;"/02/01",0))</f>
        <v>0</v>
      </c>
      <c r="F50" s="130">
        <f>SUMIFS(DataBaseContable!$I:$I,DataBaseContable!$F:$F,"="&amp;T!$B50,DataBaseContable!$B:$B,"&gt;="&amp;$B$3&amp;"/03/01",DataBaseContable!$B:$B,"&lt;="&amp;EOMONTH($B$3&amp;"/03/01",0))</f>
        <v>0</v>
      </c>
      <c r="G50" s="130">
        <f>SUMIFS(DataBaseContable!$I:$I,DataBaseContable!$F:$F,"="&amp;T!$B50,DataBaseContable!$B:$B,"&gt;="&amp;$B$3&amp;"/04/01",DataBaseContable!$B:$B,"&lt;="&amp;EOMONTH($B$3&amp;"/04/01",0))</f>
        <v>0</v>
      </c>
      <c r="H50" s="130">
        <f>SUMIFS(DataBaseContable!$I:$I,DataBaseContable!$F:$F,"="&amp;T!$B50,DataBaseContable!$B:$B,"&gt;="&amp;$B$3&amp;"/05/01",DataBaseContable!$B:$B,"&lt;="&amp;EOMONTH($B$3&amp;"/05/01",0))</f>
        <v>0</v>
      </c>
      <c r="I50" s="130">
        <f>SUMIFS(DataBaseContable!$I:$I,DataBaseContable!$F:$F,"="&amp;T!$B50,DataBaseContable!$B:$B,"&gt;="&amp;$B$3&amp;"/06/01",DataBaseContable!$B:$B,"&lt;="&amp;EOMONTH($B$3&amp;"/06/01",0))</f>
        <v>0</v>
      </c>
      <c r="J50" s="130">
        <f>SUMIFS(DataBaseContable!$I:$I,DataBaseContable!$F:$F,"="&amp;T!$B50,DataBaseContable!$B:$B,"&gt;="&amp;$B$3&amp;"/07/01",DataBaseContable!$B:$B,"&lt;="&amp;EOMONTH($B$3&amp;"/07/01",0))</f>
        <v>0</v>
      </c>
      <c r="K50" s="130">
        <f>SUMIFS(DataBaseContable!$I:$I,DataBaseContable!$F:$F,"="&amp;T!$B50,DataBaseContable!$B:$B,"&gt;="&amp;$B$3&amp;"/08/01",DataBaseContable!$B:$B,"&lt;="&amp;EOMONTH($B$3&amp;"/08/01",0))</f>
        <v>0</v>
      </c>
      <c r="L50" s="130">
        <f>SUMIFS(DataBaseContable!$I:$I,DataBaseContable!$F:$F,"="&amp;T!$B50,DataBaseContable!$B:$B,"&gt;="&amp;$B$3&amp;"/09/01",DataBaseContable!$B:$B,"&lt;="&amp;EOMONTH($B$3&amp;"/09/01",0))</f>
        <v>0</v>
      </c>
      <c r="M50" s="130">
        <f>SUMIFS(DataBaseContable!$I:$I,DataBaseContable!$F:$F,"="&amp;T!$B50,DataBaseContable!$B:$B,"&gt;="&amp;$B$3&amp;"/10/01",DataBaseContable!$B:$B,"&lt;="&amp;EOMONTH($B$3&amp;"/10/01",0))</f>
        <v>0</v>
      </c>
      <c r="N50" s="130">
        <f>SUMIFS(DataBaseContable!$I:$I,DataBaseContable!$F:$F,"="&amp;T!$B50,DataBaseContable!$B:$B,"&gt;="&amp;$B$3&amp;"/11/01",DataBaseContable!$B:$B,"&lt;="&amp;EOMONTH($B$3&amp;"/11/01",0))</f>
        <v>0</v>
      </c>
      <c r="O50" s="130">
        <f>SUMIFS(DataBaseContable!$I:$I,DataBaseContable!$F:$F,"="&amp;T!$B50,DataBaseContable!$B:$B,"&gt;="&amp;$B$3&amp;"/11/01",DataBaseContable!$B:$B,"&lt;="&amp;EOMONTH($B$3&amp;"/11/01",0))</f>
        <v>0</v>
      </c>
      <c r="P50" s="131">
        <f t="shared" si="2"/>
        <v>0</v>
      </c>
    </row>
    <row r="51" spans="2:16" x14ac:dyDescent="0.25">
      <c r="B51" s="113">
        <v>39</v>
      </c>
      <c r="C51" s="45" t="s">
        <v>43</v>
      </c>
      <c r="D51" s="130">
        <f>SUMIFS(DataBaseContable!$I:$I,DataBaseContable!$F:$F,"="&amp;T!$B51,DataBaseContable!$B:$B,"&gt;="&amp;$B$3&amp;"/01/01",DataBaseContable!$B:$B,"&lt;="&amp;EOMONTH($B$3&amp;"/01/01",0))</f>
        <v>230000</v>
      </c>
      <c r="E51" s="130">
        <f>SUMIFS(DataBaseContable!$I:$I,DataBaseContable!$F:$F,"="&amp;T!$B51,DataBaseContable!$B:$B,"&gt;="&amp;$B$3&amp;"/02/01",DataBaseContable!$B:$B,"&lt;="&amp;EOMONTH($B$3&amp;"/02/01",0))</f>
        <v>0</v>
      </c>
      <c r="F51" s="130">
        <f>SUMIFS(DataBaseContable!$I:$I,DataBaseContable!$F:$F,"="&amp;T!$B51,DataBaseContable!$B:$B,"&gt;="&amp;$B$3&amp;"/03/01",DataBaseContable!$B:$B,"&lt;="&amp;EOMONTH($B$3&amp;"/03/01",0))</f>
        <v>0</v>
      </c>
      <c r="G51" s="130">
        <f>SUMIFS(DataBaseContable!$I:$I,DataBaseContable!$F:$F,"="&amp;T!$B51,DataBaseContable!$B:$B,"&gt;="&amp;$B$3&amp;"/04/01",DataBaseContable!$B:$B,"&lt;="&amp;EOMONTH($B$3&amp;"/04/01",0))</f>
        <v>0</v>
      </c>
      <c r="H51" s="130">
        <f>SUMIFS(DataBaseContable!$I:$I,DataBaseContable!$F:$F,"="&amp;T!$B51,DataBaseContable!$B:$B,"&gt;="&amp;$B$3&amp;"/05/01",DataBaseContable!$B:$B,"&lt;="&amp;EOMONTH($B$3&amp;"/05/01",0))</f>
        <v>0</v>
      </c>
      <c r="I51" s="130">
        <f>SUMIFS(DataBaseContable!$I:$I,DataBaseContable!$F:$F,"="&amp;T!$B51,DataBaseContable!$B:$B,"&gt;="&amp;$B$3&amp;"/06/01",DataBaseContable!$B:$B,"&lt;="&amp;EOMONTH($B$3&amp;"/06/01",0))</f>
        <v>0</v>
      </c>
      <c r="J51" s="130">
        <f>SUMIFS(DataBaseContable!$I:$I,DataBaseContable!$F:$F,"="&amp;T!$B51,DataBaseContable!$B:$B,"&gt;="&amp;$B$3&amp;"/07/01",DataBaseContable!$B:$B,"&lt;="&amp;EOMONTH($B$3&amp;"/07/01",0))</f>
        <v>0</v>
      </c>
      <c r="K51" s="130">
        <f>SUMIFS(DataBaseContable!$I:$I,DataBaseContable!$F:$F,"="&amp;T!$B51,DataBaseContable!$B:$B,"&gt;="&amp;$B$3&amp;"/08/01",DataBaseContable!$B:$B,"&lt;="&amp;EOMONTH($B$3&amp;"/08/01",0))</f>
        <v>0</v>
      </c>
      <c r="L51" s="130">
        <f>SUMIFS(DataBaseContable!$I:$I,DataBaseContable!$F:$F,"="&amp;T!$B51,DataBaseContable!$B:$B,"&gt;="&amp;$B$3&amp;"/09/01",DataBaseContable!$B:$B,"&lt;="&amp;EOMONTH($B$3&amp;"/09/01",0))</f>
        <v>0</v>
      </c>
      <c r="M51" s="130">
        <f>SUMIFS(DataBaseContable!$I:$I,DataBaseContable!$F:$F,"="&amp;T!$B51,DataBaseContable!$B:$B,"&gt;="&amp;$B$3&amp;"/10/01",DataBaseContable!$B:$B,"&lt;="&amp;EOMONTH($B$3&amp;"/10/01",0))</f>
        <v>0</v>
      </c>
      <c r="N51" s="130">
        <f>SUMIFS(DataBaseContable!$I:$I,DataBaseContable!$F:$F,"="&amp;T!$B51,DataBaseContable!$B:$B,"&gt;="&amp;$B$3&amp;"/11/01",DataBaseContable!$B:$B,"&lt;="&amp;EOMONTH($B$3&amp;"/11/01",0))</f>
        <v>0</v>
      </c>
      <c r="O51" s="130">
        <f>SUMIFS(DataBaseContable!$I:$I,DataBaseContable!$F:$F,"="&amp;T!$B51,DataBaseContable!$B:$B,"&gt;="&amp;$B$3&amp;"/11/01",DataBaseContable!$B:$B,"&lt;="&amp;EOMONTH($B$3&amp;"/11/01",0))</f>
        <v>0</v>
      </c>
      <c r="P51" s="131">
        <f t="shared" si="2"/>
        <v>230000</v>
      </c>
    </row>
    <row r="52" spans="2:16" x14ac:dyDescent="0.25">
      <c r="B52" s="113">
        <v>40</v>
      </c>
      <c r="C52" s="45" t="s">
        <v>44</v>
      </c>
      <c r="D52" s="130">
        <f>SUMIFS(DataBaseContable!$I:$I,DataBaseContable!$F:$F,"="&amp;T!$B52,DataBaseContable!$B:$B,"&gt;="&amp;$B$3&amp;"/01/01",DataBaseContable!$B:$B,"&lt;="&amp;EOMONTH($B$3&amp;"/01/01",0))</f>
        <v>730000</v>
      </c>
      <c r="E52" s="130">
        <f>SUMIFS(DataBaseContable!$I:$I,DataBaseContable!$F:$F,"="&amp;T!$B52,DataBaseContable!$B:$B,"&gt;="&amp;$B$3&amp;"/02/01",DataBaseContable!$B:$B,"&lt;="&amp;EOMONTH($B$3&amp;"/02/01",0))</f>
        <v>0</v>
      </c>
      <c r="F52" s="130">
        <f>SUMIFS(DataBaseContable!$I:$I,DataBaseContable!$F:$F,"="&amp;T!$B52,DataBaseContable!$B:$B,"&gt;="&amp;$B$3&amp;"/03/01",DataBaseContable!$B:$B,"&lt;="&amp;EOMONTH($B$3&amp;"/03/01",0))</f>
        <v>0</v>
      </c>
      <c r="G52" s="130">
        <f>SUMIFS(DataBaseContable!$I:$I,DataBaseContable!$F:$F,"="&amp;T!$B52,DataBaseContable!$B:$B,"&gt;="&amp;$B$3&amp;"/04/01",DataBaseContable!$B:$B,"&lt;="&amp;EOMONTH($B$3&amp;"/04/01",0))</f>
        <v>0</v>
      </c>
      <c r="H52" s="130">
        <f>SUMIFS(DataBaseContable!$I:$I,DataBaseContable!$F:$F,"="&amp;T!$B52,DataBaseContable!$B:$B,"&gt;="&amp;$B$3&amp;"/05/01",DataBaseContable!$B:$B,"&lt;="&amp;EOMONTH($B$3&amp;"/05/01",0))</f>
        <v>0</v>
      </c>
      <c r="I52" s="130">
        <f>SUMIFS(DataBaseContable!$I:$I,DataBaseContable!$F:$F,"="&amp;T!$B52,DataBaseContable!$B:$B,"&gt;="&amp;$B$3&amp;"/06/01",DataBaseContable!$B:$B,"&lt;="&amp;EOMONTH($B$3&amp;"/06/01",0))</f>
        <v>0</v>
      </c>
      <c r="J52" s="130">
        <f>SUMIFS(DataBaseContable!$I:$I,DataBaseContable!$F:$F,"="&amp;T!$B52,DataBaseContable!$B:$B,"&gt;="&amp;$B$3&amp;"/07/01",DataBaseContable!$B:$B,"&lt;="&amp;EOMONTH($B$3&amp;"/07/01",0))</f>
        <v>0</v>
      </c>
      <c r="K52" s="130">
        <f>SUMIFS(DataBaseContable!$I:$I,DataBaseContable!$F:$F,"="&amp;T!$B52,DataBaseContable!$B:$B,"&gt;="&amp;$B$3&amp;"/08/01",DataBaseContable!$B:$B,"&lt;="&amp;EOMONTH($B$3&amp;"/08/01",0))</f>
        <v>0</v>
      </c>
      <c r="L52" s="130">
        <f>SUMIFS(DataBaseContable!$I:$I,DataBaseContable!$F:$F,"="&amp;T!$B52,DataBaseContable!$B:$B,"&gt;="&amp;$B$3&amp;"/09/01",DataBaseContable!$B:$B,"&lt;="&amp;EOMONTH($B$3&amp;"/09/01",0))</f>
        <v>0</v>
      </c>
      <c r="M52" s="130">
        <f>SUMIFS(DataBaseContable!$I:$I,DataBaseContable!$F:$F,"="&amp;T!$B52,DataBaseContable!$B:$B,"&gt;="&amp;$B$3&amp;"/10/01",DataBaseContable!$B:$B,"&lt;="&amp;EOMONTH($B$3&amp;"/10/01",0))</f>
        <v>0</v>
      </c>
      <c r="N52" s="130">
        <f>SUMIFS(DataBaseContable!$I:$I,DataBaseContable!$F:$F,"="&amp;T!$B52,DataBaseContable!$B:$B,"&gt;="&amp;$B$3&amp;"/11/01",DataBaseContable!$B:$B,"&lt;="&amp;EOMONTH($B$3&amp;"/11/01",0))</f>
        <v>0</v>
      </c>
      <c r="O52" s="130">
        <f>SUMIFS(DataBaseContable!$I:$I,DataBaseContable!$F:$F,"="&amp;T!$B52,DataBaseContable!$B:$B,"&gt;="&amp;$B$3&amp;"/11/01",DataBaseContable!$B:$B,"&lt;="&amp;EOMONTH($B$3&amp;"/11/01",0))</f>
        <v>0</v>
      </c>
      <c r="P52" s="131">
        <f t="shared" si="2"/>
        <v>730000</v>
      </c>
    </row>
    <row r="53" spans="2:16" x14ac:dyDescent="0.25">
      <c r="B53" s="113">
        <v>41</v>
      </c>
      <c r="C53" s="45" t="s">
        <v>45</v>
      </c>
      <c r="D53" s="130">
        <f>SUMIFS(DataBaseContable!$I:$I,DataBaseContable!$F:$F,"="&amp;T!$B53,DataBaseContable!$B:$B,"&gt;="&amp;$B$3&amp;"/01/01",DataBaseContable!$B:$B,"&lt;="&amp;EOMONTH($B$3&amp;"/01/01",0))</f>
        <v>0</v>
      </c>
      <c r="E53" s="130">
        <f>SUMIFS(DataBaseContable!$I:$I,DataBaseContable!$F:$F,"="&amp;T!$B53,DataBaseContable!$B:$B,"&gt;="&amp;$B$3&amp;"/02/01",DataBaseContable!$B:$B,"&lt;="&amp;EOMONTH($B$3&amp;"/02/01",0))</f>
        <v>0</v>
      </c>
      <c r="F53" s="130">
        <f>SUMIFS(DataBaseContable!$I:$I,DataBaseContable!$F:$F,"="&amp;T!$B53,DataBaseContable!$B:$B,"&gt;="&amp;$B$3&amp;"/03/01",DataBaseContable!$B:$B,"&lt;="&amp;EOMONTH($B$3&amp;"/03/01",0))</f>
        <v>0</v>
      </c>
      <c r="G53" s="130">
        <f>SUMIFS(DataBaseContable!$I:$I,DataBaseContable!$F:$F,"="&amp;T!$B53,DataBaseContable!$B:$B,"&gt;="&amp;$B$3&amp;"/04/01",DataBaseContable!$B:$B,"&lt;="&amp;EOMONTH($B$3&amp;"/04/01",0))</f>
        <v>0</v>
      </c>
      <c r="H53" s="130">
        <f>SUMIFS(DataBaseContable!$I:$I,DataBaseContable!$F:$F,"="&amp;T!$B53,DataBaseContable!$B:$B,"&gt;="&amp;$B$3&amp;"/05/01",DataBaseContable!$B:$B,"&lt;="&amp;EOMONTH($B$3&amp;"/05/01",0))</f>
        <v>0</v>
      </c>
      <c r="I53" s="130">
        <f>SUMIFS(DataBaseContable!$I:$I,DataBaseContable!$F:$F,"="&amp;T!$B53,DataBaseContable!$B:$B,"&gt;="&amp;$B$3&amp;"/06/01",DataBaseContable!$B:$B,"&lt;="&amp;EOMONTH($B$3&amp;"/06/01",0))</f>
        <v>0</v>
      </c>
      <c r="J53" s="130">
        <f>SUMIFS(DataBaseContable!$I:$I,DataBaseContable!$F:$F,"="&amp;T!$B53,DataBaseContable!$B:$B,"&gt;="&amp;$B$3&amp;"/07/01",DataBaseContable!$B:$B,"&lt;="&amp;EOMONTH($B$3&amp;"/07/01",0))</f>
        <v>0</v>
      </c>
      <c r="K53" s="130">
        <f>SUMIFS(DataBaseContable!$I:$I,DataBaseContable!$F:$F,"="&amp;T!$B53,DataBaseContable!$B:$B,"&gt;="&amp;$B$3&amp;"/08/01",DataBaseContable!$B:$B,"&lt;="&amp;EOMONTH($B$3&amp;"/08/01",0))</f>
        <v>0</v>
      </c>
      <c r="L53" s="130">
        <f>SUMIFS(DataBaseContable!$I:$I,DataBaseContable!$F:$F,"="&amp;T!$B53,DataBaseContable!$B:$B,"&gt;="&amp;$B$3&amp;"/09/01",DataBaseContable!$B:$B,"&lt;="&amp;EOMONTH($B$3&amp;"/09/01",0))</f>
        <v>0</v>
      </c>
      <c r="M53" s="130">
        <f>SUMIFS(DataBaseContable!$I:$I,DataBaseContable!$F:$F,"="&amp;T!$B53,DataBaseContable!$B:$B,"&gt;="&amp;$B$3&amp;"/10/01",DataBaseContable!$B:$B,"&lt;="&amp;EOMONTH($B$3&amp;"/10/01",0))</f>
        <v>0</v>
      </c>
      <c r="N53" s="130">
        <f>SUMIFS(DataBaseContable!$I:$I,DataBaseContable!$F:$F,"="&amp;T!$B53,DataBaseContable!$B:$B,"&gt;="&amp;$B$3&amp;"/11/01",DataBaseContable!$B:$B,"&lt;="&amp;EOMONTH($B$3&amp;"/11/01",0))</f>
        <v>0</v>
      </c>
      <c r="O53" s="130">
        <f>SUMIFS(DataBaseContable!$I:$I,DataBaseContable!$F:$F,"="&amp;T!$B53,DataBaseContable!$B:$B,"&gt;="&amp;$B$3&amp;"/11/01",DataBaseContable!$B:$B,"&lt;="&amp;EOMONTH($B$3&amp;"/11/01",0))</f>
        <v>0</v>
      </c>
      <c r="P53" s="131">
        <f t="shared" si="2"/>
        <v>0</v>
      </c>
    </row>
    <row r="54" spans="2:16" x14ac:dyDescent="0.25">
      <c r="B54" s="113">
        <v>42</v>
      </c>
      <c r="C54" s="45" t="s">
        <v>46</v>
      </c>
      <c r="D54" s="130">
        <f>SUMIFS(DataBaseContable!$I:$I,DataBaseContable!$F:$F,"="&amp;T!$B54,DataBaseContable!$B:$B,"&gt;="&amp;$B$3&amp;"/01/01",DataBaseContable!$B:$B,"&lt;="&amp;EOMONTH($B$3&amp;"/01/01",0))</f>
        <v>0</v>
      </c>
      <c r="E54" s="130">
        <f>SUMIFS(DataBaseContable!$I:$I,DataBaseContable!$F:$F,"="&amp;T!$B54,DataBaseContable!$B:$B,"&gt;="&amp;$B$3&amp;"/02/01",DataBaseContable!$B:$B,"&lt;="&amp;EOMONTH($B$3&amp;"/02/01",0))</f>
        <v>0</v>
      </c>
      <c r="F54" s="130">
        <f>SUMIFS(DataBaseContable!$I:$I,DataBaseContable!$F:$F,"="&amp;T!$B54,DataBaseContable!$B:$B,"&gt;="&amp;$B$3&amp;"/03/01",DataBaseContable!$B:$B,"&lt;="&amp;EOMONTH($B$3&amp;"/03/01",0))</f>
        <v>0</v>
      </c>
      <c r="G54" s="130">
        <f>SUMIFS(DataBaseContable!$I:$I,DataBaseContable!$F:$F,"="&amp;T!$B54,DataBaseContable!$B:$B,"&gt;="&amp;$B$3&amp;"/04/01",DataBaseContable!$B:$B,"&lt;="&amp;EOMONTH($B$3&amp;"/04/01",0))</f>
        <v>0</v>
      </c>
      <c r="H54" s="130">
        <f>SUMIFS(DataBaseContable!$I:$I,DataBaseContable!$F:$F,"="&amp;T!$B54,DataBaseContable!$B:$B,"&gt;="&amp;$B$3&amp;"/05/01",DataBaseContable!$B:$B,"&lt;="&amp;EOMONTH($B$3&amp;"/05/01",0))</f>
        <v>0</v>
      </c>
      <c r="I54" s="130">
        <f>SUMIFS(DataBaseContable!$I:$I,DataBaseContable!$F:$F,"="&amp;T!$B54,DataBaseContable!$B:$B,"&gt;="&amp;$B$3&amp;"/06/01",DataBaseContable!$B:$B,"&lt;="&amp;EOMONTH($B$3&amp;"/06/01",0))</f>
        <v>0</v>
      </c>
      <c r="J54" s="130">
        <f>SUMIFS(DataBaseContable!$I:$I,DataBaseContable!$F:$F,"="&amp;T!$B54,DataBaseContable!$B:$B,"&gt;="&amp;$B$3&amp;"/07/01",DataBaseContable!$B:$B,"&lt;="&amp;EOMONTH($B$3&amp;"/07/01",0))</f>
        <v>0</v>
      </c>
      <c r="K54" s="130">
        <f>SUMIFS(DataBaseContable!$I:$I,DataBaseContable!$F:$F,"="&amp;T!$B54,DataBaseContable!$B:$B,"&gt;="&amp;$B$3&amp;"/08/01",DataBaseContable!$B:$B,"&lt;="&amp;EOMONTH($B$3&amp;"/08/01",0))</f>
        <v>0</v>
      </c>
      <c r="L54" s="130">
        <f>SUMIFS(DataBaseContable!$I:$I,DataBaseContable!$F:$F,"="&amp;T!$B54,DataBaseContable!$B:$B,"&gt;="&amp;$B$3&amp;"/09/01",DataBaseContable!$B:$B,"&lt;="&amp;EOMONTH($B$3&amp;"/09/01",0))</f>
        <v>0</v>
      </c>
      <c r="M54" s="130">
        <f>SUMIFS(DataBaseContable!$I:$I,DataBaseContable!$F:$F,"="&amp;T!$B54,DataBaseContable!$B:$B,"&gt;="&amp;$B$3&amp;"/10/01",DataBaseContable!$B:$B,"&lt;="&amp;EOMONTH($B$3&amp;"/10/01",0))</f>
        <v>0</v>
      </c>
      <c r="N54" s="130">
        <f>SUMIFS(DataBaseContable!$I:$I,DataBaseContable!$F:$F,"="&amp;T!$B54,DataBaseContable!$B:$B,"&gt;="&amp;$B$3&amp;"/11/01",DataBaseContable!$B:$B,"&lt;="&amp;EOMONTH($B$3&amp;"/11/01",0))</f>
        <v>0</v>
      </c>
      <c r="O54" s="130">
        <f>SUMIFS(DataBaseContable!$I:$I,DataBaseContable!$F:$F,"="&amp;T!$B54,DataBaseContable!$B:$B,"&gt;="&amp;$B$3&amp;"/11/01",DataBaseContable!$B:$B,"&lt;="&amp;EOMONTH($B$3&amp;"/11/01",0))</f>
        <v>0</v>
      </c>
      <c r="P54" s="131">
        <f t="shared" si="2"/>
        <v>0</v>
      </c>
    </row>
    <row r="55" spans="2:16" x14ac:dyDescent="0.25">
      <c r="B55" s="113">
        <v>43</v>
      </c>
      <c r="C55" s="45" t="s">
        <v>47</v>
      </c>
      <c r="D55" s="130">
        <f>SUMIFS(DataBaseContable!$I:$I,DataBaseContable!$F:$F,"="&amp;T!$B55,DataBaseContable!$B:$B,"&gt;="&amp;$B$3&amp;"/01/01",DataBaseContable!$B:$B,"&lt;="&amp;EOMONTH($B$3&amp;"/01/01",0))</f>
        <v>0</v>
      </c>
      <c r="E55" s="130">
        <f>SUMIFS(DataBaseContable!$I:$I,DataBaseContable!$F:$F,"="&amp;T!$B55,DataBaseContable!$B:$B,"&gt;="&amp;$B$3&amp;"/02/01",DataBaseContable!$B:$B,"&lt;="&amp;EOMONTH($B$3&amp;"/02/01",0))</f>
        <v>0</v>
      </c>
      <c r="F55" s="130">
        <f>SUMIFS(DataBaseContable!$I:$I,DataBaseContable!$F:$F,"="&amp;T!$B55,DataBaseContable!$B:$B,"&gt;="&amp;$B$3&amp;"/03/01",DataBaseContable!$B:$B,"&lt;="&amp;EOMONTH($B$3&amp;"/03/01",0))</f>
        <v>0</v>
      </c>
      <c r="G55" s="130">
        <f>SUMIFS(DataBaseContable!$I:$I,DataBaseContable!$F:$F,"="&amp;T!$B55,DataBaseContable!$B:$B,"&gt;="&amp;$B$3&amp;"/04/01",DataBaseContable!$B:$B,"&lt;="&amp;EOMONTH($B$3&amp;"/04/01",0))</f>
        <v>0</v>
      </c>
      <c r="H55" s="130">
        <f>SUMIFS(DataBaseContable!$I:$I,DataBaseContable!$F:$F,"="&amp;T!$B55,DataBaseContable!$B:$B,"&gt;="&amp;$B$3&amp;"/05/01",DataBaseContable!$B:$B,"&lt;="&amp;EOMONTH($B$3&amp;"/05/01",0))</f>
        <v>0</v>
      </c>
      <c r="I55" s="130">
        <f>SUMIFS(DataBaseContable!$I:$I,DataBaseContable!$F:$F,"="&amp;T!$B55,DataBaseContable!$B:$B,"&gt;="&amp;$B$3&amp;"/06/01",DataBaseContable!$B:$B,"&lt;="&amp;EOMONTH($B$3&amp;"/06/01",0))</f>
        <v>0</v>
      </c>
      <c r="J55" s="130">
        <f>SUMIFS(DataBaseContable!$I:$I,DataBaseContable!$F:$F,"="&amp;T!$B55,DataBaseContable!$B:$B,"&gt;="&amp;$B$3&amp;"/07/01",DataBaseContable!$B:$B,"&lt;="&amp;EOMONTH($B$3&amp;"/07/01",0))</f>
        <v>0</v>
      </c>
      <c r="K55" s="130">
        <f>SUMIFS(DataBaseContable!$I:$I,DataBaseContable!$F:$F,"="&amp;T!$B55,DataBaseContable!$B:$B,"&gt;="&amp;$B$3&amp;"/08/01",DataBaseContable!$B:$B,"&lt;="&amp;EOMONTH($B$3&amp;"/08/01",0))</f>
        <v>0</v>
      </c>
      <c r="L55" s="130">
        <f>SUMIFS(DataBaseContable!$I:$I,DataBaseContable!$F:$F,"="&amp;T!$B55,DataBaseContable!$B:$B,"&gt;="&amp;$B$3&amp;"/09/01",DataBaseContable!$B:$B,"&lt;="&amp;EOMONTH($B$3&amp;"/09/01",0))</f>
        <v>0</v>
      </c>
      <c r="M55" s="130">
        <f>SUMIFS(DataBaseContable!$I:$I,DataBaseContable!$F:$F,"="&amp;T!$B55,DataBaseContable!$B:$B,"&gt;="&amp;$B$3&amp;"/10/01",DataBaseContable!$B:$B,"&lt;="&amp;EOMONTH($B$3&amp;"/10/01",0))</f>
        <v>0</v>
      </c>
      <c r="N55" s="130">
        <f>SUMIFS(DataBaseContable!$I:$I,DataBaseContable!$F:$F,"="&amp;T!$B55,DataBaseContable!$B:$B,"&gt;="&amp;$B$3&amp;"/11/01",DataBaseContable!$B:$B,"&lt;="&amp;EOMONTH($B$3&amp;"/11/01",0))</f>
        <v>0</v>
      </c>
      <c r="O55" s="130">
        <f>SUMIFS(DataBaseContable!$I:$I,DataBaseContable!$F:$F,"="&amp;T!$B55,DataBaseContable!$B:$B,"&gt;="&amp;$B$3&amp;"/11/01",DataBaseContable!$B:$B,"&lt;="&amp;EOMONTH($B$3&amp;"/11/01",0))</f>
        <v>0</v>
      </c>
      <c r="P55" s="131">
        <f t="shared" si="2"/>
        <v>0</v>
      </c>
    </row>
    <row r="56" spans="2:16" x14ac:dyDescent="0.25">
      <c r="B56" s="113">
        <v>44</v>
      </c>
      <c r="C56" s="45" t="s">
        <v>52</v>
      </c>
      <c r="D56" s="130">
        <f>SUMIFS(DataBaseContable!$I:$I,DataBaseContable!$F:$F,"="&amp;T!$B56,DataBaseContable!$B:$B,"&gt;="&amp;$B$3&amp;"/01/01",DataBaseContable!$B:$B,"&lt;="&amp;EOMONTH($B$3&amp;"/01/01",0))</f>
        <v>0</v>
      </c>
      <c r="E56" s="130">
        <f>SUMIFS(DataBaseContable!$I:$I,DataBaseContable!$F:$F,"="&amp;T!$B56,DataBaseContable!$B:$B,"&gt;="&amp;$B$3&amp;"/02/01",DataBaseContable!$B:$B,"&lt;="&amp;EOMONTH($B$3&amp;"/02/01",0))</f>
        <v>0</v>
      </c>
      <c r="F56" s="130">
        <f>SUMIFS(DataBaseContable!$I:$I,DataBaseContable!$F:$F,"="&amp;T!$B56,DataBaseContable!$B:$B,"&gt;="&amp;$B$3&amp;"/03/01",DataBaseContable!$B:$B,"&lt;="&amp;EOMONTH($B$3&amp;"/03/01",0))</f>
        <v>0</v>
      </c>
      <c r="G56" s="130">
        <f>SUMIFS(DataBaseContable!$I:$I,DataBaseContable!$F:$F,"="&amp;T!$B56,DataBaseContable!$B:$B,"&gt;="&amp;$B$3&amp;"/04/01",DataBaseContable!$B:$B,"&lt;="&amp;EOMONTH($B$3&amp;"/04/01",0))</f>
        <v>0</v>
      </c>
      <c r="H56" s="130">
        <f>SUMIFS(DataBaseContable!$I:$I,DataBaseContable!$F:$F,"="&amp;T!$B56,DataBaseContable!$B:$B,"&gt;="&amp;$B$3&amp;"/05/01",DataBaseContable!$B:$B,"&lt;="&amp;EOMONTH($B$3&amp;"/05/01",0))</f>
        <v>0</v>
      </c>
      <c r="I56" s="130">
        <f>SUMIFS(DataBaseContable!$I:$I,DataBaseContable!$F:$F,"="&amp;T!$B56,DataBaseContable!$B:$B,"&gt;="&amp;$B$3&amp;"/06/01",DataBaseContable!$B:$B,"&lt;="&amp;EOMONTH($B$3&amp;"/06/01",0))</f>
        <v>0</v>
      </c>
      <c r="J56" s="130">
        <f>SUMIFS(DataBaseContable!$I:$I,DataBaseContable!$F:$F,"="&amp;T!$B56,DataBaseContable!$B:$B,"&gt;="&amp;$B$3&amp;"/07/01",DataBaseContable!$B:$B,"&lt;="&amp;EOMONTH($B$3&amp;"/07/01",0))</f>
        <v>0</v>
      </c>
      <c r="K56" s="130">
        <f>SUMIFS(DataBaseContable!$I:$I,DataBaseContable!$F:$F,"="&amp;T!$B56,DataBaseContable!$B:$B,"&gt;="&amp;$B$3&amp;"/08/01",DataBaseContable!$B:$B,"&lt;="&amp;EOMONTH($B$3&amp;"/08/01",0))</f>
        <v>0</v>
      </c>
      <c r="L56" s="130">
        <f>SUMIFS(DataBaseContable!$I:$I,DataBaseContable!$F:$F,"="&amp;T!$B56,DataBaseContable!$B:$B,"&gt;="&amp;$B$3&amp;"/09/01",DataBaseContable!$B:$B,"&lt;="&amp;EOMONTH($B$3&amp;"/09/01",0))</f>
        <v>0</v>
      </c>
      <c r="M56" s="130">
        <f>SUMIFS(DataBaseContable!$I:$I,DataBaseContable!$F:$F,"="&amp;T!$B56,DataBaseContable!$B:$B,"&gt;="&amp;$B$3&amp;"/10/01",DataBaseContable!$B:$B,"&lt;="&amp;EOMONTH($B$3&amp;"/10/01",0))</f>
        <v>0</v>
      </c>
      <c r="N56" s="130">
        <f>SUMIFS(DataBaseContable!$I:$I,DataBaseContable!$F:$F,"="&amp;T!$B56,DataBaseContable!$B:$B,"&gt;="&amp;$B$3&amp;"/11/01",DataBaseContable!$B:$B,"&lt;="&amp;EOMONTH($B$3&amp;"/11/01",0))</f>
        <v>0</v>
      </c>
      <c r="O56" s="130">
        <f>SUMIFS(DataBaseContable!$I:$I,DataBaseContable!$F:$F,"="&amp;T!$B56,DataBaseContable!$B:$B,"&gt;="&amp;$B$3&amp;"/11/01",DataBaseContable!$B:$B,"&lt;="&amp;EOMONTH($B$3&amp;"/11/01",0))</f>
        <v>0</v>
      </c>
      <c r="P56" s="131">
        <f t="shared" si="2"/>
        <v>0</v>
      </c>
    </row>
    <row r="57" spans="2:16" x14ac:dyDescent="0.25">
      <c r="B57" s="113">
        <v>45</v>
      </c>
      <c r="C57" s="45" t="s">
        <v>48</v>
      </c>
      <c r="D57" s="130">
        <f>SUMIFS(DataBaseContable!$I:$I,DataBaseContable!$F:$F,"="&amp;T!$B57,DataBaseContable!$B:$B,"&gt;="&amp;$B$3&amp;"/01/01",DataBaseContable!$B:$B,"&lt;="&amp;EOMONTH($B$3&amp;"/01/01",0))</f>
        <v>0</v>
      </c>
      <c r="E57" s="130">
        <f>SUMIFS(DataBaseContable!$I:$I,DataBaseContable!$F:$F,"="&amp;T!$B57,DataBaseContable!$B:$B,"&gt;="&amp;$B$3&amp;"/02/01",DataBaseContable!$B:$B,"&lt;="&amp;EOMONTH($B$3&amp;"/02/01",0))</f>
        <v>0</v>
      </c>
      <c r="F57" s="130">
        <f>SUMIFS(DataBaseContable!$I:$I,DataBaseContable!$F:$F,"="&amp;T!$B57,DataBaseContable!$B:$B,"&gt;="&amp;$B$3&amp;"/03/01",DataBaseContable!$B:$B,"&lt;="&amp;EOMONTH($B$3&amp;"/03/01",0))</f>
        <v>0</v>
      </c>
      <c r="G57" s="130">
        <f>SUMIFS(DataBaseContable!$I:$I,DataBaseContable!$F:$F,"="&amp;T!$B57,DataBaseContable!$B:$B,"&gt;="&amp;$B$3&amp;"/04/01",DataBaseContable!$B:$B,"&lt;="&amp;EOMONTH($B$3&amp;"/04/01",0))</f>
        <v>0</v>
      </c>
      <c r="H57" s="130">
        <f>SUMIFS(DataBaseContable!$I:$I,DataBaseContable!$F:$F,"="&amp;T!$B57,DataBaseContable!$B:$B,"&gt;="&amp;$B$3&amp;"/05/01",DataBaseContable!$B:$B,"&lt;="&amp;EOMONTH($B$3&amp;"/05/01",0))</f>
        <v>0</v>
      </c>
      <c r="I57" s="130">
        <f>SUMIFS(DataBaseContable!$I:$I,DataBaseContable!$F:$F,"="&amp;T!$B57,DataBaseContable!$B:$B,"&gt;="&amp;$B$3&amp;"/06/01",DataBaseContable!$B:$B,"&lt;="&amp;EOMONTH($B$3&amp;"/06/01",0))</f>
        <v>0</v>
      </c>
      <c r="J57" s="130">
        <f>SUMIFS(DataBaseContable!$I:$I,DataBaseContable!$F:$F,"="&amp;T!$B57,DataBaseContable!$B:$B,"&gt;="&amp;$B$3&amp;"/07/01",DataBaseContable!$B:$B,"&lt;="&amp;EOMONTH($B$3&amp;"/07/01",0))</f>
        <v>0</v>
      </c>
      <c r="K57" s="130">
        <f>SUMIFS(DataBaseContable!$I:$I,DataBaseContable!$F:$F,"="&amp;T!$B57,DataBaseContable!$B:$B,"&gt;="&amp;$B$3&amp;"/08/01",DataBaseContable!$B:$B,"&lt;="&amp;EOMONTH($B$3&amp;"/08/01",0))</f>
        <v>0</v>
      </c>
      <c r="L57" s="130">
        <f>SUMIFS(DataBaseContable!$I:$I,DataBaseContable!$F:$F,"="&amp;T!$B57,DataBaseContable!$B:$B,"&gt;="&amp;$B$3&amp;"/09/01",DataBaseContable!$B:$B,"&lt;="&amp;EOMONTH($B$3&amp;"/09/01",0))</f>
        <v>0</v>
      </c>
      <c r="M57" s="130">
        <f>SUMIFS(DataBaseContable!$I:$I,DataBaseContable!$F:$F,"="&amp;T!$B57,DataBaseContable!$B:$B,"&gt;="&amp;$B$3&amp;"/10/01",DataBaseContable!$B:$B,"&lt;="&amp;EOMONTH($B$3&amp;"/10/01",0))</f>
        <v>0</v>
      </c>
      <c r="N57" s="130">
        <f>SUMIFS(DataBaseContable!$I:$I,DataBaseContable!$F:$F,"="&amp;T!$B57,DataBaseContable!$B:$B,"&gt;="&amp;$B$3&amp;"/11/01",DataBaseContable!$B:$B,"&lt;="&amp;EOMONTH($B$3&amp;"/11/01",0))</f>
        <v>0</v>
      </c>
      <c r="O57" s="130">
        <f>SUMIFS(DataBaseContable!$I:$I,DataBaseContable!$F:$F,"="&amp;T!$B57,DataBaseContable!$B:$B,"&gt;="&amp;$B$3&amp;"/11/01",DataBaseContable!$B:$B,"&lt;="&amp;EOMONTH($B$3&amp;"/11/01",0))</f>
        <v>0</v>
      </c>
      <c r="P57" s="131">
        <f t="shared" si="2"/>
        <v>0</v>
      </c>
    </row>
    <row r="58" spans="2:16" x14ac:dyDescent="0.25">
      <c r="B58" s="113">
        <v>46</v>
      </c>
      <c r="C58" s="45" t="s">
        <v>49</v>
      </c>
      <c r="D58" s="130">
        <f>SUMIFS(DataBaseContable!$I:$I,DataBaseContable!$F:$F,"="&amp;T!$B58,DataBaseContable!$B:$B,"&gt;="&amp;$B$3&amp;"/01/01",DataBaseContable!$B:$B,"&lt;="&amp;EOMONTH($B$3&amp;"/01/01",0))</f>
        <v>0</v>
      </c>
      <c r="E58" s="130">
        <f>SUMIFS(DataBaseContable!$I:$I,DataBaseContable!$F:$F,"="&amp;T!$B58,DataBaseContable!$B:$B,"&gt;="&amp;$B$3&amp;"/02/01",DataBaseContable!$B:$B,"&lt;="&amp;EOMONTH($B$3&amp;"/02/01",0))</f>
        <v>0</v>
      </c>
      <c r="F58" s="130">
        <f>SUMIFS(DataBaseContable!$I:$I,DataBaseContable!$F:$F,"="&amp;T!$B58,DataBaseContable!$B:$B,"&gt;="&amp;$B$3&amp;"/03/01",DataBaseContable!$B:$B,"&lt;="&amp;EOMONTH($B$3&amp;"/03/01",0))</f>
        <v>0</v>
      </c>
      <c r="G58" s="130">
        <f>SUMIFS(DataBaseContable!$I:$I,DataBaseContable!$F:$F,"="&amp;T!$B58,DataBaseContable!$B:$B,"&gt;="&amp;$B$3&amp;"/04/01",DataBaseContable!$B:$B,"&lt;="&amp;EOMONTH($B$3&amp;"/04/01",0))</f>
        <v>0</v>
      </c>
      <c r="H58" s="130">
        <f>SUMIFS(DataBaseContable!$I:$I,DataBaseContable!$F:$F,"="&amp;T!$B58,DataBaseContable!$B:$B,"&gt;="&amp;$B$3&amp;"/05/01",DataBaseContable!$B:$B,"&lt;="&amp;EOMONTH($B$3&amp;"/05/01",0))</f>
        <v>0</v>
      </c>
      <c r="I58" s="130">
        <f>SUMIFS(DataBaseContable!$I:$I,DataBaseContable!$F:$F,"="&amp;T!$B58,DataBaseContable!$B:$B,"&gt;="&amp;$B$3&amp;"/06/01",DataBaseContable!$B:$B,"&lt;="&amp;EOMONTH($B$3&amp;"/06/01",0))</f>
        <v>0</v>
      </c>
      <c r="J58" s="130">
        <f>SUMIFS(DataBaseContable!$I:$I,DataBaseContable!$F:$F,"="&amp;T!$B58,DataBaseContable!$B:$B,"&gt;="&amp;$B$3&amp;"/07/01",DataBaseContable!$B:$B,"&lt;="&amp;EOMONTH($B$3&amp;"/07/01",0))</f>
        <v>0</v>
      </c>
      <c r="K58" s="130">
        <f>SUMIFS(DataBaseContable!$I:$I,DataBaseContable!$F:$F,"="&amp;T!$B58,DataBaseContable!$B:$B,"&gt;="&amp;$B$3&amp;"/08/01",DataBaseContable!$B:$B,"&lt;="&amp;EOMONTH($B$3&amp;"/08/01",0))</f>
        <v>0</v>
      </c>
      <c r="L58" s="130">
        <f>SUMIFS(DataBaseContable!$I:$I,DataBaseContable!$F:$F,"="&amp;T!$B58,DataBaseContable!$B:$B,"&gt;="&amp;$B$3&amp;"/09/01",DataBaseContable!$B:$B,"&lt;="&amp;EOMONTH($B$3&amp;"/09/01",0))</f>
        <v>0</v>
      </c>
      <c r="M58" s="130">
        <f>SUMIFS(DataBaseContable!$I:$I,DataBaseContable!$F:$F,"="&amp;T!$B58,DataBaseContable!$B:$B,"&gt;="&amp;$B$3&amp;"/10/01",DataBaseContable!$B:$B,"&lt;="&amp;EOMONTH($B$3&amp;"/10/01",0))</f>
        <v>0</v>
      </c>
      <c r="N58" s="130">
        <f>SUMIFS(DataBaseContable!$I:$I,DataBaseContable!$F:$F,"="&amp;T!$B58,DataBaseContable!$B:$B,"&gt;="&amp;$B$3&amp;"/11/01",DataBaseContable!$B:$B,"&lt;="&amp;EOMONTH($B$3&amp;"/11/01",0))</f>
        <v>0</v>
      </c>
      <c r="O58" s="130">
        <f>SUMIFS(DataBaseContable!$I:$I,DataBaseContable!$F:$F,"="&amp;T!$B58,DataBaseContable!$B:$B,"&gt;="&amp;$B$3&amp;"/11/01",DataBaseContable!$B:$B,"&lt;="&amp;EOMONTH($B$3&amp;"/11/01",0))</f>
        <v>0</v>
      </c>
      <c r="P58" s="131">
        <f t="shared" si="2"/>
        <v>0</v>
      </c>
    </row>
    <row r="59" spans="2:16" x14ac:dyDescent="0.25">
      <c r="B59" s="113">
        <v>47</v>
      </c>
      <c r="C59" s="45" t="s">
        <v>50</v>
      </c>
      <c r="D59" s="130">
        <f>SUMIFS(DataBaseContable!$I:$I,DataBaseContable!$F:$F,"="&amp;T!$B59,DataBaseContable!$B:$B,"&gt;="&amp;$B$3&amp;"/01/01",DataBaseContable!$B:$B,"&lt;="&amp;EOMONTH($B$3&amp;"/01/01",0))</f>
        <v>0</v>
      </c>
      <c r="E59" s="130">
        <f>SUMIFS(DataBaseContable!$I:$I,DataBaseContable!$F:$F,"="&amp;T!$B59,DataBaseContable!$B:$B,"&gt;="&amp;$B$3&amp;"/02/01",DataBaseContable!$B:$B,"&lt;="&amp;EOMONTH($B$3&amp;"/02/01",0))</f>
        <v>0</v>
      </c>
      <c r="F59" s="130">
        <f>SUMIFS(DataBaseContable!$I:$I,DataBaseContable!$F:$F,"="&amp;T!$B59,DataBaseContable!$B:$B,"&gt;="&amp;$B$3&amp;"/03/01",DataBaseContable!$B:$B,"&lt;="&amp;EOMONTH($B$3&amp;"/03/01",0))</f>
        <v>0</v>
      </c>
      <c r="G59" s="130">
        <f>SUMIFS(DataBaseContable!$I:$I,DataBaseContable!$F:$F,"="&amp;T!$B59,DataBaseContable!$B:$B,"&gt;="&amp;$B$3&amp;"/04/01",DataBaseContable!$B:$B,"&lt;="&amp;EOMONTH($B$3&amp;"/04/01",0))</f>
        <v>0</v>
      </c>
      <c r="H59" s="130">
        <f>SUMIFS(DataBaseContable!$I:$I,DataBaseContable!$F:$F,"="&amp;T!$B59,DataBaseContable!$B:$B,"&gt;="&amp;$B$3&amp;"/05/01",DataBaseContable!$B:$B,"&lt;="&amp;EOMONTH($B$3&amp;"/05/01",0))</f>
        <v>0</v>
      </c>
      <c r="I59" s="130">
        <f>SUMIFS(DataBaseContable!$I:$I,DataBaseContable!$F:$F,"="&amp;T!$B59,DataBaseContable!$B:$B,"&gt;="&amp;$B$3&amp;"/06/01",DataBaseContable!$B:$B,"&lt;="&amp;EOMONTH($B$3&amp;"/06/01",0))</f>
        <v>0</v>
      </c>
      <c r="J59" s="130">
        <f>SUMIFS(DataBaseContable!$I:$I,DataBaseContable!$F:$F,"="&amp;T!$B59,DataBaseContable!$B:$B,"&gt;="&amp;$B$3&amp;"/07/01",DataBaseContable!$B:$B,"&lt;="&amp;EOMONTH($B$3&amp;"/07/01",0))</f>
        <v>0</v>
      </c>
      <c r="K59" s="130">
        <f>SUMIFS(DataBaseContable!$I:$I,DataBaseContable!$F:$F,"="&amp;T!$B59,DataBaseContable!$B:$B,"&gt;="&amp;$B$3&amp;"/08/01",DataBaseContable!$B:$B,"&lt;="&amp;EOMONTH($B$3&amp;"/08/01",0))</f>
        <v>0</v>
      </c>
      <c r="L59" s="130">
        <f>SUMIFS(DataBaseContable!$I:$I,DataBaseContable!$F:$F,"="&amp;T!$B59,DataBaseContable!$B:$B,"&gt;="&amp;$B$3&amp;"/09/01",DataBaseContable!$B:$B,"&lt;="&amp;EOMONTH($B$3&amp;"/09/01",0))</f>
        <v>0</v>
      </c>
      <c r="M59" s="130">
        <f>SUMIFS(DataBaseContable!$I:$I,DataBaseContable!$F:$F,"="&amp;T!$B59,DataBaseContable!$B:$B,"&gt;="&amp;$B$3&amp;"/10/01",DataBaseContable!$B:$B,"&lt;="&amp;EOMONTH($B$3&amp;"/10/01",0))</f>
        <v>0</v>
      </c>
      <c r="N59" s="130">
        <f>SUMIFS(DataBaseContable!$I:$I,DataBaseContable!$F:$F,"="&amp;T!$B59,DataBaseContable!$B:$B,"&gt;="&amp;$B$3&amp;"/11/01",DataBaseContable!$B:$B,"&lt;="&amp;EOMONTH($B$3&amp;"/11/01",0))</f>
        <v>0</v>
      </c>
      <c r="O59" s="130">
        <f>SUMIFS(DataBaseContable!$I:$I,DataBaseContable!$F:$F,"="&amp;T!$B59,DataBaseContable!$B:$B,"&gt;="&amp;$B$3&amp;"/11/01",DataBaseContable!$B:$B,"&lt;="&amp;EOMONTH($B$3&amp;"/11/01",0))</f>
        <v>0</v>
      </c>
      <c r="P59" s="131">
        <f t="shared" si="2"/>
        <v>0</v>
      </c>
    </row>
    <row r="60" spans="2:16" x14ac:dyDescent="0.25">
      <c r="B60" s="113">
        <v>48</v>
      </c>
      <c r="C60" s="45" t="s">
        <v>53</v>
      </c>
      <c r="D60" s="130">
        <f>SUMIFS(DataBaseContable!$I:$I,DataBaseContable!$F:$F,"="&amp;T!$B60,DataBaseContable!$B:$B,"&gt;="&amp;$B$3&amp;"/01/01",DataBaseContable!$B:$B,"&lt;="&amp;EOMONTH($B$3&amp;"/01/01",0))</f>
        <v>0</v>
      </c>
      <c r="E60" s="130">
        <f>SUMIFS(DataBaseContable!$I:$I,DataBaseContable!$F:$F,"="&amp;T!$B60,DataBaseContable!$B:$B,"&gt;="&amp;$B$3&amp;"/02/01",DataBaseContable!$B:$B,"&lt;="&amp;EOMONTH($B$3&amp;"/02/01",0))</f>
        <v>0</v>
      </c>
      <c r="F60" s="130">
        <f>SUMIFS(DataBaseContable!$I:$I,DataBaseContable!$F:$F,"="&amp;T!$B60,DataBaseContable!$B:$B,"&gt;="&amp;$B$3&amp;"/03/01",DataBaseContable!$B:$B,"&lt;="&amp;EOMONTH($B$3&amp;"/03/01",0))</f>
        <v>0</v>
      </c>
      <c r="G60" s="130">
        <f>SUMIFS(DataBaseContable!$I:$I,DataBaseContable!$F:$F,"="&amp;T!$B60,DataBaseContable!$B:$B,"&gt;="&amp;$B$3&amp;"/04/01",DataBaseContable!$B:$B,"&lt;="&amp;EOMONTH($B$3&amp;"/04/01",0))</f>
        <v>0</v>
      </c>
      <c r="H60" s="130">
        <f>SUMIFS(DataBaseContable!$I:$I,DataBaseContable!$F:$F,"="&amp;T!$B60,DataBaseContable!$B:$B,"&gt;="&amp;$B$3&amp;"/05/01",DataBaseContable!$B:$B,"&lt;="&amp;EOMONTH($B$3&amp;"/05/01",0))</f>
        <v>0</v>
      </c>
      <c r="I60" s="130">
        <f>SUMIFS(DataBaseContable!$I:$I,DataBaseContable!$F:$F,"="&amp;T!$B60,DataBaseContable!$B:$B,"&gt;="&amp;$B$3&amp;"/06/01",DataBaseContable!$B:$B,"&lt;="&amp;EOMONTH($B$3&amp;"/06/01",0))</f>
        <v>0</v>
      </c>
      <c r="J60" s="130">
        <f>SUMIFS(DataBaseContable!$I:$I,DataBaseContable!$F:$F,"="&amp;T!$B60,DataBaseContable!$B:$B,"&gt;="&amp;$B$3&amp;"/07/01",DataBaseContable!$B:$B,"&lt;="&amp;EOMONTH($B$3&amp;"/07/01",0))</f>
        <v>0</v>
      </c>
      <c r="K60" s="130">
        <f>SUMIFS(DataBaseContable!$I:$I,DataBaseContable!$F:$F,"="&amp;T!$B60,DataBaseContable!$B:$B,"&gt;="&amp;$B$3&amp;"/08/01",DataBaseContable!$B:$B,"&lt;="&amp;EOMONTH($B$3&amp;"/08/01",0))</f>
        <v>0</v>
      </c>
      <c r="L60" s="130">
        <f>SUMIFS(DataBaseContable!$I:$I,DataBaseContable!$F:$F,"="&amp;T!$B60,DataBaseContable!$B:$B,"&gt;="&amp;$B$3&amp;"/09/01",DataBaseContable!$B:$B,"&lt;="&amp;EOMONTH($B$3&amp;"/09/01",0))</f>
        <v>0</v>
      </c>
      <c r="M60" s="130">
        <f>SUMIFS(DataBaseContable!$I:$I,DataBaseContable!$F:$F,"="&amp;T!$B60,DataBaseContable!$B:$B,"&gt;="&amp;$B$3&amp;"/10/01",DataBaseContable!$B:$B,"&lt;="&amp;EOMONTH($B$3&amp;"/10/01",0))</f>
        <v>0</v>
      </c>
      <c r="N60" s="130">
        <f>SUMIFS(DataBaseContable!$I:$I,DataBaseContable!$F:$F,"="&amp;T!$B60,DataBaseContable!$B:$B,"&gt;="&amp;$B$3&amp;"/11/01",DataBaseContable!$B:$B,"&lt;="&amp;EOMONTH($B$3&amp;"/11/01",0))</f>
        <v>0</v>
      </c>
      <c r="O60" s="130">
        <f>SUMIFS(DataBaseContable!$I:$I,DataBaseContable!$F:$F,"="&amp;T!$B60,DataBaseContable!$B:$B,"&gt;="&amp;$B$3&amp;"/11/01",DataBaseContable!$B:$B,"&lt;="&amp;EOMONTH($B$3&amp;"/11/01",0))</f>
        <v>0</v>
      </c>
      <c r="P60" s="131">
        <f t="shared" si="2"/>
        <v>0</v>
      </c>
    </row>
    <row r="61" spans="2:16" x14ac:dyDescent="0.25">
      <c r="B61" s="113">
        <v>49</v>
      </c>
      <c r="C61" s="45" t="s">
        <v>54</v>
      </c>
      <c r="D61" s="130">
        <f>SUMIFS(DataBaseContable!$I:$I,DataBaseContable!$F:$F,"="&amp;T!$B61,DataBaseContable!$B:$B,"&gt;="&amp;$B$3&amp;"/01/01",DataBaseContable!$B:$B,"&lt;="&amp;EOMONTH($B$3&amp;"/01/01",0))</f>
        <v>170000</v>
      </c>
      <c r="E61" s="130">
        <f>SUMIFS(DataBaseContable!$I:$I,DataBaseContable!$F:$F,"="&amp;T!$B61,DataBaseContable!$B:$B,"&gt;="&amp;$B$3&amp;"/02/01",DataBaseContable!$B:$B,"&lt;="&amp;EOMONTH($B$3&amp;"/02/01",0))</f>
        <v>0</v>
      </c>
      <c r="F61" s="130">
        <f>SUMIFS(DataBaseContable!$I:$I,DataBaseContable!$F:$F,"="&amp;T!$B61,DataBaseContable!$B:$B,"&gt;="&amp;$B$3&amp;"/03/01",DataBaseContable!$B:$B,"&lt;="&amp;EOMONTH($B$3&amp;"/03/01",0))</f>
        <v>0</v>
      </c>
      <c r="G61" s="130">
        <f>SUMIFS(DataBaseContable!$I:$I,DataBaseContable!$F:$F,"="&amp;T!$B61,DataBaseContable!$B:$B,"&gt;="&amp;$B$3&amp;"/04/01",DataBaseContable!$B:$B,"&lt;="&amp;EOMONTH($B$3&amp;"/04/01",0))</f>
        <v>0</v>
      </c>
      <c r="H61" s="130">
        <f>SUMIFS(DataBaseContable!$I:$I,DataBaseContable!$F:$F,"="&amp;T!$B61,DataBaseContable!$B:$B,"&gt;="&amp;$B$3&amp;"/05/01",DataBaseContable!$B:$B,"&lt;="&amp;EOMONTH($B$3&amp;"/05/01",0))</f>
        <v>0</v>
      </c>
      <c r="I61" s="130">
        <f>SUMIFS(DataBaseContable!$I:$I,DataBaseContable!$F:$F,"="&amp;T!$B61,DataBaseContable!$B:$B,"&gt;="&amp;$B$3&amp;"/06/01",DataBaseContable!$B:$B,"&lt;="&amp;EOMONTH($B$3&amp;"/06/01",0))</f>
        <v>0</v>
      </c>
      <c r="J61" s="130">
        <f>SUMIFS(DataBaseContable!$I:$I,DataBaseContable!$F:$F,"="&amp;T!$B61,DataBaseContable!$B:$B,"&gt;="&amp;$B$3&amp;"/07/01",DataBaseContable!$B:$B,"&lt;="&amp;EOMONTH($B$3&amp;"/07/01",0))</f>
        <v>0</v>
      </c>
      <c r="K61" s="130">
        <f>SUMIFS(DataBaseContable!$I:$I,DataBaseContable!$F:$F,"="&amp;T!$B61,DataBaseContable!$B:$B,"&gt;="&amp;$B$3&amp;"/08/01",DataBaseContable!$B:$B,"&lt;="&amp;EOMONTH($B$3&amp;"/08/01",0))</f>
        <v>0</v>
      </c>
      <c r="L61" s="130">
        <f>SUMIFS(DataBaseContable!$I:$I,DataBaseContable!$F:$F,"="&amp;T!$B61,DataBaseContable!$B:$B,"&gt;="&amp;$B$3&amp;"/09/01",DataBaseContable!$B:$B,"&lt;="&amp;EOMONTH($B$3&amp;"/09/01",0))</f>
        <v>0</v>
      </c>
      <c r="M61" s="130">
        <f>SUMIFS(DataBaseContable!$I:$I,DataBaseContable!$F:$F,"="&amp;T!$B61,DataBaseContable!$B:$B,"&gt;="&amp;$B$3&amp;"/10/01",DataBaseContable!$B:$B,"&lt;="&amp;EOMONTH($B$3&amp;"/10/01",0))</f>
        <v>0</v>
      </c>
      <c r="N61" s="130">
        <f>SUMIFS(DataBaseContable!$I:$I,DataBaseContable!$F:$F,"="&amp;T!$B61,DataBaseContable!$B:$B,"&gt;="&amp;$B$3&amp;"/11/01",DataBaseContable!$B:$B,"&lt;="&amp;EOMONTH($B$3&amp;"/11/01",0))</f>
        <v>0</v>
      </c>
      <c r="O61" s="130">
        <f>SUMIFS(DataBaseContable!$I:$I,DataBaseContable!$F:$F,"="&amp;T!$B61,DataBaseContable!$B:$B,"&gt;="&amp;$B$3&amp;"/11/01",DataBaseContable!$B:$B,"&lt;="&amp;EOMONTH($B$3&amp;"/11/01",0))</f>
        <v>0</v>
      </c>
      <c r="P61" s="131">
        <f t="shared" si="2"/>
        <v>170000</v>
      </c>
    </row>
    <row r="62" spans="2:16" x14ac:dyDescent="0.25">
      <c r="B62" s="113">
        <v>50</v>
      </c>
      <c r="C62" s="45" t="s">
        <v>55</v>
      </c>
      <c r="D62" s="130">
        <f>SUMIFS(DataBaseContable!$I:$I,DataBaseContable!$F:$F,"="&amp;T!$B62,DataBaseContable!$B:$B,"&gt;="&amp;$B$3&amp;"/01/01",DataBaseContable!$B:$B,"&lt;="&amp;EOMONTH($B$3&amp;"/01/01",0))</f>
        <v>0</v>
      </c>
      <c r="E62" s="130">
        <f>SUMIFS(DataBaseContable!$I:$I,DataBaseContable!$F:$F,"="&amp;T!$B62,DataBaseContable!$B:$B,"&gt;="&amp;$B$3&amp;"/02/01",DataBaseContable!$B:$B,"&lt;="&amp;EOMONTH($B$3&amp;"/02/01",0))</f>
        <v>0</v>
      </c>
      <c r="F62" s="130">
        <f>SUMIFS(DataBaseContable!$I:$I,DataBaseContable!$F:$F,"="&amp;T!$B62,DataBaseContable!$B:$B,"&gt;="&amp;$B$3&amp;"/03/01",DataBaseContable!$B:$B,"&lt;="&amp;EOMONTH($B$3&amp;"/03/01",0))</f>
        <v>0</v>
      </c>
      <c r="G62" s="130">
        <f>SUMIFS(DataBaseContable!$I:$I,DataBaseContable!$F:$F,"="&amp;T!$B62,DataBaseContable!$B:$B,"&gt;="&amp;$B$3&amp;"/04/01",DataBaseContable!$B:$B,"&lt;="&amp;EOMONTH($B$3&amp;"/04/01",0))</f>
        <v>0</v>
      </c>
      <c r="H62" s="130">
        <f>SUMIFS(DataBaseContable!$I:$I,DataBaseContable!$F:$F,"="&amp;T!$B62,DataBaseContable!$B:$B,"&gt;="&amp;$B$3&amp;"/05/01",DataBaseContable!$B:$B,"&lt;="&amp;EOMONTH($B$3&amp;"/05/01",0))</f>
        <v>0</v>
      </c>
      <c r="I62" s="130">
        <f>SUMIFS(DataBaseContable!$I:$I,DataBaseContable!$F:$F,"="&amp;T!$B62,DataBaseContable!$B:$B,"&gt;="&amp;$B$3&amp;"/06/01",DataBaseContable!$B:$B,"&lt;="&amp;EOMONTH($B$3&amp;"/06/01",0))</f>
        <v>0</v>
      </c>
      <c r="J62" s="130">
        <f>SUMIFS(DataBaseContable!$I:$I,DataBaseContable!$F:$F,"="&amp;T!$B62,DataBaseContable!$B:$B,"&gt;="&amp;$B$3&amp;"/07/01",DataBaseContable!$B:$B,"&lt;="&amp;EOMONTH($B$3&amp;"/07/01",0))</f>
        <v>0</v>
      </c>
      <c r="K62" s="130">
        <f>SUMIFS(DataBaseContable!$I:$I,DataBaseContable!$F:$F,"="&amp;T!$B62,DataBaseContable!$B:$B,"&gt;="&amp;$B$3&amp;"/08/01",DataBaseContable!$B:$B,"&lt;="&amp;EOMONTH($B$3&amp;"/08/01",0))</f>
        <v>0</v>
      </c>
      <c r="L62" s="130">
        <f>SUMIFS(DataBaseContable!$I:$I,DataBaseContable!$F:$F,"="&amp;T!$B62,DataBaseContable!$B:$B,"&gt;="&amp;$B$3&amp;"/09/01",DataBaseContable!$B:$B,"&lt;="&amp;EOMONTH($B$3&amp;"/09/01",0))</f>
        <v>0</v>
      </c>
      <c r="M62" s="130">
        <f>SUMIFS(DataBaseContable!$I:$I,DataBaseContable!$F:$F,"="&amp;T!$B62,DataBaseContable!$B:$B,"&gt;="&amp;$B$3&amp;"/10/01",DataBaseContable!$B:$B,"&lt;="&amp;EOMONTH($B$3&amp;"/10/01",0))</f>
        <v>0</v>
      </c>
      <c r="N62" s="130">
        <f>SUMIFS(DataBaseContable!$I:$I,DataBaseContable!$F:$F,"="&amp;T!$B62,DataBaseContable!$B:$B,"&gt;="&amp;$B$3&amp;"/11/01",DataBaseContable!$B:$B,"&lt;="&amp;EOMONTH($B$3&amp;"/11/01",0))</f>
        <v>0</v>
      </c>
      <c r="O62" s="130">
        <f>SUMIFS(DataBaseContable!$I:$I,DataBaseContable!$F:$F,"="&amp;T!$B62,DataBaseContable!$B:$B,"&gt;="&amp;$B$3&amp;"/11/01",DataBaseContable!$B:$B,"&lt;="&amp;EOMONTH($B$3&amp;"/11/01",0))</f>
        <v>0</v>
      </c>
      <c r="P62" s="131">
        <f t="shared" si="2"/>
        <v>0</v>
      </c>
    </row>
    <row r="63" spans="2:16" x14ac:dyDescent="0.25">
      <c r="B63" s="113">
        <v>51</v>
      </c>
      <c r="C63" s="45" t="s">
        <v>44</v>
      </c>
      <c r="D63" s="130">
        <f>SUMIFS(DataBaseContable!$I:$I,DataBaseContable!$F:$F,"="&amp;T!$B63,DataBaseContable!$B:$B,"&gt;="&amp;$B$3&amp;"/01/01",DataBaseContable!$B:$B,"&lt;="&amp;EOMONTH($B$3&amp;"/01/01",0))</f>
        <v>0</v>
      </c>
      <c r="E63" s="130">
        <f>SUMIFS(DataBaseContable!$I:$I,DataBaseContable!$F:$F,"="&amp;T!$B63,DataBaseContable!$B:$B,"&gt;="&amp;$B$3&amp;"/02/01",DataBaseContable!$B:$B,"&lt;="&amp;EOMONTH($B$3&amp;"/02/01",0))</f>
        <v>0</v>
      </c>
      <c r="F63" s="130">
        <f>SUMIFS(DataBaseContable!$I:$I,DataBaseContable!$F:$F,"="&amp;T!$B63,DataBaseContable!$B:$B,"&gt;="&amp;$B$3&amp;"/03/01",DataBaseContable!$B:$B,"&lt;="&amp;EOMONTH($B$3&amp;"/03/01",0))</f>
        <v>0</v>
      </c>
      <c r="G63" s="130">
        <f>SUMIFS(DataBaseContable!$I:$I,DataBaseContable!$F:$F,"="&amp;T!$B63,DataBaseContable!$B:$B,"&gt;="&amp;$B$3&amp;"/04/01",DataBaseContable!$B:$B,"&lt;="&amp;EOMONTH($B$3&amp;"/04/01",0))</f>
        <v>0</v>
      </c>
      <c r="H63" s="130">
        <f>SUMIFS(DataBaseContable!$I:$I,DataBaseContable!$F:$F,"="&amp;T!$B63,DataBaseContable!$B:$B,"&gt;="&amp;$B$3&amp;"/05/01",DataBaseContable!$B:$B,"&lt;="&amp;EOMONTH($B$3&amp;"/05/01",0))</f>
        <v>0</v>
      </c>
      <c r="I63" s="130">
        <f>SUMIFS(DataBaseContable!$I:$I,DataBaseContable!$F:$F,"="&amp;T!$B63,DataBaseContable!$B:$B,"&gt;="&amp;$B$3&amp;"/06/01",DataBaseContable!$B:$B,"&lt;="&amp;EOMONTH($B$3&amp;"/06/01",0))</f>
        <v>0</v>
      </c>
      <c r="J63" s="130">
        <f>SUMIFS(DataBaseContable!$I:$I,DataBaseContable!$F:$F,"="&amp;T!$B63,DataBaseContable!$B:$B,"&gt;="&amp;$B$3&amp;"/07/01",DataBaseContable!$B:$B,"&lt;="&amp;EOMONTH($B$3&amp;"/07/01",0))</f>
        <v>0</v>
      </c>
      <c r="K63" s="130">
        <f>SUMIFS(DataBaseContable!$I:$I,DataBaseContable!$F:$F,"="&amp;T!$B63,DataBaseContable!$B:$B,"&gt;="&amp;$B$3&amp;"/08/01",DataBaseContable!$B:$B,"&lt;="&amp;EOMONTH($B$3&amp;"/08/01",0))</f>
        <v>0</v>
      </c>
      <c r="L63" s="130">
        <f>SUMIFS(DataBaseContable!$I:$I,DataBaseContable!$F:$F,"="&amp;T!$B63,DataBaseContable!$B:$B,"&gt;="&amp;$B$3&amp;"/09/01",DataBaseContable!$B:$B,"&lt;="&amp;EOMONTH($B$3&amp;"/09/01",0))</f>
        <v>0</v>
      </c>
      <c r="M63" s="130">
        <f>SUMIFS(DataBaseContable!$I:$I,DataBaseContable!$F:$F,"="&amp;T!$B63,DataBaseContable!$B:$B,"&gt;="&amp;$B$3&amp;"/10/01",DataBaseContable!$B:$B,"&lt;="&amp;EOMONTH($B$3&amp;"/10/01",0))</f>
        <v>0</v>
      </c>
      <c r="N63" s="130">
        <f>SUMIFS(DataBaseContable!$I:$I,DataBaseContable!$F:$F,"="&amp;T!$B63,DataBaseContable!$B:$B,"&gt;="&amp;$B$3&amp;"/11/01",DataBaseContable!$B:$B,"&lt;="&amp;EOMONTH($B$3&amp;"/11/01",0))</f>
        <v>0</v>
      </c>
      <c r="O63" s="130">
        <f>SUMIFS(DataBaseContable!$I:$I,DataBaseContable!$F:$F,"="&amp;T!$B63,DataBaseContable!$B:$B,"&gt;="&amp;$B$3&amp;"/11/01",DataBaseContable!$B:$B,"&lt;="&amp;EOMONTH($B$3&amp;"/11/01",0))</f>
        <v>0</v>
      </c>
      <c r="P63" s="131">
        <f t="shared" si="2"/>
        <v>0</v>
      </c>
    </row>
    <row r="64" spans="2:16" x14ac:dyDescent="0.25">
      <c r="B64" s="113">
        <v>52</v>
      </c>
      <c r="C64" s="45" t="s">
        <v>56</v>
      </c>
      <c r="D64" s="130">
        <f>SUMIFS(DataBaseContable!$I:$I,DataBaseContable!$F:$F,"="&amp;T!$B64,DataBaseContable!$B:$B,"&gt;="&amp;$B$3&amp;"/01/01",DataBaseContable!$B:$B,"&lt;="&amp;EOMONTH($B$3&amp;"/01/01",0))</f>
        <v>0</v>
      </c>
      <c r="E64" s="130">
        <f>SUMIFS(DataBaseContable!$I:$I,DataBaseContable!$F:$F,"="&amp;T!$B64,DataBaseContable!$B:$B,"&gt;="&amp;$B$3&amp;"/02/01",DataBaseContable!$B:$B,"&lt;="&amp;EOMONTH($B$3&amp;"/02/01",0))</f>
        <v>0</v>
      </c>
      <c r="F64" s="130">
        <f>SUMIFS(DataBaseContable!$I:$I,DataBaseContable!$F:$F,"="&amp;T!$B64,DataBaseContable!$B:$B,"&gt;="&amp;$B$3&amp;"/03/01",DataBaseContable!$B:$B,"&lt;="&amp;EOMONTH($B$3&amp;"/03/01",0))</f>
        <v>0</v>
      </c>
      <c r="G64" s="130">
        <f>SUMIFS(DataBaseContable!$I:$I,DataBaseContable!$F:$F,"="&amp;T!$B64,DataBaseContable!$B:$B,"&gt;="&amp;$B$3&amp;"/04/01",DataBaseContable!$B:$B,"&lt;="&amp;EOMONTH($B$3&amp;"/04/01",0))</f>
        <v>0</v>
      </c>
      <c r="H64" s="130">
        <f>SUMIFS(DataBaseContable!$I:$I,DataBaseContable!$F:$F,"="&amp;T!$B64,DataBaseContable!$B:$B,"&gt;="&amp;$B$3&amp;"/05/01",DataBaseContable!$B:$B,"&lt;="&amp;EOMONTH($B$3&amp;"/05/01",0))</f>
        <v>0</v>
      </c>
      <c r="I64" s="130">
        <f>SUMIFS(DataBaseContable!$I:$I,DataBaseContable!$F:$F,"="&amp;T!$B64,DataBaseContable!$B:$B,"&gt;="&amp;$B$3&amp;"/06/01",DataBaseContable!$B:$B,"&lt;="&amp;EOMONTH($B$3&amp;"/06/01",0))</f>
        <v>0</v>
      </c>
      <c r="J64" s="130">
        <f>SUMIFS(DataBaseContable!$I:$I,DataBaseContable!$F:$F,"="&amp;T!$B64,DataBaseContable!$B:$B,"&gt;="&amp;$B$3&amp;"/07/01",DataBaseContable!$B:$B,"&lt;="&amp;EOMONTH($B$3&amp;"/07/01",0))</f>
        <v>0</v>
      </c>
      <c r="K64" s="130">
        <f>SUMIFS(DataBaseContable!$I:$I,DataBaseContable!$F:$F,"="&amp;T!$B64,DataBaseContable!$B:$B,"&gt;="&amp;$B$3&amp;"/08/01",DataBaseContable!$B:$B,"&lt;="&amp;EOMONTH($B$3&amp;"/08/01",0))</f>
        <v>0</v>
      </c>
      <c r="L64" s="130">
        <f>SUMIFS(DataBaseContable!$I:$I,DataBaseContable!$F:$F,"="&amp;T!$B64,DataBaseContable!$B:$B,"&gt;="&amp;$B$3&amp;"/09/01",DataBaseContable!$B:$B,"&lt;="&amp;EOMONTH($B$3&amp;"/09/01",0))</f>
        <v>0</v>
      </c>
      <c r="M64" s="130">
        <f>SUMIFS(DataBaseContable!$I:$I,DataBaseContable!$F:$F,"="&amp;T!$B64,DataBaseContable!$B:$B,"&gt;="&amp;$B$3&amp;"/10/01",DataBaseContable!$B:$B,"&lt;="&amp;EOMONTH($B$3&amp;"/10/01",0))</f>
        <v>0</v>
      </c>
      <c r="N64" s="130">
        <f>SUMIFS(DataBaseContable!$I:$I,DataBaseContable!$F:$F,"="&amp;T!$B64,DataBaseContable!$B:$B,"&gt;="&amp;$B$3&amp;"/11/01",DataBaseContable!$B:$B,"&lt;="&amp;EOMONTH($B$3&amp;"/11/01",0))</f>
        <v>0</v>
      </c>
      <c r="O64" s="130">
        <f>SUMIFS(DataBaseContable!$I:$I,DataBaseContable!$F:$F,"="&amp;T!$B64,DataBaseContable!$B:$B,"&gt;="&amp;$B$3&amp;"/11/01",DataBaseContable!$B:$B,"&lt;="&amp;EOMONTH($B$3&amp;"/11/01",0))</f>
        <v>0</v>
      </c>
      <c r="P64" s="131">
        <f t="shared" si="2"/>
        <v>0</v>
      </c>
    </row>
    <row r="65" spans="2:16" x14ac:dyDescent="0.25">
      <c r="B65" s="113">
        <v>53</v>
      </c>
      <c r="C65" s="45" t="s">
        <v>57</v>
      </c>
      <c r="D65" s="130">
        <f>SUMIFS(DataBaseContable!$I:$I,DataBaseContable!$F:$F,"="&amp;T!$B65,DataBaseContable!$B:$B,"&gt;="&amp;$B$3&amp;"/01/01",DataBaseContable!$B:$B,"&lt;="&amp;EOMONTH($B$3&amp;"/01/01",0))</f>
        <v>0</v>
      </c>
      <c r="E65" s="130">
        <f>SUMIFS(DataBaseContable!$I:$I,DataBaseContable!$F:$F,"="&amp;T!$B65,DataBaseContable!$B:$B,"&gt;="&amp;$B$3&amp;"/02/01",DataBaseContable!$B:$B,"&lt;="&amp;EOMONTH($B$3&amp;"/02/01",0))</f>
        <v>0</v>
      </c>
      <c r="F65" s="130">
        <f>SUMIFS(DataBaseContable!$I:$I,DataBaseContable!$F:$F,"="&amp;T!$B65,DataBaseContable!$B:$B,"&gt;="&amp;$B$3&amp;"/03/01",DataBaseContable!$B:$B,"&lt;="&amp;EOMONTH($B$3&amp;"/03/01",0))</f>
        <v>0</v>
      </c>
      <c r="G65" s="130">
        <f>SUMIFS(DataBaseContable!$I:$I,DataBaseContable!$F:$F,"="&amp;T!$B65,DataBaseContable!$B:$B,"&gt;="&amp;$B$3&amp;"/04/01",DataBaseContable!$B:$B,"&lt;="&amp;EOMONTH($B$3&amp;"/04/01",0))</f>
        <v>0</v>
      </c>
      <c r="H65" s="130">
        <f>SUMIFS(DataBaseContable!$I:$I,DataBaseContable!$F:$F,"="&amp;T!$B65,DataBaseContable!$B:$B,"&gt;="&amp;$B$3&amp;"/05/01",DataBaseContable!$B:$B,"&lt;="&amp;EOMONTH($B$3&amp;"/05/01",0))</f>
        <v>0</v>
      </c>
      <c r="I65" s="130">
        <f>SUMIFS(DataBaseContable!$I:$I,DataBaseContable!$F:$F,"="&amp;T!$B65,DataBaseContable!$B:$B,"&gt;="&amp;$B$3&amp;"/06/01",DataBaseContable!$B:$B,"&lt;="&amp;EOMONTH($B$3&amp;"/06/01",0))</f>
        <v>0</v>
      </c>
      <c r="J65" s="130">
        <f>SUMIFS(DataBaseContable!$I:$I,DataBaseContable!$F:$F,"="&amp;T!$B65,DataBaseContable!$B:$B,"&gt;="&amp;$B$3&amp;"/07/01",DataBaseContable!$B:$B,"&lt;="&amp;EOMONTH($B$3&amp;"/07/01",0))</f>
        <v>0</v>
      </c>
      <c r="K65" s="130">
        <f>SUMIFS(DataBaseContable!$I:$I,DataBaseContable!$F:$F,"="&amp;T!$B65,DataBaseContable!$B:$B,"&gt;="&amp;$B$3&amp;"/08/01",DataBaseContable!$B:$B,"&lt;="&amp;EOMONTH($B$3&amp;"/08/01",0))</f>
        <v>0</v>
      </c>
      <c r="L65" s="130">
        <f>SUMIFS(DataBaseContable!$I:$I,DataBaseContable!$F:$F,"="&amp;T!$B65,DataBaseContable!$B:$B,"&gt;="&amp;$B$3&amp;"/09/01",DataBaseContable!$B:$B,"&lt;="&amp;EOMONTH($B$3&amp;"/09/01",0))</f>
        <v>0</v>
      </c>
      <c r="M65" s="130">
        <f>SUMIFS(DataBaseContable!$I:$I,DataBaseContable!$F:$F,"="&amp;T!$B65,DataBaseContable!$B:$B,"&gt;="&amp;$B$3&amp;"/10/01",DataBaseContable!$B:$B,"&lt;="&amp;EOMONTH($B$3&amp;"/10/01",0))</f>
        <v>0</v>
      </c>
      <c r="N65" s="130">
        <f>SUMIFS(DataBaseContable!$I:$I,DataBaseContable!$F:$F,"="&amp;T!$B65,DataBaseContable!$B:$B,"&gt;="&amp;$B$3&amp;"/11/01",DataBaseContable!$B:$B,"&lt;="&amp;EOMONTH($B$3&amp;"/11/01",0))</f>
        <v>0</v>
      </c>
      <c r="O65" s="130">
        <f>SUMIFS(DataBaseContable!$I:$I,DataBaseContable!$F:$F,"="&amp;T!$B65,DataBaseContable!$B:$B,"&gt;="&amp;$B$3&amp;"/11/01",DataBaseContable!$B:$B,"&lt;="&amp;EOMONTH($B$3&amp;"/11/01",0))</f>
        <v>0</v>
      </c>
      <c r="P65" s="131">
        <f t="shared" si="2"/>
        <v>0</v>
      </c>
    </row>
    <row r="66" spans="2:16" x14ac:dyDescent="0.25">
      <c r="B66" s="113">
        <v>54</v>
      </c>
      <c r="C66" s="45" t="s">
        <v>58</v>
      </c>
      <c r="D66" s="130">
        <f>SUMIFS(DataBaseContable!$I:$I,DataBaseContable!$F:$F,"="&amp;T!$B66,DataBaseContable!$B:$B,"&gt;="&amp;$B$3&amp;"/01/01",DataBaseContable!$B:$B,"&lt;="&amp;EOMONTH($B$3&amp;"/01/01",0))</f>
        <v>265800</v>
      </c>
      <c r="E66" s="130">
        <f>SUMIFS(DataBaseContable!$I:$I,DataBaseContable!$F:$F,"="&amp;T!$B66,DataBaseContable!$B:$B,"&gt;="&amp;$B$3&amp;"/02/01",DataBaseContable!$B:$B,"&lt;="&amp;EOMONTH($B$3&amp;"/02/01",0))</f>
        <v>0</v>
      </c>
      <c r="F66" s="130">
        <f>SUMIFS(DataBaseContable!$I:$I,DataBaseContable!$F:$F,"="&amp;T!$B66,DataBaseContable!$B:$B,"&gt;="&amp;$B$3&amp;"/03/01",DataBaseContable!$B:$B,"&lt;="&amp;EOMONTH($B$3&amp;"/03/01",0))</f>
        <v>0</v>
      </c>
      <c r="G66" s="130">
        <f>SUMIFS(DataBaseContable!$I:$I,DataBaseContable!$F:$F,"="&amp;T!$B66,DataBaseContable!$B:$B,"&gt;="&amp;$B$3&amp;"/04/01",DataBaseContable!$B:$B,"&lt;="&amp;EOMONTH($B$3&amp;"/04/01",0))</f>
        <v>0</v>
      </c>
      <c r="H66" s="130">
        <f>SUMIFS(DataBaseContable!$I:$I,DataBaseContable!$F:$F,"="&amp;T!$B66,DataBaseContable!$B:$B,"&gt;="&amp;$B$3&amp;"/05/01",DataBaseContable!$B:$B,"&lt;="&amp;EOMONTH($B$3&amp;"/05/01",0))</f>
        <v>0</v>
      </c>
      <c r="I66" s="130">
        <f>SUMIFS(DataBaseContable!$I:$I,DataBaseContable!$F:$F,"="&amp;T!$B66,DataBaseContable!$B:$B,"&gt;="&amp;$B$3&amp;"/06/01",DataBaseContable!$B:$B,"&lt;="&amp;EOMONTH($B$3&amp;"/06/01",0))</f>
        <v>0</v>
      </c>
      <c r="J66" s="130">
        <f>SUMIFS(DataBaseContable!$I:$I,DataBaseContable!$F:$F,"="&amp;T!$B66,DataBaseContable!$B:$B,"&gt;="&amp;$B$3&amp;"/07/01",DataBaseContable!$B:$B,"&lt;="&amp;EOMONTH($B$3&amp;"/07/01",0))</f>
        <v>0</v>
      </c>
      <c r="K66" s="130">
        <f>SUMIFS(DataBaseContable!$I:$I,DataBaseContable!$F:$F,"="&amp;T!$B66,DataBaseContable!$B:$B,"&gt;="&amp;$B$3&amp;"/08/01",DataBaseContable!$B:$B,"&lt;="&amp;EOMONTH($B$3&amp;"/08/01",0))</f>
        <v>0</v>
      </c>
      <c r="L66" s="130">
        <f>SUMIFS(DataBaseContable!$I:$I,DataBaseContable!$F:$F,"="&amp;T!$B66,DataBaseContable!$B:$B,"&gt;="&amp;$B$3&amp;"/09/01",DataBaseContable!$B:$B,"&lt;="&amp;EOMONTH($B$3&amp;"/09/01",0))</f>
        <v>0</v>
      </c>
      <c r="M66" s="130">
        <f>SUMIFS(DataBaseContable!$I:$I,DataBaseContable!$F:$F,"="&amp;T!$B66,DataBaseContable!$B:$B,"&gt;="&amp;$B$3&amp;"/10/01",DataBaseContable!$B:$B,"&lt;="&amp;EOMONTH($B$3&amp;"/10/01",0))</f>
        <v>0</v>
      </c>
      <c r="N66" s="130">
        <f>SUMIFS(DataBaseContable!$I:$I,DataBaseContable!$F:$F,"="&amp;T!$B66,DataBaseContable!$B:$B,"&gt;="&amp;$B$3&amp;"/11/01",DataBaseContable!$B:$B,"&lt;="&amp;EOMONTH($B$3&amp;"/11/01",0))</f>
        <v>0</v>
      </c>
      <c r="O66" s="130">
        <f>SUMIFS(DataBaseContable!$I:$I,DataBaseContable!$F:$F,"="&amp;T!$B66,DataBaseContable!$B:$B,"&gt;="&amp;$B$3&amp;"/11/01",DataBaseContable!$B:$B,"&lt;="&amp;EOMONTH($B$3&amp;"/11/01",0))</f>
        <v>0</v>
      </c>
      <c r="P66" s="131">
        <f t="shared" si="2"/>
        <v>265800</v>
      </c>
    </row>
    <row r="67" spans="2:16" x14ac:dyDescent="0.25">
      <c r="B67" s="113">
        <v>55</v>
      </c>
      <c r="C67" s="45" t="s">
        <v>59</v>
      </c>
      <c r="D67" s="130">
        <f>SUMIFS(DataBaseContable!$I:$I,DataBaseContable!$F:$F,"="&amp;T!$B67,DataBaseContable!$B:$B,"&gt;="&amp;$B$3&amp;"/01/01",DataBaseContable!$B:$B,"&lt;="&amp;EOMONTH($B$3&amp;"/01/01",0))</f>
        <v>0</v>
      </c>
      <c r="E67" s="130">
        <f>SUMIFS(DataBaseContable!$I:$I,DataBaseContable!$F:$F,"="&amp;T!$B67,DataBaseContable!$B:$B,"&gt;="&amp;$B$3&amp;"/02/01",DataBaseContable!$B:$B,"&lt;="&amp;EOMONTH($B$3&amp;"/02/01",0))</f>
        <v>0</v>
      </c>
      <c r="F67" s="130">
        <f>SUMIFS(DataBaseContable!$I:$I,DataBaseContable!$F:$F,"="&amp;T!$B67,DataBaseContable!$B:$B,"&gt;="&amp;$B$3&amp;"/03/01",DataBaseContable!$B:$B,"&lt;="&amp;EOMONTH($B$3&amp;"/03/01",0))</f>
        <v>0</v>
      </c>
      <c r="G67" s="130">
        <f>SUMIFS(DataBaseContable!$I:$I,DataBaseContable!$F:$F,"="&amp;T!$B67,DataBaseContable!$B:$B,"&gt;="&amp;$B$3&amp;"/04/01",DataBaseContable!$B:$B,"&lt;="&amp;EOMONTH($B$3&amp;"/04/01",0))</f>
        <v>0</v>
      </c>
      <c r="H67" s="130">
        <f>SUMIFS(DataBaseContable!$I:$I,DataBaseContable!$F:$F,"="&amp;T!$B67,DataBaseContable!$B:$B,"&gt;="&amp;$B$3&amp;"/05/01",DataBaseContable!$B:$B,"&lt;="&amp;EOMONTH($B$3&amp;"/05/01",0))</f>
        <v>0</v>
      </c>
      <c r="I67" s="130">
        <f>SUMIFS(DataBaseContable!$I:$I,DataBaseContable!$F:$F,"="&amp;T!$B67,DataBaseContable!$B:$B,"&gt;="&amp;$B$3&amp;"/06/01",DataBaseContable!$B:$B,"&lt;="&amp;EOMONTH($B$3&amp;"/06/01",0))</f>
        <v>0</v>
      </c>
      <c r="J67" s="130">
        <f>SUMIFS(DataBaseContable!$I:$I,DataBaseContable!$F:$F,"="&amp;T!$B67,DataBaseContable!$B:$B,"&gt;="&amp;$B$3&amp;"/07/01",DataBaseContable!$B:$B,"&lt;="&amp;EOMONTH($B$3&amp;"/07/01",0))</f>
        <v>0</v>
      </c>
      <c r="K67" s="130">
        <f>SUMIFS(DataBaseContable!$I:$I,DataBaseContable!$F:$F,"="&amp;T!$B67,DataBaseContable!$B:$B,"&gt;="&amp;$B$3&amp;"/08/01",DataBaseContable!$B:$B,"&lt;="&amp;EOMONTH($B$3&amp;"/08/01",0))</f>
        <v>0</v>
      </c>
      <c r="L67" s="130">
        <f>SUMIFS(DataBaseContable!$I:$I,DataBaseContable!$F:$F,"="&amp;T!$B67,DataBaseContable!$B:$B,"&gt;="&amp;$B$3&amp;"/09/01",DataBaseContable!$B:$B,"&lt;="&amp;EOMONTH($B$3&amp;"/09/01",0))</f>
        <v>0</v>
      </c>
      <c r="M67" s="130">
        <f>SUMIFS(DataBaseContable!$I:$I,DataBaseContable!$F:$F,"="&amp;T!$B67,DataBaseContable!$B:$B,"&gt;="&amp;$B$3&amp;"/10/01",DataBaseContable!$B:$B,"&lt;="&amp;EOMONTH($B$3&amp;"/10/01",0))</f>
        <v>0</v>
      </c>
      <c r="N67" s="130">
        <f>SUMIFS(DataBaseContable!$I:$I,DataBaseContable!$F:$F,"="&amp;T!$B67,DataBaseContable!$B:$B,"&gt;="&amp;$B$3&amp;"/11/01",DataBaseContable!$B:$B,"&lt;="&amp;EOMONTH($B$3&amp;"/11/01",0))</f>
        <v>0</v>
      </c>
      <c r="O67" s="130">
        <f>SUMIFS(DataBaseContable!$I:$I,DataBaseContable!$F:$F,"="&amp;T!$B67,DataBaseContable!$B:$B,"&gt;="&amp;$B$3&amp;"/11/01",DataBaseContable!$B:$B,"&lt;="&amp;EOMONTH($B$3&amp;"/11/01",0))</f>
        <v>0</v>
      </c>
      <c r="P67" s="131">
        <f t="shared" si="2"/>
        <v>0</v>
      </c>
    </row>
    <row r="68" spans="2:16" x14ac:dyDescent="0.25">
      <c r="B68" s="113">
        <v>56</v>
      </c>
      <c r="C68" s="45" t="s">
        <v>60</v>
      </c>
      <c r="D68" s="130">
        <f>SUMIFS(DataBaseContable!$I:$I,DataBaseContable!$F:$F,"="&amp;T!$B68,DataBaseContable!$B:$B,"&gt;="&amp;$B$3&amp;"/01/01",DataBaseContable!$B:$B,"&lt;="&amp;EOMONTH($B$3&amp;"/01/01",0))</f>
        <v>0</v>
      </c>
      <c r="E68" s="130">
        <f>SUMIFS(DataBaseContable!$I:$I,DataBaseContable!$F:$F,"="&amp;T!$B68,DataBaseContable!$B:$B,"&gt;="&amp;$B$3&amp;"/02/01",DataBaseContable!$B:$B,"&lt;="&amp;EOMONTH($B$3&amp;"/02/01",0))</f>
        <v>0</v>
      </c>
      <c r="F68" s="130">
        <f>SUMIFS(DataBaseContable!$I:$I,DataBaseContable!$F:$F,"="&amp;T!$B68,DataBaseContable!$B:$B,"&gt;="&amp;$B$3&amp;"/03/01",DataBaseContable!$B:$B,"&lt;="&amp;EOMONTH($B$3&amp;"/03/01",0))</f>
        <v>0</v>
      </c>
      <c r="G68" s="130">
        <f>SUMIFS(DataBaseContable!$I:$I,DataBaseContable!$F:$F,"="&amp;T!$B68,DataBaseContable!$B:$B,"&gt;="&amp;$B$3&amp;"/04/01",DataBaseContable!$B:$B,"&lt;="&amp;EOMONTH($B$3&amp;"/04/01",0))</f>
        <v>0</v>
      </c>
      <c r="H68" s="130">
        <f>SUMIFS(DataBaseContable!$I:$I,DataBaseContable!$F:$F,"="&amp;T!$B68,DataBaseContable!$B:$B,"&gt;="&amp;$B$3&amp;"/05/01",DataBaseContable!$B:$B,"&lt;="&amp;EOMONTH($B$3&amp;"/05/01",0))</f>
        <v>0</v>
      </c>
      <c r="I68" s="130">
        <f>SUMIFS(DataBaseContable!$I:$I,DataBaseContable!$F:$F,"="&amp;T!$B68,DataBaseContable!$B:$B,"&gt;="&amp;$B$3&amp;"/06/01",DataBaseContable!$B:$B,"&lt;="&amp;EOMONTH($B$3&amp;"/06/01",0))</f>
        <v>0</v>
      </c>
      <c r="J68" s="130">
        <f>SUMIFS(DataBaseContable!$I:$I,DataBaseContable!$F:$F,"="&amp;T!$B68,DataBaseContable!$B:$B,"&gt;="&amp;$B$3&amp;"/07/01",DataBaseContable!$B:$B,"&lt;="&amp;EOMONTH($B$3&amp;"/07/01",0))</f>
        <v>0</v>
      </c>
      <c r="K68" s="130">
        <f>SUMIFS(DataBaseContable!$I:$I,DataBaseContable!$F:$F,"="&amp;T!$B68,DataBaseContable!$B:$B,"&gt;="&amp;$B$3&amp;"/08/01",DataBaseContable!$B:$B,"&lt;="&amp;EOMONTH($B$3&amp;"/08/01",0))</f>
        <v>0</v>
      </c>
      <c r="L68" s="130">
        <f>SUMIFS(DataBaseContable!$I:$I,DataBaseContable!$F:$F,"="&amp;T!$B68,DataBaseContable!$B:$B,"&gt;="&amp;$B$3&amp;"/09/01",DataBaseContable!$B:$B,"&lt;="&amp;EOMONTH($B$3&amp;"/09/01",0))</f>
        <v>0</v>
      </c>
      <c r="M68" s="130">
        <f>SUMIFS(DataBaseContable!$I:$I,DataBaseContable!$F:$F,"="&amp;T!$B68,DataBaseContable!$B:$B,"&gt;="&amp;$B$3&amp;"/10/01",DataBaseContable!$B:$B,"&lt;="&amp;EOMONTH($B$3&amp;"/10/01",0))</f>
        <v>0</v>
      </c>
      <c r="N68" s="130">
        <f>SUMIFS(DataBaseContable!$I:$I,DataBaseContable!$F:$F,"="&amp;T!$B68,DataBaseContable!$B:$B,"&gt;="&amp;$B$3&amp;"/11/01",DataBaseContable!$B:$B,"&lt;="&amp;EOMONTH($B$3&amp;"/11/01",0))</f>
        <v>0</v>
      </c>
      <c r="O68" s="130">
        <f>SUMIFS(DataBaseContable!$I:$I,DataBaseContable!$F:$F,"="&amp;T!$B68,DataBaseContable!$B:$B,"&gt;="&amp;$B$3&amp;"/11/01",DataBaseContable!$B:$B,"&lt;="&amp;EOMONTH($B$3&amp;"/11/01",0))</f>
        <v>0</v>
      </c>
      <c r="P68" s="131">
        <f t="shared" si="2"/>
        <v>0</v>
      </c>
    </row>
    <row r="69" spans="2:16" x14ac:dyDescent="0.25">
      <c r="B69" s="113">
        <v>57</v>
      </c>
      <c r="C69" s="45" t="s">
        <v>61</v>
      </c>
      <c r="D69" s="130">
        <f>SUMIFS(DataBaseContable!$I:$I,DataBaseContable!$F:$F,"="&amp;T!$B69,DataBaseContable!$B:$B,"&gt;="&amp;$B$3&amp;"/01/01",DataBaseContable!$B:$B,"&lt;="&amp;EOMONTH($B$3&amp;"/01/01",0))</f>
        <v>0</v>
      </c>
      <c r="E69" s="130">
        <f>SUMIFS(DataBaseContable!$I:$I,DataBaseContable!$F:$F,"="&amp;T!$B69,DataBaseContable!$B:$B,"&gt;="&amp;$B$3&amp;"/02/01",DataBaseContable!$B:$B,"&lt;="&amp;EOMONTH($B$3&amp;"/02/01",0))</f>
        <v>0</v>
      </c>
      <c r="F69" s="130">
        <f>SUMIFS(DataBaseContable!$I:$I,DataBaseContable!$F:$F,"="&amp;T!$B69,DataBaseContable!$B:$B,"&gt;="&amp;$B$3&amp;"/03/01",DataBaseContable!$B:$B,"&lt;="&amp;EOMONTH($B$3&amp;"/03/01",0))</f>
        <v>0</v>
      </c>
      <c r="G69" s="130">
        <f>SUMIFS(DataBaseContable!$I:$I,DataBaseContable!$F:$F,"="&amp;T!$B69,DataBaseContable!$B:$B,"&gt;="&amp;$B$3&amp;"/04/01",DataBaseContable!$B:$B,"&lt;="&amp;EOMONTH($B$3&amp;"/04/01",0))</f>
        <v>0</v>
      </c>
      <c r="H69" s="130">
        <f>SUMIFS(DataBaseContable!$I:$I,DataBaseContable!$F:$F,"="&amp;T!$B69,DataBaseContable!$B:$B,"&gt;="&amp;$B$3&amp;"/05/01",DataBaseContable!$B:$B,"&lt;="&amp;EOMONTH($B$3&amp;"/05/01",0))</f>
        <v>0</v>
      </c>
      <c r="I69" s="130">
        <f>SUMIFS(DataBaseContable!$I:$I,DataBaseContable!$F:$F,"="&amp;T!$B69,DataBaseContable!$B:$B,"&gt;="&amp;$B$3&amp;"/06/01",DataBaseContable!$B:$B,"&lt;="&amp;EOMONTH($B$3&amp;"/06/01",0))</f>
        <v>0</v>
      </c>
      <c r="J69" s="130">
        <f>SUMIFS(DataBaseContable!$I:$I,DataBaseContable!$F:$F,"="&amp;T!$B69,DataBaseContable!$B:$B,"&gt;="&amp;$B$3&amp;"/07/01",DataBaseContable!$B:$B,"&lt;="&amp;EOMONTH($B$3&amp;"/07/01",0))</f>
        <v>0</v>
      </c>
      <c r="K69" s="130">
        <f>SUMIFS(DataBaseContable!$I:$I,DataBaseContable!$F:$F,"="&amp;T!$B69,DataBaseContable!$B:$B,"&gt;="&amp;$B$3&amp;"/08/01",DataBaseContable!$B:$B,"&lt;="&amp;EOMONTH($B$3&amp;"/08/01",0))</f>
        <v>0</v>
      </c>
      <c r="L69" s="130">
        <f>SUMIFS(DataBaseContable!$I:$I,DataBaseContable!$F:$F,"="&amp;T!$B69,DataBaseContable!$B:$B,"&gt;="&amp;$B$3&amp;"/09/01",DataBaseContable!$B:$B,"&lt;="&amp;EOMONTH($B$3&amp;"/09/01",0))</f>
        <v>0</v>
      </c>
      <c r="M69" s="130">
        <f>SUMIFS(DataBaseContable!$I:$I,DataBaseContable!$F:$F,"="&amp;T!$B69,DataBaseContable!$B:$B,"&gt;="&amp;$B$3&amp;"/10/01",DataBaseContable!$B:$B,"&lt;="&amp;EOMONTH($B$3&amp;"/10/01",0))</f>
        <v>0</v>
      </c>
      <c r="N69" s="130">
        <f>SUMIFS(DataBaseContable!$I:$I,DataBaseContable!$F:$F,"="&amp;T!$B69,DataBaseContable!$B:$B,"&gt;="&amp;$B$3&amp;"/11/01",DataBaseContable!$B:$B,"&lt;="&amp;EOMONTH($B$3&amp;"/11/01",0))</f>
        <v>0</v>
      </c>
      <c r="O69" s="130">
        <f>SUMIFS(DataBaseContable!$I:$I,DataBaseContable!$F:$F,"="&amp;T!$B69,DataBaseContable!$B:$B,"&gt;="&amp;$B$3&amp;"/11/01",DataBaseContable!$B:$B,"&lt;="&amp;EOMONTH($B$3&amp;"/11/01",0))</f>
        <v>0</v>
      </c>
      <c r="P69" s="131">
        <f t="shared" si="2"/>
        <v>0</v>
      </c>
    </row>
    <row r="70" spans="2:16" x14ac:dyDescent="0.25">
      <c r="C70" s="21" t="s">
        <v>97</v>
      </c>
      <c r="D70" s="130">
        <f t="shared" ref="D70:O70" si="3">SUM(D42:D69)</f>
        <v>2051990</v>
      </c>
      <c r="E70" s="130">
        <f t="shared" si="3"/>
        <v>0</v>
      </c>
      <c r="F70" s="130">
        <f t="shared" si="3"/>
        <v>0</v>
      </c>
      <c r="G70" s="130">
        <f t="shared" si="3"/>
        <v>0</v>
      </c>
      <c r="H70" s="130">
        <f t="shared" si="3"/>
        <v>0</v>
      </c>
      <c r="I70" s="130">
        <f t="shared" si="3"/>
        <v>0</v>
      </c>
      <c r="J70" s="130">
        <f t="shared" si="3"/>
        <v>0</v>
      </c>
      <c r="K70" s="130">
        <f t="shared" si="3"/>
        <v>0</v>
      </c>
      <c r="L70" s="130">
        <f t="shared" si="3"/>
        <v>0</v>
      </c>
      <c r="M70" s="130">
        <f t="shared" si="3"/>
        <v>0</v>
      </c>
      <c r="N70" s="130">
        <f t="shared" si="3"/>
        <v>0</v>
      </c>
      <c r="O70" s="130">
        <f t="shared" si="3"/>
        <v>0</v>
      </c>
      <c r="P70" s="130">
        <f t="shared" si="2"/>
        <v>2051990</v>
      </c>
    </row>
    <row r="71" spans="2:16" x14ac:dyDescent="0.25"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</row>
    <row r="72" spans="2:16" ht="22.2" customHeight="1" x14ac:dyDescent="0.25">
      <c r="C72" s="116" t="s">
        <v>139</v>
      </c>
      <c r="D72" s="132">
        <f>D37+D38-D70</f>
        <v>11395010</v>
      </c>
      <c r="E72" s="132">
        <f t="shared" ref="E72:P72" si="4">D72+E38-E70</f>
        <v>11395010</v>
      </c>
      <c r="F72" s="132">
        <f t="shared" si="4"/>
        <v>11395010</v>
      </c>
      <c r="G72" s="132">
        <f t="shared" si="4"/>
        <v>11395010</v>
      </c>
      <c r="H72" s="132">
        <f t="shared" si="4"/>
        <v>11395010</v>
      </c>
      <c r="I72" s="132">
        <f t="shared" si="4"/>
        <v>11395010</v>
      </c>
      <c r="J72" s="132">
        <f t="shared" si="4"/>
        <v>11395010</v>
      </c>
      <c r="K72" s="132">
        <f t="shared" si="4"/>
        <v>11395010</v>
      </c>
      <c r="L72" s="132">
        <f t="shared" si="4"/>
        <v>11395010</v>
      </c>
      <c r="M72" s="132">
        <f t="shared" si="4"/>
        <v>11395010</v>
      </c>
      <c r="N72" s="132">
        <f t="shared" si="4"/>
        <v>11395010</v>
      </c>
      <c r="O72" s="132">
        <f t="shared" si="4"/>
        <v>11395010</v>
      </c>
      <c r="P72" s="132">
        <f t="shared" si="4"/>
        <v>17433995</v>
      </c>
    </row>
  </sheetData>
  <sheetProtection algorithmName="SHA-512" hashValue="/aZZZx++/bJs4deLKm2pSxE+f5Vme05DSqassqawIraf3WnfvZi4rW33e4MMYbcMriEC10W0aWgSSl4QGIXCxQ==" saltValue="gcIlz8FeciUjQZ8hkTSEY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39:XFD41 A42:A66 A35:A37 Q35:XFD38 A38:O38 O42:XFD42 D42:N69 Q43:XFD66 O43:O69 P43:P70" name="Modificar o adicionar códigos de ingresos_1"/>
    <protectedRange algorithmName="SHA-512" hashValue="3/tkRpC+0ICtQo1uT7HZZBO9O+50E1PA7TNbREiijNjn+xfznf/s7NB5Ll9EV3rxHT5n/ubpYKQ9gUC/7bwvcQ==" saltValue="zYTASWu++bXa1kbJQEKGgg==" spinCount="100000" sqref="B42:C69" name="Adicionar o modificar códigos de egresos"/>
    <protectedRange algorithmName="SHA-512" hashValue="XDHI4nzsjz5t9M9VNoipdT3p6iHTEWzU9O6Lnovabhhe1LZqrnDpaDk6mPHeovv6s92MRkXa5o+Fiozcb6twIA==" saltValue="nLsOM6B9CUf0Jm8aSGVMUA==" spinCount="100000" sqref="B7:C37" name="Modificar o adicionar códigos de ingresos"/>
  </protectedRanges>
  <mergeCells count="4">
    <mergeCell ref="B5:P5"/>
    <mergeCell ref="B40:P40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33"/>
  <sheetViews>
    <sheetView showGridLines="0" zoomScale="85" zoomScaleNormal="85" workbookViewId="0"/>
  </sheetViews>
  <sheetFormatPr baseColWidth="10" defaultRowHeight="13.8" x14ac:dyDescent="0.25"/>
  <cols>
    <col min="1" max="1" width="2.19921875" customWidth="1"/>
    <col min="2" max="2" width="12.69921875" style="133" customWidth="1"/>
    <col min="3" max="3" width="5" customWidth="1"/>
    <col min="4" max="5" width="7.19921875" customWidth="1"/>
    <col min="6" max="6" width="31.699218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22" t="s">
        <v>152</v>
      </c>
      <c r="F3" s="223"/>
      <c r="G3" s="223"/>
      <c r="H3" s="223"/>
      <c r="I3" s="224"/>
      <c r="J3" s="231" t="s">
        <v>154</v>
      </c>
    </row>
    <row r="4" spans="2:10" ht="13.95" customHeight="1" x14ac:dyDescent="0.25">
      <c r="E4" s="225"/>
      <c r="F4" s="226"/>
      <c r="G4" s="226"/>
      <c r="H4" s="226"/>
      <c r="I4" s="227"/>
      <c r="J4" s="232"/>
    </row>
    <row r="5" spans="2:10" ht="28.95" customHeight="1" x14ac:dyDescent="0.25">
      <c r="E5" s="225"/>
      <c r="F5" s="226"/>
      <c r="G5" s="226"/>
      <c r="H5" s="226"/>
      <c r="I5" s="227"/>
      <c r="J5" s="232"/>
    </row>
    <row r="6" spans="2:10" ht="13.95" customHeight="1" x14ac:dyDescent="0.25">
      <c r="E6" s="228"/>
      <c r="F6" s="229"/>
      <c r="G6" s="229"/>
      <c r="H6" s="229"/>
      <c r="I6" s="230"/>
      <c r="J6" s="233"/>
    </row>
    <row r="7" spans="2:10" ht="21" customHeight="1" x14ac:dyDescent="0.25">
      <c r="E7" s="234" t="s">
        <v>153</v>
      </c>
      <c r="F7" s="234"/>
      <c r="G7" s="137" t="s">
        <v>103</v>
      </c>
      <c r="H7" s="234" t="s">
        <v>136</v>
      </c>
      <c r="I7" s="234"/>
      <c r="J7" s="154" t="s">
        <v>113</v>
      </c>
    </row>
    <row r="8" spans="2:10" ht="19.95" customHeight="1" x14ac:dyDescent="0.25">
      <c r="E8" s="234" t="s">
        <v>150</v>
      </c>
      <c r="F8" s="234"/>
      <c r="G8" s="234" t="s">
        <v>151</v>
      </c>
      <c r="H8" s="234"/>
      <c r="I8" s="234"/>
      <c r="J8" s="135">
        <v>2022</v>
      </c>
    </row>
    <row r="9" spans="2:10" ht="5.4" customHeight="1" x14ac:dyDescent="0.25">
      <c r="E9" s="93"/>
      <c r="F9" s="93"/>
      <c r="G9" s="93"/>
      <c r="H9" s="93"/>
      <c r="I9" s="93"/>
      <c r="J9" s="93"/>
    </row>
    <row r="10" spans="2:10" x14ac:dyDescent="0.25">
      <c r="B10" s="134" t="s">
        <v>63</v>
      </c>
      <c r="C10" s="94" t="s">
        <v>62</v>
      </c>
      <c r="D10" s="95" t="s">
        <v>127</v>
      </c>
      <c r="E10" s="95" t="s">
        <v>128</v>
      </c>
      <c r="F10" s="96" t="s">
        <v>64</v>
      </c>
      <c r="G10" s="143" t="s">
        <v>65</v>
      </c>
      <c r="H10" s="143" t="s">
        <v>66</v>
      </c>
      <c r="I10" s="143" t="s">
        <v>67</v>
      </c>
      <c r="J10" s="97" t="s">
        <v>120</v>
      </c>
    </row>
    <row r="11" spans="2:10" ht="14.4" x14ac:dyDescent="0.25">
      <c r="B11" s="149"/>
      <c r="C11" s="150"/>
      <c r="D11" s="153"/>
      <c r="E11" s="153"/>
      <c r="F11" s="150"/>
      <c r="G11" s="170"/>
      <c r="H11" s="170"/>
      <c r="I11" s="170"/>
      <c r="J11" s="150"/>
    </row>
    <row r="12" spans="2:10" x14ac:dyDescent="0.25">
      <c r="B12" s="136"/>
      <c r="C12" s="3"/>
      <c r="D12" s="3"/>
      <c r="E12" s="3"/>
      <c r="F12" s="3"/>
      <c r="G12" s="144"/>
      <c r="H12" s="144"/>
      <c r="I12" s="144"/>
      <c r="J12" s="3"/>
    </row>
    <row r="13" spans="2:10" x14ac:dyDescent="0.25">
      <c r="G13" s="236" t="s">
        <v>147</v>
      </c>
      <c r="H13" s="236"/>
      <c r="I13" s="235" t="s">
        <v>149</v>
      </c>
      <c r="J13" s="235"/>
    </row>
    <row r="14" spans="2:10" ht="15" x14ac:dyDescent="0.25">
      <c r="G14" s="221" t="s">
        <v>156</v>
      </c>
      <c r="H14" s="221"/>
      <c r="I14" s="221" t="s">
        <v>148</v>
      </c>
      <c r="J14" s="221"/>
    </row>
    <row r="33" spans="10:10" x14ac:dyDescent="0.25">
      <c r="J33" s="71"/>
    </row>
  </sheetData>
  <sheetProtection algorithmName="SHA-512" hashValue="Tv2VG6CXGkQxCOb4beIrXebtyqy3qgl8PyHUd1pRM3vFC6GXydQv8IZtgZ0GaH9HKWSUpjlJCQa1iK+j4G/zsA==" saltValue="vJP85Jm/TJATzN2SrnAUug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4:H14"/>
    <mergeCell ref="I14:J14"/>
    <mergeCell ref="E3:I6"/>
    <mergeCell ref="J3:J6"/>
    <mergeCell ref="E7:F7"/>
    <mergeCell ref="H7:I7"/>
    <mergeCell ref="E8:F8"/>
    <mergeCell ref="G8:I8"/>
    <mergeCell ref="I13:J13"/>
    <mergeCell ref="G13:H13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topLeftCell="D4" workbookViewId="0">
      <selection activeCell="G28" sqref="G28"/>
    </sheetView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5"/>
      <c r="C1" s="8"/>
      <c r="D1" s="8"/>
      <c r="E1" s="12"/>
    </row>
    <row r="2" spans="1:14" ht="15.75" customHeight="1" x14ac:dyDescent="0.25">
      <c r="A2" s="12"/>
      <c r="B2" s="26"/>
      <c r="C2" s="7"/>
      <c r="D2" s="7"/>
      <c r="E2" s="7"/>
      <c r="F2" s="52"/>
      <c r="G2" s="52"/>
      <c r="H2" s="52"/>
      <c r="I2" s="52"/>
      <c r="J2" s="52"/>
      <c r="K2" s="52"/>
      <c r="L2" s="52"/>
      <c r="M2" s="53"/>
      <c r="N2" s="54"/>
    </row>
    <row r="3" spans="1:14" ht="15.75" customHeight="1" x14ac:dyDescent="0.25">
      <c r="A3" s="12"/>
      <c r="B3" s="27"/>
      <c r="C3" s="28"/>
      <c r="D3" s="28"/>
      <c r="E3" s="28"/>
      <c r="F3" s="52"/>
      <c r="G3" s="52"/>
      <c r="H3" s="52"/>
      <c r="I3" s="52"/>
      <c r="J3" s="52"/>
      <c r="K3" s="52"/>
      <c r="L3" s="52"/>
      <c r="M3" s="53"/>
      <c r="N3" s="54"/>
    </row>
    <row r="4" spans="1:14" ht="7.95" customHeight="1" x14ac:dyDescent="0.25">
      <c r="A4" s="12"/>
      <c r="B4" s="27"/>
      <c r="C4" s="28"/>
      <c r="D4" s="28"/>
      <c r="E4" s="28"/>
      <c r="F4" s="47"/>
      <c r="G4" s="48"/>
      <c r="H4" s="49"/>
      <c r="I4" s="49"/>
      <c r="J4" s="50"/>
      <c r="K4" s="50"/>
      <c r="L4" s="42"/>
      <c r="M4" s="42"/>
      <c r="N4" s="42"/>
    </row>
    <row r="5" spans="1:14" ht="18.600000000000001" customHeight="1" x14ac:dyDescent="0.25">
      <c r="A5" s="12"/>
      <c r="B5" s="237" t="s">
        <v>0</v>
      </c>
      <c r="C5" s="238"/>
      <c r="D5" s="61"/>
      <c r="E5" s="29"/>
      <c r="F5" s="239" t="s">
        <v>1</v>
      </c>
      <c r="G5" s="239"/>
      <c r="H5" s="63"/>
      <c r="I5" s="82" t="s">
        <v>121</v>
      </c>
      <c r="J5" s="63"/>
      <c r="K5" s="246" t="s">
        <v>124</v>
      </c>
      <c r="L5" s="246"/>
      <c r="M5" s="51"/>
      <c r="N5" s="51"/>
    </row>
    <row r="6" spans="1:14" ht="14.4" customHeight="1" x14ac:dyDescent="0.25">
      <c r="A6" s="12"/>
      <c r="B6" s="57" t="s">
        <v>8</v>
      </c>
      <c r="C6" s="58" t="s">
        <v>2</v>
      </c>
      <c r="D6" s="29"/>
      <c r="E6" s="6"/>
      <c r="F6" s="57" t="s">
        <v>8</v>
      </c>
      <c r="G6" s="62" t="s">
        <v>2</v>
      </c>
      <c r="H6"/>
      <c r="I6" s="83" t="s">
        <v>123</v>
      </c>
      <c r="J6" s="63"/>
      <c r="K6" s="84" t="s">
        <v>0</v>
      </c>
      <c r="L6" s="84" t="s">
        <v>1</v>
      </c>
    </row>
    <row r="7" spans="1:14" ht="14.4" customHeight="1" x14ac:dyDescent="0.25">
      <c r="A7" s="12"/>
      <c r="B7" s="55">
        <v>1</v>
      </c>
      <c r="C7" s="44" t="s">
        <v>5</v>
      </c>
      <c r="D7" s="29"/>
      <c r="E7" s="6"/>
      <c r="F7" s="55">
        <v>30</v>
      </c>
      <c r="G7" s="45" t="s">
        <v>35</v>
      </c>
      <c r="H7"/>
      <c r="I7" s="83" t="s">
        <v>122</v>
      </c>
      <c r="J7" s="63"/>
      <c r="K7" s="106">
        <v>22</v>
      </c>
      <c r="L7" s="84">
        <v>10</v>
      </c>
    </row>
    <row r="8" spans="1:14" ht="14.4" customHeight="1" x14ac:dyDescent="0.25">
      <c r="A8" s="12"/>
      <c r="B8" s="55">
        <v>2</v>
      </c>
      <c r="C8" s="44" t="s">
        <v>6</v>
      </c>
      <c r="D8" s="29"/>
      <c r="E8" s="6"/>
      <c r="F8" s="55">
        <v>31</v>
      </c>
      <c r="G8" s="45" t="s">
        <v>36</v>
      </c>
      <c r="H8"/>
    </row>
    <row r="9" spans="1:14" ht="14.4" customHeight="1" x14ac:dyDescent="0.25">
      <c r="A9" s="12"/>
      <c r="B9" s="55">
        <v>3</v>
      </c>
      <c r="C9" s="44" t="s">
        <v>7</v>
      </c>
      <c r="D9" s="29"/>
      <c r="E9" s="6"/>
      <c r="F9" s="55">
        <v>32</v>
      </c>
      <c r="G9" s="45" t="s">
        <v>37</v>
      </c>
      <c r="H9"/>
    </row>
    <row r="10" spans="1:14" ht="14.4" customHeight="1" x14ac:dyDescent="0.25">
      <c r="A10" s="12"/>
      <c r="B10" s="55">
        <v>4</v>
      </c>
      <c r="C10" s="44" t="s">
        <v>9</v>
      </c>
      <c r="D10" s="29"/>
      <c r="E10" s="6"/>
      <c r="F10" s="55">
        <v>33</v>
      </c>
      <c r="G10" s="45" t="s">
        <v>38</v>
      </c>
      <c r="H10"/>
    </row>
    <row r="11" spans="1:14" ht="14.4" customHeight="1" x14ac:dyDescent="0.25">
      <c r="A11" s="12"/>
      <c r="B11" s="55">
        <v>5</v>
      </c>
      <c r="C11" s="44" t="s">
        <v>155</v>
      </c>
      <c r="D11" s="29"/>
      <c r="E11" s="6"/>
      <c r="F11" s="55">
        <v>34</v>
      </c>
      <c r="G11" s="45" t="s">
        <v>39</v>
      </c>
      <c r="H11"/>
    </row>
    <row r="12" spans="1:14" ht="14.4" customHeight="1" x14ac:dyDescent="0.25">
      <c r="A12" s="12"/>
      <c r="B12" s="55">
        <v>6</v>
      </c>
      <c r="C12" s="44" t="s">
        <v>11</v>
      </c>
      <c r="D12" s="29"/>
      <c r="E12" s="6"/>
      <c r="F12" s="55">
        <v>35</v>
      </c>
      <c r="G12" s="45" t="s">
        <v>40</v>
      </c>
      <c r="H12"/>
    </row>
    <row r="13" spans="1:14" ht="14.4" customHeight="1" x14ac:dyDescent="0.25">
      <c r="A13" s="12"/>
      <c r="B13" s="55">
        <v>7</v>
      </c>
      <c r="C13" s="44" t="s">
        <v>12</v>
      </c>
      <c r="D13" s="29"/>
      <c r="E13" s="6"/>
      <c r="F13" s="55">
        <v>36</v>
      </c>
      <c r="G13" s="45" t="s">
        <v>41</v>
      </c>
      <c r="H13"/>
    </row>
    <row r="14" spans="1:14" ht="14.4" customHeight="1" x14ac:dyDescent="0.25">
      <c r="A14" s="12"/>
      <c r="B14" s="55">
        <v>8</v>
      </c>
      <c r="C14" s="44" t="s">
        <v>27</v>
      </c>
      <c r="D14" s="29"/>
      <c r="E14" s="6"/>
      <c r="F14" s="55">
        <v>37</v>
      </c>
      <c r="G14" s="45" t="s">
        <v>51</v>
      </c>
      <c r="H14"/>
    </row>
    <row r="15" spans="1:14" ht="14.4" customHeight="1" x14ac:dyDescent="0.25">
      <c r="A15" s="12"/>
      <c r="B15" s="55">
        <v>9</v>
      </c>
      <c r="C15" s="44" t="s">
        <v>13</v>
      </c>
      <c r="D15" s="29"/>
      <c r="E15" s="6"/>
      <c r="F15" s="55">
        <v>38</v>
      </c>
      <c r="G15" s="45" t="s">
        <v>42</v>
      </c>
      <c r="H15"/>
    </row>
    <row r="16" spans="1:14" ht="14.4" customHeight="1" x14ac:dyDescent="0.25">
      <c r="A16" s="12"/>
      <c r="B16" s="55">
        <v>10</v>
      </c>
      <c r="C16" s="44" t="s">
        <v>14</v>
      </c>
      <c r="D16" s="29"/>
      <c r="E16" s="6"/>
      <c r="F16" s="55">
        <v>39</v>
      </c>
      <c r="G16" s="45" t="s">
        <v>43</v>
      </c>
      <c r="H16"/>
    </row>
    <row r="17" spans="1:8" ht="14.4" customHeight="1" x14ac:dyDescent="0.25">
      <c r="A17" s="12"/>
      <c r="B17" s="55">
        <v>11</v>
      </c>
      <c r="C17" s="44" t="s">
        <v>28</v>
      </c>
      <c r="D17" s="29"/>
      <c r="E17" s="6"/>
      <c r="F17" s="55">
        <v>40</v>
      </c>
      <c r="G17" s="45" t="s">
        <v>180</v>
      </c>
      <c r="H17"/>
    </row>
    <row r="18" spans="1:8" ht="14.4" customHeight="1" x14ac:dyDescent="0.25">
      <c r="A18" s="12"/>
      <c r="B18" s="55">
        <v>12</v>
      </c>
      <c r="C18" s="44" t="s">
        <v>15</v>
      </c>
      <c r="D18" s="29"/>
      <c r="E18" s="6"/>
      <c r="F18" s="55">
        <v>41</v>
      </c>
      <c r="G18" s="45" t="s">
        <v>45</v>
      </c>
      <c r="H18"/>
    </row>
    <row r="19" spans="1:8" ht="14.4" customHeight="1" x14ac:dyDescent="0.25">
      <c r="A19" s="12"/>
      <c r="B19" s="55">
        <v>13</v>
      </c>
      <c r="C19" s="44" t="s">
        <v>16</v>
      </c>
      <c r="D19" s="29"/>
      <c r="E19" s="6"/>
      <c r="F19" s="55">
        <v>42</v>
      </c>
      <c r="G19" s="45" t="s">
        <v>46</v>
      </c>
      <c r="H19"/>
    </row>
    <row r="20" spans="1:8" ht="14.4" customHeight="1" x14ac:dyDescent="0.25">
      <c r="A20" s="12"/>
      <c r="B20" s="55">
        <v>14</v>
      </c>
      <c r="C20" s="44" t="s">
        <v>29</v>
      </c>
      <c r="D20" s="29"/>
      <c r="E20" s="6"/>
      <c r="F20" s="55">
        <v>43</v>
      </c>
      <c r="G20" s="45" t="s">
        <v>47</v>
      </c>
      <c r="H20"/>
    </row>
    <row r="21" spans="1:8" ht="14.4" customHeight="1" x14ac:dyDescent="0.25">
      <c r="A21" s="12"/>
      <c r="B21" s="55">
        <v>15</v>
      </c>
      <c r="C21" s="44" t="s">
        <v>17</v>
      </c>
      <c r="D21" s="29"/>
      <c r="E21" s="6"/>
      <c r="F21" s="55">
        <v>44</v>
      </c>
      <c r="G21" s="45" t="s">
        <v>52</v>
      </c>
      <c r="H21"/>
    </row>
    <row r="22" spans="1:8" ht="14.4" customHeight="1" x14ac:dyDescent="0.25">
      <c r="A22" s="12"/>
      <c r="B22" s="55">
        <v>16</v>
      </c>
      <c r="C22" s="44" t="s">
        <v>30</v>
      </c>
      <c r="D22" s="29"/>
      <c r="E22" s="6"/>
      <c r="F22" s="55">
        <v>45</v>
      </c>
      <c r="G22" s="45" t="s">
        <v>48</v>
      </c>
      <c r="H22"/>
    </row>
    <row r="23" spans="1:8" ht="14.4" customHeight="1" x14ac:dyDescent="0.25">
      <c r="A23" s="12"/>
      <c r="B23" s="55">
        <v>17</v>
      </c>
      <c r="C23" s="44" t="s">
        <v>31</v>
      </c>
      <c r="D23" s="29"/>
      <c r="E23" s="6"/>
      <c r="F23" s="55">
        <v>46</v>
      </c>
      <c r="G23" s="45" t="s">
        <v>49</v>
      </c>
      <c r="H23"/>
    </row>
    <row r="24" spans="1:8" ht="14.4" customHeight="1" x14ac:dyDescent="0.25">
      <c r="A24" s="12"/>
      <c r="B24" s="55">
        <v>18</v>
      </c>
      <c r="C24" s="44" t="s">
        <v>32</v>
      </c>
      <c r="D24" s="29"/>
      <c r="E24" s="6"/>
      <c r="F24" s="55">
        <v>47</v>
      </c>
      <c r="G24" s="45" t="s">
        <v>50</v>
      </c>
      <c r="H24"/>
    </row>
    <row r="25" spans="1:8" ht="14.4" customHeight="1" x14ac:dyDescent="0.25">
      <c r="A25" s="12"/>
      <c r="B25" s="55">
        <v>19</v>
      </c>
      <c r="C25" s="44" t="s">
        <v>33</v>
      </c>
      <c r="D25" s="29"/>
      <c r="E25" s="6"/>
      <c r="F25" s="55">
        <v>48</v>
      </c>
      <c r="G25" s="45" t="s">
        <v>53</v>
      </c>
      <c r="H25"/>
    </row>
    <row r="26" spans="1:8" ht="14.4" customHeight="1" x14ac:dyDescent="0.25">
      <c r="A26" s="12"/>
      <c r="B26" s="55">
        <v>20</v>
      </c>
      <c r="C26" s="44" t="s">
        <v>18</v>
      </c>
      <c r="D26" s="29"/>
      <c r="E26" s="6"/>
      <c r="F26" s="55">
        <v>49</v>
      </c>
      <c r="G26" s="45" t="s">
        <v>54</v>
      </c>
      <c r="H26"/>
    </row>
    <row r="27" spans="1:8" ht="14.4" customHeight="1" x14ac:dyDescent="0.25">
      <c r="A27" s="12"/>
      <c r="B27" s="55">
        <v>21</v>
      </c>
      <c r="C27" s="44" t="s">
        <v>19</v>
      </c>
      <c r="D27" s="29"/>
      <c r="E27" s="6"/>
      <c r="F27" s="55">
        <v>50</v>
      </c>
      <c r="G27" s="45" t="s">
        <v>55</v>
      </c>
      <c r="H27"/>
    </row>
    <row r="28" spans="1:8" ht="14.4" customHeight="1" x14ac:dyDescent="0.25">
      <c r="A28" s="12"/>
      <c r="B28" s="55">
        <v>22</v>
      </c>
      <c r="C28" s="44" t="s">
        <v>20</v>
      </c>
      <c r="D28" s="29"/>
      <c r="E28" s="6"/>
      <c r="F28" s="55">
        <v>51</v>
      </c>
      <c r="G28" s="45" t="s">
        <v>44</v>
      </c>
      <c r="H28"/>
    </row>
    <row r="29" spans="1:8" ht="14.4" customHeight="1" x14ac:dyDescent="0.25">
      <c r="A29" s="12"/>
      <c r="B29" s="55">
        <v>23</v>
      </c>
      <c r="C29" s="44" t="s">
        <v>21</v>
      </c>
      <c r="D29" s="29"/>
      <c r="E29" s="6"/>
      <c r="F29" s="55">
        <v>52</v>
      </c>
      <c r="G29" s="45" t="s">
        <v>56</v>
      </c>
      <c r="H29"/>
    </row>
    <row r="30" spans="1:8" ht="14.4" customHeight="1" x14ac:dyDescent="0.25">
      <c r="A30" s="12"/>
      <c r="B30" s="55">
        <v>24</v>
      </c>
      <c r="C30" s="44" t="s">
        <v>34</v>
      </c>
      <c r="D30" s="29"/>
      <c r="E30" s="6"/>
      <c r="F30" s="55">
        <v>53</v>
      </c>
      <c r="G30" s="45" t="s">
        <v>57</v>
      </c>
      <c r="H30"/>
    </row>
    <row r="31" spans="1:8" ht="14.4" customHeight="1" x14ac:dyDescent="0.25">
      <c r="A31" s="12"/>
      <c r="B31" s="55">
        <v>25</v>
      </c>
      <c r="C31" s="44" t="s">
        <v>22</v>
      </c>
      <c r="D31" s="29"/>
      <c r="E31" s="6"/>
      <c r="F31" s="55">
        <v>54</v>
      </c>
      <c r="G31" s="45" t="s">
        <v>58</v>
      </c>
      <c r="H31"/>
    </row>
    <row r="32" spans="1:8" ht="14.4" customHeight="1" x14ac:dyDescent="0.25">
      <c r="A32" s="12"/>
      <c r="B32" s="55">
        <v>26</v>
      </c>
      <c r="C32" s="44" t="s">
        <v>23</v>
      </c>
      <c r="D32" s="29"/>
      <c r="E32" s="6"/>
      <c r="F32" s="55">
        <v>55</v>
      </c>
      <c r="G32" s="45" t="s">
        <v>59</v>
      </c>
      <c r="H32"/>
    </row>
    <row r="33" spans="1:9" ht="14.4" customHeight="1" x14ac:dyDescent="0.25">
      <c r="A33" s="12"/>
      <c r="B33" s="55">
        <v>27</v>
      </c>
      <c r="C33" s="44" t="s">
        <v>24</v>
      </c>
      <c r="D33" s="29"/>
      <c r="E33" s="6"/>
      <c r="F33" s="55">
        <v>56</v>
      </c>
      <c r="G33" s="45" t="s">
        <v>60</v>
      </c>
      <c r="H33"/>
    </row>
    <row r="34" spans="1:9" ht="14.4" customHeight="1" x14ac:dyDescent="0.25">
      <c r="A34" s="12"/>
      <c r="B34" s="55">
        <v>28</v>
      </c>
      <c r="C34" s="44" t="s">
        <v>25</v>
      </c>
      <c r="D34" s="29"/>
      <c r="E34" s="6"/>
      <c r="F34" s="55">
        <v>57</v>
      </c>
      <c r="G34" s="45" t="s">
        <v>61</v>
      </c>
      <c r="H34"/>
    </row>
    <row r="35" spans="1:9" ht="14.4" customHeight="1" x14ac:dyDescent="0.25">
      <c r="A35" s="12"/>
      <c r="B35" s="56">
        <v>29</v>
      </c>
      <c r="C35" s="44" t="s">
        <v>26</v>
      </c>
      <c r="D35" s="29"/>
      <c r="E35" s="6"/>
      <c r="F35" s="55">
        <v>68</v>
      </c>
      <c r="G35" s="46" t="s">
        <v>4</v>
      </c>
      <c r="H35"/>
    </row>
    <row r="36" spans="1:9" ht="14.4" customHeight="1" x14ac:dyDescent="0.25">
      <c r="A36" s="12"/>
      <c r="B36" s="55">
        <v>58</v>
      </c>
      <c r="C36" s="46" t="s">
        <v>98</v>
      </c>
      <c r="D36" s="29"/>
      <c r="E36" s="6"/>
      <c r="F36" s="55">
        <v>69</v>
      </c>
      <c r="G36" s="46" t="s">
        <v>4</v>
      </c>
      <c r="H36"/>
    </row>
    <row r="37" spans="1:9" ht="14.4" customHeight="1" x14ac:dyDescent="0.25">
      <c r="A37" s="12"/>
      <c r="B37" s="55">
        <v>59</v>
      </c>
      <c r="C37" s="46" t="s">
        <v>134</v>
      </c>
      <c r="D37" s="29"/>
      <c r="E37" s="6"/>
      <c r="F37" s="55">
        <v>70</v>
      </c>
      <c r="G37" s="46" t="s">
        <v>4</v>
      </c>
      <c r="H37"/>
    </row>
    <row r="38" spans="1:9" ht="14.4" customHeight="1" x14ac:dyDescent="0.25">
      <c r="A38" s="12"/>
      <c r="B38" s="55">
        <v>60</v>
      </c>
      <c r="C38" s="46" t="s">
        <v>4</v>
      </c>
      <c r="D38" s="29"/>
      <c r="E38" s="6"/>
      <c r="F38" s="55">
        <v>71</v>
      </c>
      <c r="G38" s="46" t="s">
        <v>4</v>
      </c>
      <c r="H38"/>
    </row>
    <row r="39" spans="1:9" ht="14.4" customHeight="1" x14ac:dyDescent="0.25">
      <c r="A39" s="12"/>
      <c r="B39" s="55">
        <v>61</v>
      </c>
      <c r="C39" s="46" t="s">
        <v>4</v>
      </c>
      <c r="D39" s="29"/>
      <c r="E39" s="6"/>
      <c r="F39" s="55">
        <v>72</v>
      </c>
      <c r="G39" s="46" t="s">
        <v>4</v>
      </c>
      <c r="H39"/>
    </row>
    <row r="40" spans="1:9" ht="14.4" customHeight="1" x14ac:dyDescent="0.25">
      <c r="A40" s="12"/>
      <c r="B40" s="55">
        <v>62</v>
      </c>
      <c r="C40" s="46" t="s">
        <v>4</v>
      </c>
      <c r="D40" s="29"/>
      <c r="E40" s="6"/>
      <c r="F40" s="55">
        <v>73</v>
      </c>
      <c r="G40" s="46" t="s">
        <v>4</v>
      </c>
      <c r="H40"/>
    </row>
    <row r="41" spans="1:9" ht="14.4" customHeight="1" x14ac:dyDescent="0.25">
      <c r="A41" s="12"/>
      <c r="B41" s="55">
        <v>63</v>
      </c>
      <c r="C41" s="46" t="s">
        <v>4</v>
      </c>
      <c r="D41" s="29"/>
      <c r="E41" s="6"/>
      <c r="F41" s="55">
        <v>74</v>
      </c>
      <c r="G41" s="46" t="s">
        <v>4</v>
      </c>
      <c r="H41"/>
    </row>
    <row r="42" spans="1:9" ht="14.4" customHeight="1" x14ac:dyDescent="0.25">
      <c r="A42" s="12"/>
      <c r="B42" s="55">
        <v>64</v>
      </c>
      <c r="C42" s="46" t="s">
        <v>4</v>
      </c>
      <c r="D42" s="29"/>
      <c r="E42" s="6"/>
      <c r="F42" s="55">
        <v>75</v>
      </c>
      <c r="G42" s="46" t="s">
        <v>4</v>
      </c>
      <c r="H42"/>
    </row>
    <row r="43" spans="1:9" ht="14.4" customHeight="1" x14ac:dyDescent="0.25">
      <c r="A43" s="12"/>
      <c r="B43" s="55">
        <v>65</v>
      </c>
      <c r="C43" s="46" t="s">
        <v>4</v>
      </c>
      <c r="D43" s="29"/>
      <c r="E43" s="6"/>
      <c r="F43" s="55">
        <v>76</v>
      </c>
      <c r="G43" s="46" t="s">
        <v>4</v>
      </c>
      <c r="H43"/>
    </row>
    <row r="44" spans="1:9" ht="14.4" customHeight="1" x14ac:dyDescent="0.25">
      <c r="A44" s="12"/>
      <c r="B44" s="55">
        <v>66</v>
      </c>
      <c r="C44" s="46" t="s">
        <v>4</v>
      </c>
      <c r="D44" s="29"/>
      <c r="E44" s="6"/>
      <c r="F44" s="55">
        <v>77</v>
      </c>
      <c r="G44" s="46" t="s">
        <v>4</v>
      </c>
      <c r="H44"/>
    </row>
    <row r="45" spans="1:9" ht="14.4" customHeight="1" x14ac:dyDescent="0.25">
      <c r="A45" s="12"/>
      <c r="B45" s="59">
        <v>67</v>
      </c>
      <c r="C45" s="60" t="s">
        <v>4</v>
      </c>
      <c r="D45" s="29"/>
      <c r="E45" s="6"/>
      <c r="F45" s="59">
        <v>78</v>
      </c>
      <c r="G45" s="60" t="s">
        <v>4</v>
      </c>
      <c r="H45"/>
    </row>
    <row r="46" spans="1:9" ht="16.95" customHeight="1" x14ac:dyDescent="0.25">
      <c r="A46" s="12"/>
      <c r="B46" s="30"/>
      <c r="C46" s="9"/>
      <c r="D46" s="9"/>
      <c r="E46" s="240"/>
      <c r="F46" s="10"/>
      <c r="G46" s="10"/>
      <c r="H46" s="10"/>
      <c r="I46" s="9"/>
    </row>
    <row r="47" spans="1:9" ht="16.8" x14ac:dyDescent="0.25">
      <c r="A47" s="12"/>
      <c r="B47" s="242"/>
      <c r="C47" s="242"/>
      <c r="D47" s="242"/>
      <c r="E47" s="240"/>
      <c r="F47" s="1"/>
      <c r="G47" s="1"/>
      <c r="H47" s="1"/>
    </row>
    <row r="48" spans="1:9" ht="16.95" customHeight="1" x14ac:dyDescent="0.25">
      <c r="A48" s="12"/>
      <c r="B48" s="64"/>
      <c r="C48" s="244"/>
      <c r="D48" s="244"/>
      <c r="E48" s="240"/>
      <c r="F48" s="1"/>
      <c r="G48" s="1"/>
      <c r="H48" s="1"/>
    </row>
    <row r="49" spans="1:8" ht="16.95" customHeight="1" x14ac:dyDescent="0.25">
      <c r="A49" s="12"/>
      <c r="B49" s="65"/>
      <c r="C49" s="243"/>
      <c r="D49" s="243"/>
      <c r="E49" s="240"/>
      <c r="F49" s="1"/>
      <c r="G49" s="1"/>
      <c r="H49" s="1"/>
    </row>
    <row r="50" spans="1:8" ht="16.95" customHeight="1" x14ac:dyDescent="0.25">
      <c r="A50" s="12"/>
      <c r="B50" s="65"/>
      <c r="C50" s="243"/>
      <c r="D50" s="243"/>
      <c r="E50" s="240"/>
      <c r="F50" s="1"/>
      <c r="G50" s="1"/>
      <c r="H50" s="1"/>
    </row>
    <row r="51" spans="1:8" ht="16.95" customHeight="1" x14ac:dyDescent="0.25">
      <c r="A51" s="12"/>
      <c r="B51" s="65"/>
      <c r="C51" s="243"/>
      <c r="D51" s="243"/>
      <c r="E51" s="240"/>
      <c r="F51" s="1"/>
      <c r="G51" s="1"/>
      <c r="H51" s="1"/>
    </row>
    <row r="52" spans="1:8" ht="14.4" x14ac:dyDescent="0.25">
      <c r="A52" s="12"/>
      <c r="B52" s="65"/>
      <c r="C52" s="243"/>
      <c r="D52" s="243"/>
      <c r="E52" s="240"/>
    </row>
    <row r="53" spans="1:8" ht="14.4" x14ac:dyDescent="0.25">
      <c r="A53" s="12"/>
      <c r="B53" s="65"/>
      <c r="C53" s="243"/>
      <c r="D53" s="243"/>
      <c r="E53" s="240"/>
    </row>
    <row r="54" spans="1:8" ht="14.4" x14ac:dyDescent="0.25">
      <c r="A54" s="12"/>
      <c r="B54" s="65"/>
      <c r="C54" s="243"/>
      <c r="D54" s="243"/>
      <c r="E54" s="240"/>
    </row>
    <row r="55" spans="1:8" ht="14.4" x14ac:dyDescent="0.25">
      <c r="A55" s="12"/>
      <c r="B55" s="65"/>
      <c r="C55" s="243"/>
      <c r="D55" s="243"/>
      <c r="E55" s="240"/>
    </row>
    <row r="56" spans="1:8" ht="14.4" x14ac:dyDescent="0.25">
      <c r="A56" s="12"/>
      <c r="B56" s="65"/>
      <c r="C56" s="243"/>
      <c r="D56" s="243"/>
      <c r="E56" s="240"/>
    </row>
    <row r="57" spans="1:8" ht="14.4" x14ac:dyDescent="0.25">
      <c r="A57" s="12"/>
      <c r="B57" s="65"/>
      <c r="C57" s="243"/>
      <c r="D57" s="243"/>
      <c r="E57" s="240"/>
    </row>
    <row r="58" spans="1:8" ht="14.4" x14ac:dyDescent="0.25">
      <c r="A58" s="12"/>
      <c r="B58" s="65"/>
      <c r="C58" s="243"/>
      <c r="D58" s="243"/>
      <c r="E58" s="240"/>
    </row>
    <row r="59" spans="1:8" ht="14.4" x14ac:dyDescent="0.25">
      <c r="A59" s="12"/>
      <c r="B59" s="65"/>
      <c r="C59" s="243"/>
      <c r="D59" s="243"/>
      <c r="E59" s="240"/>
    </row>
    <row r="60" spans="1:8" ht="14.4" x14ac:dyDescent="0.25">
      <c r="A60" s="12"/>
      <c r="B60" s="65"/>
      <c r="C60" s="243"/>
      <c r="D60" s="243"/>
      <c r="E60" s="240"/>
    </row>
    <row r="61" spans="1:8" ht="14.4" x14ac:dyDescent="0.25">
      <c r="A61" s="12"/>
      <c r="B61" s="65"/>
      <c r="C61" s="243"/>
      <c r="D61" s="243"/>
      <c r="E61" s="240"/>
    </row>
    <row r="62" spans="1:8" ht="14.4" x14ac:dyDescent="0.25">
      <c r="A62" s="12"/>
      <c r="B62" s="65"/>
      <c r="C62" s="243"/>
      <c r="D62" s="243"/>
      <c r="E62" s="240"/>
    </row>
    <row r="63" spans="1:8" ht="14.4" x14ac:dyDescent="0.25">
      <c r="A63" s="12"/>
      <c r="B63" s="65"/>
      <c r="C63" s="243"/>
      <c r="D63" s="243"/>
      <c r="E63" s="240"/>
    </row>
    <row r="64" spans="1:8" ht="14.4" x14ac:dyDescent="0.25">
      <c r="A64" s="12"/>
      <c r="B64" s="65"/>
      <c r="C64" s="243"/>
      <c r="D64" s="243"/>
      <c r="E64" s="240"/>
    </row>
    <row r="65" spans="1:5" ht="14.4" x14ac:dyDescent="0.25">
      <c r="A65" s="12"/>
      <c r="B65" s="65"/>
      <c r="C65" s="243"/>
      <c r="D65" s="243"/>
      <c r="E65" s="240"/>
    </row>
    <row r="66" spans="1:5" ht="14.4" x14ac:dyDescent="0.25">
      <c r="A66" s="12"/>
      <c r="B66" s="65"/>
      <c r="C66" s="243"/>
      <c r="D66" s="243"/>
      <c r="E66" s="240"/>
    </row>
    <row r="67" spans="1:5" ht="14.4" x14ac:dyDescent="0.25">
      <c r="A67" s="12"/>
      <c r="B67" s="65"/>
      <c r="C67" s="243"/>
      <c r="D67" s="243"/>
      <c r="E67" s="240"/>
    </row>
    <row r="68" spans="1:5" ht="14.4" x14ac:dyDescent="0.25">
      <c r="A68" s="12"/>
      <c r="B68" s="65"/>
      <c r="C68" s="243"/>
      <c r="D68" s="243"/>
      <c r="E68" s="240"/>
    </row>
    <row r="69" spans="1:5" ht="14.4" x14ac:dyDescent="0.25">
      <c r="A69" s="12"/>
      <c r="B69" s="65"/>
      <c r="C69" s="243"/>
      <c r="D69" s="243"/>
      <c r="E69" s="240"/>
    </row>
    <row r="70" spans="1:5" ht="14.4" x14ac:dyDescent="0.25">
      <c r="A70" s="12"/>
      <c r="B70" s="65"/>
      <c r="C70" s="243"/>
      <c r="D70" s="243"/>
      <c r="E70" s="240"/>
    </row>
    <row r="71" spans="1:5" ht="14.4" x14ac:dyDescent="0.25">
      <c r="A71" s="12"/>
      <c r="B71" s="65"/>
      <c r="C71" s="243"/>
      <c r="D71" s="243"/>
      <c r="E71" s="240"/>
    </row>
    <row r="72" spans="1:5" ht="14.4" x14ac:dyDescent="0.25">
      <c r="A72" s="12"/>
      <c r="B72" s="65"/>
      <c r="C72" s="243"/>
      <c r="D72" s="243"/>
      <c r="E72" s="240"/>
    </row>
    <row r="73" spans="1:5" ht="14.4" x14ac:dyDescent="0.25">
      <c r="A73" s="12"/>
      <c r="B73" s="65"/>
      <c r="C73" s="243"/>
      <c r="D73" s="243"/>
      <c r="E73" s="240"/>
    </row>
    <row r="74" spans="1:5" ht="14.4" x14ac:dyDescent="0.25">
      <c r="A74" s="12"/>
      <c r="B74" s="65"/>
      <c r="C74" s="243"/>
      <c r="D74" s="243"/>
      <c r="E74" s="240"/>
    </row>
    <row r="75" spans="1:5" ht="14.4" x14ac:dyDescent="0.25">
      <c r="A75" s="12"/>
      <c r="B75" s="65"/>
      <c r="C75" s="243"/>
      <c r="D75" s="243"/>
      <c r="E75" s="240"/>
    </row>
    <row r="76" spans="1:5" ht="14.4" x14ac:dyDescent="0.25">
      <c r="A76" s="12"/>
      <c r="B76" s="65"/>
      <c r="C76" s="243"/>
      <c r="D76" s="243"/>
      <c r="E76" s="240"/>
    </row>
    <row r="77" spans="1:5" ht="14.4" x14ac:dyDescent="0.25">
      <c r="A77" s="12"/>
      <c r="B77" s="65"/>
      <c r="C77" s="245"/>
      <c r="D77" s="245"/>
      <c r="E77" s="240"/>
    </row>
    <row r="78" spans="1:5" ht="14.4" x14ac:dyDescent="0.25">
      <c r="A78" s="12"/>
      <c r="B78" s="65"/>
      <c r="C78" s="245"/>
      <c r="D78" s="245"/>
      <c r="E78" s="240"/>
    </row>
    <row r="79" spans="1:5" ht="14.4" x14ac:dyDescent="0.25">
      <c r="A79" s="12"/>
      <c r="B79" s="65"/>
      <c r="C79" s="245"/>
      <c r="D79" s="245"/>
      <c r="E79" s="240"/>
    </row>
    <row r="80" spans="1:5" ht="14.4" x14ac:dyDescent="0.25">
      <c r="A80" s="12"/>
      <c r="B80" s="65"/>
      <c r="C80" s="245"/>
      <c r="D80" s="245"/>
      <c r="E80" s="240"/>
    </row>
    <row r="81" spans="1:5" ht="14.4" x14ac:dyDescent="0.25">
      <c r="A81" s="12"/>
      <c r="B81" s="65"/>
      <c r="C81" s="245"/>
      <c r="D81" s="245"/>
      <c r="E81" s="240"/>
    </row>
    <row r="82" spans="1:5" ht="14.4" x14ac:dyDescent="0.25">
      <c r="A82" s="12"/>
      <c r="B82" s="65"/>
      <c r="C82" s="245"/>
      <c r="D82" s="245"/>
      <c r="E82" s="240"/>
    </row>
    <row r="83" spans="1:5" ht="14.4" x14ac:dyDescent="0.25">
      <c r="A83" s="12"/>
      <c r="B83" s="65"/>
      <c r="C83" s="245"/>
      <c r="D83" s="245"/>
      <c r="E83" s="240"/>
    </row>
    <row r="84" spans="1:5" ht="14.4" x14ac:dyDescent="0.25">
      <c r="A84" s="12"/>
      <c r="B84" s="65"/>
      <c r="C84" s="245"/>
      <c r="D84" s="245"/>
      <c r="E84" s="240"/>
    </row>
    <row r="85" spans="1:5" ht="14.4" x14ac:dyDescent="0.25">
      <c r="A85" s="12"/>
      <c r="B85" s="65"/>
      <c r="C85" s="245"/>
      <c r="D85" s="245"/>
      <c r="E85" s="240"/>
    </row>
    <row r="86" spans="1:5" ht="14.4" x14ac:dyDescent="0.25">
      <c r="A86" s="12"/>
      <c r="B86" s="65"/>
      <c r="C86" s="245"/>
      <c r="D86" s="245"/>
      <c r="E86" s="240"/>
    </row>
    <row r="87" spans="1:5" ht="14.4" x14ac:dyDescent="0.25">
      <c r="A87" s="12"/>
      <c r="B87" s="65"/>
      <c r="C87" s="245"/>
      <c r="D87" s="245"/>
      <c r="E87" s="240"/>
    </row>
    <row r="88" spans="1:5" ht="15" customHeight="1" x14ac:dyDescent="0.25">
      <c r="A88" s="12"/>
      <c r="B88" s="241"/>
      <c r="C88" s="241"/>
      <c r="D88" s="241"/>
      <c r="E88" s="240"/>
    </row>
    <row r="89" spans="1:5" x14ac:dyDescent="0.25">
      <c r="B89" s="66"/>
      <c r="C89" s="67"/>
      <c r="D89" s="67"/>
    </row>
  </sheetData>
  <sheetProtection algorithmName="SHA-512" hashValue="oDZvza59rI0cBJ6Wm4+uLdpoUutzUxy6hg48s7jm3Rx9W1QBexHKlZdnHO6hWCw/iN30zkePRQnbcBGn+gHHSA==" saltValue="mHv/K4htT8eoXShrX2dPOw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</mergeCells>
  <dataValidations count="1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132"/>
  <sheetViews>
    <sheetView showGridLines="0" showRowColHeaders="0" zoomScale="87" zoomScaleNormal="87" workbookViewId="0">
      <selection activeCell="I16" sqref="I16"/>
    </sheetView>
  </sheetViews>
  <sheetFormatPr baseColWidth="10" defaultRowHeight="13.8" x14ac:dyDescent="0.25"/>
  <cols>
    <col min="1" max="1" width="2.09765625" customWidth="1"/>
    <col min="2" max="2" width="12.59765625" style="70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47" t="s">
        <v>117</v>
      </c>
      <c r="C2" s="248"/>
      <c r="D2" s="248"/>
      <c r="E2" s="248"/>
      <c r="F2" s="248"/>
      <c r="G2" s="248"/>
      <c r="H2" s="249"/>
      <c r="I2" s="253">
        <v>2022</v>
      </c>
      <c r="J2" s="255" t="s">
        <v>113</v>
      </c>
      <c r="K2" s="184"/>
      <c r="Q2" s="52"/>
      <c r="R2" s="52"/>
      <c r="S2" s="52"/>
      <c r="T2" s="52"/>
      <c r="U2" s="52"/>
    </row>
    <row r="3" spans="2:21" ht="13.95" customHeight="1" x14ac:dyDescent="0.25">
      <c r="B3" s="250"/>
      <c r="C3" s="251"/>
      <c r="D3" s="251"/>
      <c r="E3" s="251"/>
      <c r="F3" s="251"/>
      <c r="G3" s="251"/>
      <c r="H3" s="252"/>
      <c r="I3" s="254"/>
      <c r="J3" s="256"/>
      <c r="K3" s="185"/>
      <c r="Q3" s="52"/>
      <c r="R3" s="52"/>
      <c r="S3" s="52"/>
      <c r="T3" s="52"/>
      <c r="U3" s="52"/>
    </row>
    <row r="4" spans="2:21" ht="19.95" customHeight="1" x14ac:dyDescent="0.25">
      <c r="B4" s="147" t="s">
        <v>63</v>
      </c>
      <c r="C4" s="102" t="s">
        <v>62</v>
      </c>
      <c r="D4" s="103" t="s">
        <v>127</v>
      </c>
      <c r="E4" s="103" t="s">
        <v>128</v>
      </c>
      <c r="F4" s="104" t="s">
        <v>126</v>
      </c>
      <c r="G4" s="104" t="s">
        <v>64</v>
      </c>
      <c r="H4" s="139" t="s">
        <v>65</v>
      </c>
      <c r="I4" s="139" t="s">
        <v>66</v>
      </c>
      <c r="J4" s="139" t="s">
        <v>67</v>
      </c>
      <c r="K4" s="105" t="s">
        <v>120</v>
      </c>
      <c r="Q4" s="86"/>
      <c r="R4" s="86"/>
      <c r="S4" s="87"/>
      <c r="T4" s="87"/>
      <c r="U4" s="88"/>
    </row>
    <row r="5" spans="2:21" ht="19.95" customHeight="1" x14ac:dyDescent="0.25">
      <c r="B5" s="173">
        <v>44591</v>
      </c>
      <c r="C5" s="174" t="s">
        <v>122</v>
      </c>
      <c r="D5" s="175"/>
      <c r="E5" s="175">
        <v>10</v>
      </c>
      <c r="F5" s="176">
        <v>54</v>
      </c>
      <c r="G5" s="176" t="s">
        <v>58</v>
      </c>
      <c r="H5" s="177">
        <v>0</v>
      </c>
      <c r="I5" s="177">
        <v>265800</v>
      </c>
      <c r="J5" s="177">
        <f t="shared" ref="J5:J36" si="0">J6+H5-I5</f>
        <v>6038985</v>
      </c>
      <c r="K5" s="178" t="s">
        <v>201</v>
      </c>
      <c r="Q5" s="86"/>
      <c r="R5" s="86"/>
      <c r="S5" s="87"/>
      <c r="T5" s="87"/>
      <c r="U5" s="88"/>
    </row>
    <row r="6" spans="2:21" ht="19.95" customHeight="1" x14ac:dyDescent="0.25">
      <c r="B6" s="173">
        <v>44591</v>
      </c>
      <c r="C6" s="174" t="s">
        <v>122</v>
      </c>
      <c r="D6" s="175"/>
      <c r="E6" s="175">
        <v>9</v>
      </c>
      <c r="F6" s="176">
        <v>49</v>
      </c>
      <c r="G6" s="176" t="s">
        <v>54</v>
      </c>
      <c r="H6" s="177">
        <v>0</v>
      </c>
      <c r="I6" s="177">
        <v>170000</v>
      </c>
      <c r="J6" s="177">
        <f t="shared" si="0"/>
        <v>6304785</v>
      </c>
      <c r="K6" s="178" t="s">
        <v>200</v>
      </c>
      <c r="Q6" s="86"/>
      <c r="R6" s="86"/>
      <c r="S6" s="87"/>
      <c r="T6" s="87"/>
      <c r="U6" s="88"/>
    </row>
    <row r="7" spans="2:21" ht="19.95" customHeight="1" x14ac:dyDescent="0.25">
      <c r="B7" s="173">
        <v>44591</v>
      </c>
      <c r="C7" s="174" t="s">
        <v>122</v>
      </c>
      <c r="D7" s="175"/>
      <c r="E7" s="175">
        <v>8</v>
      </c>
      <c r="F7" s="176">
        <v>40</v>
      </c>
      <c r="G7" s="176" t="s">
        <v>180</v>
      </c>
      <c r="H7" s="177">
        <v>0</v>
      </c>
      <c r="I7" s="177">
        <v>380000</v>
      </c>
      <c r="J7" s="177">
        <f t="shared" si="0"/>
        <v>6474785</v>
      </c>
      <c r="K7" s="178" t="s">
        <v>199</v>
      </c>
      <c r="Q7" s="86"/>
      <c r="R7" s="86"/>
      <c r="S7" s="87"/>
      <c r="T7" s="87"/>
      <c r="U7" s="88"/>
    </row>
    <row r="8" spans="2:21" ht="19.95" customHeight="1" x14ac:dyDescent="0.25">
      <c r="B8" s="173">
        <v>44591</v>
      </c>
      <c r="C8" s="174" t="s">
        <v>123</v>
      </c>
      <c r="D8" s="175">
        <v>22</v>
      </c>
      <c r="E8" s="175"/>
      <c r="F8" s="176">
        <v>5</v>
      </c>
      <c r="G8" s="176" t="s">
        <v>155</v>
      </c>
      <c r="H8" s="177">
        <v>161400</v>
      </c>
      <c r="I8" s="177">
        <v>0</v>
      </c>
      <c r="J8" s="177">
        <f t="shared" si="0"/>
        <v>6854785</v>
      </c>
      <c r="K8" s="178" t="s">
        <v>198</v>
      </c>
      <c r="Q8" s="86"/>
      <c r="R8" s="86"/>
      <c r="S8" s="87"/>
      <c r="T8" s="87"/>
      <c r="U8" s="88"/>
    </row>
    <row r="9" spans="2:21" ht="19.95" customHeight="1" x14ac:dyDescent="0.25">
      <c r="B9" s="173">
        <v>44589</v>
      </c>
      <c r="C9" s="174" t="s">
        <v>123</v>
      </c>
      <c r="D9" s="175">
        <v>21</v>
      </c>
      <c r="E9" s="175"/>
      <c r="F9" s="176">
        <v>12</v>
      </c>
      <c r="G9" s="176" t="s">
        <v>15</v>
      </c>
      <c r="H9" s="177">
        <v>52600</v>
      </c>
      <c r="I9" s="177">
        <v>0</v>
      </c>
      <c r="J9" s="177">
        <f t="shared" si="0"/>
        <v>6693385</v>
      </c>
      <c r="K9" s="178" t="s">
        <v>197</v>
      </c>
      <c r="Q9" s="86"/>
      <c r="R9" s="86"/>
      <c r="S9" s="87"/>
      <c r="T9" s="87"/>
      <c r="U9" s="88"/>
    </row>
    <row r="10" spans="2:21" ht="19.95" customHeight="1" x14ac:dyDescent="0.25">
      <c r="B10" s="173">
        <v>44588</v>
      </c>
      <c r="C10" s="174" t="s">
        <v>122</v>
      </c>
      <c r="D10" s="175"/>
      <c r="E10" s="175">
        <v>7</v>
      </c>
      <c r="F10" s="176">
        <v>35</v>
      </c>
      <c r="G10" s="176" t="s">
        <v>40</v>
      </c>
      <c r="H10" s="177">
        <v>0</v>
      </c>
      <c r="I10" s="177">
        <v>350190</v>
      </c>
      <c r="J10" s="177">
        <f t="shared" si="0"/>
        <v>6640785</v>
      </c>
      <c r="K10" s="178" t="s">
        <v>196</v>
      </c>
      <c r="Q10" s="86"/>
      <c r="R10" s="86"/>
      <c r="S10" s="87"/>
      <c r="T10" s="87"/>
      <c r="U10" s="88"/>
    </row>
    <row r="11" spans="2:21" ht="19.95" customHeight="1" x14ac:dyDescent="0.25">
      <c r="B11" s="173">
        <v>44588</v>
      </c>
      <c r="C11" s="174" t="s">
        <v>122</v>
      </c>
      <c r="D11" s="175"/>
      <c r="E11" s="175">
        <v>6</v>
      </c>
      <c r="F11" s="176">
        <v>37</v>
      </c>
      <c r="G11" s="176" t="s">
        <v>51</v>
      </c>
      <c r="H11" s="177">
        <v>0</v>
      </c>
      <c r="I11" s="177">
        <v>100000</v>
      </c>
      <c r="J11" s="177">
        <f t="shared" si="0"/>
        <v>6990975</v>
      </c>
      <c r="K11" s="178" t="s">
        <v>195</v>
      </c>
      <c r="Q11" s="86"/>
      <c r="R11" s="86"/>
      <c r="S11" s="87"/>
      <c r="T11" s="87"/>
      <c r="U11" s="88"/>
    </row>
    <row r="12" spans="2:21" ht="19.95" customHeight="1" x14ac:dyDescent="0.25">
      <c r="B12" s="173">
        <v>44587</v>
      </c>
      <c r="C12" s="174" t="s">
        <v>123</v>
      </c>
      <c r="D12" s="175">
        <v>20</v>
      </c>
      <c r="E12" s="175"/>
      <c r="F12" s="176">
        <v>2</v>
      </c>
      <c r="G12" s="176" t="s">
        <v>6</v>
      </c>
      <c r="H12" s="177">
        <v>107050</v>
      </c>
      <c r="I12" s="177">
        <v>0</v>
      </c>
      <c r="J12" s="177">
        <f t="shared" si="0"/>
        <v>7090975</v>
      </c>
      <c r="K12" s="178" t="s">
        <v>194</v>
      </c>
      <c r="Q12" s="86"/>
      <c r="R12" s="86"/>
      <c r="S12" s="87"/>
      <c r="T12" s="87"/>
      <c r="U12" s="88"/>
    </row>
    <row r="13" spans="2:21" ht="19.95" customHeight="1" x14ac:dyDescent="0.25">
      <c r="B13" s="173">
        <v>44587</v>
      </c>
      <c r="C13" s="174" t="s">
        <v>123</v>
      </c>
      <c r="D13" s="175">
        <v>19</v>
      </c>
      <c r="E13" s="175"/>
      <c r="F13" s="176">
        <v>1</v>
      </c>
      <c r="G13" s="176" t="s">
        <v>5</v>
      </c>
      <c r="H13" s="177">
        <v>294600</v>
      </c>
      <c r="I13" s="177">
        <v>0</v>
      </c>
      <c r="J13" s="177">
        <f t="shared" si="0"/>
        <v>6983925</v>
      </c>
      <c r="K13" s="178" t="s">
        <v>193</v>
      </c>
      <c r="Q13" s="86"/>
      <c r="R13" s="86"/>
      <c r="S13" s="87"/>
      <c r="T13" s="87"/>
      <c r="U13" s="88"/>
    </row>
    <row r="14" spans="2:21" ht="19.95" customHeight="1" x14ac:dyDescent="0.25">
      <c r="B14" s="173">
        <v>44586</v>
      </c>
      <c r="C14" s="174" t="s">
        <v>123</v>
      </c>
      <c r="D14" s="175">
        <v>18</v>
      </c>
      <c r="E14" s="175"/>
      <c r="F14" s="176">
        <v>16</v>
      </c>
      <c r="G14" s="176" t="s">
        <v>30</v>
      </c>
      <c r="H14" s="177">
        <v>45600</v>
      </c>
      <c r="I14" s="177">
        <v>0</v>
      </c>
      <c r="J14" s="177">
        <f t="shared" si="0"/>
        <v>6689325</v>
      </c>
      <c r="K14" s="178" t="s">
        <v>192</v>
      </c>
      <c r="Q14" s="86"/>
      <c r="R14" s="86"/>
      <c r="S14" s="87"/>
      <c r="T14" s="87"/>
      <c r="U14" s="88"/>
    </row>
    <row r="15" spans="2:21" ht="19.95" customHeight="1" x14ac:dyDescent="0.25">
      <c r="B15" s="173">
        <v>44584</v>
      </c>
      <c r="C15" s="174" t="s">
        <v>123</v>
      </c>
      <c r="D15" s="175">
        <v>17</v>
      </c>
      <c r="E15" s="175"/>
      <c r="F15" s="176">
        <v>5</v>
      </c>
      <c r="G15" s="176" t="s">
        <v>155</v>
      </c>
      <c r="H15" s="177">
        <v>220100</v>
      </c>
      <c r="I15" s="177">
        <v>0</v>
      </c>
      <c r="J15" s="177">
        <f t="shared" si="0"/>
        <v>6643725</v>
      </c>
      <c r="K15" s="178" t="s">
        <v>191</v>
      </c>
      <c r="Q15" s="86"/>
      <c r="R15" s="86"/>
      <c r="S15" s="87"/>
      <c r="T15" s="87"/>
      <c r="U15" s="88"/>
    </row>
    <row r="16" spans="2:21" ht="19.95" customHeight="1" x14ac:dyDescent="0.25">
      <c r="B16" s="173">
        <v>44582</v>
      </c>
      <c r="C16" s="174" t="s">
        <v>123</v>
      </c>
      <c r="D16" s="175">
        <v>16</v>
      </c>
      <c r="E16" s="175"/>
      <c r="F16" s="176">
        <v>12</v>
      </c>
      <c r="G16" s="176" t="s">
        <v>15</v>
      </c>
      <c r="H16" s="177">
        <v>63300</v>
      </c>
      <c r="I16" s="177">
        <v>0</v>
      </c>
      <c r="J16" s="177">
        <f t="shared" si="0"/>
        <v>6423625</v>
      </c>
      <c r="K16" s="178" t="s">
        <v>190</v>
      </c>
      <c r="Q16" s="86"/>
      <c r="R16" s="86"/>
      <c r="S16" s="87"/>
      <c r="T16" s="87"/>
      <c r="U16" s="88"/>
    </row>
    <row r="17" spans="2:21" ht="19.95" customHeight="1" x14ac:dyDescent="0.25">
      <c r="B17" s="173">
        <v>44582</v>
      </c>
      <c r="C17" s="174" t="s">
        <v>122</v>
      </c>
      <c r="D17" s="175"/>
      <c r="E17" s="175">
        <v>5</v>
      </c>
      <c r="F17" s="176">
        <v>39</v>
      </c>
      <c r="G17" s="176" t="s">
        <v>43</v>
      </c>
      <c r="H17" s="177">
        <v>0</v>
      </c>
      <c r="I17" s="177">
        <v>230000</v>
      </c>
      <c r="J17" s="177">
        <f t="shared" si="0"/>
        <v>6360325</v>
      </c>
      <c r="K17" s="178" t="s">
        <v>190</v>
      </c>
      <c r="Q17" s="86"/>
      <c r="R17" s="86"/>
      <c r="S17" s="87"/>
      <c r="T17" s="87"/>
      <c r="U17" s="88"/>
    </row>
    <row r="18" spans="2:21" ht="19.95" customHeight="1" x14ac:dyDescent="0.25">
      <c r="B18" s="173">
        <v>44582</v>
      </c>
      <c r="C18" s="174" t="s">
        <v>122</v>
      </c>
      <c r="D18" s="175"/>
      <c r="E18" s="175">
        <v>4</v>
      </c>
      <c r="F18" s="176">
        <v>37</v>
      </c>
      <c r="G18" s="176" t="s">
        <v>51</v>
      </c>
      <c r="H18" s="177">
        <v>0</v>
      </c>
      <c r="I18" s="177">
        <v>100000</v>
      </c>
      <c r="J18" s="177">
        <f t="shared" si="0"/>
        <v>6590325</v>
      </c>
      <c r="K18" s="178" t="s">
        <v>189</v>
      </c>
      <c r="Q18" s="86"/>
      <c r="R18" s="86"/>
      <c r="S18" s="87"/>
      <c r="T18" s="87"/>
      <c r="U18" s="88"/>
    </row>
    <row r="19" spans="2:21" ht="19.95" customHeight="1" x14ac:dyDescent="0.25">
      <c r="B19" s="173">
        <v>44581</v>
      </c>
      <c r="C19" s="174" t="s">
        <v>123</v>
      </c>
      <c r="D19" s="175">
        <v>15</v>
      </c>
      <c r="E19" s="175"/>
      <c r="F19" s="176">
        <v>2</v>
      </c>
      <c r="G19" s="176" t="s">
        <v>6</v>
      </c>
      <c r="H19" s="177">
        <v>65000</v>
      </c>
      <c r="I19" s="177">
        <v>0</v>
      </c>
      <c r="J19" s="177">
        <f t="shared" si="0"/>
        <v>6690325</v>
      </c>
      <c r="K19" s="178" t="s">
        <v>188</v>
      </c>
      <c r="Q19" s="86"/>
      <c r="R19" s="86"/>
      <c r="S19" s="87"/>
      <c r="T19" s="87"/>
      <c r="U19" s="88"/>
    </row>
    <row r="20" spans="2:21" ht="19.95" customHeight="1" x14ac:dyDescent="0.25">
      <c r="B20" s="173">
        <v>44581</v>
      </c>
      <c r="C20" s="174" t="s">
        <v>123</v>
      </c>
      <c r="D20" s="175">
        <v>14</v>
      </c>
      <c r="E20" s="175"/>
      <c r="F20" s="176">
        <v>1</v>
      </c>
      <c r="G20" s="176" t="s">
        <v>5</v>
      </c>
      <c r="H20" s="177">
        <v>230450</v>
      </c>
      <c r="I20" s="177">
        <v>0</v>
      </c>
      <c r="J20" s="177">
        <f t="shared" si="0"/>
        <v>6625325</v>
      </c>
      <c r="K20" s="178" t="s">
        <v>187</v>
      </c>
      <c r="Q20" s="86"/>
      <c r="R20" s="86"/>
      <c r="S20" s="87"/>
      <c r="T20" s="87"/>
      <c r="U20" s="88"/>
    </row>
    <row r="21" spans="2:21" ht="19.95" customHeight="1" x14ac:dyDescent="0.25">
      <c r="B21" s="173">
        <v>44580</v>
      </c>
      <c r="C21" s="174" t="s">
        <v>123</v>
      </c>
      <c r="D21" s="175">
        <v>13</v>
      </c>
      <c r="E21" s="175"/>
      <c r="F21" s="176">
        <v>16</v>
      </c>
      <c r="G21" s="176" t="s">
        <v>30</v>
      </c>
      <c r="H21" s="177">
        <v>53750</v>
      </c>
      <c r="I21" s="177">
        <v>0</v>
      </c>
      <c r="J21" s="177">
        <f t="shared" si="0"/>
        <v>6394875</v>
      </c>
      <c r="K21" s="178" t="s">
        <v>186</v>
      </c>
      <c r="Q21" s="86"/>
      <c r="R21" s="86"/>
      <c r="S21" s="87"/>
      <c r="T21" s="87"/>
      <c r="U21" s="88"/>
    </row>
    <row r="22" spans="2:21" ht="19.95" customHeight="1" x14ac:dyDescent="0.25">
      <c r="B22" s="173">
        <v>44577</v>
      </c>
      <c r="C22" s="174" t="s">
        <v>123</v>
      </c>
      <c r="D22" s="175">
        <v>12</v>
      </c>
      <c r="E22" s="175"/>
      <c r="F22" s="176">
        <v>5</v>
      </c>
      <c r="G22" s="176" t="s">
        <v>155</v>
      </c>
      <c r="H22" s="177">
        <v>99250</v>
      </c>
      <c r="I22" s="177">
        <v>0</v>
      </c>
      <c r="J22" s="177">
        <f t="shared" si="0"/>
        <v>6341125</v>
      </c>
      <c r="K22" s="178" t="s">
        <v>185</v>
      </c>
      <c r="Q22" s="86"/>
      <c r="R22" s="86"/>
      <c r="S22" s="87"/>
      <c r="T22" s="87"/>
      <c r="U22" s="88"/>
    </row>
    <row r="23" spans="2:21" ht="19.95" customHeight="1" x14ac:dyDescent="0.25">
      <c r="B23" s="173">
        <v>44576</v>
      </c>
      <c r="C23" s="174" t="s">
        <v>123</v>
      </c>
      <c r="D23" s="175">
        <v>11</v>
      </c>
      <c r="E23" s="175"/>
      <c r="F23" s="176">
        <v>12</v>
      </c>
      <c r="G23" s="176" t="s">
        <v>15</v>
      </c>
      <c r="H23" s="177">
        <v>101750</v>
      </c>
      <c r="I23" s="177">
        <v>0</v>
      </c>
      <c r="J23" s="177">
        <f t="shared" si="0"/>
        <v>6241875</v>
      </c>
      <c r="K23" s="178" t="s">
        <v>184</v>
      </c>
      <c r="Q23" s="86"/>
      <c r="R23" s="86"/>
      <c r="S23" s="87"/>
      <c r="T23" s="87"/>
      <c r="U23" s="88"/>
    </row>
    <row r="24" spans="2:21" ht="19.95" customHeight="1" x14ac:dyDescent="0.25">
      <c r="B24" s="173">
        <v>44574</v>
      </c>
      <c r="C24" s="174" t="s">
        <v>122</v>
      </c>
      <c r="D24" s="175"/>
      <c r="E24" s="175">
        <v>3</v>
      </c>
      <c r="F24" s="176">
        <v>36</v>
      </c>
      <c r="G24" s="176" t="s">
        <v>41</v>
      </c>
      <c r="H24" s="177">
        <v>0</v>
      </c>
      <c r="I24" s="177">
        <v>56000</v>
      </c>
      <c r="J24" s="177">
        <f t="shared" si="0"/>
        <v>6140125</v>
      </c>
      <c r="K24" s="178" t="s">
        <v>183</v>
      </c>
      <c r="Q24" s="86"/>
      <c r="R24" s="86"/>
      <c r="S24" s="87"/>
      <c r="T24" s="87"/>
      <c r="U24" s="88"/>
    </row>
    <row r="25" spans="2:21" ht="19.95" customHeight="1" x14ac:dyDescent="0.25">
      <c r="B25" s="173">
        <v>44574</v>
      </c>
      <c r="C25" s="174" t="s">
        <v>122</v>
      </c>
      <c r="D25" s="175"/>
      <c r="E25" s="175">
        <v>2</v>
      </c>
      <c r="F25" s="176">
        <v>35</v>
      </c>
      <c r="G25" s="176" t="s">
        <v>40</v>
      </c>
      <c r="H25" s="177">
        <v>0</v>
      </c>
      <c r="I25" s="177">
        <v>50000</v>
      </c>
      <c r="J25" s="177">
        <f t="shared" si="0"/>
        <v>6196125</v>
      </c>
      <c r="K25" s="178" t="s">
        <v>182</v>
      </c>
      <c r="Q25" s="86"/>
      <c r="R25" s="86"/>
      <c r="S25" s="87"/>
      <c r="T25" s="87"/>
      <c r="U25" s="88"/>
    </row>
    <row r="26" spans="2:21" ht="19.95" customHeight="1" x14ac:dyDescent="0.25">
      <c r="B26" s="173">
        <v>44574</v>
      </c>
      <c r="C26" s="174" t="s">
        <v>122</v>
      </c>
      <c r="D26" s="175"/>
      <c r="E26" s="175">
        <v>1</v>
      </c>
      <c r="F26" s="176">
        <v>40</v>
      </c>
      <c r="G26" s="176" t="s">
        <v>180</v>
      </c>
      <c r="H26" s="177">
        <v>0</v>
      </c>
      <c r="I26" s="177">
        <v>350000</v>
      </c>
      <c r="J26" s="177">
        <f t="shared" si="0"/>
        <v>6246125</v>
      </c>
      <c r="K26" s="178" t="s">
        <v>181</v>
      </c>
      <c r="Q26" s="86"/>
      <c r="R26" s="86"/>
      <c r="S26" s="87"/>
      <c r="T26" s="87"/>
      <c r="U26" s="88"/>
    </row>
    <row r="27" spans="2:21" ht="19.95" customHeight="1" x14ac:dyDescent="0.25">
      <c r="B27" s="173">
        <v>44573</v>
      </c>
      <c r="C27" s="174" t="s">
        <v>123</v>
      </c>
      <c r="D27" s="175">
        <v>10</v>
      </c>
      <c r="E27" s="175"/>
      <c r="F27" s="176">
        <v>2</v>
      </c>
      <c r="G27" s="176" t="s">
        <v>6</v>
      </c>
      <c r="H27" s="177">
        <v>76400</v>
      </c>
      <c r="I27" s="177">
        <v>0</v>
      </c>
      <c r="J27" s="177">
        <f t="shared" si="0"/>
        <v>6596125</v>
      </c>
      <c r="K27" s="178" t="s">
        <v>179</v>
      </c>
      <c r="Q27" s="86"/>
      <c r="R27" s="86"/>
      <c r="S27" s="87"/>
      <c r="T27" s="87"/>
      <c r="U27" s="88"/>
    </row>
    <row r="28" spans="2:21" ht="19.95" customHeight="1" x14ac:dyDescent="0.25">
      <c r="B28" s="173">
        <v>44573</v>
      </c>
      <c r="C28" s="174" t="s">
        <v>123</v>
      </c>
      <c r="D28" s="175">
        <v>9</v>
      </c>
      <c r="E28" s="175"/>
      <c r="F28" s="176">
        <v>1</v>
      </c>
      <c r="G28" s="176" t="s">
        <v>5</v>
      </c>
      <c r="H28" s="177">
        <v>255200</v>
      </c>
      <c r="I28" s="177">
        <v>0</v>
      </c>
      <c r="J28" s="177">
        <f t="shared" si="0"/>
        <v>6519725</v>
      </c>
      <c r="K28" s="178" t="s">
        <v>178</v>
      </c>
      <c r="Q28" s="86"/>
      <c r="R28" s="86"/>
      <c r="S28" s="87"/>
      <c r="T28" s="87"/>
      <c r="U28" s="88"/>
    </row>
    <row r="29" spans="2:21" ht="19.95" customHeight="1" x14ac:dyDescent="0.25">
      <c r="B29" s="173">
        <v>44572</v>
      </c>
      <c r="C29" s="174" t="s">
        <v>123</v>
      </c>
      <c r="D29" s="175">
        <v>8</v>
      </c>
      <c r="E29" s="175"/>
      <c r="F29" s="176">
        <v>16</v>
      </c>
      <c r="G29" s="176" t="s">
        <v>30</v>
      </c>
      <c r="H29" s="177">
        <v>59350</v>
      </c>
      <c r="I29" s="177">
        <v>0</v>
      </c>
      <c r="J29" s="177">
        <f t="shared" si="0"/>
        <v>6264525</v>
      </c>
      <c r="K29" s="178" t="s">
        <v>177</v>
      </c>
      <c r="Q29" s="86"/>
      <c r="R29" s="86"/>
      <c r="S29" s="87"/>
      <c r="T29" s="87"/>
      <c r="U29" s="88"/>
    </row>
    <row r="30" spans="2:21" ht="19.95" customHeight="1" x14ac:dyDescent="0.25">
      <c r="B30" s="173">
        <v>44570</v>
      </c>
      <c r="C30" s="174" t="s">
        <v>123</v>
      </c>
      <c r="D30" s="175">
        <v>7</v>
      </c>
      <c r="E30" s="175"/>
      <c r="F30" s="176">
        <v>5</v>
      </c>
      <c r="G30" s="176" t="s">
        <v>155</v>
      </c>
      <c r="H30" s="177">
        <v>102500</v>
      </c>
      <c r="I30" s="177">
        <v>0</v>
      </c>
      <c r="J30" s="177">
        <f t="shared" si="0"/>
        <v>6205175</v>
      </c>
      <c r="K30" s="178" t="s">
        <v>176</v>
      </c>
      <c r="Q30" s="86"/>
      <c r="R30" s="86"/>
      <c r="S30" s="87"/>
      <c r="T30" s="87"/>
      <c r="U30" s="88"/>
    </row>
    <row r="31" spans="2:21" ht="19.95" customHeight="1" x14ac:dyDescent="0.25">
      <c r="B31" s="173">
        <v>44568</v>
      </c>
      <c r="C31" s="174" t="s">
        <v>123</v>
      </c>
      <c r="D31" s="175">
        <v>6</v>
      </c>
      <c r="E31" s="175"/>
      <c r="F31" s="176">
        <v>12</v>
      </c>
      <c r="G31" s="176" t="s">
        <v>15</v>
      </c>
      <c r="H31" s="177">
        <v>93000</v>
      </c>
      <c r="I31" s="177">
        <v>0</v>
      </c>
      <c r="J31" s="177">
        <f t="shared" si="0"/>
        <v>6102675</v>
      </c>
      <c r="K31" s="178" t="s">
        <v>175</v>
      </c>
      <c r="Q31" s="86"/>
      <c r="R31" s="86"/>
      <c r="S31" s="87"/>
      <c r="T31" s="87"/>
      <c r="U31" s="88"/>
    </row>
    <row r="32" spans="2:21" ht="19.95" customHeight="1" x14ac:dyDescent="0.25">
      <c r="B32" s="173">
        <v>44566</v>
      </c>
      <c r="C32" s="174" t="s">
        <v>123</v>
      </c>
      <c r="D32" s="175">
        <v>5</v>
      </c>
      <c r="E32" s="175"/>
      <c r="F32" s="176">
        <v>4</v>
      </c>
      <c r="G32" s="176" t="s">
        <v>9</v>
      </c>
      <c r="H32" s="177">
        <v>92500</v>
      </c>
      <c r="I32" s="177">
        <v>0</v>
      </c>
      <c r="J32" s="177">
        <f t="shared" si="0"/>
        <v>6009675</v>
      </c>
      <c r="K32" s="178" t="s">
        <v>174</v>
      </c>
      <c r="Q32" s="86"/>
      <c r="R32" s="86"/>
      <c r="S32" s="87"/>
      <c r="T32" s="87"/>
      <c r="U32" s="88"/>
    </row>
    <row r="33" spans="2:21" ht="19.95" customHeight="1" x14ac:dyDescent="0.25">
      <c r="B33" s="173">
        <v>44566</v>
      </c>
      <c r="C33" s="174" t="s">
        <v>123</v>
      </c>
      <c r="D33" s="175">
        <v>4</v>
      </c>
      <c r="E33" s="175"/>
      <c r="F33" s="176">
        <v>3</v>
      </c>
      <c r="G33" s="176" t="s">
        <v>7</v>
      </c>
      <c r="H33" s="177">
        <v>335750</v>
      </c>
      <c r="I33" s="177">
        <v>0</v>
      </c>
      <c r="J33" s="177">
        <f t="shared" si="0"/>
        <v>5917175</v>
      </c>
      <c r="K33" s="178" t="s">
        <v>173</v>
      </c>
      <c r="Q33" s="86"/>
      <c r="R33" s="86"/>
      <c r="S33" s="87"/>
      <c r="T33" s="87"/>
      <c r="U33" s="88"/>
    </row>
    <row r="34" spans="2:21" ht="19.95" customHeight="1" x14ac:dyDescent="0.25">
      <c r="B34" s="173">
        <v>44565</v>
      </c>
      <c r="C34" s="174" t="s">
        <v>123</v>
      </c>
      <c r="D34" s="175">
        <v>3</v>
      </c>
      <c r="E34" s="175"/>
      <c r="F34" s="176">
        <v>16</v>
      </c>
      <c r="G34" s="176" t="s">
        <v>30</v>
      </c>
      <c r="H34" s="177">
        <v>132650</v>
      </c>
      <c r="I34" s="177">
        <v>0</v>
      </c>
      <c r="J34" s="177">
        <f t="shared" si="0"/>
        <v>5581425</v>
      </c>
      <c r="K34" s="178" t="s">
        <v>172</v>
      </c>
      <c r="Q34" s="86"/>
      <c r="R34" s="86"/>
      <c r="S34" s="87"/>
      <c r="T34" s="87"/>
      <c r="U34" s="88"/>
    </row>
    <row r="35" spans="2:21" ht="19.95" customHeight="1" x14ac:dyDescent="0.25">
      <c r="B35" s="173">
        <v>44563</v>
      </c>
      <c r="C35" s="174" t="s">
        <v>123</v>
      </c>
      <c r="D35" s="175">
        <v>2</v>
      </c>
      <c r="E35" s="175"/>
      <c r="F35" s="176">
        <v>5</v>
      </c>
      <c r="G35" s="176" t="s">
        <v>155</v>
      </c>
      <c r="H35" s="177">
        <v>92750</v>
      </c>
      <c r="I35" s="177">
        <v>0</v>
      </c>
      <c r="J35" s="177">
        <f t="shared" si="0"/>
        <v>5448775</v>
      </c>
      <c r="K35" s="178" t="s">
        <v>171</v>
      </c>
      <c r="Q35" s="86"/>
      <c r="R35" s="86"/>
      <c r="S35" s="87"/>
      <c r="T35" s="87"/>
      <c r="U35" s="88"/>
    </row>
    <row r="36" spans="2:21" ht="19.95" customHeight="1" x14ac:dyDescent="0.25">
      <c r="B36" s="173">
        <v>44562</v>
      </c>
      <c r="C36" s="174" t="s">
        <v>123</v>
      </c>
      <c r="D36" s="175">
        <v>1</v>
      </c>
      <c r="E36" s="175"/>
      <c r="F36" s="176">
        <v>59</v>
      </c>
      <c r="G36" s="176" t="s">
        <v>134</v>
      </c>
      <c r="H36" s="177">
        <v>5356025</v>
      </c>
      <c r="I36" s="177">
        <v>0</v>
      </c>
      <c r="J36" s="177">
        <f t="shared" si="0"/>
        <v>5356025</v>
      </c>
      <c r="K36" s="178" t="s">
        <v>170</v>
      </c>
      <c r="Q36" s="86"/>
      <c r="R36" s="86"/>
      <c r="S36" s="87"/>
      <c r="T36" s="87"/>
      <c r="U36" s="88"/>
    </row>
    <row r="37" spans="2:21" ht="19.95" customHeight="1" x14ac:dyDescent="0.25">
      <c r="B37"/>
      <c r="G37" s="86"/>
      <c r="H37" s="86"/>
      <c r="I37" s="87"/>
      <c r="J37" s="87"/>
      <c r="K37" s="88"/>
    </row>
    <row r="38" spans="2:21" ht="19.95" customHeight="1" x14ac:dyDescent="0.25">
      <c r="B38"/>
      <c r="G38" s="86"/>
      <c r="H38" s="86"/>
      <c r="I38" s="87"/>
      <c r="J38" s="87"/>
      <c r="K38" s="88"/>
    </row>
    <row r="39" spans="2:21" ht="19.95" customHeight="1" x14ac:dyDescent="0.25">
      <c r="B39"/>
      <c r="G39" s="86"/>
      <c r="H39" s="86"/>
      <c r="I39" s="87"/>
      <c r="J39" s="87"/>
      <c r="K39" s="88"/>
    </row>
    <row r="40" spans="2:21" ht="19.95" customHeight="1" x14ac:dyDescent="0.25">
      <c r="B40"/>
      <c r="G40" s="86"/>
      <c r="H40" s="86"/>
      <c r="I40" s="87"/>
      <c r="J40" s="87"/>
      <c r="K40" s="88"/>
    </row>
    <row r="41" spans="2:21" ht="19.95" customHeight="1" x14ac:dyDescent="0.25">
      <c r="B41"/>
      <c r="G41" s="86"/>
      <c r="H41" s="86"/>
      <c r="I41" s="87"/>
      <c r="J41" s="87"/>
      <c r="K41" s="88"/>
    </row>
    <row r="42" spans="2:21" ht="19.95" customHeight="1" x14ac:dyDescent="0.25">
      <c r="B42"/>
      <c r="G42" s="86"/>
      <c r="H42" s="86"/>
      <c r="I42" s="87"/>
      <c r="J42" s="87"/>
      <c r="K42" s="88"/>
    </row>
    <row r="43" spans="2:21" ht="19.95" customHeight="1" x14ac:dyDescent="0.25">
      <c r="B43"/>
      <c r="G43" s="86"/>
      <c r="H43" s="86"/>
      <c r="I43" s="87"/>
      <c r="J43" s="87"/>
      <c r="K43" s="88"/>
    </row>
    <row r="44" spans="2:21" ht="19.95" customHeight="1" x14ac:dyDescent="0.25">
      <c r="B44"/>
      <c r="G44" s="86"/>
      <c r="H44" s="86"/>
      <c r="I44" s="87"/>
      <c r="J44" s="87"/>
      <c r="K44" s="88"/>
    </row>
    <row r="45" spans="2:21" ht="19.95" customHeight="1" x14ac:dyDescent="0.25">
      <c r="B45"/>
      <c r="G45" s="86"/>
      <c r="H45" s="86"/>
      <c r="I45" s="87"/>
      <c r="J45" s="87"/>
      <c r="K45" s="88"/>
    </row>
    <row r="46" spans="2:21" ht="19.95" customHeight="1" x14ac:dyDescent="0.25">
      <c r="B46"/>
      <c r="G46" s="86"/>
      <c r="H46" s="86"/>
      <c r="I46" s="87"/>
      <c r="J46" s="87"/>
      <c r="K46" s="88"/>
    </row>
    <row r="47" spans="2:21" ht="19.95" customHeight="1" x14ac:dyDescent="0.25">
      <c r="B47" s="148"/>
      <c r="G47" s="86"/>
      <c r="H47" s="86"/>
      <c r="I47" s="87"/>
      <c r="J47" s="87"/>
      <c r="K47" s="88"/>
    </row>
    <row r="48" spans="2:21" ht="19.95" customHeight="1" x14ac:dyDescent="0.25">
      <c r="B48"/>
      <c r="G48" s="86"/>
      <c r="H48" s="86"/>
      <c r="I48" s="87"/>
      <c r="J48" s="87"/>
      <c r="K48" s="88"/>
    </row>
    <row r="49" spans="2:21" ht="19.95" customHeight="1" x14ac:dyDescent="0.25">
      <c r="B49"/>
      <c r="G49" s="86"/>
      <c r="H49" s="86"/>
      <c r="I49" s="87"/>
      <c r="J49" s="87"/>
      <c r="K49" s="88"/>
    </row>
    <row r="50" spans="2:21" ht="19.95" customHeight="1" x14ac:dyDescent="0.25">
      <c r="B50"/>
      <c r="G50" s="86"/>
      <c r="H50" s="86"/>
      <c r="I50" s="87"/>
      <c r="J50" s="87"/>
      <c r="K50" s="88"/>
    </row>
    <row r="51" spans="2:21" ht="19.95" customHeight="1" x14ac:dyDescent="0.25">
      <c r="B51"/>
      <c r="G51" s="86"/>
      <c r="H51" s="86"/>
      <c r="I51" s="87"/>
      <c r="J51" s="87"/>
      <c r="K51" s="88"/>
    </row>
    <row r="52" spans="2:21" ht="19.95" customHeight="1" x14ac:dyDescent="0.25">
      <c r="B52"/>
      <c r="G52" s="86"/>
      <c r="H52" s="86"/>
      <c r="I52" s="87"/>
      <c r="J52" s="87"/>
      <c r="K52" s="88"/>
    </row>
    <row r="53" spans="2:21" ht="19.95" customHeight="1" x14ac:dyDescent="0.25">
      <c r="B53" s="145"/>
      <c r="C53" s="110"/>
      <c r="D53" s="110"/>
      <c r="E53" s="110"/>
      <c r="F53" s="110"/>
      <c r="G53" s="110"/>
      <c r="H53" s="110"/>
      <c r="I53" s="110"/>
      <c r="J53" s="110"/>
      <c r="K53" s="110"/>
      <c r="Q53" s="86"/>
      <c r="R53" s="86"/>
      <c r="S53" s="87"/>
      <c r="T53" s="87"/>
      <c r="U53" s="88"/>
    </row>
    <row r="54" spans="2:21" ht="19.95" customHeight="1" x14ac:dyDescent="0.25"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Q54" s="86"/>
      <c r="R54" s="86"/>
      <c r="S54" s="87"/>
      <c r="T54" s="87"/>
      <c r="U54" s="88"/>
    </row>
    <row r="55" spans="2:21" ht="19.95" customHeight="1" x14ac:dyDescent="0.25">
      <c r="B55" s="110"/>
      <c r="C55" s="110"/>
      <c r="D55" s="110"/>
      <c r="E55" s="110"/>
      <c r="F55" s="110"/>
      <c r="G55" s="110"/>
      <c r="H55" s="110"/>
      <c r="I55" s="110"/>
      <c r="J55" s="110"/>
      <c r="K55" s="110"/>
      <c r="Q55" s="86"/>
      <c r="R55" s="86"/>
      <c r="S55" s="87"/>
      <c r="T55" s="87"/>
      <c r="U55" s="88"/>
    </row>
    <row r="56" spans="2:21" ht="19.95" customHeight="1" x14ac:dyDescent="0.25"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Q56" s="86"/>
      <c r="R56" s="86"/>
      <c r="S56" s="87"/>
      <c r="T56" s="87"/>
      <c r="U56" s="88"/>
    </row>
    <row r="57" spans="2:21" ht="19.95" customHeight="1" x14ac:dyDescent="0.25">
      <c r="B57" s="110"/>
      <c r="C57" s="110"/>
      <c r="D57" s="110"/>
      <c r="E57" s="110"/>
      <c r="F57" s="110"/>
      <c r="G57" s="110"/>
      <c r="H57" s="110"/>
      <c r="I57" s="110"/>
      <c r="J57" s="110"/>
      <c r="K57" s="110"/>
      <c r="Q57" s="86"/>
      <c r="R57" s="86"/>
      <c r="S57" s="87"/>
      <c r="T57" s="87"/>
      <c r="U57" s="88"/>
    </row>
    <row r="58" spans="2:21" ht="19.95" customHeight="1" x14ac:dyDescent="0.25"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Q58" s="86"/>
      <c r="R58" s="86"/>
      <c r="S58" s="87"/>
      <c r="T58" s="87"/>
      <c r="U58" s="88"/>
    </row>
    <row r="59" spans="2:21" ht="19.95" customHeight="1" x14ac:dyDescent="0.25">
      <c r="B59" s="110"/>
      <c r="C59" s="110"/>
      <c r="D59" s="110"/>
      <c r="E59" s="110"/>
      <c r="F59" s="110"/>
      <c r="G59" s="110"/>
      <c r="H59" s="110"/>
      <c r="I59" s="110"/>
      <c r="J59" s="110"/>
      <c r="K59" s="110"/>
      <c r="Q59" s="86"/>
      <c r="R59" s="86"/>
      <c r="S59" s="87"/>
      <c r="T59" s="87"/>
      <c r="U59" s="88"/>
    </row>
    <row r="60" spans="2:21" ht="19.95" customHeight="1" x14ac:dyDescent="0.25"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Q60" s="86"/>
      <c r="R60" s="86"/>
      <c r="S60" s="87"/>
      <c r="T60" s="87"/>
      <c r="U60" s="88"/>
    </row>
    <row r="61" spans="2:21" ht="19.95" customHeight="1" x14ac:dyDescent="0.25"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Q61" s="86"/>
      <c r="R61" s="86"/>
      <c r="S61" s="87"/>
      <c r="T61" s="87"/>
      <c r="U61" s="88"/>
    </row>
    <row r="62" spans="2:21" ht="19.95" customHeight="1" x14ac:dyDescent="0.25">
      <c r="B62" s="110"/>
      <c r="C62" s="110"/>
      <c r="D62" s="110"/>
      <c r="E62" s="110"/>
      <c r="F62" s="110"/>
      <c r="G62" s="110"/>
      <c r="H62" s="110"/>
      <c r="I62" s="110"/>
      <c r="J62" s="110"/>
      <c r="K62" s="110"/>
      <c r="Q62" s="86"/>
      <c r="R62" s="86"/>
      <c r="S62" s="87"/>
      <c r="T62" s="87"/>
      <c r="U62" s="88"/>
    </row>
    <row r="63" spans="2:21" ht="19.95" customHeight="1" x14ac:dyDescent="0.25"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Q63" s="86"/>
      <c r="R63" s="86"/>
      <c r="S63" s="87"/>
      <c r="T63" s="87"/>
      <c r="U63" s="88"/>
    </row>
    <row r="64" spans="2:21" ht="19.95" customHeight="1" x14ac:dyDescent="0.25">
      <c r="B64" s="110"/>
      <c r="C64" s="110"/>
      <c r="D64" s="110"/>
      <c r="E64" s="110"/>
      <c r="F64" s="110"/>
      <c r="G64" s="110"/>
      <c r="H64" s="110"/>
      <c r="I64" s="110"/>
      <c r="J64" s="110"/>
      <c r="K64" s="110"/>
      <c r="Q64" s="86"/>
      <c r="R64" s="86"/>
      <c r="S64" s="87"/>
      <c r="T64" s="87"/>
      <c r="U64" s="88"/>
    </row>
    <row r="65" spans="2:21" ht="19.95" customHeight="1" x14ac:dyDescent="0.25">
      <c r="B65" s="110"/>
      <c r="C65" s="110"/>
      <c r="D65" s="110"/>
      <c r="E65" s="110"/>
      <c r="F65" s="110"/>
      <c r="G65" s="110"/>
      <c r="H65" s="110"/>
      <c r="I65" s="110"/>
      <c r="J65" s="110"/>
      <c r="K65" s="110"/>
      <c r="Q65" s="86"/>
      <c r="R65" s="86"/>
      <c r="S65" s="87"/>
      <c r="T65" s="87"/>
      <c r="U65" s="88"/>
    </row>
    <row r="66" spans="2:21" ht="19.95" customHeight="1" x14ac:dyDescent="0.25">
      <c r="B66" s="110"/>
      <c r="C66" s="110"/>
      <c r="D66" s="110"/>
      <c r="E66" s="110"/>
      <c r="F66" s="110"/>
      <c r="G66" s="110"/>
      <c r="H66" s="110"/>
      <c r="I66" s="110"/>
      <c r="J66" s="110"/>
      <c r="K66" s="110"/>
      <c r="Q66" s="86"/>
      <c r="R66" s="86"/>
      <c r="S66" s="87"/>
      <c r="T66" s="87"/>
      <c r="U66" s="88"/>
    </row>
    <row r="67" spans="2:21" ht="19.95" customHeight="1" x14ac:dyDescent="0.25">
      <c r="B67" s="110"/>
      <c r="C67" s="110"/>
      <c r="D67" s="110"/>
      <c r="E67" s="110"/>
      <c r="F67" s="110"/>
      <c r="G67" s="110"/>
      <c r="H67" s="110"/>
      <c r="I67" s="110"/>
      <c r="J67" s="110"/>
      <c r="K67" s="110"/>
      <c r="Q67" s="86"/>
      <c r="R67" s="86"/>
      <c r="S67" s="87"/>
      <c r="T67" s="87"/>
      <c r="U67" s="88"/>
    </row>
    <row r="68" spans="2:21" ht="19.95" customHeight="1" x14ac:dyDescent="0.25"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Q68" s="86"/>
      <c r="R68" s="86"/>
      <c r="S68" s="87"/>
      <c r="T68" s="87"/>
      <c r="U68" s="88"/>
    </row>
    <row r="69" spans="2:21" ht="19.95" customHeight="1" x14ac:dyDescent="0.25">
      <c r="B69" s="107"/>
      <c r="C69" s="108"/>
      <c r="D69" s="109"/>
      <c r="E69" s="109"/>
      <c r="F69" s="110"/>
      <c r="G69" s="110"/>
      <c r="H69" s="111"/>
      <c r="I69" s="111"/>
      <c r="J69" s="111"/>
      <c r="K69" s="111"/>
      <c r="Q69" s="86"/>
      <c r="R69" s="86"/>
      <c r="S69" s="87"/>
      <c r="T69" s="87"/>
      <c r="U69" s="88"/>
    </row>
    <row r="70" spans="2:21" ht="19.95" customHeight="1" x14ac:dyDescent="0.25">
      <c r="B70" s="107"/>
      <c r="C70" s="108"/>
      <c r="D70" s="109"/>
      <c r="E70" s="109"/>
      <c r="F70" s="110"/>
      <c r="G70" s="110"/>
      <c r="H70" s="111"/>
      <c r="I70" s="111"/>
      <c r="J70" s="111"/>
      <c r="K70" s="111"/>
      <c r="Q70" s="86"/>
      <c r="R70" s="86"/>
      <c r="S70" s="87"/>
      <c r="T70" s="87"/>
      <c r="U70" s="88"/>
    </row>
    <row r="71" spans="2:21" ht="19.95" customHeight="1" x14ac:dyDescent="0.25">
      <c r="B71" s="107"/>
      <c r="C71" s="108"/>
      <c r="D71" s="109"/>
      <c r="E71" s="109"/>
      <c r="F71" s="110"/>
      <c r="G71" s="110"/>
      <c r="H71" s="111"/>
      <c r="I71" s="111"/>
      <c r="J71" s="111"/>
      <c r="K71" s="111"/>
      <c r="Q71" s="86"/>
      <c r="R71" s="86"/>
      <c r="S71" s="87"/>
      <c r="T71" s="87"/>
      <c r="U71" s="88"/>
    </row>
    <row r="72" spans="2:21" ht="19.95" customHeight="1" x14ac:dyDescent="0.25">
      <c r="B72" s="107"/>
      <c r="C72" s="108"/>
      <c r="D72" s="109"/>
      <c r="E72" s="109"/>
      <c r="F72" s="110"/>
      <c r="G72" s="110"/>
      <c r="H72" s="111"/>
      <c r="I72" s="111"/>
      <c r="J72" s="111"/>
      <c r="K72" s="111"/>
      <c r="Q72" s="86"/>
      <c r="R72" s="86"/>
      <c r="S72" s="87"/>
      <c r="T72" s="87"/>
      <c r="U72" s="88"/>
    </row>
    <row r="73" spans="2:21" ht="19.95" customHeight="1" x14ac:dyDescent="0.25">
      <c r="B73" s="107"/>
      <c r="C73" s="108"/>
      <c r="D73" s="109"/>
      <c r="E73" s="109"/>
      <c r="F73" s="110"/>
      <c r="G73" s="110"/>
      <c r="H73" s="111"/>
      <c r="I73" s="111"/>
      <c r="J73" s="111"/>
      <c r="K73" s="111"/>
      <c r="Q73" s="86"/>
      <c r="R73" s="86"/>
      <c r="S73" s="87"/>
      <c r="T73" s="87"/>
      <c r="U73" s="88"/>
    </row>
    <row r="74" spans="2:21" ht="19.95" customHeight="1" x14ac:dyDescent="0.25">
      <c r="B74" s="107"/>
      <c r="C74" s="108"/>
      <c r="D74" s="109"/>
      <c r="E74" s="109"/>
      <c r="F74" s="110"/>
      <c r="G74" s="110"/>
      <c r="H74" s="111"/>
      <c r="I74" s="111"/>
      <c r="J74" s="111"/>
      <c r="K74" s="111"/>
      <c r="Q74" s="86"/>
      <c r="R74" s="86"/>
      <c r="S74" s="87"/>
      <c r="T74" s="87"/>
      <c r="U74" s="88"/>
    </row>
    <row r="75" spans="2:21" ht="19.95" customHeight="1" x14ac:dyDescent="0.25">
      <c r="B75" s="112"/>
      <c r="C75" s="112"/>
      <c r="D75" s="112"/>
      <c r="E75" s="112"/>
      <c r="F75" s="112"/>
      <c r="G75" s="99"/>
      <c r="H75" s="99"/>
      <c r="I75" s="100"/>
      <c r="J75" s="100"/>
      <c r="K75" s="101"/>
    </row>
    <row r="76" spans="2:21" ht="19.95" customHeight="1" x14ac:dyDescent="0.25">
      <c r="B76" s="12"/>
      <c r="C76" s="12"/>
      <c r="D76" s="12"/>
      <c r="E76" s="12"/>
      <c r="F76" s="12"/>
      <c r="G76" s="86"/>
      <c r="H76" s="86"/>
      <c r="I76" s="87"/>
      <c r="J76" s="87"/>
      <c r="K76" s="88"/>
    </row>
    <row r="77" spans="2:21" ht="19.95" customHeight="1" x14ac:dyDescent="0.25">
      <c r="B77" s="12"/>
      <c r="C77" s="12"/>
      <c r="D77" s="12"/>
      <c r="E77" s="12"/>
      <c r="F77" s="12"/>
      <c r="G77" s="86"/>
      <c r="H77" s="86"/>
      <c r="I77" s="87"/>
      <c r="J77" s="87"/>
      <c r="K77" s="88"/>
    </row>
    <row r="78" spans="2:21" ht="19.95" customHeight="1" x14ac:dyDescent="0.25">
      <c r="B78"/>
      <c r="G78" s="86"/>
      <c r="H78" s="86"/>
      <c r="I78" s="87"/>
      <c r="J78" s="87"/>
      <c r="K78" s="88"/>
    </row>
    <row r="79" spans="2:21" ht="19.95" customHeight="1" x14ac:dyDescent="0.25">
      <c r="B79"/>
      <c r="G79" s="86"/>
      <c r="H79" s="86"/>
      <c r="I79" s="87"/>
      <c r="J79" s="87"/>
      <c r="K79" s="88"/>
    </row>
    <row r="80" spans="2:21" ht="19.95" customHeight="1" x14ac:dyDescent="0.25">
      <c r="B80"/>
      <c r="G80" s="86"/>
      <c r="H80" s="86"/>
      <c r="I80" s="87"/>
      <c r="J80" s="87"/>
      <c r="K80" s="88"/>
    </row>
    <row r="81" spans="2:11" ht="19.95" customHeight="1" x14ac:dyDescent="0.25">
      <c r="B81"/>
      <c r="G81" s="86"/>
      <c r="H81" s="86"/>
      <c r="I81" s="87"/>
      <c r="J81" s="87"/>
      <c r="K81" s="88"/>
    </row>
    <row r="82" spans="2:11" ht="19.95" customHeight="1" x14ac:dyDescent="0.25">
      <c r="B82"/>
      <c r="G82" s="86"/>
      <c r="H82" s="86"/>
      <c r="I82" s="87"/>
      <c r="J82" s="87"/>
      <c r="K82" s="88"/>
    </row>
    <row r="83" spans="2:11" ht="19.95" customHeight="1" x14ac:dyDescent="0.25">
      <c r="B83"/>
      <c r="G83" s="86"/>
      <c r="H83" s="86"/>
      <c r="I83" s="87"/>
      <c r="J83" s="87"/>
      <c r="K83" s="88"/>
    </row>
    <row r="84" spans="2:11" ht="19.95" customHeight="1" x14ac:dyDescent="0.25">
      <c r="B84"/>
      <c r="G84" s="86"/>
      <c r="H84" s="86"/>
      <c r="I84" s="87"/>
      <c r="J84" s="87"/>
      <c r="K84" s="88"/>
    </row>
    <row r="85" spans="2:11" ht="19.95" customHeight="1" x14ac:dyDescent="0.25">
      <c r="B85"/>
      <c r="G85" s="86"/>
      <c r="H85" s="86"/>
      <c r="I85" s="87"/>
      <c r="J85" s="87"/>
      <c r="K85" s="88"/>
    </row>
    <row r="86" spans="2:11" ht="19.95" customHeight="1" x14ac:dyDescent="0.25">
      <c r="B86"/>
      <c r="G86" s="86"/>
      <c r="H86" s="86"/>
      <c r="I86" s="87"/>
      <c r="J86" s="87"/>
      <c r="K86" s="88"/>
    </row>
    <row r="87" spans="2:11" ht="19.95" customHeight="1" x14ac:dyDescent="0.25">
      <c r="B87"/>
      <c r="G87" s="86"/>
      <c r="H87" s="86"/>
      <c r="I87" s="87"/>
      <c r="J87" s="87"/>
      <c r="K87" s="88"/>
    </row>
    <row r="88" spans="2:11" ht="19.95" customHeight="1" x14ac:dyDescent="0.25">
      <c r="B88"/>
      <c r="G88" s="86"/>
      <c r="H88" s="86"/>
      <c r="I88" s="87"/>
      <c r="J88" s="87"/>
      <c r="K88" s="88"/>
    </row>
    <row r="89" spans="2:11" ht="19.95" customHeight="1" x14ac:dyDescent="0.25">
      <c r="B89"/>
      <c r="G89" s="86"/>
      <c r="H89" s="86"/>
      <c r="I89" s="87"/>
      <c r="J89" s="87"/>
      <c r="K89" s="88"/>
    </row>
    <row r="90" spans="2:11" ht="19.95" customHeight="1" x14ac:dyDescent="0.25">
      <c r="B90"/>
      <c r="G90" s="86"/>
      <c r="H90" s="86"/>
      <c r="I90" s="87"/>
      <c r="J90" s="87"/>
      <c r="K90" s="88"/>
    </row>
    <row r="91" spans="2:11" ht="19.95" customHeight="1" x14ac:dyDescent="0.25">
      <c r="B91"/>
      <c r="G91" s="86"/>
      <c r="H91" s="86"/>
      <c r="I91" s="87"/>
      <c r="J91" s="87"/>
      <c r="K91" s="88"/>
    </row>
    <row r="92" spans="2:11" ht="19.95" customHeight="1" x14ac:dyDescent="0.25">
      <c r="B92"/>
      <c r="G92" s="86"/>
      <c r="H92" s="86"/>
      <c r="I92" s="87"/>
      <c r="J92" s="87"/>
      <c r="K92" s="88"/>
    </row>
    <row r="93" spans="2:11" ht="19.95" customHeight="1" x14ac:dyDescent="0.25">
      <c r="B93"/>
      <c r="G93" s="86"/>
      <c r="H93" s="86"/>
      <c r="I93" s="87"/>
      <c r="J93" s="87"/>
      <c r="K93" s="88"/>
    </row>
    <row r="94" spans="2:11" ht="19.95" customHeight="1" x14ac:dyDescent="0.25">
      <c r="B94"/>
      <c r="G94" s="86"/>
      <c r="H94" s="86"/>
      <c r="I94" s="87"/>
      <c r="J94" s="87"/>
      <c r="K94" s="88"/>
    </row>
    <row r="95" spans="2:11" ht="19.95" customHeight="1" x14ac:dyDescent="0.25">
      <c r="B95"/>
      <c r="G95" s="86"/>
      <c r="H95" s="86"/>
      <c r="I95" s="87"/>
      <c r="J95" s="87"/>
      <c r="K95" s="88"/>
    </row>
    <row r="96" spans="2:11" ht="19.95" customHeight="1" x14ac:dyDescent="0.25">
      <c r="B96"/>
      <c r="G96" s="86"/>
      <c r="H96" s="86"/>
      <c r="I96" s="87"/>
      <c r="J96" s="87"/>
      <c r="K96" s="88"/>
    </row>
    <row r="97" spans="2:11" ht="19.95" customHeight="1" x14ac:dyDescent="0.25">
      <c r="B97"/>
      <c r="G97" s="86"/>
      <c r="H97" s="86"/>
      <c r="I97" s="87"/>
      <c r="J97" s="87"/>
      <c r="K97" s="88"/>
    </row>
    <row r="98" spans="2:11" ht="19.95" customHeight="1" x14ac:dyDescent="0.25">
      <c r="B98"/>
      <c r="G98" s="86"/>
      <c r="H98" s="86"/>
      <c r="I98" s="87"/>
      <c r="J98" s="87"/>
      <c r="K98" s="88"/>
    </row>
    <row r="99" spans="2:11" ht="19.95" customHeight="1" x14ac:dyDescent="0.25">
      <c r="B99"/>
      <c r="G99" s="86"/>
      <c r="H99" s="86"/>
      <c r="I99" s="87"/>
      <c r="J99" s="87"/>
      <c r="K99" s="88"/>
    </row>
    <row r="100" spans="2:11" ht="19.95" customHeight="1" x14ac:dyDescent="0.25">
      <c r="B100"/>
      <c r="G100" s="86"/>
      <c r="H100" s="86"/>
      <c r="I100" s="87"/>
      <c r="J100" s="87"/>
      <c r="K100" s="88"/>
    </row>
    <row r="101" spans="2:11" ht="19.95" customHeight="1" x14ac:dyDescent="0.25">
      <c r="B101"/>
      <c r="G101" s="86"/>
      <c r="H101" s="86"/>
      <c r="I101" s="87"/>
      <c r="J101" s="87"/>
      <c r="K101" s="88"/>
    </row>
    <row r="102" spans="2:11" ht="19.95" customHeight="1" x14ac:dyDescent="0.25">
      <c r="B102"/>
      <c r="G102" s="86"/>
      <c r="H102" s="86"/>
      <c r="I102" s="87"/>
      <c r="J102" s="87"/>
      <c r="K102" s="88"/>
    </row>
    <row r="103" spans="2:11" ht="19.95" customHeight="1" x14ac:dyDescent="0.25">
      <c r="B103"/>
      <c r="G103" s="86"/>
      <c r="H103" s="86"/>
      <c r="I103" s="87"/>
      <c r="J103" s="87"/>
      <c r="K103" s="88"/>
    </row>
    <row r="104" spans="2:11" ht="19.95" customHeight="1" x14ac:dyDescent="0.25">
      <c r="B104"/>
      <c r="G104" s="86"/>
      <c r="H104" s="86"/>
      <c r="I104" s="87"/>
      <c r="J104" s="87"/>
      <c r="K104" s="88"/>
    </row>
    <row r="105" spans="2:11" ht="19.95" customHeight="1" x14ac:dyDescent="0.25">
      <c r="B105"/>
      <c r="G105" s="86"/>
      <c r="H105" s="86"/>
      <c r="I105" s="87"/>
      <c r="J105" s="87"/>
      <c r="K105" s="88"/>
    </row>
    <row r="106" spans="2:11" ht="19.95" customHeight="1" x14ac:dyDescent="0.25">
      <c r="B106"/>
      <c r="G106" s="86"/>
      <c r="H106" s="86"/>
      <c r="I106" s="87"/>
      <c r="J106" s="87"/>
      <c r="K106" s="88"/>
    </row>
    <row r="107" spans="2:11" ht="19.95" customHeight="1" x14ac:dyDescent="0.25">
      <c r="B107"/>
      <c r="G107" s="86"/>
      <c r="H107" s="86"/>
      <c r="I107" s="87"/>
      <c r="J107" s="87"/>
      <c r="K107" s="88"/>
    </row>
    <row r="108" spans="2:11" ht="19.95" customHeight="1" x14ac:dyDescent="0.25">
      <c r="B108"/>
      <c r="G108" s="86"/>
      <c r="H108" s="86"/>
      <c r="I108" s="87"/>
      <c r="J108" s="87"/>
      <c r="K108" s="88"/>
    </row>
    <row r="109" spans="2:11" ht="19.95" customHeight="1" x14ac:dyDescent="0.25">
      <c r="B109"/>
      <c r="G109" s="86"/>
      <c r="H109" s="86"/>
      <c r="I109" s="87"/>
      <c r="J109" s="87"/>
      <c r="K109" s="88"/>
    </row>
    <row r="110" spans="2:11" ht="19.95" customHeight="1" x14ac:dyDescent="0.25">
      <c r="B110"/>
      <c r="G110" s="86"/>
      <c r="H110" s="86"/>
      <c r="I110" s="87"/>
      <c r="J110" s="87"/>
      <c r="K110" s="88"/>
    </row>
    <row r="111" spans="2:11" ht="19.95" customHeight="1" x14ac:dyDescent="0.25">
      <c r="B111"/>
      <c r="G111" s="86"/>
      <c r="H111" s="86"/>
      <c r="I111" s="87"/>
      <c r="J111" s="87"/>
      <c r="K111" s="88"/>
    </row>
    <row r="112" spans="2:11" ht="19.95" customHeight="1" x14ac:dyDescent="0.25">
      <c r="B112"/>
      <c r="G112" s="86"/>
      <c r="H112" s="86"/>
      <c r="I112" s="87"/>
      <c r="J112" s="87"/>
      <c r="K112" s="88"/>
    </row>
    <row r="113" spans="2:11" ht="19.95" customHeight="1" x14ac:dyDescent="0.25">
      <c r="B113"/>
      <c r="G113" s="86"/>
      <c r="H113" s="86"/>
      <c r="I113" s="87"/>
      <c r="J113" s="87"/>
      <c r="K113" s="88"/>
    </row>
    <row r="114" spans="2:11" ht="19.95" customHeight="1" x14ac:dyDescent="0.25">
      <c r="B114"/>
      <c r="G114" s="86"/>
      <c r="H114" s="86"/>
      <c r="I114" s="87"/>
      <c r="J114" s="87"/>
      <c r="K114" s="88"/>
    </row>
    <row r="115" spans="2:11" ht="19.95" customHeight="1" x14ac:dyDescent="0.25">
      <c r="B115"/>
      <c r="G115" s="86"/>
      <c r="H115" s="86"/>
      <c r="I115" s="87"/>
      <c r="J115" s="87"/>
      <c r="K115" s="88"/>
    </row>
    <row r="116" spans="2:11" ht="19.95" customHeight="1" x14ac:dyDescent="0.25">
      <c r="B116"/>
      <c r="G116" s="86"/>
      <c r="H116" s="86"/>
      <c r="I116" s="87"/>
      <c r="J116" s="87"/>
      <c r="K116" s="88"/>
    </row>
    <row r="117" spans="2:11" ht="19.95" customHeight="1" x14ac:dyDescent="0.25">
      <c r="B117"/>
      <c r="G117" s="86"/>
      <c r="H117" s="86"/>
      <c r="I117" s="87"/>
      <c r="J117" s="87"/>
      <c r="K117" s="88"/>
    </row>
    <row r="118" spans="2:11" ht="19.95" customHeight="1" x14ac:dyDescent="0.25">
      <c r="B118"/>
      <c r="G118" s="86"/>
      <c r="H118" s="86"/>
      <c r="I118" s="87"/>
      <c r="J118" s="87"/>
      <c r="K118" s="88"/>
    </row>
    <row r="119" spans="2:11" ht="19.95" customHeight="1" x14ac:dyDescent="0.25">
      <c r="B119"/>
      <c r="G119" s="86"/>
      <c r="H119" s="86"/>
      <c r="I119" s="87"/>
      <c r="J119" s="87"/>
      <c r="K119" s="88"/>
    </row>
    <row r="120" spans="2:11" ht="19.95" customHeight="1" x14ac:dyDescent="0.25">
      <c r="B120"/>
      <c r="E120" s="71"/>
      <c r="F120" s="71"/>
      <c r="G120" s="86"/>
      <c r="H120" s="86"/>
      <c r="I120" s="87"/>
      <c r="J120" s="87"/>
      <c r="K120" s="88"/>
    </row>
    <row r="121" spans="2:11" ht="19.95" customHeight="1" x14ac:dyDescent="0.25">
      <c r="B121"/>
      <c r="E121" s="71"/>
    </row>
    <row r="122" spans="2:11" x14ac:dyDescent="0.25">
      <c r="B122"/>
    </row>
    <row r="123" spans="2:11" x14ac:dyDescent="0.25">
      <c r="B123"/>
    </row>
    <row r="124" spans="2:11" x14ac:dyDescent="0.25">
      <c r="B124"/>
    </row>
    <row r="125" spans="2:11" x14ac:dyDescent="0.25">
      <c r="B125"/>
    </row>
    <row r="126" spans="2:11" x14ac:dyDescent="0.25">
      <c r="B126"/>
    </row>
    <row r="127" spans="2:11" x14ac:dyDescent="0.25">
      <c r="B127"/>
    </row>
    <row r="128" spans="2:11" x14ac:dyDescent="0.25">
      <c r="B128"/>
    </row>
    <row r="132" spans="7:7" x14ac:dyDescent="0.25">
      <c r="G132" s="71"/>
    </row>
  </sheetData>
  <sheetProtection algorithmName="SHA-512" hashValue="UXTCKYFQKaLGeNDALzkY0Y3ZtAYSkjfO2oRDIIdDJl0vlEw56LKej/P7Rh/T/DkjOWEzyFkZd8U+xa2CvoDejA==" saltValue="73t6x9cNRGEQi3iOrHWgnw==" spinCount="100000" sheet="1" objects="1" scenarios="1"/>
  <protectedRanges>
    <protectedRange algorithmName="SHA-512" hashValue="oZ3Hqw6fXAyYv4hnACIFPlt/Q5cAQ+SgkUgZKS07ikAun0I3ed/8dULBgmhTwkl0CxYM52wM9vPKWgG+x2b/Wg==" saltValue="RezMhNeTRTnob/nzIw9SpQ==" spinCount="100000" sqref="B47:B132" name="Corregir Fechas"/>
    <protectedRange sqref="J2" name="Seleccionar Mes"/>
    <protectedRange sqref="I2" name="Seleccionar Año"/>
  </protectedRanges>
  <autoFilter ref="B4:K4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6"/>
  <sheetViews>
    <sheetView showGridLines="0" showRowColHeaders="0" workbookViewId="0">
      <selection activeCell="O7" sqref="O7"/>
    </sheetView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91" t="s">
        <v>135</v>
      </c>
      <c r="D2" s="191"/>
      <c r="E2" s="191"/>
      <c r="F2" s="191"/>
      <c r="G2" s="191"/>
      <c r="H2" s="191"/>
      <c r="N2" s="257" t="s">
        <v>133</v>
      </c>
      <c r="O2" s="258"/>
    </row>
    <row r="3" spans="2:15" ht="14.25" customHeight="1" x14ac:dyDescent="0.25">
      <c r="C3" s="191"/>
      <c r="D3" s="191"/>
      <c r="E3" s="191"/>
      <c r="F3" s="191"/>
      <c r="G3" s="191"/>
      <c r="H3" s="191"/>
      <c r="N3" s="259"/>
      <c r="O3" s="260"/>
    </row>
    <row r="4" spans="2:15" ht="15" x14ac:dyDescent="0.25">
      <c r="C4" s="80" t="s">
        <v>132</v>
      </c>
      <c r="D4" s="85" t="s">
        <v>68</v>
      </c>
      <c r="E4" s="80" t="s">
        <v>69</v>
      </c>
      <c r="F4" s="85" t="s">
        <v>70</v>
      </c>
      <c r="G4" s="80" t="s">
        <v>71</v>
      </c>
      <c r="H4" s="81" t="s">
        <v>72</v>
      </c>
      <c r="N4" s="80" t="s">
        <v>132</v>
      </c>
      <c r="O4" s="81" t="s">
        <v>118</v>
      </c>
    </row>
    <row r="5" spans="2:15" ht="15" x14ac:dyDescent="0.25">
      <c r="C5" s="18">
        <v>1</v>
      </c>
      <c r="D5" s="140"/>
      <c r="E5" s="140"/>
      <c r="F5" s="140"/>
      <c r="G5" s="140"/>
      <c r="H5" s="140"/>
      <c r="N5" s="18">
        <v>1</v>
      </c>
      <c r="O5" s="142">
        <v>5356025</v>
      </c>
    </row>
    <row r="6" spans="2:15" ht="15" x14ac:dyDescent="0.25">
      <c r="C6" s="18">
        <v>2</v>
      </c>
      <c r="D6" s="140">
        <v>2842000</v>
      </c>
      <c r="E6" s="140">
        <v>997000</v>
      </c>
      <c r="F6" s="140">
        <v>1006600</v>
      </c>
      <c r="G6" s="140">
        <v>1159000</v>
      </c>
      <c r="H6" s="140">
        <v>0</v>
      </c>
      <c r="N6" s="18">
        <v>2</v>
      </c>
      <c r="O6" s="142"/>
    </row>
    <row r="7" spans="2:15" ht="15" x14ac:dyDescent="0.25">
      <c r="C7" s="18">
        <v>3</v>
      </c>
      <c r="D7" s="140"/>
      <c r="E7" s="140"/>
      <c r="F7" s="140"/>
      <c r="G7" s="140"/>
      <c r="H7" s="140"/>
      <c r="N7" s="18">
        <v>3</v>
      </c>
      <c r="O7" s="142"/>
    </row>
    <row r="8" spans="2:15" ht="15" x14ac:dyDescent="0.25">
      <c r="C8" s="18">
        <v>4</v>
      </c>
      <c r="D8" s="140"/>
      <c r="E8" s="140"/>
      <c r="F8" s="140"/>
      <c r="G8" s="140"/>
      <c r="H8" s="140"/>
      <c r="N8" s="18">
        <v>4</v>
      </c>
      <c r="O8" s="142"/>
    </row>
    <row r="9" spans="2:15" ht="15" x14ac:dyDescent="0.25">
      <c r="C9" s="18">
        <v>5</v>
      </c>
      <c r="D9" s="140"/>
      <c r="E9" s="140"/>
      <c r="F9" s="140"/>
      <c r="G9" s="140"/>
      <c r="H9" s="140"/>
      <c r="N9" s="18">
        <v>5</v>
      </c>
      <c r="O9" s="142"/>
    </row>
    <row r="10" spans="2:15" ht="15" x14ac:dyDescent="0.25">
      <c r="C10" s="18">
        <v>6</v>
      </c>
      <c r="D10" s="140"/>
      <c r="E10" s="140"/>
      <c r="F10" s="140"/>
      <c r="G10" s="140"/>
      <c r="H10" s="140"/>
      <c r="N10" s="18">
        <v>6</v>
      </c>
      <c r="O10" s="142"/>
    </row>
    <row r="11" spans="2:15" ht="16.8" x14ac:dyDescent="0.4">
      <c r="C11" s="18">
        <v>7</v>
      </c>
      <c r="D11" s="140"/>
      <c r="E11" s="140"/>
      <c r="F11" s="141"/>
      <c r="G11" s="140"/>
      <c r="H11" s="140"/>
      <c r="N11" s="18">
        <v>7</v>
      </c>
      <c r="O11" s="142"/>
    </row>
    <row r="12" spans="2:15" ht="15" x14ac:dyDescent="0.25">
      <c r="C12" s="18">
        <v>8</v>
      </c>
      <c r="D12" s="140"/>
      <c r="E12" s="140"/>
      <c r="F12" s="140"/>
      <c r="G12" s="140"/>
      <c r="H12" s="140"/>
      <c r="N12" s="18">
        <v>8</v>
      </c>
      <c r="O12" s="142"/>
    </row>
    <row r="13" spans="2:15" ht="15" x14ac:dyDescent="0.25">
      <c r="B13" s="71"/>
      <c r="C13" s="18">
        <v>9</v>
      </c>
      <c r="D13" s="140"/>
      <c r="E13" s="140"/>
      <c r="F13" s="140"/>
      <c r="G13" s="140"/>
      <c r="H13" s="140"/>
      <c r="N13" s="18">
        <v>9</v>
      </c>
      <c r="O13" s="142"/>
    </row>
    <row r="14" spans="2:15" ht="15" x14ac:dyDescent="0.25">
      <c r="C14" s="18">
        <v>10</v>
      </c>
      <c r="D14" s="140"/>
      <c r="E14" s="140"/>
      <c r="F14" s="140"/>
      <c r="G14" s="140"/>
      <c r="H14" s="140"/>
      <c r="N14" s="18">
        <v>10</v>
      </c>
      <c r="O14" s="142"/>
    </row>
    <row r="15" spans="2:15" ht="15" x14ac:dyDescent="0.25">
      <c r="C15" s="18">
        <v>11</v>
      </c>
      <c r="D15" s="140"/>
      <c r="E15" s="140"/>
      <c r="F15" s="140"/>
      <c r="G15" s="140"/>
      <c r="H15" s="140"/>
      <c r="N15" s="18">
        <v>11</v>
      </c>
      <c r="O15" s="142"/>
    </row>
    <row r="16" spans="2:15" ht="15" x14ac:dyDescent="0.25">
      <c r="C16" s="18">
        <v>12</v>
      </c>
      <c r="D16" s="140"/>
      <c r="E16" s="140"/>
      <c r="F16" s="140"/>
      <c r="G16" s="140"/>
      <c r="H16" s="140"/>
      <c r="N16" s="18">
        <v>12</v>
      </c>
      <c r="O16" s="142"/>
    </row>
  </sheetData>
  <sheetProtection algorithmName="SHA-512" hashValue="zGRezEHjmUi0K6KcuI0+BIM+t3WF7VnlXQTaPE/OhBNYqtrZrl7tirFEJe3+z0mvKP8A+pyR7nzxgYmIaWqFyQ==" saltValue="wopO2J5lTm9kyN/PyByJ3A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G12" sqref="G12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71" t="s">
        <v>158</v>
      </c>
      <c r="C2" s="171" t="s">
        <v>159</v>
      </c>
      <c r="D2" s="171" t="s">
        <v>160</v>
      </c>
      <c r="E2" s="171" t="s">
        <v>161</v>
      </c>
    </row>
    <row r="3" spans="2:5" ht="15" x14ac:dyDescent="0.25">
      <c r="B3" s="172" t="s">
        <v>162</v>
      </c>
      <c r="C3" s="172" t="s">
        <v>163</v>
      </c>
      <c r="D3" s="172" t="s">
        <v>164</v>
      </c>
      <c r="E3" s="172" t="s">
        <v>169</v>
      </c>
    </row>
    <row r="4" spans="2:5" ht="15" x14ac:dyDescent="0.25">
      <c r="B4" s="172" t="s">
        <v>101</v>
      </c>
      <c r="C4" s="172" t="s">
        <v>165</v>
      </c>
      <c r="D4" s="172">
        <v>2391</v>
      </c>
      <c r="E4" s="172" t="s">
        <v>167</v>
      </c>
    </row>
    <row r="5" spans="2:5" ht="15" x14ac:dyDescent="0.25">
      <c r="B5" s="172" t="s">
        <v>100</v>
      </c>
      <c r="C5" s="172" t="s">
        <v>166</v>
      </c>
      <c r="D5" s="172">
        <v>3916</v>
      </c>
      <c r="E5" s="172" t="s">
        <v>168</v>
      </c>
    </row>
  </sheetData>
  <sheetProtection algorithmName="SHA-512" hashValue="tOWqiQ+3WgzABbqSAxc2KcMwcP+6IlZJmev69LqsSymsLlMsIszpdEGMlD7bq30pW7999HgAuVaErsmNtPIOVA==" saltValue="DXCdHwGkXR2IdFsl+lSDjw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2021-12-21T03:05:09Z</cp:lastPrinted>
  <dcterms:created xsi:type="dcterms:W3CDTF">2015-06-05T18:17:20Z</dcterms:created>
  <dcterms:modified xsi:type="dcterms:W3CDTF">2021-12-21T17:28:00Z</dcterms:modified>
</cp:coreProperties>
</file>